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icacorp-my.sharepoint.com/personal/dalia_solaka_apotekhjartat_se/Documents/Skrivbordet/"/>
    </mc:Choice>
  </mc:AlternateContent>
  <xr:revisionPtr revIDLastSave="0" documentId="8_{329E4533-3C29-4AAC-AD3A-1F237F014F1C}" xr6:coauthVersionLast="47" xr6:coauthVersionMax="47" xr10:uidLastSave="{00000000-0000-0000-0000-000000000000}"/>
  <workbookProtection workbookAlgorithmName="SHA-512" workbookHashValue="/pQxJx8KKGR33MGazAK5fvKAScgVEnCniCKoI4DaANVzc2lubHjxJXjqT3sf5JIyzynG9uKJIy4A6bEz2SmBbQ==" workbookSaltValue="9uT1Wi0aXIhaSJf/gC72JQ==" workbookSpinCount="100000" lockStructure="1"/>
  <bookViews>
    <workbookView xWindow="-120" yWindow="-120" windowWidth="51840" windowHeight="21120" tabRatio="950" activeTab="5" xr2:uid="{00000000-000D-0000-FFFF-FFFF00000000}"/>
  </bookViews>
  <sheets>
    <sheet name="0. Instruktion" sheetId="21" r:id="rId1"/>
    <sheet name="1. Artikeldata Grund" sheetId="10" r:id="rId2"/>
    <sheet name="2. Artikeldata Utökad" sheetId="14" r:id="rId3"/>
    <sheet name="3. Förpackningsdata" sheetId="12" r:id="rId4"/>
    <sheet name="4. Inköpsdata" sheetId="13" r:id="rId5"/>
    <sheet name="5. E-Handel" sheetId="32" r:id="rId6"/>
    <sheet name="Artikelgrupper" sheetId="28" state="hidden" r:id="rId7"/>
    <sheet name="Till Nyhetslistan" sheetId="29" state="hidden" r:id="rId8"/>
    <sheet name="APH KIC KIA PC" sheetId="15" state="hidden" r:id="rId9"/>
    <sheet name="APH MD Artikeldata" sheetId="1" state="hidden" r:id="rId10"/>
    <sheet name="APH MD Förpackningsdata" sheetId="2" state="hidden" r:id="rId11"/>
    <sheet name="APH MD Leverantörspriser" sheetId="3" state="hidden" r:id="rId12"/>
    <sheet name="APH MD APH Specifika" sheetId="26" state="hidden" r:id="rId13"/>
    <sheet name="APH MD Kundpriser" sheetId="5" state="hidden" r:id="rId14"/>
    <sheet name="Till dok Inlästa PSID" sheetId="27" state="hidden" r:id="rId15"/>
    <sheet name="Versionshistorik" sheetId="36" state="hidden" r:id="rId16"/>
    <sheet name="Tabeller" sheetId="34" state="hidden" r:id="rId17"/>
  </sheets>
  <definedNames>
    <definedName name="_xlnm._FilterDatabase" localSheetId="5" hidden="1">'5. E-Handel'!$A$5:$AP$5</definedName>
    <definedName name="_xlnm._FilterDatabase" localSheetId="12" hidden="1">'APH MD APH Specifika'!$A$4:$CE$4</definedName>
    <definedName name="_xlnm._FilterDatabase" localSheetId="9" hidden="1">'APH MD Artikeldata'!$A$4:$BM$4</definedName>
    <definedName name="_xlnm._FilterDatabase" localSheetId="10" hidden="1">'APH MD Förpackningsdata'!$A$4:$BL$4</definedName>
    <definedName name="_xlnm._FilterDatabase" localSheetId="13" hidden="1">'APH MD Kundpriser'!$A$4:$AL$4</definedName>
    <definedName name="_xlnm._FilterDatabase" localSheetId="11" hidden="1">'APH MD Leverantörspriser'!$A$4:$AV$4</definedName>
    <definedName name="_xlnm._FilterDatabase" localSheetId="6" hidden="1">Artikelgrupper!$A$1:$H$584</definedName>
    <definedName name="Temp_tabell_Fråga_Detaljerad_Försäljning_Rapport" localSheetId="5">#REF!</definedName>
    <definedName name="Temp_tabell_Fråga_Detaljerad_Försäljning_Rapport" localSheetId="6">#REF!</definedName>
    <definedName name="Temp_tabell_Fråga_Detaljerad_Försäljning_Rapport">#REF!</definedName>
    <definedName name="_xlnm.Print_Area" localSheetId="0">'0. Instruktion'!$B$2:$D$34</definedName>
    <definedName name="_xlnm.Print_Area" localSheetId="1">'1. Artikeldata Grund'!$A$1:$N$44</definedName>
    <definedName name="_xlnm.Print_Area" localSheetId="2">'2. Artikeldata Utökad'!$A$1:$W$44</definedName>
    <definedName name="_xlnm.Print_Area" localSheetId="3">'3. Förpackningsdata'!$A$1:$Y$44</definedName>
    <definedName name="_xlnm.Print_Area" localSheetId="4">'4. Inköpsdata'!$A$1:$O$44</definedName>
    <definedName name="_xlnm.Print_Area" localSheetId="5">'5. E-Handel'!$A$1:$BB$45</definedName>
    <definedName name="_xlnm.Print_Area" localSheetId="8">'APH KIC KIA PC'!$A$1:$AP$44</definedName>
    <definedName name="_xlnm.Print_Area" localSheetId="12">'APH MD APH Specifika'!$A$1:$CE$44</definedName>
    <definedName name="_xlnm.Print_Area" localSheetId="9">'APH MD Artikeldata'!$A$1:$BM$44</definedName>
    <definedName name="_xlnm.Print_Area" localSheetId="10">'APH MD Förpackningsdata'!$A$1:$BL$44</definedName>
    <definedName name="_xlnm.Print_Area" localSheetId="13">'APH MD Kundpriser'!$A$1:$Z$44</definedName>
    <definedName name="_xlnm.Print_Area" localSheetId="11">'APH MD Leverantörspriser'!$A$1:$AV$44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29" l="1"/>
  <c r="P4" i="29"/>
  <c r="P5" i="29"/>
  <c r="P6" i="29"/>
  <c r="P7"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 i="29"/>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C6" i="13"/>
  <c r="C7" i="13"/>
  <c r="J7" i="13" s="1"/>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D9" i="12"/>
  <c r="J6" i="13"/>
  <c r="AB6" i="15"/>
  <c r="J8" i="13"/>
  <c r="AB8" i="15"/>
  <c r="J10" i="13"/>
  <c r="AB10" i="15"/>
  <c r="J11" i="13"/>
  <c r="AB11" i="15"/>
  <c r="J12" i="13"/>
  <c r="AB12" i="15"/>
  <c r="J13" i="13"/>
  <c r="AB13" i="15"/>
  <c r="J14" i="13"/>
  <c r="AB14" i="15"/>
  <c r="J15" i="13"/>
  <c r="AB15" i="15"/>
  <c r="J16" i="13"/>
  <c r="AB16" i="15"/>
  <c r="J17" i="13"/>
  <c r="AB17" i="15"/>
  <c r="J18" i="13"/>
  <c r="AB18" i="15"/>
  <c r="J19" i="13"/>
  <c r="AB19" i="15"/>
  <c r="J20" i="13"/>
  <c r="AB20" i="15"/>
  <c r="J21" i="13"/>
  <c r="AB21" i="15"/>
  <c r="J22" i="13"/>
  <c r="AB22" i="15"/>
  <c r="J23" i="13"/>
  <c r="AB23" i="15"/>
  <c r="J24" i="13"/>
  <c r="AA24" i="15" s="1"/>
  <c r="J25" i="13"/>
  <c r="AB25" i="15"/>
  <c r="J26" i="13"/>
  <c r="AB26" i="15"/>
  <c r="J27" i="13"/>
  <c r="AB27" i="15"/>
  <c r="J28" i="13"/>
  <c r="AB28" i="15"/>
  <c r="J29" i="13"/>
  <c r="AB29" i="15"/>
  <c r="J30" i="13"/>
  <c r="AB30" i="15"/>
  <c r="J31" i="13"/>
  <c r="AB31" i="15"/>
  <c r="J32" i="13"/>
  <c r="AB32" i="15"/>
  <c r="J33" i="13"/>
  <c r="AB33" i="15"/>
  <c r="J34" i="13"/>
  <c r="AB34" i="15"/>
  <c r="J35" i="13"/>
  <c r="AB35" i="15"/>
  <c r="J36" i="13"/>
  <c r="AB36" i="15"/>
  <c r="J37" i="13"/>
  <c r="AB37" i="15"/>
  <c r="J38" i="13"/>
  <c r="AB38" i="15"/>
  <c r="J39" i="13"/>
  <c r="AB39" i="15"/>
  <c r="J40" i="13"/>
  <c r="AB40" i="15"/>
  <c r="J41" i="13"/>
  <c r="AB41" i="15"/>
  <c r="J42" i="13"/>
  <c r="AB42" i="15"/>
  <c r="J43" i="13"/>
  <c r="AB43" i="15"/>
  <c r="J44" i="13"/>
  <c r="AB44" i="15"/>
  <c r="J45" i="13"/>
  <c r="AB45" i="15"/>
  <c r="J46" i="13"/>
  <c r="AB46" i="15"/>
  <c r="J47" i="13"/>
  <c r="AB47" i="15"/>
  <c r="J48" i="13"/>
  <c r="AB48" i="15"/>
  <c r="J49" i="13"/>
  <c r="AB49" i="15"/>
  <c r="J50" i="13"/>
  <c r="AB50" i="15"/>
  <c r="J51" i="13"/>
  <c r="AB51" i="15"/>
  <c r="J52" i="13"/>
  <c r="AB52" i="15"/>
  <c r="J53" i="13"/>
  <c r="AB53" i="15"/>
  <c r="J54" i="13"/>
  <c r="AB54" i="15"/>
  <c r="J55" i="13"/>
  <c r="AB55" i="15"/>
  <c r="J56" i="13"/>
  <c r="AB56" i="15"/>
  <c r="J57" i="13"/>
  <c r="AB57" i="15"/>
  <c r="J58" i="13"/>
  <c r="AB58" i="15"/>
  <c r="J59" i="13"/>
  <c r="AB59" i="15"/>
  <c r="J60" i="13"/>
  <c r="AB60" i="15"/>
  <c r="J61" i="13"/>
  <c r="AB61" i="15"/>
  <c r="J62" i="13"/>
  <c r="AB62" i="15"/>
  <c r="J63" i="13"/>
  <c r="AB63" i="15"/>
  <c r="J64" i="13"/>
  <c r="AB64" i="15"/>
  <c r="J65" i="13"/>
  <c r="AB65" i="15"/>
  <c r="J66" i="13"/>
  <c r="AB66" i="15"/>
  <c r="J67" i="13"/>
  <c r="AB67" i="15"/>
  <c r="J68" i="13"/>
  <c r="AB68" i="15"/>
  <c r="J69" i="13"/>
  <c r="AB69" i="15"/>
  <c r="J70" i="13"/>
  <c r="AB70" i="15"/>
  <c r="J71" i="13"/>
  <c r="AB71" i="15"/>
  <c r="J72" i="13"/>
  <c r="AB72" i="15"/>
  <c r="J73" i="13"/>
  <c r="AB73" i="15"/>
  <c r="J74" i="13"/>
  <c r="AB74" i="15"/>
  <c r="J75" i="13"/>
  <c r="AB75" i="15"/>
  <c r="J76" i="13"/>
  <c r="AB76" i="15"/>
  <c r="J77" i="13"/>
  <c r="AB77" i="15"/>
  <c r="J78" i="13"/>
  <c r="AB78" i="15"/>
  <c r="J79" i="13"/>
  <c r="AB79" i="15"/>
  <c r="J80" i="13"/>
  <c r="AB80" i="15"/>
  <c r="J81" i="13"/>
  <c r="AB81" i="15"/>
  <c r="J82" i="13"/>
  <c r="AB82" i="15"/>
  <c r="J83" i="13"/>
  <c r="AB83" i="15"/>
  <c r="J84" i="13"/>
  <c r="AB84" i="15"/>
  <c r="J85" i="13"/>
  <c r="AB85" i="15"/>
  <c r="J86" i="13"/>
  <c r="AB86" i="15"/>
  <c r="J87" i="13"/>
  <c r="AB87" i="15"/>
  <c r="J88" i="13"/>
  <c r="AB88" i="15"/>
  <c r="J89" i="13"/>
  <c r="AB89" i="15"/>
  <c r="J90" i="13"/>
  <c r="AB90" i="15"/>
  <c r="J91" i="13"/>
  <c r="AB91" i="15"/>
  <c r="J92" i="13"/>
  <c r="AB92" i="15"/>
  <c r="J93" i="13"/>
  <c r="AB93" i="15"/>
  <c r="J94" i="13"/>
  <c r="AB94" i="15"/>
  <c r="J95" i="13"/>
  <c r="AB95" i="15"/>
  <c r="J96" i="13"/>
  <c r="AB96" i="15"/>
  <c r="J97" i="13"/>
  <c r="AB97" i="15"/>
  <c r="J98" i="13"/>
  <c r="AB98" i="15"/>
  <c r="J99" i="13"/>
  <c r="AB99" i="15"/>
  <c r="J100" i="13"/>
  <c r="AB100" i="15"/>
  <c r="J101" i="13"/>
  <c r="AB101" i="15"/>
  <c r="J102" i="13"/>
  <c r="AB102" i="15"/>
  <c r="J103" i="13"/>
  <c r="AB103" i="15"/>
  <c r="J104" i="13"/>
  <c r="AB104" i="15"/>
  <c r="J105" i="13"/>
  <c r="AB105" i="15"/>
  <c r="J106" i="13"/>
  <c r="AB106" i="15"/>
  <c r="J107" i="13"/>
  <c r="AB107" i="15"/>
  <c r="J108" i="13"/>
  <c r="AB108" i="15"/>
  <c r="J109" i="13"/>
  <c r="AB109" i="15"/>
  <c r="J110" i="13"/>
  <c r="AB110" i="15"/>
  <c r="J111" i="13"/>
  <c r="AB111" i="15"/>
  <c r="J112" i="13"/>
  <c r="AB112" i="15"/>
  <c r="J113" i="13"/>
  <c r="AB113" i="15"/>
  <c r="J114" i="13"/>
  <c r="AB114" i="15"/>
  <c r="J115" i="13"/>
  <c r="AB115" i="15"/>
  <c r="J116" i="13"/>
  <c r="AB116" i="15"/>
  <c r="J117" i="13"/>
  <c r="AB117" i="15"/>
  <c r="J118" i="13"/>
  <c r="AB118" i="15"/>
  <c r="J119" i="13"/>
  <c r="AB119" i="15"/>
  <c r="J120" i="13"/>
  <c r="AB120" i="15"/>
  <c r="J121" i="13"/>
  <c r="AB121" i="15"/>
  <c r="J122" i="13"/>
  <c r="AB122" i="15"/>
  <c r="J123" i="13"/>
  <c r="AB123" i="15"/>
  <c r="J124" i="13"/>
  <c r="AB124" i="15"/>
  <c r="J125" i="13"/>
  <c r="AB125" i="15"/>
  <c r="J126" i="13"/>
  <c r="AB126" i="15"/>
  <c r="J127" i="13"/>
  <c r="AB127" i="15"/>
  <c r="J128" i="13"/>
  <c r="AB128" i="15"/>
  <c r="J129" i="13"/>
  <c r="AB129" i="15"/>
  <c r="J130" i="13"/>
  <c r="AB130" i="15"/>
  <c r="J131" i="13"/>
  <c r="AB131" i="15"/>
  <c r="J132" i="13"/>
  <c r="AB132" i="15"/>
  <c r="J133" i="13"/>
  <c r="AB133" i="15"/>
  <c r="J134" i="13"/>
  <c r="AB134" i="15"/>
  <c r="J135" i="13"/>
  <c r="AB135" i="15"/>
  <c r="J136" i="13"/>
  <c r="AB136" i="15"/>
  <c r="J137" i="13"/>
  <c r="AB137" i="15"/>
  <c r="J138" i="13"/>
  <c r="AB138" i="15"/>
  <c r="J139" i="13"/>
  <c r="AB139" i="15"/>
  <c r="J140" i="13"/>
  <c r="AB140" i="15"/>
  <c r="J141" i="13"/>
  <c r="AB141" i="15"/>
  <c r="J142" i="13"/>
  <c r="AB142" i="15"/>
  <c r="J143" i="13"/>
  <c r="AB143" i="15"/>
  <c r="J144" i="13"/>
  <c r="AB144" i="15"/>
  <c r="J145" i="13"/>
  <c r="AB145" i="15"/>
  <c r="J146" i="13"/>
  <c r="AB146" i="15"/>
  <c r="J147" i="13"/>
  <c r="AB147" i="15"/>
  <c r="J148" i="13"/>
  <c r="AB148" i="15"/>
  <c r="J149" i="13"/>
  <c r="AB149" i="15"/>
  <c r="J150" i="13"/>
  <c r="AB150" i="15"/>
  <c r="J151" i="13"/>
  <c r="AB151" i="15"/>
  <c r="J152" i="13"/>
  <c r="AB152" i="15"/>
  <c r="J153" i="13"/>
  <c r="AB153" i="15"/>
  <c r="J154" i="13"/>
  <c r="AB154" i="15"/>
  <c r="J155" i="13"/>
  <c r="AB155" i="15"/>
  <c r="J156" i="13"/>
  <c r="AB156" i="15"/>
  <c r="J157" i="13"/>
  <c r="AB157" i="15"/>
  <c r="J158" i="13"/>
  <c r="AB158" i="15"/>
  <c r="J159" i="13"/>
  <c r="AB159" i="15"/>
  <c r="J160" i="13"/>
  <c r="AB160" i="15"/>
  <c r="J161" i="13"/>
  <c r="AB161" i="15"/>
  <c r="J162" i="13"/>
  <c r="AB162" i="15"/>
  <c r="J163" i="13"/>
  <c r="AB163" i="15"/>
  <c r="J164" i="13"/>
  <c r="AB164" i="15"/>
  <c r="J165" i="13"/>
  <c r="AB165" i="15"/>
  <c r="J166" i="13"/>
  <c r="AB166" i="15"/>
  <c r="J167" i="13"/>
  <c r="AB167" i="15"/>
  <c r="J168" i="13"/>
  <c r="AB168" i="15"/>
  <c r="J169" i="13"/>
  <c r="AB169" i="15"/>
  <c r="J170" i="13"/>
  <c r="AB170" i="15"/>
  <c r="J171" i="13"/>
  <c r="AB171" i="15"/>
  <c r="J172" i="13"/>
  <c r="AB172" i="15"/>
  <c r="J173" i="13"/>
  <c r="AB173" i="15"/>
  <c r="J174" i="13"/>
  <c r="AB174" i="15"/>
  <c r="J175" i="13"/>
  <c r="AB175" i="15"/>
  <c r="J176" i="13"/>
  <c r="AB176" i="15"/>
  <c r="J177" i="13"/>
  <c r="AB177" i="15"/>
  <c r="J178" i="13"/>
  <c r="AB178" i="15"/>
  <c r="J179" i="13"/>
  <c r="AB179" i="15"/>
  <c r="J180" i="13"/>
  <c r="AB180" i="15"/>
  <c r="J181" i="13"/>
  <c r="AB181" i="15"/>
  <c r="J182" i="13"/>
  <c r="AB182" i="15"/>
  <c r="J183" i="13"/>
  <c r="AB183" i="15"/>
  <c r="J184" i="13"/>
  <c r="AB184" i="15"/>
  <c r="J185" i="13"/>
  <c r="AB185" i="15"/>
  <c r="J186" i="13"/>
  <c r="AB186" i="15"/>
  <c r="J187" i="13"/>
  <c r="AB187" i="15"/>
  <c r="J188" i="13"/>
  <c r="AB188" i="15"/>
  <c r="J189" i="13"/>
  <c r="AB189" i="15"/>
  <c r="J190" i="13"/>
  <c r="AB190" i="15"/>
  <c r="J191" i="13"/>
  <c r="AB191" i="15"/>
  <c r="J192" i="13"/>
  <c r="AB192" i="15"/>
  <c r="J193" i="13"/>
  <c r="AB193" i="15"/>
  <c r="J194" i="13"/>
  <c r="AB194" i="15"/>
  <c r="J195" i="13"/>
  <c r="AB195" i="15"/>
  <c r="J196" i="13"/>
  <c r="AB196" i="15"/>
  <c r="J197" i="13"/>
  <c r="AB197" i="15"/>
  <c r="J198" i="13"/>
  <c r="AB198" i="15"/>
  <c r="J199" i="13"/>
  <c r="AB199" i="15"/>
  <c r="J200" i="13"/>
  <c r="AB200" i="15"/>
  <c r="J201" i="13"/>
  <c r="AB201" i="15"/>
  <c r="J202" i="13"/>
  <c r="AB202" i="15"/>
  <c r="J203" i="13"/>
  <c r="AB203" i="15"/>
  <c r="J204" i="13"/>
  <c r="AB204" i="15"/>
  <c r="I6" i="32" a="1"/>
  <c r="I6" i="32" s="1"/>
  <c r="H6" i="32" a="1"/>
  <c r="H6" i="32" s="1"/>
  <c r="I7" i="32" a="1"/>
  <c r="I7" i="32" s="1"/>
  <c r="I8" i="32" a="1"/>
  <c r="I8" i="32" s="1"/>
  <c r="I9" i="32" a="1"/>
  <c r="I9" i="32" s="1"/>
  <c r="I10" i="32" a="1"/>
  <c r="I10" i="32" s="1"/>
  <c r="I11" i="32" a="1"/>
  <c r="I11" i="32" s="1"/>
  <c r="I12" i="32" a="1"/>
  <c r="I12" i="32" s="1"/>
  <c r="I13" i="32" a="1"/>
  <c r="I13" i="32" s="1"/>
  <c r="I14" i="32" a="1"/>
  <c r="I14" i="32" s="1"/>
  <c r="I15" i="32" a="1"/>
  <c r="I15" i="32" s="1"/>
  <c r="I16" i="32" a="1"/>
  <c r="I16" i="32" s="1"/>
  <c r="I17" i="32" a="1"/>
  <c r="I17" i="32" s="1"/>
  <c r="O17" i="32" s="1"/>
  <c r="I18" i="32" a="1"/>
  <c r="I18" i="32" s="1"/>
  <c r="I19" i="32" a="1"/>
  <c r="I19" i="32" s="1"/>
  <c r="I20" i="32" a="1"/>
  <c r="I20" i="32" s="1"/>
  <c r="I21" i="32" a="1"/>
  <c r="I21" i="32" s="1"/>
  <c r="I22" i="32" a="1"/>
  <c r="I22" i="32" s="1"/>
  <c r="I23" i="32" a="1"/>
  <c r="I23" i="32" s="1"/>
  <c r="I24" i="32" a="1"/>
  <c r="I24" i="32" s="1"/>
  <c r="I25" i="32" a="1"/>
  <c r="I25" i="32" s="1"/>
  <c r="I26" i="32" a="1"/>
  <c r="I26" i="32" s="1"/>
  <c r="I27" i="32" a="1"/>
  <c r="I27" i="32" s="1"/>
  <c r="I28" i="32" a="1"/>
  <c r="I28" i="32" s="1"/>
  <c r="I29" i="32" a="1"/>
  <c r="I29" i="32" s="1"/>
  <c r="I30" i="32" a="1"/>
  <c r="I30" i="32" s="1"/>
  <c r="I31" i="32" a="1"/>
  <c r="I31" i="32" s="1"/>
  <c r="I32" i="32" a="1"/>
  <c r="I32" i="32" s="1"/>
  <c r="I33" i="32" a="1"/>
  <c r="I33" i="32" s="1"/>
  <c r="J33" i="32" s="1" a="1"/>
  <c r="J33" i="32" s="1"/>
  <c r="I34" i="32" a="1"/>
  <c r="I34" i="32" s="1"/>
  <c r="I35" i="32" a="1"/>
  <c r="I35" i="32" s="1"/>
  <c r="I36" i="32" a="1"/>
  <c r="I36" i="32" s="1"/>
  <c r="I37" i="32" a="1"/>
  <c r="I37" i="32" s="1"/>
  <c r="I38" i="32" a="1"/>
  <c r="I38" i="32" s="1"/>
  <c r="I39" i="32" a="1"/>
  <c r="I39" i="32" s="1"/>
  <c r="I40" i="32" a="1"/>
  <c r="I40" i="32" s="1"/>
  <c r="I41" i="32" a="1"/>
  <c r="I41" i="32" s="1"/>
  <c r="I42" i="32" a="1"/>
  <c r="I42" i="32" s="1"/>
  <c r="I43" i="32" a="1"/>
  <c r="I43" i="32" s="1"/>
  <c r="I44" i="32" a="1"/>
  <c r="I44" i="32" s="1"/>
  <c r="I45" i="32" a="1"/>
  <c r="I45" i="32" s="1"/>
  <c r="I46" i="32" a="1"/>
  <c r="I46" i="32" s="1"/>
  <c r="I47" i="32" a="1"/>
  <c r="I47" i="32" s="1"/>
  <c r="I48" i="32" a="1"/>
  <c r="I48" i="32" s="1"/>
  <c r="I49" i="32" a="1"/>
  <c r="I49" i="32" s="1"/>
  <c r="N49" i="32" s="1"/>
  <c r="I50" i="32" a="1"/>
  <c r="I50" i="32" s="1"/>
  <c r="I51" i="32" a="1"/>
  <c r="I51" i="32" s="1"/>
  <c r="I52" i="32" a="1"/>
  <c r="I52" i="32" s="1"/>
  <c r="I53" i="32" a="1"/>
  <c r="I53" i="32" s="1"/>
  <c r="I54" i="32" a="1"/>
  <c r="I54" i="32" s="1"/>
  <c r="I55" i="32" a="1"/>
  <c r="I55" i="32" s="1"/>
  <c r="I56" i="32" a="1"/>
  <c r="I56" i="32" s="1"/>
  <c r="I57" i="32" a="1"/>
  <c r="I57" i="32" s="1"/>
  <c r="I58" i="32" a="1"/>
  <c r="I58" i="32" s="1"/>
  <c r="I59" i="32" a="1"/>
  <c r="I59" i="32" s="1"/>
  <c r="I60" i="32" a="1"/>
  <c r="I60" i="32" s="1"/>
  <c r="I61" i="32" a="1"/>
  <c r="I61" i="32" s="1"/>
  <c r="I62" i="32" a="1"/>
  <c r="I62" i="32" s="1"/>
  <c r="I63" i="32" a="1"/>
  <c r="I63" i="32" s="1"/>
  <c r="I64" i="32" a="1"/>
  <c r="I64" i="32" s="1"/>
  <c r="I65" i="32" a="1"/>
  <c r="I65" i="32" s="1"/>
  <c r="I66" i="32" a="1"/>
  <c r="I66" i="32" s="1"/>
  <c r="I67" i="32" a="1"/>
  <c r="I67" i="32" s="1"/>
  <c r="J67" i="32" s="1" a="1"/>
  <c r="J67" i="32" s="1"/>
  <c r="I68" i="32" a="1"/>
  <c r="I68" i="32" s="1"/>
  <c r="I69" i="32" a="1"/>
  <c r="I69" i="32" s="1"/>
  <c r="I70" i="32" a="1"/>
  <c r="I70" i="32" s="1"/>
  <c r="I71" i="32" a="1"/>
  <c r="I71" i="32" s="1"/>
  <c r="I72" i="32" a="1"/>
  <c r="I72" i="32" s="1"/>
  <c r="I73" i="32" a="1"/>
  <c r="I73" i="32" s="1"/>
  <c r="I74" i="32" a="1"/>
  <c r="I74" i="32" s="1"/>
  <c r="I75" i="32" a="1"/>
  <c r="I75" i="32" s="1"/>
  <c r="I76" i="32" a="1"/>
  <c r="I76" i="32" s="1"/>
  <c r="I77" i="32" a="1"/>
  <c r="I77" i="32" s="1"/>
  <c r="I78" i="32" a="1"/>
  <c r="I78" i="32" s="1"/>
  <c r="I79" i="32" a="1"/>
  <c r="I79" i="32" s="1"/>
  <c r="I80" i="32" a="1"/>
  <c r="I80" i="32" s="1"/>
  <c r="I81" i="32" a="1"/>
  <c r="I81" i="32" s="1"/>
  <c r="I82" i="32" a="1"/>
  <c r="I82" i="32" s="1"/>
  <c r="I83" i="32" a="1"/>
  <c r="I83" i="32" s="1"/>
  <c r="M83" i="32" s="1"/>
  <c r="I84" i="32" a="1"/>
  <c r="I84" i="32" s="1"/>
  <c r="I85" i="32" a="1"/>
  <c r="I85" i="32" s="1"/>
  <c r="I86" i="32" a="1"/>
  <c r="I86" i="32" s="1"/>
  <c r="I87" i="32" a="1"/>
  <c r="I87" i="32" s="1"/>
  <c r="I88" i="32" a="1"/>
  <c r="I88" i="32" s="1"/>
  <c r="I89" i="32" a="1"/>
  <c r="I89" i="32" s="1"/>
  <c r="I90" i="32" a="1"/>
  <c r="I90" i="32" s="1"/>
  <c r="I91" i="32" a="1"/>
  <c r="I91" i="32" s="1"/>
  <c r="Q91" i="32" s="1"/>
  <c r="I92" i="32" a="1"/>
  <c r="I92" i="32" s="1"/>
  <c r="I93" i="32" a="1"/>
  <c r="I93" i="32" s="1"/>
  <c r="I94" i="32" a="1"/>
  <c r="I94" i="32" s="1"/>
  <c r="I95" i="32" a="1"/>
  <c r="I95" i="32" s="1"/>
  <c r="I96" i="32" a="1"/>
  <c r="I96" i="32" s="1"/>
  <c r="I97" i="32" a="1"/>
  <c r="I97" i="32" s="1"/>
  <c r="I98" i="32" a="1"/>
  <c r="I98" i="32" s="1"/>
  <c r="I99" i="32" a="1"/>
  <c r="I99" i="32" s="1"/>
  <c r="I100" i="32" a="1"/>
  <c r="I100" i="32" s="1"/>
  <c r="I101" i="32" a="1"/>
  <c r="I101" i="32" s="1"/>
  <c r="I102" i="32" a="1"/>
  <c r="I102" i="32" s="1"/>
  <c r="I103" i="32" a="1"/>
  <c r="I103" i="32" s="1"/>
  <c r="I104" i="32" a="1"/>
  <c r="I104" i="32" s="1"/>
  <c r="I105" i="32" a="1"/>
  <c r="I105" i="32" s="1"/>
  <c r="I106" i="32" a="1"/>
  <c r="I106" i="32" s="1"/>
  <c r="I107" i="32" a="1"/>
  <c r="I107" i="32" s="1"/>
  <c r="I108" i="32" a="1"/>
  <c r="I108" i="32" s="1"/>
  <c r="I109" i="32" a="1"/>
  <c r="I109" i="32" s="1"/>
  <c r="I110" i="32" a="1"/>
  <c r="I110" i="32" s="1"/>
  <c r="I111" i="32" a="1"/>
  <c r="I111" i="32" s="1"/>
  <c r="I112" i="32" a="1"/>
  <c r="I112" i="32" s="1"/>
  <c r="I113" i="32" a="1"/>
  <c r="I113" i="32" s="1"/>
  <c r="I114" i="32" a="1"/>
  <c r="I114" i="32" s="1"/>
  <c r="I115" i="32" a="1"/>
  <c r="I115" i="32" s="1"/>
  <c r="O115" i="32" s="1"/>
  <c r="I116" i="32" a="1"/>
  <c r="I116" i="32" s="1"/>
  <c r="I117" i="32" a="1"/>
  <c r="I117" i="32" s="1"/>
  <c r="I118" i="32" a="1"/>
  <c r="I118" i="32" s="1"/>
  <c r="I119" i="32" a="1"/>
  <c r="I119" i="32" s="1"/>
  <c r="I120" i="32" a="1"/>
  <c r="I120" i="32" s="1"/>
  <c r="I121" i="32" a="1"/>
  <c r="I121" i="32" s="1"/>
  <c r="I122" i="32" a="1"/>
  <c r="I122" i="32" s="1"/>
  <c r="I123" i="32" a="1"/>
  <c r="I123" i="32" s="1"/>
  <c r="I124" i="32" a="1"/>
  <c r="I124" i="32" s="1"/>
  <c r="I125" i="32" a="1"/>
  <c r="I125" i="32" s="1"/>
  <c r="I126" i="32" a="1"/>
  <c r="I126" i="32" s="1"/>
  <c r="I127" i="32" a="1"/>
  <c r="I127" i="32" s="1"/>
  <c r="I128" i="32" a="1"/>
  <c r="I128" i="32" s="1"/>
  <c r="I129" i="32" a="1"/>
  <c r="I129" i="32" s="1"/>
  <c r="Q129" i="32" s="1"/>
  <c r="I130" i="32" a="1"/>
  <c r="I130" i="32" s="1"/>
  <c r="I131" i="32" a="1"/>
  <c r="I131" i="32" s="1"/>
  <c r="N131" i="32" s="1"/>
  <c r="I132" i="32" a="1"/>
  <c r="I132" i="32" s="1"/>
  <c r="I133" i="32" a="1"/>
  <c r="I133" i="32" s="1"/>
  <c r="I134" i="32" a="1"/>
  <c r="I134" i="32" s="1"/>
  <c r="I135" i="32" a="1"/>
  <c r="I135" i="32" s="1"/>
  <c r="I136" i="32" a="1"/>
  <c r="I136" i="32" s="1"/>
  <c r="I137" i="32" a="1"/>
  <c r="I137" i="32" s="1"/>
  <c r="I138" i="32" a="1"/>
  <c r="I138" i="32" s="1"/>
  <c r="I139" i="32" a="1"/>
  <c r="I139" i="32" s="1"/>
  <c r="I140" i="32" a="1"/>
  <c r="I140" i="32" s="1"/>
  <c r="I141" i="32" a="1"/>
  <c r="I141" i="32" s="1"/>
  <c r="I142" i="32" a="1"/>
  <c r="I142" i="32" s="1"/>
  <c r="I143" i="32" a="1"/>
  <c r="I143" i="32" s="1"/>
  <c r="I144" i="32" a="1"/>
  <c r="I144" i="32" s="1"/>
  <c r="I145" i="32" a="1"/>
  <c r="I145" i="32" s="1"/>
  <c r="J145" i="32" s="1" a="1"/>
  <c r="J145" i="32" s="1"/>
  <c r="I146" i="32" a="1"/>
  <c r="I146" i="32" s="1"/>
  <c r="I147" i="32" a="1"/>
  <c r="I147" i="32" s="1"/>
  <c r="I148" i="32" a="1"/>
  <c r="I148" i="32" s="1"/>
  <c r="I149" i="32" a="1"/>
  <c r="I149" i="32" s="1"/>
  <c r="I150" i="32" a="1"/>
  <c r="I150" i="32" s="1"/>
  <c r="I151" i="32" a="1"/>
  <c r="I151" i="32" s="1"/>
  <c r="I152" i="32" a="1"/>
  <c r="I152" i="32" s="1"/>
  <c r="I153" i="32" a="1"/>
  <c r="I153" i="32" s="1"/>
  <c r="I154" i="32" a="1"/>
  <c r="I154" i="32" s="1"/>
  <c r="I155" i="32" a="1"/>
  <c r="I155" i="32" s="1"/>
  <c r="I156" i="32" a="1"/>
  <c r="I156" i="32" s="1"/>
  <c r="I157" i="32" a="1"/>
  <c r="I157" i="32" s="1"/>
  <c r="I158" i="32" a="1"/>
  <c r="I158" i="32" s="1"/>
  <c r="I159" i="32" a="1"/>
  <c r="I159" i="32" s="1"/>
  <c r="I160" i="32" a="1"/>
  <c r="I160" i="32" s="1"/>
  <c r="I161" i="32" a="1"/>
  <c r="I161" i="32" s="1"/>
  <c r="I162" i="32" a="1"/>
  <c r="I162" i="32" s="1"/>
  <c r="I163" i="32" a="1"/>
  <c r="I163" i="32" s="1"/>
  <c r="M163" i="32" s="1"/>
  <c r="I164" i="32" a="1"/>
  <c r="I164" i="32" s="1"/>
  <c r="I165" i="32" a="1"/>
  <c r="I165" i="32" s="1"/>
  <c r="I166" i="32" a="1"/>
  <c r="I166" i="32" s="1"/>
  <c r="I167" i="32" a="1"/>
  <c r="I167" i="32" s="1"/>
  <c r="I168" i="32" a="1"/>
  <c r="I168" i="32" s="1"/>
  <c r="I169" i="32" a="1"/>
  <c r="I169" i="32" s="1"/>
  <c r="I170" i="32" a="1"/>
  <c r="I170" i="32" s="1"/>
  <c r="I171" i="32" a="1"/>
  <c r="I171" i="32" s="1"/>
  <c r="I172" i="32" a="1"/>
  <c r="I172" i="32" s="1"/>
  <c r="I173" i="32" a="1"/>
  <c r="I173" i="32" s="1"/>
  <c r="I174" i="32" a="1"/>
  <c r="I174" i="32" s="1"/>
  <c r="I175" i="32" a="1"/>
  <c r="I175" i="32" s="1"/>
  <c r="I176" i="32" a="1"/>
  <c r="I176" i="32" s="1"/>
  <c r="I177" i="32" a="1"/>
  <c r="I177" i="32" s="1"/>
  <c r="I178" i="32" a="1"/>
  <c r="I178" i="32" s="1"/>
  <c r="I179" i="32" a="1"/>
  <c r="I179" i="32" s="1"/>
  <c r="I180" i="32" a="1"/>
  <c r="I180" i="32" s="1"/>
  <c r="I181" i="32" a="1"/>
  <c r="I181" i="32" s="1"/>
  <c r="I182" i="32" a="1"/>
  <c r="I182" i="32" s="1"/>
  <c r="I183" i="32" a="1"/>
  <c r="I183" i="32" s="1"/>
  <c r="I184" i="32" a="1"/>
  <c r="I184" i="32" s="1"/>
  <c r="I185" i="32" a="1"/>
  <c r="I185" i="32" s="1"/>
  <c r="I186" i="32" a="1"/>
  <c r="I186" i="32" s="1"/>
  <c r="I187" i="32" a="1"/>
  <c r="I187" i="32" s="1"/>
  <c r="I188" i="32" a="1"/>
  <c r="I188" i="32" s="1"/>
  <c r="I189" i="32" a="1"/>
  <c r="I189" i="32" s="1"/>
  <c r="I190" i="32" a="1"/>
  <c r="I190" i="32" s="1"/>
  <c r="I191" i="32" a="1"/>
  <c r="I191" i="32" s="1"/>
  <c r="I192" i="32" a="1"/>
  <c r="I192" i="32" s="1"/>
  <c r="I193" i="32" a="1"/>
  <c r="I193" i="32" s="1"/>
  <c r="I194" i="32" a="1"/>
  <c r="I194" i="32" s="1"/>
  <c r="I195" i="32" a="1"/>
  <c r="I195" i="32" s="1"/>
  <c r="I196" i="32" a="1"/>
  <c r="I196" i="32" s="1"/>
  <c r="I197" i="32" a="1"/>
  <c r="I197" i="32" s="1"/>
  <c r="I198" i="32" a="1"/>
  <c r="I198" i="32" s="1"/>
  <c r="I199" i="32" a="1"/>
  <c r="I199" i="32" s="1"/>
  <c r="I200" i="32" a="1"/>
  <c r="I200" i="32" s="1"/>
  <c r="I201" i="32" a="1"/>
  <c r="I201" i="32" s="1"/>
  <c r="I202" i="32" a="1"/>
  <c r="I202" i="32" s="1"/>
  <c r="I203" i="32" a="1"/>
  <c r="I203" i="32" s="1"/>
  <c r="I204" i="32" a="1"/>
  <c r="I204" i="32" s="1"/>
  <c r="I205" i="32" a="1"/>
  <c r="I205" i="32" s="1"/>
  <c r="H7" i="32" a="1"/>
  <c r="H7" i="32" s="1"/>
  <c r="H8" i="32" a="1"/>
  <c r="H8" i="32" s="1"/>
  <c r="H9" i="32" a="1"/>
  <c r="H9" i="32" s="1"/>
  <c r="H10" i="32" a="1"/>
  <c r="H10" i="32" s="1"/>
  <c r="H11" i="32" a="1"/>
  <c r="H11" i="32" s="1"/>
  <c r="H12" i="32" a="1"/>
  <c r="H12" i="32" s="1"/>
  <c r="H13" i="32" a="1"/>
  <c r="H13" i="32" s="1"/>
  <c r="H14" i="32" a="1"/>
  <c r="H14" i="32" s="1"/>
  <c r="H15" i="32" a="1"/>
  <c r="H15" i="32" s="1"/>
  <c r="H16" i="32" a="1"/>
  <c r="H16" i="32" s="1"/>
  <c r="H17" i="32" a="1"/>
  <c r="H17" i="32" s="1"/>
  <c r="H18" i="32" a="1"/>
  <c r="H18" i="32" s="1"/>
  <c r="H19" i="32" a="1"/>
  <c r="H19" i="32" s="1"/>
  <c r="H20" i="32" a="1"/>
  <c r="H20" i="32" s="1"/>
  <c r="H21" i="32" a="1"/>
  <c r="H21" i="32" s="1"/>
  <c r="H22" i="32" a="1"/>
  <c r="H22" i="32" s="1"/>
  <c r="H23" i="32" a="1"/>
  <c r="H23" i="32" s="1"/>
  <c r="H24" i="32" a="1"/>
  <c r="H24" i="32" s="1"/>
  <c r="H25" i="32" a="1"/>
  <c r="H25" i="32" s="1"/>
  <c r="H26" i="32" a="1"/>
  <c r="H26" i="32" s="1"/>
  <c r="H27" i="32" a="1"/>
  <c r="H27" i="32" s="1"/>
  <c r="H28" i="32" a="1"/>
  <c r="H28" i="32" s="1"/>
  <c r="H29" i="32" a="1"/>
  <c r="H29" i="32" s="1"/>
  <c r="H30" i="32" a="1"/>
  <c r="H30" i="32" s="1"/>
  <c r="H31" i="32" a="1"/>
  <c r="H31" i="32" s="1"/>
  <c r="H32" i="32" a="1"/>
  <c r="H32" i="32" s="1"/>
  <c r="H33" i="32" a="1"/>
  <c r="H33" i="32" s="1"/>
  <c r="H34" i="32" a="1"/>
  <c r="H34" i="32" s="1"/>
  <c r="H35" i="32" a="1"/>
  <c r="H35" i="32" s="1"/>
  <c r="H36" i="32" a="1"/>
  <c r="H36" i="32" s="1"/>
  <c r="H37" i="32" a="1"/>
  <c r="H37" i="32" s="1"/>
  <c r="H38" i="32" a="1"/>
  <c r="H38" i="32" s="1"/>
  <c r="H39" i="32" a="1"/>
  <c r="H39" i="32" s="1"/>
  <c r="H40" i="32" a="1"/>
  <c r="H40" i="32" s="1"/>
  <c r="H41" i="32" a="1"/>
  <c r="H41" i="32" s="1"/>
  <c r="H42" i="32" a="1"/>
  <c r="H42" i="32" s="1"/>
  <c r="H43" i="32" a="1"/>
  <c r="H43" i="32" s="1"/>
  <c r="H44" i="32" a="1"/>
  <c r="H44" i="32" s="1"/>
  <c r="H45" i="32" a="1"/>
  <c r="H45" i="32" s="1"/>
  <c r="H46" i="32" a="1"/>
  <c r="H46" i="32" s="1"/>
  <c r="H47" i="32" a="1"/>
  <c r="H47" i="32" s="1"/>
  <c r="H48" i="32" a="1"/>
  <c r="H48" i="32" s="1"/>
  <c r="H49" i="32" a="1"/>
  <c r="H49" i="32" s="1"/>
  <c r="H50" i="32" a="1"/>
  <c r="H50" i="32" s="1"/>
  <c r="H51" i="32" a="1"/>
  <c r="H51" i="32" s="1"/>
  <c r="H52" i="32" a="1"/>
  <c r="H52" i="32" s="1"/>
  <c r="H53" i="32" a="1"/>
  <c r="H53" i="32" s="1"/>
  <c r="H54" i="32" a="1"/>
  <c r="H54" i="32" s="1"/>
  <c r="H55" i="32" a="1"/>
  <c r="H55" i="32" s="1"/>
  <c r="H56" i="32" a="1"/>
  <c r="H56" i="32" s="1"/>
  <c r="H57" i="32" a="1"/>
  <c r="H57" i="32" s="1"/>
  <c r="H58" i="32" a="1"/>
  <c r="H58" i="32" s="1"/>
  <c r="H59" i="32" a="1"/>
  <c r="H59" i="32" s="1"/>
  <c r="H60" i="32" a="1"/>
  <c r="H60" i="32" s="1"/>
  <c r="H61" i="32" a="1"/>
  <c r="H61" i="32" s="1"/>
  <c r="H62" i="32" a="1"/>
  <c r="H62" i="32" s="1"/>
  <c r="H63" i="32" a="1"/>
  <c r="H63" i="32" s="1"/>
  <c r="H64" i="32" a="1"/>
  <c r="H64" i="32" s="1"/>
  <c r="H65" i="32" a="1"/>
  <c r="H65" i="32" s="1"/>
  <c r="H66" i="32" a="1"/>
  <c r="H66" i="32" s="1"/>
  <c r="H67" i="32" a="1"/>
  <c r="H67" i="32" s="1"/>
  <c r="H68" i="32" a="1"/>
  <c r="H68" i="32" s="1"/>
  <c r="H69" i="32" a="1"/>
  <c r="H69" i="32" s="1"/>
  <c r="H70" i="32" a="1"/>
  <c r="H70" i="32" s="1"/>
  <c r="H71" i="32" a="1"/>
  <c r="H71" i="32" s="1"/>
  <c r="H72" i="32" a="1"/>
  <c r="H72" i="32" s="1"/>
  <c r="H73" i="32" a="1"/>
  <c r="H73" i="32" s="1"/>
  <c r="H74" i="32" a="1"/>
  <c r="H74" i="32" s="1"/>
  <c r="H75" i="32" a="1"/>
  <c r="H75" i="32" s="1"/>
  <c r="H76" i="32" a="1"/>
  <c r="H76" i="32" s="1"/>
  <c r="H77" i="32" a="1"/>
  <c r="H77" i="32" s="1"/>
  <c r="H78" i="32" a="1"/>
  <c r="H78" i="32" s="1"/>
  <c r="H79" i="32" a="1"/>
  <c r="H79" i="32" s="1"/>
  <c r="H80" i="32" a="1"/>
  <c r="H80" i="32" s="1"/>
  <c r="H81" i="32" a="1"/>
  <c r="H81" i="32" s="1"/>
  <c r="H82" i="32" a="1"/>
  <c r="H82" i="32" s="1"/>
  <c r="H83" i="32" a="1"/>
  <c r="H83" i="32" s="1"/>
  <c r="H84" i="32" a="1"/>
  <c r="H84" i="32" s="1"/>
  <c r="H85" i="32" a="1"/>
  <c r="H85" i="32" s="1"/>
  <c r="H86" i="32" a="1"/>
  <c r="H86" i="32" s="1"/>
  <c r="H87" i="32" a="1"/>
  <c r="H87" i="32" s="1"/>
  <c r="H88" i="32" a="1"/>
  <c r="H88" i="32" s="1"/>
  <c r="H89" i="32" a="1"/>
  <c r="H89" i="32" s="1"/>
  <c r="H90" i="32" a="1"/>
  <c r="H90" i="32" s="1"/>
  <c r="H91" i="32" a="1"/>
  <c r="H91" i="32" s="1"/>
  <c r="H92" i="32" a="1"/>
  <c r="H92" i="32" s="1"/>
  <c r="H93" i="32" a="1"/>
  <c r="H93" i="32" s="1"/>
  <c r="H94" i="32" a="1"/>
  <c r="H94" i="32" s="1"/>
  <c r="H95" i="32" a="1"/>
  <c r="H95" i="32" s="1"/>
  <c r="H96" i="32" a="1"/>
  <c r="H96" i="32" s="1"/>
  <c r="H97" i="32" a="1"/>
  <c r="H97" i="32" s="1"/>
  <c r="H98" i="32" a="1"/>
  <c r="H98" i="32" s="1"/>
  <c r="H99" i="32" a="1"/>
  <c r="H99" i="32" s="1"/>
  <c r="H100" i="32" a="1"/>
  <c r="H100" i="32" s="1"/>
  <c r="H101" i="32" a="1"/>
  <c r="H101" i="32" s="1"/>
  <c r="H102" i="32" a="1"/>
  <c r="H102" i="32" s="1"/>
  <c r="H103" i="32" a="1"/>
  <c r="H103" i="32" s="1"/>
  <c r="H104" i="32" a="1"/>
  <c r="H104" i="32" s="1"/>
  <c r="H105" i="32" a="1"/>
  <c r="H105" i="32" s="1"/>
  <c r="H106" i="32" a="1"/>
  <c r="H106" i="32" s="1"/>
  <c r="H107" i="32" a="1"/>
  <c r="H107" i="32" s="1"/>
  <c r="H108" i="32" a="1"/>
  <c r="H108" i="32" s="1"/>
  <c r="H109" i="32" a="1"/>
  <c r="H109" i="32" s="1"/>
  <c r="H110" i="32" a="1"/>
  <c r="H110" i="32" s="1"/>
  <c r="H111" i="32" a="1"/>
  <c r="H111" i="32" s="1"/>
  <c r="H112" i="32" a="1"/>
  <c r="H112" i="32" s="1"/>
  <c r="H113" i="32" a="1"/>
  <c r="H113" i="32" s="1"/>
  <c r="H114" i="32" a="1"/>
  <c r="H114" i="32" s="1"/>
  <c r="H115" i="32" a="1"/>
  <c r="H115" i="32" s="1"/>
  <c r="H116" i="32" a="1"/>
  <c r="H116" i="32" s="1"/>
  <c r="H117" i="32" a="1"/>
  <c r="H117" i="32" s="1"/>
  <c r="H118" i="32" a="1"/>
  <c r="H118" i="32" s="1"/>
  <c r="H119" i="32" a="1"/>
  <c r="H119" i="32" s="1"/>
  <c r="H120" i="32" a="1"/>
  <c r="H120" i="32" s="1"/>
  <c r="H121" i="32" a="1"/>
  <c r="H121" i="32" s="1"/>
  <c r="H122" i="32" a="1"/>
  <c r="H122" i="32" s="1"/>
  <c r="H123" i="32" a="1"/>
  <c r="H123" i="32" s="1"/>
  <c r="H124" i="32" a="1"/>
  <c r="H124" i="32" s="1"/>
  <c r="H125" i="32" a="1"/>
  <c r="H125" i="32" s="1"/>
  <c r="H126" i="32" a="1"/>
  <c r="H126" i="32" s="1"/>
  <c r="H127" i="32" a="1"/>
  <c r="H127" i="32" s="1"/>
  <c r="H128" i="32" a="1"/>
  <c r="H128" i="32" s="1"/>
  <c r="H129" i="32" a="1"/>
  <c r="H129" i="32" s="1"/>
  <c r="H130" i="32" a="1"/>
  <c r="H130" i="32" s="1"/>
  <c r="H131" i="32" a="1"/>
  <c r="H131" i="32" s="1"/>
  <c r="H132" i="32" a="1"/>
  <c r="H132" i="32" s="1"/>
  <c r="H133" i="32" a="1"/>
  <c r="H133" i="32" s="1"/>
  <c r="H134" i="32" a="1"/>
  <c r="H134" i="32" s="1"/>
  <c r="H135" i="32" a="1"/>
  <c r="H135" i="32" s="1"/>
  <c r="H136" i="32" a="1"/>
  <c r="H136" i="32" s="1"/>
  <c r="H137" i="32" a="1"/>
  <c r="H137" i="32" s="1"/>
  <c r="H138" i="32" a="1"/>
  <c r="H138" i="32" s="1"/>
  <c r="H139" i="32" a="1"/>
  <c r="H139" i="32" s="1"/>
  <c r="H140" i="32" a="1"/>
  <c r="H140" i="32" s="1"/>
  <c r="H141" i="32" a="1"/>
  <c r="H141" i="32" s="1"/>
  <c r="H142" i="32" a="1"/>
  <c r="H142" i="32" s="1"/>
  <c r="H143" i="32" a="1"/>
  <c r="H143" i="32" s="1"/>
  <c r="H144" i="32" a="1"/>
  <c r="H144" i="32" s="1"/>
  <c r="H145" i="32" a="1"/>
  <c r="H145" i="32" s="1"/>
  <c r="H146" i="32" a="1"/>
  <c r="H146" i="32" s="1"/>
  <c r="H147" i="32" a="1"/>
  <c r="H147" i="32" s="1"/>
  <c r="H148" i="32" a="1"/>
  <c r="H148" i="32" s="1"/>
  <c r="H149" i="32" a="1"/>
  <c r="H149" i="32" s="1"/>
  <c r="H150" i="32" a="1"/>
  <c r="H150" i="32" s="1"/>
  <c r="H151" i="32" a="1"/>
  <c r="H151" i="32" s="1"/>
  <c r="H152" i="32" a="1"/>
  <c r="H152" i="32" s="1"/>
  <c r="H153" i="32" a="1"/>
  <c r="H153" i="32" s="1"/>
  <c r="H154" i="32" a="1"/>
  <c r="H154" i="32" s="1"/>
  <c r="H155" i="32" a="1"/>
  <c r="H155" i="32" s="1"/>
  <c r="H156" i="32" a="1"/>
  <c r="H156" i="32" s="1"/>
  <c r="H157" i="32" a="1"/>
  <c r="H157" i="32" s="1"/>
  <c r="H158" i="32" a="1"/>
  <c r="H158" i="32" s="1"/>
  <c r="H159" i="32" a="1"/>
  <c r="H159" i="32" s="1"/>
  <c r="H160" i="32" a="1"/>
  <c r="H160" i="32" s="1"/>
  <c r="H161" i="32" a="1"/>
  <c r="H161" i="32" s="1"/>
  <c r="H162" i="32" a="1"/>
  <c r="H162" i="32" s="1"/>
  <c r="H163" i="32" a="1"/>
  <c r="H163" i="32" s="1"/>
  <c r="H164" i="32" a="1"/>
  <c r="H164" i="32" s="1"/>
  <c r="H165" i="32" a="1"/>
  <c r="H165" i="32" s="1"/>
  <c r="H166" i="32" a="1"/>
  <c r="H166" i="32" s="1"/>
  <c r="H167" i="32" a="1"/>
  <c r="H167" i="32" s="1"/>
  <c r="H168" i="32" a="1"/>
  <c r="H168" i="32" s="1"/>
  <c r="H169" i="32" a="1"/>
  <c r="H169" i="32" s="1"/>
  <c r="H170" i="32" a="1"/>
  <c r="H170" i="32" s="1"/>
  <c r="H171" i="32" a="1"/>
  <c r="H171" i="32" s="1"/>
  <c r="H172" i="32" a="1"/>
  <c r="H172" i="32" s="1"/>
  <c r="H173" i="32" a="1"/>
  <c r="H173" i="32" s="1"/>
  <c r="H174" i="32" a="1"/>
  <c r="H174" i="32" s="1"/>
  <c r="H175" i="32" a="1"/>
  <c r="H175" i="32" s="1"/>
  <c r="H176" i="32" a="1"/>
  <c r="H176" i="32" s="1"/>
  <c r="H177" i="32" a="1"/>
  <c r="H177" i="32" s="1"/>
  <c r="H178" i="32" a="1"/>
  <c r="H178" i="32" s="1"/>
  <c r="H179" i="32" a="1"/>
  <c r="H179" i="32" s="1"/>
  <c r="H180" i="32" a="1"/>
  <c r="H180" i="32" s="1"/>
  <c r="H181" i="32" a="1"/>
  <c r="H181" i="32" s="1"/>
  <c r="H182" i="32" a="1"/>
  <c r="H182" i="32" s="1"/>
  <c r="H183" i="32" a="1"/>
  <c r="H183" i="32" s="1"/>
  <c r="H184" i="32" a="1"/>
  <c r="H184" i="32" s="1"/>
  <c r="H185" i="32" a="1"/>
  <c r="H185" i="32" s="1"/>
  <c r="H186" i="32" a="1"/>
  <c r="H186" i="32" s="1"/>
  <c r="H187" i="32" a="1"/>
  <c r="H187" i="32" s="1"/>
  <c r="H188" i="32" a="1"/>
  <c r="H188" i="32" s="1"/>
  <c r="H189" i="32" a="1"/>
  <c r="H189" i="32" s="1"/>
  <c r="H190" i="32" a="1"/>
  <c r="H190" i="32" s="1"/>
  <c r="H191" i="32" a="1"/>
  <c r="H191" i="32" s="1"/>
  <c r="H192" i="32" a="1"/>
  <c r="H192" i="32" s="1"/>
  <c r="H193" i="32" a="1"/>
  <c r="H193" i="32" s="1"/>
  <c r="H194" i="32" a="1"/>
  <c r="H194" i="32" s="1"/>
  <c r="H195" i="32" a="1"/>
  <c r="H195" i="32" s="1"/>
  <c r="H196" i="32" a="1"/>
  <c r="H196" i="32" s="1"/>
  <c r="H197" i="32" a="1"/>
  <c r="H197" i="32" s="1"/>
  <c r="H198" i="32" a="1"/>
  <c r="H198" i="32" s="1"/>
  <c r="H199" i="32" a="1"/>
  <c r="H199" i="32" s="1"/>
  <c r="H200" i="32" a="1"/>
  <c r="H200" i="32" s="1"/>
  <c r="H201" i="32" a="1"/>
  <c r="H201" i="32" s="1"/>
  <c r="H202" i="32" a="1"/>
  <c r="H202" i="32" s="1"/>
  <c r="H203" i="32" a="1"/>
  <c r="H203" i="32" s="1"/>
  <c r="H204" i="32" a="1"/>
  <c r="H204" i="32" s="1"/>
  <c r="H205" i="32" a="1"/>
  <c r="H205" i="32" s="1"/>
  <c r="G6" i="32" a="1"/>
  <c r="G6" i="32" s="1"/>
  <c r="G7" i="32" a="1"/>
  <c r="G7" i="32" s="1"/>
  <c r="G8" i="32" a="1"/>
  <c r="G8" i="32" s="1"/>
  <c r="O8" i="32" s="1"/>
  <c r="G9" i="32" a="1"/>
  <c r="G9" i="32" s="1"/>
  <c r="G10" i="32" a="1"/>
  <c r="G10" i="32" s="1"/>
  <c r="G11" i="32" a="1"/>
  <c r="G11" i="32" s="1"/>
  <c r="G12" i="32" a="1"/>
  <c r="G12" i="32" s="1"/>
  <c r="G13" i="32" a="1"/>
  <c r="G13" i="32" s="1"/>
  <c r="G14" i="32" a="1"/>
  <c r="G14" i="32" s="1"/>
  <c r="G15" i="32" a="1"/>
  <c r="G15" i="32" s="1"/>
  <c r="G16" i="32" a="1"/>
  <c r="G16" i="32" s="1"/>
  <c r="G17" i="32" a="1"/>
  <c r="G17" i="32" s="1"/>
  <c r="G18" i="32" a="1"/>
  <c r="G18" i="32" s="1"/>
  <c r="G19" i="32" a="1"/>
  <c r="G19" i="32" s="1"/>
  <c r="G20" i="32" a="1"/>
  <c r="G20" i="32" s="1"/>
  <c r="G21" i="32" a="1"/>
  <c r="G21" i="32" s="1"/>
  <c r="G22" i="32" a="1"/>
  <c r="G22" i="32" s="1"/>
  <c r="P22" i="32" s="1"/>
  <c r="G23" i="32" a="1"/>
  <c r="G23" i="32" s="1"/>
  <c r="G24" i="32" a="1"/>
  <c r="G24" i="32" s="1"/>
  <c r="G25" i="32" a="1"/>
  <c r="G25" i="32" s="1"/>
  <c r="G26" i="32" a="1"/>
  <c r="G26" i="32" s="1"/>
  <c r="G27" i="32" a="1"/>
  <c r="G27" i="32" s="1"/>
  <c r="G28" i="32" a="1"/>
  <c r="G28" i="32" s="1"/>
  <c r="O28" i="32" s="1"/>
  <c r="G29" i="32" a="1"/>
  <c r="G29" i="32" s="1"/>
  <c r="G30" i="32" a="1"/>
  <c r="G30" i="32" s="1"/>
  <c r="N30" i="32" s="1"/>
  <c r="G31" i="32" a="1"/>
  <c r="G31" i="32" s="1"/>
  <c r="G32" i="32" a="1"/>
  <c r="G32" i="32" s="1"/>
  <c r="Q32" i="32" s="1"/>
  <c r="G33" i="32" a="1"/>
  <c r="G33" i="32" s="1"/>
  <c r="G34" i="32" a="1"/>
  <c r="G34" i="32" s="1"/>
  <c r="G35" i="32" a="1"/>
  <c r="G35" i="32" s="1"/>
  <c r="G36" i="32" a="1"/>
  <c r="G36" i="32" s="1"/>
  <c r="G37" i="32" a="1"/>
  <c r="G37" i="32" s="1"/>
  <c r="G38" i="32" a="1"/>
  <c r="G38" i="32" s="1"/>
  <c r="G39" i="32" a="1"/>
  <c r="G39" i="32" s="1"/>
  <c r="G40" i="32" a="1"/>
  <c r="G40" i="32" s="1"/>
  <c r="Q40" i="32" s="1"/>
  <c r="G41" i="32" a="1"/>
  <c r="G41" i="32" s="1"/>
  <c r="G42" i="32" a="1"/>
  <c r="G42" i="32" s="1"/>
  <c r="G43" i="32" a="1"/>
  <c r="G43" i="32" s="1"/>
  <c r="G44" i="32" a="1"/>
  <c r="G44" i="32" s="1"/>
  <c r="G45" i="32" a="1"/>
  <c r="G45" i="32" s="1"/>
  <c r="G46" i="32" a="1"/>
  <c r="G46" i="32" s="1"/>
  <c r="G47" i="32" a="1"/>
  <c r="G47" i="32" s="1"/>
  <c r="G48" i="32" a="1"/>
  <c r="G48" i="32" s="1"/>
  <c r="G49" i="32" a="1"/>
  <c r="G49" i="32" s="1"/>
  <c r="G50" i="32" a="1"/>
  <c r="G50" i="32" s="1"/>
  <c r="G51" i="32" a="1"/>
  <c r="G51" i="32" s="1"/>
  <c r="G52" i="32" a="1"/>
  <c r="G52" i="32" s="1"/>
  <c r="G53" i="32" a="1"/>
  <c r="G53" i="32" s="1"/>
  <c r="G54" i="32" a="1"/>
  <c r="G54" i="32" s="1"/>
  <c r="G55" i="32" a="1"/>
  <c r="G55" i="32" s="1"/>
  <c r="G56" i="32" a="1"/>
  <c r="G56" i="32" s="1"/>
  <c r="G57" i="32" a="1"/>
  <c r="G57" i="32" s="1"/>
  <c r="G58" i="32" a="1"/>
  <c r="G58" i="32" s="1"/>
  <c r="O58" i="32" s="1"/>
  <c r="G59" i="32" a="1"/>
  <c r="G59" i="32" s="1"/>
  <c r="G60" i="32" a="1"/>
  <c r="G60" i="32" s="1"/>
  <c r="J60" i="32" s="1" a="1"/>
  <c r="J60" i="32" s="1"/>
  <c r="G61" i="32" a="1"/>
  <c r="G61" i="32" s="1"/>
  <c r="G62" i="32" a="1"/>
  <c r="G62" i="32" s="1"/>
  <c r="G63" i="32" a="1"/>
  <c r="G63" i="32" s="1"/>
  <c r="G64" i="32" a="1"/>
  <c r="G64" i="32" s="1"/>
  <c r="Q64" i="32" s="1"/>
  <c r="G65" i="32" a="1"/>
  <c r="G65" i="32" s="1"/>
  <c r="G66" i="32" a="1"/>
  <c r="G66" i="32" s="1"/>
  <c r="G67" i="32" a="1"/>
  <c r="G67" i="32" s="1"/>
  <c r="G68" i="32" a="1"/>
  <c r="G68" i="32" s="1"/>
  <c r="G69" i="32" a="1"/>
  <c r="G69" i="32" s="1"/>
  <c r="G70" i="32" a="1"/>
  <c r="G70" i="32" s="1"/>
  <c r="G71" i="32" a="1"/>
  <c r="G71" i="32" s="1"/>
  <c r="G72" i="32" a="1"/>
  <c r="G72" i="32" s="1"/>
  <c r="N72" i="32" s="1"/>
  <c r="G73" i="32" a="1"/>
  <c r="G73" i="32" s="1"/>
  <c r="G74" i="32" a="1"/>
  <c r="G74" i="32" s="1"/>
  <c r="G75" i="32" a="1"/>
  <c r="G75" i="32" s="1"/>
  <c r="G76" i="32" a="1"/>
  <c r="G76" i="32" s="1"/>
  <c r="P76" i="32" s="1"/>
  <c r="G77" i="32" a="1"/>
  <c r="G77" i="32" s="1"/>
  <c r="G78" i="32" a="1"/>
  <c r="G78" i="32" s="1"/>
  <c r="G79" i="32" a="1"/>
  <c r="G79" i="32" s="1"/>
  <c r="G80" i="32" a="1"/>
  <c r="G80" i="32" s="1"/>
  <c r="G81" i="32" a="1"/>
  <c r="G81" i="32" s="1"/>
  <c r="G82" i="32" a="1"/>
  <c r="G82" i="32" s="1"/>
  <c r="G83" i="32" a="1"/>
  <c r="G83" i="32" s="1"/>
  <c r="G84" i="32" a="1"/>
  <c r="G84" i="32" s="1"/>
  <c r="G85" i="32" a="1"/>
  <c r="G85" i="32" s="1"/>
  <c r="G86" i="32" a="1"/>
  <c r="G86" i="32" s="1"/>
  <c r="G87" i="32" a="1"/>
  <c r="G87" i="32" s="1"/>
  <c r="G88" i="32" a="1"/>
  <c r="G88" i="32" s="1"/>
  <c r="G89" i="32" a="1"/>
  <c r="G89" i="32" s="1"/>
  <c r="G90" i="32" a="1"/>
  <c r="G90" i="32" s="1"/>
  <c r="Q90" i="32" s="1"/>
  <c r="G91" i="32" a="1"/>
  <c r="G91" i="32" s="1"/>
  <c r="G92" i="32" a="1"/>
  <c r="G92" i="32" s="1"/>
  <c r="N92" i="32" s="1"/>
  <c r="G93" i="32" a="1"/>
  <c r="G93" i="32" s="1"/>
  <c r="G94" i="32" a="1"/>
  <c r="G94" i="32" s="1"/>
  <c r="G95" i="32" a="1"/>
  <c r="G95" i="32" s="1"/>
  <c r="G96" i="32" a="1"/>
  <c r="G96" i="32" s="1"/>
  <c r="G97" i="32" a="1"/>
  <c r="G97" i="32" s="1"/>
  <c r="G98" i="32" a="1"/>
  <c r="G98" i="32" s="1"/>
  <c r="G99" i="32" a="1"/>
  <c r="G99" i="32" s="1"/>
  <c r="G100" i="32" a="1"/>
  <c r="G100" i="32" s="1"/>
  <c r="Q100" i="32" s="1"/>
  <c r="G101" i="32" a="1"/>
  <c r="G101" i="32" s="1"/>
  <c r="G102" i="32" a="1"/>
  <c r="G102" i="32" s="1"/>
  <c r="G103" i="32" a="1"/>
  <c r="G103" i="32" s="1"/>
  <c r="G104" i="32" a="1"/>
  <c r="G104" i="32" s="1"/>
  <c r="G105" i="32" a="1"/>
  <c r="G105" i="32" s="1"/>
  <c r="G106" i="32" a="1"/>
  <c r="G106" i="32" s="1"/>
  <c r="G107" i="32" a="1"/>
  <c r="G107" i="32" s="1"/>
  <c r="G108" i="32" a="1"/>
  <c r="G108" i="32" s="1"/>
  <c r="O108" i="32" s="1"/>
  <c r="G109" i="32" a="1"/>
  <c r="G109" i="32" s="1"/>
  <c r="G110" i="32" a="1"/>
  <c r="G110" i="32" s="1"/>
  <c r="G111" i="32" a="1"/>
  <c r="G111" i="32" s="1"/>
  <c r="G112" i="32" a="1"/>
  <c r="G112" i="32" s="1"/>
  <c r="G113" i="32" a="1"/>
  <c r="G113" i="32" s="1"/>
  <c r="G114" i="32" a="1"/>
  <c r="G114" i="32" s="1"/>
  <c r="G115" i="32" a="1"/>
  <c r="G115" i="32" s="1"/>
  <c r="G116" i="32" a="1"/>
  <c r="G116" i="32" s="1"/>
  <c r="G117" i="32" a="1"/>
  <c r="G117" i="32" s="1"/>
  <c r="G118" i="32" a="1"/>
  <c r="G118" i="32" s="1"/>
  <c r="G119" i="32" a="1"/>
  <c r="G119" i="32" s="1"/>
  <c r="G120" i="32" a="1"/>
  <c r="G120" i="32" s="1"/>
  <c r="G121" i="32" a="1"/>
  <c r="G121" i="32" s="1"/>
  <c r="G122" i="32" a="1"/>
  <c r="G122" i="32" s="1"/>
  <c r="P122" i="32" s="1"/>
  <c r="G123" i="32" a="1"/>
  <c r="G123" i="32" s="1"/>
  <c r="G124" i="32" a="1"/>
  <c r="G124" i="32" s="1"/>
  <c r="G125" i="32" a="1"/>
  <c r="G125" i="32" s="1"/>
  <c r="G126" i="32" a="1"/>
  <c r="G126" i="32" s="1"/>
  <c r="G127" i="32" a="1"/>
  <c r="G127" i="32" s="1"/>
  <c r="G128" i="32" a="1"/>
  <c r="G128" i="32" s="1"/>
  <c r="P128" i="32" s="1"/>
  <c r="G129" i="32" a="1"/>
  <c r="G129" i="32" s="1"/>
  <c r="G130" i="32" a="1"/>
  <c r="G130" i="32" s="1"/>
  <c r="G131" i="32" a="1"/>
  <c r="G131" i="32" s="1"/>
  <c r="G132" i="32" a="1"/>
  <c r="G132" i="32" s="1"/>
  <c r="G133" i="32" a="1"/>
  <c r="G133" i="32" s="1"/>
  <c r="G134" i="32" a="1"/>
  <c r="G134" i="32" s="1"/>
  <c r="G135" i="32" a="1"/>
  <c r="G135" i="32" s="1"/>
  <c r="G136" i="32" a="1"/>
  <c r="G136" i="32" s="1"/>
  <c r="O136" i="32" s="1"/>
  <c r="G137" i="32" a="1"/>
  <c r="G137" i="32" s="1"/>
  <c r="G138" i="32" a="1"/>
  <c r="G138" i="32" s="1"/>
  <c r="G139" i="32" a="1"/>
  <c r="G139" i="32" s="1"/>
  <c r="G140" i="32" a="1"/>
  <c r="G140" i="32" s="1"/>
  <c r="G141" i="32" a="1"/>
  <c r="G141" i="32" s="1"/>
  <c r="G142" i="32" a="1"/>
  <c r="G142" i="32" s="1"/>
  <c r="G143" i="32" a="1"/>
  <c r="G143" i="32" s="1"/>
  <c r="G144" i="32" a="1"/>
  <c r="G144" i="32" s="1"/>
  <c r="P144" i="32" s="1"/>
  <c r="G145" i="32" a="1"/>
  <c r="G145" i="32" s="1"/>
  <c r="G146" i="32" a="1"/>
  <c r="G146" i="32" s="1"/>
  <c r="G147" i="32" a="1"/>
  <c r="G147" i="32" s="1"/>
  <c r="G148" i="32" a="1"/>
  <c r="G148" i="32" s="1"/>
  <c r="G149" i="32" a="1"/>
  <c r="G149" i="32" s="1"/>
  <c r="G150" i="32" a="1"/>
  <c r="G150" i="32" s="1"/>
  <c r="G151" i="32" a="1"/>
  <c r="G151" i="32" s="1"/>
  <c r="G152" i="32" a="1"/>
  <c r="G152" i="32" s="1"/>
  <c r="G153" i="32" a="1"/>
  <c r="G153" i="32" s="1"/>
  <c r="G154" i="32" a="1"/>
  <c r="G154" i="32" s="1"/>
  <c r="P154" i="32" s="1"/>
  <c r="G155" i="32" a="1"/>
  <c r="G155" i="32" s="1"/>
  <c r="G156" i="32" a="1"/>
  <c r="G156" i="32" s="1"/>
  <c r="G157" i="32" a="1"/>
  <c r="G157" i="32" s="1"/>
  <c r="G158" i="32" a="1"/>
  <c r="G158" i="32" s="1"/>
  <c r="G159" i="32" a="1"/>
  <c r="G159" i="32" s="1"/>
  <c r="G160" i="32" a="1"/>
  <c r="G160" i="32" s="1"/>
  <c r="G161" i="32" a="1"/>
  <c r="G161" i="32" s="1"/>
  <c r="G162" i="32" a="1"/>
  <c r="G162" i="32" s="1"/>
  <c r="G163" i="32" a="1"/>
  <c r="G163" i="32" s="1"/>
  <c r="G164" i="32" a="1"/>
  <c r="G164" i="32" s="1"/>
  <c r="G165" i="32" a="1"/>
  <c r="G165" i="32" s="1"/>
  <c r="G166" i="32" a="1"/>
  <c r="G166" i="32" s="1"/>
  <c r="G167" i="32" a="1"/>
  <c r="G167" i="32" s="1"/>
  <c r="G168" i="32" a="1"/>
  <c r="G168" i="32" s="1"/>
  <c r="G169" i="32" a="1"/>
  <c r="G169" i="32" s="1"/>
  <c r="G170" i="32" a="1"/>
  <c r="G170" i="32" s="1"/>
  <c r="M170" i="32" s="1"/>
  <c r="G171" i="32" a="1"/>
  <c r="G171" i="32" s="1"/>
  <c r="G172" i="32" a="1"/>
  <c r="G172" i="32" s="1"/>
  <c r="G173" i="32" a="1"/>
  <c r="G173" i="32" s="1"/>
  <c r="G174" i="32" a="1"/>
  <c r="G174" i="32" s="1"/>
  <c r="G175" i="32" a="1"/>
  <c r="G175" i="32" s="1"/>
  <c r="G176" i="32" a="1"/>
  <c r="G176" i="32" s="1"/>
  <c r="G177" i="32" a="1"/>
  <c r="G177" i="32" s="1"/>
  <c r="G178" i="32" a="1"/>
  <c r="G178" i="32" s="1"/>
  <c r="G179" i="32" a="1"/>
  <c r="G179" i="32" s="1"/>
  <c r="G180" i="32" a="1"/>
  <c r="G180" i="32" s="1"/>
  <c r="M180" i="32" s="1"/>
  <c r="G181" i="32" a="1"/>
  <c r="G181" i="32" s="1"/>
  <c r="G182" i="32" a="1"/>
  <c r="G182" i="32" s="1"/>
  <c r="G183" i="32" a="1"/>
  <c r="G183" i="32" s="1"/>
  <c r="G184" i="32" a="1"/>
  <c r="G184" i="32" s="1"/>
  <c r="G185" i="32" a="1"/>
  <c r="G185" i="32" s="1"/>
  <c r="G186" i="32" a="1"/>
  <c r="G186" i="32" s="1"/>
  <c r="G187" i="32" a="1"/>
  <c r="G187" i="32" s="1"/>
  <c r="G188" i="32" a="1"/>
  <c r="G188" i="32" s="1"/>
  <c r="G189" i="32" a="1"/>
  <c r="G189" i="32" s="1"/>
  <c r="G190" i="32" a="1"/>
  <c r="G190" i="32" s="1"/>
  <c r="G191" i="32" a="1"/>
  <c r="G191" i="32" s="1"/>
  <c r="G192" i="32" a="1"/>
  <c r="G192" i="32" s="1"/>
  <c r="P192" i="32" s="1"/>
  <c r="G193" i="32" a="1"/>
  <c r="G193" i="32" s="1"/>
  <c r="G194" i="32" a="1"/>
  <c r="G194" i="32" s="1"/>
  <c r="G195" i="32" a="1"/>
  <c r="G195" i="32" s="1"/>
  <c r="G196" i="32" a="1"/>
  <c r="G196" i="32" s="1"/>
  <c r="P196" i="32" s="1"/>
  <c r="G197" i="32" a="1"/>
  <c r="G197" i="32" s="1"/>
  <c r="G198" i="32" a="1"/>
  <c r="G198" i="32" s="1"/>
  <c r="G199" i="32" a="1"/>
  <c r="G199" i="32" s="1"/>
  <c r="G200" i="32" a="1"/>
  <c r="G200" i="32" s="1"/>
  <c r="G201" i="32" a="1"/>
  <c r="G201" i="32" s="1"/>
  <c r="G202" i="32" a="1"/>
  <c r="G202" i="32" s="1"/>
  <c r="G203" i="32" a="1"/>
  <c r="G203" i="32" s="1"/>
  <c r="G204" i="32" a="1"/>
  <c r="G204" i="32" s="1"/>
  <c r="G205" i="32" a="1"/>
  <c r="G205" i="32" s="1"/>
  <c r="Y3" i="27"/>
  <c r="Y4" i="27"/>
  <c r="Y5" i="27"/>
  <c r="Y6" i="27"/>
  <c r="Y7" i="27"/>
  <c r="Y8" i="27"/>
  <c r="Y9" i="27"/>
  <c r="Y10" i="27"/>
  <c r="Y11" i="27"/>
  <c r="Y12" i="27"/>
  <c r="Y13" i="27"/>
  <c r="Y14" i="27"/>
  <c r="Y15" i="27"/>
  <c r="Y16" i="27"/>
  <c r="Y17" i="27"/>
  <c r="Y18" i="27"/>
  <c r="Y19" i="27"/>
  <c r="Y20" i="27"/>
  <c r="Y21" i="27"/>
  <c r="Y22" i="27"/>
  <c r="Y23" i="27"/>
  <c r="Y24" i="27"/>
  <c r="Y25" i="27"/>
  <c r="Y26" i="27"/>
  <c r="Y27" i="27"/>
  <c r="Y28" i="27"/>
  <c r="Y29" i="27"/>
  <c r="Y30" i="27"/>
  <c r="Y31" i="27"/>
  <c r="Y32" i="27"/>
  <c r="Y33" i="27"/>
  <c r="Y34" i="27"/>
  <c r="Y35" i="27"/>
  <c r="Y36" i="27"/>
  <c r="Y37" i="27"/>
  <c r="Y38" i="27"/>
  <c r="Y39" i="27"/>
  <c r="Y40" i="27"/>
  <c r="Y41" i="27"/>
  <c r="Y42" i="27"/>
  <c r="Y43" i="27"/>
  <c r="Y44" i="27"/>
  <c r="Y45" i="27"/>
  <c r="Y46" i="27"/>
  <c r="Y47" i="27"/>
  <c r="Y48" i="27"/>
  <c r="Y49" i="27"/>
  <c r="Y50" i="27"/>
  <c r="Y51" i="27"/>
  <c r="Y52" i="27"/>
  <c r="Y53" i="27"/>
  <c r="Y54" i="27"/>
  <c r="Y55" i="27"/>
  <c r="Y56" i="27"/>
  <c r="Y57" i="27"/>
  <c r="Y58" i="27"/>
  <c r="Y59" i="27"/>
  <c r="Y60" i="27"/>
  <c r="Y61" i="27"/>
  <c r="Y62" i="27"/>
  <c r="Y63" i="27"/>
  <c r="Y64" i="27"/>
  <c r="Y65" i="27"/>
  <c r="Y66" i="27"/>
  <c r="Y67" i="27"/>
  <c r="Y68" i="27"/>
  <c r="Y69" i="27"/>
  <c r="Y70" i="27"/>
  <c r="Y71" i="27"/>
  <c r="Y72" i="27"/>
  <c r="Y73" i="27"/>
  <c r="Y74" i="27"/>
  <c r="Y75" i="27"/>
  <c r="Y76" i="27"/>
  <c r="Y77" i="27"/>
  <c r="Y78" i="27"/>
  <c r="Y79" i="27"/>
  <c r="Y80" i="27"/>
  <c r="Y81" i="27"/>
  <c r="Y82" i="27"/>
  <c r="Y83" i="27"/>
  <c r="Y84" i="27"/>
  <c r="Y85" i="27"/>
  <c r="Y86" i="27"/>
  <c r="Y87" i="27"/>
  <c r="Y88" i="27"/>
  <c r="Y89" i="27"/>
  <c r="Y90" i="27"/>
  <c r="Y91" i="27"/>
  <c r="Y92" i="27"/>
  <c r="Y93" i="27"/>
  <c r="Y94" i="27"/>
  <c r="Y95" i="27"/>
  <c r="Y96" i="27"/>
  <c r="Y97" i="27"/>
  <c r="Y98" i="27"/>
  <c r="Y99" i="27"/>
  <c r="Y100" i="27"/>
  <c r="Y2" i="27"/>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6" i="32"/>
  <c r="L6" i="32"/>
  <c r="AA8" i="15"/>
  <c r="BA8" i="1"/>
  <c r="AA10" i="15"/>
  <c r="BA10" i="1"/>
  <c r="AA11" i="15"/>
  <c r="BA11" i="1"/>
  <c r="AA12" i="15"/>
  <c r="BA12" i="1"/>
  <c r="AA13" i="15"/>
  <c r="BA13" i="1"/>
  <c r="AA14" i="15"/>
  <c r="BA14" i="1"/>
  <c r="AA15" i="15"/>
  <c r="BA15" i="1"/>
  <c r="AA16" i="15"/>
  <c r="BA16" i="1"/>
  <c r="AA17" i="15"/>
  <c r="BA17" i="1"/>
  <c r="AA18" i="15"/>
  <c r="BA18" i="1"/>
  <c r="AA19" i="15"/>
  <c r="BA19" i="1"/>
  <c r="AA20" i="15"/>
  <c r="BA20" i="1"/>
  <c r="AA21" i="15"/>
  <c r="BA21" i="1"/>
  <c r="AA22" i="15"/>
  <c r="BA22" i="1"/>
  <c r="AA23" i="15"/>
  <c r="BA23" i="1"/>
  <c r="AA25" i="15"/>
  <c r="BA25" i="1"/>
  <c r="AA26" i="15"/>
  <c r="BA26" i="1"/>
  <c r="AA27" i="15"/>
  <c r="BA27" i="1"/>
  <c r="AA28" i="15"/>
  <c r="BA28" i="1"/>
  <c r="AA29" i="15"/>
  <c r="BA29" i="1"/>
  <c r="AA30" i="15"/>
  <c r="BA30" i="1"/>
  <c r="AA31" i="15"/>
  <c r="BA31" i="1"/>
  <c r="AA32" i="15"/>
  <c r="BA32" i="1"/>
  <c r="AA33" i="15"/>
  <c r="BA33" i="1"/>
  <c r="AA34" i="15"/>
  <c r="BA34" i="1"/>
  <c r="AA35" i="15"/>
  <c r="BA35" i="1"/>
  <c r="AA36" i="15"/>
  <c r="BA36" i="1"/>
  <c r="AA37" i="15"/>
  <c r="BA37" i="1"/>
  <c r="AA38" i="15"/>
  <c r="BA38" i="1"/>
  <c r="AA39" i="15"/>
  <c r="BA39" i="1"/>
  <c r="AA40" i="15"/>
  <c r="BA40" i="1"/>
  <c r="AA41" i="15"/>
  <c r="BA41" i="1"/>
  <c r="AA42" i="15"/>
  <c r="BA42" i="1"/>
  <c r="AA43" i="15"/>
  <c r="BA43" i="1"/>
  <c r="AA44" i="15"/>
  <c r="BA44" i="1"/>
  <c r="AA45" i="15"/>
  <c r="BA45" i="1"/>
  <c r="AA46" i="15"/>
  <c r="BA46" i="1"/>
  <c r="AA47" i="15"/>
  <c r="BA47" i="1"/>
  <c r="AA48" i="15"/>
  <c r="BA48" i="1"/>
  <c r="AA49" i="15"/>
  <c r="BA49" i="1"/>
  <c r="AA50" i="15"/>
  <c r="BA50" i="1"/>
  <c r="AA51" i="15"/>
  <c r="BA51" i="1"/>
  <c r="AA52" i="15"/>
  <c r="BA52" i="1"/>
  <c r="AA53" i="15"/>
  <c r="BA53" i="1"/>
  <c r="AA54" i="15"/>
  <c r="BA54" i="1"/>
  <c r="AA55" i="15"/>
  <c r="BA55" i="1"/>
  <c r="AA56" i="15"/>
  <c r="BA56" i="1"/>
  <c r="AA57" i="15"/>
  <c r="BA57" i="1"/>
  <c r="AA58" i="15"/>
  <c r="BA58" i="1"/>
  <c r="AA59" i="15"/>
  <c r="BA59" i="1"/>
  <c r="AA60" i="15"/>
  <c r="BA60" i="1"/>
  <c r="AA61" i="15"/>
  <c r="BA61" i="1"/>
  <c r="AA62" i="15"/>
  <c r="BA62" i="1"/>
  <c r="AA63" i="15"/>
  <c r="BA63" i="1"/>
  <c r="AA64" i="15"/>
  <c r="BA64" i="1"/>
  <c r="AA65" i="15"/>
  <c r="BA65" i="1"/>
  <c r="AA66" i="15"/>
  <c r="BA66" i="1"/>
  <c r="AA67" i="15"/>
  <c r="BA67" i="1"/>
  <c r="AA68" i="15"/>
  <c r="BA68" i="1"/>
  <c r="AA69" i="15"/>
  <c r="BA69" i="1"/>
  <c r="AA70" i="15"/>
  <c r="BA70" i="1"/>
  <c r="AA71" i="15"/>
  <c r="BA71" i="1"/>
  <c r="AA72" i="15"/>
  <c r="BA72" i="1"/>
  <c r="AA73" i="15"/>
  <c r="BA73" i="1"/>
  <c r="AA74" i="15"/>
  <c r="BA74" i="1"/>
  <c r="AA75" i="15"/>
  <c r="BA75" i="1"/>
  <c r="AA76" i="15"/>
  <c r="BA76" i="1"/>
  <c r="AA77" i="15"/>
  <c r="BA77" i="1"/>
  <c r="AA78" i="15"/>
  <c r="BA78" i="1"/>
  <c r="AA79" i="15"/>
  <c r="BA79" i="1"/>
  <c r="AA80" i="15"/>
  <c r="BA80" i="1"/>
  <c r="AA81" i="15"/>
  <c r="BA81" i="1"/>
  <c r="AA82" i="15"/>
  <c r="BA82" i="1"/>
  <c r="AA83" i="15"/>
  <c r="BA83" i="1"/>
  <c r="AA84" i="15"/>
  <c r="BA84" i="1"/>
  <c r="AA85" i="15"/>
  <c r="BA85" i="1"/>
  <c r="AA86" i="15"/>
  <c r="BA86" i="1"/>
  <c r="AA87" i="15"/>
  <c r="BA87" i="1"/>
  <c r="AA88" i="15"/>
  <c r="BA88" i="1"/>
  <c r="AA89" i="15"/>
  <c r="BA89" i="1"/>
  <c r="AA90" i="15"/>
  <c r="BA90" i="1"/>
  <c r="AA91" i="15"/>
  <c r="BA91" i="1"/>
  <c r="AA92" i="15"/>
  <c r="BA92" i="1"/>
  <c r="AA93" i="15"/>
  <c r="BA93" i="1"/>
  <c r="AA94" i="15"/>
  <c r="BA94" i="1"/>
  <c r="AA95" i="15"/>
  <c r="BA95" i="1"/>
  <c r="AA96" i="15"/>
  <c r="BA96" i="1"/>
  <c r="AA97" i="15"/>
  <c r="BA97" i="1"/>
  <c r="AA98" i="15"/>
  <c r="BA98" i="1"/>
  <c r="AA99" i="15"/>
  <c r="BA99" i="1"/>
  <c r="AA100" i="15"/>
  <c r="BA100" i="1"/>
  <c r="AA101" i="15"/>
  <c r="BA101" i="1"/>
  <c r="AA102" i="15"/>
  <c r="BA102" i="1"/>
  <c r="AA103" i="15"/>
  <c r="BA103" i="1"/>
  <c r="AA104" i="15"/>
  <c r="BA104" i="1"/>
  <c r="AA105" i="15"/>
  <c r="BA105" i="1"/>
  <c r="AA106" i="15"/>
  <c r="BA106" i="1"/>
  <c r="AA107" i="15"/>
  <c r="BA107" i="1"/>
  <c r="AA108" i="15"/>
  <c r="BA108" i="1"/>
  <c r="AA109" i="15"/>
  <c r="BA109" i="1"/>
  <c r="AA110" i="15"/>
  <c r="BA110" i="1"/>
  <c r="AA111" i="15"/>
  <c r="BA111" i="1"/>
  <c r="AA112" i="15"/>
  <c r="BA112" i="1"/>
  <c r="AA113" i="15"/>
  <c r="BA113" i="1"/>
  <c r="AA114" i="15"/>
  <c r="BA114" i="1"/>
  <c r="AA115" i="15"/>
  <c r="BA115" i="1"/>
  <c r="AA116" i="15"/>
  <c r="BA116" i="1"/>
  <c r="AA117" i="15"/>
  <c r="BA117" i="1"/>
  <c r="AA118" i="15"/>
  <c r="BA118" i="1"/>
  <c r="AA119" i="15"/>
  <c r="BA119" i="1"/>
  <c r="AA120" i="15"/>
  <c r="BA120" i="1"/>
  <c r="AA121" i="15"/>
  <c r="BA121" i="1"/>
  <c r="AA122" i="15"/>
  <c r="BA122" i="1"/>
  <c r="AA123" i="15"/>
  <c r="BA123" i="1"/>
  <c r="AA124" i="15"/>
  <c r="BA124" i="1"/>
  <c r="AA125" i="15"/>
  <c r="BA125" i="1"/>
  <c r="AA126" i="15"/>
  <c r="BA126" i="1"/>
  <c r="AA127" i="15"/>
  <c r="BA127" i="1"/>
  <c r="AA128" i="15"/>
  <c r="BA128" i="1"/>
  <c r="AA129" i="15"/>
  <c r="BA129" i="1"/>
  <c r="AA130" i="15"/>
  <c r="BA130" i="1"/>
  <c r="AA131" i="15"/>
  <c r="BA131" i="1"/>
  <c r="AA132" i="15"/>
  <c r="BA132" i="1"/>
  <c r="AA133" i="15"/>
  <c r="BA133" i="1"/>
  <c r="AA134" i="15"/>
  <c r="BA134" i="1"/>
  <c r="AA135" i="15"/>
  <c r="BA135" i="1"/>
  <c r="AA136" i="15"/>
  <c r="BA136" i="1"/>
  <c r="AA137" i="15"/>
  <c r="BA137" i="1"/>
  <c r="AA138" i="15"/>
  <c r="BA138" i="1"/>
  <c r="AA139" i="15"/>
  <c r="BA139" i="1"/>
  <c r="AA140" i="15"/>
  <c r="BA140" i="1"/>
  <c r="AA141" i="15"/>
  <c r="BA141" i="1"/>
  <c r="AA142" i="15"/>
  <c r="BA142" i="1"/>
  <c r="AA143" i="15"/>
  <c r="BA143" i="1"/>
  <c r="AA144" i="15"/>
  <c r="BA144" i="1"/>
  <c r="AA145" i="15"/>
  <c r="BA145" i="1"/>
  <c r="AA146" i="15"/>
  <c r="BA146" i="1"/>
  <c r="AA147" i="15"/>
  <c r="BA147" i="1"/>
  <c r="AA148" i="15"/>
  <c r="BA148" i="1"/>
  <c r="AA149" i="15"/>
  <c r="BA149" i="1"/>
  <c r="AA150" i="15"/>
  <c r="BA150" i="1"/>
  <c r="AA151" i="15"/>
  <c r="BA151" i="1"/>
  <c r="AA152" i="15"/>
  <c r="BA152" i="1"/>
  <c r="AA153" i="15"/>
  <c r="BA153" i="1"/>
  <c r="AA154" i="15"/>
  <c r="BA154" i="1"/>
  <c r="AA155" i="15"/>
  <c r="BA155" i="1"/>
  <c r="AA156" i="15"/>
  <c r="BA156" i="1"/>
  <c r="AA157" i="15"/>
  <c r="BA157" i="1"/>
  <c r="AA158" i="15"/>
  <c r="BA158" i="1"/>
  <c r="AA159" i="15"/>
  <c r="BA159" i="1"/>
  <c r="AA160" i="15"/>
  <c r="BA160" i="1"/>
  <c r="AA161" i="15"/>
  <c r="BA161" i="1"/>
  <c r="AA162" i="15"/>
  <c r="BA162" i="1"/>
  <c r="AA163" i="15"/>
  <c r="BA163" i="1"/>
  <c r="AA164" i="15"/>
  <c r="BA164" i="1"/>
  <c r="AA165" i="15"/>
  <c r="BA165" i="1"/>
  <c r="AA166" i="15"/>
  <c r="BA166" i="1"/>
  <c r="AA167" i="15"/>
  <c r="BA167" i="1"/>
  <c r="AA168" i="15"/>
  <c r="BA168" i="1"/>
  <c r="AA169" i="15"/>
  <c r="BA169" i="1"/>
  <c r="AA170" i="15"/>
  <c r="BA170" i="1"/>
  <c r="AA171" i="15"/>
  <c r="BA171" i="1"/>
  <c r="AA172" i="15"/>
  <c r="BA172" i="1"/>
  <c r="AA173" i="15"/>
  <c r="BA173" i="1"/>
  <c r="AA174" i="15"/>
  <c r="BA174" i="1"/>
  <c r="AA175" i="15"/>
  <c r="BA175" i="1"/>
  <c r="AA176" i="15"/>
  <c r="BA176" i="1"/>
  <c r="AA177" i="15"/>
  <c r="BA177" i="1"/>
  <c r="AA178" i="15"/>
  <c r="BA178" i="1"/>
  <c r="AA179" i="15"/>
  <c r="BA179" i="1"/>
  <c r="AA180" i="15"/>
  <c r="BA180" i="1"/>
  <c r="AA181" i="15"/>
  <c r="BA181" i="1"/>
  <c r="AA182" i="15"/>
  <c r="BA182" i="1"/>
  <c r="AA183" i="15"/>
  <c r="BA183" i="1"/>
  <c r="AA184" i="15"/>
  <c r="BA184" i="1"/>
  <c r="AA185" i="15"/>
  <c r="BA185" i="1"/>
  <c r="AA186" i="15"/>
  <c r="BA186" i="1"/>
  <c r="AA187" i="15"/>
  <c r="BA187" i="1"/>
  <c r="AA188" i="15"/>
  <c r="BA188" i="1"/>
  <c r="AA189" i="15"/>
  <c r="BA189" i="1"/>
  <c r="AA190" i="15"/>
  <c r="BA190" i="1"/>
  <c r="AA191" i="15"/>
  <c r="BA191" i="1"/>
  <c r="AA192" i="15"/>
  <c r="BA192" i="1"/>
  <c r="AA193" i="15"/>
  <c r="BA193" i="1"/>
  <c r="AA194" i="15"/>
  <c r="BA194" i="1"/>
  <c r="AA195" i="15"/>
  <c r="BA195" i="1"/>
  <c r="AA196" i="15"/>
  <c r="BA196" i="1"/>
  <c r="AA197" i="15"/>
  <c r="BA197" i="1"/>
  <c r="AA198" i="15"/>
  <c r="BA198" i="1"/>
  <c r="AA199" i="15"/>
  <c r="BA199" i="1"/>
  <c r="AA200" i="15"/>
  <c r="BA200" i="1"/>
  <c r="AA201" i="15"/>
  <c r="BA201" i="1"/>
  <c r="AA202" i="15"/>
  <c r="BA202" i="1"/>
  <c r="AA203" i="15"/>
  <c r="BA203" i="1"/>
  <c r="AA204" i="15"/>
  <c r="BA204" i="1"/>
  <c r="J115" i="32" a="1"/>
  <c r="J115" i="32" s="1"/>
  <c r="M29" i="32"/>
  <c r="O45" i="32"/>
  <c r="M17" i="32"/>
  <c r="N83" i="32"/>
  <c r="N64" i="32"/>
  <c r="D5" i="13"/>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Z6" i="26"/>
  <c r="Z7" i="26"/>
  <c r="Z8" i="26"/>
  <c r="Z9" i="26"/>
  <c r="Z10" i="26"/>
  <c r="Z11" i="26"/>
  <c r="Z12" i="26"/>
  <c r="Z13" i="26"/>
  <c r="Z14" i="26"/>
  <c r="Z15" i="26"/>
  <c r="Z16" i="26"/>
  <c r="Z17" i="26"/>
  <c r="Z18" i="26"/>
  <c r="Z19" i="26"/>
  <c r="Z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K5" i="2"/>
  <c r="J5" i="2"/>
  <c r="I5" i="2"/>
  <c r="P29" i="32"/>
  <c r="P33" i="32"/>
  <c r="Q20" i="32"/>
  <c r="AV6" i="1" a="1"/>
  <c r="AV6" i="1" s="1"/>
  <c r="AJ6" i="1" s="1" a="1"/>
  <c r="AJ6" i="1" s="1"/>
  <c r="AV7" i="1" a="1"/>
  <c r="AV7" i="1" s="1"/>
  <c r="AJ7" i="1" s="1" a="1"/>
  <c r="AJ7" i="1" s="1"/>
  <c r="AV8" i="1" a="1"/>
  <c r="AV8" i="1" s="1"/>
  <c r="AJ8" i="1" s="1" a="1"/>
  <c r="AJ8" i="1" s="1"/>
  <c r="AV9" i="1" a="1"/>
  <c r="AV9" i="1" s="1"/>
  <c r="AJ9" i="1" s="1" a="1"/>
  <c r="AJ9" i="1" s="1"/>
  <c r="AV10" i="1" a="1"/>
  <c r="AV10" i="1" s="1"/>
  <c r="AJ10" i="1" s="1" a="1"/>
  <c r="AJ10" i="1" s="1"/>
  <c r="AV11" i="1" a="1"/>
  <c r="AV11" i="1" s="1"/>
  <c r="AJ11" i="1" s="1" a="1"/>
  <c r="AJ11" i="1" s="1"/>
  <c r="AV12" i="1" a="1"/>
  <c r="AV12" i="1" s="1"/>
  <c r="AJ12" i="1" s="1" a="1"/>
  <c r="AJ12" i="1" s="1"/>
  <c r="AV13" i="1" a="1"/>
  <c r="AV13" i="1" s="1"/>
  <c r="AJ13" i="1" s="1" a="1"/>
  <c r="AJ13" i="1" s="1"/>
  <c r="AV14" i="1" a="1"/>
  <c r="AV14" i="1" s="1"/>
  <c r="AJ14" i="1" s="1" a="1"/>
  <c r="AJ14" i="1" s="1"/>
  <c r="AV15" i="1" a="1"/>
  <c r="AV15" i="1" s="1"/>
  <c r="AJ15" i="1" s="1" a="1"/>
  <c r="AJ15" i="1" s="1"/>
  <c r="AV16" i="1" a="1"/>
  <c r="AV16" i="1"/>
  <c r="AJ16" i="1" s="1" a="1"/>
  <c r="AJ16" i="1" s="1"/>
  <c r="AV17" i="1" a="1"/>
  <c r="AV17" i="1" s="1"/>
  <c r="AJ17" i="1" s="1" a="1"/>
  <c r="AJ17" i="1" s="1"/>
  <c r="AV18" i="1" a="1"/>
  <c r="AV18" i="1" s="1"/>
  <c r="AJ18" i="1" s="1" a="1"/>
  <c r="AJ18" i="1" s="1"/>
  <c r="AV19" i="1" a="1"/>
  <c r="AV19" i="1" s="1"/>
  <c r="AJ19" i="1" s="1" a="1"/>
  <c r="AJ19" i="1" s="1"/>
  <c r="AV20" i="1" a="1"/>
  <c r="AV20" i="1" s="1"/>
  <c r="AJ20" i="1" s="1" a="1"/>
  <c r="AJ20" i="1" s="1"/>
  <c r="AV21" i="1" a="1"/>
  <c r="AV21" i="1" s="1"/>
  <c r="AJ21" i="1" s="1" a="1"/>
  <c r="AJ21" i="1" s="1"/>
  <c r="AV22" i="1" a="1"/>
  <c r="AV22" i="1" s="1"/>
  <c r="AJ22" i="1" s="1" a="1"/>
  <c r="AJ22" i="1" s="1"/>
  <c r="AV23" i="1" a="1"/>
  <c r="AV23" i="1" s="1"/>
  <c r="AJ23" i="1" s="1" a="1"/>
  <c r="AJ23" i="1" s="1"/>
  <c r="AV24" i="1" a="1"/>
  <c r="AV24" i="1" s="1"/>
  <c r="AJ24" i="1" s="1" a="1"/>
  <c r="AJ24" i="1" s="1"/>
  <c r="AV25" i="1" a="1"/>
  <c r="AV25" i="1" s="1"/>
  <c r="AJ25" i="1" s="1" a="1"/>
  <c r="AJ25" i="1" s="1"/>
  <c r="AV26" i="1" a="1"/>
  <c r="AV26" i="1" s="1"/>
  <c r="AJ26" i="1" s="1" a="1"/>
  <c r="AJ26" i="1" s="1"/>
  <c r="AV27" i="1" a="1"/>
  <c r="AV27" i="1" s="1"/>
  <c r="AJ27" i="1" s="1" a="1"/>
  <c r="AJ27" i="1" s="1"/>
  <c r="AV28" i="1" a="1"/>
  <c r="AV28" i="1" s="1"/>
  <c r="AV29" i="1" a="1"/>
  <c r="AV29" i="1" s="1"/>
  <c r="AJ29" i="1" s="1" a="1"/>
  <c r="AJ29" i="1" s="1"/>
  <c r="AV30" i="1" a="1"/>
  <c r="AV30" i="1" s="1"/>
  <c r="AJ30" i="1" s="1" a="1"/>
  <c r="AJ30" i="1" s="1"/>
  <c r="AV31" i="1" a="1"/>
  <c r="AV31" i="1" s="1"/>
  <c r="AJ31" i="1" s="1" a="1"/>
  <c r="AJ31" i="1" s="1"/>
  <c r="AV32" i="1" a="1"/>
  <c r="AV32" i="1" s="1"/>
  <c r="AJ32" i="1" s="1" a="1"/>
  <c r="AJ32" i="1" s="1"/>
  <c r="AV33" i="1" a="1"/>
  <c r="AV33" i="1" s="1"/>
  <c r="AJ33" i="1" s="1" a="1"/>
  <c r="AJ33" i="1" s="1"/>
  <c r="AV34" i="1" a="1"/>
  <c r="AV34" i="1" s="1"/>
  <c r="AJ34" i="1" s="1" a="1"/>
  <c r="AJ34" i="1" s="1"/>
  <c r="AV35" i="1" a="1"/>
  <c r="AV35" i="1" s="1"/>
  <c r="AJ35" i="1" s="1" a="1"/>
  <c r="AJ35" i="1" s="1"/>
  <c r="AV36" i="1" a="1"/>
  <c r="AV36" i="1" s="1"/>
  <c r="AJ36" i="1" s="1" a="1"/>
  <c r="AJ36" i="1" s="1"/>
  <c r="AV37" i="1" a="1"/>
  <c r="AV37" i="1" s="1"/>
  <c r="AJ37" i="1" s="1" a="1"/>
  <c r="AJ37" i="1" s="1"/>
  <c r="AV38" i="1" a="1"/>
  <c r="AV38" i="1" s="1"/>
  <c r="AJ38" i="1" s="1" a="1"/>
  <c r="AJ38" i="1" s="1"/>
  <c r="AV39" i="1" a="1"/>
  <c r="AV39" i="1" s="1"/>
  <c r="AJ39" i="1" s="1" a="1"/>
  <c r="AJ39" i="1" s="1"/>
  <c r="AV40" i="1" a="1"/>
  <c r="AV40" i="1" s="1"/>
  <c r="AJ40" i="1" s="1" a="1"/>
  <c r="AJ40" i="1" s="1"/>
  <c r="AV41" i="1" a="1"/>
  <c r="AV41" i="1" s="1"/>
  <c r="AJ41" i="1" s="1" a="1"/>
  <c r="AJ41" i="1" s="1"/>
  <c r="AV42" i="1" a="1"/>
  <c r="AV42" i="1" s="1"/>
  <c r="AJ42" i="1" s="1" a="1"/>
  <c r="AJ42" i="1" s="1"/>
  <c r="AV43" i="1" a="1"/>
  <c r="AV43" i="1" s="1"/>
  <c r="AJ43" i="1" s="1" a="1"/>
  <c r="AJ43" i="1" s="1"/>
  <c r="AV44" i="1" a="1"/>
  <c r="AV44" i="1" s="1"/>
  <c r="AJ44" i="1" s="1" a="1"/>
  <c r="AJ44" i="1" s="1"/>
  <c r="AV45" i="1" a="1"/>
  <c r="AV45" i="1" s="1"/>
  <c r="AJ45" i="1" s="1" a="1"/>
  <c r="AJ45" i="1" s="1"/>
  <c r="AV46" i="1" a="1"/>
  <c r="AV46" i="1" s="1"/>
  <c r="AJ46" i="1" s="1" a="1"/>
  <c r="AJ46" i="1" s="1"/>
  <c r="AV47" i="1" a="1"/>
  <c r="AV47" i="1" s="1"/>
  <c r="AJ47" i="1" s="1" a="1"/>
  <c r="AJ47" i="1" s="1"/>
  <c r="AV48" i="1" a="1"/>
  <c r="AV48" i="1" s="1"/>
  <c r="AJ48" i="1" s="1" a="1"/>
  <c r="AJ48" i="1" s="1"/>
  <c r="AV49" i="1" a="1"/>
  <c r="AV49" i="1" s="1"/>
  <c r="AJ49" i="1" s="1" a="1"/>
  <c r="AJ49" i="1" s="1"/>
  <c r="AV50" i="1" a="1"/>
  <c r="AV50" i="1" s="1"/>
  <c r="AJ50" i="1" s="1" a="1"/>
  <c r="AJ50" i="1" s="1"/>
  <c r="AV51" i="1" a="1"/>
  <c r="AV51" i="1" s="1"/>
  <c r="AJ51" i="1" s="1" a="1"/>
  <c r="AJ51" i="1" s="1"/>
  <c r="AV52" i="1" a="1"/>
  <c r="AV52" i="1" s="1"/>
  <c r="AJ52" i="1" s="1" a="1"/>
  <c r="AJ52" i="1" s="1"/>
  <c r="AV53" i="1" a="1"/>
  <c r="AV53" i="1" s="1"/>
  <c r="AJ53" i="1" s="1" a="1"/>
  <c r="AJ53" i="1" s="1"/>
  <c r="AV54" i="1" a="1"/>
  <c r="AV54" i="1" s="1"/>
  <c r="AJ54" i="1" s="1" a="1"/>
  <c r="AJ54" i="1" s="1"/>
  <c r="AV55" i="1" a="1"/>
  <c r="AV55" i="1" s="1"/>
  <c r="AJ55" i="1" s="1" a="1"/>
  <c r="AJ55" i="1" s="1"/>
  <c r="AV56" i="1" a="1"/>
  <c r="AV56" i="1" s="1"/>
  <c r="AJ56" i="1" s="1" a="1"/>
  <c r="AJ56" i="1" s="1"/>
  <c r="AV57" i="1" a="1"/>
  <c r="AV57" i="1" s="1"/>
  <c r="AJ57" i="1" s="1" a="1"/>
  <c r="AJ57" i="1" s="1"/>
  <c r="AV58" i="1" a="1"/>
  <c r="AV58" i="1" s="1"/>
  <c r="AJ58" i="1" s="1" a="1"/>
  <c r="AJ58" i="1" s="1"/>
  <c r="AV59" i="1" a="1"/>
  <c r="AV59" i="1" s="1"/>
  <c r="AJ59" i="1" s="1" a="1"/>
  <c r="AJ59" i="1" s="1"/>
  <c r="AV60" i="1" a="1"/>
  <c r="AV60" i="1" s="1"/>
  <c r="AJ60" i="1" s="1" a="1"/>
  <c r="AJ60" i="1" s="1"/>
  <c r="AV61" i="1" a="1"/>
  <c r="AV61" i="1" s="1"/>
  <c r="AJ61" i="1" s="1" a="1"/>
  <c r="AJ61" i="1" s="1"/>
  <c r="AV62" i="1" a="1"/>
  <c r="AV62" i="1" s="1"/>
  <c r="AJ62" i="1" s="1" a="1"/>
  <c r="AJ62" i="1" s="1"/>
  <c r="AV63" i="1" a="1"/>
  <c r="AV63" i="1" s="1"/>
  <c r="AJ63" i="1" s="1" a="1"/>
  <c r="AJ63" i="1" s="1"/>
  <c r="AV64" i="1" a="1"/>
  <c r="AV64" i="1" s="1"/>
  <c r="AV65" i="1" a="1"/>
  <c r="AV65" i="1" s="1"/>
  <c r="AJ65" i="1" s="1" a="1"/>
  <c r="AJ65" i="1" s="1"/>
  <c r="AV66" i="1" a="1"/>
  <c r="AV66" i="1" s="1"/>
  <c r="AJ66" i="1" s="1" a="1"/>
  <c r="AJ66" i="1" s="1"/>
  <c r="AV67" i="1" a="1"/>
  <c r="AV67" i="1" s="1"/>
  <c r="AJ67" i="1" s="1" a="1"/>
  <c r="AJ67" i="1" s="1"/>
  <c r="AV68" i="1" a="1"/>
  <c r="AV68" i="1" s="1"/>
  <c r="AJ68" i="1" s="1" a="1"/>
  <c r="AJ68" i="1" s="1"/>
  <c r="AV69" i="1" a="1"/>
  <c r="AV69" i="1" s="1"/>
  <c r="AJ69" i="1" s="1" a="1"/>
  <c r="AJ69" i="1" s="1"/>
  <c r="AV70" i="1" a="1"/>
  <c r="AV70" i="1" s="1"/>
  <c r="AJ70" i="1" s="1" a="1"/>
  <c r="AJ70" i="1" s="1"/>
  <c r="AV71" i="1" a="1"/>
  <c r="AV71" i="1" s="1"/>
  <c r="AJ71" i="1" s="1" a="1"/>
  <c r="AJ71" i="1" s="1"/>
  <c r="AV72" i="1" a="1"/>
  <c r="AV72" i="1" s="1"/>
  <c r="AJ72" i="1" s="1" a="1"/>
  <c r="AJ72" i="1" s="1"/>
  <c r="AV73" i="1" a="1"/>
  <c r="AV73" i="1" s="1"/>
  <c r="AJ73" i="1" s="1" a="1"/>
  <c r="AJ73" i="1" s="1"/>
  <c r="AV74" i="1" a="1"/>
  <c r="AV74" i="1" s="1"/>
  <c r="AJ74" i="1" s="1" a="1"/>
  <c r="AJ74" i="1" s="1"/>
  <c r="AV75" i="1" a="1"/>
  <c r="AV75" i="1" s="1"/>
  <c r="AJ75" i="1" s="1" a="1"/>
  <c r="AJ75" i="1" s="1"/>
  <c r="AV76" i="1" a="1"/>
  <c r="AV76" i="1" s="1"/>
  <c r="AJ76" i="1" s="1" a="1"/>
  <c r="AJ76" i="1" s="1"/>
  <c r="AV77" i="1" a="1"/>
  <c r="AV77" i="1" s="1"/>
  <c r="AJ77" i="1" s="1" a="1"/>
  <c r="AJ77" i="1" s="1"/>
  <c r="AV78" i="1" a="1"/>
  <c r="AV78" i="1" s="1"/>
  <c r="AJ78" i="1" s="1" a="1"/>
  <c r="AJ78" i="1" s="1"/>
  <c r="AV79" i="1" a="1"/>
  <c r="AV79" i="1" s="1"/>
  <c r="AJ79" i="1" s="1" a="1"/>
  <c r="AJ79" i="1" s="1"/>
  <c r="AV80" i="1" a="1"/>
  <c r="AV80" i="1" s="1"/>
  <c r="AJ80" i="1" s="1" a="1"/>
  <c r="AJ80" i="1" s="1"/>
  <c r="AV81" i="1" a="1"/>
  <c r="AV81" i="1" s="1"/>
  <c r="AJ81" i="1" s="1" a="1"/>
  <c r="AJ81" i="1" s="1"/>
  <c r="AV82" i="1" a="1"/>
  <c r="AV82" i="1" s="1"/>
  <c r="AJ82" i="1" s="1" a="1"/>
  <c r="AJ82" i="1" s="1"/>
  <c r="AV83" i="1" a="1"/>
  <c r="AV83" i="1" s="1"/>
  <c r="AJ83" i="1" s="1" a="1"/>
  <c r="AJ83" i="1" s="1"/>
  <c r="AV84" i="1" a="1"/>
  <c r="AV84" i="1" s="1"/>
  <c r="AJ84" i="1" s="1" a="1"/>
  <c r="AJ84" i="1" s="1"/>
  <c r="AV85" i="1" a="1"/>
  <c r="AV85" i="1" s="1"/>
  <c r="AJ85" i="1" s="1" a="1"/>
  <c r="AJ85" i="1" s="1"/>
  <c r="AV86" i="1" a="1"/>
  <c r="AV86" i="1" s="1"/>
  <c r="AJ86" i="1" s="1" a="1"/>
  <c r="AJ86" i="1" s="1"/>
  <c r="AV87" i="1" a="1"/>
  <c r="AV87" i="1" s="1"/>
  <c r="AJ87" i="1" s="1" a="1"/>
  <c r="AJ87" i="1" s="1"/>
  <c r="AV88" i="1" a="1"/>
  <c r="AV88" i="1" s="1"/>
  <c r="AJ88" i="1" s="1" a="1"/>
  <c r="AJ88" i="1" s="1"/>
  <c r="AV89" i="1" a="1"/>
  <c r="AV89" i="1" s="1"/>
  <c r="AJ89" i="1" s="1" a="1"/>
  <c r="AJ89" i="1" s="1"/>
  <c r="AV90" i="1" a="1"/>
  <c r="AV90" i="1" s="1"/>
  <c r="AJ90" i="1" s="1" a="1"/>
  <c r="AJ90" i="1" s="1"/>
  <c r="AV91" i="1" a="1"/>
  <c r="AV91" i="1" s="1"/>
  <c r="AJ91" i="1" s="1" a="1"/>
  <c r="AJ91" i="1" s="1"/>
  <c r="AV92" i="1" a="1"/>
  <c r="AV92" i="1" s="1"/>
  <c r="AJ92" i="1" s="1" a="1"/>
  <c r="AJ92" i="1" s="1"/>
  <c r="AV93" i="1" a="1"/>
  <c r="AV93" i="1" s="1"/>
  <c r="AJ93" i="1" s="1" a="1"/>
  <c r="AJ93" i="1" s="1"/>
  <c r="AV94" i="1" a="1"/>
  <c r="AV94" i="1" s="1"/>
  <c r="AJ94" i="1" s="1" a="1"/>
  <c r="AJ94" i="1" s="1"/>
  <c r="AV95" i="1" a="1"/>
  <c r="AV95" i="1" s="1"/>
  <c r="AJ95" i="1" s="1" a="1"/>
  <c r="AJ95" i="1" s="1"/>
  <c r="AV96" i="1" a="1"/>
  <c r="AV96" i="1" s="1"/>
  <c r="AJ96" i="1" s="1" a="1"/>
  <c r="AJ96" i="1" s="1"/>
  <c r="AV97" i="1" a="1"/>
  <c r="AV97" i="1" s="1"/>
  <c r="AJ97" i="1" s="1" a="1"/>
  <c r="AJ97" i="1" s="1"/>
  <c r="AV98" i="1" a="1"/>
  <c r="AV98" i="1" s="1"/>
  <c r="AJ98" i="1" s="1" a="1"/>
  <c r="AJ98" i="1" s="1"/>
  <c r="AV99" i="1" a="1"/>
  <c r="AV99" i="1" s="1"/>
  <c r="AJ99" i="1" s="1" a="1"/>
  <c r="AJ99" i="1" s="1"/>
  <c r="AV100" i="1" a="1"/>
  <c r="AV100" i="1" s="1"/>
  <c r="AJ100" i="1" s="1" a="1"/>
  <c r="AJ100" i="1" s="1"/>
  <c r="AV101" i="1" a="1"/>
  <c r="AV101" i="1" s="1"/>
  <c r="AJ101" i="1" s="1" a="1"/>
  <c r="AJ101" i="1" s="1"/>
  <c r="AV102" i="1" a="1"/>
  <c r="AV102" i="1" s="1"/>
  <c r="AJ102" i="1" s="1" a="1"/>
  <c r="AJ102" i="1" s="1"/>
  <c r="AV103" i="1" a="1"/>
  <c r="AV103" i="1" s="1"/>
  <c r="AJ103" i="1" s="1" a="1"/>
  <c r="AJ103" i="1" s="1"/>
  <c r="AV104" i="1" a="1"/>
  <c r="AV104" i="1" s="1"/>
  <c r="AJ104" i="1" s="1" a="1"/>
  <c r="AJ104" i="1" s="1"/>
  <c r="AV105" i="1" a="1"/>
  <c r="AV105" i="1" s="1"/>
  <c r="AJ105" i="1" s="1" a="1"/>
  <c r="AJ105" i="1" s="1"/>
  <c r="AV106" i="1" a="1"/>
  <c r="AV106" i="1" s="1"/>
  <c r="AJ106" i="1" s="1" a="1"/>
  <c r="AJ106" i="1" s="1"/>
  <c r="AV107" i="1" a="1"/>
  <c r="AV107" i="1" s="1"/>
  <c r="AJ107" i="1" s="1" a="1"/>
  <c r="AJ107" i="1" s="1"/>
  <c r="AV108" i="1" a="1"/>
  <c r="AV108" i="1" s="1"/>
  <c r="AJ108" i="1" s="1" a="1"/>
  <c r="AJ108" i="1" s="1"/>
  <c r="AV109" i="1" a="1"/>
  <c r="AV109" i="1" s="1"/>
  <c r="AJ109" i="1" s="1" a="1"/>
  <c r="AJ109" i="1" s="1"/>
  <c r="AV110" i="1" a="1"/>
  <c r="AV110" i="1" s="1"/>
  <c r="AJ110" i="1" s="1" a="1"/>
  <c r="AJ110" i="1" s="1"/>
  <c r="AV111" i="1" a="1"/>
  <c r="AV111" i="1" s="1"/>
  <c r="AJ111" i="1" s="1" a="1"/>
  <c r="AJ111" i="1" s="1"/>
  <c r="AV112" i="1" a="1"/>
  <c r="AV112" i="1" s="1"/>
  <c r="AJ112" i="1" s="1" a="1"/>
  <c r="AJ112" i="1" s="1"/>
  <c r="AV113" i="1" a="1"/>
  <c r="AV113" i="1" s="1"/>
  <c r="AJ113" i="1" s="1" a="1"/>
  <c r="AJ113" i="1" s="1"/>
  <c r="AV114" i="1" a="1"/>
  <c r="AV114" i="1" s="1"/>
  <c r="AJ114" i="1" s="1" a="1"/>
  <c r="AJ114" i="1" s="1"/>
  <c r="AV115" i="1" a="1"/>
  <c r="AV115" i="1" s="1"/>
  <c r="AJ115" i="1" s="1" a="1"/>
  <c r="AJ115" i="1" s="1"/>
  <c r="AV116" i="1" a="1"/>
  <c r="AV116" i="1" s="1"/>
  <c r="AJ116" i="1" s="1" a="1"/>
  <c r="AJ116" i="1" s="1"/>
  <c r="AV117" i="1" a="1"/>
  <c r="AV117" i="1" s="1"/>
  <c r="AJ117" i="1" s="1" a="1"/>
  <c r="AJ117" i="1" s="1"/>
  <c r="AV118" i="1" a="1"/>
  <c r="AV118" i="1" s="1"/>
  <c r="AJ118" i="1" s="1" a="1"/>
  <c r="AJ118" i="1" s="1"/>
  <c r="AV119" i="1" a="1"/>
  <c r="AV119" i="1" s="1"/>
  <c r="AJ119" i="1" s="1" a="1"/>
  <c r="AJ119" i="1" s="1"/>
  <c r="AV120" i="1" a="1"/>
  <c r="AV120" i="1" s="1"/>
  <c r="AJ120" i="1" s="1" a="1"/>
  <c r="AJ120" i="1" s="1"/>
  <c r="AV121" i="1" a="1"/>
  <c r="AV121" i="1" s="1"/>
  <c r="AJ121" i="1" s="1" a="1"/>
  <c r="AJ121" i="1" s="1"/>
  <c r="AV122" i="1" a="1"/>
  <c r="AV122" i="1" s="1"/>
  <c r="AJ122" i="1" s="1" a="1"/>
  <c r="AJ122" i="1" s="1"/>
  <c r="AV123" i="1" a="1"/>
  <c r="AV123" i="1" s="1"/>
  <c r="AJ123" i="1" s="1" a="1"/>
  <c r="AJ123" i="1" s="1"/>
  <c r="AV124" i="1" a="1"/>
  <c r="AV124" i="1" s="1"/>
  <c r="AJ124" i="1" s="1" a="1"/>
  <c r="AJ124" i="1" s="1"/>
  <c r="AV125" i="1" a="1"/>
  <c r="AV125" i="1" s="1"/>
  <c r="AJ125" i="1" s="1" a="1"/>
  <c r="AJ125" i="1" s="1"/>
  <c r="AV126" i="1" a="1"/>
  <c r="AV126" i="1" s="1"/>
  <c r="AJ126" i="1" s="1" a="1"/>
  <c r="AJ126" i="1" s="1"/>
  <c r="AV127" i="1" a="1"/>
  <c r="AV127" i="1" s="1"/>
  <c r="AJ127" i="1" s="1" a="1"/>
  <c r="AJ127" i="1" s="1"/>
  <c r="AV128" i="1" a="1"/>
  <c r="AV128" i="1" s="1"/>
  <c r="AJ128" i="1" s="1" a="1"/>
  <c r="AV129" i="1" a="1"/>
  <c r="AV129" i="1" s="1"/>
  <c r="AJ129" i="1" s="1" a="1"/>
  <c r="AJ129" i="1" s="1"/>
  <c r="AV130" i="1" a="1"/>
  <c r="AV130" i="1" s="1"/>
  <c r="AJ130" i="1" s="1" a="1"/>
  <c r="AJ130" i="1" s="1"/>
  <c r="AV131" i="1" a="1"/>
  <c r="AV131" i="1" s="1"/>
  <c r="AJ131" i="1" s="1" a="1"/>
  <c r="AJ131" i="1" s="1"/>
  <c r="AV132" i="1" a="1"/>
  <c r="AV132" i="1" s="1"/>
  <c r="AJ132" i="1" s="1" a="1"/>
  <c r="AJ132" i="1" s="1"/>
  <c r="AV133" i="1" a="1"/>
  <c r="AV133" i="1" s="1"/>
  <c r="AJ133" i="1" s="1" a="1"/>
  <c r="AJ133" i="1" s="1"/>
  <c r="AV134" i="1" a="1"/>
  <c r="AV134" i="1" s="1"/>
  <c r="AV135" i="1" a="1"/>
  <c r="AV135" i="1" s="1"/>
  <c r="AJ135" i="1" s="1" a="1"/>
  <c r="AJ135" i="1" s="1"/>
  <c r="AV136" i="1" a="1"/>
  <c r="AV136" i="1" s="1"/>
  <c r="AJ136" i="1" s="1" a="1"/>
  <c r="AJ136" i="1" s="1"/>
  <c r="AV137" i="1" a="1"/>
  <c r="AV137" i="1" s="1"/>
  <c r="AJ137" i="1" s="1" a="1"/>
  <c r="AJ137" i="1" s="1"/>
  <c r="AV138" i="1" a="1"/>
  <c r="AV138" i="1" s="1"/>
  <c r="AJ138" i="1" s="1" a="1"/>
  <c r="AJ138" i="1" s="1"/>
  <c r="AV139" i="1" a="1"/>
  <c r="AV139" i="1" s="1"/>
  <c r="AJ139" i="1" s="1" a="1"/>
  <c r="AJ139" i="1" s="1"/>
  <c r="AV140" i="1" a="1"/>
  <c r="AV140" i="1" s="1"/>
  <c r="AJ140" i="1" s="1" a="1"/>
  <c r="AJ140" i="1" s="1"/>
  <c r="AV141" i="1" a="1"/>
  <c r="AV141" i="1" s="1"/>
  <c r="AJ141" i="1" s="1" a="1"/>
  <c r="AJ141" i="1" s="1"/>
  <c r="AV142" i="1" a="1"/>
  <c r="AV142" i="1" s="1"/>
  <c r="AJ142" i="1" s="1" a="1"/>
  <c r="AJ142" i="1" s="1"/>
  <c r="AV143" i="1" a="1"/>
  <c r="AV143" i="1" s="1"/>
  <c r="AJ143" i="1" s="1" a="1"/>
  <c r="AJ143" i="1" s="1"/>
  <c r="AV144" i="1" a="1"/>
  <c r="AV144" i="1"/>
  <c r="AJ144" i="1" s="1" a="1"/>
  <c r="AJ144" i="1" s="1"/>
  <c r="AV145" i="1" a="1"/>
  <c r="AV145" i="1" s="1"/>
  <c r="AJ145" i="1" s="1" a="1"/>
  <c r="AJ145" i="1" s="1"/>
  <c r="AV146" i="1" a="1"/>
  <c r="AV146" i="1" s="1"/>
  <c r="AV147" i="1" a="1"/>
  <c r="AV147" i="1" s="1"/>
  <c r="AV148" i="1" a="1"/>
  <c r="AV148" i="1" s="1"/>
  <c r="AJ148" i="1" s="1" a="1"/>
  <c r="AJ148" i="1" s="1"/>
  <c r="AV149" i="1" a="1"/>
  <c r="AV149" i="1" s="1"/>
  <c r="AJ149" i="1" s="1" a="1"/>
  <c r="AJ149" i="1" s="1"/>
  <c r="AV150" i="1" a="1"/>
  <c r="AV150" i="1" s="1"/>
  <c r="AV151" i="1" a="1"/>
  <c r="AV151" i="1" s="1"/>
  <c r="AJ151" i="1" s="1" a="1"/>
  <c r="AJ151" i="1" s="1"/>
  <c r="AV152" i="1" a="1"/>
  <c r="AV152" i="1" s="1"/>
  <c r="AJ152" i="1" s="1" a="1"/>
  <c r="AJ152" i="1" s="1"/>
  <c r="AV153" i="1" a="1"/>
  <c r="AV153" i="1" s="1"/>
  <c r="AJ153" i="1" s="1" a="1"/>
  <c r="AJ153" i="1" s="1"/>
  <c r="AV154" i="1" a="1"/>
  <c r="AV154" i="1" s="1"/>
  <c r="AJ154" i="1" s="1" a="1"/>
  <c r="AJ154" i="1" s="1"/>
  <c r="AV155" i="1" a="1"/>
  <c r="AV155" i="1" s="1"/>
  <c r="AV156" i="1" a="1"/>
  <c r="AV156" i="1" s="1"/>
  <c r="AJ156" i="1" s="1" a="1"/>
  <c r="AJ156" i="1" s="1"/>
  <c r="AV157" i="1" a="1"/>
  <c r="AV157" i="1" s="1"/>
  <c r="AJ157" i="1" s="1" a="1"/>
  <c r="AJ157" i="1" s="1"/>
  <c r="AV158" i="1" a="1"/>
  <c r="AV158" i="1" s="1"/>
  <c r="AJ158" i="1" s="1" a="1"/>
  <c r="AJ158" i="1" s="1"/>
  <c r="AV159" i="1" a="1"/>
  <c r="AV159" i="1" s="1"/>
  <c r="AV160" i="1" a="1"/>
  <c r="AV160" i="1" s="1"/>
  <c r="AJ160" i="1" s="1" a="1"/>
  <c r="AJ160" i="1" s="1"/>
  <c r="AV161" i="1" a="1"/>
  <c r="AV161" i="1" s="1"/>
  <c r="AV162" i="1" a="1"/>
  <c r="AV162" i="1" s="1"/>
  <c r="AJ162" i="1" s="1" a="1"/>
  <c r="AJ162" i="1" s="1"/>
  <c r="AV163" i="1" a="1"/>
  <c r="AV163" i="1" s="1"/>
  <c r="AV164" i="1" a="1"/>
  <c r="AV164" i="1" s="1"/>
  <c r="AJ164" i="1" s="1" a="1"/>
  <c r="AJ164" i="1" s="1"/>
  <c r="AV165" i="1" a="1"/>
  <c r="AV165" i="1" s="1"/>
  <c r="AJ165" i="1" s="1" a="1"/>
  <c r="AJ165" i="1" s="1"/>
  <c r="AV166" i="1" a="1"/>
  <c r="AV166" i="1" s="1"/>
  <c r="AV167" i="1" a="1"/>
  <c r="AV167" i="1" s="1"/>
  <c r="AV168" i="1" a="1"/>
  <c r="AV168" i="1" s="1"/>
  <c r="AJ168" i="1" s="1" a="1"/>
  <c r="AJ168" i="1" s="1"/>
  <c r="AV169" i="1" a="1"/>
  <c r="AV169" i="1" s="1"/>
  <c r="AV170" i="1" a="1"/>
  <c r="AV170" i="1" s="1"/>
  <c r="AJ170" i="1" s="1" a="1"/>
  <c r="AJ170" i="1" s="1"/>
  <c r="AV171" i="1" a="1"/>
  <c r="AV171" i="1" s="1"/>
  <c r="AJ171" i="1" s="1" a="1"/>
  <c r="AJ171" i="1" s="1"/>
  <c r="AV172" i="1" a="1"/>
  <c r="AV172" i="1" s="1"/>
  <c r="AJ172" i="1" s="1" a="1"/>
  <c r="AJ172" i="1" s="1"/>
  <c r="AV173" i="1" a="1"/>
  <c r="AV173" i="1" s="1"/>
  <c r="AJ173" i="1" s="1" a="1"/>
  <c r="AJ173" i="1" s="1"/>
  <c r="AV174" i="1" a="1"/>
  <c r="AV174" i="1" s="1"/>
  <c r="AV175" i="1" a="1"/>
  <c r="AV175" i="1" s="1"/>
  <c r="AV176" i="1" a="1"/>
  <c r="AV176" i="1" s="1"/>
  <c r="AJ176" i="1" s="1" a="1"/>
  <c r="AJ176" i="1" s="1"/>
  <c r="AV177" i="1" a="1"/>
  <c r="AV177" i="1" s="1"/>
  <c r="AJ177" i="1" s="1" a="1"/>
  <c r="AJ177" i="1" s="1"/>
  <c r="AV178" i="1" a="1"/>
  <c r="AV178" i="1" s="1"/>
  <c r="AV179" i="1" a="1"/>
  <c r="AV179" i="1" s="1"/>
  <c r="AV180" i="1" a="1"/>
  <c r="AV180" i="1" s="1"/>
  <c r="AJ180" i="1" s="1" a="1"/>
  <c r="AJ180" i="1" s="1"/>
  <c r="AV181" i="1" a="1"/>
  <c r="AV181" i="1" s="1"/>
  <c r="AJ181" i="1" s="1" a="1"/>
  <c r="AJ181" i="1" s="1"/>
  <c r="AV182" i="1" a="1"/>
  <c r="AV182" i="1" s="1"/>
  <c r="AV183" i="1" a="1"/>
  <c r="AV183" i="1" s="1"/>
  <c r="AJ183" i="1" s="1" a="1"/>
  <c r="AJ183" i="1" s="1"/>
  <c r="AV184" i="1" a="1"/>
  <c r="AV184" i="1" s="1"/>
  <c r="AJ184" i="1" s="1" a="1"/>
  <c r="AJ184" i="1" s="1"/>
  <c r="AV185" i="1" a="1"/>
  <c r="AV185" i="1" s="1"/>
  <c r="AV186" i="1" a="1"/>
  <c r="AV186" i="1" s="1"/>
  <c r="AV187" i="1" a="1"/>
  <c r="AV187" i="1" s="1"/>
  <c r="AV188" i="1" a="1"/>
  <c r="AV188" i="1" s="1"/>
  <c r="AJ188" i="1" s="1" a="1"/>
  <c r="AJ188" i="1" s="1"/>
  <c r="AV189" i="1" a="1"/>
  <c r="AV189" i="1" s="1"/>
  <c r="AJ189" i="1" s="1" a="1"/>
  <c r="AJ189" i="1" s="1"/>
  <c r="AV190" i="1" a="1"/>
  <c r="AV190" i="1" s="1"/>
  <c r="AJ190" i="1" s="1" a="1"/>
  <c r="AJ190" i="1" s="1"/>
  <c r="AV191" i="1" a="1"/>
  <c r="AV191" i="1" s="1"/>
  <c r="AJ191" i="1" s="1" a="1"/>
  <c r="AJ191" i="1" s="1"/>
  <c r="AV192" i="1" a="1"/>
  <c r="AV192" i="1" s="1"/>
  <c r="AJ192" i="1" s="1" a="1"/>
  <c r="AJ192" i="1" s="1"/>
  <c r="AV193" i="1" a="1"/>
  <c r="AV193" i="1" s="1"/>
  <c r="AJ193" i="1" s="1" a="1"/>
  <c r="AJ193" i="1" s="1"/>
  <c r="AV194" i="1" a="1"/>
  <c r="AV194" i="1" s="1"/>
  <c r="AV195" i="1" a="1"/>
  <c r="AV195" i="1" s="1"/>
  <c r="AV196" i="1" a="1"/>
  <c r="AV196" i="1" s="1"/>
  <c r="AJ196" i="1" s="1" a="1"/>
  <c r="AJ196" i="1" s="1"/>
  <c r="AV197" i="1" a="1"/>
  <c r="AV197" i="1" s="1"/>
  <c r="AJ197" i="1" s="1" a="1"/>
  <c r="AJ197" i="1" s="1"/>
  <c r="AV198" i="1" a="1"/>
  <c r="AV198" i="1" s="1"/>
  <c r="AV199" i="1" a="1"/>
  <c r="AV199" i="1" s="1"/>
  <c r="AJ199" i="1" s="1" a="1"/>
  <c r="AJ199" i="1" s="1"/>
  <c r="AV200" i="1" a="1"/>
  <c r="AV200" i="1" s="1"/>
  <c r="AJ200" i="1" s="1" a="1"/>
  <c r="AJ200" i="1" s="1"/>
  <c r="AV201" i="1" a="1"/>
  <c r="AV201" i="1" s="1"/>
  <c r="AJ201" i="1" s="1" a="1"/>
  <c r="AJ201" i="1" s="1"/>
  <c r="AV202" i="1" a="1"/>
  <c r="AV202" i="1" s="1"/>
  <c r="AJ202" i="1" s="1" a="1"/>
  <c r="AJ202" i="1" s="1"/>
  <c r="AV203" i="1" a="1"/>
  <c r="AV203" i="1" s="1"/>
  <c r="AJ203" i="1" s="1" a="1"/>
  <c r="AJ203" i="1" s="1"/>
  <c r="AV204" i="1" a="1"/>
  <c r="AV204" i="1" s="1"/>
  <c r="AJ204" i="1" s="1" a="1"/>
  <c r="AJ204" i="1" s="1"/>
  <c r="AV5" i="1" a="1"/>
  <c r="AV5" i="1" s="1"/>
  <c r="AJ5" i="1" s="1" a="1"/>
  <c r="AJ5" i="1" s="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AA5" i="26"/>
  <c r="Z5" i="26"/>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5" i="1"/>
  <c r="AY6" i="1" a="1"/>
  <c r="AY6" i="1" s="1"/>
  <c r="AY7" i="1" a="1"/>
  <c r="AY7" i="1" s="1"/>
  <c r="AY8" i="1" a="1"/>
  <c r="AY8" i="1" s="1"/>
  <c r="AY9" i="1" a="1"/>
  <c r="AY9" i="1" s="1"/>
  <c r="AY10" i="1" a="1"/>
  <c r="AY10" i="1" s="1"/>
  <c r="AY11" i="1" a="1"/>
  <c r="AY11" i="1" s="1"/>
  <c r="AY12" i="1" a="1"/>
  <c r="AY12" i="1" s="1"/>
  <c r="AY13" i="1" a="1"/>
  <c r="AY13" i="1" s="1"/>
  <c r="AY14" i="1" a="1"/>
  <c r="AY14" i="1" s="1"/>
  <c r="AY15" i="1" a="1"/>
  <c r="AY15" i="1" s="1"/>
  <c r="AY16" i="1" a="1"/>
  <c r="AY16" i="1" s="1"/>
  <c r="AY17" i="1" a="1"/>
  <c r="AY17" i="1" s="1"/>
  <c r="AY18" i="1" a="1"/>
  <c r="AY18" i="1" s="1"/>
  <c r="AY19" i="1" a="1"/>
  <c r="AY19" i="1" s="1"/>
  <c r="AY20" i="1" a="1"/>
  <c r="AY20" i="1" s="1"/>
  <c r="AY21" i="1" a="1"/>
  <c r="AY21" i="1" s="1"/>
  <c r="AY22" i="1" a="1"/>
  <c r="AY22" i="1" s="1"/>
  <c r="AY23" i="1" a="1"/>
  <c r="AY23" i="1" s="1"/>
  <c r="AY24" i="1" a="1"/>
  <c r="AY24" i="1" s="1"/>
  <c r="AY25" i="1" a="1"/>
  <c r="AY25" i="1" s="1"/>
  <c r="AY26" i="1" a="1"/>
  <c r="AY26" i="1" s="1"/>
  <c r="AY27" i="1" a="1"/>
  <c r="AY27" i="1" s="1"/>
  <c r="AY28" i="1" a="1"/>
  <c r="AY28" i="1" s="1"/>
  <c r="AY29" i="1" a="1"/>
  <c r="AY29" i="1" s="1"/>
  <c r="AY30" i="1" a="1"/>
  <c r="AY30" i="1" s="1"/>
  <c r="AY31" i="1" a="1"/>
  <c r="AY31" i="1" s="1"/>
  <c r="AY32" i="1" a="1"/>
  <c r="AY32" i="1" s="1"/>
  <c r="AY33" i="1" a="1"/>
  <c r="AY33" i="1" s="1"/>
  <c r="AY34" i="1" a="1"/>
  <c r="AY34" i="1" s="1"/>
  <c r="AY35" i="1" a="1"/>
  <c r="AY35" i="1" s="1"/>
  <c r="AY36" i="1" a="1"/>
  <c r="AY36" i="1" s="1"/>
  <c r="AY37" i="1" a="1"/>
  <c r="AY37" i="1" s="1"/>
  <c r="AY38" i="1" a="1"/>
  <c r="AY38" i="1" s="1"/>
  <c r="AY39" i="1" a="1"/>
  <c r="AY39" i="1" s="1"/>
  <c r="AY40" i="1" a="1"/>
  <c r="AY40" i="1" s="1"/>
  <c r="AY41" i="1" a="1"/>
  <c r="AY41" i="1" s="1"/>
  <c r="AY42" i="1" a="1"/>
  <c r="AY42" i="1" s="1"/>
  <c r="AY43" i="1" a="1"/>
  <c r="AY43" i="1" s="1"/>
  <c r="AY44" i="1" a="1"/>
  <c r="AY44" i="1" s="1"/>
  <c r="AY45" i="1" a="1"/>
  <c r="AY45" i="1" s="1"/>
  <c r="AY46" i="1" a="1"/>
  <c r="AY46" i="1" s="1"/>
  <c r="AY47" i="1" a="1"/>
  <c r="AY47" i="1" s="1"/>
  <c r="AY48" i="1" a="1"/>
  <c r="AY48" i="1" s="1"/>
  <c r="AY49" i="1" a="1"/>
  <c r="AY49" i="1" s="1"/>
  <c r="AY50" i="1" a="1"/>
  <c r="AY50" i="1" s="1"/>
  <c r="AY51" i="1" a="1"/>
  <c r="AY51" i="1" s="1"/>
  <c r="AY52" i="1" a="1"/>
  <c r="AY52" i="1" s="1"/>
  <c r="AY53" i="1" a="1"/>
  <c r="AY53" i="1" s="1"/>
  <c r="AY54" i="1" a="1"/>
  <c r="AY54" i="1" s="1"/>
  <c r="AY55" i="1" a="1"/>
  <c r="AY55" i="1" s="1"/>
  <c r="AY56" i="1" a="1"/>
  <c r="AY56" i="1" s="1"/>
  <c r="AY57" i="1" a="1"/>
  <c r="AY57" i="1" s="1"/>
  <c r="AY58" i="1" a="1"/>
  <c r="AY58" i="1" s="1"/>
  <c r="AY59" i="1" a="1"/>
  <c r="AY59" i="1" s="1"/>
  <c r="AY60" i="1" a="1"/>
  <c r="AY60" i="1" s="1"/>
  <c r="AY61" i="1" a="1"/>
  <c r="AY61" i="1" s="1"/>
  <c r="AY62" i="1" a="1"/>
  <c r="AY62" i="1" s="1"/>
  <c r="AY63" i="1" a="1"/>
  <c r="AY63" i="1" s="1"/>
  <c r="AY64" i="1" a="1"/>
  <c r="AY64" i="1" s="1"/>
  <c r="AY65" i="1" a="1"/>
  <c r="AY65" i="1" s="1"/>
  <c r="AY66" i="1" a="1"/>
  <c r="AY66" i="1" s="1"/>
  <c r="AY67" i="1" a="1"/>
  <c r="AY67" i="1" s="1"/>
  <c r="AY68" i="1" a="1"/>
  <c r="AY68" i="1" s="1"/>
  <c r="AY69" i="1" a="1"/>
  <c r="AY69" i="1" s="1"/>
  <c r="AY70" i="1" a="1"/>
  <c r="AY70" i="1" s="1"/>
  <c r="AY71" i="1" a="1"/>
  <c r="AY71" i="1" s="1"/>
  <c r="AY72" i="1" a="1"/>
  <c r="AY72" i="1" s="1"/>
  <c r="AY73" i="1" a="1"/>
  <c r="AY73" i="1" s="1"/>
  <c r="AY74" i="1" a="1"/>
  <c r="AY74" i="1" s="1"/>
  <c r="AY75" i="1" a="1"/>
  <c r="AY75" i="1" s="1"/>
  <c r="AY76" i="1" a="1"/>
  <c r="AY76" i="1" s="1"/>
  <c r="AY77" i="1" a="1"/>
  <c r="AY77" i="1" s="1"/>
  <c r="AY78" i="1" a="1"/>
  <c r="AY78" i="1" s="1"/>
  <c r="AY79" i="1" a="1"/>
  <c r="AY79" i="1" s="1"/>
  <c r="AY80" i="1" a="1"/>
  <c r="AY80" i="1" s="1"/>
  <c r="AY81" i="1" a="1"/>
  <c r="AY81" i="1" s="1"/>
  <c r="AY82" i="1" a="1"/>
  <c r="AY82" i="1" s="1"/>
  <c r="AY83" i="1" a="1"/>
  <c r="AY83" i="1" s="1"/>
  <c r="AY84" i="1" a="1"/>
  <c r="AY84" i="1" s="1"/>
  <c r="AY85" i="1" a="1"/>
  <c r="AY85" i="1" s="1"/>
  <c r="AY86" i="1" a="1"/>
  <c r="AY86" i="1" s="1"/>
  <c r="AY87" i="1" a="1"/>
  <c r="AY87" i="1" s="1"/>
  <c r="AY88" i="1" a="1"/>
  <c r="AY88" i="1" s="1"/>
  <c r="AY89" i="1" a="1"/>
  <c r="AY89" i="1" s="1"/>
  <c r="AY90" i="1" a="1"/>
  <c r="AY90" i="1" s="1"/>
  <c r="AY91" i="1" a="1"/>
  <c r="AY91" i="1" s="1"/>
  <c r="AY92" i="1" a="1"/>
  <c r="AY92" i="1" s="1"/>
  <c r="AY93" i="1" a="1"/>
  <c r="AY93" i="1" s="1"/>
  <c r="AY94" i="1" a="1"/>
  <c r="AY94" i="1" s="1"/>
  <c r="AY95" i="1" a="1"/>
  <c r="AY95" i="1" s="1"/>
  <c r="AY96" i="1" a="1"/>
  <c r="AY96" i="1" s="1"/>
  <c r="AY97" i="1" a="1"/>
  <c r="AY97" i="1" s="1"/>
  <c r="AY98" i="1" a="1"/>
  <c r="AY98" i="1" s="1"/>
  <c r="AY99" i="1" a="1"/>
  <c r="AY99" i="1" s="1"/>
  <c r="AY100" i="1" a="1"/>
  <c r="AY100" i="1" s="1"/>
  <c r="AY101" i="1" a="1"/>
  <c r="AY101" i="1" s="1"/>
  <c r="AY102" i="1" a="1"/>
  <c r="AY102" i="1" s="1"/>
  <c r="AY103" i="1" a="1"/>
  <c r="AY103" i="1" s="1"/>
  <c r="AY104" i="1" a="1"/>
  <c r="AY104" i="1" s="1"/>
  <c r="AY105" i="1" a="1"/>
  <c r="AY105" i="1" s="1"/>
  <c r="AY106" i="1" a="1"/>
  <c r="AY106" i="1" s="1"/>
  <c r="AY107" i="1" a="1"/>
  <c r="AY107" i="1" s="1"/>
  <c r="AY108" i="1" a="1"/>
  <c r="AY108" i="1" s="1"/>
  <c r="AY109" i="1" a="1"/>
  <c r="AY109" i="1" s="1"/>
  <c r="AY110" i="1" a="1"/>
  <c r="AY110" i="1" s="1"/>
  <c r="AY111" i="1" a="1"/>
  <c r="AY111" i="1" s="1"/>
  <c r="AY112" i="1" a="1"/>
  <c r="AY112" i="1" s="1"/>
  <c r="AY113" i="1" a="1"/>
  <c r="AY113" i="1" s="1"/>
  <c r="AY114" i="1" a="1"/>
  <c r="AY114" i="1" s="1"/>
  <c r="AY115" i="1" a="1"/>
  <c r="AY115" i="1" s="1"/>
  <c r="AY116" i="1" a="1"/>
  <c r="AY116" i="1" s="1"/>
  <c r="AY117" i="1" a="1"/>
  <c r="AY117" i="1" s="1"/>
  <c r="AY118" i="1" a="1"/>
  <c r="AY118" i="1" s="1"/>
  <c r="AY119" i="1" a="1"/>
  <c r="AY119" i="1" s="1"/>
  <c r="AY120" i="1" a="1"/>
  <c r="AY120" i="1" s="1"/>
  <c r="AY121" i="1" a="1"/>
  <c r="AY121" i="1" s="1"/>
  <c r="AY122" i="1" a="1"/>
  <c r="AY122" i="1" s="1"/>
  <c r="AY123" i="1" a="1"/>
  <c r="AY123" i="1" s="1"/>
  <c r="AY124" i="1" a="1"/>
  <c r="AY124" i="1" s="1"/>
  <c r="AY125" i="1" a="1"/>
  <c r="AY125" i="1" s="1"/>
  <c r="AY126" i="1" a="1"/>
  <c r="AY126" i="1" s="1"/>
  <c r="AY127" i="1" a="1"/>
  <c r="AY127" i="1" s="1"/>
  <c r="AY128" i="1" a="1"/>
  <c r="AY128" i="1" s="1"/>
  <c r="AY129" i="1" a="1"/>
  <c r="AY129" i="1" s="1"/>
  <c r="AY130" i="1" a="1"/>
  <c r="AY130" i="1" s="1"/>
  <c r="AY131" i="1" a="1"/>
  <c r="AY131" i="1" s="1"/>
  <c r="AY132" i="1" a="1"/>
  <c r="AY132" i="1" s="1"/>
  <c r="AY133" i="1" a="1"/>
  <c r="AY133" i="1" s="1"/>
  <c r="AY134" i="1" a="1"/>
  <c r="AY134" i="1" s="1"/>
  <c r="AY135" i="1" a="1"/>
  <c r="AY135" i="1" s="1"/>
  <c r="AY136" i="1" a="1"/>
  <c r="AY136" i="1" s="1"/>
  <c r="AY137" i="1" a="1"/>
  <c r="AY137" i="1" s="1"/>
  <c r="AY138" i="1" a="1"/>
  <c r="AY138" i="1" s="1"/>
  <c r="AY139" i="1" a="1"/>
  <c r="AY139" i="1" s="1"/>
  <c r="AY140" i="1" a="1"/>
  <c r="AY140" i="1" s="1"/>
  <c r="AY141" i="1" a="1"/>
  <c r="AY141" i="1" s="1"/>
  <c r="AY142" i="1" a="1"/>
  <c r="AY142" i="1" s="1"/>
  <c r="AY143" i="1" a="1"/>
  <c r="AY143" i="1" s="1"/>
  <c r="AY144" i="1" a="1"/>
  <c r="AY144" i="1" s="1"/>
  <c r="AY145" i="1" a="1"/>
  <c r="AY145" i="1" s="1"/>
  <c r="AY146" i="1" a="1"/>
  <c r="AY146" i="1" s="1"/>
  <c r="AY147" i="1" a="1"/>
  <c r="AY147" i="1" s="1"/>
  <c r="AY148" i="1" a="1"/>
  <c r="AY148" i="1" s="1"/>
  <c r="AY149" i="1" a="1"/>
  <c r="AY149" i="1" s="1"/>
  <c r="AY150" i="1" a="1"/>
  <c r="AY150" i="1" s="1"/>
  <c r="AY151" i="1" a="1"/>
  <c r="AY151" i="1" s="1"/>
  <c r="AY152" i="1" a="1"/>
  <c r="AY152" i="1" s="1"/>
  <c r="AY153" i="1" a="1"/>
  <c r="AY153" i="1" s="1"/>
  <c r="AY154" i="1" a="1"/>
  <c r="AY154" i="1" s="1"/>
  <c r="AY155" i="1" a="1"/>
  <c r="AY155" i="1" s="1"/>
  <c r="AY156" i="1" a="1"/>
  <c r="AY156" i="1" s="1"/>
  <c r="AY157" i="1" a="1"/>
  <c r="AY157" i="1" s="1"/>
  <c r="AY158" i="1" a="1"/>
  <c r="AY158" i="1" s="1"/>
  <c r="AY159" i="1" a="1"/>
  <c r="AY159" i="1" s="1"/>
  <c r="AY160" i="1" a="1"/>
  <c r="AY160" i="1" s="1"/>
  <c r="AY161" i="1" a="1"/>
  <c r="AY161" i="1" s="1"/>
  <c r="AY162" i="1" a="1"/>
  <c r="AY162" i="1" s="1"/>
  <c r="AY163" i="1" a="1"/>
  <c r="AY163" i="1" s="1"/>
  <c r="AY164" i="1" a="1"/>
  <c r="AY164" i="1" s="1"/>
  <c r="AY165" i="1" a="1"/>
  <c r="AY165" i="1" s="1"/>
  <c r="AY166" i="1" a="1"/>
  <c r="AY166" i="1" s="1"/>
  <c r="AY167" i="1" a="1"/>
  <c r="AY167" i="1" s="1"/>
  <c r="AY168" i="1" a="1"/>
  <c r="AY168" i="1" s="1"/>
  <c r="AY169" i="1" a="1"/>
  <c r="AY169" i="1" s="1"/>
  <c r="AY170" i="1" a="1"/>
  <c r="AY170" i="1" s="1"/>
  <c r="AY171" i="1" a="1"/>
  <c r="AY171" i="1" s="1"/>
  <c r="AY172" i="1" a="1"/>
  <c r="AY172" i="1" s="1"/>
  <c r="AY173" i="1" a="1"/>
  <c r="AY173" i="1" s="1"/>
  <c r="AY174" i="1" a="1"/>
  <c r="AY174" i="1" s="1"/>
  <c r="AY175" i="1" a="1"/>
  <c r="AY175" i="1" s="1"/>
  <c r="AY176" i="1" a="1"/>
  <c r="AY176" i="1" s="1"/>
  <c r="AY177" i="1" a="1"/>
  <c r="AY177" i="1" s="1"/>
  <c r="AY178" i="1" a="1"/>
  <c r="AY178" i="1" s="1"/>
  <c r="AY179" i="1" a="1"/>
  <c r="AY179" i="1" s="1"/>
  <c r="AY180" i="1" a="1"/>
  <c r="AY180" i="1" s="1"/>
  <c r="AY181" i="1" a="1"/>
  <c r="AY181" i="1" s="1"/>
  <c r="AY182" i="1" a="1"/>
  <c r="AY182" i="1" s="1"/>
  <c r="AY183" i="1" a="1"/>
  <c r="AY183" i="1" s="1"/>
  <c r="AY184" i="1" a="1"/>
  <c r="AY184" i="1" s="1"/>
  <c r="AY185" i="1" a="1"/>
  <c r="AY185" i="1" s="1"/>
  <c r="AY186" i="1" a="1"/>
  <c r="AY186" i="1" s="1"/>
  <c r="AY187" i="1" a="1"/>
  <c r="AY187" i="1" s="1"/>
  <c r="AY188" i="1" a="1"/>
  <c r="AY188" i="1" s="1"/>
  <c r="AY189" i="1" a="1"/>
  <c r="AY189" i="1" s="1"/>
  <c r="AY190" i="1" a="1"/>
  <c r="AY190" i="1" s="1"/>
  <c r="AY191" i="1" a="1"/>
  <c r="AY191" i="1" s="1"/>
  <c r="AY192" i="1" a="1"/>
  <c r="AY192" i="1" s="1"/>
  <c r="AY193" i="1" a="1"/>
  <c r="AY193" i="1" s="1"/>
  <c r="AY194" i="1" a="1"/>
  <c r="AY194" i="1" s="1"/>
  <c r="AY195" i="1" a="1"/>
  <c r="AY195" i="1" s="1"/>
  <c r="AY196" i="1" a="1"/>
  <c r="AY196" i="1" s="1"/>
  <c r="AY197" i="1" a="1"/>
  <c r="AY197" i="1" s="1"/>
  <c r="AY198" i="1" a="1"/>
  <c r="AY198" i="1" s="1"/>
  <c r="AY199" i="1" a="1"/>
  <c r="AY199" i="1" s="1"/>
  <c r="AY200" i="1" a="1"/>
  <c r="AY200" i="1" s="1"/>
  <c r="AY201" i="1" a="1"/>
  <c r="AY201" i="1" s="1"/>
  <c r="AY202" i="1" a="1"/>
  <c r="AY202" i="1" s="1"/>
  <c r="AY203" i="1" a="1"/>
  <c r="AY203" i="1" s="1"/>
  <c r="AY204" i="1" a="1"/>
  <c r="AY204" i="1" s="1"/>
  <c r="AY5" i="1" a="1"/>
  <c r="AY5" i="1" s="1"/>
  <c r="R6" i="26" a="1"/>
  <c r="R6" i="26"/>
  <c r="R7" i="26" a="1"/>
  <c r="R7" i="26"/>
  <c r="R8" i="26" a="1"/>
  <c r="R8" i="26"/>
  <c r="R9" i="26" a="1"/>
  <c r="R9" i="26"/>
  <c r="R10" i="26" a="1"/>
  <c r="R10" i="26"/>
  <c r="R11" i="26" a="1"/>
  <c r="R11" i="26"/>
  <c r="R12" i="26" a="1"/>
  <c r="R12" i="26"/>
  <c r="R13" i="26" a="1"/>
  <c r="R13" i="26"/>
  <c r="R14" i="26" a="1"/>
  <c r="R14" i="26"/>
  <c r="R15" i="26" a="1"/>
  <c r="R15" i="26"/>
  <c r="R16" i="26" a="1"/>
  <c r="R16" i="26"/>
  <c r="R17" i="26" a="1"/>
  <c r="R17" i="26"/>
  <c r="R18" i="26" a="1"/>
  <c r="R18" i="26"/>
  <c r="R19" i="26" a="1"/>
  <c r="R19" i="26"/>
  <c r="R20" i="26" a="1"/>
  <c r="R20" i="26"/>
  <c r="R21" i="26" a="1"/>
  <c r="R21" i="26"/>
  <c r="R22" i="26" a="1"/>
  <c r="R22" i="26"/>
  <c r="R23" i="26" a="1"/>
  <c r="R23" i="26"/>
  <c r="R24" i="26" a="1"/>
  <c r="R24" i="26"/>
  <c r="R25" i="26" a="1"/>
  <c r="R25" i="26"/>
  <c r="R26" i="26" a="1"/>
  <c r="R26" i="26"/>
  <c r="R27" i="26" a="1"/>
  <c r="R27" i="26"/>
  <c r="R28" i="26" a="1"/>
  <c r="R28" i="26"/>
  <c r="R29" i="26" a="1"/>
  <c r="R29" i="26"/>
  <c r="R30" i="26" a="1"/>
  <c r="R30" i="26"/>
  <c r="R31" i="26" a="1"/>
  <c r="R31" i="26"/>
  <c r="R32" i="26" a="1"/>
  <c r="R32" i="26"/>
  <c r="R33" i="26" a="1"/>
  <c r="R33" i="26"/>
  <c r="R34" i="26" a="1"/>
  <c r="R34" i="26"/>
  <c r="R35" i="26" a="1"/>
  <c r="R35" i="26"/>
  <c r="R36" i="26" a="1"/>
  <c r="R36" i="26"/>
  <c r="R37" i="26" a="1"/>
  <c r="R37" i="26"/>
  <c r="R38" i="26" a="1"/>
  <c r="R38" i="26"/>
  <c r="R39" i="26" a="1"/>
  <c r="R39" i="26"/>
  <c r="R40" i="26" a="1"/>
  <c r="R40" i="26"/>
  <c r="R41" i="26" a="1"/>
  <c r="R41" i="26"/>
  <c r="R42" i="26" a="1"/>
  <c r="R42" i="26"/>
  <c r="R43" i="26" a="1"/>
  <c r="R43" i="26"/>
  <c r="R44" i="26" a="1"/>
  <c r="R44" i="26"/>
  <c r="R45" i="26" a="1"/>
  <c r="R45" i="26"/>
  <c r="R46" i="26" a="1"/>
  <c r="R46" i="26"/>
  <c r="R47" i="26" a="1"/>
  <c r="R47" i="26"/>
  <c r="R48" i="26" a="1"/>
  <c r="R48" i="26"/>
  <c r="R49" i="26" a="1"/>
  <c r="R49" i="26"/>
  <c r="R50" i="26" a="1"/>
  <c r="R50" i="26"/>
  <c r="R51" i="26" a="1"/>
  <c r="R51" i="26"/>
  <c r="R52" i="26" a="1"/>
  <c r="R52" i="26"/>
  <c r="R53" i="26" a="1"/>
  <c r="R53" i="26"/>
  <c r="R54" i="26" a="1"/>
  <c r="R54" i="26"/>
  <c r="R55" i="26" a="1"/>
  <c r="R55" i="26"/>
  <c r="R56" i="26" a="1"/>
  <c r="R56" i="26"/>
  <c r="R57" i="26" a="1"/>
  <c r="R57" i="26"/>
  <c r="R58" i="26" a="1"/>
  <c r="R58" i="26"/>
  <c r="R59" i="26" a="1"/>
  <c r="R59" i="26"/>
  <c r="R60" i="26" a="1"/>
  <c r="R60" i="26"/>
  <c r="R61" i="26" a="1"/>
  <c r="R61" i="26"/>
  <c r="R62" i="26" a="1"/>
  <c r="R62" i="26"/>
  <c r="R63" i="26" a="1"/>
  <c r="R63" i="26"/>
  <c r="R64" i="26" a="1"/>
  <c r="R64" i="26"/>
  <c r="R65" i="26" a="1"/>
  <c r="R65" i="26"/>
  <c r="R66" i="26" a="1"/>
  <c r="R66" i="26"/>
  <c r="R67" i="26" a="1"/>
  <c r="R67" i="26"/>
  <c r="R68" i="26" a="1"/>
  <c r="R68" i="26"/>
  <c r="R69" i="26" a="1"/>
  <c r="R69" i="26"/>
  <c r="R70" i="26" a="1"/>
  <c r="R70" i="26"/>
  <c r="R71" i="26" a="1"/>
  <c r="R71" i="26"/>
  <c r="R72" i="26" a="1"/>
  <c r="R72" i="26"/>
  <c r="R73" i="26" a="1"/>
  <c r="R73" i="26"/>
  <c r="R74" i="26" a="1"/>
  <c r="R74" i="26"/>
  <c r="R75" i="26" a="1"/>
  <c r="R75" i="26"/>
  <c r="R76" i="26" a="1"/>
  <c r="R76" i="26"/>
  <c r="R77" i="26" a="1"/>
  <c r="R77" i="26"/>
  <c r="R78" i="26" a="1"/>
  <c r="R78" i="26"/>
  <c r="R79" i="26" a="1"/>
  <c r="R79" i="26"/>
  <c r="R80" i="26" a="1"/>
  <c r="R80" i="26"/>
  <c r="R81" i="26" a="1"/>
  <c r="R81" i="26"/>
  <c r="R82" i="26" a="1"/>
  <c r="R82" i="26"/>
  <c r="R83" i="26" a="1"/>
  <c r="R83" i="26"/>
  <c r="R84" i="26" a="1"/>
  <c r="R84" i="26"/>
  <c r="R85" i="26" a="1"/>
  <c r="R85" i="26"/>
  <c r="R86" i="26" a="1"/>
  <c r="R86" i="26"/>
  <c r="R87" i="26" a="1"/>
  <c r="R87" i="26"/>
  <c r="R88" i="26" a="1"/>
  <c r="R88" i="26"/>
  <c r="R89" i="26" a="1"/>
  <c r="R89" i="26"/>
  <c r="R90" i="26" a="1"/>
  <c r="R90" i="26"/>
  <c r="R91" i="26" a="1"/>
  <c r="R91" i="26"/>
  <c r="R92" i="26" a="1"/>
  <c r="R92" i="26"/>
  <c r="R93" i="26" a="1"/>
  <c r="R93" i="26"/>
  <c r="R94" i="26" a="1"/>
  <c r="R94" i="26"/>
  <c r="R95" i="26" a="1"/>
  <c r="R95" i="26"/>
  <c r="R96" i="26" a="1"/>
  <c r="R96" i="26"/>
  <c r="R97" i="26" a="1"/>
  <c r="R97" i="26"/>
  <c r="R98" i="26" a="1"/>
  <c r="R98" i="26"/>
  <c r="R99" i="26" a="1"/>
  <c r="R99" i="26"/>
  <c r="R100" i="26" a="1"/>
  <c r="R100" i="26"/>
  <c r="R101" i="26" a="1"/>
  <c r="R101" i="26"/>
  <c r="R102" i="26" a="1"/>
  <c r="R102" i="26"/>
  <c r="R103" i="26" a="1"/>
  <c r="R103" i="26"/>
  <c r="R104" i="26" a="1"/>
  <c r="R104" i="26"/>
  <c r="R105" i="26" a="1"/>
  <c r="R105" i="26"/>
  <c r="R106" i="26" a="1"/>
  <c r="R106" i="26"/>
  <c r="R107" i="26" a="1"/>
  <c r="R107" i="26"/>
  <c r="R108" i="26" a="1"/>
  <c r="R108" i="26"/>
  <c r="R109" i="26" a="1"/>
  <c r="R109" i="26"/>
  <c r="R110" i="26" a="1"/>
  <c r="R110" i="26"/>
  <c r="R111" i="26" a="1"/>
  <c r="R111" i="26"/>
  <c r="R112" i="26" a="1"/>
  <c r="R112" i="26"/>
  <c r="R113" i="26" a="1"/>
  <c r="R113" i="26"/>
  <c r="R114" i="26" a="1"/>
  <c r="R114" i="26"/>
  <c r="R115" i="26" a="1"/>
  <c r="R115" i="26"/>
  <c r="R116" i="26" a="1"/>
  <c r="R116" i="26"/>
  <c r="R117" i="26" a="1"/>
  <c r="R117" i="26"/>
  <c r="R118" i="26" a="1"/>
  <c r="R118" i="26"/>
  <c r="R119" i="26" a="1"/>
  <c r="R119" i="26"/>
  <c r="R120" i="26" a="1"/>
  <c r="R120" i="26"/>
  <c r="R121" i="26" a="1"/>
  <c r="R121" i="26"/>
  <c r="R122" i="26" a="1"/>
  <c r="R122" i="26"/>
  <c r="R123" i="26" a="1"/>
  <c r="R123" i="26"/>
  <c r="R124" i="26" a="1"/>
  <c r="R124" i="26"/>
  <c r="R125" i="26" a="1"/>
  <c r="R125" i="26"/>
  <c r="R126" i="26" a="1"/>
  <c r="R126" i="26"/>
  <c r="R127" i="26" a="1"/>
  <c r="R127" i="26"/>
  <c r="R128" i="26" a="1"/>
  <c r="R128" i="26"/>
  <c r="R129" i="26" a="1"/>
  <c r="R129" i="26"/>
  <c r="R130" i="26" a="1"/>
  <c r="R130" i="26"/>
  <c r="R131" i="26" a="1"/>
  <c r="R131" i="26"/>
  <c r="R132" i="26" a="1"/>
  <c r="R132" i="26"/>
  <c r="R133" i="26" a="1"/>
  <c r="R133" i="26"/>
  <c r="R134" i="26" a="1"/>
  <c r="R134" i="26"/>
  <c r="R135" i="26" a="1"/>
  <c r="R135" i="26"/>
  <c r="R136" i="26" a="1"/>
  <c r="R136" i="26"/>
  <c r="R137" i="26" a="1"/>
  <c r="R137" i="26"/>
  <c r="R138" i="26" a="1"/>
  <c r="R138" i="26"/>
  <c r="R139" i="26" a="1"/>
  <c r="R139" i="26"/>
  <c r="R140" i="26" a="1"/>
  <c r="R140" i="26"/>
  <c r="R141" i="26" a="1"/>
  <c r="R141" i="26"/>
  <c r="R142" i="26" a="1"/>
  <c r="R142" i="26"/>
  <c r="R143" i="26" a="1"/>
  <c r="R143" i="26"/>
  <c r="R144" i="26" a="1"/>
  <c r="R144" i="26"/>
  <c r="R145" i="26" a="1"/>
  <c r="R145" i="26"/>
  <c r="R146" i="26" a="1"/>
  <c r="R146" i="26"/>
  <c r="R147" i="26" a="1"/>
  <c r="R147" i="26"/>
  <c r="R148" i="26" a="1"/>
  <c r="R148" i="26"/>
  <c r="R149" i="26" a="1"/>
  <c r="R149" i="26"/>
  <c r="R150" i="26" a="1"/>
  <c r="R150" i="26"/>
  <c r="R151" i="26" a="1"/>
  <c r="R151" i="26"/>
  <c r="R152" i="26" a="1"/>
  <c r="R152" i="26"/>
  <c r="R153" i="26" a="1"/>
  <c r="R153" i="26"/>
  <c r="R154" i="26" a="1"/>
  <c r="R154" i="26"/>
  <c r="R155" i="26" a="1"/>
  <c r="R155" i="26"/>
  <c r="R156" i="26" a="1"/>
  <c r="R156" i="26"/>
  <c r="R157" i="26" a="1"/>
  <c r="R157" i="26"/>
  <c r="R158" i="26" a="1"/>
  <c r="R158" i="26"/>
  <c r="R159" i="26" a="1"/>
  <c r="R159" i="26"/>
  <c r="R160" i="26" a="1"/>
  <c r="R160" i="26"/>
  <c r="R161" i="26" a="1"/>
  <c r="R161" i="26"/>
  <c r="R162" i="26" a="1"/>
  <c r="R162" i="26"/>
  <c r="R163" i="26" a="1"/>
  <c r="R163" i="26"/>
  <c r="R164" i="26" a="1"/>
  <c r="R164" i="26"/>
  <c r="R165" i="26" a="1"/>
  <c r="R165" i="26"/>
  <c r="R166" i="26" a="1"/>
  <c r="R166" i="26"/>
  <c r="R167" i="26" a="1"/>
  <c r="R167" i="26"/>
  <c r="R168" i="26" a="1"/>
  <c r="R168" i="26"/>
  <c r="R169" i="26" a="1"/>
  <c r="R169" i="26"/>
  <c r="R170" i="26" a="1"/>
  <c r="R170" i="26"/>
  <c r="R171" i="26" a="1"/>
  <c r="R171" i="26"/>
  <c r="R172" i="26" a="1"/>
  <c r="R172" i="26"/>
  <c r="R173" i="26" a="1"/>
  <c r="R173" i="26"/>
  <c r="R174" i="26" a="1"/>
  <c r="R174" i="26"/>
  <c r="R175" i="26" a="1"/>
  <c r="R175" i="26"/>
  <c r="R176" i="26" a="1"/>
  <c r="R176" i="26"/>
  <c r="R177" i="26" a="1"/>
  <c r="R177" i="26"/>
  <c r="R178" i="26" a="1"/>
  <c r="R178" i="26"/>
  <c r="R179" i="26" a="1"/>
  <c r="R179" i="26"/>
  <c r="R180" i="26" a="1"/>
  <c r="R180" i="26"/>
  <c r="R181" i="26" a="1"/>
  <c r="R181" i="26"/>
  <c r="R182" i="26" a="1"/>
  <c r="R182" i="26"/>
  <c r="R183" i="26" a="1"/>
  <c r="R183" i="26"/>
  <c r="R184" i="26" a="1"/>
  <c r="R184" i="26"/>
  <c r="R185" i="26" a="1"/>
  <c r="R185" i="26"/>
  <c r="R186" i="26" a="1"/>
  <c r="R186" i="26"/>
  <c r="R187" i="26" a="1"/>
  <c r="R187" i="26"/>
  <c r="R188" i="26" a="1"/>
  <c r="R188" i="26"/>
  <c r="R189" i="26" a="1"/>
  <c r="R189" i="26"/>
  <c r="R190" i="26" a="1"/>
  <c r="R190" i="26"/>
  <c r="R191" i="26" a="1"/>
  <c r="R191" i="26"/>
  <c r="R192" i="26" a="1"/>
  <c r="R192" i="26"/>
  <c r="R193" i="26" a="1"/>
  <c r="R193" i="26"/>
  <c r="R194" i="26" a="1"/>
  <c r="R194" i="26"/>
  <c r="R195" i="26" a="1"/>
  <c r="R195" i="26"/>
  <c r="R196" i="26" a="1"/>
  <c r="R196" i="26"/>
  <c r="R197" i="26" a="1"/>
  <c r="R197" i="26"/>
  <c r="R198" i="26" a="1"/>
  <c r="R198" i="26"/>
  <c r="R199" i="26" a="1"/>
  <c r="R199" i="26"/>
  <c r="R200" i="26" a="1"/>
  <c r="R200" i="26"/>
  <c r="R201" i="26" a="1"/>
  <c r="R201" i="26"/>
  <c r="R202" i="26" a="1"/>
  <c r="R202" i="26"/>
  <c r="R203" i="26" a="1"/>
  <c r="R203" i="26"/>
  <c r="R204" i="26" a="1"/>
  <c r="R204" i="26"/>
  <c r="R5" i="26" a="1"/>
  <c r="R5" i="26"/>
  <c r="V6" i="14"/>
  <c r="U6" i="14"/>
  <c r="V7" i="14"/>
  <c r="U7" i="14"/>
  <c r="V8" i="14"/>
  <c r="U8" i="14"/>
  <c r="V9" i="14"/>
  <c r="U9" i="14"/>
  <c r="V10" i="14"/>
  <c r="U10" i="14"/>
  <c r="V11" i="14"/>
  <c r="U11" i="14"/>
  <c r="V12" i="14"/>
  <c r="U12" i="14"/>
  <c r="V13" i="14"/>
  <c r="U13" i="14"/>
  <c r="V14" i="14"/>
  <c r="U14" i="14"/>
  <c r="V15" i="14"/>
  <c r="U15" i="14"/>
  <c r="V16" i="14"/>
  <c r="U16" i="14"/>
  <c r="V17" i="14"/>
  <c r="U17" i="14"/>
  <c r="V18" i="14"/>
  <c r="U18" i="14"/>
  <c r="V19" i="14"/>
  <c r="U19" i="14"/>
  <c r="V20" i="14"/>
  <c r="U20" i="14"/>
  <c r="V21" i="14"/>
  <c r="U21" i="14"/>
  <c r="V22" i="14"/>
  <c r="U22" i="14"/>
  <c r="V23" i="14"/>
  <c r="U23" i="14"/>
  <c r="V24" i="14"/>
  <c r="U24" i="14"/>
  <c r="V25" i="14"/>
  <c r="U25" i="14"/>
  <c r="V26" i="14"/>
  <c r="U26" i="14"/>
  <c r="V27" i="14"/>
  <c r="U27" i="14"/>
  <c r="V28" i="14"/>
  <c r="U28" i="14"/>
  <c r="V29" i="14"/>
  <c r="U29" i="14"/>
  <c r="V30" i="14"/>
  <c r="U30" i="14"/>
  <c r="V31" i="14"/>
  <c r="U31" i="14"/>
  <c r="V32" i="14"/>
  <c r="U32" i="14"/>
  <c r="V33" i="14"/>
  <c r="U33" i="14"/>
  <c r="V34" i="14"/>
  <c r="U34" i="14"/>
  <c r="V35" i="14"/>
  <c r="U35" i="14"/>
  <c r="V36" i="14"/>
  <c r="U36" i="14"/>
  <c r="V37" i="14"/>
  <c r="U37" i="14"/>
  <c r="V38" i="14"/>
  <c r="U38" i="14"/>
  <c r="V39" i="14"/>
  <c r="U39" i="14"/>
  <c r="V40" i="14"/>
  <c r="U40" i="14"/>
  <c r="V41" i="14"/>
  <c r="U41" i="14"/>
  <c r="V42" i="14"/>
  <c r="U42" i="14"/>
  <c r="V43" i="14"/>
  <c r="U43" i="14"/>
  <c r="V44" i="14"/>
  <c r="U44" i="14"/>
  <c r="V45" i="14"/>
  <c r="U45" i="14"/>
  <c r="V46" i="14"/>
  <c r="U46" i="14"/>
  <c r="V47" i="14"/>
  <c r="U47" i="14"/>
  <c r="V48" i="14"/>
  <c r="U48" i="14"/>
  <c r="V49" i="14"/>
  <c r="U49" i="14"/>
  <c r="V50" i="14"/>
  <c r="U50" i="14"/>
  <c r="V51" i="14"/>
  <c r="U51" i="14"/>
  <c r="V52" i="14"/>
  <c r="U52" i="14"/>
  <c r="V53" i="14"/>
  <c r="U53" i="14"/>
  <c r="V54" i="14"/>
  <c r="U54" i="14"/>
  <c r="V55" i="14"/>
  <c r="U55" i="14"/>
  <c r="V56" i="14"/>
  <c r="U56" i="14"/>
  <c r="V57" i="14"/>
  <c r="U57" i="14"/>
  <c r="V58" i="14"/>
  <c r="U58" i="14"/>
  <c r="V59" i="14"/>
  <c r="U59" i="14"/>
  <c r="V60" i="14"/>
  <c r="U60" i="14"/>
  <c r="V61" i="14"/>
  <c r="U61" i="14"/>
  <c r="V62" i="14"/>
  <c r="U62" i="14"/>
  <c r="V63" i="14"/>
  <c r="U63" i="14"/>
  <c r="V64" i="14"/>
  <c r="U64" i="14"/>
  <c r="V65" i="14"/>
  <c r="U65" i="14"/>
  <c r="V66" i="14"/>
  <c r="U66" i="14"/>
  <c r="V67" i="14"/>
  <c r="U67" i="14"/>
  <c r="V68" i="14"/>
  <c r="U68" i="14"/>
  <c r="V69" i="14"/>
  <c r="U69" i="14"/>
  <c r="V70" i="14"/>
  <c r="U70" i="14"/>
  <c r="V71" i="14"/>
  <c r="U71" i="14"/>
  <c r="V72" i="14"/>
  <c r="U72" i="14"/>
  <c r="V73" i="14"/>
  <c r="U73" i="14"/>
  <c r="V74" i="14"/>
  <c r="U74" i="14"/>
  <c r="V75" i="14"/>
  <c r="U75" i="14"/>
  <c r="V76" i="14"/>
  <c r="U76" i="14"/>
  <c r="V77" i="14"/>
  <c r="U77" i="14"/>
  <c r="V78" i="14"/>
  <c r="U78" i="14"/>
  <c r="V79" i="14"/>
  <c r="U79" i="14"/>
  <c r="V80" i="14"/>
  <c r="U80" i="14"/>
  <c r="V81" i="14"/>
  <c r="U81" i="14"/>
  <c r="V82" i="14"/>
  <c r="U82" i="14"/>
  <c r="V83" i="14"/>
  <c r="U83" i="14"/>
  <c r="V84" i="14"/>
  <c r="U84" i="14"/>
  <c r="V85" i="14"/>
  <c r="U85" i="14"/>
  <c r="V86" i="14"/>
  <c r="U86" i="14"/>
  <c r="V87" i="14"/>
  <c r="U87" i="14"/>
  <c r="V88" i="14"/>
  <c r="U88" i="14"/>
  <c r="V89" i="14"/>
  <c r="U89" i="14"/>
  <c r="V90" i="14"/>
  <c r="U90" i="14"/>
  <c r="V91" i="14"/>
  <c r="U91" i="14"/>
  <c r="V92" i="14"/>
  <c r="U92" i="14"/>
  <c r="V93" i="14"/>
  <c r="U93" i="14"/>
  <c r="V94" i="14"/>
  <c r="U94" i="14"/>
  <c r="V95" i="14"/>
  <c r="U95" i="14"/>
  <c r="V96" i="14"/>
  <c r="U96" i="14"/>
  <c r="V97" i="14"/>
  <c r="U97" i="14"/>
  <c r="V98" i="14"/>
  <c r="U98" i="14"/>
  <c r="V99" i="14"/>
  <c r="U99" i="14"/>
  <c r="V100" i="14"/>
  <c r="U100" i="14"/>
  <c r="V101" i="14"/>
  <c r="U101" i="14"/>
  <c r="V102" i="14"/>
  <c r="U102" i="14"/>
  <c r="V103" i="14"/>
  <c r="U103" i="14"/>
  <c r="V104" i="14"/>
  <c r="U104" i="14"/>
  <c r="V105" i="14"/>
  <c r="U105" i="14"/>
  <c r="V106" i="14"/>
  <c r="U106" i="14"/>
  <c r="V107" i="14"/>
  <c r="U107" i="14"/>
  <c r="V108" i="14"/>
  <c r="U108" i="14"/>
  <c r="V109" i="14"/>
  <c r="U109" i="14"/>
  <c r="V110" i="14"/>
  <c r="U110" i="14"/>
  <c r="V111" i="14"/>
  <c r="U111" i="14"/>
  <c r="V112" i="14"/>
  <c r="U112" i="14"/>
  <c r="V113" i="14"/>
  <c r="U113" i="14"/>
  <c r="V114" i="14"/>
  <c r="U114" i="14"/>
  <c r="V115" i="14"/>
  <c r="U115" i="14"/>
  <c r="V116" i="14"/>
  <c r="U116" i="14"/>
  <c r="V117" i="14"/>
  <c r="U117" i="14"/>
  <c r="V118" i="14"/>
  <c r="U118" i="14"/>
  <c r="V119" i="14"/>
  <c r="U119" i="14"/>
  <c r="V120" i="14"/>
  <c r="U120" i="14"/>
  <c r="V121" i="14"/>
  <c r="U121" i="14"/>
  <c r="V122" i="14"/>
  <c r="U122" i="14"/>
  <c r="V123" i="14"/>
  <c r="U123" i="14"/>
  <c r="V124" i="14"/>
  <c r="U124" i="14"/>
  <c r="V125" i="14"/>
  <c r="U125" i="14"/>
  <c r="V126" i="14"/>
  <c r="U126" i="14"/>
  <c r="V127" i="14"/>
  <c r="U127" i="14"/>
  <c r="V128" i="14"/>
  <c r="U128" i="14"/>
  <c r="V129" i="14"/>
  <c r="U129" i="14"/>
  <c r="V130" i="14"/>
  <c r="U130" i="14"/>
  <c r="V131" i="14"/>
  <c r="U131" i="14"/>
  <c r="V132" i="14"/>
  <c r="U132" i="14"/>
  <c r="V133" i="14"/>
  <c r="U133" i="14"/>
  <c r="V134" i="14"/>
  <c r="U134" i="14"/>
  <c r="V135" i="14"/>
  <c r="U135" i="14"/>
  <c r="V136" i="14"/>
  <c r="U136" i="14"/>
  <c r="V137" i="14"/>
  <c r="U137" i="14"/>
  <c r="V138" i="14"/>
  <c r="U138" i="14"/>
  <c r="V139" i="14"/>
  <c r="U139" i="14"/>
  <c r="V140" i="14"/>
  <c r="U140" i="14"/>
  <c r="V141" i="14"/>
  <c r="U141" i="14"/>
  <c r="V142" i="14"/>
  <c r="U142" i="14"/>
  <c r="V143" i="14"/>
  <c r="U143" i="14"/>
  <c r="V144" i="14"/>
  <c r="U144" i="14"/>
  <c r="V145" i="14"/>
  <c r="U145" i="14"/>
  <c r="V146" i="14"/>
  <c r="U146" i="14"/>
  <c r="V147" i="14"/>
  <c r="U147" i="14"/>
  <c r="V148" i="14"/>
  <c r="U148" i="14"/>
  <c r="V149" i="14"/>
  <c r="U149" i="14"/>
  <c r="V150" i="14"/>
  <c r="U150" i="14"/>
  <c r="V151" i="14"/>
  <c r="U151" i="14"/>
  <c r="V152" i="14"/>
  <c r="U152" i="14"/>
  <c r="V153" i="14"/>
  <c r="U153" i="14"/>
  <c r="V154" i="14"/>
  <c r="U154" i="14"/>
  <c r="V155" i="14"/>
  <c r="U155" i="14"/>
  <c r="V156" i="14"/>
  <c r="U156" i="14"/>
  <c r="V157" i="14"/>
  <c r="U157" i="14"/>
  <c r="V158" i="14"/>
  <c r="U158" i="14"/>
  <c r="V159" i="14"/>
  <c r="U159" i="14"/>
  <c r="V160" i="14"/>
  <c r="U160" i="14"/>
  <c r="V161" i="14"/>
  <c r="U161" i="14"/>
  <c r="V162" i="14"/>
  <c r="U162" i="14"/>
  <c r="V163" i="14"/>
  <c r="U163" i="14"/>
  <c r="V164" i="14"/>
  <c r="U164" i="14"/>
  <c r="V165" i="14"/>
  <c r="U165" i="14"/>
  <c r="V166" i="14"/>
  <c r="U166" i="14"/>
  <c r="V167" i="14"/>
  <c r="U167" i="14"/>
  <c r="V168" i="14"/>
  <c r="U168" i="14"/>
  <c r="V169" i="14"/>
  <c r="U169" i="14"/>
  <c r="V170" i="14"/>
  <c r="U170" i="14"/>
  <c r="V171" i="14"/>
  <c r="U171" i="14"/>
  <c r="V172" i="14"/>
  <c r="U172" i="14"/>
  <c r="V173" i="14"/>
  <c r="U173" i="14"/>
  <c r="V174" i="14"/>
  <c r="U174" i="14"/>
  <c r="V175" i="14"/>
  <c r="U175" i="14"/>
  <c r="V176" i="14"/>
  <c r="U176" i="14"/>
  <c r="V177" i="14"/>
  <c r="U177" i="14"/>
  <c r="V178" i="14"/>
  <c r="U178" i="14"/>
  <c r="V179" i="14"/>
  <c r="U179" i="14"/>
  <c r="V180" i="14"/>
  <c r="U180" i="14"/>
  <c r="V181" i="14"/>
  <c r="U181" i="14"/>
  <c r="V182" i="14"/>
  <c r="U182" i="14"/>
  <c r="V183" i="14"/>
  <c r="U183" i="14"/>
  <c r="V184" i="14"/>
  <c r="U184" i="14"/>
  <c r="V185" i="14"/>
  <c r="U185" i="14"/>
  <c r="V186" i="14"/>
  <c r="U186" i="14"/>
  <c r="V187" i="14"/>
  <c r="U187" i="14"/>
  <c r="V188" i="14"/>
  <c r="U188" i="14"/>
  <c r="V189" i="14"/>
  <c r="U189" i="14"/>
  <c r="V190" i="14"/>
  <c r="U190" i="14"/>
  <c r="V191" i="14"/>
  <c r="U191" i="14"/>
  <c r="V192" i="14"/>
  <c r="U192" i="14"/>
  <c r="V193" i="14"/>
  <c r="U193" i="14"/>
  <c r="V194" i="14"/>
  <c r="U194" i="14"/>
  <c r="V195" i="14"/>
  <c r="U195" i="14"/>
  <c r="V196" i="14"/>
  <c r="U196" i="14"/>
  <c r="V197" i="14"/>
  <c r="U197" i="14"/>
  <c r="V198" i="14"/>
  <c r="U198" i="14"/>
  <c r="V199" i="14"/>
  <c r="U199" i="14"/>
  <c r="V200" i="14"/>
  <c r="U200" i="14"/>
  <c r="V201" i="14"/>
  <c r="U201" i="14"/>
  <c r="V202" i="14"/>
  <c r="U202" i="14"/>
  <c r="V203" i="14"/>
  <c r="U203" i="14"/>
  <c r="V204" i="14"/>
  <c r="U204" i="14"/>
  <c r="V5" i="14"/>
  <c r="U5" i="14"/>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6" i="32"/>
  <c r="AJ28" i="1" a="1"/>
  <c r="AJ28" i="1" s="1"/>
  <c r="AJ64" i="1" a="1"/>
  <c r="AJ64" i="1" s="1"/>
  <c r="AJ128" i="1"/>
  <c r="AJ134" i="1" a="1"/>
  <c r="AJ134" i="1" s="1"/>
  <c r="AJ146" i="1" a="1"/>
  <c r="AJ146" i="1" s="1"/>
  <c r="AJ147" i="1" a="1"/>
  <c r="AJ147" i="1" s="1"/>
  <c r="AJ150" i="1" a="1"/>
  <c r="AJ150" i="1" s="1"/>
  <c r="AJ155" i="1" a="1"/>
  <c r="AJ155" i="1" s="1"/>
  <c r="AJ159" i="1" a="1"/>
  <c r="AJ159" i="1" s="1"/>
  <c r="AJ161" i="1" a="1"/>
  <c r="AJ161" i="1" s="1"/>
  <c r="AJ163" i="1" a="1"/>
  <c r="AJ163" i="1" s="1"/>
  <c r="AJ166" i="1" a="1"/>
  <c r="AJ166" i="1" s="1"/>
  <c r="AJ167" i="1" a="1"/>
  <c r="AJ167" i="1" s="1"/>
  <c r="AJ169" i="1" a="1"/>
  <c r="AJ169" i="1" s="1"/>
  <c r="AJ174" i="1" a="1"/>
  <c r="AJ174" i="1" s="1"/>
  <c r="AJ175" i="1" a="1"/>
  <c r="AJ175" i="1" s="1"/>
  <c r="AJ178" i="1" a="1"/>
  <c r="AJ178" i="1" s="1"/>
  <c r="AJ179" i="1" a="1"/>
  <c r="AJ179" i="1" s="1"/>
  <c r="AJ182" i="1" a="1"/>
  <c r="AJ182" i="1" s="1"/>
  <c r="AJ185" i="1" a="1"/>
  <c r="AJ185" i="1" s="1"/>
  <c r="AJ186" i="1" a="1"/>
  <c r="AJ186" i="1" s="1"/>
  <c r="AJ187" i="1" a="1"/>
  <c r="AJ187" i="1" s="1"/>
  <c r="AJ194" i="1" a="1"/>
  <c r="AJ194" i="1" s="1"/>
  <c r="AJ195" i="1" a="1"/>
  <c r="AJ195" i="1" s="1"/>
  <c r="AJ198" i="1" a="1"/>
  <c r="AJ198" i="1" s="1"/>
  <c r="AD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3"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108" i="29"/>
  <c r="AD109" i="29"/>
  <c r="AD110" i="29"/>
  <c r="AD111" i="29"/>
  <c r="AD112" i="29"/>
  <c r="AD113" i="29"/>
  <c r="AD114" i="29"/>
  <c r="AD115" i="29"/>
  <c r="AD116" i="29"/>
  <c r="AD117" i="29"/>
  <c r="AD118" i="29"/>
  <c r="AD119" i="29"/>
  <c r="AD120" i="29"/>
  <c r="AD121" i="29"/>
  <c r="AD122" i="29"/>
  <c r="AD123" i="29"/>
  <c r="AD124" i="29"/>
  <c r="AD125" i="29"/>
  <c r="AD126" i="29"/>
  <c r="AD127" i="29"/>
  <c r="AD128" i="29"/>
  <c r="AD129" i="29"/>
  <c r="AD130" i="29"/>
  <c r="AD131" i="29"/>
  <c r="AD132" i="29"/>
  <c r="AD133" i="29"/>
  <c r="AD134" i="29"/>
  <c r="AD135" i="29"/>
  <c r="AD136" i="29"/>
  <c r="AD137" i="29"/>
  <c r="AD138" i="29"/>
  <c r="AD139" i="29"/>
  <c r="AD140" i="29"/>
  <c r="AD141" i="29"/>
  <c r="AD142" i="29"/>
  <c r="AD143" i="29"/>
  <c r="AD144" i="29"/>
  <c r="AD145" i="29"/>
  <c r="AD146" i="29"/>
  <c r="AD147" i="29"/>
  <c r="AD148" i="29"/>
  <c r="AD149" i="29"/>
  <c r="AD150" i="29"/>
  <c r="AD151" i="29"/>
  <c r="AD152" i="29"/>
  <c r="AD153" i="29"/>
  <c r="AD154" i="29"/>
  <c r="AD155" i="29"/>
  <c r="AD156" i="29"/>
  <c r="AD157" i="29"/>
  <c r="AD158" i="29"/>
  <c r="AD159" i="29"/>
  <c r="AD160" i="29"/>
  <c r="AD161" i="29"/>
  <c r="AD162" i="29"/>
  <c r="AD163" i="29"/>
  <c r="AD164" i="29"/>
  <c r="AD165" i="29"/>
  <c r="AD166" i="29"/>
  <c r="AD167" i="29"/>
  <c r="AD168" i="29"/>
  <c r="AD169" i="29"/>
  <c r="AD170" i="29"/>
  <c r="AD171" i="29"/>
  <c r="AD172" i="29"/>
  <c r="AD173" i="29"/>
  <c r="AD174" i="29"/>
  <c r="AD175" i="29"/>
  <c r="AD176" i="29"/>
  <c r="AD177" i="29"/>
  <c r="AD178" i="29"/>
  <c r="AD179" i="29"/>
  <c r="AD180" i="29"/>
  <c r="AD181" i="29"/>
  <c r="AD182" i="29"/>
  <c r="AD183" i="29"/>
  <c r="AD184" i="29"/>
  <c r="AD185" i="29"/>
  <c r="AD186" i="29"/>
  <c r="AD187" i="29"/>
  <c r="AD188" i="29"/>
  <c r="AD189" i="29"/>
  <c r="AD190" i="29"/>
  <c r="AD191" i="29"/>
  <c r="AD192" i="29"/>
  <c r="AD193" i="29"/>
  <c r="AD194" i="29"/>
  <c r="AD195" i="29"/>
  <c r="AD196" i="29"/>
  <c r="AD197" i="29"/>
  <c r="AD198" i="29"/>
  <c r="AD199" i="29"/>
  <c r="AD200" i="29"/>
  <c r="AD201" i="29"/>
  <c r="AD2" i="29"/>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6" i="32"/>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5" i="5"/>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5" i="26"/>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5" i="3"/>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5" i="2"/>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5" i="1"/>
  <c r="D6" i="12"/>
  <c r="D7" i="12"/>
  <c r="D8"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5" i="12"/>
  <c r="M204" i="26" a="1"/>
  <c r="M204" i="26" s="1"/>
  <c r="M203" i="26" a="1"/>
  <c r="M203" i="26" s="1"/>
  <c r="M202" i="26" a="1"/>
  <c r="M202" i="26" s="1"/>
  <c r="M201" i="26" a="1"/>
  <c r="M201" i="26" s="1"/>
  <c r="M200" i="26" a="1"/>
  <c r="M200" i="26" s="1"/>
  <c r="M199" i="26" a="1"/>
  <c r="M199" i="26" s="1"/>
  <c r="M198" i="26" a="1"/>
  <c r="M198" i="26" s="1"/>
  <c r="M197" i="26" a="1"/>
  <c r="M197" i="26" s="1"/>
  <c r="M196" i="26" a="1"/>
  <c r="M196" i="26" s="1"/>
  <c r="M195" i="26" a="1"/>
  <c r="M195" i="26" s="1"/>
  <c r="M194" i="26" a="1"/>
  <c r="M194" i="26" s="1"/>
  <c r="M193" i="26" a="1"/>
  <c r="M193" i="26" s="1"/>
  <c r="M192" i="26" a="1"/>
  <c r="M192" i="26" s="1"/>
  <c r="M191" i="26" a="1"/>
  <c r="M191" i="26" s="1"/>
  <c r="M190" i="26" a="1"/>
  <c r="M190" i="26" s="1"/>
  <c r="M189" i="26" a="1"/>
  <c r="M189" i="26" s="1"/>
  <c r="M188" i="26" a="1"/>
  <c r="M188" i="26" s="1"/>
  <c r="M187" i="26" a="1"/>
  <c r="M187" i="26" s="1"/>
  <c r="M186" i="26" a="1"/>
  <c r="M186" i="26" s="1"/>
  <c r="M185" i="26" a="1"/>
  <c r="M185" i="26" s="1"/>
  <c r="M184" i="26" a="1"/>
  <c r="M184" i="26" s="1"/>
  <c r="M183" i="26" a="1"/>
  <c r="M183" i="26" s="1"/>
  <c r="M182" i="26" a="1"/>
  <c r="M182" i="26" s="1"/>
  <c r="M181" i="26" a="1"/>
  <c r="M181" i="26" s="1"/>
  <c r="M180" i="26" a="1"/>
  <c r="M180" i="26" s="1"/>
  <c r="M179" i="26" a="1"/>
  <c r="M179" i="26" s="1"/>
  <c r="M178" i="26" a="1"/>
  <c r="M178" i="26" s="1"/>
  <c r="M177" i="26" a="1"/>
  <c r="M177" i="26" s="1"/>
  <c r="M176" i="26" a="1"/>
  <c r="M176" i="26" s="1"/>
  <c r="M175" i="26" a="1"/>
  <c r="M175" i="26" s="1"/>
  <c r="M174" i="26" a="1"/>
  <c r="M174" i="26" s="1"/>
  <c r="M173" i="26" a="1"/>
  <c r="M173" i="26" s="1"/>
  <c r="M172" i="26" a="1"/>
  <c r="M172" i="26" s="1"/>
  <c r="M171" i="26" a="1"/>
  <c r="M171" i="26" s="1"/>
  <c r="M170" i="26" a="1"/>
  <c r="M170" i="26" s="1"/>
  <c r="M169" i="26" a="1"/>
  <c r="M169" i="26" s="1"/>
  <c r="M168" i="26" a="1"/>
  <c r="M168" i="26" s="1"/>
  <c r="M167" i="26" a="1"/>
  <c r="M167" i="26" s="1"/>
  <c r="M166" i="26" a="1"/>
  <c r="M166" i="26" s="1"/>
  <c r="M165" i="26" a="1"/>
  <c r="M165" i="26" s="1"/>
  <c r="M164" i="26" a="1"/>
  <c r="M164" i="26" s="1"/>
  <c r="M163" i="26" a="1"/>
  <c r="M163" i="26" s="1"/>
  <c r="M162" i="26" a="1"/>
  <c r="M162" i="26" s="1"/>
  <c r="M161" i="26" a="1"/>
  <c r="M161" i="26" s="1"/>
  <c r="M160" i="26" a="1"/>
  <c r="M160" i="26" s="1"/>
  <c r="M159" i="26" a="1"/>
  <c r="M159" i="26" s="1"/>
  <c r="M158" i="26" a="1"/>
  <c r="M158" i="26" s="1"/>
  <c r="M157" i="26" a="1"/>
  <c r="M157" i="26" s="1"/>
  <c r="M156" i="26" a="1"/>
  <c r="M156" i="26" s="1"/>
  <c r="M155" i="26" a="1"/>
  <c r="M155" i="26" s="1"/>
  <c r="M154" i="26" a="1"/>
  <c r="M154" i="26" s="1"/>
  <c r="M153" i="26" a="1"/>
  <c r="M153" i="26" s="1"/>
  <c r="M152" i="26" a="1"/>
  <c r="M152" i="26" s="1"/>
  <c r="M151" i="26" a="1"/>
  <c r="M151" i="26" s="1"/>
  <c r="M150" i="26" a="1"/>
  <c r="M150" i="26" s="1"/>
  <c r="M149" i="26" a="1"/>
  <c r="M149" i="26" s="1"/>
  <c r="M148" i="26" a="1"/>
  <c r="M148" i="26" s="1"/>
  <c r="M147" i="26" a="1"/>
  <c r="M147" i="26" s="1"/>
  <c r="M146" i="26" a="1"/>
  <c r="M146" i="26" s="1"/>
  <c r="M145" i="26" a="1"/>
  <c r="M145" i="26" s="1"/>
  <c r="M144" i="26" a="1"/>
  <c r="M144" i="26" s="1"/>
  <c r="M143" i="26" a="1"/>
  <c r="M143" i="26" s="1"/>
  <c r="M142" i="26" a="1"/>
  <c r="M142" i="26" s="1"/>
  <c r="M141" i="26" a="1"/>
  <c r="M141" i="26" s="1"/>
  <c r="M140" i="26" a="1"/>
  <c r="M140" i="26" s="1"/>
  <c r="M139" i="26" a="1"/>
  <c r="M139" i="26" s="1"/>
  <c r="M138" i="26" a="1"/>
  <c r="M138" i="26" s="1"/>
  <c r="M137" i="26" a="1"/>
  <c r="M137" i="26" s="1"/>
  <c r="M136" i="26" a="1"/>
  <c r="M136" i="26" s="1"/>
  <c r="M135" i="26" a="1"/>
  <c r="M135" i="26" s="1"/>
  <c r="M134" i="26" a="1"/>
  <c r="M134" i="26" s="1"/>
  <c r="M133" i="26" a="1"/>
  <c r="M133" i="26" s="1"/>
  <c r="M132" i="26" a="1"/>
  <c r="M132" i="26" s="1"/>
  <c r="M131" i="26" a="1"/>
  <c r="M131" i="26" s="1"/>
  <c r="M130" i="26" a="1"/>
  <c r="M130" i="26" s="1"/>
  <c r="M129" i="26" a="1"/>
  <c r="M129" i="26" s="1"/>
  <c r="M128" i="26" a="1"/>
  <c r="M128" i="26" s="1"/>
  <c r="M127" i="26" a="1"/>
  <c r="M127" i="26" s="1"/>
  <c r="M126" i="26" a="1"/>
  <c r="M126" i="26" s="1"/>
  <c r="M125" i="26" a="1"/>
  <c r="M125" i="26" s="1"/>
  <c r="M124" i="26" a="1"/>
  <c r="M124" i="26" s="1"/>
  <c r="M123" i="26" a="1"/>
  <c r="M123" i="26" s="1"/>
  <c r="M122" i="26" a="1"/>
  <c r="M122" i="26" s="1"/>
  <c r="M121" i="26" a="1"/>
  <c r="M121" i="26" s="1"/>
  <c r="M120" i="26" a="1"/>
  <c r="M120" i="26" s="1"/>
  <c r="M119" i="26" a="1"/>
  <c r="M119" i="26" s="1"/>
  <c r="M118" i="26" a="1"/>
  <c r="M118" i="26" s="1"/>
  <c r="M117" i="26" a="1"/>
  <c r="M117" i="26" s="1"/>
  <c r="M116" i="26" a="1"/>
  <c r="M116" i="26" s="1"/>
  <c r="M115" i="26" a="1"/>
  <c r="M115" i="26" s="1"/>
  <c r="M114" i="26" a="1"/>
  <c r="M114" i="26" s="1"/>
  <c r="M113" i="26" a="1"/>
  <c r="M113" i="26" s="1"/>
  <c r="M112" i="26" a="1"/>
  <c r="M112" i="26" s="1"/>
  <c r="M111" i="26" a="1"/>
  <c r="M111" i="26" s="1"/>
  <c r="M110" i="26" a="1"/>
  <c r="M110" i="26" s="1"/>
  <c r="M109" i="26" a="1"/>
  <c r="M109" i="26" s="1"/>
  <c r="M108" i="26" a="1"/>
  <c r="M108" i="26" s="1"/>
  <c r="M107" i="26" a="1"/>
  <c r="M107" i="26" s="1"/>
  <c r="M106" i="26" a="1"/>
  <c r="M106" i="26" s="1"/>
  <c r="M105" i="26" a="1"/>
  <c r="M105" i="26" s="1"/>
  <c r="M104" i="26" a="1"/>
  <c r="M104" i="26" s="1"/>
  <c r="M103" i="26" a="1"/>
  <c r="M103" i="26" s="1"/>
  <c r="M102" i="26" a="1"/>
  <c r="M102" i="26" s="1"/>
  <c r="M101" i="26" a="1"/>
  <c r="M101" i="26" s="1"/>
  <c r="M100" i="26" a="1"/>
  <c r="M100" i="26" s="1"/>
  <c r="M99" i="26" a="1"/>
  <c r="M99" i="26" s="1"/>
  <c r="M98" i="26" a="1"/>
  <c r="M98" i="26" s="1"/>
  <c r="M97" i="26" a="1"/>
  <c r="M97" i="26" s="1"/>
  <c r="M96" i="26" a="1"/>
  <c r="M96" i="26" s="1"/>
  <c r="M95" i="26" a="1"/>
  <c r="M95" i="26" s="1"/>
  <c r="M94" i="26" a="1"/>
  <c r="M94" i="26" s="1"/>
  <c r="M93" i="26" a="1"/>
  <c r="M93" i="26" s="1"/>
  <c r="M92" i="26" a="1"/>
  <c r="M92" i="26" s="1"/>
  <c r="M91" i="26" a="1"/>
  <c r="M91" i="26" s="1"/>
  <c r="M90" i="26" a="1"/>
  <c r="M90" i="26" s="1"/>
  <c r="M89" i="26" a="1"/>
  <c r="M89" i="26" s="1"/>
  <c r="M88" i="26" a="1"/>
  <c r="M88" i="26" s="1"/>
  <c r="M87" i="26" a="1"/>
  <c r="M87" i="26" s="1"/>
  <c r="M86" i="26" a="1"/>
  <c r="M86" i="26" s="1"/>
  <c r="M85" i="26" a="1"/>
  <c r="M85" i="26" s="1"/>
  <c r="M84" i="26" a="1"/>
  <c r="M84" i="26" s="1"/>
  <c r="M83" i="26" a="1"/>
  <c r="M83" i="26" s="1"/>
  <c r="M82" i="26" a="1"/>
  <c r="M82" i="26" s="1"/>
  <c r="M81" i="26" a="1"/>
  <c r="M81" i="26" s="1"/>
  <c r="M80" i="26" a="1"/>
  <c r="M80" i="26" s="1"/>
  <c r="M79" i="26" a="1"/>
  <c r="M79" i="26" s="1"/>
  <c r="M78" i="26" a="1"/>
  <c r="M78" i="26" s="1"/>
  <c r="M77" i="26" a="1"/>
  <c r="M77" i="26" s="1"/>
  <c r="M76" i="26" a="1"/>
  <c r="M76" i="26" s="1"/>
  <c r="M75" i="26" a="1"/>
  <c r="M75" i="26" s="1"/>
  <c r="M74" i="26" a="1"/>
  <c r="M74" i="26" s="1"/>
  <c r="M73" i="26" a="1"/>
  <c r="M73" i="26" s="1"/>
  <c r="M72" i="26" a="1"/>
  <c r="M72" i="26" s="1"/>
  <c r="M71" i="26" a="1"/>
  <c r="M71" i="26" s="1"/>
  <c r="M70" i="26" a="1"/>
  <c r="M70" i="26" s="1"/>
  <c r="M69" i="26" a="1"/>
  <c r="M69" i="26" s="1"/>
  <c r="M68" i="26" a="1"/>
  <c r="M68" i="26" s="1"/>
  <c r="M67" i="26" a="1"/>
  <c r="M67" i="26" s="1"/>
  <c r="M66" i="26" a="1"/>
  <c r="M66" i="26" s="1"/>
  <c r="M65" i="26" a="1"/>
  <c r="M65" i="26" s="1"/>
  <c r="M64" i="26" a="1"/>
  <c r="M64" i="26" s="1"/>
  <c r="M63" i="26" a="1"/>
  <c r="M63" i="26" s="1"/>
  <c r="M62" i="26" a="1"/>
  <c r="M62" i="26" s="1"/>
  <c r="M61" i="26" a="1"/>
  <c r="M61" i="26" s="1"/>
  <c r="M60" i="26" a="1"/>
  <c r="M60" i="26" s="1"/>
  <c r="M59" i="26" a="1"/>
  <c r="M59" i="26" s="1"/>
  <c r="M58" i="26" a="1"/>
  <c r="M58" i="26" s="1"/>
  <c r="M57" i="26" a="1"/>
  <c r="M57" i="26" s="1"/>
  <c r="M56" i="26" a="1"/>
  <c r="M56" i="26" s="1"/>
  <c r="M55" i="26" a="1"/>
  <c r="M55" i="26" s="1"/>
  <c r="M54" i="26" a="1"/>
  <c r="M54" i="26" s="1"/>
  <c r="M53" i="26" a="1"/>
  <c r="M53" i="26" s="1"/>
  <c r="M52" i="26" a="1"/>
  <c r="M52" i="26" s="1"/>
  <c r="M51" i="26" a="1"/>
  <c r="M51" i="26" s="1"/>
  <c r="M50" i="26" a="1"/>
  <c r="M50" i="26" s="1"/>
  <c r="M49" i="26" a="1"/>
  <c r="M49" i="26" s="1"/>
  <c r="M48" i="26" a="1"/>
  <c r="M48" i="26" s="1"/>
  <c r="M47" i="26" a="1"/>
  <c r="M47" i="26" s="1"/>
  <c r="M46" i="26" a="1"/>
  <c r="M46" i="26" s="1"/>
  <c r="M45" i="26" a="1"/>
  <c r="M45" i="26" s="1"/>
  <c r="M44" i="26" a="1"/>
  <c r="M44" i="26" s="1"/>
  <c r="M43" i="26" a="1"/>
  <c r="M43" i="26" s="1"/>
  <c r="M42" i="26" a="1"/>
  <c r="M42" i="26"/>
  <c r="M41" i="26" a="1"/>
  <c r="M41" i="26" s="1"/>
  <c r="M40" i="26" a="1"/>
  <c r="M40" i="26" s="1"/>
  <c r="M39" i="26" a="1"/>
  <c r="M39" i="26" s="1"/>
  <c r="M38" i="26" a="1"/>
  <c r="M38" i="26" s="1"/>
  <c r="M37" i="26" a="1"/>
  <c r="M37" i="26" s="1"/>
  <c r="M36" i="26" a="1"/>
  <c r="M36" i="26" s="1"/>
  <c r="M35" i="26" a="1"/>
  <c r="M35" i="26" s="1"/>
  <c r="M34" i="26" a="1"/>
  <c r="M34" i="26" s="1"/>
  <c r="M33" i="26" a="1"/>
  <c r="M33" i="26" s="1"/>
  <c r="M32" i="26" a="1"/>
  <c r="M32" i="26" s="1"/>
  <c r="M31" i="26" a="1"/>
  <c r="M31" i="26" s="1"/>
  <c r="M30" i="26" a="1"/>
  <c r="M30" i="26" s="1"/>
  <c r="M29" i="26" a="1"/>
  <c r="M29" i="26" s="1"/>
  <c r="M28" i="26" a="1"/>
  <c r="M28" i="26" s="1"/>
  <c r="M27" i="26" a="1"/>
  <c r="M27" i="26" s="1"/>
  <c r="M26" i="26" a="1"/>
  <c r="M26" i="26" s="1"/>
  <c r="M25" i="26" a="1"/>
  <c r="M25" i="26" s="1"/>
  <c r="M24" i="26" a="1"/>
  <c r="M24" i="26" s="1"/>
  <c r="M23" i="26" a="1"/>
  <c r="M23" i="26" s="1"/>
  <c r="M22" i="26" a="1"/>
  <c r="M22" i="26" s="1"/>
  <c r="M21" i="26" a="1"/>
  <c r="M21" i="26" s="1"/>
  <c r="M20" i="26" a="1"/>
  <c r="M20" i="26" s="1"/>
  <c r="M19" i="26" a="1"/>
  <c r="M19" i="26" s="1"/>
  <c r="M18" i="26" a="1"/>
  <c r="M18" i="26" s="1"/>
  <c r="M17" i="26" a="1"/>
  <c r="M17" i="26" s="1"/>
  <c r="M16" i="26" a="1"/>
  <c r="M16" i="26" s="1"/>
  <c r="M15" i="26" a="1"/>
  <c r="M15" i="26" s="1"/>
  <c r="M14" i="26" a="1"/>
  <c r="M14" i="26" s="1"/>
  <c r="M13" i="26" a="1"/>
  <c r="M13" i="26" s="1"/>
  <c r="M12" i="26" a="1"/>
  <c r="M12" i="26" s="1"/>
  <c r="M11" i="26" a="1"/>
  <c r="M11" i="26" s="1"/>
  <c r="M10" i="26" a="1"/>
  <c r="M10" i="26" s="1"/>
  <c r="M9" i="26" a="1"/>
  <c r="M9" i="26" s="1"/>
  <c r="M8" i="26" a="1"/>
  <c r="M8" i="26" s="1"/>
  <c r="M7" i="26" a="1"/>
  <c r="M7" i="26" s="1"/>
  <c r="M6" i="26" a="1"/>
  <c r="M6" i="26" s="1"/>
  <c r="M5" i="26" a="1"/>
  <c r="M5" i="26" s="1"/>
  <c r="B10" i="29"/>
  <c r="B11" i="29"/>
  <c r="D6" i="32"/>
  <c r="E6" i="32"/>
  <c r="AI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5" i="5"/>
  <c r="J45" i="5"/>
  <c r="V45" i="5"/>
  <c r="J46" i="5"/>
  <c r="V46" i="5"/>
  <c r="J47" i="5"/>
  <c r="V47" i="5"/>
  <c r="J48" i="5"/>
  <c r="V48" i="5"/>
  <c r="J49" i="5"/>
  <c r="V49" i="5"/>
  <c r="J50" i="5"/>
  <c r="V50" i="5"/>
  <c r="J51" i="5"/>
  <c r="V51" i="5"/>
  <c r="J52" i="5"/>
  <c r="V52" i="5"/>
  <c r="J53" i="5"/>
  <c r="V53" i="5"/>
  <c r="J54" i="5"/>
  <c r="V54" i="5"/>
  <c r="J55" i="5"/>
  <c r="V55" i="5"/>
  <c r="J56" i="5"/>
  <c r="V56" i="5"/>
  <c r="J57" i="5"/>
  <c r="V57" i="5"/>
  <c r="J58" i="5"/>
  <c r="V58" i="5"/>
  <c r="J59" i="5"/>
  <c r="V59" i="5"/>
  <c r="J60" i="5"/>
  <c r="V60" i="5"/>
  <c r="J61" i="5"/>
  <c r="V61" i="5"/>
  <c r="J62" i="5"/>
  <c r="V62" i="5"/>
  <c r="J63" i="5"/>
  <c r="V63" i="5"/>
  <c r="J64" i="5"/>
  <c r="V64" i="5"/>
  <c r="J65" i="5"/>
  <c r="V65" i="5"/>
  <c r="J66" i="5"/>
  <c r="V66" i="5"/>
  <c r="J67" i="5"/>
  <c r="V67" i="5"/>
  <c r="J68" i="5"/>
  <c r="V68" i="5"/>
  <c r="J69" i="5"/>
  <c r="V69" i="5"/>
  <c r="J70" i="5"/>
  <c r="V70" i="5"/>
  <c r="J71" i="5"/>
  <c r="V71" i="5"/>
  <c r="J72" i="5"/>
  <c r="V72" i="5"/>
  <c r="J73" i="5"/>
  <c r="V73" i="5"/>
  <c r="J74" i="5"/>
  <c r="V74" i="5"/>
  <c r="J75" i="5"/>
  <c r="V75" i="5"/>
  <c r="J76" i="5"/>
  <c r="V76" i="5"/>
  <c r="J77" i="5"/>
  <c r="V77" i="5"/>
  <c r="J78" i="5"/>
  <c r="V78" i="5"/>
  <c r="J79" i="5"/>
  <c r="V79" i="5"/>
  <c r="J80" i="5"/>
  <c r="V80" i="5"/>
  <c r="J81" i="5"/>
  <c r="V81" i="5"/>
  <c r="J82" i="5"/>
  <c r="V82" i="5"/>
  <c r="J83" i="5"/>
  <c r="V83" i="5"/>
  <c r="J84" i="5"/>
  <c r="V84" i="5"/>
  <c r="J85" i="5"/>
  <c r="V85" i="5"/>
  <c r="J86" i="5"/>
  <c r="V86" i="5"/>
  <c r="J87" i="5"/>
  <c r="V87" i="5"/>
  <c r="J88" i="5"/>
  <c r="V88" i="5"/>
  <c r="J89" i="5"/>
  <c r="V89" i="5"/>
  <c r="J90" i="5"/>
  <c r="V90" i="5"/>
  <c r="J91" i="5"/>
  <c r="V91" i="5"/>
  <c r="J92" i="5"/>
  <c r="V92" i="5"/>
  <c r="J93" i="5"/>
  <c r="V93" i="5"/>
  <c r="J94" i="5"/>
  <c r="V94" i="5"/>
  <c r="J95" i="5"/>
  <c r="V95" i="5"/>
  <c r="J96" i="5"/>
  <c r="V96" i="5"/>
  <c r="J97" i="5"/>
  <c r="V97" i="5"/>
  <c r="J98" i="5"/>
  <c r="V98" i="5"/>
  <c r="J99" i="5"/>
  <c r="V99" i="5"/>
  <c r="J100" i="5"/>
  <c r="V100" i="5"/>
  <c r="J101" i="5"/>
  <c r="V101" i="5"/>
  <c r="J102" i="5"/>
  <c r="V102" i="5"/>
  <c r="J103" i="5"/>
  <c r="V103" i="5"/>
  <c r="J104" i="5"/>
  <c r="V104" i="5"/>
  <c r="J105" i="5"/>
  <c r="V105" i="5"/>
  <c r="J106" i="5"/>
  <c r="V106" i="5"/>
  <c r="J107" i="5"/>
  <c r="V107" i="5"/>
  <c r="J108" i="5"/>
  <c r="V108" i="5"/>
  <c r="J109" i="5"/>
  <c r="V109" i="5"/>
  <c r="J110" i="5"/>
  <c r="V110" i="5"/>
  <c r="J111" i="5"/>
  <c r="V111" i="5"/>
  <c r="J112" i="5"/>
  <c r="V112" i="5"/>
  <c r="J113" i="5"/>
  <c r="V113" i="5"/>
  <c r="J114" i="5"/>
  <c r="V114" i="5"/>
  <c r="J115" i="5"/>
  <c r="V115" i="5"/>
  <c r="J116" i="5"/>
  <c r="V116" i="5"/>
  <c r="J117" i="5"/>
  <c r="V117" i="5"/>
  <c r="J118" i="5"/>
  <c r="V118" i="5"/>
  <c r="J119" i="5"/>
  <c r="V119" i="5"/>
  <c r="J120" i="5"/>
  <c r="V120" i="5"/>
  <c r="J121" i="5"/>
  <c r="V121" i="5"/>
  <c r="J122" i="5"/>
  <c r="V122" i="5"/>
  <c r="J123" i="5"/>
  <c r="V123" i="5"/>
  <c r="J124" i="5"/>
  <c r="V124" i="5"/>
  <c r="J125" i="5"/>
  <c r="V125" i="5"/>
  <c r="J126" i="5"/>
  <c r="V126" i="5"/>
  <c r="J127" i="5"/>
  <c r="V127" i="5"/>
  <c r="J128" i="5"/>
  <c r="V128" i="5"/>
  <c r="J129" i="5"/>
  <c r="V129" i="5"/>
  <c r="J130" i="5"/>
  <c r="V130" i="5"/>
  <c r="J131" i="5"/>
  <c r="V131" i="5"/>
  <c r="J132" i="5"/>
  <c r="V132" i="5"/>
  <c r="J133" i="5"/>
  <c r="V133" i="5"/>
  <c r="J134" i="5"/>
  <c r="V134" i="5"/>
  <c r="J135" i="5"/>
  <c r="V135" i="5"/>
  <c r="J136" i="5"/>
  <c r="V136" i="5"/>
  <c r="J137" i="5"/>
  <c r="V137" i="5"/>
  <c r="J138" i="5"/>
  <c r="V138" i="5"/>
  <c r="J139" i="5"/>
  <c r="V139" i="5"/>
  <c r="J140" i="5"/>
  <c r="V140" i="5"/>
  <c r="J141" i="5"/>
  <c r="V141" i="5"/>
  <c r="J142" i="5"/>
  <c r="V142" i="5"/>
  <c r="J143" i="5"/>
  <c r="V143" i="5"/>
  <c r="J144" i="5"/>
  <c r="V144" i="5"/>
  <c r="J145" i="5"/>
  <c r="V145" i="5"/>
  <c r="J146" i="5"/>
  <c r="V146" i="5"/>
  <c r="J147" i="5"/>
  <c r="V147" i="5"/>
  <c r="J148" i="5"/>
  <c r="V148" i="5"/>
  <c r="J149" i="5"/>
  <c r="V149" i="5"/>
  <c r="J150" i="5"/>
  <c r="V150" i="5"/>
  <c r="J151" i="5"/>
  <c r="V151" i="5"/>
  <c r="J152" i="5"/>
  <c r="V152" i="5"/>
  <c r="J153" i="5"/>
  <c r="V153" i="5"/>
  <c r="J154" i="5"/>
  <c r="V154" i="5"/>
  <c r="J155" i="5"/>
  <c r="V155" i="5"/>
  <c r="J156" i="5"/>
  <c r="V156" i="5"/>
  <c r="J157" i="5"/>
  <c r="V157" i="5"/>
  <c r="J158" i="5"/>
  <c r="V158" i="5"/>
  <c r="J159" i="5"/>
  <c r="V159" i="5"/>
  <c r="J160" i="5"/>
  <c r="V160" i="5"/>
  <c r="J161" i="5"/>
  <c r="V161" i="5"/>
  <c r="J162" i="5"/>
  <c r="V162" i="5"/>
  <c r="J163" i="5"/>
  <c r="V163" i="5"/>
  <c r="J164" i="5"/>
  <c r="V164" i="5"/>
  <c r="J165" i="5"/>
  <c r="V165" i="5"/>
  <c r="J166" i="5"/>
  <c r="V166" i="5"/>
  <c r="J167" i="5"/>
  <c r="V167" i="5"/>
  <c r="J168" i="5"/>
  <c r="V168" i="5"/>
  <c r="J169" i="5"/>
  <c r="V169" i="5"/>
  <c r="J170" i="5"/>
  <c r="V170" i="5"/>
  <c r="J171" i="5"/>
  <c r="V171" i="5"/>
  <c r="J172" i="5"/>
  <c r="V172" i="5"/>
  <c r="J173" i="5"/>
  <c r="V173" i="5"/>
  <c r="J174" i="5"/>
  <c r="V174" i="5"/>
  <c r="J175" i="5"/>
  <c r="V175" i="5"/>
  <c r="J176" i="5"/>
  <c r="V176" i="5"/>
  <c r="J177" i="5"/>
  <c r="V177" i="5"/>
  <c r="J178" i="5"/>
  <c r="V178" i="5"/>
  <c r="J179" i="5"/>
  <c r="V179" i="5"/>
  <c r="J180" i="5"/>
  <c r="V180" i="5"/>
  <c r="J181" i="5"/>
  <c r="V181" i="5"/>
  <c r="J182" i="5"/>
  <c r="V182" i="5"/>
  <c r="J183" i="5"/>
  <c r="V183" i="5"/>
  <c r="J184" i="5"/>
  <c r="V184" i="5"/>
  <c r="J185" i="5"/>
  <c r="V185" i="5"/>
  <c r="J186" i="5"/>
  <c r="V186" i="5"/>
  <c r="J187" i="5"/>
  <c r="V187" i="5"/>
  <c r="J188" i="5"/>
  <c r="V188" i="5"/>
  <c r="J189" i="5"/>
  <c r="V189" i="5"/>
  <c r="J190" i="5"/>
  <c r="V190" i="5"/>
  <c r="J191" i="5"/>
  <c r="V191" i="5"/>
  <c r="J192" i="5"/>
  <c r="V192" i="5"/>
  <c r="J193" i="5"/>
  <c r="V193" i="5"/>
  <c r="J194" i="5"/>
  <c r="V194" i="5"/>
  <c r="J195" i="5"/>
  <c r="V195" i="5"/>
  <c r="J196" i="5"/>
  <c r="V196" i="5"/>
  <c r="J197" i="5"/>
  <c r="V197" i="5"/>
  <c r="J198" i="5"/>
  <c r="V198" i="5"/>
  <c r="J199" i="5"/>
  <c r="V199" i="5"/>
  <c r="J200" i="5"/>
  <c r="V200" i="5"/>
  <c r="J201" i="5"/>
  <c r="V201" i="5"/>
  <c r="J202" i="5"/>
  <c r="V202" i="5"/>
  <c r="J203" i="5"/>
  <c r="V203" i="5"/>
  <c r="J204" i="5"/>
  <c r="V204" i="5"/>
  <c r="E45" i="26"/>
  <c r="F45" i="26"/>
  <c r="N45" i="26" a="1"/>
  <c r="N45" i="26" s="1"/>
  <c r="P45" i="26"/>
  <c r="S45" i="26"/>
  <c r="AG45" i="26"/>
  <c r="BD45" i="26"/>
  <c r="L45" i="1"/>
  <c r="BL45" i="26"/>
  <c r="BM45" i="26"/>
  <c r="BN45" i="26"/>
  <c r="BO45" i="26"/>
  <c r="BP45" i="26"/>
  <c r="BQ45" i="26"/>
  <c r="BS45" i="26"/>
  <c r="BV45" i="26"/>
  <c r="BW45" i="26"/>
  <c r="BX45" i="26"/>
  <c r="BY45" i="26"/>
  <c r="E46" i="26"/>
  <c r="F46" i="26"/>
  <c r="N46" i="26" a="1"/>
  <c r="N46" i="26" s="1"/>
  <c r="P46" i="26"/>
  <c r="S46" i="26"/>
  <c r="AG46" i="26"/>
  <c r="BD46" i="26"/>
  <c r="L46" i="1"/>
  <c r="BL46" i="26"/>
  <c r="BM46" i="26"/>
  <c r="BN46" i="26"/>
  <c r="BO46" i="26"/>
  <c r="BP46" i="26"/>
  <c r="BQ46" i="26"/>
  <c r="BS46" i="26"/>
  <c r="BV46" i="26"/>
  <c r="BW46" i="26"/>
  <c r="BX46" i="26"/>
  <c r="BY46" i="26"/>
  <c r="E47" i="26"/>
  <c r="F47" i="26"/>
  <c r="N47" i="26" a="1"/>
  <c r="N47" i="26" s="1"/>
  <c r="P47" i="26"/>
  <c r="S47" i="26"/>
  <c r="AG47" i="26"/>
  <c r="BD47" i="26"/>
  <c r="L47" i="1"/>
  <c r="BL47" i="26"/>
  <c r="BM47" i="26"/>
  <c r="BN47" i="26"/>
  <c r="BO47" i="26"/>
  <c r="BP47" i="26"/>
  <c r="BQ47" i="26"/>
  <c r="BS47" i="26"/>
  <c r="BV47" i="26"/>
  <c r="BW47" i="26"/>
  <c r="BX47" i="26"/>
  <c r="BY47" i="26"/>
  <c r="E48" i="26"/>
  <c r="F48" i="26"/>
  <c r="N48" i="26" a="1"/>
  <c r="N48" i="26" s="1"/>
  <c r="P48" i="26"/>
  <c r="S48" i="26"/>
  <c r="AG48" i="26"/>
  <c r="BD48" i="26"/>
  <c r="L48" i="1"/>
  <c r="BL48" i="26"/>
  <c r="BM48" i="26"/>
  <c r="BN48" i="26"/>
  <c r="BO48" i="26"/>
  <c r="BP48" i="26"/>
  <c r="BQ48" i="26"/>
  <c r="BS48" i="26"/>
  <c r="BV48" i="26"/>
  <c r="BW48" i="26"/>
  <c r="BX48" i="26"/>
  <c r="BY48" i="26"/>
  <c r="E49" i="26"/>
  <c r="F49" i="26"/>
  <c r="N49" i="26" a="1"/>
  <c r="N49" i="26" s="1"/>
  <c r="P49" i="26"/>
  <c r="S49" i="26"/>
  <c r="AG49" i="26"/>
  <c r="BD49" i="26"/>
  <c r="L49" i="1"/>
  <c r="BL49" i="26"/>
  <c r="BM49" i="26"/>
  <c r="BN49" i="26"/>
  <c r="BO49" i="26"/>
  <c r="BP49" i="26"/>
  <c r="BQ49" i="26"/>
  <c r="BS49" i="26"/>
  <c r="BV49" i="26"/>
  <c r="BW49" i="26"/>
  <c r="BX49" i="26"/>
  <c r="BY49" i="26"/>
  <c r="E50" i="26"/>
  <c r="F50" i="26"/>
  <c r="N50" i="26" a="1"/>
  <c r="N50" i="26" s="1"/>
  <c r="P50" i="26"/>
  <c r="S50" i="26"/>
  <c r="AG50" i="26"/>
  <c r="BD50" i="26"/>
  <c r="L50" i="1"/>
  <c r="BL50" i="26"/>
  <c r="BM50" i="26"/>
  <c r="BN50" i="26"/>
  <c r="BO50" i="26"/>
  <c r="BP50" i="26"/>
  <c r="BQ50" i="26"/>
  <c r="BS50" i="26"/>
  <c r="BV50" i="26"/>
  <c r="BW50" i="26"/>
  <c r="BX50" i="26"/>
  <c r="BY50" i="26"/>
  <c r="E51" i="26"/>
  <c r="F51" i="26"/>
  <c r="N51" i="26" a="1"/>
  <c r="N51" i="26" s="1"/>
  <c r="P51" i="26"/>
  <c r="S51" i="26"/>
  <c r="AG51" i="26"/>
  <c r="BD51" i="26"/>
  <c r="L51" i="1"/>
  <c r="BL51" i="26"/>
  <c r="BM51" i="26"/>
  <c r="BN51" i="26"/>
  <c r="BO51" i="26"/>
  <c r="BP51" i="26"/>
  <c r="BQ51" i="26"/>
  <c r="BS51" i="26"/>
  <c r="BV51" i="26"/>
  <c r="BW51" i="26"/>
  <c r="BX51" i="26"/>
  <c r="BY51" i="26"/>
  <c r="E52" i="26"/>
  <c r="F52" i="26"/>
  <c r="N52" i="26" a="1"/>
  <c r="N52" i="26" s="1"/>
  <c r="P52" i="26"/>
  <c r="S52" i="26"/>
  <c r="AG52" i="26"/>
  <c r="BD52" i="26"/>
  <c r="L52" i="1"/>
  <c r="BL52" i="26"/>
  <c r="BM52" i="26"/>
  <c r="BN52" i="26"/>
  <c r="BO52" i="26"/>
  <c r="BP52" i="26"/>
  <c r="BQ52" i="26"/>
  <c r="BS52" i="26"/>
  <c r="BV52" i="26"/>
  <c r="BW52" i="26"/>
  <c r="BX52" i="26"/>
  <c r="BY52" i="26"/>
  <c r="E53" i="26"/>
  <c r="F53" i="26"/>
  <c r="N53" i="26" a="1"/>
  <c r="N53" i="26" s="1"/>
  <c r="P53" i="26"/>
  <c r="S53" i="26"/>
  <c r="AG53" i="26"/>
  <c r="BD53" i="26"/>
  <c r="L53" i="1"/>
  <c r="BL53" i="26"/>
  <c r="BM53" i="26"/>
  <c r="BN53" i="26"/>
  <c r="BO53" i="26"/>
  <c r="BP53" i="26"/>
  <c r="BQ53" i="26"/>
  <c r="BS53" i="26"/>
  <c r="BV53" i="26"/>
  <c r="BW53" i="26"/>
  <c r="BX53" i="26"/>
  <c r="BY53" i="26"/>
  <c r="E54" i="26"/>
  <c r="F54" i="26"/>
  <c r="N54" i="26" a="1"/>
  <c r="N54" i="26" s="1"/>
  <c r="P54" i="26"/>
  <c r="S54" i="26"/>
  <c r="AG54" i="26"/>
  <c r="BD54" i="26"/>
  <c r="L54" i="1"/>
  <c r="BL54" i="26"/>
  <c r="BM54" i="26"/>
  <c r="BN54" i="26"/>
  <c r="BO54" i="26"/>
  <c r="BP54" i="26"/>
  <c r="BQ54" i="26"/>
  <c r="BS54" i="26"/>
  <c r="BV54" i="26"/>
  <c r="BW54" i="26"/>
  <c r="BX54" i="26"/>
  <c r="BY54" i="26"/>
  <c r="E55" i="26"/>
  <c r="F55" i="26"/>
  <c r="N55" i="26" a="1"/>
  <c r="N55" i="26" s="1"/>
  <c r="P55" i="26"/>
  <c r="S55" i="26"/>
  <c r="AG55" i="26"/>
  <c r="BD55" i="26"/>
  <c r="L55" i="1"/>
  <c r="BL55" i="26"/>
  <c r="BM55" i="26"/>
  <c r="BN55" i="26"/>
  <c r="BO55" i="26"/>
  <c r="BP55" i="26"/>
  <c r="BQ55" i="26"/>
  <c r="BS55" i="26"/>
  <c r="BV55" i="26"/>
  <c r="BW55" i="26"/>
  <c r="BX55" i="26"/>
  <c r="BY55" i="26"/>
  <c r="E56" i="26"/>
  <c r="F56" i="26"/>
  <c r="N56" i="26" a="1"/>
  <c r="N56" i="26" s="1"/>
  <c r="P56" i="26"/>
  <c r="S56" i="26"/>
  <c r="AG56" i="26"/>
  <c r="BD56" i="26"/>
  <c r="L56" i="1"/>
  <c r="BL56" i="26"/>
  <c r="BM56" i="26"/>
  <c r="BN56" i="26"/>
  <c r="BO56" i="26"/>
  <c r="BP56" i="26"/>
  <c r="BQ56" i="26"/>
  <c r="BS56" i="26"/>
  <c r="BV56" i="26"/>
  <c r="BW56" i="26"/>
  <c r="BX56" i="26"/>
  <c r="BY56" i="26"/>
  <c r="E57" i="26"/>
  <c r="F57" i="26"/>
  <c r="N57" i="26" a="1"/>
  <c r="N57" i="26" s="1"/>
  <c r="P57" i="26"/>
  <c r="S57" i="26"/>
  <c r="AG57" i="26"/>
  <c r="BD57" i="26"/>
  <c r="L57" i="1"/>
  <c r="BL57" i="26"/>
  <c r="BM57" i="26"/>
  <c r="BN57" i="26"/>
  <c r="BO57" i="26"/>
  <c r="BP57" i="26"/>
  <c r="BQ57" i="26"/>
  <c r="BS57" i="26"/>
  <c r="BV57" i="26"/>
  <c r="BW57" i="26"/>
  <c r="BX57" i="26"/>
  <c r="BY57" i="26"/>
  <c r="E58" i="26"/>
  <c r="F58" i="26"/>
  <c r="N58" i="26" a="1"/>
  <c r="N58" i="26" s="1"/>
  <c r="P58" i="26"/>
  <c r="S58" i="26"/>
  <c r="AG58" i="26"/>
  <c r="BD58" i="26"/>
  <c r="L58" i="1"/>
  <c r="BL58" i="26"/>
  <c r="BM58" i="26"/>
  <c r="BN58" i="26"/>
  <c r="BO58" i="26"/>
  <c r="BP58" i="26"/>
  <c r="BQ58" i="26"/>
  <c r="BS58" i="26"/>
  <c r="BV58" i="26"/>
  <c r="BW58" i="26"/>
  <c r="BX58" i="26"/>
  <c r="BY58" i="26"/>
  <c r="E59" i="26"/>
  <c r="F59" i="26"/>
  <c r="N59" i="26" a="1"/>
  <c r="N59" i="26" s="1"/>
  <c r="P59" i="26"/>
  <c r="S59" i="26"/>
  <c r="AG59" i="26"/>
  <c r="BD59" i="26"/>
  <c r="L59" i="1"/>
  <c r="BL59" i="26"/>
  <c r="BM59" i="26"/>
  <c r="BN59" i="26"/>
  <c r="BO59" i="26"/>
  <c r="BP59" i="26"/>
  <c r="BQ59" i="26"/>
  <c r="BS59" i="26"/>
  <c r="BV59" i="26"/>
  <c r="BW59" i="26"/>
  <c r="BX59" i="26"/>
  <c r="BY59" i="26"/>
  <c r="E60" i="26"/>
  <c r="F60" i="26"/>
  <c r="N60" i="26" a="1"/>
  <c r="N60" i="26" s="1"/>
  <c r="P60" i="26"/>
  <c r="S60" i="26"/>
  <c r="AG60" i="26"/>
  <c r="BD60" i="26"/>
  <c r="L60" i="1"/>
  <c r="BL60" i="26"/>
  <c r="BM60" i="26"/>
  <c r="BN60" i="26"/>
  <c r="BO60" i="26"/>
  <c r="BP60" i="26"/>
  <c r="BQ60" i="26"/>
  <c r="BS60" i="26"/>
  <c r="BV60" i="26"/>
  <c r="BW60" i="26"/>
  <c r="BX60" i="26"/>
  <c r="BY60" i="26"/>
  <c r="E61" i="26"/>
  <c r="F61" i="26"/>
  <c r="N61" i="26" a="1"/>
  <c r="N61" i="26" s="1"/>
  <c r="P61" i="26"/>
  <c r="S61" i="26"/>
  <c r="AG61" i="26"/>
  <c r="BD61" i="26"/>
  <c r="L61" i="1"/>
  <c r="BL61" i="26"/>
  <c r="BM61" i="26"/>
  <c r="BN61" i="26"/>
  <c r="BO61" i="26"/>
  <c r="BP61" i="26"/>
  <c r="BQ61" i="26"/>
  <c r="BS61" i="26"/>
  <c r="BV61" i="26"/>
  <c r="BW61" i="26"/>
  <c r="BX61" i="26"/>
  <c r="BY61" i="26"/>
  <c r="E62" i="26"/>
  <c r="F62" i="26"/>
  <c r="N62" i="26" a="1"/>
  <c r="N62" i="26" s="1"/>
  <c r="P62" i="26"/>
  <c r="S62" i="26"/>
  <c r="AG62" i="26"/>
  <c r="BD62" i="26"/>
  <c r="L62" i="1"/>
  <c r="BL62" i="26"/>
  <c r="BM62" i="26"/>
  <c r="BN62" i="26"/>
  <c r="BO62" i="26"/>
  <c r="BP62" i="26"/>
  <c r="BQ62" i="26"/>
  <c r="BS62" i="26"/>
  <c r="BV62" i="26"/>
  <c r="BW62" i="26"/>
  <c r="BX62" i="26"/>
  <c r="BY62" i="26"/>
  <c r="E63" i="26"/>
  <c r="F63" i="26"/>
  <c r="N63" i="26" a="1"/>
  <c r="N63" i="26" s="1"/>
  <c r="P63" i="26"/>
  <c r="S63" i="26"/>
  <c r="AG63" i="26"/>
  <c r="BD63" i="26"/>
  <c r="L63" i="1"/>
  <c r="BL63" i="26"/>
  <c r="BM63" i="26"/>
  <c r="BN63" i="26"/>
  <c r="BO63" i="26"/>
  <c r="BP63" i="26"/>
  <c r="BQ63" i="26"/>
  <c r="BS63" i="26"/>
  <c r="BV63" i="26"/>
  <c r="BW63" i="26"/>
  <c r="BX63" i="26"/>
  <c r="BY63" i="26"/>
  <c r="E64" i="26"/>
  <c r="F64" i="26"/>
  <c r="N64" i="26" a="1"/>
  <c r="N64" i="26" s="1"/>
  <c r="P64" i="26"/>
  <c r="S64" i="26"/>
  <c r="AG64" i="26"/>
  <c r="BD64" i="26"/>
  <c r="L64" i="1"/>
  <c r="BL64" i="26"/>
  <c r="BM64" i="26"/>
  <c r="BN64" i="26"/>
  <c r="BO64" i="26"/>
  <c r="BP64" i="26"/>
  <c r="BQ64" i="26"/>
  <c r="BS64" i="26"/>
  <c r="BV64" i="26"/>
  <c r="BW64" i="26"/>
  <c r="BX64" i="26"/>
  <c r="BY64" i="26"/>
  <c r="E65" i="26"/>
  <c r="F65" i="26"/>
  <c r="N65" i="26" a="1"/>
  <c r="N65" i="26" s="1"/>
  <c r="P65" i="26"/>
  <c r="S65" i="26"/>
  <c r="AG65" i="26"/>
  <c r="BD65" i="26"/>
  <c r="L65" i="1"/>
  <c r="BL65" i="26"/>
  <c r="BM65" i="26"/>
  <c r="BN65" i="26"/>
  <c r="BO65" i="26"/>
  <c r="BP65" i="26"/>
  <c r="BQ65" i="26"/>
  <c r="BS65" i="26"/>
  <c r="BV65" i="26"/>
  <c r="BW65" i="26"/>
  <c r="BX65" i="26"/>
  <c r="BY65" i="26"/>
  <c r="E66" i="26"/>
  <c r="F66" i="26"/>
  <c r="N66" i="26" a="1"/>
  <c r="N66" i="26" s="1"/>
  <c r="P66" i="26"/>
  <c r="S66" i="26"/>
  <c r="AG66" i="26"/>
  <c r="BD66" i="26"/>
  <c r="L66" i="1"/>
  <c r="BL66" i="26"/>
  <c r="BM66" i="26"/>
  <c r="BN66" i="26"/>
  <c r="BO66" i="26"/>
  <c r="BP66" i="26"/>
  <c r="BQ66" i="26"/>
  <c r="BS66" i="26"/>
  <c r="BV66" i="26"/>
  <c r="BW66" i="26"/>
  <c r="BX66" i="26"/>
  <c r="BY66" i="26"/>
  <c r="E67" i="26"/>
  <c r="F67" i="26"/>
  <c r="N67" i="26" a="1"/>
  <c r="N67" i="26" s="1"/>
  <c r="P67" i="26"/>
  <c r="S67" i="26"/>
  <c r="AG67" i="26"/>
  <c r="BD67" i="26"/>
  <c r="L67" i="1"/>
  <c r="BL67" i="26"/>
  <c r="BM67" i="26"/>
  <c r="BN67" i="26"/>
  <c r="BO67" i="26"/>
  <c r="BP67" i="26"/>
  <c r="BQ67" i="26"/>
  <c r="BS67" i="26"/>
  <c r="BV67" i="26"/>
  <c r="BW67" i="26"/>
  <c r="BX67" i="26"/>
  <c r="BY67" i="26"/>
  <c r="E68" i="26"/>
  <c r="F68" i="26"/>
  <c r="N68" i="26" a="1"/>
  <c r="N68" i="26" s="1"/>
  <c r="P68" i="26"/>
  <c r="S68" i="26"/>
  <c r="AG68" i="26"/>
  <c r="BD68" i="26"/>
  <c r="L68" i="1"/>
  <c r="BL68" i="26"/>
  <c r="BM68" i="26"/>
  <c r="BN68" i="26"/>
  <c r="BO68" i="26"/>
  <c r="BP68" i="26"/>
  <c r="BQ68" i="26"/>
  <c r="BS68" i="26"/>
  <c r="BV68" i="26"/>
  <c r="BW68" i="26"/>
  <c r="BX68" i="26"/>
  <c r="BY68" i="26"/>
  <c r="E69" i="26"/>
  <c r="F69" i="26"/>
  <c r="N69" i="26" a="1"/>
  <c r="N69" i="26" s="1"/>
  <c r="P69" i="26"/>
  <c r="S69" i="26"/>
  <c r="AG69" i="26"/>
  <c r="BD69" i="26"/>
  <c r="L69" i="1"/>
  <c r="BL69" i="26"/>
  <c r="BM69" i="26"/>
  <c r="BN69" i="26"/>
  <c r="BO69" i="26"/>
  <c r="BP69" i="26"/>
  <c r="BQ69" i="26"/>
  <c r="BS69" i="26"/>
  <c r="BV69" i="26"/>
  <c r="BW69" i="26"/>
  <c r="BX69" i="26"/>
  <c r="BY69" i="26"/>
  <c r="E70" i="26"/>
  <c r="F70" i="26"/>
  <c r="N70" i="26" a="1"/>
  <c r="N70" i="26" s="1"/>
  <c r="P70" i="26"/>
  <c r="S70" i="26"/>
  <c r="AG70" i="26"/>
  <c r="BD70" i="26"/>
  <c r="L70" i="1"/>
  <c r="BL70" i="26"/>
  <c r="BM70" i="26"/>
  <c r="BN70" i="26"/>
  <c r="BO70" i="26"/>
  <c r="BP70" i="26"/>
  <c r="BQ70" i="26"/>
  <c r="BS70" i="26"/>
  <c r="BV70" i="26"/>
  <c r="BW70" i="26"/>
  <c r="BX70" i="26"/>
  <c r="BY70" i="26"/>
  <c r="E71" i="26"/>
  <c r="F71" i="26"/>
  <c r="N71" i="26" a="1"/>
  <c r="N71" i="26" s="1"/>
  <c r="P71" i="26"/>
  <c r="S71" i="26"/>
  <c r="AG71" i="26"/>
  <c r="BD71" i="26"/>
  <c r="L71" i="1"/>
  <c r="BL71" i="26"/>
  <c r="BM71" i="26"/>
  <c r="BN71" i="26"/>
  <c r="BO71" i="26"/>
  <c r="BP71" i="26"/>
  <c r="BQ71" i="26"/>
  <c r="BS71" i="26"/>
  <c r="BV71" i="26"/>
  <c r="BW71" i="26"/>
  <c r="BX71" i="26"/>
  <c r="BY71" i="26"/>
  <c r="E72" i="26"/>
  <c r="F72" i="26"/>
  <c r="N72" i="26" a="1"/>
  <c r="N72" i="26" s="1"/>
  <c r="P72" i="26"/>
  <c r="S72" i="26"/>
  <c r="AG72" i="26"/>
  <c r="BD72" i="26"/>
  <c r="L72" i="1"/>
  <c r="BL72" i="26"/>
  <c r="BM72" i="26"/>
  <c r="BN72" i="26"/>
  <c r="BO72" i="26"/>
  <c r="BP72" i="26"/>
  <c r="BQ72" i="26"/>
  <c r="BS72" i="26"/>
  <c r="BV72" i="26"/>
  <c r="BW72" i="26"/>
  <c r="BX72" i="26"/>
  <c r="BY72" i="26"/>
  <c r="E73" i="26"/>
  <c r="F73" i="26"/>
  <c r="N73" i="26" a="1"/>
  <c r="N73" i="26" s="1"/>
  <c r="P73" i="26"/>
  <c r="S73" i="26"/>
  <c r="AG73" i="26"/>
  <c r="BD73" i="26"/>
  <c r="L73" i="1"/>
  <c r="BL73" i="26"/>
  <c r="BM73" i="26"/>
  <c r="BN73" i="26"/>
  <c r="BO73" i="26"/>
  <c r="BP73" i="26"/>
  <c r="BQ73" i="26"/>
  <c r="BS73" i="26"/>
  <c r="BV73" i="26"/>
  <c r="BW73" i="26"/>
  <c r="BX73" i="26"/>
  <c r="BY73" i="26"/>
  <c r="E74" i="26"/>
  <c r="F74" i="26"/>
  <c r="N74" i="26" a="1"/>
  <c r="N74" i="26" s="1"/>
  <c r="P74" i="26"/>
  <c r="S74" i="26"/>
  <c r="AG74" i="26"/>
  <c r="BD74" i="26"/>
  <c r="L74" i="1"/>
  <c r="BL74" i="26"/>
  <c r="BM74" i="26"/>
  <c r="BN74" i="26"/>
  <c r="BO74" i="26"/>
  <c r="BP74" i="26"/>
  <c r="BQ74" i="26"/>
  <c r="BS74" i="26"/>
  <c r="BV74" i="26"/>
  <c r="BW74" i="26"/>
  <c r="BX74" i="26"/>
  <c r="BY74" i="26"/>
  <c r="E75" i="26"/>
  <c r="F75" i="26"/>
  <c r="N75" i="26" a="1"/>
  <c r="N75" i="26" s="1"/>
  <c r="P75" i="26"/>
  <c r="S75" i="26"/>
  <c r="AG75" i="26"/>
  <c r="BD75" i="26"/>
  <c r="L75" i="1"/>
  <c r="BL75" i="26"/>
  <c r="BM75" i="26"/>
  <c r="BN75" i="26"/>
  <c r="BO75" i="26"/>
  <c r="BP75" i="26"/>
  <c r="BQ75" i="26"/>
  <c r="BS75" i="26"/>
  <c r="BV75" i="26"/>
  <c r="BW75" i="26"/>
  <c r="BX75" i="26"/>
  <c r="BY75" i="26"/>
  <c r="E76" i="26"/>
  <c r="F76" i="26"/>
  <c r="N76" i="26" a="1"/>
  <c r="N76" i="26" s="1"/>
  <c r="P76" i="26"/>
  <c r="S76" i="26"/>
  <c r="AG76" i="26"/>
  <c r="BD76" i="26"/>
  <c r="L76" i="1"/>
  <c r="BL76" i="26"/>
  <c r="BM76" i="26"/>
  <c r="BN76" i="26"/>
  <c r="BO76" i="26"/>
  <c r="BP76" i="26"/>
  <c r="BQ76" i="26"/>
  <c r="BS76" i="26"/>
  <c r="BV76" i="26"/>
  <c r="BW76" i="26"/>
  <c r="BX76" i="26"/>
  <c r="BY76" i="26"/>
  <c r="E77" i="26"/>
  <c r="F77" i="26"/>
  <c r="N77" i="26" a="1"/>
  <c r="N77" i="26" s="1"/>
  <c r="P77" i="26"/>
  <c r="S77" i="26"/>
  <c r="AG77" i="26"/>
  <c r="BD77" i="26"/>
  <c r="L77" i="1"/>
  <c r="BL77" i="26"/>
  <c r="BM77" i="26"/>
  <c r="BN77" i="26"/>
  <c r="BO77" i="26"/>
  <c r="BP77" i="26"/>
  <c r="BQ77" i="26"/>
  <c r="BS77" i="26"/>
  <c r="BV77" i="26"/>
  <c r="BW77" i="26"/>
  <c r="BX77" i="26"/>
  <c r="BY77" i="26"/>
  <c r="E78" i="26"/>
  <c r="F78" i="26"/>
  <c r="N78" i="26" a="1"/>
  <c r="N78" i="26" s="1"/>
  <c r="P78" i="26"/>
  <c r="S78" i="26"/>
  <c r="AG78" i="26"/>
  <c r="BD78" i="26"/>
  <c r="L78" i="1"/>
  <c r="BL78" i="26"/>
  <c r="BM78" i="26"/>
  <c r="BN78" i="26"/>
  <c r="BO78" i="26"/>
  <c r="BP78" i="26"/>
  <c r="BQ78" i="26"/>
  <c r="BS78" i="26"/>
  <c r="BV78" i="26"/>
  <c r="BW78" i="26"/>
  <c r="BX78" i="26"/>
  <c r="BY78" i="26"/>
  <c r="E79" i="26"/>
  <c r="F79" i="26"/>
  <c r="N79" i="26" a="1"/>
  <c r="N79" i="26" s="1"/>
  <c r="P79" i="26"/>
  <c r="S79" i="26"/>
  <c r="AG79" i="26"/>
  <c r="BD79" i="26"/>
  <c r="L79" i="1"/>
  <c r="BL79" i="26"/>
  <c r="BM79" i="26"/>
  <c r="BN79" i="26"/>
  <c r="BO79" i="26"/>
  <c r="BP79" i="26"/>
  <c r="BQ79" i="26"/>
  <c r="BS79" i="26"/>
  <c r="BV79" i="26"/>
  <c r="BW79" i="26"/>
  <c r="BX79" i="26"/>
  <c r="BY79" i="26"/>
  <c r="E80" i="26"/>
  <c r="F80" i="26"/>
  <c r="N80" i="26" a="1"/>
  <c r="N80" i="26" s="1"/>
  <c r="P80" i="26"/>
  <c r="S80" i="26"/>
  <c r="AG80" i="26"/>
  <c r="BD80" i="26"/>
  <c r="L80" i="1"/>
  <c r="BL80" i="26"/>
  <c r="BM80" i="26"/>
  <c r="BN80" i="26"/>
  <c r="BO80" i="26"/>
  <c r="BP80" i="26"/>
  <c r="BQ80" i="26"/>
  <c r="BS80" i="26"/>
  <c r="BV80" i="26"/>
  <c r="BW80" i="26"/>
  <c r="BX80" i="26"/>
  <c r="BY80" i="26"/>
  <c r="E81" i="26"/>
  <c r="F81" i="26"/>
  <c r="N81" i="26" a="1"/>
  <c r="N81" i="26" s="1"/>
  <c r="P81" i="26"/>
  <c r="S81" i="26"/>
  <c r="AG81" i="26"/>
  <c r="BD81" i="26"/>
  <c r="L81" i="1"/>
  <c r="BL81" i="26"/>
  <c r="BM81" i="26"/>
  <c r="BN81" i="26"/>
  <c r="BO81" i="26"/>
  <c r="BP81" i="26"/>
  <c r="BQ81" i="26"/>
  <c r="BS81" i="26"/>
  <c r="BV81" i="26"/>
  <c r="BW81" i="26"/>
  <c r="BX81" i="26"/>
  <c r="BY81" i="26"/>
  <c r="E82" i="26"/>
  <c r="F82" i="26"/>
  <c r="N82" i="26" a="1"/>
  <c r="N82" i="26" s="1"/>
  <c r="P82" i="26"/>
  <c r="S82" i="26"/>
  <c r="AG82" i="26"/>
  <c r="BD82" i="26"/>
  <c r="L82" i="1"/>
  <c r="BL82" i="26"/>
  <c r="BM82" i="26"/>
  <c r="BN82" i="26"/>
  <c r="BO82" i="26"/>
  <c r="BP82" i="26"/>
  <c r="BQ82" i="26"/>
  <c r="BS82" i="26"/>
  <c r="BV82" i="26"/>
  <c r="BW82" i="26"/>
  <c r="BX82" i="26"/>
  <c r="BY82" i="26"/>
  <c r="E83" i="26"/>
  <c r="F83" i="26"/>
  <c r="N83" i="26" a="1"/>
  <c r="N83" i="26" s="1"/>
  <c r="P83" i="26"/>
  <c r="S83" i="26"/>
  <c r="AG83" i="26"/>
  <c r="BD83" i="26"/>
  <c r="L83" i="1"/>
  <c r="BL83" i="26"/>
  <c r="BM83" i="26"/>
  <c r="BN83" i="26"/>
  <c r="BO83" i="26"/>
  <c r="BP83" i="26"/>
  <c r="BQ83" i="26"/>
  <c r="BS83" i="26"/>
  <c r="BV83" i="26"/>
  <c r="BW83" i="26"/>
  <c r="BX83" i="26"/>
  <c r="BY83" i="26"/>
  <c r="E84" i="26"/>
  <c r="F84" i="26"/>
  <c r="N84" i="26" a="1"/>
  <c r="N84" i="26" s="1"/>
  <c r="P84" i="26"/>
  <c r="S84" i="26"/>
  <c r="AG84" i="26"/>
  <c r="BD84" i="26"/>
  <c r="L84" i="1"/>
  <c r="BL84" i="26"/>
  <c r="BM84" i="26"/>
  <c r="BN84" i="26"/>
  <c r="BO84" i="26"/>
  <c r="BP84" i="26"/>
  <c r="BQ84" i="26"/>
  <c r="BS84" i="26"/>
  <c r="BV84" i="26"/>
  <c r="BW84" i="26"/>
  <c r="BX84" i="26"/>
  <c r="BY84" i="26"/>
  <c r="E85" i="26"/>
  <c r="F85" i="26"/>
  <c r="N85" i="26" a="1"/>
  <c r="N85" i="26" s="1"/>
  <c r="P85" i="26"/>
  <c r="S85" i="26"/>
  <c r="AG85" i="26"/>
  <c r="BD85" i="26"/>
  <c r="L85" i="1"/>
  <c r="BL85" i="26"/>
  <c r="BM85" i="26"/>
  <c r="BN85" i="26"/>
  <c r="BO85" i="26"/>
  <c r="BP85" i="26"/>
  <c r="BQ85" i="26"/>
  <c r="BS85" i="26"/>
  <c r="BV85" i="26"/>
  <c r="BW85" i="26"/>
  <c r="BX85" i="26"/>
  <c r="BY85" i="26"/>
  <c r="E86" i="26"/>
  <c r="F86" i="26"/>
  <c r="N86" i="26" a="1"/>
  <c r="N86" i="26" s="1"/>
  <c r="P86" i="26"/>
  <c r="S86" i="26"/>
  <c r="AG86" i="26"/>
  <c r="BD86" i="26"/>
  <c r="L86" i="1"/>
  <c r="BL86" i="26"/>
  <c r="BM86" i="26"/>
  <c r="BN86" i="26"/>
  <c r="BO86" i="26"/>
  <c r="BP86" i="26"/>
  <c r="BQ86" i="26"/>
  <c r="BS86" i="26"/>
  <c r="BV86" i="26"/>
  <c r="BW86" i="26"/>
  <c r="BX86" i="26"/>
  <c r="BY86" i="26"/>
  <c r="E87" i="26"/>
  <c r="F87" i="26"/>
  <c r="N87" i="26" a="1"/>
  <c r="N87" i="26" s="1"/>
  <c r="P87" i="26"/>
  <c r="S87" i="26"/>
  <c r="AG87" i="26"/>
  <c r="BD87" i="26"/>
  <c r="L87" i="1"/>
  <c r="BL87" i="26"/>
  <c r="BM87" i="26"/>
  <c r="BN87" i="26"/>
  <c r="BO87" i="26"/>
  <c r="BP87" i="26"/>
  <c r="BQ87" i="26"/>
  <c r="BS87" i="26"/>
  <c r="BV87" i="26"/>
  <c r="BW87" i="26"/>
  <c r="BX87" i="26"/>
  <c r="BY87" i="26"/>
  <c r="E88" i="26"/>
  <c r="F88" i="26"/>
  <c r="N88" i="26" a="1"/>
  <c r="N88" i="26" s="1"/>
  <c r="P88" i="26"/>
  <c r="S88" i="26"/>
  <c r="AG88" i="26"/>
  <c r="BD88" i="26"/>
  <c r="L88" i="1"/>
  <c r="BL88" i="26"/>
  <c r="BM88" i="26"/>
  <c r="BN88" i="26"/>
  <c r="BO88" i="26"/>
  <c r="BP88" i="26"/>
  <c r="BQ88" i="26"/>
  <c r="BS88" i="26"/>
  <c r="BV88" i="26"/>
  <c r="BW88" i="26"/>
  <c r="BX88" i="26"/>
  <c r="BY88" i="26"/>
  <c r="E89" i="26"/>
  <c r="F89" i="26"/>
  <c r="N89" i="26" a="1"/>
  <c r="N89" i="26" s="1"/>
  <c r="P89" i="26"/>
  <c r="S89" i="26"/>
  <c r="AG89" i="26"/>
  <c r="BD89" i="26"/>
  <c r="L89" i="1"/>
  <c r="BL89" i="26"/>
  <c r="BM89" i="26"/>
  <c r="BN89" i="26"/>
  <c r="BO89" i="26"/>
  <c r="BP89" i="26"/>
  <c r="BQ89" i="26"/>
  <c r="BS89" i="26"/>
  <c r="BV89" i="26"/>
  <c r="BW89" i="26"/>
  <c r="BX89" i="26"/>
  <c r="BY89" i="26"/>
  <c r="E90" i="26"/>
  <c r="F90" i="26"/>
  <c r="N90" i="26" a="1"/>
  <c r="N90" i="26" s="1"/>
  <c r="P90" i="26"/>
  <c r="S90" i="26"/>
  <c r="AG90" i="26"/>
  <c r="BD90" i="26"/>
  <c r="L90" i="1"/>
  <c r="BL90" i="26"/>
  <c r="BM90" i="26"/>
  <c r="BN90" i="26"/>
  <c r="BO90" i="26"/>
  <c r="BP90" i="26"/>
  <c r="BQ90" i="26"/>
  <c r="BS90" i="26"/>
  <c r="BV90" i="26"/>
  <c r="BW90" i="26"/>
  <c r="BX90" i="26"/>
  <c r="BY90" i="26"/>
  <c r="E91" i="26"/>
  <c r="F91" i="26"/>
  <c r="N91" i="26" a="1"/>
  <c r="N91" i="26" s="1"/>
  <c r="P91" i="26"/>
  <c r="S91" i="26"/>
  <c r="AG91" i="26"/>
  <c r="BD91" i="26"/>
  <c r="L91" i="1"/>
  <c r="BL91" i="26"/>
  <c r="BM91" i="26"/>
  <c r="BN91" i="26"/>
  <c r="BO91" i="26"/>
  <c r="BP91" i="26"/>
  <c r="BQ91" i="26"/>
  <c r="BS91" i="26"/>
  <c r="BV91" i="26"/>
  <c r="BW91" i="26"/>
  <c r="BX91" i="26"/>
  <c r="BY91" i="26"/>
  <c r="E92" i="26"/>
  <c r="F92" i="26"/>
  <c r="N92" i="26" a="1"/>
  <c r="N92" i="26" s="1"/>
  <c r="P92" i="26"/>
  <c r="S92" i="26"/>
  <c r="AG92" i="26"/>
  <c r="BD92" i="26"/>
  <c r="L92" i="1"/>
  <c r="BL92" i="26"/>
  <c r="BM92" i="26"/>
  <c r="BN92" i="26"/>
  <c r="BO92" i="26"/>
  <c r="BP92" i="26"/>
  <c r="BQ92" i="26"/>
  <c r="BS92" i="26"/>
  <c r="BV92" i="26"/>
  <c r="BW92" i="26"/>
  <c r="BX92" i="26"/>
  <c r="BY92" i="26"/>
  <c r="E93" i="26"/>
  <c r="F93" i="26"/>
  <c r="N93" i="26" a="1"/>
  <c r="N93" i="26" s="1"/>
  <c r="P93" i="26"/>
  <c r="S93" i="26"/>
  <c r="AG93" i="26"/>
  <c r="BD93" i="26"/>
  <c r="L93" i="1"/>
  <c r="BL93" i="26"/>
  <c r="BM93" i="26"/>
  <c r="BN93" i="26"/>
  <c r="BO93" i="26"/>
  <c r="BP93" i="26"/>
  <c r="BQ93" i="26"/>
  <c r="BS93" i="26"/>
  <c r="BV93" i="26"/>
  <c r="BW93" i="26"/>
  <c r="BX93" i="26"/>
  <c r="BY93" i="26"/>
  <c r="E94" i="26"/>
  <c r="F94" i="26"/>
  <c r="N94" i="26" a="1"/>
  <c r="N94" i="26" s="1"/>
  <c r="P94" i="26"/>
  <c r="S94" i="26"/>
  <c r="AG94" i="26"/>
  <c r="BD94" i="26"/>
  <c r="L94" i="1"/>
  <c r="BL94" i="26"/>
  <c r="BM94" i="26"/>
  <c r="BN94" i="26"/>
  <c r="BO94" i="26"/>
  <c r="BP94" i="26"/>
  <c r="BQ94" i="26"/>
  <c r="BS94" i="26"/>
  <c r="BV94" i="26"/>
  <c r="BW94" i="26"/>
  <c r="BX94" i="26"/>
  <c r="BY94" i="26"/>
  <c r="E95" i="26"/>
  <c r="F95" i="26"/>
  <c r="N95" i="26" a="1"/>
  <c r="N95" i="26" s="1"/>
  <c r="P95" i="26"/>
  <c r="S95" i="26"/>
  <c r="AG95" i="26"/>
  <c r="BD95" i="26"/>
  <c r="L95" i="1"/>
  <c r="BL95" i="26"/>
  <c r="BM95" i="26"/>
  <c r="BN95" i="26"/>
  <c r="BO95" i="26"/>
  <c r="BP95" i="26"/>
  <c r="BQ95" i="26"/>
  <c r="BS95" i="26"/>
  <c r="BV95" i="26"/>
  <c r="BW95" i="26"/>
  <c r="BX95" i="26"/>
  <c r="BY95" i="26"/>
  <c r="E96" i="26"/>
  <c r="F96" i="26"/>
  <c r="N96" i="26" a="1"/>
  <c r="N96" i="26" s="1"/>
  <c r="P96" i="26"/>
  <c r="S96" i="26"/>
  <c r="AG96" i="26"/>
  <c r="BD96" i="26"/>
  <c r="L96" i="1"/>
  <c r="BL96" i="26"/>
  <c r="BM96" i="26"/>
  <c r="BN96" i="26"/>
  <c r="BO96" i="26"/>
  <c r="BP96" i="26"/>
  <c r="BQ96" i="26"/>
  <c r="BS96" i="26"/>
  <c r="BV96" i="26"/>
  <c r="BW96" i="26"/>
  <c r="BX96" i="26"/>
  <c r="BY96" i="26"/>
  <c r="E97" i="26"/>
  <c r="F97" i="26"/>
  <c r="N97" i="26" a="1"/>
  <c r="N97" i="26" s="1"/>
  <c r="P97" i="26"/>
  <c r="S97" i="26"/>
  <c r="AG97" i="26"/>
  <c r="BD97" i="26"/>
  <c r="L97" i="1"/>
  <c r="BL97" i="26"/>
  <c r="BM97" i="26"/>
  <c r="BN97" i="26"/>
  <c r="BO97" i="26"/>
  <c r="BP97" i="26"/>
  <c r="BQ97" i="26"/>
  <c r="BS97" i="26"/>
  <c r="BV97" i="26"/>
  <c r="BW97" i="26"/>
  <c r="BX97" i="26"/>
  <c r="BY97" i="26"/>
  <c r="E98" i="26"/>
  <c r="F98" i="26"/>
  <c r="N98" i="26" a="1"/>
  <c r="N98" i="26" s="1"/>
  <c r="P98" i="26"/>
  <c r="S98" i="26"/>
  <c r="AG98" i="26"/>
  <c r="BD98" i="26"/>
  <c r="L98" i="1"/>
  <c r="BL98" i="26"/>
  <c r="BM98" i="26"/>
  <c r="BN98" i="26"/>
  <c r="BO98" i="26"/>
  <c r="BP98" i="26"/>
  <c r="BQ98" i="26"/>
  <c r="BS98" i="26"/>
  <c r="BV98" i="26"/>
  <c r="BW98" i="26"/>
  <c r="BX98" i="26"/>
  <c r="BY98" i="26"/>
  <c r="E99" i="26"/>
  <c r="F99" i="26"/>
  <c r="N99" i="26" a="1"/>
  <c r="N99" i="26" s="1"/>
  <c r="P99" i="26"/>
  <c r="S99" i="26"/>
  <c r="AG99" i="26"/>
  <c r="BD99" i="26"/>
  <c r="L99" i="1"/>
  <c r="BL99" i="26"/>
  <c r="BM99" i="26"/>
  <c r="BN99" i="26"/>
  <c r="BO99" i="26"/>
  <c r="BP99" i="26"/>
  <c r="BQ99" i="26"/>
  <c r="BS99" i="26"/>
  <c r="BV99" i="26"/>
  <c r="BW99" i="26"/>
  <c r="BX99" i="26"/>
  <c r="BY99" i="26"/>
  <c r="E100" i="26"/>
  <c r="F100" i="26"/>
  <c r="N100" i="26" a="1"/>
  <c r="N100" i="26" s="1"/>
  <c r="P100" i="26"/>
  <c r="S100" i="26"/>
  <c r="AG100" i="26"/>
  <c r="BD100" i="26"/>
  <c r="L100" i="1"/>
  <c r="BL100" i="26"/>
  <c r="BM100" i="26"/>
  <c r="BN100" i="26"/>
  <c r="BO100" i="26"/>
  <c r="BP100" i="26"/>
  <c r="BQ100" i="26"/>
  <c r="BS100" i="26"/>
  <c r="BV100" i="26"/>
  <c r="BW100" i="26"/>
  <c r="BX100" i="26"/>
  <c r="BY100" i="26"/>
  <c r="E101" i="26"/>
  <c r="F101" i="26"/>
  <c r="N101" i="26" a="1"/>
  <c r="N101" i="26" s="1"/>
  <c r="P101" i="26"/>
  <c r="S101" i="26"/>
  <c r="AG101" i="26"/>
  <c r="BD101" i="26"/>
  <c r="L101" i="1"/>
  <c r="BL101" i="26"/>
  <c r="BM101" i="26"/>
  <c r="BN101" i="26"/>
  <c r="BO101" i="26"/>
  <c r="BP101" i="26"/>
  <c r="BQ101" i="26"/>
  <c r="BS101" i="26"/>
  <c r="BV101" i="26"/>
  <c r="BW101" i="26"/>
  <c r="BX101" i="26"/>
  <c r="BY101" i="26"/>
  <c r="E102" i="26"/>
  <c r="F102" i="26"/>
  <c r="N102" i="26" a="1"/>
  <c r="N102" i="26" s="1"/>
  <c r="P102" i="26"/>
  <c r="S102" i="26"/>
  <c r="AG102" i="26"/>
  <c r="BD102" i="26"/>
  <c r="L102" i="1"/>
  <c r="BL102" i="26"/>
  <c r="BM102" i="26"/>
  <c r="BN102" i="26"/>
  <c r="BO102" i="26"/>
  <c r="BP102" i="26"/>
  <c r="BQ102" i="26"/>
  <c r="BS102" i="26"/>
  <c r="BV102" i="26"/>
  <c r="BW102" i="26"/>
  <c r="BX102" i="26"/>
  <c r="BY102" i="26"/>
  <c r="E103" i="26"/>
  <c r="F103" i="26"/>
  <c r="N103" i="26" a="1"/>
  <c r="N103" i="26" s="1"/>
  <c r="P103" i="26"/>
  <c r="S103" i="26"/>
  <c r="AG103" i="26"/>
  <c r="BD103" i="26"/>
  <c r="L103" i="1"/>
  <c r="BL103" i="26"/>
  <c r="BM103" i="26"/>
  <c r="BN103" i="26"/>
  <c r="BO103" i="26"/>
  <c r="BP103" i="26"/>
  <c r="BQ103" i="26"/>
  <c r="BS103" i="26"/>
  <c r="BV103" i="26"/>
  <c r="BW103" i="26"/>
  <c r="BX103" i="26"/>
  <c r="BY103" i="26"/>
  <c r="E104" i="26"/>
  <c r="F104" i="26"/>
  <c r="N104" i="26" a="1"/>
  <c r="N104" i="26" s="1"/>
  <c r="P104" i="26"/>
  <c r="S104" i="26"/>
  <c r="AG104" i="26"/>
  <c r="BD104" i="26"/>
  <c r="L104" i="1"/>
  <c r="BL104" i="26"/>
  <c r="BM104" i="26"/>
  <c r="BN104" i="26"/>
  <c r="BO104" i="26"/>
  <c r="BP104" i="26"/>
  <c r="BQ104" i="26"/>
  <c r="BS104" i="26"/>
  <c r="BV104" i="26"/>
  <c r="BW104" i="26"/>
  <c r="BX104" i="26"/>
  <c r="BY104" i="26"/>
  <c r="E105" i="26"/>
  <c r="F105" i="26"/>
  <c r="N105" i="26" a="1"/>
  <c r="N105" i="26" s="1"/>
  <c r="P105" i="26"/>
  <c r="S105" i="26"/>
  <c r="AG105" i="26"/>
  <c r="BD105" i="26"/>
  <c r="L105" i="1"/>
  <c r="BL105" i="26"/>
  <c r="BM105" i="26"/>
  <c r="BN105" i="26"/>
  <c r="BO105" i="26"/>
  <c r="BP105" i="26"/>
  <c r="BQ105" i="26"/>
  <c r="BS105" i="26"/>
  <c r="BV105" i="26"/>
  <c r="BW105" i="26"/>
  <c r="BX105" i="26"/>
  <c r="BY105" i="26"/>
  <c r="E106" i="26"/>
  <c r="F106" i="26"/>
  <c r="N106" i="26" a="1"/>
  <c r="N106" i="26" s="1"/>
  <c r="P106" i="26"/>
  <c r="S106" i="26"/>
  <c r="AG106" i="26"/>
  <c r="BD106" i="26"/>
  <c r="L106" i="1"/>
  <c r="BL106" i="26"/>
  <c r="BM106" i="26"/>
  <c r="BN106" i="26"/>
  <c r="BO106" i="26"/>
  <c r="BP106" i="26"/>
  <c r="BQ106" i="26"/>
  <c r="BS106" i="26"/>
  <c r="BV106" i="26"/>
  <c r="BW106" i="26"/>
  <c r="BX106" i="26"/>
  <c r="BY106" i="26"/>
  <c r="E107" i="26"/>
  <c r="F107" i="26"/>
  <c r="N107" i="26" a="1"/>
  <c r="N107" i="26" s="1"/>
  <c r="P107" i="26"/>
  <c r="S107" i="26"/>
  <c r="AG107" i="26"/>
  <c r="BD107" i="26"/>
  <c r="L107" i="1"/>
  <c r="BL107" i="26"/>
  <c r="BM107" i="26"/>
  <c r="BN107" i="26"/>
  <c r="BO107" i="26"/>
  <c r="BP107" i="26"/>
  <c r="BQ107" i="26"/>
  <c r="BS107" i="26"/>
  <c r="BV107" i="26"/>
  <c r="BW107" i="26"/>
  <c r="BX107" i="26"/>
  <c r="BY107" i="26"/>
  <c r="E108" i="26"/>
  <c r="F108" i="26"/>
  <c r="N108" i="26" a="1"/>
  <c r="N108" i="26" s="1"/>
  <c r="P108" i="26"/>
  <c r="S108" i="26"/>
  <c r="AG108" i="26"/>
  <c r="BD108" i="26"/>
  <c r="L108" i="1"/>
  <c r="BL108" i="26"/>
  <c r="BM108" i="26"/>
  <c r="BN108" i="26"/>
  <c r="BO108" i="26"/>
  <c r="BP108" i="26"/>
  <c r="BQ108" i="26"/>
  <c r="BS108" i="26"/>
  <c r="BV108" i="26"/>
  <c r="BW108" i="26"/>
  <c r="BX108" i="26"/>
  <c r="BY108" i="26"/>
  <c r="E109" i="26"/>
  <c r="F109" i="26"/>
  <c r="N109" i="26" a="1"/>
  <c r="N109" i="26" s="1"/>
  <c r="P109" i="26"/>
  <c r="S109" i="26"/>
  <c r="AG109" i="26"/>
  <c r="BD109" i="26"/>
  <c r="L109" i="1"/>
  <c r="BL109" i="26"/>
  <c r="BM109" i="26"/>
  <c r="BN109" i="26"/>
  <c r="BO109" i="26"/>
  <c r="BP109" i="26"/>
  <c r="BQ109" i="26"/>
  <c r="BS109" i="26"/>
  <c r="BV109" i="26"/>
  <c r="BW109" i="26"/>
  <c r="BX109" i="26"/>
  <c r="BY109" i="26"/>
  <c r="E110" i="26"/>
  <c r="F110" i="26"/>
  <c r="N110" i="26" a="1"/>
  <c r="N110" i="26" s="1"/>
  <c r="P110" i="26"/>
  <c r="S110" i="26"/>
  <c r="AG110" i="26"/>
  <c r="BD110" i="26"/>
  <c r="L110" i="1"/>
  <c r="BL110" i="26"/>
  <c r="BM110" i="26"/>
  <c r="BN110" i="26"/>
  <c r="BO110" i="26"/>
  <c r="BP110" i="26"/>
  <c r="BQ110" i="26"/>
  <c r="BS110" i="26"/>
  <c r="BV110" i="26"/>
  <c r="BW110" i="26"/>
  <c r="BX110" i="26"/>
  <c r="BY110" i="26"/>
  <c r="E111" i="26"/>
  <c r="F111" i="26"/>
  <c r="N111" i="26" a="1"/>
  <c r="N111" i="26" s="1"/>
  <c r="P111" i="26"/>
  <c r="S111" i="26"/>
  <c r="AG111" i="26"/>
  <c r="BD111" i="26"/>
  <c r="L111" i="1"/>
  <c r="BL111" i="26"/>
  <c r="BM111" i="26"/>
  <c r="BN111" i="26"/>
  <c r="BO111" i="26"/>
  <c r="BP111" i="26"/>
  <c r="BQ111" i="26"/>
  <c r="BS111" i="26"/>
  <c r="BV111" i="26"/>
  <c r="BW111" i="26"/>
  <c r="BX111" i="26"/>
  <c r="BY111" i="26"/>
  <c r="E112" i="26"/>
  <c r="F112" i="26"/>
  <c r="N112" i="26" a="1"/>
  <c r="N112" i="26" s="1"/>
  <c r="P112" i="26"/>
  <c r="S112" i="26"/>
  <c r="AG112" i="26"/>
  <c r="BD112" i="26"/>
  <c r="L112" i="1"/>
  <c r="BL112" i="26"/>
  <c r="BM112" i="26"/>
  <c r="BN112" i="26"/>
  <c r="BO112" i="26"/>
  <c r="BP112" i="26"/>
  <c r="BQ112" i="26"/>
  <c r="BS112" i="26"/>
  <c r="BV112" i="26"/>
  <c r="BW112" i="26"/>
  <c r="BX112" i="26"/>
  <c r="BY112" i="26"/>
  <c r="E113" i="26"/>
  <c r="F113" i="26"/>
  <c r="N113" i="26" a="1"/>
  <c r="N113" i="26" s="1"/>
  <c r="P113" i="26"/>
  <c r="S113" i="26"/>
  <c r="AG113" i="26"/>
  <c r="BD113" i="26"/>
  <c r="L113" i="1"/>
  <c r="BL113" i="26"/>
  <c r="BM113" i="26"/>
  <c r="BN113" i="26"/>
  <c r="BO113" i="26"/>
  <c r="BP113" i="26"/>
  <c r="BQ113" i="26"/>
  <c r="BS113" i="26"/>
  <c r="BV113" i="26"/>
  <c r="BW113" i="26"/>
  <c r="BX113" i="26"/>
  <c r="BY113" i="26"/>
  <c r="E114" i="26"/>
  <c r="F114" i="26"/>
  <c r="N114" i="26" a="1"/>
  <c r="N114" i="26" s="1"/>
  <c r="P114" i="26"/>
  <c r="S114" i="26"/>
  <c r="AG114" i="26"/>
  <c r="BD114" i="26"/>
  <c r="L114" i="1"/>
  <c r="BL114" i="26"/>
  <c r="BM114" i="26"/>
  <c r="BN114" i="26"/>
  <c r="BO114" i="26"/>
  <c r="BP114" i="26"/>
  <c r="BQ114" i="26"/>
  <c r="BS114" i="26"/>
  <c r="BV114" i="26"/>
  <c r="BW114" i="26"/>
  <c r="BX114" i="26"/>
  <c r="BY114" i="26"/>
  <c r="E115" i="26"/>
  <c r="F115" i="26"/>
  <c r="N115" i="26" a="1"/>
  <c r="N115" i="26" s="1"/>
  <c r="P115" i="26"/>
  <c r="S115" i="26"/>
  <c r="AG115" i="26"/>
  <c r="BD115" i="26"/>
  <c r="L115" i="1"/>
  <c r="BL115" i="26"/>
  <c r="BM115" i="26"/>
  <c r="BN115" i="26"/>
  <c r="BO115" i="26"/>
  <c r="BP115" i="26"/>
  <c r="BQ115" i="26"/>
  <c r="BS115" i="26"/>
  <c r="BV115" i="26"/>
  <c r="BW115" i="26"/>
  <c r="BX115" i="26"/>
  <c r="BY115" i="26"/>
  <c r="E116" i="26"/>
  <c r="F116" i="26"/>
  <c r="N116" i="26" a="1"/>
  <c r="N116" i="26" s="1"/>
  <c r="P116" i="26"/>
  <c r="S116" i="26"/>
  <c r="AG116" i="26"/>
  <c r="BD116" i="26"/>
  <c r="L116" i="1"/>
  <c r="BL116" i="26"/>
  <c r="BM116" i="26"/>
  <c r="BN116" i="26"/>
  <c r="BO116" i="26"/>
  <c r="BP116" i="26"/>
  <c r="BQ116" i="26"/>
  <c r="BS116" i="26"/>
  <c r="BV116" i="26"/>
  <c r="BW116" i="26"/>
  <c r="BX116" i="26"/>
  <c r="BY116" i="26"/>
  <c r="E117" i="26"/>
  <c r="F117" i="26"/>
  <c r="N117" i="26" a="1"/>
  <c r="N117" i="26" s="1"/>
  <c r="P117" i="26"/>
  <c r="S117" i="26"/>
  <c r="AG117" i="26"/>
  <c r="BD117" i="26"/>
  <c r="L117" i="1"/>
  <c r="BL117" i="26"/>
  <c r="BM117" i="26"/>
  <c r="BN117" i="26"/>
  <c r="BO117" i="26"/>
  <c r="BP117" i="26"/>
  <c r="BQ117" i="26"/>
  <c r="BS117" i="26"/>
  <c r="BV117" i="26"/>
  <c r="BW117" i="26"/>
  <c r="BX117" i="26"/>
  <c r="BY117" i="26"/>
  <c r="E118" i="26"/>
  <c r="F118" i="26"/>
  <c r="N118" i="26" a="1"/>
  <c r="N118" i="26" s="1"/>
  <c r="P118" i="26"/>
  <c r="S118" i="26"/>
  <c r="AG118" i="26"/>
  <c r="BD118" i="26"/>
  <c r="L118" i="1"/>
  <c r="BL118" i="26"/>
  <c r="BM118" i="26"/>
  <c r="BN118" i="26"/>
  <c r="BO118" i="26"/>
  <c r="BP118" i="26"/>
  <c r="BQ118" i="26"/>
  <c r="BS118" i="26"/>
  <c r="BV118" i="26"/>
  <c r="BW118" i="26"/>
  <c r="BX118" i="26"/>
  <c r="BY118" i="26"/>
  <c r="E119" i="26"/>
  <c r="F119" i="26"/>
  <c r="N119" i="26" a="1"/>
  <c r="N119" i="26" s="1"/>
  <c r="P119" i="26"/>
  <c r="S119" i="26"/>
  <c r="AG119" i="26"/>
  <c r="BD119" i="26"/>
  <c r="L119" i="1"/>
  <c r="BL119" i="26"/>
  <c r="BM119" i="26"/>
  <c r="BN119" i="26"/>
  <c r="BO119" i="26"/>
  <c r="BP119" i="26"/>
  <c r="BQ119" i="26"/>
  <c r="BS119" i="26"/>
  <c r="BV119" i="26"/>
  <c r="BW119" i="26"/>
  <c r="BX119" i="26"/>
  <c r="BY119" i="26"/>
  <c r="E120" i="26"/>
  <c r="F120" i="26"/>
  <c r="N120" i="26" a="1"/>
  <c r="N120" i="26" s="1"/>
  <c r="P120" i="26"/>
  <c r="S120" i="26"/>
  <c r="AG120" i="26"/>
  <c r="BD120" i="26"/>
  <c r="L120" i="1"/>
  <c r="BL120" i="26"/>
  <c r="BM120" i="26"/>
  <c r="BN120" i="26"/>
  <c r="BO120" i="26"/>
  <c r="BP120" i="26"/>
  <c r="BQ120" i="26"/>
  <c r="BS120" i="26"/>
  <c r="BV120" i="26"/>
  <c r="BW120" i="26"/>
  <c r="BX120" i="26"/>
  <c r="BY120" i="26"/>
  <c r="E121" i="26"/>
  <c r="F121" i="26"/>
  <c r="N121" i="26" a="1"/>
  <c r="N121" i="26" s="1"/>
  <c r="P121" i="26"/>
  <c r="S121" i="26"/>
  <c r="AG121" i="26"/>
  <c r="BD121" i="26"/>
  <c r="L121" i="1"/>
  <c r="BL121" i="26"/>
  <c r="BM121" i="26"/>
  <c r="BN121" i="26"/>
  <c r="BO121" i="26"/>
  <c r="BP121" i="26"/>
  <c r="BQ121" i="26"/>
  <c r="BS121" i="26"/>
  <c r="BV121" i="26"/>
  <c r="BW121" i="26"/>
  <c r="BX121" i="26"/>
  <c r="BY121" i="26"/>
  <c r="E122" i="26"/>
  <c r="F122" i="26"/>
  <c r="N122" i="26" a="1"/>
  <c r="N122" i="26" s="1"/>
  <c r="P122" i="26"/>
  <c r="S122" i="26"/>
  <c r="AG122" i="26"/>
  <c r="BD122" i="26"/>
  <c r="L122" i="1"/>
  <c r="BL122" i="26"/>
  <c r="BM122" i="26"/>
  <c r="BN122" i="26"/>
  <c r="BO122" i="26"/>
  <c r="BP122" i="26"/>
  <c r="BQ122" i="26"/>
  <c r="BS122" i="26"/>
  <c r="BV122" i="26"/>
  <c r="BW122" i="26"/>
  <c r="BX122" i="26"/>
  <c r="BY122" i="26"/>
  <c r="E123" i="26"/>
  <c r="F123" i="26"/>
  <c r="N123" i="26" a="1"/>
  <c r="N123" i="26" s="1"/>
  <c r="P123" i="26"/>
  <c r="S123" i="26"/>
  <c r="AG123" i="26"/>
  <c r="BD123" i="26"/>
  <c r="L123" i="1"/>
  <c r="BL123" i="26"/>
  <c r="BM123" i="26"/>
  <c r="BN123" i="26"/>
  <c r="BO123" i="26"/>
  <c r="BP123" i="26"/>
  <c r="BQ123" i="26"/>
  <c r="BS123" i="26"/>
  <c r="BV123" i="26"/>
  <c r="BW123" i="26"/>
  <c r="BX123" i="26"/>
  <c r="BY123" i="26"/>
  <c r="E124" i="26"/>
  <c r="F124" i="26"/>
  <c r="N124" i="26" a="1"/>
  <c r="N124" i="26" s="1"/>
  <c r="P124" i="26"/>
  <c r="S124" i="26"/>
  <c r="AG124" i="26"/>
  <c r="BD124" i="26"/>
  <c r="L124" i="1"/>
  <c r="BL124" i="26"/>
  <c r="BM124" i="26"/>
  <c r="BN124" i="26"/>
  <c r="BO124" i="26"/>
  <c r="BP124" i="26"/>
  <c r="BQ124" i="26"/>
  <c r="BS124" i="26"/>
  <c r="BV124" i="26"/>
  <c r="BW124" i="26"/>
  <c r="BX124" i="26"/>
  <c r="BY124" i="26"/>
  <c r="E125" i="26"/>
  <c r="F125" i="26"/>
  <c r="N125" i="26" a="1"/>
  <c r="N125" i="26" s="1"/>
  <c r="P125" i="26"/>
  <c r="S125" i="26"/>
  <c r="AG125" i="26"/>
  <c r="BD125" i="26"/>
  <c r="L125" i="1"/>
  <c r="BL125" i="26"/>
  <c r="BM125" i="26"/>
  <c r="BN125" i="26"/>
  <c r="BO125" i="26"/>
  <c r="BP125" i="26"/>
  <c r="BQ125" i="26"/>
  <c r="BS125" i="26"/>
  <c r="BV125" i="26"/>
  <c r="BW125" i="26"/>
  <c r="BX125" i="26"/>
  <c r="BY125" i="26"/>
  <c r="E126" i="26"/>
  <c r="F126" i="26"/>
  <c r="N126" i="26" a="1"/>
  <c r="N126" i="26" s="1"/>
  <c r="P126" i="26"/>
  <c r="S126" i="26"/>
  <c r="AG126" i="26"/>
  <c r="BD126" i="26"/>
  <c r="L126" i="1"/>
  <c r="BL126" i="26"/>
  <c r="BM126" i="26"/>
  <c r="BN126" i="26"/>
  <c r="BO126" i="26"/>
  <c r="BP126" i="26"/>
  <c r="BQ126" i="26"/>
  <c r="BS126" i="26"/>
  <c r="BV126" i="26"/>
  <c r="BW126" i="26"/>
  <c r="BX126" i="26"/>
  <c r="BY126" i="26"/>
  <c r="E127" i="26"/>
  <c r="F127" i="26"/>
  <c r="N127" i="26" a="1"/>
  <c r="N127" i="26" s="1"/>
  <c r="P127" i="26"/>
  <c r="S127" i="26"/>
  <c r="AG127" i="26"/>
  <c r="BD127" i="26"/>
  <c r="L127" i="1"/>
  <c r="BL127" i="26"/>
  <c r="BM127" i="26"/>
  <c r="BN127" i="26"/>
  <c r="BO127" i="26"/>
  <c r="BP127" i="26"/>
  <c r="BQ127" i="26"/>
  <c r="BS127" i="26"/>
  <c r="BV127" i="26"/>
  <c r="BW127" i="26"/>
  <c r="BX127" i="26"/>
  <c r="BY127" i="26"/>
  <c r="E128" i="26"/>
  <c r="F128" i="26"/>
  <c r="N128" i="26" a="1"/>
  <c r="N128" i="26" s="1"/>
  <c r="P128" i="26"/>
  <c r="S128" i="26"/>
  <c r="AG128" i="26"/>
  <c r="BD128" i="26"/>
  <c r="L128" i="1"/>
  <c r="BL128" i="26"/>
  <c r="BM128" i="26"/>
  <c r="BN128" i="26"/>
  <c r="BO128" i="26"/>
  <c r="BP128" i="26"/>
  <c r="BQ128" i="26"/>
  <c r="BS128" i="26"/>
  <c r="BV128" i="26"/>
  <c r="BW128" i="26"/>
  <c r="BX128" i="26"/>
  <c r="BY128" i="26"/>
  <c r="E129" i="26"/>
  <c r="F129" i="26"/>
  <c r="N129" i="26" a="1"/>
  <c r="N129" i="26" s="1"/>
  <c r="P129" i="26"/>
  <c r="S129" i="26"/>
  <c r="AG129" i="26"/>
  <c r="BD129" i="26"/>
  <c r="L129" i="1"/>
  <c r="BL129" i="26"/>
  <c r="BM129" i="26"/>
  <c r="BN129" i="26"/>
  <c r="BO129" i="26"/>
  <c r="BP129" i="26"/>
  <c r="BQ129" i="26"/>
  <c r="BS129" i="26"/>
  <c r="BV129" i="26"/>
  <c r="BW129" i="26"/>
  <c r="BX129" i="26"/>
  <c r="BY129" i="26"/>
  <c r="E130" i="26"/>
  <c r="F130" i="26"/>
  <c r="N130" i="26" a="1"/>
  <c r="N130" i="26" s="1"/>
  <c r="P130" i="26"/>
  <c r="S130" i="26"/>
  <c r="AG130" i="26"/>
  <c r="BD130" i="26"/>
  <c r="L130" i="1"/>
  <c r="BL130" i="26"/>
  <c r="BM130" i="26"/>
  <c r="BN130" i="26"/>
  <c r="BO130" i="26"/>
  <c r="BP130" i="26"/>
  <c r="BQ130" i="26"/>
  <c r="BS130" i="26"/>
  <c r="BV130" i="26"/>
  <c r="BW130" i="26"/>
  <c r="BX130" i="26"/>
  <c r="BY130" i="26"/>
  <c r="E131" i="26"/>
  <c r="F131" i="26"/>
  <c r="N131" i="26" a="1"/>
  <c r="N131" i="26" s="1"/>
  <c r="P131" i="26"/>
  <c r="S131" i="26"/>
  <c r="AG131" i="26"/>
  <c r="BD131" i="26"/>
  <c r="L131" i="1"/>
  <c r="BL131" i="26"/>
  <c r="BM131" i="26"/>
  <c r="BN131" i="26"/>
  <c r="BO131" i="26"/>
  <c r="BP131" i="26"/>
  <c r="BQ131" i="26"/>
  <c r="BS131" i="26"/>
  <c r="BV131" i="26"/>
  <c r="BW131" i="26"/>
  <c r="BX131" i="26"/>
  <c r="BY131" i="26"/>
  <c r="E132" i="26"/>
  <c r="F132" i="26"/>
  <c r="N132" i="26" a="1"/>
  <c r="N132" i="26" s="1"/>
  <c r="P132" i="26"/>
  <c r="S132" i="26"/>
  <c r="AG132" i="26"/>
  <c r="BD132" i="26"/>
  <c r="L132" i="1"/>
  <c r="BL132" i="26"/>
  <c r="BM132" i="26"/>
  <c r="BN132" i="26"/>
  <c r="BO132" i="26"/>
  <c r="BP132" i="26"/>
  <c r="BQ132" i="26"/>
  <c r="BS132" i="26"/>
  <c r="BV132" i="26"/>
  <c r="BW132" i="26"/>
  <c r="BX132" i="26"/>
  <c r="BY132" i="26"/>
  <c r="E133" i="26"/>
  <c r="F133" i="26"/>
  <c r="N133" i="26" a="1"/>
  <c r="N133" i="26" s="1"/>
  <c r="P133" i="26"/>
  <c r="S133" i="26"/>
  <c r="AG133" i="26"/>
  <c r="BD133" i="26"/>
  <c r="L133" i="1"/>
  <c r="BL133" i="26"/>
  <c r="BM133" i="26"/>
  <c r="BN133" i="26"/>
  <c r="BO133" i="26"/>
  <c r="BP133" i="26"/>
  <c r="BQ133" i="26"/>
  <c r="BS133" i="26"/>
  <c r="BV133" i="26"/>
  <c r="BW133" i="26"/>
  <c r="BX133" i="26"/>
  <c r="BY133" i="26"/>
  <c r="E134" i="26"/>
  <c r="F134" i="26"/>
  <c r="N134" i="26" a="1"/>
  <c r="N134" i="26" s="1"/>
  <c r="P134" i="26"/>
  <c r="S134" i="26"/>
  <c r="AG134" i="26"/>
  <c r="BD134" i="26"/>
  <c r="L134" i="1"/>
  <c r="BL134" i="26"/>
  <c r="BM134" i="26"/>
  <c r="BN134" i="26"/>
  <c r="BO134" i="26"/>
  <c r="BP134" i="26"/>
  <c r="BQ134" i="26"/>
  <c r="BS134" i="26"/>
  <c r="BV134" i="26"/>
  <c r="BW134" i="26"/>
  <c r="BX134" i="26"/>
  <c r="BY134" i="26"/>
  <c r="E135" i="26"/>
  <c r="F135" i="26"/>
  <c r="N135" i="26" a="1"/>
  <c r="N135" i="26" s="1"/>
  <c r="P135" i="26"/>
  <c r="S135" i="26"/>
  <c r="AG135" i="26"/>
  <c r="BD135" i="26"/>
  <c r="L135" i="1"/>
  <c r="BL135" i="26"/>
  <c r="BM135" i="26"/>
  <c r="BN135" i="26"/>
  <c r="BO135" i="26"/>
  <c r="BP135" i="26"/>
  <c r="BQ135" i="26"/>
  <c r="BS135" i="26"/>
  <c r="BV135" i="26"/>
  <c r="BW135" i="26"/>
  <c r="BX135" i="26"/>
  <c r="BY135" i="26"/>
  <c r="E136" i="26"/>
  <c r="F136" i="26"/>
  <c r="N136" i="26" a="1"/>
  <c r="N136" i="26" s="1"/>
  <c r="P136" i="26"/>
  <c r="S136" i="26"/>
  <c r="AG136" i="26"/>
  <c r="BD136" i="26"/>
  <c r="L136" i="1"/>
  <c r="BL136" i="26"/>
  <c r="BM136" i="26"/>
  <c r="BN136" i="26"/>
  <c r="BO136" i="26"/>
  <c r="BP136" i="26"/>
  <c r="BQ136" i="26"/>
  <c r="BS136" i="26"/>
  <c r="BV136" i="26"/>
  <c r="BW136" i="26"/>
  <c r="BX136" i="26"/>
  <c r="BY136" i="26"/>
  <c r="E137" i="26"/>
  <c r="F137" i="26"/>
  <c r="N137" i="26" a="1"/>
  <c r="N137" i="26" s="1"/>
  <c r="P137" i="26"/>
  <c r="S137" i="26"/>
  <c r="AG137" i="26"/>
  <c r="BD137" i="26"/>
  <c r="L137" i="1"/>
  <c r="BL137" i="26"/>
  <c r="BM137" i="26"/>
  <c r="BN137" i="26"/>
  <c r="BO137" i="26"/>
  <c r="BP137" i="26"/>
  <c r="BQ137" i="26"/>
  <c r="BS137" i="26"/>
  <c r="BV137" i="26"/>
  <c r="BW137" i="26"/>
  <c r="BX137" i="26"/>
  <c r="BY137" i="26"/>
  <c r="E138" i="26"/>
  <c r="F138" i="26"/>
  <c r="N138" i="26" a="1"/>
  <c r="N138" i="26" s="1"/>
  <c r="P138" i="26"/>
  <c r="S138" i="26"/>
  <c r="AG138" i="26"/>
  <c r="BD138" i="26"/>
  <c r="L138" i="1"/>
  <c r="BL138" i="26"/>
  <c r="BM138" i="26"/>
  <c r="BN138" i="26"/>
  <c r="BO138" i="26"/>
  <c r="BP138" i="26"/>
  <c r="BQ138" i="26"/>
  <c r="BS138" i="26"/>
  <c r="BV138" i="26"/>
  <c r="BW138" i="26"/>
  <c r="BX138" i="26"/>
  <c r="BY138" i="26"/>
  <c r="E139" i="26"/>
  <c r="F139" i="26"/>
  <c r="N139" i="26" a="1"/>
  <c r="N139" i="26" s="1"/>
  <c r="P139" i="26"/>
  <c r="S139" i="26"/>
  <c r="AG139" i="26"/>
  <c r="BD139" i="26"/>
  <c r="L139" i="1"/>
  <c r="BL139" i="26"/>
  <c r="BM139" i="26"/>
  <c r="BN139" i="26"/>
  <c r="BO139" i="26"/>
  <c r="BP139" i="26"/>
  <c r="BQ139" i="26"/>
  <c r="BS139" i="26"/>
  <c r="BV139" i="26"/>
  <c r="BW139" i="26"/>
  <c r="BX139" i="26"/>
  <c r="BY139" i="26"/>
  <c r="E140" i="26"/>
  <c r="F140" i="26"/>
  <c r="N140" i="26" a="1"/>
  <c r="N140" i="26" s="1"/>
  <c r="P140" i="26"/>
  <c r="S140" i="26"/>
  <c r="AG140" i="26"/>
  <c r="BD140" i="26"/>
  <c r="L140" i="1"/>
  <c r="BL140" i="26"/>
  <c r="BM140" i="26"/>
  <c r="BN140" i="26"/>
  <c r="BO140" i="26"/>
  <c r="BP140" i="26"/>
  <c r="BQ140" i="26"/>
  <c r="BS140" i="26"/>
  <c r="BV140" i="26"/>
  <c r="BW140" i="26"/>
  <c r="BX140" i="26"/>
  <c r="BY140" i="26"/>
  <c r="E141" i="26"/>
  <c r="F141" i="26"/>
  <c r="N141" i="26" a="1"/>
  <c r="N141" i="26" s="1"/>
  <c r="P141" i="26"/>
  <c r="S141" i="26"/>
  <c r="AG141" i="26"/>
  <c r="BD141" i="26"/>
  <c r="L141" i="1"/>
  <c r="BL141" i="26"/>
  <c r="BM141" i="26"/>
  <c r="BN141" i="26"/>
  <c r="BO141" i="26"/>
  <c r="BP141" i="26"/>
  <c r="BQ141" i="26"/>
  <c r="BS141" i="26"/>
  <c r="BV141" i="26"/>
  <c r="BW141" i="26"/>
  <c r="BX141" i="26"/>
  <c r="BY141" i="26"/>
  <c r="E142" i="26"/>
  <c r="F142" i="26"/>
  <c r="N142" i="26" a="1"/>
  <c r="N142" i="26" s="1"/>
  <c r="P142" i="26"/>
  <c r="S142" i="26"/>
  <c r="AG142" i="26"/>
  <c r="BD142" i="26"/>
  <c r="L142" i="1"/>
  <c r="BL142" i="26"/>
  <c r="BM142" i="26"/>
  <c r="BN142" i="26"/>
  <c r="BO142" i="26"/>
  <c r="BP142" i="26"/>
  <c r="BQ142" i="26"/>
  <c r="BS142" i="26"/>
  <c r="BV142" i="26"/>
  <c r="BW142" i="26"/>
  <c r="BX142" i="26"/>
  <c r="BY142" i="26"/>
  <c r="E143" i="26"/>
  <c r="F143" i="26"/>
  <c r="N143" i="26" a="1"/>
  <c r="N143" i="26" s="1"/>
  <c r="P143" i="26"/>
  <c r="S143" i="26"/>
  <c r="AG143" i="26"/>
  <c r="BD143" i="26"/>
  <c r="L143" i="1"/>
  <c r="BL143" i="26"/>
  <c r="BM143" i="26"/>
  <c r="BN143" i="26"/>
  <c r="BO143" i="26"/>
  <c r="BP143" i="26"/>
  <c r="BQ143" i="26"/>
  <c r="BS143" i="26"/>
  <c r="BV143" i="26"/>
  <c r="BW143" i="26"/>
  <c r="BX143" i="26"/>
  <c r="BY143" i="26"/>
  <c r="E144" i="26"/>
  <c r="F144" i="26"/>
  <c r="N144" i="26" a="1"/>
  <c r="N144" i="26" s="1"/>
  <c r="P144" i="26"/>
  <c r="S144" i="26"/>
  <c r="AG144" i="26"/>
  <c r="BD144" i="26"/>
  <c r="L144" i="1"/>
  <c r="BL144" i="26"/>
  <c r="BM144" i="26"/>
  <c r="BN144" i="26"/>
  <c r="BO144" i="26"/>
  <c r="BP144" i="26"/>
  <c r="BQ144" i="26"/>
  <c r="BS144" i="26"/>
  <c r="BV144" i="26"/>
  <c r="BW144" i="26"/>
  <c r="BX144" i="26"/>
  <c r="BY144" i="26"/>
  <c r="E145" i="26"/>
  <c r="F145" i="26"/>
  <c r="N145" i="26" a="1"/>
  <c r="N145" i="26" s="1"/>
  <c r="P145" i="26"/>
  <c r="S145" i="26"/>
  <c r="AG145" i="26"/>
  <c r="BD145" i="26"/>
  <c r="L145" i="1"/>
  <c r="BL145" i="26"/>
  <c r="BM145" i="26"/>
  <c r="BN145" i="26"/>
  <c r="BO145" i="26"/>
  <c r="BP145" i="26"/>
  <c r="BQ145" i="26"/>
  <c r="BS145" i="26"/>
  <c r="BV145" i="26"/>
  <c r="BW145" i="26"/>
  <c r="BX145" i="26"/>
  <c r="BY145" i="26"/>
  <c r="E146" i="26"/>
  <c r="F146" i="26"/>
  <c r="N146" i="26" a="1"/>
  <c r="N146" i="26" s="1"/>
  <c r="P146" i="26"/>
  <c r="S146" i="26"/>
  <c r="AG146" i="26"/>
  <c r="BD146" i="26"/>
  <c r="L146" i="1"/>
  <c r="BL146" i="26"/>
  <c r="BM146" i="26"/>
  <c r="BN146" i="26"/>
  <c r="BO146" i="26"/>
  <c r="BP146" i="26"/>
  <c r="BQ146" i="26"/>
  <c r="BS146" i="26"/>
  <c r="BV146" i="26"/>
  <c r="BW146" i="26"/>
  <c r="BX146" i="26"/>
  <c r="BY146" i="26"/>
  <c r="E147" i="26"/>
  <c r="F147" i="26"/>
  <c r="N147" i="26" a="1"/>
  <c r="N147" i="26" s="1"/>
  <c r="P147" i="26"/>
  <c r="S147" i="26"/>
  <c r="AG147" i="26"/>
  <c r="BD147" i="26"/>
  <c r="L147" i="1"/>
  <c r="BL147" i="26"/>
  <c r="BM147" i="26"/>
  <c r="BN147" i="26"/>
  <c r="BO147" i="26"/>
  <c r="BP147" i="26"/>
  <c r="BQ147" i="26"/>
  <c r="BS147" i="26"/>
  <c r="BV147" i="26"/>
  <c r="BW147" i="26"/>
  <c r="BX147" i="26"/>
  <c r="BY147" i="26"/>
  <c r="E148" i="26"/>
  <c r="F148" i="26"/>
  <c r="N148" i="26" a="1"/>
  <c r="N148" i="26" s="1"/>
  <c r="P148" i="26"/>
  <c r="S148" i="26"/>
  <c r="AG148" i="26"/>
  <c r="BD148" i="26"/>
  <c r="L148" i="1"/>
  <c r="BL148" i="26"/>
  <c r="BM148" i="26"/>
  <c r="BN148" i="26"/>
  <c r="BO148" i="26"/>
  <c r="BP148" i="26"/>
  <c r="BQ148" i="26"/>
  <c r="BS148" i="26"/>
  <c r="BV148" i="26"/>
  <c r="BW148" i="26"/>
  <c r="BX148" i="26"/>
  <c r="BY148" i="26"/>
  <c r="E149" i="26"/>
  <c r="F149" i="26"/>
  <c r="N149" i="26" a="1"/>
  <c r="N149" i="26" s="1"/>
  <c r="P149" i="26"/>
  <c r="S149" i="26"/>
  <c r="AG149" i="26"/>
  <c r="BD149" i="26"/>
  <c r="L149" i="1"/>
  <c r="BL149" i="26"/>
  <c r="BM149" i="26"/>
  <c r="BN149" i="26"/>
  <c r="BO149" i="26"/>
  <c r="BP149" i="26"/>
  <c r="BQ149" i="26"/>
  <c r="BS149" i="26"/>
  <c r="BV149" i="26"/>
  <c r="BW149" i="26"/>
  <c r="BX149" i="26"/>
  <c r="BY149" i="26"/>
  <c r="E150" i="26"/>
  <c r="F150" i="26"/>
  <c r="N150" i="26" a="1"/>
  <c r="N150" i="26" s="1"/>
  <c r="P150" i="26"/>
  <c r="S150" i="26"/>
  <c r="AG150" i="26"/>
  <c r="BD150" i="26"/>
  <c r="L150" i="1"/>
  <c r="BL150" i="26"/>
  <c r="BM150" i="26"/>
  <c r="BN150" i="26"/>
  <c r="BO150" i="26"/>
  <c r="BP150" i="26"/>
  <c r="BQ150" i="26"/>
  <c r="BS150" i="26"/>
  <c r="BV150" i="26"/>
  <c r="BW150" i="26"/>
  <c r="BX150" i="26"/>
  <c r="BY150" i="26"/>
  <c r="E151" i="26"/>
  <c r="F151" i="26"/>
  <c r="N151" i="26" a="1"/>
  <c r="N151" i="26" s="1"/>
  <c r="P151" i="26"/>
  <c r="S151" i="26"/>
  <c r="AG151" i="26"/>
  <c r="BD151" i="26"/>
  <c r="L151" i="1"/>
  <c r="BL151" i="26"/>
  <c r="BM151" i="26"/>
  <c r="BN151" i="26"/>
  <c r="BO151" i="26"/>
  <c r="BP151" i="26"/>
  <c r="BQ151" i="26"/>
  <c r="BS151" i="26"/>
  <c r="BV151" i="26"/>
  <c r="BW151" i="26"/>
  <c r="BX151" i="26"/>
  <c r="BY151" i="26"/>
  <c r="E152" i="26"/>
  <c r="F152" i="26"/>
  <c r="N152" i="26" a="1"/>
  <c r="N152" i="26" s="1"/>
  <c r="P152" i="26"/>
  <c r="S152" i="26"/>
  <c r="AG152" i="26"/>
  <c r="BD152" i="26"/>
  <c r="L152" i="1"/>
  <c r="BL152" i="26"/>
  <c r="BM152" i="26"/>
  <c r="BN152" i="26"/>
  <c r="BO152" i="26"/>
  <c r="BP152" i="26"/>
  <c r="BQ152" i="26"/>
  <c r="BS152" i="26"/>
  <c r="BV152" i="26"/>
  <c r="BW152" i="26"/>
  <c r="BX152" i="26"/>
  <c r="BY152" i="26"/>
  <c r="E153" i="26"/>
  <c r="F153" i="26"/>
  <c r="N153" i="26" a="1"/>
  <c r="N153" i="26" s="1"/>
  <c r="P153" i="26"/>
  <c r="S153" i="26"/>
  <c r="AG153" i="26"/>
  <c r="BD153" i="26"/>
  <c r="L153" i="1"/>
  <c r="BL153" i="26"/>
  <c r="BM153" i="26"/>
  <c r="BN153" i="26"/>
  <c r="BO153" i="26"/>
  <c r="BP153" i="26"/>
  <c r="BQ153" i="26"/>
  <c r="BS153" i="26"/>
  <c r="BV153" i="26"/>
  <c r="BW153" i="26"/>
  <c r="BX153" i="26"/>
  <c r="BY153" i="26"/>
  <c r="E154" i="26"/>
  <c r="F154" i="26"/>
  <c r="N154" i="26" a="1"/>
  <c r="N154" i="26" s="1"/>
  <c r="P154" i="26"/>
  <c r="S154" i="26"/>
  <c r="AG154" i="26"/>
  <c r="BD154" i="26"/>
  <c r="L154" i="1"/>
  <c r="BL154" i="26"/>
  <c r="BM154" i="26"/>
  <c r="BN154" i="26"/>
  <c r="BO154" i="26"/>
  <c r="BP154" i="26"/>
  <c r="BQ154" i="26"/>
  <c r="BS154" i="26"/>
  <c r="BV154" i="26"/>
  <c r="BW154" i="26"/>
  <c r="BX154" i="26"/>
  <c r="BY154" i="26"/>
  <c r="E155" i="26"/>
  <c r="F155" i="26"/>
  <c r="N155" i="26" a="1"/>
  <c r="N155" i="26" s="1"/>
  <c r="P155" i="26"/>
  <c r="S155" i="26"/>
  <c r="AG155" i="26"/>
  <c r="BD155" i="26"/>
  <c r="L155" i="1"/>
  <c r="BL155" i="26"/>
  <c r="BM155" i="26"/>
  <c r="BN155" i="26"/>
  <c r="BO155" i="26"/>
  <c r="BP155" i="26"/>
  <c r="BQ155" i="26"/>
  <c r="BS155" i="26"/>
  <c r="BV155" i="26"/>
  <c r="BW155" i="26"/>
  <c r="BX155" i="26"/>
  <c r="BY155" i="26"/>
  <c r="E156" i="26"/>
  <c r="F156" i="26"/>
  <c r="N156" i="26" a="1"/>
  <c r="N156" i="26" s="1"/>
  <c r="P156" i="26"/>
  <c r="S156" i="26"/>
  <c r="AG156" i="26"/>
  <c r="BD156" i="26"/>
  <c r="L156" i="1"/>
  <c r="BL156" i="26"/>
  <c r="BM156" i="26"/>
  <c r="BN156" i="26"/>
  <c r="BO156" i="26"/>
  <c r="BP156" i="26"/>
  <c r="BQ156" i="26"/>
  <c r="BS156" i="26"/>
  <c r="BV156" i="26"/>
  <c r="BW156" i="26"/>
  <c r="BX156" i="26"/>
  <c r="BY156" i="26"/>
  <c r="E157" i="26"/>
  <c r="F157" i="26"/>
  <c r="N157" i="26" a="1"/>
  <c r="N157" i="26" s="1"/>
  <c r="P157" i="26"/>
  <c r="S157" i="26"/>
  <c r="AG157" i="26"/>
  <c r="BD157" i="26"/>
  <c r="L157" i="1"/>
  <c r="BL157" i="26"/>
  <c r="BM157" i="26"/>
  <c r="BN157" i="26"/>
  <c r="BO157" i="26"/>
  <c r="BP157" i="26"/>
  <c r="BQ157" i="26"/>
  <c r="BS157" i="26"/>
  <c r="BV157" i="26"/>
  <c r="BW157" i="26"/>
  <c r="BX157" i="26"/>
  <c r="BY157" i="26"/>
  <c r="E158" i="26"/>
  <c r="F158" i="26"/>
  <c r="N158" i="26" a="1"/>
  <c r="N158" i="26" s="1"/>
  <c r="P158" i="26"/>
  <c r="S158" i="26"/>
  <c r="AG158" i="26"/>
  <c r="BD158" i="26"/>
  <c r="L158" i="1"/>
  <c r="BL158" i="26"/>
  <c r="BM158" i="26"/>
  <c r="BN158" i="26"/>
  <c r="BO158" i="26"/>
  <c r="BP158" i="26"/>
  <c r="BQ158" i="26"/>
  <c r="BS158" i="26"/>
  <c r="BV158" i="26"/>
  <c r="BW158" i="26"/>
  <c r="BX158" i="26"/>
  <c r="BY158" i="26"/>
  <c r="E159" i="26"/>
  <c r="F159" i="26"/>
  <c r="N159" i="26" a="1"/>
  <c r="N159" i="26" s="1"/>
  <c r="P159" i="26"/>
  <c r="S159" i="26"/>
  <c r="AG159" i="26"/>
  <c r="BD159" i="26"/>
  <c r="L159" i="1"/>
  <c r="BL159" i="26"/>
  <c r="BM159" i="26"/>
  <c r="BN159" i="26"/>
  <c r="BO159" i="26"/>
  <c r="BP159" i="26"/>
  <c r="BQ159" i="26"/>
  <c r="BS159" i="26"/>
  <c r="BV159" i="26"/>
  <c r="BW159" i="26"/>
  <c r="BX159" i="26"/>
  <c r="BY159" i="26"/>
  <c r="E160" i="26"/>
  <c r="F160" i="26"/>
  <c r="N160" i="26" a="1"/>
  <c r="N160" i="26" s="1"/>
  <c r="P160" i="26"/>
  <c r="S160" i="26"/>
  <c r="AG160" i="26"/>
  <c r="BD160" i="26"/>
  <c r="L160" i="1"/>
  <c r="BL160" i="26"/>
  <c r="BM160" i="26"/>
  <c r="BN160" i="26"/>
  <c r="BO160" i="26"/>
  <c r="BP160" i="26"/>
  <c r="BQ160" i="26"/>
  <c r="BS160" i="26"/>
  <c r="BV160" i="26"/>
  <c r="BW160" i="26"/>
  <c r="BX160" i="26"/>
  <c r="BY160" i="26"/>
  <c r="E161" i="26"/>
  <c r="F161" i="26"/>
  <c r="N161" i="26" a="1"/>
  <c r="N161" i="26" s="1"/>
  <c r="P161" i="26"/>
  <c r="S161" i="26"/>
  <c r="AG161" i="26"/>
  <c r="BD161" i="26"/>
  <c r="L161" i="1"/>
  <c r="BL161" i="26"/>
  <c r="BM161" i="26"/>
  <c r="BN161" i="26"/>
  <c r="BO161" i="26"/>
  <c r="BP161" i="26"/>
  <c r="BQ161" i="26"/>
  <c r="BS161" i="26"/>
  <c r="BV161" i="26"/>
  <c r="BW161" i="26"/>
  <c r="BX161" i="26"/>
  <c r="BY161" i="26"/>
  <c r="E162" i="26"/>
  <c r="F162" i="26"/>
  <c r="N162" i="26" a="1"/>
  <c r="N162" i="26" s="1"/>
  <c r="P162" i="26"/>
  <c r="S162" i="26"/>
  <c r="AG162" i="26"/>
  <c r="BD162" i="26"/>
  <c r="L162" i="1"/>
  <c r="BL162" i="26"/>
  <c r="BM162" i="26"/>
  <c r="BN162" i="26"/>
  <c r="BO162" i="26"/>
  <c r="BP162" i="26"/>
  <c r="BQ162" i="26"/>
  <c r="BS162" i="26"/>
  <c r="BV162" i="26"/>
  <c r="BW162" i="26"/>
  <c r="BX162" i="26"/>
  <c r="BY162" i="26"/>
  <c r="E163" i="26"/>
  <c r="F163" i="26"/>
  <c r="N163" i="26" a="1"/>
  <c r="N163" i="26" s="1"/>
  <c r="P163" i="26"/>
  <c r="S163" i="26"/>
  <c r="AG163" i="26"/>
  <c r="BD163" i="26"/>
  <c r="L163" i="1"/>
  <c r="BL163" i="26"/>
  <c r="BM163" i="26"/>
  <c r="BN163" i="26"/>
  <c r="BO163" i="26"/>
  <c r="BP163" i="26"/>
  <c r="BQ163" i="26"/>
  <c r="BS163" i="26"/>
  <c r="BV163" i="26"/>
  <c r="BW163" i="26"/>
  <c r="BX163" i="26"/>
  <c r="BY163" i="26"/>
  <c r="E164" i="26"/>
  <c r="F164" i="26"/>
  <c r="N164" i="26" a="1"/>
  <c r="N164" i="26" s="1"/>
  <c r="P164" i="26"/>
  <c r="S164" i="26"/>
  <c r="AG164" i="26"/>
  <c r="BD164" i="26"/>
  <c r="L164" i="1"/>
  <c r="BL164" i="26"/>
  <c r="BM164" i="26"/>
  <c r="BN164" i="26"/>
  <c r="BO164" i="26"/>
  <c r="BP164" i="26"/>
  <c r="BQ164" i="26"/>
  <c r="BS164" i="26"/>
  <c r="BV164" i="26"/>
  <c r="BW164" i="26"/>
  <c r="BX164" i="26"/>
  <c r="BY164" i="26"/>
  <c r="E165" i="26"/>
  <c r="F165" i="26"/>
  <c r="N165" i="26" a="1"/>
  <c r="N165" i="26" s="1"/>
  <c r="P165" i="26"/>
  <c r="S165" i="26"/>
  <c r="AG165" i="26"/>
  <c r="BD165" i="26"/>
  <c r="L165" i="1"/>
  <c r="BL165" i="26"/>
  <c r="BM165" i="26"/>
  <c r="BN165" i="26"/>
  <c r="BO165" i="26"/>
  <c r="BP165" i="26"/>
  <c r="BQ165" i="26"/>
  <c r="BS165" i="26"/>
  <c r="BV165" i="26"/>
  <c r="BW165" i="26"/>
  <c r="BX165" i="26"/>
  <c r="BY165" i="26"/>
  <c r="E166" i="26"/>
  <c r="F166" i="26"/>
  <c r="N166" i="26" a="1"/>
  <c r="N166" i="26" s="1"/>
  <c r="P166" i="26"/>
  <c r="S166" i="26"/>
  <c r="AG166" i="26"/>
  <c r="BD166" i="26"/>
  <c r="L166" i="1"/>
  <c r="BL166" i="26"/>
  <c r="BM166" i="26"/>
  <c r="BN166" i="26"/>
  <c r="BO166" i="26"/>
  <c r="BP166" i="26"/>
  <c r="BQ166" i="26"/>
  <c r="BS166" i="26"/>
  <c r="BV166" i="26"/>
  <c r="BW166" i="26"/>
  <c r="BX166" i="26"/>
  <c r="BY166" i="26"/>
  <c r="E167" i="26"/>
  <c r="F167" i="26"/>
  <c r="N167" i="26" a="1"/>
  <c r="N167" i="26" s="1"/>
  <c r="P167" i="26"/>
  <c r="S167" i="26"/>
  <c r="AG167" i="26"/>
  <c r="BD167" i="26"/>
  <c r="L167" i="1"/>
  <c r="BL167" i="26"/>
  <c r="BM167" i="26"/>
  <c r="BN167" i="26"/>
  <c r="BO167" i="26"/>
  <c r="BP167" i="26"/>
  <c r="BQ167" i="26"/>
  <c r="BS167" i="26"/>
  <c r="BV167" i="26"/>
  <c r="BW167" i="26"/>
  <c r="BX167" i="26"/>
  <c r="BY167" i="26"/>
  <c r="E168" i="26"/>
  <c r="F168" i="26"/>
  <c r="N168" i="26" a="1"/>
  <c r="N168" i="26" s="1"/>
  <c r="P168" i="26"/>
  <c r="S168" i="26"/>
  <c r="AG168" i="26"/>
  <c r="BD168" i="26"/>
  <c r="L168" i="1"/>
  <c r="BL168" i="26"/>
  <c r="BM168" i="26"/>
  <c r="BN168" i="26"/>
  <c r="BO168" i="26"/>
  <c r="BP168" i="26"/>
  <c r="BQ168" i="26"/>
  <c r="BS168" i="26"/>
  <c r="BV168" i="26"/>
  <c r="BW168" i="26"/>
  <c r="BX168" i="26"/>
  <c r="BY168" i="26"/>
  <c r="E169" i="26"/>
  <c r="F169" i="26"/>
  <c r="N169" i="26" a="1"/>
  <c r="N169" i="26" s="1"/>
  <c r="P169" i="26"/>
  <c r="S169" i="26"/>
  <c r="AG169" i="26"/>
  <c r="BD169" i="26"/>
  <c r="L169" i="1"/>
  <c r="BL169" i="26"/>
  <c r="BM169" i="26"/>
  <c r="BN169" i="26"/>
  <c r="BO169" i="26"/>
  <c r="BP169" i="26"/>
  <c r="BQ169" i="26"/>
  <c r="BS169" i="26"/>
  <c r="BV169" i="26"/>
  <c r="BW169" i="26"/>
  <c r="BX169" i="26"/>
  <c r="BY169" i="26"/>
  <c r="E170" i="26"/>
  <c r="F170" i="26"/>
  <c r="N170" i="26" a="1"/>
  <c r="N170" i="26" s="1"/>
  <c r="P170" i="26"/>
  <c r="S170" i="26"/>
  <c r="AG170" i="26"/>
  <c r="BD170" i="26"/>
  <c r="L170" i="1"/>
  <c r="BL170" i="26"/>
  <c r="BM170" i="26"/>
  <c r="BN170" i="26"/>
  <c r="BO170" i="26"/>
  <c r="BP170" i="26"/>
  <c r="BQ170" i="26"/>
  <c r="BS170" i="26"/>
  <c r="BV170" i="26"/>
  <c r="BW170" i="26"/>
  <c r="BX170" i="26"/>
  <c r="BY170" i="26"/>
  <c r="E171" i="26"/>
  <c r="F171" i="26"/>
  <c r="N171" i="26" a="1"/>
  <c r="N171" i="26" s="1"/>
  <c r="P171" i="26"/>
  <c r="S171" i="26"/>
  <c r="AG171" i="26"/>
  <c r="BD171" i="26"/>
  <c r="L171" i="1"/>
  <c r="BL171" i="26"/>
  <c r="BM171" i="26"/>
  <c r="BN171" i="26"/>
  <c r="BO171" i="26"/>
  <c r="BP171" i="26"/>
  <c r="BQ171" i="26"/>
  <c r="BS171" i="26"/>
  <c r="BV171" i="26"/>
  <c r="BW171" i="26"/>
  <c r="BX171" i="26"/>
  <c r="BY171" i="26"/>
  <c r="E172" i="26"/>
  <c r="F172" i="26"/>
  <c r="N172" i="26" a="1"/>
  <c r="N172" i="26" s="1"/>
  <c r="P172" i="26"/>
  <c r="S172" i="26"/>
  <c r="AG172" i="26"/>
  <c r="BD172" i="26"/>
  <c r="L172" i="1"/>
  <c r="BL172" i="26"/>
  <c r="BM172" i="26"/>
  <c r="BN172" i="26"/>
  <c r="BO172" i="26"/>
  <c r="BP172" i="26"/>
  <c r="BQ172" i="26"/>
  <c r="BS172" i="26"/>
  <c r="BV172" i="26"/>
  <c r="BW172" i="26"/>
  <c r="BX172" i="26"/>
  <c r="BY172" i="26"/>
  <c r="E173" i="26"/>
  <c r="F173" i="26"/>
  <c r="N173" i="26" a="1"/>
  <c r="N173" i="26" s="1"/>
  <c r="P173" i="26"/>
  <c r="S173" i="26"/>
  <c r="AG173" i="26"/>
  <c r="BD173" i="26"/>
  <c r="L173" i="1"/>
  <c r="BL173" i="26"/>
  <c r="BM173" i="26"/>
  <c r="BN173" i="26"/>
  <c r="BO173" i="26"/>
  <c r="BP173" i="26"/>
  <c r="BQ173" i="26"/>
  <c r="BS173" i="26"/>
  <c r="BV173" i="26"/>
  <c r="BW173" i="26"/>
  <c r="BX173" i="26"/>
  <c r="BY173" i="26"/>
  <c r="E174" i="26"/>
  <c r="F174" i="26"/>
  <c r="N174" i="26" a="1"/>
  <c r="N174" i="26" s="1"/>
  <c r="P174" i="26"/>
  <c r="S174" i="26"/>
  <c r="AG174" i="26"/>
  <c r="BD174" i="26"/>
  <c r="L174" i="1"/>
  <c r="BL174" i="26"/>
  <c r="BM174" i="26"/>
  <c r="BN174" i="26"/>
  <c r="BO174" i="26"/>
  <c r="BP174" i="26"/>
  <c r="BQ174" i="26"/>
  <c r="BS174" i="26"/>
  <c r="BV174" i="26"/>
  <c r="BW174" i="26"/>
  <c r="BX174" i="26"/>
  <c r="BY174" i="26"/>
  <c r="E175" i="26"/>
  <c r="F175" i="26"/>
  <c r="N175" i="26" a="1"/>
  <c r="N175" i="26" s="1"/>
  <c r="P175" i="26"/>
  <c r="S175" i="26"/>
  <c r="AG175" i="26"/>
  <c r="BD175" i="26"/>
  <c r="L175" i="1"/>
  <c r="BL175" i="26"/>
  <c r="BM175" i="26"/>
  <c r="BN175" i="26"/>
  <c r="BO175" i="26"/>
  <c r="BP175" i="26"/>
  <c r="BQ175" i="26"/>
  <c r="BS175" i="26"/>
  <c r="BV175" i="26"/>
  <c r="BW175" i="26"/>
  <c r="BX175" i="26"/>
  <c r="BY175" i="26"/>
  <c r="E176" i="26"/>
  <c r="F176" i="26"/>
  <c r="N176" i="26" a="1"/>
  <c r="N176" i="26" s="1"/>
  <c r="P176" i="26"/>
  <c r="S176" i="26"/>
  <c r="AG176" i="26"/>
  <c r="BD176" i="26"/>
  <c r="L176" i="1"/>
  <c r="BL176" i="26"/>
  <c r="BM176" i="26"/>
  <c r="BN176" i="26"/>
  <c r="BO176" i="26"/>
  <c r="BP176" i="26"/>
  <c r="BQ176" i="26"/>
  <c r="BS176" i="26"/>
  <c r="BV176" i="26"/>
  <c r="BW176" i="26"/>
  <c r="BX176" i="26"/>
  <c r="BY176" i="26"/>
  <c r="E177" i="26"/>
  <c r="F177" i="26"/>
  <c r="N177" i="26" a="1"/>
  <c r="N177" i="26" s="1"/>
  <c r="P177" i="26"/>
  <c r="S177" i="26"/>
  <c r="AG177" i="26"/>
  <c r="BD177" i="26"/>
  <c r="L177" i="1"/>
  <c r="BL177" i="26"/>
  <c r="BM177" i="26"/>
  <c r="BN177" i="26"/>
  <c r="BO177" i="26"/>
  <c r="BP177" i="26"/>
  <c r="BQ177" i="26"/>
  <c r="BS177" i="26"/>
  <c r="BV177" i="26"/>
  <c r="BW177" i="26"/>
  <c r="BX177" i="26"/>
  <c r="BY177" i="26"/>
  <c r="E178" i="26"/>
  <c r="F178" i="26"/>
  <c r="N178" i="26" a="1"/>
  <c r="N178" i="26" s="1"/>
  <c r="P178" i="26"/>
  <c r="S178" i="26"/>
  <c r="AG178" i="26"/>
  <c r="BD178" i="26"/>
  <c r="L178" i="1"/>
  <c r="BL178" i="26"/>
  <c r="BM178" i="26"/>
  <c r="BN178" i="26"/>
  <c r="BO178" i="26"/>
  <c r="BP178" i="26"/>
  <c r="BQ178" i="26"/>
  <c r="BS178" i="26"/>
  <c r="BV178" i="26"/>
  <c r="BW178" i="26"/>
  <c r="BX178" i="26"/>
  <c r="BY178" i="26"/>
  <c r="E179" i="26"/>
  <c r="F179" i="26"/>
  <c r="N179" i="26" a="1"/>
  <c r="N179" i="26" s="1"/>
  <c r="P179" i="26"/>
  <c r="S179" i="26"/>
  <c r="AG179" i="26"/>
  <c r="BD179" i="26"/>
  <c r="L179" i="1"/>
  <c r="BL179" i="26"/>
  <c r="BM179" i="26"/>
  <c r="BN179" i="26"/>
  <c r="BO179" i="26"/>
  <c r="BP179" i="26"/>
  <c r="BQ179" i="26"/>
  <c r="BS179" i="26"/>
  <c r="BV179" i="26"/>
  <c r="BW179" i="26"/>
  <c r="BX179" i="26"/>
  <c r="BY179" i="26"/>
  <c r="E180" i="26"/>
  <c r="F180" i="26"/>
  <c r="N180" i="26" a="1"/>
  <c r="N180" i="26" s="1"/>
  <c r="P180" i="26"/>
  <c r="S180" i="26"/>
  <c r="AG180" i="26"/>
  <c r="BD180" i="26"/>
  <c r="L180" i="1"/>
  <c r="BL180" i="26"/>
  <c r="BM180" i="26"/>
  <c r="BN180" i="26"/>
  <c r="BO180" i="26"/>
  <c r="BP180" i="26"/>
  <c r="BQ180" i="26"/>
  <c r="BS180" i="26"/>
  <c r="BV180" i="26"/>
  <c r="BW180" i="26"/>
  <c r="BX180" i="26"/>
  <c r="BY180" i="26"/>
  <c r="E181" i="26"/>
  <c r="F181" i="26"/>
  <c r="N181" i="26" a="1"/>
  <c r="N181" i="26" s="1"/>
  <c r="P181" i="26"/>
  <c r="S181" i="26"/>
  <c r="AG181" i="26"/>
  <c r="BD181" i="26"/>
  <c r="L181" i="1"/>
  <c r="BL181" i="26"/>
  <c r="BM181" i="26"/>
  <c r="BN181" i="26"/>
  <c r="BO181" i="26"/>
  <c r="BP181" i="26"/>
  <c r="BQ181" i="26"/>
  <c r="BS181" i="26"/>
  <c r="BV181" i="26"/>
  <c r="BW181" i="26"/>
  <c r="BX181" i="26"/>
  <c r="BY181" i="26"/>
  <c r="E182" i="26"/>
  <c r="F182" i="26"/>
  <c r="N182" i="26" a="1"/>
  <c r="N182" i="26" s="1"/>
  <c r="P182" i="26"/>
  <c r="S182" i="26"/>
  <c r="AG182" i="26"/>
  <c r="BD182" i="26"/>
  <c r="L182" i="1"/>
  <c r="BL182" i="26"/>
  <c r="BM182" i="26"/>
  <c r="BN182" i="26"/>
  <c r="BO182" i="26"/>
  <c r="BP182" i="26"/>
  <c r="BQ182" i="26"/>
  <c r="BS182" i="26"/>
  <c r="BV182" i="26"/>
  <c r="BW182" i="26"/>
  <c r="BX182" i="26"/>
  <c r="BY182" i="26"/>
  <c r="E183" i="26"/>
  <c r="F183" i="26"/>
  <c r="N183" i="26" a="1"/>
  <c r="N183" i="26" s="1"/>
  <c r="P183" i="26"/>
  <c r="S183" i="26"/>
  <c r="AG183" i="26"/>
  <c r="BD183" i="26"/>
  <c r="L183" i="1"/>
  <c r="BL183" i="26"/>
  <c r="BM183" i="26"/>
  <c r="BN183" i="26"/>
  <c r="BO183" i="26"/>
  <c r="BP183" i="26"/>
  <c r="BQ183" i="26"/>
  <c r="BS183" i="26"/>
  <c r="BV183" i="26"/>
  <c r="BW183" i="26"/>
  <c r="BX183" i="26"/>
  <c r="BY183" i="26"/>
  <c r="E184" i="26"/>
  <c r="F184" i="26"/>
  <c r="N184" i="26" a="1"/>
  <c r="N184" i="26" s="1"/>
  <c r="P184" i="26"/>
  <c r="S184" i="26"/>
  <c r="AG184" i="26"/>
  <c r="BD184" i="26"/>
  <c r="L184" i="1"/>
  <c r="BL184" i="26"/>
  <c r="BM184" i="26"/>
  <c r="BN184" i="26"/>
  <c r="BO184" i="26"/>
  <c r="BP184" i="26"/>
  <c r="BQ184" i="26"/>
  <c r="BS184" i="26"/>
  <c r="BV184" i="26"/>
  <c r="BW184" i="26"/>
  <c r="BX184" i="26"/>
  <c r="BY184" i="26"/>
  <c r="E185" i="26"/>
  <c r="F185" i="26"/>
  <c r="N185" i="26" a="1"/>
  <c r="N185" i="26" s="1"/>
  <c r="P185" i="26"/>
  <c r="S185" i="26"/>
  <c r="AG185" i="26"/>
  <c r="BD185" i="26"/>
  <c r="L185" i="1"/>
  <c r="BL185" i="26"/>
  <c r="BM185" i="26"/>
  <c r="BN185" i="26"/>
  <c r="BO185" i="26"/>
  <c r="BP185" i="26"/>
  <c r="BQ185" i="26"/>
  <c r="BS185" i="26"/>
  <c r="BV185" i="26"/>
  <c r="BW185" i="26"/>
  <c r="BX185" i="26"/>
  <c r="BY185" i="26"/>
  <c r="E186" i="26"/>
  <c r="F186" i="26"/>
  <c r="N186" i="26" a="1"/>
  <c r="N186" i="26" s="1"/>
  <c r="P186" i="26"/>
  <c r="S186" i="26"/>
  <c r="AG186" i="26"/>
  <c r="BD186" i="26"/>
  <c r="L186" i="1"/>
  <c r="BL186" i="26"/>
  <c r="BM186" i="26"/>
  <c r="BN186" i="26"/>
  <c r="BO186" i="26"/>
  <c r="BP186" i="26"/>
  <c r="BQ186" i="26"/>
  <c r="BS186" i="26"/>
  <c r="BV186" i="26"/>
  <c r="BW186" i="26"/>
  <c r="BX186" i="26"/>
  <c r="BY186" i="26"/>
  <c r="E187" i="26"/>
  <c r="F187" i="26"/>
  <c r="N187" i="26" a="1"/>
  <c r="N187" i="26" s="1"/>
  <c r="P187" i="26"/>
  <c r="S187" i="26"/>
  <c r="AG187" i="26"/>
  <c r="BD187" i="26"/>
  <c r="L187" i="1"/>
  <c r="BL187" i="26"/>
  <c r="BM187" i="26"/>
  <c r="BN187" i="26"/>
  <c r="BO187" i="26"/>
  <c r="BP187" i="26"/>
  <c r="BQ187" i="26"/>
  <c r="BS187" i="26"/>
  <c r="BV187" i="26"/>
  <c r="BW187" i="26"/>
  <c r="BX187" i="26"/>
  <c r="BY187" i="26"/>
  <c r="E188" i="26"/>
  <c r="F188" i="26"/>
  <c r="N188" i="26" a="1"/>
  <c r="N188" i="26" s="1"/>
  <c r="P188" i="26"/>
  <c r="S188" i="26"/>
  <c r="AG188" i="26"/>
  <c r="BD188" i="26"/>
  <c r="L188" i="1"/>
  <c r="BL188" i="26"/>
  <c r="BM188" i="26"/>
  <c r="BN188" i="26"/>
  <c r="BO188" i="26"/>
  <c r="BP188" i="26"/>
  <c r="BQ188" i="26"/>
  <c r="BS188" i="26"/>
  <c r="BV188" i="26"/>
  <c r="BW188" i="26"/>
  <c r="BX188" i="26"/>
  <c r="BY188" i="26"/>
  <c r="E189" i="26"/>
  <c r="F189" i="26"/>
  <c r="N189" i="26" a="1"/>
  <c r="N189" i="26" s="1"/>
  <c r="P189" i="26"/>
  <c r="S189" i="26"/>
  <c r="AG189" i="26"/>
  <c r="BD189" i="26"/>
  <c r="L189" i="1"/>
  <c r="BL189" i="26"/>
  <c r="BM189" i="26"/>
  <c r="BN189" i="26"/>
  <c r="BO189" i="26"/>
  <c r="BP189" i="26"/>
  <c r="BQ189" i="26"/>
  <c r="BS189" i="26"/>
  <c r="BV189" i="26"/>
  <c r="BW189" i="26"/>
  <c r="BX189" i="26"/>
  <c r="BY189" i="26"/>
  <c r="E190" i="26"/>
  <c r="F190" i="26"/>
  <c r="N190" i="26" a="1"/>
  <c r="N190" i="26" s="1"/>
  <c r="P190" i="26"/>
  <c r="S190" i="26"/>
  <c r="AG190" i="26"/>
  <c r="BD190" i="26"/>
  <c r="L190" i="1"/>
  <c r="BL190" i="26"/>
  <c r="BM190" i="26"/>
  <c r="BN190" i="26"/>
  <c r="BO190" i="26"/>
  <c r="BP190" i="26"/>
  <c r="BQ190" i="26"/>
  <c r="BS190" i="26"/>
  <c r="BV190" i="26"/>
  <c r="BW190" i="26"/>
  <c r="BX190" i="26"/>
  <c r="BY190" i="26"/>
  <c r="E191" i="26"/>
  <c r="F191" i="26"/>
  <c r="N191" i="26" a="1"/>
  <c r="N191" i="26" s="1"/>
  <c r="P191" i="26"/>
  <c r="S191" i="26"/>
  <c r="AG191" i="26"/>
  <c r="BD191" i="26"/>
  <c r="L191" i="1"/>
  <c r="BL191" i="26"/>
  <c r="BM191" i="26"/>
  <c r="BN191" i="26"/>
  <c r="BO191" i="26"/>
  <c r="BP191" i="26"/>
  <c r="BQ191" i="26"/>
  <c r="BS191" i="26"/>
  <c r="BV191" i="26"/>
  <c r="BW191" i="26"/>
  <c r="BX191" i="26"/>
  <c r="BY191" i="26"/>
  <c r="E192" i="26"/>
  <c r="F192" i="26"/>
  <c r="N192" i="26" a="1"/>
  <c r="N192" i="26" s="1"/>
  <c r="P192" i="26"/>
  <c r="S192" i="26"/>
  <c r="AG192" i="26"/>
  <c r="BD192" i="26"/>
  <c r="L192" i="1"/>
  <c r="BL192" i="26"/>
  <c r="BM192" i="26"/>
  <c r="BN192" i="26"/>
  <c r="BO192" i="26"/>
  <c r="BP192" i="26"/>
  <c r="BQ192" i="26"/>
  <c r="BS192" i="26"/>
  <c r="BV192" i="26"/>
  <c r="BW192" i="26"/>
  <c r="BX192" i="26"/>
  <c r="BY192" i="26"/>
  <c r="E193" i="26"/>
  <c r="F193" i="26"/>
  <c r="N193" i="26" a="1"/>
  <c r="N193" i="26" s="1"/>
  <c r="P193" i="26"/>
  <c r="S193" i="26"/>
  <c r="AG193" i="26"/>
  <c r="BD193" i="26"/>
  <c r="L193" i="1"/>
  <c r="BL193" i="26"/>
  <c r="BM193" i="26"/>
  <c r="BN193" i="26"/>
  <c r="BO193" i="26"/>
  <c r="BP193" i="26"/>
  <c r="BQ193" i="26"/>
  <c r="BS193" i="26"/>
  <c r="BV193" i="26"/>
  <c r="BW193" i="26"/>
  <c r="BX193" i="26"/>
  <c r="BY193" i="26"/>
  <c r="E194" i="26"/>
  <c r="F194" i="26"/>
  <c r="N194" i="26" a="1"/>
  <c r="N194" i="26" s="1"/>
  <c r="P194" i="26"/>
  <c r="S194" i="26"/>
  <c r="AG194" i="26"/>
  <c r="BD194" i="26"/>
  <c r="L194" i="1"/>
  <c r="BL194" i="26"/>
  <c r="BM194" i="26"/>
  <c r="BN194" i="26"/>
  <c r="BO194" i="26"/>
  <c r="BP194" i="26"/>
  <c r="BQ194" i="26"/>
  <c r="BS194" i="26"/>
  <c r="BV194" i="26"/>
  <c r="BW194" i="26"/>
  <c r="BX194" i="26"/>
  <c r="BY194" i="26"/>
  <c r="E195" i="26"/>
  <c r="F195" i="26"/>
  <c r="N195" i="26" a="1"/>
  <c r="N195" i="26" s="1"/>
  <c r="P195" i="26"/>
  <c r="S195" i="26"/>
  <c r="AG195" i="26"/>
  <c r="BD195" i="26"/>
  <c r="L195" i="1"/>
  <c r="BL195" i="26"/>
  <c r="BM195" i="26"/>
  <c r="BN195" i="26"/>
  <c r="BO195" i="26"/>
  <c r="BP195" i="26"/>
  <c r="BQ195" i="26"/>
  <c r="BS195" i="26"/>
  <c r="BV195" i="26"/>
  <c r="BW195" i="26"/>
  <c r="BX195" i="26"/>
  <c r="BY195" i="26"/>
  <c r="E196" i="26"/>
  <c r="F196" i="26"/>
  <c r="N196" i="26" a="1"/>
  <c r="N196" i="26" s="1"/>
  <c r="P196" i="26"/>
  <c r="S196" i="26"/>
  <c r="AG196" i="26"/>
  <c r="BD196" i="26"/>
  <c r="L196" i="1"/>
  <c r="BL196" i="26"/>
  <c r="BM196" i="26"/>
  <c r="BN196" i="26"/>
  <c r="BO196" i="26"/>
  <c r="BP196" i="26"/>
  <c r="BQ196" i="26"/>
  <c r="BS196" i="26"/>
  <c r="BV196" i="26"/>
  <c r="BW196" i="26"/>
  <c r="BX196" i="26"/>
  <c r="BY196" i="26"/>
  <c r="E197" i="26"/>
  <c r="F197" i="26"/>
  <c r="N197" i="26" a="1"/>
  <c r="N197" i="26" s="1"/>
  <c r="P197" i="26"/>
  <c r="S197" i="26"/>
  <c r="AG197" i="26"/>
  <c r="BD197" i="26"/>
  <c r="L197" i="1"/>
  <c r="BL197" i="26"/>
  <c r="BM197" i="26"/>
  <c r="BN197" i="26"/>
  <c r="BO197" i="26"/>
  <c r="BP197" i="26"/>
  <c r="BQ197" i="26"/>
  <c r="BS197" i="26"/>
  <c r="BV197" i="26"/>
  <c r="BW197" i="26"/>
  <c r="BX197" i="26"/>
  <c r="BY197" i="26"/>
  <c r="E198" i="26"/>
  <c r="F198" i="26"/>
  <c r="N198" i="26" a="1"/>
  <c r="N198" i="26" s="1"/>
  <c r="P198" i="26"/>
  <c r="S198" i="26"/>
  <c r="AG198" i="26"/>
  <c r="BD198" i="26"/>
  <c r="L198" i="1"/>
  <c r="BL198" i="26"/>
  <c r="BM198" i="26"/>
  <c r="BN198" i="26"/>
  <c r="BO198" i="26"/>
  <c r="BP198" i="26"/>
  <c r="BQ198" i="26"/>
  <c r="BS198" i="26"/>
  <c r="BV198" i="26"/>
  <c r="BW198" i="26"/>
  <c r="BX198" i="26"/>
  <c r="BY198" i="26"/>
  <c r="E199" i="26"/>
  <c r="F199" i="26"/>
  <c r="N199" i="26" a="1"/>
  <c r="N199" i="26" s="1"/>
  <c r="P199" i="26"/>
  <c r="S199" i="26"/>
  <c r="AG199" i="26"/>
  <c r="BD199" i="26"/>
  <c r="L199" i="1"/>
  <c r="BL199" i="26"/>
  <c r="BM199" i="26"/>
  <c r="BN199" i="26"/>
  <c r="BO199" i="26"/>
  <c r="BP199" i="26"/>
  <c r="BQ199" i="26"/>
  <c r="BS199" i="26"/>
  <c r="BV199" i="26"/>
  <c r="BW199" i="26"/>
  <c r="BX199" i="26"/>
  <c r="BY199" i="26"/>
  <c r="E200" i="26"/>
  <c r="F200" i="26"/>
  <c r="N200" i="26" a="1"/>
  <c r="N200" i="26" s="1"/>
  <c r="P200" i="26"/>
  <c r="S200" i="26"/>
  <c r="AG200" i="26"/>
  <c r="BD200" i="26"/>
  <c r="L200" i="1"/>
  <c r="BL200" i="26"/>
  <c r="BM200" i="26"/>
  <c r="BN200" i="26"/>
  <c r="BO200" i="26"/>
  <c r="BP200" i="26"/>
  <c r="BQ200" i="26"/>
  <c r="BS200" i="26"/>
  <c r="BV200" i="26"/>
  <c r="BW200" i="26"/>
  <c r="BX200" i="26"/>
  <c r="BY200" i="26"/>
  <c r="E201" i="26"/>
  <c r="F201" i="26"/>
  <c r="N201" i="26" a="1"/>
  <c r="N201" i="26" s="1"/>
  <c r="P201" i="26"/>
  <c r="S201" i="26"/>
  <c r="AG201" i="26"/>
  <c r="BD201" i="26"/>
  <c r="L201" i="1"/>
  <c r="BL201" i="26"/>
  <c r="BM201" i="26"/>
  <c r="BN201" i="26"/>
  <c r="BO201" i="26"/>
  <c r="BP201" i="26"/>
  <c r="BQ201" i="26"/>
  <c r="BS201" i="26"/>
  <c r="BV201" i="26"/>
  <c r="BW201" i="26"/>
  <c r="BX201" i="26"/>
  <c r="BY201" i="26"/>
  <c r="E202" i="26"/>
  <c r="F202" i="26"/>
  <c r="N202" i="26" a="1"/>
  <c r="N202" i="26" s="1"/>
  <c r="P202" i="26"/>
  <c r="S202" i="26"/>
  <c r="AG202" i="26"/>
  <c r="BD202" i="26"/>
  <c r="L202" i="1"/>
  <c r="BL202" i="26"/>
  <c r="BM202" i="26"/>
  <c r="BN202" i="26"/>
  <c r="BO202" i="26"/>
  <c r="BP202" i="26"/>
  <c r="BQ202" i="26"/>
  <c r="BS202" i="26"/>
  <c r="BV202" i="26"/>
  <c r="BW202" i="26"/>
  <c r="BX202" i="26"/>
  <c r="BY202" i="26"/>
  <c r="E203" i="26"/>
  <c r="F203" i="26"/>
  <c r="N203" i="26" a="1"/>
  <c r="N203" i="26" s="1"/>
  <c r="P203" i="26"/>
  <c r="S203" i="26"/>
  <c r="AG203" i="26"/>
  <c r="BD203" i="26"/>
  <c r="L203" i="1"/>
  <c r="BL203" i="26"/>
  <c r="BM203" i="26"/>
  <c r="BN203" i="26"/>
  <c r="BO203" i="26"/>
  <c r="BP203" i="26"/>
  <c r="BQ203" i="26"/>
  <c r="BS203" i="26"/>
  <c r="BV203" i="26"/>
  <c r="BW203" i="26"/>
  <c r="BX203" i="26"/>
  <c r="BY203" i="26"/>
  <c r="E204" i="26"/>
  <c r="F204" i="26"/>
  <c r="N204" i="26" a="1"/>
  <c r="N204" i="26" s="1"/>
  <c r="P204" i="26"/>
  <c r="S204" i="26"/>
  <c r="AG204" i="26"/>
  <c r="BD204" i="26"/>
  <c r="L204" i="1"/>
  <c r="BL204" i="26"/>
  <c r="BM204" i="26"/>
  <c r="BN204" i="26"/>
  <c r="BO204" i="26"/>
  <c r="BP204" i="26"/>
  <c r="BQ204" i="26"/>
  <c r="BS204" i="26"/>
  <c r="BV204" i="26"/>
  <c r="BW204" i="26"/>
  <c r="BX204" i="26"/>
  <c r="BY204" i="26"/>
  <c r="E45" i="3"/>
  <c r="F45" i="3"/>
  <c r="I45" i="3"/>
  <c r="L45" i="3"/>
  <c r="Q45" i="3"/>
  <c r="V45" i="3"/>
  <c r="E46" i="3"/>
  <c r="F46" i="3"/>
  <c r="I46" i="3"/>
  <c r="L46" i="3"/>
  <c r="Q46" i="3"/>
  <c r="V46" i="3"/>
  <c r="E47" i="3"/>
  <c r="F47" i="3"/>
  <c r="I47" i="3"/>
  <c r="L47" i="3"/>
  <c r="Q47" i="3"/>
  <c r="V47" i="3"/>
  <c r="E48" i="3"/>
  <c r="F48" i="3"/>
  <c r="I48" i="3"/>
  <c r="L48" i="3"/>
  <c r="Q48" i="3"/>
  <c r="V48" i="3"/>
  <c r="E49" i="3"/>
  <c r="F49" i="3"/>
  <c r="I49" i="3"/>
  <c r="L49" i="3"/>
  <c r="Q49" i="3"/>
  <c r="V49" i="3"/>
  <c r="E50" i="3"/>
  <c r="F50" i="3"/>
  <c r="I50" i="3"/>
  <c r="L50" i="3"/>
  <c r="Q50" i="3"/>
  <c r="V50" i="3"/>
  <c r="E51" i="3"/>
  <c r="F51" i="3"/>
  <c r="I51" i="3"/>
  <c r="L51" i="3"/>
  <c r="Q51" i="3"/>
  <c r="V51" i="3"/>
  <c r="E52" i="3"/>
  <c r="F52" i="3"/>
  <c r="I52" i="3"/>
  <c r="L52" i="3"/>
  <c r="Q52" i="3"/>
  <c r="V52" i="3"/>
  <c r="E53" i="3"/>
  <c r="F53" i="3"/>
  <c r="I53" i="3"/>
  <c r="L53" i="3"/>
  <c r="Q53" i="3"/>
  <c r="V53" i="3"/>
  <c r="E54" i="3"/>
  <c r="F54" i="3"/>
  <c r="I54" i="3"/>
  <c r="L54" i="3"/>
  <c r="Q54" i="3"/>
  <c r="V54" i="3"/>
  <c r="E55" i="3"/>
  <c r="F55" i="3"/>
  <c r="I55" i="3"/>
  <c r="L55" i="3"/>
  <c r="Q55" i="3"/>
  <c r="V55" i="3"/>
  <c r="E56" i="3"/>
  <c r="F56" i="3"/>
  <c r="I56" i="3"/>
  <c r="L56" i="3"/>
  <c r="Q56" i="3"/>
  <c r="V56" i="3"/>
  <c r="E57" i="3"/>
  <c r="F57" i="3"/>
  <c r="I57" i="3"/>
  <c r="L57" i="3"/>
  <c r="Q57" i="3"/>
  <c r="V57" i="3"/>
  <c r="E58" i="3"/>
  <c r="F58" i="3"/>
  <c r="I58" i="3"/>
  <c r="L58" i="3"/>
  <c r="Q58" i="3"/>
  <c r="V58" i="3"/>
  <c r="E59" i="3"/>
  <c r="F59" i="3"/>
  <c r="I59" i="3"/>
  <c r="L59" i="3"/>
  <c r="Q59" i="3"/>
  <c r="V59" i="3"/>
  <c r="E60" i="3"/>
  <c r="F60" i="3"/>
  <c r="I60" i="3"/>
  <c r="L60" i="3"/>
  <c r="Q60" i="3"/>
  <c r="V60" i="3"/>
  <c r="E61" i="3"/>
  <c r="F61" i="3"/>
  <c r="I61" i="3"/>
  <c r="L61" i="3"/>
  <c r="Q61" i="3"/>
  <c r="V61" i="3"/>
  <c r="E62" i="3"/>
  <c r="F62" i="3"/>
  <c r="I62" i="3"/>
  <c r="L62" i="3"/>
  <c r="Q62" i="3"/>
  <c r="V62" i="3"/>
  <c r="E63" i="3"/>
  <c r="F63" i="3"/>
  <c r="I63" i="3"/>
  <c r="L63" i="3"/>
  <c r="Q63" i="3"/>
  <c r="V63" i="3"/>
  <c r="E64" i="3"/>
  <c r="F64" i="3"/>
  <c r="I64" i="3"/>
  <c r="L64" i="3"/>
  <c r="Q64" i="3"/>
  <c r="V64" i="3"/>
  <c r="E65" i="3"/>
  <c r="F65" i="3"/>
  <c r="I65" i="3"/>
  <c r="L65" i="3"/>
  <c r="Q65" i="3"/>
  <c r="V65" i="3"/>
  <c r="E66" i="3"/>
  <c r="F66" i="3"/>
  <c r="I66" i="3"/>
  <c r="L66" i="3"/>
  <c r="Q66" i="3"/>
  <c r="V66" i="3"/>
  <c r="E67" i="3"/>
  <c r="F67" i="3"/>
  <c r="I67" i="3"/>
  <c r="L67" i="3"/>
  <c r="Q67" i="3"/>
  <c r="V67" i="3"/>
  <c r="E68" i="3"/>
  <c r="F68" i="3"/>
  <c r="I68" i="3"/>
  <c r="L68" i="3"/>
  <c r="Q68" i="3"/>
  <c r="V68" i="3"/>
  <c r="E69" i="3"/>
  <c r="F69" i="3"/>
  <c r="I69" i="3"/>
  <c r="L69" i="3"/>
  <c r="Q69" i="3"/>
  <c r="V69" i="3"/>
  <c r="E70" i="3"/>
  <c r="F70" i="3"/>
  <c r="I70" i="3"/>
  <c r="L70" i="3"/>
  <c r="Q70" i="3"/>
  <c r="V70" i="3"/>
  <c r="E71" i="3"/>
  <c r="F71" i="3"/>
  <c r="I71" i="3"/>
  <c r="L71" i="3"/>
  <c r="Q71" i="3"/>
  <c r="V71" i="3"/>
  <c r="E72" i="3"/>
  <c r="F72" i="3"/>
  <c r="I72" i="3"/>
  <c r="L72" i="3"/>
  <c r="Q72" i="3"/>
  <c r="V72" i="3"/>
  <c r="E73" i="3"/>
  <c r="F73" i="3"/>
  <c r="I73" i="3"/>
  <c r="L73" i="3"/>
  <c r="Q73" i="3"/>
  <c r="V73" i="3"/>
  <c r="E74" i="3"/>
  <c r="F74" i="3"/>
  <c r="I74" i="3"/>
  <c r="L74" i="3"/>
  <c r="Q74" i="3"/>
  <c r="V74" i="3"/>
  <c r="E75" i="3"/>
  <c r="F75" i="3"/>
  <c r="I75" i="3"/>
  <c r="L75" i="3"/>
  <c r="Q75" i="3"/>
  <c r="V75" i="3"/>
  <c r="E76" i="3"/>
  <c r="F76" i="3"/>
  <c r="I76" i="3"/>
  <c r="L76" i="3"/>
  <c r="Q76" i="3"/>
  <c r="V76" i="3"/>
  <c r="E77" i="3"/>
  <c r="F77" i="3"/>
  <c r="I77" i="3"/>
  <c r="L77" i="3"/>
  <c r="Q77" i="3"/>
  <c r="V77" i="3"/>
  <c r="E78" i="3"/>
  <c r="F78" i="3"/>
  <c r="I78" i="3"/>
  <c r="L78" i="3"/>
  <c r="Q78" i="3"/>
  <c r="V78" i="3"/>
  <c r="E79" i="3"/>
  <c r="F79" i="3"/>
  <c r="I79" i="3"/>
  <c r="L79" i="3"/>
  <c r="Q79" i="3"/>
  <c r="V79" i="3"/>
  <c r="E80" i="3"/>
  <c r="F80" i="3"/>
  <c r="I80" i="3"/>
  <c r="L80" i="3"/>
  <c r="Q80" i="3"/>
  <c r="V80" i="3"/>
  <c r="E81" i="3"/>
  <c r="F81" i="3"/>
  <c r="I81" i="3"/>
  <c r="L81" i="3"/>
  <c r="Q81" i="3"/>
  <c r="V81" i="3"/>
  <c r="E82" i="3"/>
  <c r="F82" i="3"/>
  <c r="I82" i="3"/>
  <c r="L82" i="3"/>
  <c r="Q82" i="3"/>
  <c r="V82" i="3"/>
  <c r="E83" i="3"/>
  <c r="F83" i="3"/>
  <c r="I83" i="3"/>
  <c r="L83" i="3"/>
  <c r="Q83" i="3"/>
  <c r="V83" i="3"/>
  <c r="E84" i="3"/>
  <c r="F84" i="3"/>
  <c r="I84" i="3"/>
  <c r="L84" i="3"/>
  <c r="Q84" i="3"/>
  <c r="V84" i="3"/>
  <c r="E85" i="3"/>
  <c r="F85" i="3"/>
  <c r="I85" i="3"/>
  <c r="L85" i="3"/>
  <c r="Q85" i="3"/>
  <c r="V85" i="3"/>
  <c r="E86" i="3"/>
  <c r="F86" i="3"/>
  <c r="I86" i="3"/>
  <c r="L86" i="3"/>
  <c r="Q86" i="3"/>
  <c r="V86" i="3"/>
  <c r="E87" i="3"/>
  <c r="F87" i="3"/>
  <c r="I87" i="3"/>
  <c r="L87" i="3"/>
  <c r="Q87" i="3"/>
  <c r="V87" i="3"/>
  <c r="E88" i="3"/>
  <c r="F88" i="3"/>
  <c r="I88" i="3"/>
  <c r="L88" i="3"/>
  <c r="Q88" i="3"/>
  <c r="V88" i="3"/>
  <c r="E89" i="3"/>
  <c r="F89" i="3"/>
  <c r="I89" i="3"/>
  <c r="L89" i="3"/>
  <c r="Q89" i="3"/>
  <c r="V89" i="3"/>
  <c r="E90" i="3"/>
  <c r="F90" i="3"/>
  <c r="I90" i="3"/>
  <c r="L90" i="3"/>
  <c r="Q90" i="3"/>
  <c r="V90" i="3"/>
  <c r="E91" i="3"/>
  <c r="F91" i="3"/>
  <c r="I91" i="3"/>
  <c r="L91" i="3"/>
  <c r="Q91" i="3"/>
  <c r="V91" i="3"/>
  <c r="E92" i="3"/>
  <c r="F92" i="3"/>
  <c r="I92" i="3"/>
  <c r="L92" i="3"/>
  <c r="Q92" i="3"/>
  <c r="V92" i="3"/>
  <c r="E93" i="3"/>
  <c r="F93" i="3"/>
  <c r="I93" i="3"/>
  <c r="L93" i="3"/>
  <c r="Q93" i="3"/>
  <c r="V93" i="3"/>
  <c r="E94" i="3"/>
  <c r="F94" i="3"/>
  <c r="I94" i="3"/>
  <c r="L94" i="3"/>
  <c r="Q94" i="3"/>
  <c r="V94" i="3"/>
  <c r="E95" i="3"/>
  <c r="F95" i="3"/>
  <c r="I95" i="3"/>
  <c r="L95" i="3"/>
  <c r="Q95" i="3"/>
  <c r="V95" i="3"/>
  <c r="E96" i="3"/>
  <c r="F96" i="3"/>
  <c r="I96" i="3"/>
  <c r="L96" i="3"/>
  <c r="Q96" i="3"/>
  <c r="V96" i="3"/>
  <c r="E97" i="3"/>
  <c r="F97" i="3"/>
  <c r="I97" i="3"/>
  <c r="L97" i="3"/>
  <c r="Q97" i="3"/>
  <c r="V97" i="3"/>
  <c r="E98" i="3"/>
  <c r="F98" i="3"/>
  <c r="I98" i="3"/>
  <c r="L98" i="3"/>
  <c r="Q98" i="3"/>
  <c r="V98" i="3"/>
  <c r="E99" i="3"/>
  <c r="F99" i="3"/>
  <c r="I99" i="3"/>
  <c r="L99" i="3"/>
  <c r="Q99" i="3"/>
  <c r="V99" i="3"/>
  <c r="E100" i="3"/>
  <c r="F100" i="3"/>
  <c r="I100" i="3"/>
  <c r="L100" i="3"/>
  <c r="Q100" i="3"/>
  <c r="V100" i="3"/>
  <c r="E101" i="3"/>
  <c r="F101" i="3"/>
  <c r="I101" i="3"/>
  <c r="L101" i="3"/>
  <c r="Q101" i="3"/>
  <c r="V101" i="3"/>
  <c r="E102" i="3"/>
  <c r="F102" i="3"/>
  <c r="I102" i="3"/>
  <c r="L102" i="3"/>
  <c r="Q102" i="3"/>
  <c r="V102" i="3"/>
  <c r="E103" i="3"/>
  <c r="F103" i="3"/>
  <c r="I103" i="3"/>
  <c r="L103" i="3"/>
  <c r="Q103" i="3"/>
  <c r="V103" i="3"/>
  <c r="E104" i="3"/>
  <c r="F104" i="3"/>
  <c r="I104" i="3"/>
  <c r="L104" i="3"/>
  <c r="Q104" i="3"/>
  <c r="V104" i="3"/>
  <c r="E105" i="3"/>
  <c r="F105" i="3"/>
  <c r="I105" i="3"/>
  <c r="L105" i="3"/>
  <c r="Q105" i="3"/>
  <c r="V105" i="3"/>
  <c r="E106" i="3"/>
  <c r="F106" i="3"/>
  <c r="I106" i="3"/>
  <c r="L106" i="3"/>
  <c r="Q106" i="3"/>
  <c r="V106" i="3"/>
  <c r="E107" i="3"/>
  <c r="F107" i="3"/>
  <c r="I107" i="3"/>
  <c r="L107" i="3"/>
  <c r="Q107" i="3"/>
  <c r="V107" i="3"/>
  <c r="E108" i="3"/>
  <c r="F108" i="3"/>
  <c r="I108" i="3"/>
  <c r="L108" i="3"/>
  <c r="Q108" i="3"/>
  <c r="V108" i="3"/>
  <c r="E109" i="3"/>
  <c r="F109" i="3"/>
  <c r="I109" i="3"/>
  <c r="L109" i="3"/>
  <c r="Q109" i="3"/>
  <c r="V109" i="3"/>
  <c r="E110" i="3"/>
  <c r="F110" i="3"/>
  <c r="I110" i="3"/>
  <c r="L110" i="3"/>
  <c r="Q110" i="3"/>
  <c r="V110" i="3"/>
  <c r="E111" i="3"/>
  <c r="F111" i="3"/>
  <c r="I111" i="3"/>
  <c r="L111" i="3"/>
  <c r="Q111" i="3"/>
  <c r="V111" i="3"/>
  <c r="E112" i="3"/>
  <c r="F112" i="3"/>
  <c r="I112" i="3"/>
  <c r="L112" i="3"/>
  <c r="Q112" i="3"/>
  <c r="V112" i="3"/>
  <c r="E113" i="3"/>
  <c r="F113" i="3"/>
  <c r="I113" i="3"/>
  <c r="L113" i="3"/>
  <c r="Q113" i="3"/>
  <c r="V113" i="3"/>
  <c r="E114" i="3"/>
  <c r="F114" i="3"/>
  <c r="I114" i="3"/>
  <c r="L114" i="3"/>
  <c r="Q114" i="3"/>
  <c r="V114" i="3"/>
  <c r="E115" i="3"/>
  <c r="F115" i="3"/>
  <c r="I115" i="3"/>
  <c r="L115" i="3"/>
  <c r="Q115" i="3"/>
  <c r="V115" i="3"/>
  <c r="E116" i="3"/>
  <c r="F116" i="3"/>
  <c r="I116" i="3"/>
  <c r="L116" i="3"/>
  <c r="Q116" i="3"/>
  <c r="V116" i="3"/>
  <c r="E117" i="3"/>
  <c r="F117" i="3"/>
  <c r="I117" i="3"/>
  <c r="L117" i="3"/>
  <c r="Q117" i="3"/>
  <c r="V117" i="3"/>
  <c r="E118" i="3"/>
  <c r="F118" i="3"/>
  <c r="I118" i="3"/>
  <c r="L118" i="3"/>
  <c r="Q118" i="3"/>
  <c r="V118" i="3"/>
  <c r="E119" i="3"/>
  <c r="F119" i="3"/>
  <c r="I119" i="3"/>
  <c r="L119" i="3"/>
  <c r="Q119" i="3"/>
  <c r="V119" i="3"/>
  <c r="E120" i="3"/>
  <c r="F120" i="3"/>
  <c r="I120" i="3"/>
  <c r="L120" i="3"/>
  <c r="Q120" i="3"/>
  <c r="V120" i="3"/>
  <c r="E121" i="3"/>
  <c r="F121" i="3"/>
  <c r="I121" i="3"/>
  <c r="L121" i="3"/>
  <c r="Q121" i="3"/>
  <c r="V121" i="3"/>
  <c r="E122" i="3"/>
  <c r="F122" i="3"/>
  <c r="I122" i="3"/>
  <c r="L122" i="3"/>
  <c r="Q122" i="3"/>
  <c r="V122" i="3"/>
  <c r="E123" i="3"/>
  <c r="F123" i="3"/>
  <c r="I123" i="3"/>
  <c r="L123" i="3"/>
  <c r="Q123" i="3"/>
  <c r="V123" i="3"/>
  <c r="E124" i="3"/>
  <c r="F124" i="3"/>
  <c r="I124" i="3"/>
  <c r="L124" i="3"/>
  <c r="Q124" i="3"/>
  <c r="V124" i="3"/>
  <c r="E125" i="3"/>
  <c r="F125" i="3"/>
  <c r="I125" i="3"/>
  <c r="L125" i="3"/>
  <c r="Q125" i="3"/>
  <c r="V125" i="3"/>
  <c r="E126" i="3"/>
  <c r="F126" i="3"/>
  <c r="I126" i="3"/>
  <c r="L126" i="3"/>
  <c r="Q126" i="3"/>
  <c r="V126" i="3"/>
  <c r="E127" i="3"/>
  <c r="F127" i="3"/>
  <c r="I127" i="3"/>
  <c r="L127" i="3"/>
  <c r="Q127" i="3"/>
  <c r="V127" i="3"/>
  <c r="E128" i="3"/>
  <c r="F128" i="3"/>
  <c r="I128" i="3"/>
  <c r="L128" i="3"/>
  <c r="Q128" i="3"/>
  <c r="V128" i="3"/>
  <c r="E129" i="3"/>
  <c r="F129" i="3"/>
  <c r="I129" i="3"/>
  <c r="L129" i="3"/>
  <c r="Q129" i="3"/>
  <c r="V129" i="3"/>
  <c r="E130" i="3"/>
  <c r="F130" i="3"/>
  <c r="I130" i="3"/>
  <c r="L130" i="3"/>
  <c r="Q130" i="3"/>
  <c r="V130" i="3"/>
  <c r="E131" i="3"/>
  <c r="F131" i="3"/>
  <c r="I131" i="3"/>
  <c r="L131" i="3"/>
  <c r="Q131" i="3"/>
  <c r="V131" i="3"/>
  <c r="E132" i="3"/>
  <c r="F132" i="3"/>
  <c r="I132" i="3"/>
  <c r="L132" i="3"/>
  <c r="Q132" i="3"/>
  <c r="V132" i="3"/>
  <c r="E133" i="3"/>
  <c r="F133" i="3"/>
  <c r="I133" i="3"/>
  <c r="L133" i="3"/>
  <c r="Q133" i="3"/>
  <c r="V133" i="3"/>
  <c r="E134" i="3"/>
  <c r="F134" i="3"/>
  <c r="I134" i="3"/>
  <c r="L134" i="3"/>
  <c r="Q134" i="3"/>
  <c r="V134" i="3"/>
  <c r="E135" i="3"/>
  <c r="F135" i="3"/>
  <c r="I135" i="3"/>
  <c r="L135" i="3"/>
  <c r="Q135" i="3"/>
  <c r="V135" i="3"/>
  <c r="E136" i="3"/>
  <c r="F136" i="3"/>
  <c r="I136" i="3"/>
  <c r="L136" i="3"/>
  <c r="Q136" i="3"/>
  <c r="V136" i="3"/>
  <c r="E137" i="3"/>
  <c r="F137" i="3"/>
  <c r="I137" i="3"/>
  <c r="L137" i="3"/>
  <c r="Q137" i="3"/>
  <c r="V137" i="3"/>
  <c r="E138" i="3"/>
  <c r="F138" i="3"/>
  <c r="I138" i="3"/>
  <c r="L138" i="3"/>
  <c r="Q138" i="3"/>
  <c r="V138" i="3"/>
  <c r="E139" i="3"/>
  <c r="F139" i="3"/>
  <c r="I139" i="3"/>
  <c r="L139" i="3"/>
  <c r="Q139" i="3"/>
  <c r="V139" i="3"/>
  <c r="E140" i="3"/>
  <c r="F140" i="3"/>
  <c r="I140" i="3"/>
  <c r="L140" i="3"/>
  <c r="Q140" i="3"/>
  <c r="V140" i="3"/>
  <c r="E141" i="3"/>
  <c r="F141" i="3"/>
  <c r="I141" i="3"/>
  <c r="L141" i="3"/>
  <c r="Q141" i="3"/>
  <c r="V141" i="3"/>
  <c r="E142" i="3"/>
  <c r="F142" i="3"/>
  <c r="I142" i="3"/>
  <c r="L142" i="3"/>
  <c r="Q142" i="3"/>
  <c r="V142" i="3"/>
  <c r="E143" i="3"/>
  <c r="F143" i="3"/>
  <c r="I143" i="3"/>
  <c r="L143" i="3"/>
  <c r="Q143" i="3"/>
  <c r="V143" i="3"/>
  <c r="E144" i="3"/>
  <c r="F144" i="3"/>
  <c r="I144" i="3"/>
  <c r="L144" i="3"/>
  <c r="Q144" i="3"/>
  <c r="V144" i="3"/>
  <c r="E145" i="3"/>
  <c r="F145" i="3"/>
  <c r="I145" i="3"/>
  <c r="L145" i="3"/>
  <c r="Q145" i="3"/>
  <c r="V145" i="3"/>
  <c r="E146" i="3"/>
  <c r="F146" i="3"/>
  <c r="I146" i="3"/>
  <c r="L146" i="3"/>
  <c r="Q146" i="3"/>
  <c r="V146" i="3"/>
  <c r="E147" i="3"/>
  <c r="F147" i="3"/>
  <c r="I147" i="3"/>
  <c r="L147" i="3"/>
  <c r="Q147" i="3"/>
  <c r="V147" i="3"/>
  <c r="E148" i="3"/>
  <c r="F148" i="3"/>
  <c r="I148" i="3"/>
  <c r="L148" i="3"/>
  <c r="Q148" i="3"/>
  <c r="V148" i="3"/>
  <c r="E149" i="3"/>
  <c r="F149" i="3"/>
  <c r="I149" i="3"/>
  <c r="L149" i="3"/>
  <c r="Q149" i="3"/>
  <c r="V149" i="3"/>
  <c r="E150" i="3"/>
  <c r="F150" i="3"/>
  <c r="I150" i="3"/>
  <c r="L150" i="3"/>
  <c r="Q150" i="3"/>
  <c r="V150" i="3"/>
  <c r="E151" i="3"/>
  <c r="F151" i="3"/>
  <c r="I151" i="3"/>
  <c r="L151" i="3"/>
  <c r="Q151" i="3"/>
  <c r="V151" i="3"/>
  <c r="E152" i="3"/>
  <c r="F152" i="3"/>
  <c r="I152" i="3"/>
  <c r="L152" i="3"/>
  <c r="Q152" i="3"/>
  <c r="V152" i="3"/>
  <c r="E153" i="3"/>
  <c r="F153" i="3"/>
  <c r="I153" i="3"/>
  <c r="L153" i="3"/>
  <c r="Q153" i="3"/>
  <c r="V153" i="3"/>
  <c r="E154" i="3"/>
  <c r="F154" i="3"/>
  <c r="I154" i="3"/>
  <c r="L154" i="3"/>
  <c r="Q154" i="3"/>
  <c r="V154" i="3"/>
  <c r="E155" i="3"/>
  <c r="F155" i="3"/>
  <c r="I155" i="3"/>
  <c r="L155" i="3"/>
  <c r="Q155" i="3"/>
  <c r="V155" i="3"/>
  <c r="E156" i="3"/>
  <c r="F156" i="3"/>
  <c r="I156" i="3"/>
  <c r="L156" i="3"/>
  <c r="Q156" i="3"/>
  <c r="V156" i="3"/>
  <c r="E157" i="3"/>
  <c r="F157" i="3"/>
  <c r="I157" i="3"/>
  <c r="L157" i="3"/>
  <c r="Q157" i="3"/>
  <c r="V157" i="3"/>
  <c r="E158" i="3"/>
  <c r="F158" i="3"/>
  <c r="I158" i="3"/>
  <c r="L158" i="3"/>
  <c r="Q158" i="3"/>
  <c r="V158" i="3"/>
  <c r="E159" i="3"/>
  <c r="F159" i="3"/>
  <c r="I159" i="3"/>
  <c r="L159" i="3"/>
  <c r="Q159" i="3"/>
  <c r="V159" i="3"/>
  <c r="E160" i="3"/>
  <c r="F160" i="3"/>
  <c r="I160" i="3"/>
  <c r="L160" i="3"/>
  <c r="Q160" i="3"/>
  <c r="V160" i="3"/>
  <c r="E161" i="3"/>
  <c r="F161" i="3"/>
  <c r="I161" i="3"/>
  <c r="L161" i="3"/>
  <c r="Q161" i="3"/>
  <c r="V161" i="3"/>
  <c r="E162" i="3"/>
  <c r="F162" i="3"/>
  <c r="I162" i="3"/>
  <c r="L162" i="3"/>
  <c r="Q162" i="3"/>
  <c r="V162" i="3"/>
  <c r="E163" i="3"/>
  <c r="F163" i="3"/>
  <c r="I163" i="3"/>
  <c r="L163" i="3"/>
  <c r="Q163" i="3"/>
  <c r="V163" i="3"/>
  <c r="E164" i="3"/>
  <c r="F164" i="3"/>
  <c r="I164" i="3"/>
  <c r="L164" i="3"/>
  <c r="Q164" i="3"/>
  <c r="V164" i="3"/>
  <c r="E165" i="3"/>
  <c r="F165" i="3"/>
  <c r="I165" i="3"/>
  <c r="L165" i="3"/>
  <c r="Q165" i="3"/>
  <c r="V165" i="3"/>
  <c r="E166" i="3"/>
  <c r="F166" i="3"/>
  <c r="I166" i="3"/>
  <c r="L166" i="3"/>
  <c r="Q166" i="3"/>
  <c r="V166" i="3"/>
  <c r="E167" i="3"/>
  <c r="F167" i="3"/>
  <c r="I167" i="3"/>
  <c r="L167" i="3"/>
  <c r="Q167" i="3"/>
  <c r="V167" i="3"/>
  <c r="E168" i="3"/>
  <c r="F168" i="3"/>
  <c r="I168" i="3"/>
  <c r="L168" i="3"/>
  <c r="Q168" i="3"/>
  <c r="V168" i="3"/>
  <c r="E169" i="3"/>
  <c r="F169" i="3"/>
  <c r="I169" i="3"/>
  <c r="L169" i="3"/>
  <c r="Q169" i="3"/>
  <c r="V169" i="3"/>
  <c r="E170" i="3"/>
  <c r="F170" i="3"/>
  <c r="I170" i="3"/>
  <c r="L170" i="3"/>
  <c r="Q170" i="3"/>
  <c r="V170" i="3"/>
  <c r="E171" i="3"/>
  <c r="F171" i="3"/>
  <c r="I171" i="3"/>
  <c r="L171" i="3"/>
  <c r="Q171" i="3"/>
  <c r="V171" i="3"/>
  <c r="E172" i="3"/>
  <c r="F172" i="3"/>
  <c r="I172" i="3"/>
  <c r="L172" i="3"/>
  <c r="Q172" i="3"/>
  <c r="V172" i="3"/>
  <c r="E173" i="3"/>
  <c r="F173" i="3"/>
  <c r="I173" i="3"/>
  <c r="L173" i="3"/>
  <c r="Q173" i="3"/>
  <c r="V173" i="3"/>
  <c r="E174" i="3"/>
  <c r="F174" i="3"/>
  <c r="I174" i="3"/>
  <c r="L174" i="3"/>
  <c r="Q174" i="3"/>
  <c r="V174" i="3"/>
  <c r="E175" i="3"/>
  <c r="F175" i="3"/>
  <c r="I175" i="3"/>
  <c r="L175" i="3"/>
  <c r="Q175" i="3"/>
  <c r="V175" i="3"/>
  <c r="E176" i="3"/>
  <c r="F176" i="3"/>
  <c r="I176" i="3"/>
  <c r="L176" i="3"/>
  <c r="Q176" i="3"/>
  <c r="V176" i="3"/>
  <c r="E177" i="3"/>
  <c r="F177" i="3"/>
  <c r="I177" i="3"/>
  <c r="L177" i="3"/>
  <c r="Q177" i="3"/>
  <c r="V177" i="3"/>
  <c r="E178" i="3"/>
  <c r="F178" i="3"/>
  <c r="I178" i="3"/>
  <c r="L178" i="3"/>
  <c r="Q178" i="3"/>
  <c r="V178" i="3"/>
  <c r="E179" i="3"/>
  <c r="F179" i="3"/>
  <c r="I179" i="3"/>
  <c r="L179" i="3"/>
  <c r="Q179" i="3"/>
  <c r="V179" i="3"/>
  <c r="E180" i="3"/>
  <c r="F180" i="3"/>
  <c r="I180" i="3"/>
  <c r="L180" i="3"/>
  <c r="Q180" i="3"/>
  <c r="V180" i="3"/>
  <c r="E181" i="3"/>
  <c r="F181" i="3"/>
  <c r="I181" i="3"/>
  <c r="L181" i="3"/>
  <c r="Q181" i="3"/>
  <c r="V181" i="3"/>
  <c r="E182" i="3"/>
  <c r="F182" i="3"/>
  <c r="I182" i="3"/>
  <c r="L182" i="3"/>
  <c r="Q182" i="3"/>
  <c r="V182" i="3"/>
  <c r="E183" i="3"/>
  <c r="F183" i="3"/>
  <c r="I183" i="3"/>
  <c r="L183" i="3"/>
  <c r="Q183" i="3"/>
  <c r="V183" i="3"/>
  <c r="E184" i="3"/>
  <c r="F184" i="3"/>
  <c r="I184" i="3"/>
  <c r="L184" i="3"/>
  <c r="Q184" i="3"/>
  <c r="V184" i="3"/>
  <c r="E185" i="3"/>
  <c r="F185" i="3"/>
  <c r="I185" i="3"/>
  <c r="L185" i="3"/>
  <c r="Q185" i="3"/>
  <c r="V185" i="3"/>
  <c r="E186" i="3"/>
  <c r="F186" i="3"/>
  <c r="I186" i="3"/>
  <c r="L186" i="3"/>
  <c r="Q186" i="3"/>
  <c r="V186" i="3"/>
  <c r="E187" i="3"/>
  <c r="F187" i="3"/>
  <c r="I187" i="3"/>
  <c r="L187" i="3"/>
  <c r="Q187" i="3"/>
  <c r="V187" i="3"/>
  <c r="E188" i="3"/>
  <c r="F188" i="3"/>
  <c r="I188" i="3"/>
  <c r="L188" i="3"/>
  <c r="Q188" i="3"/>
  <c r="V188" i="3"/>
  <c r="E189" i="3"/>
  <c r="F189" i="3"/>
  <c r="I189" i="3"/>
  <c r="L189" i="3"/>
  <c r="Q189" i="3"/>
  <c r="V189" i="3"/>
  <c r="E190" i="3"/>
  <c r="F190" i="3"/>
  <c r="I190" i="3"/>
  <c r="L190" i="3"/>
  <c r="Q190" i="3"/>
  <c r="V190" i="3"/>
  <c r="E191" i="3"/>
  <c r="F191" i="3"/>
  <c r="I191" i="3"/>
  <c r="L191" i="3"/>
  <c r="Q191" i="3"/>
  <c r="V191" i="3"/>
  <c r="E192" i="3"/>
  <c r="F192" i="3"/>
  <c r="I192" i="3"/>
  <c r="L192" i="3"/>
  <c r="Q192" i="3"/>
  <c r="V192" i="3"/>
  <c r="E193" i="3"/>
  <c r="F193" i="3"/>
  <c r="I193" i="3"/>
  <c r="L193" i="3"/>
  <c r="Q193" i="3"/>
  <c r="V193" i="3"/>
  <c r="E194" i="3"/>
  <c r="F194" i="3"/>
  <c r="I194" i="3"/>
  <c r="L194" i="3"/>
  <c r="Q194" i="3"/>
  <c r="V194" i="3"/>
  <c r="E195" i="3"/>
  <c r="F195" i="3"/>
  <c r="I195" i="3"/>
  <c r="L195" i="3"/>
  <c r="Q195" i="3"/>
  <c r="V195" i="3"/>
  <c r="E196" i="3"/>
  <c r="F196" i="3"/>
  <c r="I196" i="3"/>
  <c r="L196" i="3"/>
  <c r="Q196" i="3"/>
  <c r="V196" i="3"/>
  <c r="E197" i="3"/>
  <c r="F197" i="3"/>
  <c r="I197" i="3"/>
  <c r="L197" i="3"/>
  <c r="Q197" i="3"/>
  <c r="V197" i="3"/>
  <c r="E198" i="3"/>
  <c r="F198" i="3"/>
  <c r="I198" i="3"/>
  <c r="L198" i="3"/>
  <c r="Q198" i="3"/>
  <c r="V198" i="3"/>
  <c r="E199" i="3"/>
  <c r="F199" i="3"/>
  <c r="I199" i="3"/>
  <c r="L199" i="3"/>
  <c r="Q199" i="3"/>
  <c r="V199" i="3"/>
  <c r="E200" i="3"/>
  <c r="F200" i="3"/>
  <c r="I200" i="3"/>
  <c r="L200" i="3"/>
  <c r="Q200" i="3"/>
  <c r="V200" i="3"/>
  <c r="E201" i="3"/>
  <c r="F201" i="3"/>
  <c r="I201" i="3"/>
  <c r="L201" i="3"/>
  <c r="Q201" i="3"/>
  <c r="V201" i="3"/>
  <c r="E202" i="3"/>
  <c r="F202" i="3"/>
  <c r="I202" i="3"/>
  <c r="L202" i="3"/>
  <c r="Q202" i="3"/>
  <c r="V202" i="3"/>
  <c r="E203" i="3"/>
  <c r="F203" i="3"/>
  <c r="I203" i="3"/>
  <c r="L203" i="3"/>
  <c r="Q203" i="3"/>
  <c r="V203" i="3"/>
  <c r="E204" i="3"/>
  <c r="F204" i="3"/>
  <c r="I204" i="3"/>
  <c r="L204" i="3"/>
  <c r="Q204" i="3"/>
  <c r="V204" i="3"/>
  <c r="D45" i="2"/>
  <c r="N45" i="2"/>
  <c r="P45" i="2"/>
  <c r="S45" i="2"/>
  <c r="Q45" i="2"/>
  <c r="AB45" i="2"/>
  <c r="AA45" i="2"/>
  <c r="AE45" i="2"/>
  <c r="AC45" i="2"/>
  <c r="AN45" i="2"/>
  <c r="AM45" i="2"/>
  <c r="AQ45" i="2"/>
  <c r="AO45" i="2"/>
  <c r="AW45" i="2" a="1"/>
  <c r="AW45" i="2" s="1"/>
  <c r="AZ45" i="2"/>
  <c r="AY45" i="2"/>
  <c r="BC45" i="2"/>
  <c r="BA45" i="2"/>
  <c r="BI45" i="2" a="1"/>
  <c r="BI45" i="2" s="1"/>
  <c r="BL45" i="2"/>
  <c r="BK45" i="2"/>
  <c r="D46" i="2"/>
  <c r="N46" i="2"/>
  <c r="P46" i="2"/>
  <c r="S46" i="2"/>
  <c r="Q46" i="2"/>
  <c r="AB46" i="2"/>
  <c r="AA46" i="2"/>
  <c r="AE46" i="2"/>
  <c r="AC46" i="2"/>
  <c r="AK46" i="2" a="1"/>
  <c r="AK46" i="2" s="1"/>
  <c r="AN46" i="2"/>
  <c r="AM46" i="2"/>
  <c r="AQ46" i="2"/>
  <c r="AO46" i="2"/>
  <c r="AW46" i="2" a="1"/>
  <c r="AW46" i="2" s="1"/>
  <c r="AZ46" i="2"/>
  <c r="AY46" i="2"/>
  <c r="BC46" i="2"/>
  <c r="BA46" i="2"/>
  <c r="BI46" i="2" a="1"/>
  <c r="BI46" i="2" s="1"/>
  <c r="BL46" i="2"/>
  <c r="BK46" i="2"/>
  <c r="D47" i="2"/>
  <c r="N47" i="2"/>
  <c r="P47" i="2"/>
  <c r="S47" i="2"/>
  <c r="Q47" i="2"/>
  <c r="AB47" i="2"/>
  <c r="AA47" i="2"/>
  <c r="AE47" i="2"/>
  <c r="AC47" i="2"/>
  <c r="AN47" i="2"/>
  <c r="AM47" i="2"/>
  <c r="AQ47" i="2"/>
  <c r="AO47" i="2"/>
  <c r="AW47" i="2" a="1"/>
  <c r="AW47" i="2" s="1"/>
  <c r="AZ47" i="2"/>
  <c r="AY47" i="2"/>
  <c r="BC47" i="2"/>
  <c r="BA47" i="2"/>
  <c r="BI47" i="2" a="1"/>
  <c r="BI47" i="2" s="1"/>
  <c r="BL47" i="2"/>
  <c r="BK47" i="2"/>
  <c r="D48" i="2"/>
  <c r="N48" i="2"/>
  <c r="P48" i="2"/>
  <c r="S48" i="2"/>
  <c r="Q48" i="2"/>
  <c r="AB48" i="2"/>
  <c r="AA48" i="2"/>
  <c r="AE48" i="2"/>
  <c r="AC48" i="2"/>
  <c r="AN48" i="2"/>
  <c r="AM48" i="2"/>
  <c r="AQ48" i="2"/>
  <c r="AO48" i="2"/>
  <c r="AW48" i="2" a="1"/>
  <c r="AW48" i="2" s="1"/>
  <c r="AZ48" i="2"/>
  <c r="AY48" i="2"/>
  <c r="BC48" i="2"/>
  <c r="BA48" i="2"/>
  <c r="BI48" i="2" a="1"/>
  <c r="BI48" i="2" s="1"/>
  <c r="BL48" i="2"/>
  <c r="BK48" i="2"/>
  <c r="D49" i="2"/>
  <c r="N49" i="2"/>
  <c r="P49" i="2"/>
  <c r="S49" i="2"/>
  <c r="Q49" i="2"/>
  <c r="AB49" i="2"/>
  <c r="AA49" i="2"/>
  <c r="AE49" i="2"/>
  <c r="AC49" i="2"/>
  <c r="AN49" i="2"/>
  <c r="AM49" i="2"/>
  <c r="AQ49" i="2"/>
  <c r="AO49" i="2"/>
  <c r="AW49" i="2" a="1"/>
  <c r="AW49" i="2" s="1"/>
  <c r="AZ49" i="2"/>
  <c r="AY49" i="2"/>
  <c r="BC49" i="2"/>
  <c r="BA49" i="2"/>
  <c r="BI49" i="2" a="1"/>
  <c r="BI49" i="2" s="1"/>
  <c r="BL49" i="2"/>
  <c r="BK49" i="2"/>
  <c r="D50" i="2"/>
  <c r="N50" i="2"/>
  <c r="P50" i="2"/>
  <c r="S50" i="2"/>
  <c r="Q50" i="2"/>
  <c r="AB50" i="2"/>
  <c r="AA50" i="2"/>
  <c r="AE50" i="2"/>
  <c r="AC50" i="2"/>
  <c r="AK50" i="2" a="1"/>
  <c r="AK50" i="2" s="1"/>
  <c r="AN50" i="2"/>
  <c r="AM50" i="2"/>
  <c r="AQ50" i="2"/>
  <c r="AO50" i="2"/>
  <c r="AW50" i="2" a="1"/>
  <c r="AW50" i="2" s="1"/>
  <c r="AZ50" i="2"/>
  <c r="AY50" i="2"/>
  <c r="BC50" i="2"/>
  <c r="BA50" i="2"/>
  <c r="BI50" i="2" a="1"/>
  <c r="BI50" i="2" s="1"/>
  <c r="BL50" i="2"/>
  <c r="BK50" i="2"/>
  <c r="D51" i="2"/>
  <c r="N51" i="2"/>
  <c r="P51" i="2"/>
  <c r="S51" i="2"/>
  <c r="Q51" i="2"/>
  <c r="AB51" i="2"/>
  <c r="AA51" i="2"/>
  <c r="AE51" i="2"/>
  <c r="AC51" i="2"/>
  <c r="AK51" i="2" a="1"/>
  <c r="AK51" i="2" s="1"/>
  <c r="AN51" i="2"/>
  <c r="AM51" i="2"/>
  <c r="AQ51" i="2"/>
  <c r="AO51" i="2"/>
  <c r="AW51" i="2" a="1"/>
  <c r="AW51" i="2" s="1"/>
  <c r="AZ51" i="2"/>
  <c r="AY51" i="2"/>
  <c r="BC51" i="2"/>
  <c r="BA51" i="2"/>
  <c r="BI51" i="2" a="1"/>
  <c r="BI51" i="2" s="1"/>
  <c r="BL51" i="2"/>
  <c r="BK51" i="2"/>
  <c r="D52" i="2"/>
  <c r="N52" i="2"/>
  <c r="P52" i="2"/>
  <c r="S52" i="2"/>
  <c r="Q52" i="2"/>
  <c r="AB52" i="2"/>
  <c r="AA52" i="2"/>
  <c r="AE52" i="2"/>
  <c r="AC52" i="2"/>
  <c r="AK52" i="2" a="1"/>
  <c r="AK52" i="2" s="1"/>
  <c r="AN52" i="2"/>
  <c r="AM52" i="2"/>
  <c r="AQ52" i="2"/>
  <c r="AO52" i="2"/>
  <c r="AW52" i="2" a="1"/>
  <c r="AW52" i="2" s="1"/>
  <c r="AZ52" i="2"/>
  <c r="AY52" i="2"/>
  <c r="BC52" i="2"/>
  <c r="BA52" i="2"/>
  <c r="BI52" i="2" a="1"/>
  <c r="BI52" i="2" s="1"/>
  <c r="BL52" i="2"/>
  <c r="BK52" i="2"/>
  <c r="D53" i="2"/>
  <c r="N53" i="2"/>
  <c r="P53" i="2"/>
  <c r="S53" i="2"/>
  <c r="Q53" i="2"/>
  <c r="AB53" i="2"/>
  <c r="AA53" i="2"/>
  <c r="AE53" i="2"/>
  <c r="AC53" i="2"/>
  <c r="AN53" i="2"/>
  <c r="AM53" i="2"/>
  <c r="AQ53" i="2"/>
  <c r="AO53" i="2"/>
  <c r="AW53" i="2" a="1"/>
  <c r="AW53" i="2" s="1"/>
  <c r="AZ53" i="2"/>
  <c r="AY53" i="2"/>
  <c r="BC53" i="2"/>
  <c r="BA53" i="2"/>
  <c r="BI53" i="2" a="1"/>
  <c r="BI53" i="2" s="1"/>
  <c r="BL53" i="2"/>
  <c r="BK53" i="2"/>
  <c r="D54" i="2"/>
  <c r="N54" i="2"/>
  <c r="P54" i="2"/>
  <c r="S54" i="2"/>
  <c r="Q54" i="2"/>
  <c r="AB54" i="2"/>
  <c r="AA54" i="2"/>
  <c r="AE54" i="2"/>
  <c r="AC54" i="2"/>
  <c r="AK54" i="2" a="1"/>
  <c r="AK54" i="2" s="1"/>
  <c r="AN54" i="2"/>
  <c r="AM54" i="2"/>
  <c r="AQ54" i="2"/>
  <c r="AO54" i="2"/>
  <c r="AW54" i="2" a="1"/>
  <c r="AW54" i="2" s="1"/>
  <c r="AZ54" i="2"/>
  <c r="AY54" i="2"/>
  <c r="BC54" i="2"/>
  <c r="BA54" i="2"/>
  <c r="BI54" i="2" a="1"/>
  <c r="BI54" i="2" s="1"/>
  <c r="BL54" i="2"/>
  <c r="BK54" i="2"/>
  <c r="D55" i="2"/>
  <c r="N55" i="2"/>
  <c r="P55" i="2"/>
  <c r="S55" i="2"/>
  <c r="Q55" i="2"/>
  <c r="AB55" i="2"/>
  <c r="AA55" i="2"/>
  <c r="AE55" i="2"/>
  <c r="AC55" i="2"/>
  <c r="AN55" i="2"/>
  <c r="AM55" i="2"/>
  <c r="AQ55" i="2"/>
  <c r="AO55" i="2"/>
  <c r="AW55" i="2" a="1"/>
  <c r="AW55" i="2" s="1"/>
  <c r="AZ55" i="2"/>
  <c r="AY55" i="2"/>
  <c r="BC55" i="2"/>
  <c r="BA55" i="2"/>
  <c r="BI55" i="2" a="1"/>
  <c r="BI55" i="2" s="1"/>
  <c r="BL55" i="2"/>
  <c r="BK55" i="2"/>
  <c r="D56" i="2"/>
  <c r="N56" i="2"/>
  <c r="P56" i="2"/>
  <c r="S56" i="2"/>
  <c r="Q56" i="2"/>
  <c r="AB56" i="2"/>
  <c r="AA56" i="2"/>
  <c r="AE56" i="2"/>
  <c r="AC56" i="2"/>
  <c r="AN56" i="2"/>
  <c r="AM56" i="2"/>
  <c r="AQ56" i="2"/>
  <c r="AO56" i="2"/>
  <c r="AW56" i="2" a="1"/>
  <c r="AW56" i="2" s="1"/>
  <c r="AZ56" i="2"/>
  <c r="AY56" i="2"/>
  <c r="BC56" i="2"/>
  <c r="BA56" i="2"/>
  <c r="BI56" i="2" a="1"/>
  <c r="BI56" i="2" s="1"/>
  <c r="BL56" i="2"/>
  <c r="BK56" i="2"/>
  <c r="D57" i="2"/>
  <c r="N57" i="2"/>
  <c r="P57" i="2"/>
  <c r="S57" i="2"/>
  <c r="Q57" i="2"/>
  <c r="AB57" i="2"/>
  <c r="AA57" i="2"/>
  <c r="AE57" i="2"/>
  <c r="AC57" i="2"/>
  <c r="AN57" i="2"/>
  <c r="AM57" i="2"/>
  <c r="AQ57" i="2"/>
  <c r="AO57" i="2"/>
  <c r="AW57" i="2" a="1"/>
  <c r="AW57" i="2" s="1"/>
  <c r="AZ57" i="2"/>
  <c r="AY57" i="2"/>
  <c r="BC57" i="2"/>
  <c r="BA57" i="2"/>
  <c r="BI57" i="2" a="1"/>
  <c r="BI57" i="2" s="1"/>
  <c r="BL57" i="2"/>
  <c r="BK57" i="2"/>
  <c r="D58" i="2"/>
  <c r="N58" i="2"/>
  <c r="P58" i="2"/>
  <c r="S58" i="2"/>
  <c r="Q58" i="2"/>
  <c r="AB58" i="2"/>
  <c r="AA58" i="2"/>
  <c r="AE58" i="2"/>
  <c r="AC58" i="2"/>
  <c r="AN58" i="2"/>
  <c r="AM58" i="2"/>
  <c r="AQ58" i="2"/>
  <c r="AO58" i="2"/>
  <c r="AW58" i="2" a="1"/>
  <c r="AW58" i="2" s="1"/>
  <c r="AZ58" i="2"/>
  <c r="AY58" i="2"/>
  <c r="BC58" i="2"/>
  <c r="BA58" i="2"/>
  <c r="BI58" i="2" a="1"/>
  <c r="BI58" i="2" s="1"/>
  <c r="BL58" i="2"/>
  <c r="BK58" i="2"/>
  <c r="D59" i="2"/>
  <c r="N59" i="2"/>
  <c r="P59" i="2"/>
  <c r="S59" i="2"/>
  <c r="Q59" i="2"/>
  <c r="AB59" i="2"/>
  <c r="AA59" i="2"/>
  <c r="AE59" i="2"/>
  <c r="AC59" i="2"/>
  <c r="AK59" i="2" a="1"/>
  <c r="AK59" i="2" s="1"/>
  <c r="AN59" i="2"/>
  <c r="AM59" i="2"/>
  <c r="AQ59" i="2"/>
  <c r="AO59" i="2"/>
  <c r="AW59" i="2" a="1"/>
  <c r="AW59" i="2" s="1"/>
  <c r="AZ59" i="2"/>
  <c r="AY59" i="2"/>
  <c r="BC59" i="2"/>
  <c r="BA59" i="2"/>
  <c r="BI59" i="2" a="1"/>
  <c r="BI59" i="2" s="1"/>
  <c r="BL59" i="2"/>
  <c r="BK59" i="2"/>
  <c r="D60" i="2"/>
  <c r="N60" i="2"/>
  <c r="P60" i="2"/>
  <c r="S60" i="2"/>
  <c r="Q60" i="2"/>
  <c r="AB60" i="2"/>
  <c r="AA60" i="2"/>
  <c r="AE60" i="2"/>
  <c r="AC60" i="2"/>
  <c r="AK60" i="2" a="1"/>
  <c r="AK60" i="2" s="1"/>
  <c r="AN60" i="2"/>
  <c r="AM60" i="2"/>
  <c r="AQ60" i="2"/>
  <c r="AO60" i="2"/>
  <c r="AW60" i="2" a="1"/>
  <c r="AW60" i="2" s="1"/>
  <c r="AZ60" i="2"/>
  <c r="AY60" i="2"/>
  <c r="BC60" i="2"/>
  <c r="BA60" i="2"/>
  <c r="BI60" i="2" a="1"/>
  <c r="BI60" i="2" s="1"/>
  <c r="BL60" i="2"/>
  <c r="BK60" i="2"/>
  <c r="D61" i="2"/>
  <c r="N61" i="2"/>
  <c r="P61" i="2"/>
  <c r="S61" i="2"/>
  <c r="Q61" i="2"/>
  <c r="AB61" i="2"/>
  <c r="AA61" i="2"/>
  <c r="AE61" i="2"/>
  <c r="AC61" i="2"/>
  <c r="AN61" i="2"/>
  <c r="AM61" i="2"/>
  <c r="AQ61" i="2"/>
  <c r="AO61" i="2"/>
  <c r="AW61" i="2" a="1"/>
  <c r="AW61" i="2" s="1"/>
  <c r="AZ61" i="2"/>
  <c r="AY61" i="2"/>
  <c r="BC61" i="2"/>
  <c r="BA61" i="2"/>
  <c r="BI61" i="2" a="1"/>
  <c r="BI61" i="2" s="1"/>
  <c r="BL61" i="2"/>
  <c r="BK61" i="2"/>
  <c r="D62" i="2"/>
  <c r="N62" i="2"/>
  <c r="P62" i="2"/>
  <c r="S62" i="2"/>
  <c r="Q62" i="2"/>
  <c r="AB62" i="2"/>
  <c r="AA62" i="2"/>
  <c r="AE62" i="2"/>
  <c r="AC62" i="2"/>
  <c r="AK62" i="2" a="1"/>
  <c r="AK62" i="2" s="1"/>
  <c r="AN62" i="2"/>
  <c r="AM62" i="2"/>
  <c r="AQ62" i="2"/>
  <c r="AO62" i="2"/>
  <c r="AW62" i="2" a="1"/>
  <c r="AW62" i="2" s="1"/>
  <c r="AZ62" i="2"/>
  <c r="AY62" i="2"/>
  <c r="BC62" i="2"/>
  <c r="BA62" i="2"/>
  <c r="BI62" i="2" a="1"/>
  <c r="BI62" i="2" s="1"/>
  <c r="BL62" i="2"/>
  <c r="BK62" i="2"/>
  <c r="D63" i="2"/>
  <c r="N63" i="2"/>
  <c r="P63" i="2"/>
  <c r="S63" i="2"/>
  <c r="Q63" i="2"/>
  <c r="AB63" i="2"/>
  <c r="AA63" i="2"/>
  <c r="AE63" i="2"/>
  <c r="AC63" i="2"/>
  <c r="AN63" i="2"/>
  <c r="AM63" i="2"/>
  <c r="AQ63" i="2"/>
  <c r="AO63" i="2"/>
  <c r="AW63" i="2" a="1"/>
  <c r="AW63" i="2" s="1"/>
  <c r="AZ63" i="2"/>
  <c r="AY63" i="2"/>
  <c r="BC63" i="2"/>
  <c r="BA63" i="2"/>
  <c r="BI63" i="2" a="1"/>
  <c r="BI63" i="2" s="1"/>
  <c r="BL63" i="2"/>
  <c r="BK63" i="2"/>
  <c r="D64" i="2"/>
  <c r="N64" i="2"/>
  <c r="P64" i="2"/>
  <c r="S64" i="2"/>
  <c r="Q64" i="2"/>
  <c r="AB64" i="2"/>
  <c r="AA64" i="2"/>
  <c r="AE64" i="2"/>
  <c r="AC64" i="2"/>
  <c r="AN64" i="2"/>
  <c r="AM64" i="2"/>
  <c r="AQ64" i="2"/>
  <c r="AO64" i="2"/>
  <c r="AW64" i="2" a="1"/>
  <c r="AW64" i="2" s="1"/>
  <c r="AZ64" i="2"/>
  <c r="AY64" i="2"/>
  <c r="BC64" i="2"/>
  <c r="BA64" i="2"/>
  <c r="BI64" i="2" a="1"/>
  <c r="BI64" i="2" s="1"/>
  <c r="BL64" i="2"/>
  <c r="BK64" i="2"/>
  <c r="D65" i="2"/>
  <c r="N65" i="2"/>
  <c r="P65" i="2"/>
  <c r="S65" i="2"/>
  <c r="Q65" i="2"/>
  <c r="AB65" i="2"/>
  <c r="AA65" i="2"/>
  <c r="AE65" i="2"/>
  <c r="AC65" i="2"/>
  <c r="AN65" i="2"/>
  <c r="AM65" i="2"/>
  <c r="AQ65" i="2"/>
  <c r="AO65" i="2"/>
  <c r="AW65" i="2" a="1"/>
  <c r="AW65" i="2" s="1"/>
  <c r="AZ65" i="2"/>
  <c r="AY65" i="2"/>
  <c r="BC65" i="2"/>
  <c r="BA65" i="2"/>
  <c r="BI65" i="2" a="1"/>
  <c r="BI65" i="2" s="1"/>
  <c r="BL65" i="2"/>
  <c r="BK65" i="2"/>
  <c r="D66" i="2"/>
  <c r="N66" i="2"/>
  <c r="P66" i="2"/>
  <c r="S66" i="2"/>
  <c r="Q66" i="2"/>
  <c r="AB66" i="2"/>
  <c r="AA66" i="2"/>
  <c r="AE66" i="2"/>
  <c r="AC66" i="2"/>
  <c r="AN66" i="2"/>
  <c r="AM66" i="2"/>
  <c r="AQ66" i="2"/>
  <c r="AO66" i="2"/>
  <c r="AW66" i="2" a="1"/>
  <c r="AW66" i="2" s="1"/>
  <c r="AZ66" i="2"/>
  <c r="AY66" i="2"/>
  <c r="BC66" i="2"/>
  <c r="BA66" i="2"/>
  <c r="BI66" i="2" a="1"/>
  <c r="BI66" i="2" s="1"/>
  <c r="BL66" i="2"/>
  <c r="BK66" i="2"/>
  <c r="D67" i="2"/>
  <c r="N67" i="2"/>
  <c r="P67" i="2"/>
  <c r="S67" i="2"/>
  <c r="Q67" i="2"/>
  <c r="AB67" i="2"/>
  <c r="AA67" i="2"/>
  <c r="AE67" i="2"/>
  <c r="AC67" i="2"/>
  <c r="AK67" i="2" a="1"/>
  <c r="AK67" i="2" s="1"/>
  <c r="AN67" i="2"/>
  <c r="AM67" i="2"/>
  <c r="AQ67" i="2"/>
  <c r="AO67" i="2"/>
  <c r="AW67" i="2" a="1"/>
  <c r="AW67" i="2" s="1"/>
  <c r="AZ67" i="2"/>
  <c r="AY67" i="2"/>
  <c r="BC67" i="2"/>
  <c r="BA67" i="2"/>
  <c r="BI67" i="2" a="1"/>
  <c r="BI67" i="2" s="1"/>
  <c r="BL67" i="2"/>
  <c r="BK67" i="2"/>
  <c r="D68" i="2"/>
  <c r="N68" i="2"/>
  <c r="P68" i="2"/>
  <c r="S68" i="2"/>
  <c r="Q68" i="2"/>
  <c r="AB68" i="2"/>
  <c r="AA68" i="2"/>
  <c r="AE68" i="2"/>
  <c r="AC68" i="2"/>
  <c r="AK68" i="2" a="1"/>
  <c r="AK68" i="2" s="1"/>
  <c r="AN68" i="2"/>
  <c r="AM68" i="2"/>
  <c r="AQ68" i="2"/>
  <c r="AO68" i="2"/>
  <c r="AW68" i="2" a="1"/>
  <c r="AW68" i="2" s="1"/>
  <c r="AZ68" i="2"/>
  <c r="AY68" i="2"/>
  <c r="BC68" i="2"/>
  <c r="BA68" i="2"/>
  <c r="BI68" i="2" a="1"/>
  <c r="BI68" i="2" s="1"/>
  <c r="BL68" i="2"/>
  <c r="BK68" i="2"/>
  <c r="D69" i="2"/>
  <c r="N69" i="2"/>
  <c r="P69" i="2"/>
  <c r="S69" i="2"/>
  <c r="Q69" i="2"/>
  <c r="AB69" i="2"/>
  <c r="AA69" i="2"/>
  <c r="AE69" i="2"/>
  <c r="AC69" i="2"/>
  <c r="AN69" i="2"/>
  <c r="AM69" i="2"/>
  <c r="AQ69" i="2"/>
  <c r="AO69" i="2"/>
  <c r="AW69" i="2" a="1"/>
  <c r="AW69" i="2" s="1"/>
  <c r="AZ69" i="2"/>
  <c r="AY69" i="2"/>
  <c r="BC69" i="2"/>
  <c r="BA69" i="2"/>
  <c r="BI69" i="2" a="1"/>
  <c r="BI69" i="2" s="1"/>
  <c r="BL69" i="2"/>
  <c r="BK69" i="2"/>
  <c r="D70" i="2"/>
  <c r="N70" i="2"/>
  <c r="P70" i="2"/>
  <c r="S70" i="2"/>
  <c r="Q70" i="2"/>
  <c r="AB70" i="2"/>
  <c r="AA70" i="2"/>
  <c r="AE70" i="2"/>
  <c r="AC70" i="2"/>
  <c r="AK70" i="2" a="1"/>
  <c r="AK70" i="2" s="1"/>
  <c r="AN70" i="2"/>
  <c r="AM70" i="2"/>
  <c r="AQ70" i="2"/>
  <c r="AO70" i="2"/>
  <c r="AW70" i="2" a="1"/>
  <c r="AW70" i="2" s="1"/>
  <c r="AZ70" i="2"/>
  <c r="AY70" i="2"/>
  <c r="BC70" i="2"/>
  <c r="BA70" i="2"/>
  <c r="BI70" i="2" a="1"/>
  <c r="BI70" i="2" s="1"/>
  <c r="BL70" i="2"/>
  <c r="BK70" i="2"/>
  <c r="D71" i="2"/>
  <c r="N71" i="2"/>
  <c r="P71" i="2"/>
  <c r="S71" i="2"/>
  <c r="Q71" i="2"/>
  <c r="AB71" i="2"/>
  <c r="AA71" i="2"/>
  <c r="AE71" i="2"/>
  <c r="AC71" i="2"/>
  <c r="AN71" i="2"/>
  <c r="AM71" i="2"/>
  <c r="AQ71" i="2"/>
  <c r="AO71" i="2"/>
  <c r="AW71" i="2" a="1"/>
  <c r="AW71" i="2" s="1"/>
  <c r="AZ71" i="2"/>
  <c r="AY71" i="2"/>
  <c r="BC71" i="2"/>
  <c r="BA71" i="2"/>
  <c r="BI71" i="2" a="1"/>
  <c r="BI71" i="2" s="1"/>
  <c r="BL71" i="2"/>
  <c r="BK71" i="2"/>
  <c r="D72" i="2"/>
  <c r="N72" i="2"/>
  <c r="P72" i="2"/>
  <c r="S72" i="2"/>
  <c r="Q72" i="2"/>
  <c r="AB72" i="2"/>
  <c r="AA72" i="2"/>
  <c r="AE72" i="2"/>
  <c r="AC72" i="2"/>
  <c r="AN72" i="2"/>
  <c r="AM72" i="2"/>
  <c r="AQ72" i="2"/>
  <c r="AO72" i="2"/>
  <c r="AW72" i="2" a="1"/>
  <c r="AW72" i="2" s="1"/>
  <c r="AZ72" i="2"/>
  <c r="AY72" i="2"/>
  <c r="BC72" i="2"/>
  <c r="BA72" i="2"/>
  <c r="BI72" i="2" a="1"/>
  <c r="BI72" i="2" s="1"/>
  <c r="BL72" i="2"/>
  <c r="BK72" i="2"/>
  <c r="D73" i="2"/>
  <c r="N73" i="2"/>
  <c r="P73" i="2"/>
  <c r="S73" i="2"/>
  <c r="Q73" i="2"/>
  <c r="AB73" i="2"/>
  <c r="AA73" i="2"/>
  <c r="AE73" i="2"/>
  <c r="AC73" i="2"/>
  <c r="AN73" i="2"/>
  <c r="AM73" i="2"/>
  <c r="AQ73" i="2"/>
  <c r="AO73" i="2"/>
  <c r="AW73" i="2" a="1"/>
  <c r="AW73" i="2" s="1"/>
  <c r="AZ73" i="2"/>
  <c r="AY73" i="2"/>
  <c r="BC73" i="2"/>
  <c r="BA73" i="2"/>
  <c r="BI73" i="2" a="1"/>
  <c r="BI73" i="2" s="1"/>
  <c r="BL73" i="2"/>
  <c r="BK73" i="2"/>
  <c r="D74" i="2"/>
  <c r="N74" i="2"/>
  <c r="P74" i="2"/>
  <c r="S74" i="2"/>
  <c r="Q74" i="2"/>
  <c r="AB74" i="2"/>
  <c r="AA74" i="2"/>
  <c r="AE74" i="2"/>
  <c r="AC74" i="2"/>
  <c r="AK74" i="2" a="1"/>
  <c r="AK74" i="2" s="1"/>
  <c r="AN74" i="2"/>
  <c r="AM74" i="2"/>
  <c r="AQ74" i="2"/>
  <c r="AO74" i="2"/>
  <c r="AW74" i="2" a="1"/>
  <c r="AW74" i="2" s="1"/>
  <c r="AZ74" i="2"/>
  <c r="AY74" i="2"/>
  <c r="BC74" i="2"/>
  <c r="BA74" i="2"/>
  <c r="BI74" i="2" a="1"/>
  <c r="BI74" i="2" s="1"/>
  <c r="BL74" i="2"/>
  <c r="BK74" i="2"/>
  <c r="D75" i="2"/>
  <c r="N75" i="2"/>
  <c r="P75" i="2"/>
  <c r="S75" i="2"/>
  <c r="Q75" i="2"/>
  <c r="AB75" i="2"/>
  <c r="AA75" i="2"/>
  <c r="AE75" i="2"/>
  <c r="AC75" i="2"/>
  <c r="AK75" i="2" a="1"/>
  <c r="AK75" i="2" s="1"/>
  <c r="AN75" i="2"/>
  <c r="AM75" i="2"/>
  <c r="AQ75" i="2"/>
  <c r="AO75" i="2"/>
  <c r="AW75" i="2" a="1"/>
  <c r="AW75" i="2" s="1"/>
  <c r="AZ75" i="2"/>
  <c r="AY75" i="2"/>
  <c r="BC75" i="2"/>
  <c r="BA75" i="2"/>
  <c r="BI75" i="2" a="1"/>
  <c r="BI75" i="2" s="1"/>
  <c r="BL75" i="2"/>
  <c r="BK75" i="2"/>
  <c r="D76" i="2"/>
  <c r="N76" i="2"/>
  <c r="P76" i="2"/>
  <c r="S76" i="2"/>
  <c r="Q76" i="2"/>
  <c r="AB76" i="2"/>
  <c r="AA76" i="2"/>
  <c r="AE76" i="2"/>
  <c r="AC76" i="2"/>
  <c r="AK76" i="2" a="1"/>
  <c r="AK76" i="2" s="1"/>
  <c r="AN76" i="2"/>
  <c r="AM76" i="2"/>
  <c r="AQ76" i="2"/>
  <c r="AO76" i="2"/>
  <c r="AW76" i="2" a="1"/>
  <c r="AW76" i="2" s="1"/>
  <c r="AZ76" i="2"/>
  <c r="AY76" i="2"/>
  <c r="BC76" i="2"/>
  <c r="BA76" i="2"/>
  <c r="BI76" i="2" a="1"/>
  <c r="BI76" i="2" s="1"/>
  <c r="BL76" i="2"/>
  <c r="BK76" i="2"/>
  <c r="D77" i="2"/>
  <c r="N77" i="2"/>
  <c r="P77" i="2"/>
  <c r="S77" i="2"/>
  <c r="Q77" i="2"/>
  <c r="AB77" i="2"/>
  <c r="AA77" i="2"/>
  <c r="AE77" i="2"/>
  <c r="AC77" i="2"/>
  <c r="AN77" i="2"/>
  <c r="AM77" i="2"/>
  <c r="AQ77" i="2"/>
  <c r="AO77" i="2"/>
  <c r="AW77" i="2" a="1"/>
  <c r="AW77" i="2" s="1"/>
  <c r="AZ77" i="2"/>
  <c r="AY77" i="2"/>
  <c r="BC77" i="2"/>
  <c r="BA77" i="2"/>
  <c r="BI77" i="2" a="1"/>
  <c r="BI77" i="2" s="1"/>
  <c r="BL77" i="2"/>
  <c r="BK77" i="2"/>
  <c r="D78" i="2"/>
  <c r="N78" i="2"/>
  <c r="P78" i="2"/>
  <c r="S78" i="2"/>
  <c r="Q78" i="2"/>
  <c r="AB78" i="2"/>
  <c r="AA78" i="2"/>
  <c r="AE78" i="2"/>
  <c r="AC78" i="2"/>
  <c r="AK78" i="2" a="1"/>
  <c r="AK78" i="2" s="1"/>
  <c r="AN78" i="2"/>
  <c r="AM78" i="2"/>
  <c r="AQ78" i="2"/>
  <c r="AO78" i="2"/>
  <c r="AW78" i="2" a="1"/>
  <c r="AW78" i="2" s="1"/>
  <c r="AZ78" i="2"/>
  <c r="AY78" i="2"/>
  <c r="BC78" i="2"/>
  <c r="BA78" i="2"/>
  <c r="BI78" i="2" a="1"/>
  <c r="BI78" i="2" s="1"/>
  <c r="BL78" i="2"/>
  <c r="BK78" i="2"/>
  <c r="D79" i="2"/>
  <c r="N79" i="2"/>
  <c r="P79" i="2"/>
  <c r="S79" i="2"/>
  <c r="Q79" i="2"/>
  <c r="AB79" i="2"/>
  <c r="AA79" i="2"/>
  <c r="AE79" i="2"/>
  <c r="AC79" i="2"/>
  <c r="AN79" i="2"/>
  <c r="AM79" i="2"/>
  <c r="AQ79" i="2"/>
  <c r="AO79" i="2"/>
  <c r="AW79" i="2" a="1"/>
  <c r="AW79" i="2" s="1"/>
  <c r="AZ79" i="2"/>
  <c r="AY79" i="2"/>
  <c r="BC79" i="2"/>
  <c r="BA79" i="2"/>
  <c r="BI79" i="2" a="1"/>
  <c r="BI79" i="2" s="1"/>
  <c r="BL79" i="2"/>
  <c r="BK79" i="2"/>
  <c r="D80" i="2"/>
  <c r="N80" i="2"/>
  <c r="P80" i="2"/>
  <c r="S80" i="2"/>
  <c r="Q80" i="2"/>
  <c r="AB80" i="2"/>
  <c r="AA80" i="2"/>
  <c r="AE80" i="2"/>
  <c r="AC80" i="2"/>
  <c r="AN80" i="2"/>
  <c r="AM80" i="2"/>
  <c r="AQ80" i="2"/>
  <c r="AO80" i="2"/>
  <c r="AW80" i="2" a="1"/>
  <c r="AW80" i="2"/>
  <c r="AZ80" i="2"/>
  <c r="AY80" i="2"/>
  <c r="BC80" i="2"/>
  <c r="BA80" i="2"/>
  <c r="BI80" i="2" a="1"/>
  <c r="BI80" i="2" s="1"/>
  <c r="BL80" i="2"/>
  <c r="BK80" i="2"/>
  <c r="D81" i="2"/>
  <c r="N81" i="2"/>
  <c r="P81" i="2"/>
  <c r="S81" i="2"/>
  <c r="Q81" i="2"/>
  <c r="AB81" i="2"/>
  <c r="AA81" i="2"/>
  <c r="AE81" i="2"/>
  <c r="AC81" i="2"/>
  <c r="AN81" i="2"/>
  <c r="AM81" i="2"/>
  <c r="AQ81" i="2"/>
  <c r="AO81" i="2"/>
  <c r="AW81" i="2" a="1"/>
  <c r="AW81" i="2" s="1"/>
  <c r="AZ81" i="2"/>
  <c r="AY81" i="2"/>
  <c r="BC81" i="2"/>
  <c r="BA81" i="2"/>
  <c r="BI81" i="2" a="1"/>
  <c r="BI81" i="2" s="1"/>
  <c r="BL81" i="2"/>
  <c r="BK81" i="2"/>
  <c r="D82" i="2"/>
  <c r="N82" i="2"/>
  <c r="P82" i="2"/>
  <c r="S82" i="2"/>
  <c r="Q82" i="2"/>
  <c r="AB82" i="2"/>
  <c r="AA82" i="2"/>
  <c r="AE82" i="2"/>
  <c r="AC82" i="2"/>
  <c r="AK82" i="2" a="1"/>
  <c r="AK82" i="2" s="1"/>
  <c r="AN82" i="2"/>
  <c r="AM82" i="2"/>
  <c r="AQ82" i="2"/>
  <c r="AO82" i="2"/>
  <c r="AW82" i="2" a="1"/>
  <c r="AW82" i="2" s="1"/>
  <c r="AZ82" i="2"/>
  <c r="AY82" i="2"/>
  <c r="BC82" i="2"/>
  <c r="BA82" i="2"/>
  <c r="BI82" i="2" a="1"/>
  <c r="BI82" i="2" s="1"/>
  <c r="BL82" i="2"/>
  <c r="BK82" i="2"/>
  <c r="D83" i="2"/>
  <c r="N83" i="2"/>
  <c r="P83" i="2"/>
  <c r="S83" i="2"/>
  <c r="Q83" i="2"/>
  <c r="AB83" i="2"/>
  <c r="AA83" i="2"/>
  <c r="AE83" i="2"/>
  <c r="AC83" i="2"/>
  <c r="AK83" i="2" a="1"/>
  <c r="AK83" i="2" s="1"/>
  <c r="AN83" i="2"/>
  <c r="AM83" i="2"/>
  <c r="AQ83" i="2"/>
  <c r="AO83" i="2"/>
  <c r="AW83" i="2" a="1"/>
  <c r="AW83" i="2" s="1"/>
  <c r="AZ83" i="2"/>
  <c r="AY83" i="2"/>
  <c r="BC83" i="2"/>
  <c r="BA83" i="2"/>
  <c r="BI83" i="2" a="1"/>
  <c r="BI83" i="2" s="1"/>
  <c r="BL83" i="2"/>
  <c r="BK83" i="2"/>
  <c r="D84" i="2"/>
  <c r="N84" i="2"/>
  <c r="P84" i="2"/>
  <c r="S84" i="2"/>
  <c r="Q84" i="2"/>
  <c r="AB84" i="2"/>
  <c r="AA84" i="2"/>
  <c r="AE84" i="2"/>
  <c r="AC84" i="2"/>
  <c r="AK84" i="2" a="1"/>
  <c r="AK84" i="2" s="1"/>
  <c r="AN84" i="2"/>
  <c r="AM84" i="2"/>
  <c r="AQ84" i="2"/>
  <c r="AO84" i="2"/>
  <c r="AW84" i="2" a="1"/>
  <c r="AW84" i="2" s="1"/>
  <c r="AZ84" i="2"/>
  <c r="AY84" i="2"/>
  <c r="BC84" i="2"/>
  <c r="BA84" i="2"/>
  <c r="BI84" i="2" a="1"/>
  <c r="BI84" i="2" s="1"/>
  <c r="BL84" i="2"/>
  <c r="BK84" i="2"/>
  <c r="D85" i="2"/>
  <c r="N85" i="2"/>
  <c r="P85" i="2"/>
  <c r="S85" i="2"/>
  <c r="Q85" i="2"/>
  <c r="AB85" i="2"/>
  <c r="AA85" i="2"/>
  <c r="AE85" i="2"/>
  <c r="AC85" i="2"/>
  <c r="AN85" i="2"/>
  <c r="AM85" i="2"/>
  <c r="AQ85" i="2"/>
  <c r="AO85" i="2"/>
  <c r="AW85" i="2" a="1"/>
  <c r="AW85" i="2" s="1"/>
  <c r="AZ85" i="2"/>
  <c r="AY85" i="2"/>
  <c r="BC85" i="2"/>
  <c r="BA85" i="2"/>
  <c r="BI85" i="2" a="1"/>
  <c r="BI85" i="2" s="1"/>
  <c r="BL85" i="2"/>
  <c r="BK85" i="2"/>
  <c r="D86" i="2"/>
  <c r="N86" i="2"/>
  <c r="P86" i="2"/>
  <c r="S86" i="2"/>
  <c r="Q86" i="2"/>
  <c r="AB86" i="2"/>
  <c r="AA86" i="2"/>
  <c r="AE86" i="2"/>
  <c r="AC86" i="2"/>
  <c r="AK86" i="2" a="1"/>
  <c r="AK86" i="2" s="1"/>
  <c r="AN86" i="2"/>
  <c r="AM86" i="2"/>
  <c r="AQ86" i="2"/>
  <c r="AO86" i="2"/>
  <c r="AW86" i="2" a="1"/>
  <c r="AW86" i="2" s="1"/>
  <c r="AZ86" i="2"/>
  <c r="AY86" i="2"/>
  <c r="BC86" i="2"/>
  <c r="BA86" i="2"/>
  <c r="BI86" i="2" a="1"/>
  <c r="BI86" i="2" s="1"/>
  <c r="BL86" i="2"/>
  <c r="BK86" i="2"/>
  <c r="D87" i="2"/>
  <c r="N87" i="2"/>
  <c r="P87" i="2"/>
  <c r="S87" i="2"/>
  <c r="Q87" i="2"/>
  <c r="AB87" i="2"/>
  <c r="AA87" i="2"/>
  <c r="AE87" i="2"/>
  <c r="AC87" i="2"/>
  <c r="AN87" i="2"/>
  <c r="AM87" i="2"/>
  <c r="AQ87" i="2"/>
  <c r="AO87" i="2"/>
  <c r="AW87" i="2" a="1"/>
  <c r="AW87" i="2" s="1"/>
  <c r="AZ87" i="2"/>
  <c r="AY87" i="2"/>
  <c r="BC87" i="2"/>
  <c r="BA87" i="2"/>
  <c r="BI87" i="2" a="1"/>
  <c r="BI87" i="2" s="1"/>
  <c r="BL87" i="2"/>
  <c r="BK87" i="2"/>
  <c r="D88" i="2"/>
  <c r="N88" i="2"/>
  <c r="P88" i="2"/>
  <c r="S88" i="2"/>
  <c r="Q88" i="2"/>
  <c r="AB88" i="2"/>
  <c r="AA88" i="2"/>
  <c r="AE88" i="2"/>
  <c r="AC88" i="2"/>
  <c r="AN88" i="2"/>
  <c r="AM88" i="2"/>
  <c r="AQ88" i="2"/>
  <c r="AO88" i="2"/>
  <c r="AW88" i="2" a="1"/>
  <c r="AW88" i="2" s="1"/>
  <c r="AZ88" i="2"/>
  <c r="AY88" i="2"/>
  <c r="BC88" i="2"/>
  <c r="BA88" i="2"/>
  <c r="BI88" i="2" a="1"/>
  <c r="BI88" i="2" s="1"/>
  <c r="BL88" i="2"/>
  <c r="BK88" i="2"/>
  <c r="D89" i="2"/>
  <c r="N89" i="2"/>
  <c r="P89" i="2"/>
  <c r="S89" i="2"/>
  <c r="Q89" i="2"/>
  <c r="AB89" i="2"/>
  <c r="AA89" i="2"/>
  <c r="AE89" i="2"/>
  <c r="AC89" i="2"/>
  <c r="AN89" i="2"/>
  <c r="AM89" i="2"/>
  <c r="AQ89" i="2"/>
  <c r="AO89" i="2"/>
  <c r="AW89" i="2" a="1"/>
  <c r="AW89" i="2" s="1"/>
  <c r="AZ89" i="2"/>
  <c r="AY89" i="2"/>
  <c r="BC89" i="2"/>
  <c r="BA89" i="2"/>
  <c r="BI89" i="2" a="1"/>
  <c r="BI89" i="2" s="1"/>
  <c r="BL89" i="2"/>
  <c r="BK89" i="2"/>
  <c r="D90" i="2"/>
  <c r="N90" i="2"/>
  <c r="P90" i="2"/>
  <c r="S90" i="2"/>
  <c r="Q90" i="2"/>
  <c r="AB90" i="2"/>
  <c r="AA90" i="2"/>
  <c r="AE90" i="2"/>
  <c r="AC90" i="2"/>
  <c r="AN90" i="2"/>
  <c r="AM90" i="2"/>
  <c r="AQ90" i="2"/>
  <c r="AO90" i="2"/>
  <c r="AW90" i="2" a="1"/>
  <c r="AW90" i="2" s="1"/>
  <c r="AZ90" i="2"/>
  <c r="AY90" i="2"/>
  <c r="BC90" i="2"/>
  <c r="BA90" i="2"/>
  <c r="BI90" i="2" a="1"/>
  <c r="BI90" i="2" s="1"/>
  <c r="BL90" i="2"/>
  <c r="BK90" i="2"/>
  <c r="D91" i="2"/>
  <c r="N91" i="2"/>
  <c r="P91" i="2"/>
  <c r="S91" i="2"/>
  <c r="Q91" i="2"/>
  <c r="AB91" i="2"/>
  <c r="AA91" i="2"/>
  <c r="AE91" i="2"/>
  <c r="AC91" i="2"/>
  <c r="AK91" i="2" a="1"/>
  <c r="AK91" i="2" s="1"/>
  <c r="AN91" i="2"/>
  <c r="AM91" i="2"/>
  <c r="AQ91" i="2"/>
  <c r="AO91" i="2"/>
  <c r="AW91" i="2" a="1"/>
  <c r="AW91" i="2" s="1"/>
  <c r="AZ91" i="2"/>
  <c r="AY91" i="2"/>
  <c r="BC91" i="2"/>
  <c r="BA91" i="2"/>
  <c r="BI91" i="2" a="1"/>
  <c r="BI91" i="2" s="1"/>
  <c r="BL91" i="2"/>
  <c r="BK91" i="2"/>
  <c r="D92" i="2"/>
  <c r="N92" i="2"/>
  <c r="P92" i="2"/>
  <c r="S92" i="2"/>
  <c r="Q92" i="2"/>
  <c r="AB92" i="2"/>
  <c r="AA92" i="2"/>
  <c r="AE92" i="2"/>
  <c r="AC92" i="2"/>
  <c r="AK92" i="2" a="1"/>
  <c r="AK92" i="2" s="1"/>
  <c r="AN92" i="2"/>
  <c r="AM92" i="2"/>
  <c r="AQ92" i="2"/>
  <c r="AO92" i="2"/>
  <c r="AW92" i="2" a="1"/>
  <c r="AW92" i="2" s="1"/>
  <c r="AZ92" i="2"/>
  <c r="AY92" i="2"/>
  <c r="BC92" i="2"/>
  <c r="BA92" i="2"/>
  <c r="BI92" i="2" a="1"/>
  <c r="BI92" i="2" s="1"/>
  <c r="BL92" i="2"/>
  <c r="BK92" i="2"/>
  <c r="D93" i="2"/>
  <c r="N93" i="2"/>
  <c r="P93" i="2"/>
  <c r="S93" i="2"/>
  <c r="Q93" i="2"/>
  <c r="AB93" i="2"/>
  <c r="AA93" i="2"/>
  <c r="AE93" i="2"/>
  <c r="AC93" i="2"/>
  <c r="AN93" i="2"/>
  <c r="AM93" i="2"/>
  <c r="AQ93" i="2"/>
  <c r="AO93" i="2"/>
  <c r="AW93" i="2" a="1"/>
  <c r="AW93" i="2" s="1"/>
  <c r="AZ93" i="2"/>
  <c r="AY93" i="2"/>
  <c r="BC93" i="2"/>
  <c r="BA93" i="2"/>
  <c r="BI93" i="2" a="1"/>
  <c r="BI93" i="2" s="1"/>
  <c r="BL93" i="2"/>
  <c r="BK93" i="2"/>
  <c r="D94" i="2"/>
  <c r="N94" i="2"/>
  <c r="P94" i="2"/>
  <c r="S94" i="2"/>
  <c r="Q94" i="2"/>
  <c r="AB94" i="2"/>
  <c r="AA94" i="2"/>
  <c r="AE94" i="2"/>
  <c r="AC94" i="2"/>
  <c r="AN94" i="2"/>
  <c r="AM94" i="2"/>
  <c r="AQ94" i="2"/>
  <c r="AO94" i="2"/>
  <c r="AW94" i="2" a="1"/>
  <c r="AW94" i="2" s="1"/>
  <c r="AZ94" i="2"/>
  <c r="AY94" i="2"/>
  <c r="BC94" i="2"/>
  <c r="BA94" i="2"/>
  <c r="BI94" i="2" a="1"/>
  <c r="BI94" i="2" s="1"/>
  <c r="BL94" i="2"/>
  <c r="BK94" i="2"/>
  <c r="D95" i="2"/>
  <c r="N95" i="2"/>
  <c r="P95" i="2"/>
  <c r="S95" i="2"/>
  <c r="Q95" i="2"/>
  <c r="AB95" i="2"/>
  <c r="AA95" i="2"/>
  <c r="AE95" i="2"/>
  <c r="AC95" i="2"/>
  <c r="AN95" i="2"/>
  <c r="AM95" i="2"/>
  <c r="AQ95" i="2"/>
  <c r="AO95" i="2"/>
  <c r="AW95" i="2" a="1"/>
  <c r="AW95" i="2" s="1"/>
  <c r="AZ95" i="2"/>
  <c r="AY95" i="2"/>
  <c r="BC95" i="2"/>
  <c r="BA95" i="2"/>
  <c r="BI95" i="2" a="1"/>
  <c r="BI95" i="2" s="1"/>
  <c r="BL95" i="2"/>
  <c r="BK95" i="2"/>
  <c r="D96" i="2"/>
  <c r="N96" i="2"/>
  <c r="P96" i="2"/>
  <c r="S96" i="2"/>
  <c r="Q96" i="2"/>
  <c r="AB96" i="2"/>
  <c r="AA96" i="2"/>
  <c r="AE96" i="2"/>
  <c r="AC96" i="2"/>
  <c r="AN96" i="2"/>
  <c r="AM96" i="2"/>
  <c r="AQ96" i="2"/>
  <c r="AO96" i="2"/>
  <c r="AW96" i="2" a="1"/>
  <c r="AW96" i="2"/>
  <c r="AZ96" i="2"/>
  <c r="AY96" i="2"/>
  <c r="BC96" i="2"/>
  <c r="BA96" i="2"/>
  <c r="BI96" i="2" a="1"/>
  <c r="BI96" i="2" s="1"/>
  <c r="BL96" i="2"/>
  <c r="BK96" i="2"/>
  <c r="D97" i="2"/>
  <c r="N97" i="2"/>
  <c r="P97" i="2"/>
  <c r="S97" i="2"/>
  <c r="Q97" i="2"/>
  <c r="AB97" i="2"/>
  <c r="AA97" i="2"/>
  <c r="AE97" i="2"/>
  <c r="AC97" i="2"/>
  <c r="AN97" i="2"/>
  <c r="AM97" i="2"/>
  <c r="AQ97" i="2"/>
  <c r="AO97" i="2"/>
  <c r="AW97" i="2" a="1"/>
  <c r="AW97" i="2" s="1"/>
  <c r="AZ97" i="2"/>
  <c r="AY97" i="2"/>
  <c r="BC97" i="2"/>
  <c r="BA97" i="2"/>
  <c r="BI97" i="2" a="1"/>
  <c r="BI97" i="2" s="1"/>
  <c r="BL97" i="2"/>
  <c r="BK97" i="2"/>
  <c r="D98" i="2"/>
  <c r="N98" i="2"/>
  <c r="P98" i="2"/>
  <c r="S98" i="2"/>
  <c r="Q98" i="2"/>
  <c r="AB98" i="2"/>
  <c r="AA98" i="2"/>
  <c r="AE98" i="2"/>
  <c r="AC98" i="2"/>
  <c r="AN98" i="2"/>
  <c r="AM98" i="2"/>
  <c r="AQ98" i="2"/>
  <c r="AO98" i="2"/>
  <c r="AW98" i="2" a="1"/>
  <c r="AW98" i="2" s="1"/>
  <c r="AZ98" i="2"/>
  <c r="AY98" i="2"/>
  <c r="BC98" i="2"/>
  <c r="BA98" i="2"/>
  <c r="BI98" i="2" a="1"/>
  <c r="BI98" i="2"/>
  <c r="BL98" i="2"/>
  <c r="BK98" i="2"/>
  <c r="D99" i="2"/>
  <c r="N99" i="2"/>
  <c r="P99" i="2"/>
  <c r="S99" i="2"/>
  <c r="Q99" i="2"/>
  <c r="AB99" i="2"/>
  <c r="AA99" i="2"/>
  <c r="AE99" i="2"/>
  <c r="AC99" i="2"/>
  <c r="AK99" i="2" a="1"/>
  <c r="AK99" i="2" s="1"/>
  <c r="AN99" i="2"/>
  <c r="AM99" i="2"/>
  <c r="AQ99" i="2"/>
  <c r="AO99" i="2"/>
  <c r="AW99" i="2" a="1"/>
  <c r="AW99" i="2" s="1"/>
  <c r="AZ99" i="2"/>
  <c r="AY99" i="2"/>
  <c r="BC99" i="2"/>
  <c r="BA99" i="2"/>
  <c r="BI99" i="2" a="1"/>
  <c r="BI99" i="2"/>
  <c r="BL99" i="2"/>
  <c r="BK99" i="2"/>
  <c r="D100" i="2"/>
  <c r="N100" i="2"/>
  <c r="P100" i="2"/>
  <c r="S100" i="2"/>
  <c r="Q100" i="2"/>
  <c r="AB100" i="2"/>
  <c r="AA100" i="2"/>
  <c r="AE100" i="2"/>
  <c r="AC100" i="2"/>
  <c r="AK100" i="2" a="1"/>
  <c r="AK100" i="2" s="1"/>
  <c r="AN100" i="2"/>
  <c r="AM100" i="2"/>
  <c r="AQ100" i="2"/>
  <c r="AO100" i="2"/>
  <c r="AW100" i="2" a="1"/>
  <c r="AW100" i="2" s="1"/>
  <c r="AZ100" i="2"/>
  <c r="AY100" i="2"/>
  <c r="BC100" i="2"/>
  <c r="BA100" i="2"/>
  <c r="BI100" i="2" a="1"/>
  <c r="BI100" i="2" s="1"/>
  <c r="BL100" i="2"/>
  <c r="BK100" i="2"/>
  <c r="D101" i="2"/>
  <c r="N101" i="2"/>
  <c r="P101" i="2"/>
  <c r="S101" i="2"/>
  <c r="Q101" i="2"/>
  <c r="AB101" i="2"/>
  <c r="AA101" i="2"/>
  <c r="AE101" i="2"/>
  <c r="AC101" i="2"/>
  <c r="AN101" i="2"/>
  <c r="AM101" i="2"/>
  <c r="AQ101" i="2"/>
  <c r="AO101" i="2"/>
  <c r="AW101" i="2" a="1"/>
  <c r="AW101" i="2" s="1"/>
  <c r="AZ101" i="2"/>
  <c r="AY101" i="2"/>
  <c r="BC101" i="2"/>
  <c r="BA101" i="2"/>
  <c r="BI101" i="2" a="1"/>
  <c r="BI101" i="2" s="1"/>
  <c r="BL101" i="2"/>
  <c r="BK101" i="2"/>
  <c r="D102" i="2"/>
  <c r="N102" i="2"/>
  <c r="P102" i="2"/>
  <c r="S102" i="2"/>
  <c r="Q102" i="2"/>
  <c r="AB102" i="2"/>
  <c r="AA102" i="2"/>
  <c r="AE102" i="2"/>
  <c r="AC102" i="2"/>
  <c r="AK102" i="2" a="1"/>
  <c r="AK102" i="2" s="1"/>
  <c r="AN102" i="2"/>
  <c r="AM102" i="2"/>
  <c r="AQ102" i="2"/>
  <c r="AO102" i="2"/>
  <c r="AW102" i="2" a="1"/>
  <c r="AW102" i="2" s="1"/>
  <c r="AZ102" i="2"/>
  <c r="AY102" i="2"/>
  <c r="BC102" i="2"/>
  <c r="BA102" i="2"/>
  <c r="BI102" i="2" a="1"/>
  <c r="BI102" i="2" s="1"/>
  <c r="BL102" i="2"/>
  <c r="BK102" i="2"/>
  <c r="D103" i="2"/>
  <c r="N103" i="2"/>
  <c r="P103" i="2"/>
  <c r="S103" i="2"/>
  <c r="Q103" i="2"/>
  <c r="AB103" i="2"/>
  <c r="AA103" i="2"/>
  <c r="AE103" i="2"/>
  <c r="AC103" i="2"/>
  <c r="AN103" i="2"/>
  <c r="AM103" i="2"/>
  <c r="AQ103" i="2"/>
  <c r="AO103" i="2"/>
  <c r="AW103" i="2" a="1"/>
  <c r="AW103" i="2" s="1"/>
  <c r="AZ103" i="2"/>
  <c r="AY103" i="2"/>
  <c r="BC103" i="2"/>
  <c r="BA103" i="2"/>
  <c r="BI103" i="2" a="1"/>
  <c r="BI103" i="2" s="1"/>
  <c r="BL103" i="2"/>
  <c r="BK103" i="2"/>
  <c r="D104" i="2"/>
  <c r="N104" i="2"/>
  <c r="P104" i="2"/>
  <c r="S104" i="2"/>
  <c r="Q104" i="2"/>
  <c r="AB104" i="2"/>
  <c r="AA104" i="2"/>
  <c r="AE104" i="2"/>
  <c r="AC104" i="2"/>
  <c r="AN104" i="2"/>
  <c r="AM104" i="2"/>
  <c r="AQ104" i="2"/>
  <c r="AO104" i="2"/>
  <c r="AW104" i="2" a="1"/>
  <c r="AW104" i="2" s="1"/>
  <c r="AZ104" i="2"/>
  <c r="AY104" i="2"/>
  <c r="BC104" i="2"/>
  <c r="BA104" i="2"/>
  <c r="BI104" i="2" a="1"/>
  <c r="BI104" i="2" s="1"/>
  <c r="BL104" i="2"/>
  <c r="BK104" i="2"/>
  <c r="D105" i="2"/>
  <c r="N105" i="2"/>
  <c r="P105" i="2"/>
  <c r="S105" i="2"/>
  <c r="Q105" i="2"/>
  <c r="AB105" i="2"/>
  <c r="AA105" i="2"/>
  <c r="AE105" i="2"/>
  <c r="AC105" i="2"/>
  <c r="AN105" i="2"/>
  <c r="AM105" i="2"/>
  <c r="AQ105" i="2"/>
  <c r="AO105" i="2"/>
  <c r="AW105" i="2" a="1"/>
  <c r="AW105" i="2" s="1"/>
  <c r="AZ105" i="2"/>
  <c r="AY105" i="2"/>
  <c r="BC105" i="2"/>
  <c r="BA105" i="2"/>
  <c r="BI105" i="2" a="1"/>
  <c r="BI105" i="2" s="1"/>
  <c r="BL105" i="2"/>
  <c r="BK105" i="2"/>
  <c r="D106" i="2"/>
  <c r="N106" i="2"/>
  <c r="P106" i="2"/>
  <c r="S106" i="2"/>
  <c r="Q106" i="2"/>
  <c r="AB106" i="2"/>
  <c r="AA106" i="2"/>
  <c r="AE106" i="2"/>
  <c r="AC106" i="2"/>
  <c r="AK106" i="2" a="1"/>
  <c r="AK106" i="2" s="1"/>
  <c r="AN106" i="2"/>
  <c r="AM106" i="2"/>
  <c r="AQ106" i="2"/>
  <c r="AO106" i="2"/>
  <c r="AW106" i="2" a="1"/>
  <c r="AW106" i="2" s="1"/>
  <c r="AZ106" i="2"/>
  <c r="AY106" i="2"/>
  <c r="BC106" i="2"/>
  <c r="BA106" i="2"/>
  <c r="BI106" i="2" a="1"/>
  <c r="BI106" i="2" s="1"/>
  <c r="BL106" i="2"/>
  <c r="BK106" i="2"/>
  <c r="D107" i="2"/>
  <c r="N107" i="2"/>
  <c r="P107" i="2"/>
  <c r="S107" i="2"/>
  <c r="Q107" i="2"/>
  <c r="AB107" i="2"/>
  <c r="AA107" i="2"/>
  <c r="AE107" i="2"/>
  <c r="AC107" i="2"/>
  <c r="AK107" i="2" a="1"/>
  <c r="AK107" i="2" s="1"/>
  <c r="AN107" i="2"/>
  <c r="AM107" i="2"/>
  <c r="AQ107" i="2"/>
  <c r="AO107" i="2"/>
  <c r="AW107" i="2" a="1"/>
  <c r="AW107" i="2" s="1"/>
  <c r="AZ107" i="2"/>
  <c r="AY107" i="2"/>
  <c r="BC107" i="2"/>
  <c r="BA107" i="2"/>
  <c r="BI107" i="2" a="1"/>
  <c r="BI107" i="2" s="1"/>
  <c r="BL107" i="2"/>
  <c r="BK107" i="2"/>
  <c r="D108" i="2"/>
  <c r="N108" i="2"/>
  <c r="P108" i="2"/>
  <c r="S108" i="2"/>
  <c r="Q108" i="2"/>
  <c r="AB108" i="2"/>
  <c r="AA108" i="2"/>
  <c r="AE108" i="2"/>
  <c r="AC108" i="2"/>
  <c r="AK108" i="2" a="1"/>
  <c r="AK108" i="2" s="1"/>
  <c r="AN108" i="2"/>
  <c r="AM108" i="2"/>
  <c r="AQ108" i="2"/>
  <c r="AO108" i="2"/>
  <c r="AW108" i="2" a="1"/>
  <c r="AW108" i="2" s="1"/>
  <c r="AZ108" i="2"/>
  <c r="AY108" i="2"/>
  <c r="BC108" i="2"/>
  <c r="BA108" i="2"/>
  <c r="BI108" i="2" a="1"/>
  <c r="BI108" i="2" s="1"/>
  <c r="BL108" i="2"/>
  <c r="BK108" i="2"/>
  <c r="D109" i="2"/>
  <c r="N109" i="2"/>
  <c r="P109" i="2"/>
  <c r="S109" i="2"/>
  <c r="Q109" i="2"/>
  <c r="AB109" i="2"/>
  <c r="AA109" i="2"/>
  <c r="AE109" i="2"/>
  <c r="AC109" i="2"/>
  <c r="AN109" i="2"/>
  <c r="AM109" i="2"/>
  <c r="AQ109" i="2"/>
  <c r="AO109" i="2"/>
  <c r="AW109" i="2" a="1"/>
  <c r="AW109" i="2" s="1"/>
  <c r="AZ109" i="2"/>
  <c r="AY109" i="2"/>
  <c r="BC109" i="2"/>
  <c r="BA109" i="2"/>
  <c r="BI109" i="2" a="1"/>
  <c r="BI109" i="2" s="1"/>
  <c r="BL109" i="2"/>
  <c r="BK109" i="2"/>
  <c r="D110" i="2"/>
  <c r="N110" i="2"/>
  <c r="P110" i="2"/>
  <c r="S110" i="2"/>
  <c r="Q110" i="2"/>
  <c r="AB110" i="2"/>
  <c r="AA110" i="2"/>
  <c r="AE110" i="2"/>
  <c r="AC110" i="2"/>
  <c r="AK110" i="2" a="1"/>
  <c r="AK110" i="2" s="1"/>
  <c r="AN110" i="2"/>
  <c r="AM110" i="2"/>
  <c r="AQ110" i="2"/>
  <c r="AO110" i="2"/>
  <c r="AW110" i="2" a="1"/>
  <c r="AW110" i="2" s="1"/>
  <c r="AZ110" i="2"/>
  <c r="AY110" i="2"/>
  <c r="BC110" i="2"/>
  <c r="BA110" i="2"/>
  <c r="BI110" i="2" a="1"/>
  <c r="BI110" i="2" s="1"/>
  <c r="BL110" i="2"/>
  <c r="BK110" i="2"/>
  <c r="D111" i="2"/>
  <c r="N111" i="2"/>
  <c r="P111" i="2"/>
  <c r="S111" i="2"/>
  <c r="Q111" i="2"/>
  <c r="AB111" i="2"/>
  <c r="AA111" i="2"/>
  <c r="AE111" i="2"/>
  <c r="AC111" i="2"/>
  <c r="AN111" i="2"/>
  <c r="AM111" i="2"/>
  <c r="AQ111" i="2"/>
  <c r="AO111" i="2"/>
  <c r="AW111" i="2" a="1"/>
  <c r="AW111" i="2" s="1"/>
  <c r="AZ111" i="2"/>
  <c r="AY111" i="2"/>
  <c r="BC111" i="2"/>
  <c r="BA111" i="2"/>
  <c r="BI111" i="2" a="1"/>
  <c r="BI111" i="2" s="1"/>
  <c r="BL111" i="2"/>
  <c r="BK111" i="2"/>
  <c r="D112" i="2"/>
  <c r="N112" i="2"/>
  <c r="P112" i="2"/>
  <c r="S112" i="2"/>
  <c r="Q112" i="2"/>
  <c r="AB112" i="2"/>
  <c r="AA112" i="2"/>
  <c r="AE112" i="2"/>
  <c r="AC112" i="2"/>
  <c r="AN112" i="2"/>
  <c r="AM112" i="2"/>
  <c r="AQ112" i="2"/>
  <c r="AO112" i="2"/>
  <c r="AW112" i="2" a="1"/>
  <c r="AW112" i="2" s="1"/>
  <c r="AZ112" i="2"/>
  <c r="AY112" i="2"/>
  <c r="BC112" i="2"/>
  <c r="BA112" i="2"/>
  <c r="BI112" i="2" a="1"/>
  <c r="BI112" i="2"/>
  <c r="BL112" i="2"/>
  <c r="BK112" i="2"/>
  <c r="D113" i="2"/>
  <c r="N113" i="2"/>
  <c r="P113" i="2"/>
  <c r="S113" i="2"/>
  <c r="Q113" i="2"/>
  <c r="AB113" i="2"/>
  <c r="AA113" i="2"/>
  <c r="AE113" i="2"/>
  <c r="AC113" i="2"/>
  <c r="AN113" i="2"/>
  <c r="AM113" i="2"/>
  <c r="AQ113" i="2"/>
  <c r="AO113" i="2"/>
  <c r="AW113" i="2" a="1"/>
  <c r="AW113" i="2" s="1"/>
  <c r="AZ113" i="2"/>
  <c r="AY113" i="2"/>
  <c r="BC113" i="2"/>
  <c r="BA113" i="2"/>
  <c r="BI113" i="2" a="1"/>
  <c r="BI113" i="2" s="1"/>
  <c r="BL113" i="2"/>
  <c r="BK113" i="2"/>
  <c r="D114" i="2"/>
  <c r="N114" i="2"/>
  <c r="P114" i="2"/>
  <c r="S114" i="2"/>
  <c r="Q114" i="2"/>
  <c r="AB114" i="2"/>
  <c r="AA114" i="2"/>
  <c r="AE114" i="2"/>
  <c r="AC114" i="2"/>
  <c r="AK114" i="2" a="1"/>
  <c r="AK114" i="2" s="1"/>
  <c r="AN114" i="2"/>
  <c r="AM114" i="2"/>
  <c r="AQ114" i="2"/>
  <c r="AO114" i="2"/>
  <c r="AW114" i="2" a="1"/>
  <c r="AW114" i="2" s="1"/>
  <c r="AZ114" i="2"/>
  <c r="AY114" i="2"/>
  <c r="BC114" i="2"/>
  <c r="BA114" i="2"/>
  <c r="BI114" i="2" a="1"/>
  <c r="BI114" i="2" s="1"/>
  <c r="BL114" i="2"/>
  <c r="BK114" i="2"/>
  <c r="D115" i="2"/>
  <c r="N115" i="2"/>
  <c r="P115" i="2"/>
  <c r="S115" i="2"/>
  <c r="Q115" i="2"/>
  <c r="AB115" i="2"/>
  <c r="AA115" i="2"/>
  <c r="AE115" i="2"/>
  <c r="AC115" i="2"/>
  <c r="AK115" i="2" a="1"/>
  <c r="AK115" i="2"/>
  <c r="AN115" i="2"/>
  <c r="AM115" i="2"/>
  <c r="AQ115" i="2"/>
  <c r="AO115" i="2"/>
  <c r="AW115" i="2" a="1"/>
  <c r="AW115" i="2" s="1"/>
  <c r="AZ115" i="2"/>
  <c r="AY115" i="2"/>
  <c r="BC115" i="2"/>
  <c r="BA115" i="2"/>
  <c r="BI115" i="2" a="1"/>
  <c r="BI115" i="2" s="1"/>
  <c r="BL115" i="2"/>
  <c r="BK115" i="2"/>
  <c r="D116" i="2"/>
  <c r="N116" i="2"/>
  <c r="P116" i="2"/>
  <c r="S116" i="2"/>
  <c r="Q116" i="2"/>
  <c r="AB116" i="2"/>
  <c r="AA116" i="2"/>
  <c r="AE116" i="2"/>
  <c r="AC116" i="2"/>
  <c r="AK116" i="2" a="1"/>
  <c r="AK116" i="2" s="1"/>
  <c r="AN116" i="2"/>
  <c r="AM116" i="2"/>
  <c r="AQ116" i="2"/>
  <c r="AO116" i="2"/>
  <c r="AW116" i="2" a="1"/>
  <c r="AW116" i="2" s="1"/>
  <c r="AZ116" i="2"/>
  <c r="AY116" i="2"/>
  <c r="BC116" i="2"/>
  <c r="BA116" i="2"/>
  <c r="BI116" i="2" a="1"/>
  <c r="BI116" i="2" s="1"/>
  <c r="BL116" i="2"/>
  <c r="BK116" i="2"/>
  <c r="D117" i="2"/>
  <c r="N117" i="2"/>
  <c r="P117" i="2"/>
  <c r="S117" i="2"/>
  <c r="Q117" i="2"/>
  <c r="AB117" i="2"/>
  <c r="AA117" i="2"/>
  <c r="AE117" i="2"/>
  <c r="AC117" i="2"/>
  <c r="AN117" i="2"/>
  <c r="AM117" i="2"/>
  <c r="AQ117" i="2"/>
  <c r="AO117" i="2"/>
  <c r="AW117" i="2" a="1"/>
  <c r="AW117" i="2" s="1"/>
  <c r="AZ117" i="2"/>
  <c r="AY117" i="2"/>
  <c r="BC117" i="2"/>
  <c r="BA117" i="2"/>
  <c r="BI117" i="2" a="1"/>
  <c r="BI117" i="2" s="1"/>
  <c r="BL117" i="2"/>
  <c r="BK117" i="2"/>
  <c r="D118" i="2"/>
  <c r="N118" i="2"/>
  <c r="P118" i="2"/>
  <c r="S118" i="2"/>
  <c r="Q118" i="2"/>
  <c r="AB118" i="2"/>
  <c r="AA118" i="2"/>
  <c r="AE118" i="2"/>
  <c r="AC118" i="2"/>
  <c r="AK118" i="2" a="1"/>
  <c r="AK118" i="2" s="1"/>
  <c r="AN118" i="2"/>
  <c r="AM118" i="2"/>
  <c r="AQ118" i="2"/>
  <c r="AO118" i="2"/>
  <c r="AW118" i="2" a="1"/>
  <c r="AW118" i="2" s="1"/>
  <c r="AZ118" i="2"/>
  <c r="AY118" i="2"/>
  <c r="BC118" i="2"/>
  <c r="BA118" i="2"/>
  <c r="BI118" i="2" a="1"/>
  <c r="BI118" i="2" s="1"/>
  <c r="BL118" i="2"/>
  <c r="BK118" i="2"/>
  <c r="D119" i="2"/>
  <c r="N119" i="2"/>
  <c r="P119" i="2"/>
  <c r="S119" i="2"/>
  <c r="Q119" i="2"/>
  <c r="AB119" i="2"/>
  <c r="AA119" i="2"/>
  <c r="AE119" i="2"/>
  <c r="AC119" i="2"/>
  <c r="AN119" i="2"/>
  <c r="AM119" i="2"/>
  <c r="AQ119" i="2"/>
  <c r="AO119" i="2"/>
  <c r="AW119" i="2" a="1"/>
  <c r="AW119" i="2" s="1"/>
  <c r="AZ119" i="2"/>
  <c r="AY119" i="2"/>
  <c r="BC119" i="2"/>
  <c r="BA119" i="2"/>
  <c r="BI119" i="2" a="1"/>
  <c r="BI119" i="2" s="1"/>
  <c r="BL119" i="2"/>
  <c r="BK119" i="2"/>
  <c r="D120" i="2"/>
  <c r="N120" i="2"/>
  <c r="P120" i="2"/>
  <c r="S120" i="2"/>
  <c r="Q120" i="2"/>
  <c r="AB120" i="2"/>
  <c r="AA120" i="2"/>
  <c r="AE120" i="2"/>
  <c r="AC120" i="2"/>
  <c r="AN120" i="2"/>
  <c r="AM120" i="2"/>
  <c r="AQ120" i="2"/>
  <c r="AO120" i="2"/>
  <c r="AW120" i="2" a="1"/>
  <c r="AW120" i="2" s="1"/>
  <c r="AZ120" i="2"/>
  <c r="AY120" i="2"/>
  <c r="BC120" i="2"/>
  <c r="BA120" i="2"/>
  <c r="BI120" i="2" a="1"/>
  <c r="BI120" i="2" s="1"/>
  <c r="BL120" i="2"/>
  <c r="BK120" i="2"/>
  <c r="D121" i="2"/>
  <c r="N121" i="2"/>
  <c r="P121" i="2"/>
  <c r="S121" i="2"/>
  <c r="Q121" i="2"/>
  <c r="AB121" i="2"/>
  <c r="AA121" i="2"/>
  <c r="AE121" i="2"/>
  <c r="AC121" i="2"/>
  <c r="AN121" i="2"/>
  <c r="AM121" i="2"/>
  <c r="AQ121" i="2"/>
  <c r="AO121" i="2"/>
  <c r="AW121" i="2" a="1"/>
  <c r="AW121" i="2" s="1"/>
  <c r="AZ121" i="2"/>
  <c r="AY121" i="2"/>
  <c r="BC121" i="2"/>
  <c r="BA121" i="2"/>
  <c r="BI121" i="2" a="1"/>
  <c r="BI121" i="2" s="1"/>
  <c r="BL121" i="2"/>
  <c r="BK121" i="2"/>
  <c r="D122" i="2"/>
  <c r="N122" i="2"/>
  <c r="P122" i="2"/>
  <c r="S122" i="2"/>
  <c r="Q122" i="2"/>
  <c r="AB122" i="2"/>
  <c r="AA122" i="2"/>
  <c r="AE122" i="2"/>
  <c r="AC122" i="2"/>
  <c r="AN122" i="2"/>
  <c r="AM122" i="2"/>
  <c r="AQ122" i="2"/>
  <c r="AO122" i="2"/>
  <c r="AW122" i="2" a="1"/>
  <c r="AW122" i="2" s="1"/>
  <c r="AZ122" i="2"/>
  <c r="AY122" i="2"/>
  <c r="BC122" i="2"/>
  <c r="BA122" i="2"/>
  <c r="BI122" i="2" a="1"/>
  <c r="BI122" i="2" s="1"/>
  <c r="BL122" i="2"/>
  <c r="BK122" i="2"/>
  <c r="D123" i="2"/>
  <c r="N123" i="2"/>
  <c r="P123" i="2"/>
  <c r="S123" i="2"/>
  <c r="Q123" i="2"/>
  <c r="AB123" i="2"/>
  <c r="AA123" i="2"/>
  <c r="AE123" i="2"/>
  <c r="AC123" i="2"/>
  <c r="AK123" i="2" a="1"/>
  <c r="AK123" i="2" s="1"/>
  <c r="AN123" i="2"/>
  <c r="AM123" i="2"/>
  <c r="AQ123" i="2"/>
  <c r="AO123" i="2"/>
  <c r="AW123" i="2" a="1"/>
  <c r="AW123" i="2" s="1"/>
  <c r="AZ123" i="2"/>
  <c r="AY123" i="2"/>
  <c r="BC123" i="2"/>
  <c r="BA123" i="2"/>
  <c r="BI123" i="2" a="1"/>
  <c r="BI123" i="2" s="1"/>
  <c r="BL123" i="2"/>
  <c r="BK123" i="2"/>
  <c r="D124" i="2"/>
  <c r="N124" i="2"/>
  <c r="P124" i="2"/>
  <c r="S124" i="2"/>
  <c r="Q124" i="2"/>
  <c r="AB124" i="2"/>
  <c r="AA124" i="2"/>
  <c r="AE124" i="2"/>
  <c r="AC124" i="2"/>
  <c r="AK124" i="2" a="1"/>
  <c r="AK124" i="2" s="1"/>
  <c r="AN124" i="2"/>
  <c r="AM124" i="2"/>
  <c r="AQ124" i="2"/>
  <c r="AO124" i="2"/>
  <c r="AW124" i="2" a="1"/>
  <c r="AW124" i="2" s="1"/>
  <c r="AZ124" i="2"/>
  <c r="AY124" i="2"/>
  <c r="BC124" i="2"/>
  <c r="BA124" i="2"/>
  <c r="BI124" i="2" a="1"/>
  <c r="BI124" i="2" s="1"/>
  <c r="BL124" i="2"/>
  <c r="BK124" i="2"/>
  <c r="D125" i="2"/>
  <c r="N125" i="2"/>
  <c r="P125" i="2"/>
  <c r="S125" i="2"/>
  <c r="Q125" i="2"/>
  <c r="AB125" i="2"/>
  <c r="AA125" i="2"/>
  <c r="AE125" i="2"/>
  <c r="AC125" i="2"/>
  <c r="AN125" i="2"/>
  <c r="AM125" i="2"/>
  <c r="AQ125" i="2"/>
  <c r="AO125" i="2"/>
  <c r="AW125" i="2" a="1"/>
  <c r="AW125" i="2" s="1"/>
  <c r="AZ125" i="2"/>
  <c r="AY125" i="2"/>
  <c r="BC125" i="2"/>
  <c r="BA125" i="2"/>
  <c r="BI125" i="2" a="1"/>
  <c r="BI125" i="2" s="1"/>
  <c r="BL125" i="2"/>
  <c r="BK125" i="2"/>
  <c r="D126" i="2"/>
  <c r="N126" i="2"/>
  <c r="P126" i="2"/>
  <c r="S126" i="2"/>
  <c r="Q126" i="2"/>
  <c r="AB126" i="2"/>
  <c r="AA126" i="2"/>
  <c r="AE126" i="2"/>
  <c r="AC126" i="2"/>
  <c r="AK126" i="2" a="1"/>
  <c r="AK126" i="2" s="1"/>
  <c r="AN126" i="2"/>
  <c r="AM126" i="2"/>
  <c r="AQ126" i="2"/>
  <c r="AO126" i="2"/>
  <c r="AW126" i="2" a="1"/>
  <c r="AW126" i="2" s="1"/>
  <c r="AZ126" i="2"/>
  <c r="AY126" i="2"/>
  <c r="BC126" i="2"/>
  <c r="BA126" i="2"/>
  <c r="BI126" i="2" a="1"/>
  <c r="BI126" i="2" s="1"/>
  <c r="BL126" i="2"/>
  <c r="BK126" i="2"/>
  <c r="D127" i="2"/>
  <c r="N127" i="2"/>
  <c r="P127" i="2"/>
  <c r="S127" i="2"/>
  <c r="Q127" i="2"/>
  <c r="AB127" i="2"/>
  <c r="AA127" i="2"/>
  <c r="AE127" i="2"/>
  <c r="AC127" i="2"/>
  <c r="AN127" i="2"/>
  <c r="AM127" i="2"/>
  <c r="AQ127" i="2"/>
  <c r="AO127" i="2"/>
  <c r="AW127" i="2" a="1"/>
  <c r="AW127" i="2" s="1"/>
  <c r="AZ127" i="2"/>
  <c r="AY127" i="2"/>
  <c r="BC127" i="2"/>
  <c r="BA127" i="2"/>
  <c r="BI127" i="2" a="1"/>
  <c r="BI127" i="2" s="1"/>
  <c r="BL127" i="2"/>
  <c r="BK127" i="2"/>
  <c r="D128" i="2"/>
  <c r="N128" i="2"/>
  <c r="P128" i="2"/>
  <c r="S128" i="2"/>
  <c r="Q128" i="2"/>
  <c r="AB128" i="2"/>
  <c r="AA128" i="2"/>
  <c r="AE128" i="2"/>
  <c r="AC128" i="2"/>
  <c r="AN128" i="2"/>
  <c r="AM128" i="2"/>
  <c r="AQ128" i="2"/>
  <c r="AO128" i="2"/>
  <c r="AW128" i="2" a="1"/>
  <c r="AW128" i="2" s="1"/>
  <c r="AZ128" i="2"/>
  <c r="AY128" i="2"/>
  <c r="BC128" i="2"/>
  <c r="BA128" i="2"/>
  <c r="BI128" i="2" a="1"/>
  <c r="BI128" i="2" s="1"/>
  <c r="BL128" i="2"/>
  <c r="BK128" i="2"/>
  <c r="D129" i="2"/>
  <c r="N129" i="2"/>
  <c r="P129" i="2"/>
  <c r="S129" i="2"/>
  <c r="Q129" i="2"/>
  <c r="AB129" i="2"/>
  <c r="AA129" i="2"/>
  <c r="AE129" i="2"/>
  <c r="AC129" i="2"/>
  <c r="AN129" i="2"/>
  <c r="AM129" i="2"/>
  <c r="AQ129" i="2"/>
  <c r="AO129" i="2"/>
  <c r="AW129" i="2" a="1"/>
  <c r="AW129" i="2" s="1"/>
  <c r="AZ129" i="2"/>
  <c r="AY129" i="2"/>
  <c r="BC129" i="2"/>
  <c r="BA129" i="2"/>
  <c r="BI129" i="2" a="1"/>
  <c r="BI129" i="2" s="1"/>
  <c r="BL129" i="2"/>
  <c r="BK129" i="2"/>
  <c r="D130" i="2"/>
  <c r="N130" i="2"/>
  <c r="P130" i="2"/>
  <c r="S130" i="2"/>
  <c r="Q130" i="2"/>
  <c r="AB130" i="2"/>
  <c r="AA130" i="2"/>
  <c r="AE130" i="2"/>
  <c r="AC130" i="2"/>
  <c r="AN130" i="2"/>
  <c r="AM130" i="2"/>
  <c r="AQ130" i="2"/>
  <c r="AO130" i="2"/>
  <c r="AW130" i="2" a="1"/>
  <c r="AW130" i="2" s="1"/>
  <c r="AZ130" i="2"/>
  <c r="AY130" i="2"/>
  <c r="BC130" i="2"/>
  <c r="BA130" i="2"/>
  <c r="BI130" i="2" a="1"/>
  <c r="BI130" i="2" s="1"/>
  <c r="BL130" i="2"/>
  <c r="BK130" i="2"/>
  <c r="D131" i="2"/>
  <c r="N131" i="2"/>
  <c r="P131" i="2"/>
  <c r="S131" i="2"/>
  <c r="Q131" i="2"/>
  <c r="AB131" i="2"/>
  <c r="AA131" i="2"/>
  <c r="AE131" i="2"/>
  <c r="AC131" i="2"/>
  <c r="AK131" i="2" a="1"/>
  <c r="AK131" i="2" s="1"/>
  <c r="AN131" i="2"/>
  <c r="AM131" i="2"/>
  <c r="AQ131" i="2"/>
  <c r="AO131" i="2"/>
  <c r="AW131" i="2" a="1"/>
  <c r="AW131" i="2" s="1"/>
  <c r="AZ131" i="2"/>
  <c r="AY131" i="2"/>
  <c r="BC131" i="2"/>
  <c r="BA131" i="2"/>
  <c r="BI131" i="2" a="1"/>
  <c r="BI131" i="2" s="1"/>
  <c r="BL131" i="2"/>
  <c r="BK131" i="2"/>
  <c r="D132" i="2"/>
  <c r="N132" i="2"/>
  <c r="P132" i="2"/>
  <c r="S132" i="2"/>
  <c r="Q132" i="2"/>
  <c r="AB132" i="2"/>
  <c r="AA132" i="2"/>
  <c r="AE132" i="2"/>
  <c r="AC132" i="2"/>
  <c r="AK132" i="2" a="1"/>
  <c r="AK132" i="2" s="1"/>
  <c r="AN132" i="2"/>
  <c r="AM132" i="2"/>
  <c r="AQ132" i="2"/>
  <c r="AO132" i="2"/>
  <c r="AW132" i="2" a="1"/>
  <c r="AW132" i="2" s="1"/>
  <c r="AZ132" i="2"/>
  <c r="AY132" i="2"/>
  <c r="BC132" i="2"/>
  <c r="BA132" i="2"/>
  <c r="BI132" i="2" a="1"/>
  <c r="BI132" i="2" s="1"/>
  <c r="BL132" i="2"/>
  <c r="BK132" i="2"/>
  <c r="D133" i="2"/>
  <c r="N133" i="2"/>
  <c r="P133" i="2"/>
  <c r="S133" i="2"/>
  <c r="Q133" i="2"/>
  <c r="AB133" i="2"/>
  <c r="AA133" i="2"/>
  <c r="AE133" i="2"/>
  <c r="AC133" i="2"/>
  <c r="AN133" i="2"/>
  <c r="AM133" i="2"/>
  <c r="AQ133" i="2"/>
  <c r="AO133" i="2"/>
  <c r="AW133" i="2" a="1"/>
  <c r="AW133" i="2" s="1"/>
  <c r="AZ133" i="2"/>
  <c r="AY133" i="2"/>
  <c r="BC133" i="2"/>
  <c r="BA133" i="2"/>
  <c r="BI133" i="2" a="1"/>
  <c r="BI133" i="2" s="1"/>
  <c r="BL133" i="2"/>
  <c r="BK133" i="2"/>
  <c r="D134" i="2"/>
  <c r="N134" i="2"/>
  <c r="P134" i="2"/>
  <c r="S134" i="2"/>
  <c r="Q134" i="2"/>
  <c r="AB134" i="2"/>
  <c r="AA134" i="2"/>
  <c r="AE134" i="2"/>
  <c r="AC134" i="2"/>
  <c r="AK134" i="2" a="1"/>
  <c r="AK134" i="2" s="1"/>
  <c r="AN134" i="2"/>
  <c r="AM134" i="2"/>
  <c r="AQ134" i="2"/>
  <c r="AO134" i="2"/>
  <c r="AW134" i="2" a="1"/>
  <c r="AW134" i="2" s="1"/>
  <c r="AZ134" i="2"/>
  <c r="AY134" i="2"/>
  <c r="BC134" i="2"/>
  <c r="BA134" i="2"/>
  <c r="BI134" i="2" a="1"/>
  <c r="BI134" i="2" s="1"/>
  <c r="BL134" i="2"/>
  <c r="BK134" i="2"/>
  <c r="D135" i="2"/>
  <c r="N135" i="2"/>
  <c r="P135" i="2"/>
  <c r="S135" i="2"/>
  <c r="Q135" i="2"/>
  <c r="AB135" i="2"/>
  <c r="AA135" i="2"/>
  <c r="AE135" i="2"/>
  <c r="AC135" i="2"/>
  <c r="AN135" i="2"/>
  <c r="AM135" i="2"/>
  <c r="AQ135" i="2"/>
  <c r="AO135" i="2"/>
  <c r="AW135" i="2" a="1"/>
  <c r="AW135" i="2" s="1"/>
  <c r="AZ135" i="2"/>
  <c r="AY135" i="2"/>
  <c r="BC135" i="2"/>
  <c r="BA135" i="2"/>
  <c r="BI135" i="2" a="1"/>
  <c r="BI135" i="2" s="1"/>
  <c r="BL135" i="2"/>
  <c r="BK135" i="2"/>
  <c r="D136" i="2"/>
  <c r="N136" i="2"/>
  <c r="P136" i="2"/>
  <c r="S136" i="2"/>
  <c r="Q136" i="2"/>
  <c r="AB136" i="2"/>
  <c r="AA136" i="2"/>
  <c r="AE136" i="2"/>
  <c r="AC136" i="2"/>
  <c r="AN136" i="2"/>
  <c r="AM136" i="2"/>
  <c r="AQ136" i="2"/>
  <c r="AO136" i="2"/>
  <c r="AW136" i="2" a="1"/>
  <c r="AW136" i="2" s="1"/>
  <c r="AZ136" i="2"/>
  <c r="AY136" i="2"/>
  <c r="BC136" i="2"/>
  <c r="BA136" i="2"/>
  <c r="BI136" i="2" a="1"/>
  <c r="BI136" i="2" s="1"/>
  <c r="BL136" i="2"/>
  <c r="BK136" i="2"/>
  <c r="D137" i="2"/>
  <c r="N137" i="2"/>
  <c r="P137" i="2"/>
  <c r="S137" i="2"/>
  <c r="Q137" i="2"/>
  <c r="AB137" i="2"/>
  <c r="AA137" i="2"/>
  <c r="AE137" i="2"/>
  <c r="AC137" i="2"/>
  <c r="AN137" i="2"/>
  <c r="AM137" i="2"/>
  <c r="AQ137" i="2"/>
  <c r="AO137" i="2"/>
  <c r="AW137" i="2" a="1"/>
  <c r="AW137" i="2" s="1"/>
  <c r="AZ137" i="2"/>
  <c r="AY137" i="2"/>
  <c r="BC137" i="2"/>
  <c r="BA137" i="2"/>
  <c r="BI137" i="2" a="1"/>
  <c r="BI137" i="2" s="1"/>
  <c r="BL137" i="2"/>
  <c r="BK137" i="2"/>
  <c r="D138" i="2"/>
  <c r="N138" i="2"/>
  <c r="P138" i="2"/>
  <c r="S138" i="2"/>
  <c r="Q138" i="2"/>
  <c r="AB138" i="2"/>
  <c r="AA138" i="2"/>
  <c r="AE138" i="2"/>
  <c r="AC138" i="2"/>
  <c r="AK138" i="2" a="1"/>
  <c r="AK138" i="2" s="1"/>
  <c r="AN138" i="2"/>
  <c r="AM138" i="2"/>
  <c r="AQ138" i="2"/>
  <c r="AO138" i="2"/>
  <c r="AW138" i="2" a="1"/>
  <c r="AW138" i="2" s="1"/>
  <c r="AZ138" i="2"/>
  <c r="AY138" i="2"/>
  <c r="BC138" i="2"/>
  <c r="BA138" i="2"/>
  <c r="BI138" i="2" a="1"/>
  <c r="BI138" i="2" s="1"/>
  <c r="BL138" i="2"/>
  <c r="BK138" i="2"/>
  <c r="D139" i="2"/>
  <c r="N139" i="2"/>
  <c r="P139" i="2"/>
  <c r="S139" i="2"/>
  <c r="Q139" i="2"/>
  <c r="AB139" i="2"/>
  <c r="AA139" i="2"/>
  <c r="AE139" i="2"/>
  <c r="AC139" i="2"/>
  <c r="AK139" i="2" a="1"/>
  <c r="AK139" i="2" s="1"/>
  <c r="AN139" i="2"/>
  <c r="AM139" i="2"/>
  <c r="AQ139" i="2"/>
  <c r="AO139" i="2"/>
  <c r="AW139" i="2" a="1"/>
  <c r="AW139" i="2" s="1"/>
  <c r="AZ139" i="2"/>
  <c r="AY139" i="2"/>
  <c r="BC139" i="2"/>
  <c r="BA139" i="2"/>
  <c r="BI139" i="2" a="1"/>
  <c r="BI139" i="2" s="1"/>
  <c r="BL139" i="2"/>
  <c r="BK139" i="2"/>
  <c r="D140" i="2"/>
  <c r="N140" i="2"/>
  <c r="P140" i="2"/>
  <c r="S140" i="2"/>
  <c r="Q140" i="2"/>
  <c r="AB140" i="2"/>
  <c r="AA140" i="2"/>
  <c r="AE140" i="2"/>
  <c r="AC140" i="2"/>
  <c r="AK140" i="2" a="1"/>
  <c r="AK140" i="2" s="1"/>
  <c r="AN140" i="2"/>
  <c r="AM140" i="2"/>
  <c r="AQ140" i="2"/>
  <c r="AO140" i="2"/>
  <c r="AW140" i="2" a="1"/>
  <c r="AW140" i="2" s="1"/>
  <c r="AZ140" i="2"/>
  <c r="AY140" i="2"/>
  <c r="BC140" i="2"/>
  <c r="BA140" i="2"/>
  <c r="BI140" i="2" a="1"/>
  <c r="BI140" i="2" s="1"/>
  <c r="BL140" i="2"/>
  <c r="BK140" i="2"/>
  <c r="D141" i="2"/>
  <c r="N141" i="2"/>
  <c r="P141" i="2"/>
  <c r="S141" i="2"/>
  <c r="Q141" i="2"/>
  <c r="AB141" i="2"/>
  <c r="AA141" i="2"/>
  <c r="AE141" i="2"/>
  <c r="AC141" i="2"/>
  <c r="AN141" i="2"/>
  <c r="AM141" i="2"/>
  <c r="AQ141" i="2"/>
  <c r="AO141" i="2"/>
  <c r="AW141" i="2" a="1"/>
  <c r="AW141" i="2" s="1"/>
  <c r="AZ141" i="2"/>
  <c r="AY141" i="2"/>
  <c r="BC141" i="2"/>
  <c r="BA141" i="2"/>
  <c r="BI141" i="2" a="1"/>
  <c r="BI141" i="2"/>
  <c r="BL141" i="2"/>
  <c r="BK141" i="2"/>
  <c r="D142" i="2"/>
  <c r="N142" i="2"/>
  <c r="P142" i="2"/>
  <c r="S142" i="2"/>
  <c r="Q142" i="2"/>
  <c r="AB142" i="2"/>
  <c r="AA142" i="2"/>
  <c r="AE142" i="2"/>
  <c r="AC142" i="2"/>
  <c r="AK142" i="2" a="1"/>
  <c r="AK142" i="2" s="1"/>
  <c r="AN142" i="2"/>
  <c r="AM142" i="2"/>
  <c r="AQ142" i="2"/>
  <c r="AO142" i="2"/>
  <c r="AW142" i="2" a="1"/>
  <c r="AW142" i="2" s="1"/>
  <c r="AZ142" i="2"/>
  <c r="AY142" i="2"/>
  <c r="BC142" i="2"/>
  <c r="BA142" i="2"/>
  <c r="BI142" i="2" a="1"/>
  <c r="BI142" i="2" s="1"/>
  <c r="BL142" i="2"/>
  <c r="BK142" i="2"/>
  <c r="D143" i="2"/>
  <c r="N143" i="2"/>
  <c r="P143" i="2"/>
  <c r="S143" i="2"/>
  <c r="Q143" i="2"/>
  <c r="AB143" i="2"/>
  <c r="AA143" i="2"/>
  <c r="AE143" i="2"/>
  <c r="AC143" i="2"/>
  <c r="AN143" i="2"/>
  <c r="AM143" i="2"/>
  <c r="AQ143" i="2"/>
  <c r="AO143" i="2"/>
  <c r="AW143" i="2" a="1"/>
  <c r="AW143" i="2" s="1"/>
  <c r="AZ143" i="2"/>
  <c r="AY143" i="2"/>
  <c r="BC143" i="2"/>
  <c r="BA143" i="2"/>
  <c r="BI143" i="2" a="1"/>
  <c r="BI143" i="2" s="1"/>
  <c r="BL143" i="2"/>
  <c r="BK143" i="2"/>
  <c r="D144" i="2"/>
  <c r="N144" i="2"/>
  <c r="P144" i="2"/>
  <c r="S144" i="2"/>
  <c r="Q144" i="2"/>
  <c r="AB144" i="2"/>
  <c r="AA144" i="2"/>
  <c r="AE144" i="2"/>
  <c r="AC144" i="2"/>
  <c r="AN144" i="2"/>
  <c r="AM144" i="2"/>
  <c r="AQ144" i="2"/>
  <c r="AO144" i="2"/>
  <c r="AW144" i="2" a="1"/>
  <c r="AW144" i="2" s="1"/>
  <c r="AZ144" i="2"/>
  <c r="AY144" i="2"/>
  <c r="BC144" i="2"/>
  <c r="BA144" i="2"/>
  <c r="BI144" i="2" a="1"/>
  <c r="BI144" i="2" s="1"/>
  <c r="BL144" i="2"/>
  <c r="BK144" i="2"/>
  <c r="D145" i="2"/>
  <c r="N145" i="2"/>
  <c r="P145" i="2"/>
  <c r="S145" i="2"/>
  <c r="Q145" i="2"/>
  <c r="AB145" i="2"/>
  <c r="AA145" i="2"/>
  <c r="AE145" i="2"/>
  <c r="AC145" i="2"/>
  <c r="AN145" i="2"/>
  <c r="AM145" i="2"/>
  <c r="AQ145" i="2"/>
  <c r="AO145" i="2"/>
  <c r="AW145" i="2" a="1"/>
  <c r="AW145" i="2" s="1"/>
  <c r="AZ145" i="2"/>
  <c r="AY145" i="2"/>
  <c r="BC145" i="2"/>
  <c r="BA145" i="2"/>
  <c r="BI145" i="2" a="1"/>
  <c r="BI145" i="2" s="1"/>
  <c r="BL145" i="2"/>
  <c r="BK145" i="2"/>
  <c r="D146" i="2"/>
  <c r="N146" i="2"/>
  <c r="P146" i="2"/>
  <c r="S146" i="2"/>
  <c r="Q146" i="2"/>
  <c r="AB146" i="2"/>
  <c r="AA146" i="2"/>
  <c r="AE146" i="2"/>
  <c r="AC146" i="2"/>
  <c r="AK146" i="2" a="1"/>
  <c r="AK146" i="2" s="1"/>
  <c r="AN146" i="2"/>
  <c r="AM146" i="2"/>
  <c r="AQ146" i="2"/>
  <c r="AO146" i="2"/>
  <c r="AW146" i="2" a="1"/>
  <c r="AW146" i="2" s="1"/>
  <c r="AZ146" i="2"/>
  <c r="AY146" i="2"/>
  <c r="BC146" i="2"/>
  <c r="BA146" i="2"/>
  <c r="BI146" i="2" a="1"/>
  <c r="BI146" i="2" s="1"/>
  <c r="BL146" i="2"/>
  <c r="BK146" i="2"/>
  <c r="D147" i="2"/>
  <c r="N147" i="2"/>
  <c r="P147" i="2"/>
  <c r="S147" i="2"/>
  <c r="Q147" i="2"/>
  <c r="AB147" i="2"/>
  <c r="AA147" i="2"/>
  <c r="AE147" i="2"/>
  <c r="AC147" i="2"/>
  <c r="AK147" i="2" a="1"/>
  <c r="AK147" i="2" s="1"/>
  <c r="AN147" i="2"/>
  <c r="AM147" i="2"/>
  <c r="AQ147" i="2"/>
  <c r="AO147" i="2"/>
  <c r="AW147" i="2" a="1"/>
  <c r="AW147" i="2" s="1"/>
  <c r="AZ147" i="2"/>
  <c r="AY147" i="2"/>
  <c r="BC147" i="2"/>
  <c r="BA147" i="2"/>
  <c r="BI147" i="2" a="1"/>
  <c r="BI147" i="2" s="1"/>
  <c r="BL147" i="2"/>
  <c r="BK147" i="2"/>
  <c r="D148" i="2"/>
  <c r="N148" i="2"/>
  <c r="P148" i="2"/>
  <c r="S148" i="2"/>
  <c r="Q148" i="2"/>
  <c r="AB148" i="2"/>
  <c r="AA148" i="2"/>
  <c r="AE148" i="2"/>
  <c r="AC148" i="2"/>
  <c r="AK148" i="2" a="1"/>
  <c r="AK148" i="2" s="1"/>
  <c r="AN148" i="2"/>
  <c r="AM148" i="2"/>
  <c r="AQ148" i="2"/>
  <c r="AO148" i="2"/>
  <c r="AW148" i="2" a="1"/>
  <c r="AW148" i="2" s="1"/>
  <c r="AZ148" i="2"/>
  <c r="AY148" i="2"/>
  <c r="BC148" i="2"/>
  <c r="BA148" i="2"/>
  <c r="BI148" i="2" a="1"/>
  <c r="BI148" i="2" s="1"/>
  <c r="BL148" i="2"/>
  <c r="BK148" i="2"/>
  <c r="D149" i="2"/>
  <c r="N149" i="2"/>
  <c r="P149" i="2"/>
  <c r="S149" i="2"/>
  <c r="Q149" i="2"/>
  <c r="AB149" i="2"/>
  <c r="AA149" i="2"/>
  <c r="AE149" i="2"/>
  <c r="AC149" i="2"/>
  <c r="AN149" i="2"/>
  <c r="AM149" i="2"/>
  <c r="AQ149" i="2"/>
  <c r="AO149" i="2"/>
  <c r="AW149" i="2" a="1"/>
  <c r="AW149" i="2" s="1"/>
  <c r="AZ149" i="2"/>
  <c r="AY149" i="2"/>
  <c r="BC149" i="2"/>
  <c r="BA149" i="2"/>
  <c r="BI149" i="2" a="1"/>
  <c r="BI149" i="2" s="1"/>
  <c r="BL149" i="2"/>
  <c r="BK149" i="2"/>
  <c r="D150" i="2"/>
  <c r="N150" i="2"/>
  <c r="P150" i="2"/>
  <c r="S150" i="2"/>
  <c r="Q150" i="2"/>
  <c r="AB150" i="2"/>
  <c r="AA150" i="2"/>
  <c r="AE150" i="2"/>
  <c r="AC150" i="2"/>
  <c r="AK150" i="2" a="1"/>
  <c r="AK150" i="2" s="1"/>
  <c r="AN150" i="2"/>
  <c r="AM150" i="2"/>
  <c r="AQ150" i="2"/>
  <c r="AO150" i="2"/>
  <c r="AW150" i="2" a="1"/>
  <c r="AW150" i="2" s="1"/>
  <c r="AZ150" i="2"/>
  <c r="AY150" i="2"/>
  <c r="BC150" i="2"/>
  <c r="BA150" i="2"/>
  <c r="BI150" i="2" a="1"/>
  <c r="BI150" i="2" s="1"/>
  <c r="BL150" i="2"/>
  <c r="BK150" i="2"/>
  <c r="D151" i="2"/>
  <c r="N151" i="2"/>
  <c r="P151" i="2"/>
  <c r="S151" i="2"/>
  <c r="Q151" i="2"/>
  <c r="AB151" i="2"/>
  <c r="AA151" i="2"/>
  <c r="AE151" i="2"/>
  <c r="AC151" i="2"/>
  <c r="AN151" i="2"/>
  <c r="AM151" i="2"/>
  <c r="AQ151" i="2"/>
  <c r="AO151" i="2"/>
  <c r="AW151" i="2" a="1"/>
  <c r="AW151" i="2" s="1"/>
  <c r="AZ151" i="2"/>
  <c r="AY151" i="2"/>
  <c r="BC151" i="2"/>
  <c r="BA151" i="2"/>
  <c r="BI151" i="2" a="1"/>
  <c r="BI151" i="2" s="1"/>
  <c r="BL151" i="2"/>
  <c r="BK151" i="2"/>
  <c r="D152" i="2"/>
  <c r="N152" i="2"/>
  <c r="P152" i="2"/>
  <c r="S152" i="2"/>
  <c r="Q152" i="2"/>
  <c r="AB152" i="2"/>
  <c r="AA152" i="2"/>
  <c r="AE152" i="2"/>
  <c r="AC152" i="2"/>
  <c r="AN152" i="2"/>
  <c r="AM152" i="2"/>
  <c r="AQ152" i="2"/>
  <c r="AO152" i="2"/>
  <c r="AW152" i="2" a="1"/>
  <c r="AW152" i="2" s="1"/>
  <c r="AZ152" i="2"/>
  <c r="AY152" i="2"/>
  <c r="BC152" i="2"/>
  <c r="BA152" i="2"/>
  <c r="BI152" i="2" a="1"/>
  <c r="BI152" i="2" s="1"/>
  <c r="BL152" i="2"/>
  <c r="BK152" i="2"/>
  <c r="D153" i="2"/>
  <c r="N153" i="2"/>
  <c r="P153" i="2"/>
  <c r="S153" i="2"/>
  <c r="Q153" i="2"/>
  <c r="AB153" i="2"/>
  <c r="AA153" i="2"/>
  <c r="AE153" i="2"/>
  <c r="AC153" i="2"/>
  <c r="AN153" i="2"/>
  <c r="AM153" i="2"/>
  <c r="AQ153" i="2"/>
  <c r="AO153" i="2"/>
  <c r="AW153" i="2" a="1"/>
  <c r="AW153" i="2" s="1"/>
  <c r="AZ153" i="2"/>
  <c r="AY153" i="2"/>
  <c r="BC153" i="2"/>
  <c r="BA153" i="2"/>
  <c r="BI153" i="2" a="1"/>
  <c r="BI153" i="2" s="1"/>
  <c r="BL153" i="2"/>
  <c r="BK153" i="2"/>
  <c r="D154" i="2"/>
  <c r="N154" i="2"/>
  <c r="P154" i="2"/>
  <c r="S154" i="2"/>
  <c r="Q154" i="2"/>
  <c r="AB154" i="2"/>
  <c r="AA154" i="2"/>
  <c r="AE154" i="2"/>
  <c r="AC154" i="2"/>
  <c r="AN154" i="2"/>
  <c r="AM154" i="2"/>
  <c r="AQ154" i="2"/>
  <c r="AO154" i="2"/>
  <c r="AW154" i="2" a="1"/>
  <c r="AW154" i="2" s="1"/>
  <c r="AZ154" i="2"/>
  <c r="AY154" i="2"/>
  <c r="BC154" i="2"/>
  <c r="BA154" i="2"/>
  <c r="BI154" i="2" a="1"/>
  <c r="BI154" i="2" s="1"/>
  <c r="BL154" i="2"/>
  <c r="BK154" i="2"/>
  <c r="D155" i="2"/>
  <c r="N155" i="2"/>
  <c r="P155" i="2"/>
  <c r="S155" i="2"/>
  <c r="Q155" i="2"/>
  <c r="AB155" i="2"/>
  <c r="AA155" i="2"/>
  <c r="AE155" i="2"/>
  <c r="AC155" i="2"/>
  <c r="AK155" i="2" a="1"/>
  <c r="AK155" i="2" s="1"/>
  <c r="AN155" i="2"/>
  <c r="AM155" i="2"/>
  <c r="AQ155" i="2"/>
  <c r="AO155" i="2"/>
  <c r="AW155" i="2" a="1"/>
  <c r="AW155" i="2" s="1"/>
  <c r="AZ155" i="2"/>
  <c r="AY155" i="2"/>
  <c r="BC155" i="2"/>
  <c r="BA155" i="2"/>
  <c r="BI155" i="2" a="1"/>
  <c r="BI155" i="2" s="1"/>
  <c r="BL155" i="2"/>
  <c r="BK155" i="2"/>
  <c r="D156" i="2"/>
  <c r="N156" i="2"/>
  <c r="P156" i="2"/>
  <c r="S156" i="2"/>
  <c r="Q156" i="2"/>
  <c r="AB156" i="2"/>
  <c r="AA156" i="2"/>
  <c r="AE156" i="2"/>
  <c r="AC156" i="2"/>
  <c r="AK156" i="2" a="1"/>
  <c r="AK156" i="2" s="1"/>
  <c r="AN156" i="2"/>
  <c r="AM156" i="2"/>
  <c r="AQ156" i="2"/>
  <c r="AO156" i="2"/>
  <c r="AW156" i="2" a="1"/>
  <c r="AW156" i="2" s="1"/>
  <c r="AZ156" i="2"/>
  <c r="AY156" i="2"/>
  <c r="BC156" i="2"/>
  <c r="BA156" i="2"/>
  <c r="BI156" i="2" a="1"/>
  <c r="BI156" i="2" s="1"/>
  <c r="BL156" i="2"/>
  <c r="BK156" i="2"/>
  <c r="D157" i="2"/>
  <c r="N157" i="2"/>
  <c r="P157" i="2"/>
  <c r="S157" i="2"/>
  <c r="Q157" i="2"/>
  <c r="AB157" i="2"/>
  <c r="AA157" i="2"/>
  <c r="AE157" i="2"/>
  <c r="AC157" i="2"/>
  <c r="AN157" i="2"/>
  <c r="AM157" i="2"/>
  <c r="AQ157" i="2"/>
  <c r="AO157" i="2"/>
  <c r="AW157" i="2" a="1"/>
  <c r="AW157" i="2" s="1"/>
  <c r="AZ157" i="2"/>
  <c r="AY157" i="2"/>
  <c r="BC157" i="2"/>
  <c r="BA157" i="2"/>
  <c r="BI157" i="2" a="1"/>
  <c r="BI157" i="2" s="1"/>
  <c r="BL157" i="2"/>
  <c r="BK157" i="2"/>
  <c r="D158" i="2"/>
  <c r="N158" i="2"/>
  <c r="P158" i="2"/>
  <c r="S158" i="2"/>
  <c r="Q158" i="2"/>
  <c r="AB158" i="2"/>
  <c r="AA158" i="2"/>
  <c r="AE158" i="2"/>
  <c r="AC158" i="2"/>
  <c r="AK158" i="2" a="1"/>
  <c r="AK158" i="2" s="1"/>
  <c r="AN158" i="2"/>
  <c r="AM158" i="2"/>
  <c r="AQ158" i="2"/>
  <c r="AO158" i="2"/>
  <c r="AW158" i="2" a="1"/>
  <c r="AW158" i="2" s="1"/>
  <c r="AZ158" i="2"/>
  <c r="AY158" i="2"/>
  <c r="BC158" i="2"/>
  <c r="BA158" i="2"/>
  <c r="BI158" i="2" a="1"/>
  <c r="BI158" i="2" s="1"/>
  <c r="BL158" i="2"/>
  <c r="BK158" i="2"/>
  <c r="D159" i="2"/>
  <c r="N159" i="2"/>
  <c r="P159" i="2"/>
  <c r="S159" i="2"/>
  <c r="Q159" i="2"/>
  <c r="AB159" i="2"/>
  <c r="AA159" i="2"/>
  <c r="AE159" i="2"/>
  <c r="AC159" i="2"/>
  <c r="AN159" i="2"/>
  <c r="AM159" i="2"/>
  <c r="AQ159" i="2"/>
  <c r="AO159" i="2"/>
  <c r="AW159" i="2" a="1"/>
  <c r="AW159" i="2" s="1"/>
  <c r="AZ159" i="2"/>
  <c r="AY159" i="2"/>
  <c r="BC159" i="2"/>
  <c r="BA159" i="2"/>
  <c r="BI159" i="2" a="1"/>
  <c r="BI159" i="2" s="1"/>
  <c r="BL159" i="2"/>
  <c r="BK159" i="2"/>
  <c r="D160" i="2"/>
  <c r="N160" i="2"/>
  <c r="P160" i="2"/>
  <c r="S160" i="2"/>
  <c r="Q160" i="2"/>
  <c r="AB160" i="2"/>
  <c r="AA160" i="2"/>
  <c r="AE160" i="2"/>
  <c r="AC160" i="2"/>
  <c r="AN160" i="2"/>
  <c r="AM160" i="2"/>
  <c r="AQ160" i="2"/>
  <c r="AO160" i="2"/>
  <c r="AW160" i="2" a="1"/>
  <c r="AW160" i="2" s="1"/>
  <c r="AZ160" i="2"/>
  <c r="AY160" i="2"/>
  <c r="BC160" i="2"/>
  <c r="BA160" i="2"/>
  <c r="BI160" i="2" a="1"/>
  <c r="BI160" i="2" s="1"/>
  <c r="BL160" i="2"/>
  <c r="BK160" i="2"/>
  <c r="D161" i="2"/>
  <c r="N161" i="2"/>
  <c r="P161" i="2"/>
  <c r="S161" i="2"/>
  <c r="Q161" i="2"/>
  <c r="AB161" i="2"/>
  <c r="AA161" i="2"/>
  <c r="AE161" i="2"/>
  <c r="AC161" i="2"/>
  <c r="AN161" i="2"/>
  <c r="AM161" i="2"/>
  <c r="AQ161" i="2"/>
  <c r="AO161" i="2"/>
  <c r="AW161" i="2" a="1"/>
  <c r="AW161" i="2" s="1"/>
  <c r="AZ161" i="2"/>
  <c r="AY161" i="2"/>
  <c r="BC161" i="2"/>
  <c r="BA161" i="2"/>
  <c r="BI161" i="2" a="1"/>
  <c r="BI161" i="2" s="1"/>
  <c r="BL161" i="2"/>
  <c r="BK161" i="2"/>
  <c r="D162" i="2"/>
  <c r="N162" i="2"/>
  <c r="P162" i="2"/>
  <c r="S162" i="2"/>
  <c r="Q162" i="2"/>
  <c r="AB162" i="2"/>
  <c r="AA162" i="2"/>
  <c r="AE162" i="2"/>
  <c r="AC162" i="2"/>
  <c r="AN162" i="2"/>
  <c r="AM162" i="2"/>
  <c r="AQ162" i="2"/>
  <c r="AO162" i="2"/>
  <c r="AW162" i="2" a="1"/>
  <c r="AW162" i="2" s="1"/>
  <c r="AZ162" i="2"/>
  <c r="AY162" i="2"/>
  <c r="BC162" i="2"/>
  <c r="BA162" i="2"/>
  <c r="BI162" i="2" a="1"/>
  <c r="BI162" i="2" s="1"/>
  <c r="BL162" i="2"/>
  <c r="BK162" i="2"/>
  <c r="D163" i="2"/>
  <c r="N163" i="2"/>
  <c r="P163" i="2"/>
  <c r="S163" i="2"/>
  <c r="Q163" i="2"/>
  <c r="AB163" i="2"/>
  <c r="AA163" i="2"/>
  <c r="AE163" i="2"/>
  <c r="AC163" i="2"/>
  <c r="AK163" i="2" a="1"/>
  <c r="AK163" i="2" s="1"/>
  <c r="AN163" i="2"/>
  <c r="AM163" i="2"/>
  <c r="AQ163" i="2"/>
  <c r="AO163" i="2"/>
  <c r="AW163" i="2" a="1"/>
  <c r="AW163" i="2" s="1"/>
  <c r="AZ163" i="2"/>
  <c r="AY163" i="2"/>
  <c r="BC163" i="2"/>
  <c r="BA163" i="2"/>
  <c r="BI163" i="2" a="1"/>
  <c r="BI163" i="2" s="1"/>
  <c r="BL163" i="2"/>
  <c r="BK163" i="2"/>
  <c r="D164" i="2"/>
  <c r="N164" i="2"/>
  <c r="P164" i="2"/>
  <c r="S164" i="2"/>
  <c r="Q164" i="2"/>
  <c r="AB164" i="2"/>
  <c r="AA164" i="2"/>
  <c r="AE164" i="2"/>
  <c r="AC164" i="2"/>
  <c r="AK164" i="2" a="1"/>
  <c r="AK164" i="2" s="1"/>
  <c r="AN164" i="2"/>
  <c r="AM164" i="2"/>
  <c r="AQ164" i="2"/>
  <c r="AO164" i="2"/>
  <c r="AW164" i="2" a="1"/>
  <c r="AW164" i="2" s="1"/>
  <c r="AZ164" i="2"/>
  <c r="AY164" i="2"/>
  <c r="BC164" i="2"/>
  <c r="BA164" i="2"/>
  <c r="BI164" i="2" a="1"/>
  <c r="BI164" i="2" s="1"/>
  <c r="BL164" i="2"/>
  <c r="BK164" i="2"/>
  <c r="D165" i="2"/>
  <c r="N165" i="2"/>
  <c r="P165" i="2"/>
  <c r="S165" i="2"/>
  <c r="Q165" i="2"/>
  <c r="AB165" i="2"/>
  <c r="AA165" i="2"/>
  <c r="AE165" i="2"/>
  <c r="AC165" i="2"/>
  <c r="AN165" i="2"/>
  <c r="AM165" i="2"/>
  <c r="AQ165" i="2"/>
  <c r="AO165" i="2"/>
  <c r="AW165" i="2" a="1"/>
  <c r="AW165" i="2" s="1"/>
  <c r="AZ165" i="2"/>
  <c r="AY165" i="2"/>
  <c r="BC165" i="2"/>
  <c r="BA165" i="2"/>
  <c r="BI165" i="2" a="1"/>
  <c r="BI165" i="2" s="1"/>
  <c r="BL165" i="2"/>
  <c r="BK165" i="2"/>
  <c r="D166" i="2"/>
  <c r="N166" i="2"/>
  <c r="P166" i="2"/>
  <c r="S166" i="2"/>
  <c r="Q166" i="2"/>
  <c r="AB166" i="2"/>
  <c r="AA166" i="2"/>
  <c r="AE166" i="2"/>
  <c r="AC166" i="2"/>
  <c r="AK166" i="2" a="1"/>
  <c r="AK166" i="2" s="1"/>
  <c r="AN166" i="2"/>
  <c r="AM166" i="2"/>
  <c r="AQ166" i="2"/>
  <c r="AO166" i="2"/>
  <c r="AW166" i="2" a="1"/>
  <c r="AW166" i="2" s="1"/>
  <c r="AZ166" i="2"/>
  <c r="AY166" i="2"/>
  <c r="BC166" i="2"/>
  <c r="BA166" i="2"/>
  <c r="BI166" i="2" a="1"/>
  <c r="BI166" i="2" s="1"/>
  <c r="BL166" i="2"/>
  <c r="BK166" i="2"/>
  <c r="D167" i="2"/>
  <c r="N167" i="2"/>
  <c r="P167" i="2"/>
  <c r="S167" i="2"/>
  <c r="Q167" i="2"/>
  <c r="AB167" i="2"/>
  <c r="AA167" i="2"/>
  <c r="AE167" i="2"/>
  <c r="AC167" i="2"/>
  <c r="AN167" i="2"/>
  <c r="AM167" i="2"/>
  <c r="AQ167" i="2"/>
  <c r="AO167" i="2"/>
  <c r="AW167" i="2" a="1"/>
  <c r="AW167" i="2" s="1"/>
  <c r="AZ167" i="2"/>
  <c r="AY167" i="2"/>
  <c r="BC167" i="2"/>
  <c r="BA167" i="2"/>
  <c r="BI167" i="2" a="1"/>
  <c r="BI167" i="2" s="1"/>
  <c r="BL167" i="2"/>
  <c r="BK167" i="2"/>
  <c r="D168" i="2"/>
  <c r="N168" i="2"/>
  <c r="P168" i="2"/>
  <c r="S168" i="2"/>
  <c r="Q168" i="2"/>
  <c r="AB168" i="2"/>
  <c r="AA168" i="2"/>
  <c r="AE168" i="2"/>
  <c r="AC168" i="2"/>
  <c r="AN168" i="2"/>
  <c r="AM168" i="2"/>
  <c r="AQ168" i="2"/>
  <c r="AO168" i="2"/>
  <c r="AW168" i="2" a="1"/>
  <c r="AW168" i="2" s="1"/>
  <c r="AZ168" i="2"/>
  <c r="AY168" i="2"/>
  <c r="BC168" i="2"/>
  <c r="BA168" i="2"/>
  <c r="BI168" i="2" a="1"/>
  <c r="BI168" i="2" s="1"/>
  <c r="BL168" i="2"/>
  <c r="BK168" i="2"/>
  <c r="D169" i="2"/>
  <c r="N169" i="2"/>
  <c r="P169" i="2"/>
  <c r="S169" i="2"/>
  <c r="Q169" i="2"/>
  <c r="AB169" i="2"/>
  <c r="AA169" i="2"/>
  <c r="AE169" i="2"/>
  <c r="AC169" i="2"/>
  <c r="AN169" i="2"/>
  <c r="AM169" i="2"/>
  <c r="AQ169" i="2"/>
  <c r="AO169" i="2"/>
  <c r="AW169" i="2" a="1"/>
  <c r="AW169" i="2" s="1"/>
  <c r="AZ169" i="2"/>
  <c r="AY169" i="2"/>
  <c r="BC169" i="2"/>
  <c r="BA169" i="2"/>
  <c r="BI169" i="2" a="1"/>
  <c r="BI169" i="2" s="1"/>
  <c r="BL169" i="2"/>
  <c r="BK169" i="2"/>
  <c r="D170" i="2"/>
  <c r="N170" i="2"/>
  <c r="P170" i="2"/>
  <c r="S170" i="2"/>
  <c r="Q170" i="2"/>
  <c r="AB170" i="2"/>
  <c r="AA170" i="2"/>
  <c r="AE170" i="2"/>
  <c r="AC170" i="2"/>
  <c r="AK170" i="2" a="1"/>
  <c r="AK170" i="2" s="1"/>
  <c r="AN170" i="2"/>
  <c r="AM170" i="2"/>
  <c r="AQ170" i="2"/>
  <c r="AO170" i="2"/>
  <c r="AW170" i="2" a="1"/>
  <c r="AW170" i="2" s="1"/>
  <c r="AZ170" i="2"/>
  <c r="AY170" i="2"/>
  <c r="BC170" i="2"/>
  <c r="BA170" i="2"/>
  <c r="BI170" i="2" a="1"/>
  <c r="BI170" i="2" s="1"/>
  <c r="BL170" i="2"/>
  <c r="BK170" i="2"/>
  <c r="D171" i="2"/>
  <c r="N171" i="2"/>
  <c r="P171" i="2"/>
  <c r="S171" i="2"/>
  <c r="Q171" i="2"/>
  <c r="AB171" i="2"/>
  <c r="AA171" i="2"/>
  <c r="AE171" i="2"/>
  <c r="AC171" i="2"/>
  <c r="AK171" i="2" a="1"/>
  <c r="AK171" i="2" s="1"/>
  <c r="AN171" i="2"/>
  <c r="AM171" i="2"/>
  <c r="AQ171" i="2"/>
  <c r="AO171" i="2"/>
  <c r="AW171" i="2" a="1"/>
  <c r="AW171" i="2" s="1"/>
  <c r="AZ171" i="2"/>
  <c r="AY171" i="2"/>
  <c r="BC171" i="2"/>
  <c r="BA171" i="2"/>
  <c r="BI171" i="2" a="1"/>
  <c r="BI171" i="2" s="1"/>
  <c r="BL171" i="2"/>
  <c r="BK171" i="2"/>
  <c r="D172" i="2"/>
  <c r="N172" i="2"/>
  <c r="P172" i="2"/>
  <c r="S172" i="2"/>
  <c r="Q172" i="2"/>
  <c r="AB172" i="2"/>
  <c r="AA172" i="2"/>
  <c r="AE172" i="2"/>
  <c r="AC172" i="2"/>
  <c r="AK172" i="2" a="1"/>
  <c r="AK172" i="2" s="1"/>
  <c r="AN172" i="2"/>
  <c r="AM172" i="2"/>
  <c r="AQ172" i="2"/>
  <c r="AO172" i="2"/>
  <c r="AW172" i="2" a="1"/>
  <c r="AW172" i="2" s="1"/>
  <c r="AZ172" i="2"/>
  <c r="AY172" i="2"/>
  <c r="BC172" i="2"/>
  <c r="BA172" i="2"/>
  <c r="BI172" i="2" a="1"/>
  <c r="BI172" i="2" s="1"/>
  <c r="BL172" i="2"/>
  <c r="BK172" i="2"/>
  <c r="D173" i="2"/>
  <c r="N173" i="2"/>
  <c r="P173" i="2"/>
  <c r="S173" i="2"/>
  <c r="Q173" i="2"/>
  <c r="AB173" i="2"/>
  <c r="AA173" i="2"/>
  <c r="AE173" i="2"/>
  <c r="AC173" i="2"/>
  <c r="AN173" i="2"/>
  <c r="AM173" i="2"/>
  <c r="AQ173" i="2"/>
  <c r="AO173" i="2"/>
  <c r="AW173" i="2" a="1"/>
  <c r="AW173" i="2" s="1"/>
  <c r="AZ173" i="2"/>
  <c r="AY173" i="2"/>
  <c r="BC173" i="2"/>
  <c r="BA173" i="2"/>
  <c r="BI173" i="2" a="1"/>
  <c r="BI173" i="2" s="1"/>
  <c r="BL173" i="2"/>
  <c r="BK173" i="2"/>
  <c r="D174" i="2"/>
  <c r="N174" i="2"/>
  <c r="P174" i="2"/>
  <c r="S174" i="2"/>
  <c r="Q174" i="2"/>
  <c r="AB174" i="2"/>
  <c r="AA174" i="2"/>
  <c r="AE174" i="2"/>
  <c r="AC174" i="2"/>
  <c r="AK174" i="2" a="1"/>
  <c r="AK174" i="2" s="1"/>
  <c r="AN174" i="2"/>
  <c r="AM174" i="2"/>
  <c r="AQ174" i="2"/>
  <c r="AO174" i="2"/>
  <c r="AW174" i="2" a="1"/>
  <c r="AW174" i="2" s="1"/>
  <c r="AZ174" i="2"/>
  <c r="AY174" i="2"/>
  <c r="BC174" i="2"/>
  <c r="BA174" i="2"/>
  <c r="BI174" i="2" a="1"/>
  <c r="BI174" i="2" s="1"/>
  <c r="BL174" i="2"/>
  <c r="BK174" i="2"/>
  <c r="D175" i="2"/>
  <c r="N175" i="2"/>
  <c r="P175" i="2"/>
  <c r="S175" i="2"/>
  <c r="Q175" i="2"/>
  <c r="AB175" i="2"/>
  <c r="AA175" i="2"/>
  <c r="AE175" i="2"/>
  <c r="AC175" i="2"/>
  <c r="AN175" i="2"/>
  <c r="AM175" i="2"/>
  <c r="AQ175" i="2"/>
  <c r="AO175" i="2"/>
  <c r="AW175" i="2" a="1"/>
  <c r="AW175" i="2" s="1"/>
  <c r="AZ175" i="2"/>
  <c r="AY175" i="2"/>
  <c r="BC175" i="2"/>
  <c r="BA175" i="2"/>
  <c r="BI175" i="2" a="1"/>
  <c r="BI175" i="2" s="1"/>
  <c r="BL175" i="2"/>
  <c r="BK175" i="2"/>
  <c r="D176" i="2"/>
  <c r="N176" i="2"/>
  <c r="P176" i="2"/>
  <c r="S176" i="2"/>
  <c r="Q176" i="2"/>
  <c r="AB176" i="2"/>
  <c r="AA176" i="2"/>
  <c r="AE176" i="2"/>
  <c r="AC176" i="2"/>
  <c r="AN176" i="2"/>
  <c r="AM176" i="2"/>
  <c r="AQ176" i="2"/>
  <c r="AO176" i="2"/>
  <c r="AW176" i="2" a="1"/>
  <c r="AW176" i="2" s="1"/>
  <c r="AZ176" i="2"/>
  <c r="AY176" i="2"/>
  <c r="BC176" i="2"/>
  <c r="BA176" i="2"/>
  <c r="BI176" i="2" a="1"/>
  <c r="BI176" i="2" s="1"/>
  <c r="BL176" i="2"/>
  <c r="BK176" i="2"/>
  <c r="D177" i="2"/>
  <c r="N177" i="2"/>
  <c r="P177" i="2"/>
  <c r="S177" i="2"/>
  <c r="Q177" i="2"/>
  <c r="AB177" i="2"/>
  <c r="AA177" i="2"/>
  <c r="AE177" i="2"/>
  <c r="AC177" i="2"/>
  <c r="AN177" i="2"/>
  <c r="AM177" i="2"/>
  <c r="AQ177" i="2"/>
  <c r="AO177" i="2"/>
  <c r="AW177" i="2" a="1"/>
  <c r="AW177" i="2" s="1"/>
  <c r="AZ177" i="2"/>
  <c r="AY177" i="2"/>
  <c r="BC177" i="2"/>
  <c r="BA177" i="2"/>
  <c r="BI177" i="2" a="1"/>
  <c r="BI177" i="2" s="1"/>
  <c r="BL177" i="2"/>
  <c r="BK177" i="2"/>
  <c r="D178" i="2"/>
  <c r="N178" i="2"/>
  <c r="P178" i="2"/>
  <c r="S178" i="2"/>
  <c r="Q178" i="2"/>
  <c r="AB178" i="2"/>
  <c r="AA178" i="2"/>
  <c r="AE178" i="2"/>
  <c r="AC178" i="2"/>
  <c r="AK178" i="2" a="1"/>
  <c r="AK178" i="2" s="1"/>
  <c r="AN178" i="2"/>
  <c r="AM178" i="2"/>
  <c r="AQ178" i="2"/>
  <c r="AO178" i="2"/>
  <c r="AW178" i="2" a="1"/>
  <c r="AW178" i="2" s="1"/>
  <c r="AZ178" i="2"/>
  <c r="AY178" i="2"/>
  <c r="BC178" i="2"/>
  <c r="BA178" i="2"/>
  <c r="BI178" i="2" a="1"/>
  <c r="BI178" i="2" s="1"/>
  <c r="BL178" i="2"/>
  <c r="BK178" i="2"/>
  <c r="D179" i="2"/>
  <c r="N179" i="2"/>
  <c r="P179" i="2"/>
  <c r="S179" i="2"/>
  <c r="Q179" i="2"/>
  <c r="AB179" i="2"/>
  <c r="AA179" i="2"/>
  <c r="AE179" i="2"/>
  <c r="AC179" i="2"/>
  <c r="AK179" i="2" a="1"/>
  <c r="AK179" i="2" s="1"/>
  <c r="AN179" i="2"/>
  <c r="AM179" i="2"/>
  <c r="AQ179" i="2"/>
  <c r="AO179" i="2"/>
  <c r="AW179" i="2" a="1"/>
  <c r="AW179" i="2" s="1"/>
  <c r="AZ179" i="2"/>
  <c r="AY179" i="2"/>
  <c r="BC179" i="2"/>
  <c r="BA179" i="2"/>
  <c r="BI179" i="2" a="1"/>
  <c r="BI179" i="2" s="1"/>
  <c r="BL179" i="2"/>
  <c r="BK179" i="2"/>
  <c r="D180" i="2"/>
  <c r="N180" i="2"/>
  <c r="P180" i="2"/>
  <c r="S180" i="2"/>
  <c r="Q180" i="2"/>
  <c r="AB180" i="2"/>
  <c r="AA180" i="2"/>
  <c r="AE180" i="2"/>
  <c r="AC180" i="2"/>
  <c r="AK180" i="2" a="1"/>
  <c r="AK180" i="2" s="1"/>
  <c r="AN180" i="2"/>
  <c r="AM180" i="2"/>
  <c r="AQ180" i="2"/>
  <c r="AO180" i="2"/>
  <c r="AW180" i="2" a="1"/>
  <c r="AW180" i="2" s="1"/>
  <c r="AZ180" i="2"/>
  <c r="AY180" i="2"/>
  <c r="BC180" i="2"/>
  <c r="BA180" i="2"/>
  <c r="BI180" i="2" a="1"/>
  <c r="BI180" i="2" s="1"/>
  <c r="BL180" i="2"/>
  <c r="BK180" i="2"/>
  <c r="D181" i="2"/>
  <c r="N181" i="2"/>
  <c r="P181" i="2"/>
  <c r="S181" i="2"/>
  <c r="Q181" i="2"/>
  <c r="AB181" i="2"/>
  <c r="AA181" i="2"/>
  <c r="AE181" i="2"/>
  <c r="AC181" i="2"/>
  <c r="AN181" i="2"/>
  <c r="AM181" i="2"/>
  <c r="AQ181" i="2"/>
  <c r="AO181" i="2"/>
  <c r="AW181" i="2" a="1"/>
  <c r="AW181" i="2" s="1"/>
  <c r="AZ181" i="2"/>
  <c r="AY181" i="2"/>
  <c r="BC181" i="2"/>
  <c r="BA181" i="2"/>
  <c r="BI181" i="2" a="1"/>
  <c r="BI181" i="2" s="1"/>
  <c r="BL181" i="2"/>
  <c r="BK181" i="2"/>
  <c r="D182" i="2"/>
  <c r="N182" i="2"/>
  <c r="P182" i="2"/>
  <c r="S182" i="2"/>
  <c r="Q182" i="2"/>
  <c r="AB182" i="2"/>
  <c r="AA182" i="2"/>
  <c r="AE182" i="2"/>
  <c r="AC182" i="2"/>
  <c r="AK182" i="2" a="1"/>
  <c r="AK182" i="2" s="1"/>
  <c r="AN182" i="2"/>
  <c r="AM182" i="2"/>
  <c r="AQ182" i="2"/>
  <c r="AO182" i="2"/>
  <c r="AW182" i="2" a="1"/>
  <c r="AW182" i="2" s="1"/>
  <c r="AZ182" i="2"/>
  <c r="AY182" i="2"/>
  <c r="BC182" i="2"/>
  <c r="BA182" i="2"/>
  <c r="BI182" i="2" a="1"/>
  <c r="BI182" i="2" s="1"/>
  <c r="BL182" i="2"/>
  <c r="BK182" i="2"/>
  <c r="D183" i="2"/>
  <c r="N183" i="2"/>
  <c r="P183" i="2"/>
  <c r="S183" i="2"/>
  <c r="Q183" i="2"/>
  <c r="AB183" i="2"/>
  <c r="AA183" i="2"/>
  <c r="AE183" i="2"/>
  <c r="AC183" i="2"/>
  <c r="AN183" i="2"/>
  <c r="AM183" i="2"/>
  <c r="AQ183" i="2"/>
  <c r="AO183" i="2"/>
  <c r="AW183" i="2" a="1"/>
  <c r="AW183" i="2" s="1"/>
  <c r="AZ183" i="2"/>
  <c r="AY183" i="2"/>
  <c r="BC183" i="2"/>
  <c r="BA183" i="2"/>
  <c r="BI183" i="2" a="1"/>
  <c r="BI183" i="2" s="1"/>
  <c r="BL183" i="2"/>
  <c r="BK183" i="2"/>
  <c r="D184" i="2"/>
  <c r="N184" i="2"/>
  <c r="P184" i="2"/>
  <c r="S184" i="2"/>
  <c r="Q184" i="2"/>
  <c r="AB184" i="2"/>
  <c r="AA184" i="2"/>
  <c r="AE184" i="2"/>
  <c r="AC184" i="2"/>
  <c r="AN184" i="2"/>
  <c r="AM184" i="2"/>
  <c r="AQ184" i="2"/>
  <c r="AO184" i="2"/>
  <c r="AW184" i="2" a="1"/>
  <c r="AW184" i="2" s="1"/>
  <c r="AZ184" i="2"/>
  <c r="AY184" i="2"/>
  <c r="BC184" i="2"/>
  <c r="BA184" i="2"/>
  <c r="BI184" i="2" a="1"/>
  <c r="BI184" i="2" s="1"/>
  <c r="BL184" i="2"/>
  <c r="BK184" i="2"/>
  <c r="D185" i="2"/>
  <c r="N185" i="2"/>
  <c r="P185" i="2"/>
  <c r="S185" i="2"/>
  <c r="Q185" i="2"/>
  <c r="AB185" i="2"/>
  <c r="AA185" i="2"/>
  <c r="AE185" i="2"/>
  <c r="AC185" i="2"/>
  <c r="AN185" i="2"/>
  <c r="AM185" i="2"/>
  <c r="AQ185" i="2"/>
  <c r="AO185" i="2"/>
  <c r="AW185" i="2" a="1"/>
  <c r="AW185" i="2" s="1"/>
  <c r="AZ185" i="2"/>
  <c r="AY185" i="2"/>
  <c r="BC185" i="2"/>
  <c r="BA185" i="2"/>
  <c r="BI185" i="2" a="1"/>
  <c r="BI185" i="2" s="1"/>
  <c r="BL185" i="2"/>
  <c r="BK185" i="2"/>
  <c r="D186" i="2"/>
  <c r="N186" i="2"/>
  <c r="P186" i="2"/>
  <c r="S186" i="2"/>
  <c r="Q186" i="2"/>
  <c r="AB186" i="2"/>
  <c r="AA186" i="2"/>
  <c r="AE186" i="2"/>
  <c r="AC186" i="2"/>
  <c r="AN186" i="2"/>
  <c r="AM186" i="2"/>
  <c r="AQ186" i="2"/>
  <c r="AO186" i="2"/>
  <c r="AW186" i="2" a="1"/>
  <c r="AW186" i="2" s="1"/>
  <c r="AZ186" i="2"/>
  <c r="AY186" i="2"/>
  <c r="BC186" i="2"/>
  <c r="BA186" i="2"/>
  <c r="BI186" i="2" a="1"/>
  <c r="BI186" i="2" s="1"/>
  <c r="BL186" i="2"/>
  <c r="BK186" i="2"/>
  <c r="D187" i="2"/>
  <c r="N187" i="2"/>
  <c r="P187" i="2"/>
  <c r="S187" i="2"/>
  <c r="Q187" i="2"/>
  <c r="AB187" i="2"/>
  <c r="AA187" i="2"/>
  <c r="AE187" i="2"/>
  <c r="AC187" i="2"/>
  <c r="AK187" i="2" a="1"/>
  <c r="AK187" i="2" s="1"/>
  <c r="AN187" i="2"/>
  <c r="AM187" i="2"/>
  <c r="AQ187" i="2"/>
  <c r="AO187" i="2"/>
  <c r="AW187" i="2" a="1"/>
  <c r="AW187" i="2" s="1"/>
  <c r="AZ187" i="2"/>
  <c r="AY187" i="2"/>
  <c r="BC187" i="2"/>
  <c r="BA187" i="2"/>
  <c r="BI187" i="2" a="1"/>
  <c r="BI187" i="2" s="1"/>
  <c r="BL187" i="2"/>
  <c r="BK187" i="2"/>
  <c r="D188" i="2"/>
  <c r="N188" i="2"/>
  <c r="P188" i="2"/>
  <c r="S188" i="2"/>
  <c r="Q188" i="2"/>
  <c r="AB188" i="2"/>
  <c r="AA188" i="2"/>
  <c r="AE188" i="2"/>
  <c r="AC188" i="2"/>
  <c r="AK188" i="2" a="1"/>
  <c r="AK188" i="2" s="1"/>
  <c r="AN188" i="2"/>
  <c r="AM188" i="2"/>
  <c r="AQ188" i="2"/>
  <c r="AO188" i="2"/>
  <c r="AW188" i="2" a="1"/>
  <c r="AW188" i="2" s="1"/>
  <c r="AZ188" i="2"/>
  <c r="AY188" i="2"/>
  <c r="BC188" i="2"/>
  <c r="BA188" i="2"/>
  <c r="BI188" i="2" a="1"/>
  <c r="BI188" i="2" s="1"/>
  <c r="BL188" i="2"/>
  <c r="BK188" i="2"/>
  <c r="D189" i="2"/>
  <c r="N189" i="2"/>
  <c r="P189" i="2"/>
  <c r="S189" i="2"/>
  <c r="Q189" i="2"/>
  <c r="AB189" i="2"/>
  <c r="AA189" i="2"/>
  <c r="AE189" i="2"/>
  <c r="AC189" i="2"/>
  <c r="AN189" i="2"/>
  <c r="AM189" i="2"/>
  <c r="AQ189" i="2"/>
  <c r="AO189" i="2"/>
  <c r="AW189" i="2" a="1"/>
  <c r="AW189" i="2" s="1"/>
  <c r="AZ189" i="2"/>
  <c r="AY189" i="2"/>
  <c r="BC189" i="2"/>
  <c r="BA189" i="2"/>
  <c r="BI189" i="2" a="1"/>
  <c r="BI189" i="2" s="1"/>
  <c r="BL189" i="2"/>
  <c r="BK189" i="2"/>
  <c r="D190" i="2"/>
  <c r="N190" i="2"/>
  <c r="P190" i="2"/>
  <c r="S190" i="2"/>
  <c r="Q190" i="2"/>
  <c r="AB190" i="2"/>
  <c r="AA190" i="2"/>
  <c r="AE190" i="2"/>
  <c r="AC190" i="2"/>
  <c r="AK190" i="2" a="1"/>
  <c r="AK190" i="2" s="1"/>
  <c r="AN190" i="2"/>
  <c r="AM190" i="2"/>
  <c r="AQ190" i="2"/>
  <c r="AO190" i="2"/>
  <c r="AW190" i="2" a="1"/>
  <c r="AW190" i="2" s="1"/>
  <c r="AZ190" i="2"/>
  <c r="AY190" i="2"/>
  <c r="BC190" i="2"/>
  <c r="BA190" i="2"/>
  <c r="BI190" i="2" a="1"/>
  <c r="BI190" i="2" s="1"/>
  <c r="BL190" i="2"/>
  <c r="BK190" i="2"/>
  <c r="D191" i="2"/>
  <c r="N191" i="2"/>
  <c r="P191" i="2"/>
  <c r="S191" i="2"/>
  <c r="Q191" i="2"/>
  <c r="AB191" i="2"/>
  <c r="AA191" i="2"/>
  <c r="AE191" i="2"/>
  <c r="AC191" i="2"/>
  <c r="AN191" i="2"/>
  <c r="AM191" i="2"/>
  <c r="AQ191" i="2"/>
  <c r="AO191" i="2"/>
  <c r="AW191" i="2" a="1"/>
  <c r="AW191" i="2" s="1"/>
  <c r="AZ191" i="2"/>
  <c r="AY191" i="2"/>
  <c r="BC191" i="2"/>
  <c r="BA191" i="2"/>
  <c r="BI191" i="2" a="1"/>
  <c r="BI191" i="2" s="1"/>
  <c r="BL191" i="2"/>
  <c r="BK191" i="2"/>
  <c r="D192" i="2"/>
  <c r="N192" i="2"/>
  <c r="P192" i="2"/>
  <c r="S192" i="2"/>
  <c r="Q192" i="2"/>
  <c r="AB192" i="2"/>
  <c r="AA192" i="2"/>
  <c r="AE192" i="2"/>
  <c r="AC192" i="2"/>
  <c r="AN192" i="2"/>
  <c r="AM192" i="2"/>
  <c r="AQ192" i="2"/>
  <c r="AO192" i="2"/>
  <c r="AW192" i="2" a="1"/>
  <c r="AW192" i="2" s="1"/>
  <c r="AZ192" i="2"/>
  <c r="AY192" i="2"/>
  <c r="BC192" i="2"/>
  <c r="BA192" i="2"/>
  <c r="BI192" i="2" a="1"/>
  <c r="BI192" i="2" s="1"/>
  <c r="BL192" i="2"/>
  <c r="BK192" i="2"/>
  <c r="D193" i="2"/>
  <c r="N193" i="2"/>
  <c r="P193" i="2"/>
  <c r="S193" i="2"/>
  <c r="Q193" i="2"/>
  <c r="AB193" i="2"/>
  <c r="AA193" i="2"/>
  <c r="AE193" i="2"/>
  <c r="AC193" i="2"/>
  <c r="AN193" i="2"/>
  <c r="AM193" i="2"/>
  <c r="AQ193" i="2"/>
  <c r="AO193" i="2"/>
  <c r="AW193" i="2" a="1"/>
  <c r="AW193" i="2" s="1"/>
  <c r="AZ193" i="2"/>
  <c r="AY193" i="2"/>
  <c r="BC193" i="2"/>
  <c r="BA193" i="2"/>
  <c r="BI193" i="2" a="1"/>
  <c r="BI193" i="2" s="1"/>
  <c r="BL193" i="2"/>
  <c r="BK193" i="2"/>
  <c r="D194" i="2"/>
  <c r="N194" i="2"/>
  <c r="P194" i="2"/>
  <c r="S194" i="2"/>
  <c r="Q194" i="2"/>
  <c r="AB194" i="2"/>
  <c r="AA194" i="2"/>
  <c r="AE194" i="2"/>
  <c r="AC194" i="2"/>
  <c r="AN194" i="2"/>
  <c r="AM194" i="2"/>
  <c r="AQ194" i="2"/>
  <c r="AO194" i="2"/>
  <c r="AW194" i="2" a="1"/>
  <c r="AW194" i="2" s="1"/>
  <c r="AZ194" i="2"/>
  <c r="AY194" i="2"/>
  <c r="BC194" i="2"/>
  <c r="BA194" i="2"/>
  <c r="BI194" i="2" a="1"/>
  <c r="BI194" i="2" s="1"/>
  <c r="BL194" i="2"/>
  <c r="BK194" i="2"/>
  <c r="D195" i="2"/>
  <c r="N195" i="2"/>
  <c r="P195" i="2"/>
  <c r="S195" i="2"/>
  <c r="Q195" i="2"/>
  <c r="AB195" i="2"/>
  <c r="AA195" i="2"/>
  <c r="AE195" i="2"/>
  <c r="AC195" i="2"/>
  <c r="AK195" i="2" a="1"/>
  <c r="AK195" i="2" s="1"/>
  <c r="AN195" i="2"/>
  <c r="AM195" i="2"/>
  <c r="AQ195" i="2"/>
  <c r="AO195" i="2"/>
  <c r="AW195" i="2" a="1"/>
  <c r="AW195" i="2" s="1"/>
  <c r="AZ195" i="2"/>
  <c r="AY195" i="2"/>
  <c r="BC195" i="2"/>
  <c r="BA195" i="2"/>
  <c r="BI195" i="2" a="1"/>
  <c r="BI195" i="2" s="1"/>
  <c r="BL195" i="2"/>
  <c r="BK195" i="2"/>
  <c r="D196" i="2"/>
  <c r="N196" i="2"/>
  <c r="P196" i="2"/>
  <c r="S196" i="2"/>
  <c r="Q196" i="2"/>
  <c r="AB196" i="2"/>
  <c r="AA196" i="2"/>
  <c r="AE196" i="2"/>
  <c r="AC196" i="2"/>
  <c r="AN196" i="2"/>
  <c r="AM196" i="2"/>
  <c r="AQ196" i="2"/>
  <c r="AO196" i="2"/>
  <c r="AW196" i="2" a="1"/>
  <c r="AW196" i="2" s="1"/>
  <c r="AZ196" i="2"/>
  <c r="AY196" i="2"/>
  <c r="BC196" i="2"/>
  <c r="BA196" i="2"/>
  <c r="BI196" i="2" a="1"/>
  <c r="BI196" i="2" s="1"/>
  <c r="BL196" i="2"/>
  <c r="BK196" i="2"/>
  <c r="D197" i="2"/>
  <c r="N197" i="2"/>
  <c r="P197" i="2"/>
  <c r="S197" i="2"/>
  <c r="Q197" i="2"/>
  <c r="AB197" i="2"/>
  <c r="AA197" i="2"/>
  <c r="AE197" i="2"/>
  <c r="AC197" i="2"/>
  <c r="AN197" i="2"/>
  <c r="AM197" i="2"/>
  <c r="AQ197" i="2"/>
  <c r="AO197" i="2"/>
  <c r="AW197" i="2" a="1"/>
  <c r="AW197" i="2" s="1"/>
  <c r="AZ197" i="2"/>
  <c r="AY197" i="2"/>
  <c r="BC197" i="2"/>
  <c r="BA197" i="2"/>
  <c r="BI197" i="2" a="1"/>
  <c r="BI197" i="2" s="1"/>
  <c r="BL197" i="2"/>
  <c r="BK197" i="2"/>
  <c r="D198" i="2"/>
  <c r="N198" i="2"/>
  <c r="P198" i="2"/>
  <c r="S198" i="2"/>
  <c r="Q198" i="2"/>
  <c r="AB198" i="2"/>
  <c r="AA198" i="2"/>
  <c r="AE198" i="2"/>
  <c r="AC198" i="2"/>
  <c r="AK198" i="2" a="1"/>
  <c r="AK198" i="2" s="1"/>
  <c r="AN198" i="2"/>
  <c r="AM198" i="2"/>
  <c r="AQ198" i="2"/>
  <c r="AO198" i="2"/>
  <c r="AW198" i="2" a="1"/>
  <c r="AW198" i="2" s="1"/>
  <c r="AZ198" i="2"/>
  <c r="AY198" i="2"/>
  <c r="BC198" i="2"/>
  <c r="BA198" i="2"/>
  <c r="BI198" i="2" a="1"/>
  <c r="BI198" i="2" s="1"/>
  <c r="BL198" i="2"/>
  <c r="BK198" i="2"/>
  <c r="D199" i="2"/>
  <c r="N199" i="2"/>
  <c r="P199" i="2"/>
  <c r="S199" i="2"/>
  <c r="Q199" i="2"/>
  <c r="AB199" i="2"/>
  <c r="AA199" i="2"/>
  <c r="AE199" i="2"/>
  <c r="AC199" i="2"/>
  <c r="AN199" i="2"/>
  <c r="AM199" i="2"/>
  <c r="AQ199" i="2"/>
  <c r="AO199" i="2"/>
  <c r="AW199" i="2" a="1"/>
  <c r="AW199" i="2" s="1"/>
  <c r="AZ199" i="2"/>
  <c r="AY199" i="2"/>
  <c r="BC199" i="2"/>
  <c r="BA199" i="2"/>
  <c r="BI199" i="2" a="1"/>
  <c r="BI199" i="2" s="1"/>
  <c r="BL199" i="2"/>
  <c r="BK199" i="2"/>
  <c r="D200" i="2"/>
  <c r="N200" i="2"/>
  <c r="P200" i="2"/>
  <c r="S200" i="2"/>
  <c r="Q200" i="2"/>
  <c r="AB200" i="2"/>
  <c r="AA200" i="2"/>
  <c r="AE200" i="2"/>
  <c r="AC200" i="2"/>
  <c r="AN200" i="2"/>
  <c r="AM200" i="2"/>
  <c r="AQ200" i="2"/>
  <c r="AO200" i="2"/>
  <c r="AW200" i="2" a="1"/>
  <c r="AW200" i="2" s="1"/>
  <c r="AZ200" i="2"/>
  <c r="AY200" i="2"/>
  <c r="BC200" i="2"/>
  <c r="BA200" i="2"/>
  <c r="BI200" i="2" a="1"/>
  <c r="BI200" i="2" s="1"/>
  <c r="BL200" i="2"/>
  <c r="BK200" i="2"/>
  <c r="D201" i="2"/>
  <c r="N201" i="2"/>
  <c r="P201" i="2"/>
  <c r="S201" i="2"/>
  <c r="Q201" i="2"/>
  <c r="AB201" i="2"/>
  <c r="AA201" i="2"/>
  <c r="AE201" i="2"/>
  <c r="AC201" i="2"/>
  <c r="AN201" i="2"/>
  <c r="AM201" i="2"/>
  <c r="AQ201" i="2"/>
  <c r="AO201" i="2"/>
  <c r="AW201" i="2" a="1"/>
  <c r="AW201" i="2" s="1"/>
  <c r="AZ201" i="2"/>
  <c r="AY201" i="2"/>
  <c r="BC201" i="2"/>
  <c r="BA201" i="2"/>
  <c r="BI201" i="2" a="1"/>
  <c r="BI201" i="2" s="1"/>
  <c r="BL201" i="2"/>
  <c r="BK201" i="2"/>
  <c r="D202" i="2"/>
  <c r="N202" i="2"/>
  <c r="P202" i="2"/>
  <c r="S202" i="2"/>
  <c r="Q202" i="2"/>
  <c r="AB202" i="2"/>
  <c r="AA202" i="2"/>
  <c r="AE202" i="2"/>
  <c r="AC202" i="2"/>
  <c r="AK202" i="2" a="1"/>
  <c r="AK202" i="2" s="1"/>
  <c r="AN202" i="2"/>
  <c r="AM202" i="2"/>
  <c r="AQ202" i="2"/>
  <c r="AO202" i="2"/>
  <c r="AW202" i="2" a="1"/>
  <c r="AW202" i="2" s="1"/>
  <c r="AZ202" i="2"/>
  <c r="AY202" i="2"/>
  <c r="BC202" i="2"/>
  <c r="BA202" i="2"/>
  <c r="BI202" i="2" a="1"/>
  <c r="BI202" i="2" s="1"/>
  <c r="BL202" i="2"/>
  <c r="BK202" i="2"/>
  <c r="D203" i="2"/>
  <c r="N203" i="2"/>
  <c r="P203" i="2"/>
  <c r="S203" i="2"/>
  <c r="Q203" i="2"/>
  <c r="AB203" i="2"/>
  <c r="AA203" i="2"/>
  <c r="AE203" i="2"/>
  <c r="AC203" i="2"/>
  <c r="AK203" i="2" a="1"/>
  <c r="AK203" i="2" s="1"/>
  <c r="AN203" i="2"/>
  <c r="AM203" i="2"/>
  <c r="AQ203" i="2"/>
  <c r="AO203" i="2"/>
  <c r="AW203" i="2" a="1"/>
  <c r="AW203" i="2" s="1"/>
  <c r="AZ203" i="2"/>
  <c r="AY203" i="2"/>
  <c r="BC203" i="2"/>
  <c r="BA203" i="2"/>
  <c r="BI203" i="2" a="1"/>
  <c r="BI203" i="2" s="1"/>
  <c r="BL203" i="2"/>
  <c r="BK203" i="2"/>
  <c r="D204" i="2"/>
  <c r="N204" i="2"/>
  <c r="P204" i="2"/>
  <c r="S204" i="2"/>
  <c r="Q204" i="2" s="1"/>
  <c r="AB204" i="2"/>
  <c r="AA204" i="2"/>
  <c r="AE204" i="2"/>
  <c r="AC204" i="2" s="1"/>
  <c r="AK204" i="2" s="1" a="1"/>
  <c r="AK204" i="2" s="1"/>
  <c r="AN204" i="2"/>
  <c r="AM204" i="2"/>
  <c r="AQ204" i="2"/>
  <c r="AO204" i="2"/>
  <c r="AW204" i="2" a="1"/>
  <c r="AW204" i="2" s="1"/>
  <c r="AZ204" i="2"/>
  <c r="AY204" i="2"/>
  <c r="BC204" i="2"/>
  <c r="BA204" i="2"/>
  <c r="BI204" i="2" a="1"/>
  <c r="BI204" i="2" s="1"/>
  <c r="BL204" i="2"/>
  <c r="BK204" i="2"/>
  <c r="D45" i="1"/>
  <c r="E45" i="1"/>
  <c r="H45" i="1"/>
  <c r="AI45" i="1"/>
  <c r="AR45" i="1"/>
  <c r="AT45" i="1"/>
  <c r="AU45" i="1" a="1"/>
  <c r="AU45" i="1" s="1"/>
  <c r="AX45" i="1"/>
  <c r="BB45" i="1"/>
  <c r="BM45" i="1"/>
  <c r="D46" i="1"/>
  <c r="E46" i="1"/>
  <c r="H46" i="1"/>
  <c r="AI46" i="1"/>
  <c r="AR46" i="1"/>
  <c r="AT46" i="1"/>
  <c r="AU46" i="1" a="1"/>
  <c r="AU46" i="1" s="1"/>
  <c r="AX46" i="1"/>
  <c r="BB46" i="1"/>
  <c r="BM46" i="1"/>
  <c r="D47" i="1"/>
  <c r="E47" i="1"/>
  <c r="H47" i="1"/>
  <c r="AI47" i="1"/>
  <c r="AR47" i="1"/>
  <c r="AT47" i="1"/>
  <c r="AU47" i="1" a="1"/>
  <c r="AU47" i="1" s="1"/>
  <c r="AX47" i="1"/>
  <c r="BB47" i="1"/>
  <c r="BM47" i="1"/>
  <c r="D48" i="1"/>
  <c r="E48" i="1"/>
  <c r="H48" i="1"/>
  <c r="AI48" i="1"/>
  <c r="AR48" i="1"/>
  <c r="AT48" i="1"/>
  <c r="AU48" i="1" a="1"/>
  <c r="AU48" i="1" s="1"/>
  <c r="AX48" i="1"/>
  <c r="BB48" i="1"/>
  <c r="BM48" i="1"/>
  <c r="D49" i="1"/>
  <c r="E49" i="1"/>
  <c r="H49" i="1"/>
  <c r="AI49" i="1"/>
  <c r="AR49" i="1"/>
  <c r="AT49" i="1"/>
  <c r="AU49" i="1" a="1"/>
  <c r="AU49" i="1" s="1"/>
  <c r="AX49" i="1"/>
  <c r="BB49" i="1"/>
  <c r="BM49" i="1"/>
  <c r="D50" i="1"/>
  <c r="E50" i="1"/>
  <c r="H50" i="1"/>
  <c r="AI50" i="1"/>
  <c r="AR50" i="1"/>
  <c r="AT50" i="1"/>
  <c r="AU50" i="1" a="1"/>
  <c r="AU50" i="1" s="1"/>
  <c r="AX50" i="1"/>
  <c r="BB50" i="1"/>
  <c r="BM50" i="1"/>
  <c r="D51" i="1"/>
  <c r="E51" i="1"/>
  <c r="H51" i="1"/>
  <c r="AI51" i="1"/>
  <c r="AR51" i="1"/>
  <c r="AT51" i="1"/>
  <c r="AU51" i="1" a="1"/>
  <c r="AU51" i="1" s="1"/>
  <c r="AX51" i="1"/>
  <c r="BB51" i="1"/>
  <c r="BM51" i="1"/>
  <c r="D52" i="1"/>
  <c r="E52" i="1"/>
  <c r="H52" i="1"/>
  <c r="AI52" i="1"/>
  <c r="AR52" i="1"/>
  <c r="AT52" i="1"/>
  <c r="AU52" i="1" a="1"/>
  <c r="AU52" i="1" s="1"/>
  <c r="AX52" i="1"/>
  <c r="BB52" i="1"/>
  <c r="BM52" i="1"/>
  <c r="D53" i="1"/>
  <c r="E53" i="1"/>
  <c r="H53" i="1"/>
  <c r="AI53" i="1"/>
  <c r="AR53" i="1"/>
  <c r="AT53" i="1"/>
  <c r="AU53" i="1" a="1"/>
  <c r="AU53" i="1" s="1"/>
  <c r="AX53" i="1"/>
  <c r="BB53" i="1"/>
  <c r="BM53" i="1"/>
  <c r="D54" i="1"/>
  <c r="E54" i="1"/>
  <c r="H54" i="1"/>
  <c r="AI54" i="1"/>
  <c r="AR54" i="1"/>
  <c r="AT54" i="1"/>
  <c r="AU54" i="1" a="1"/>
  <c r="AU54" i="1" s="1"/>
  <c r="AX54" i="1"/>
  <c r="BB54" i="1"/>
  <c r="BM54" i="1"/>
  <c r="D55" i="1"/>
  <c r="E55" i="1"/>
  <c r="H55" i="1"/>
  <c r="AI55" i="1"/>
  <c r="AR55" i="1"/>
  <c r="AT55" i="1"/>
  <c r="AU55" i="1" a="1"/>
  <c r="AU55" i="1" s="1"/>
  <c r="AX55" i="1"/>
  <c r="BB55" i="1"/>
  <c r="BM55" i="1"/>
  <c r="D56" i="1"/>
  <c r="E56" i="1"/>
  <c r="H56" i="1"/>
  <c r="AI56" i="1"/>
  <c r="AR56" i="1"/>
  <c r="AT56" i="1"/>
  <c r="AU56" i="1" a="1"/>
  <c r="AU56" i="1" s="1"/>
  <c r="AX56" i="1"/>
  <c r="BB56" i="1"/>
  <c r="BM56" i="1"/>
  <c r="D57" i="1"/>
  <c r="E57" i="1"/>
  <c r="H57" i="1"/>
  <c r="AI57" i="1"/>
  <c r="AR57" i="1"/>
  <c r="AT57" i="1"/>
  <c r="AU57" i="1" a="1"/>
  <c r="AU57" i="1" s="1"/>
  <c r="AX57" i="1"/>
  <c r="BB57" i="1"/>
  <c r="BM57" i="1"/>
  <c r="D58" i="1"/>
  <c r="E58" i="1"/>
  <c r="H58" i="1"/>
  <c r="AI58" i="1"/>
  <c r="AR58" i="1"/>
  <c r="AT58" i="1"/>
  <c r="AU58" i="1" a="1"/>
  <c r="AU58" i="1" s="1"/>
  <c r="AX58" i="1"/>
  <c r="BB58" i="1"/>
  <c r="BM58" i="1"/>
  <c r="D59" i="1"/>
  <c r="E59" i="1"/>
  <c r="H59" i="1"/>
  <c r="AI59" i="1"/>
  <c r="AR59" i="1"/>
  <c r="AT59" i="1"/>
  <c r="AU59" i="1" a="1"/>
  <c r="AU59" i="1" s="1"/>
  <c r="AX59" i="1"/>
  <c r="BB59" i="1"/>
  <c r="BM59" i="1"/>
  <c r="D60" i="1"/>
  <c r="E60" i="1"/>
  <c r="H60" i="1"/>
  <c r="AI60" i="1"/>
  <c r="AR60" i="1"/>
  <c r="AT60" i="1"/>
  <c r="AU60" i="1" a="1"/>
  <c r="AU60" i="1" s="1"/>
  <c r="AX60" i="1"/>
  <c r="BB60" i="1"/>
  <c r="BM60" i="1"/>
  <c r="D61" i="1"/>
  <c r="E61" i="1"/>
  <c r="H61" i="1"/>
  <c r="AI61" i="1"/>
  <c r="AR61" i="1"/>
  <c r="AT61" i="1"/>
  <c r="AU61" i="1" a="1"/>
  <c r="AU61" i="1" s="1"/>
  <c r="AX61" i="1"/>
  <c r="BB61" i="1"/>
  <c r="BM61" i="1"/>
  <c r="D62" i="1"/>
  <c r="E62" i="1"/>
  <c r="H62" i="1"/>
  <c r="AI62" i="1"/>
  <c r="AR62" i="1"/>
  <c r="AT62" i="1"/>
  <c r="AU62" i="1" a="1"/>
  <c r="AU62" i="1" s="1"/>
  <c r="AX62" i="1"/>
  <c r="BB62" i="1"/>
  <c r="BM62" i="1"/>
  <c r="D63" i="1"/>
  <c r="E63" i="1"/>
  <c r="H63" i="1"/>
  <c r="AI63" i="1"/>
  <c r="AR63" i="1"/>
  <c r="AT63" i="1"/>
  <c r="AU63" i="1" a="1"/>
  <c r="AU63" i="1" s="1"/>
  <c r="AX63" i="1"/>
  <c r="BB63" i="1"/>
  <c r="BM63" i="1"/>
  <c r="D64" i="1"/>
  <c r="E64" i="1"/>
  <c r="H64" i="1"/>
  <c r="AI64" i="1"/>
  <c r="AR64" i="1"/>
  <c r="AT64" i="1"/>
  <c r="AU64" i="1" a="1"/>
  <c r="AU64" i="1" s="1"/>
  <c r="AX64" i="1"/>
  <c r="BB64" i="1"/>
  <c r="BM64" i="1"/>
  <c r="D65" i="1"/>
  <c r="E65" i="1"/>
  <c r="H65" i="1"/>
  <c r="AI65" i="1"/>
  <c r="AR65" i="1"/>
  <c r="AT65" i="1"/>
  <c r="AU65" i="1" a="1"/>
  <c r="AU65" i="1" s="1"/>
  <c r="AX65" i="1"/>
  <c r="BB65" i="1"/>
  <c r="BM65" i="1"/>
  <c r="D66" i="1"/>
  <c r="E66" i="1"/>
  <c r="H66" i="1"/>
  <c r="AI66" i="1"/>
  <c r="AR66" i="1"/>
  <c r="AT66" i="1"/>
  <c r="AU66" i="1" a="1"/>
  <c r="AU66" i="1" s="1"/>
  <c r="AX66" i="1"/>
  <c r="BB66" i="1"/>
  <c r="BM66" i="1"/>
  <c r="D67" i="1"/>
  <c r="E67" i="1"/>
  <c r="H67" i="1"/>
  <c r="AI67" i="1"/>
  <c r="AR67" i="1"/>
  <c r="AT67" i="1"/>
  <c r="AU67" i="1" a="1"/>
  <c r="AU67" i="1" s="1"/>
  <c r="AX67" i="1"/>
  <c r="BB67" i="1"/>
  <c r="BM67" i="1"/>
  <c r="D68" i="1"/>
  <c r="E68" i="1"/>
  <c r="H68" i="1"/>
  <c r="AI68" i="1"/>
  <c r="AR68" i="1"/>
  <c r="AT68" i="1"/>
  <c r="AU68" i="1" a="1"/>
  <c r="AU68" i="1" s="1"/>
  <c r="AX68" i="1"/>
  <c r="BB68" i="1"/>
  <c r="BM68" i="1"/>
  <c r="D69" i="1"/>
  <c r="E69" i="1"/>
  <c r="H69" i="1"/>
  <c r="AI69" i="1"/>
  <c r="AR69" i="1"/>
  <c r="AT69" i="1"/>
  <c r="AU69" i="1" a="1"/>
  <c r="AU69" i="1" s="1"/>
  <c r="AX69" i="1"/>
  <c r="BB69" i="1"/>
  <c r="BM69" i="1"/>
  <c r="D70" i="1"/>
  <c r="E70" i="1"/>
  <c r="H70" i="1"/>
  <c r="AI70" i="1"/>
  <c r="AR70" i="1"/>
  <c r="AT70" i="1"/>
  <c r="AU70" i="1" a="1"/>
  <c r="AU70" i="1" s="1"/>
  <c r="AX70" i="1"/>
  <c r="BB70" i="1"/>
  <c r="BM70" i="1"/>
  <c r="D71" i="1"/>
  <c r="E71" i="1"/>
  <c r="H71" i="1"/>
  <c r="AI71" i="1"/>
  <c r="AR71" i="1"/>
  <c r="AT71" i="1"/>
  <c r="AU71" i="1" a="1"/>
  <c r="AU71" i="1" s="1"/>
  <c r="AX71" i="1"/>
  <c r="BB71" i="1"/>
  <c r="BM71" i="1"/>
  <c r="D72" i="1"/>
  <c r="E72" i="1"/>
  <c r="H72" i="1"/>
  <c r="AI72" i="1"/>
  <c r="AR72" i="1"/>
  <c r="AT72" i="1"/>
  <c r="AU72" i="1" a="1"/>
  <c r="AU72" i="1" s="1"/>
  <c r="AX72" i="1"/>
  <c r="BB72" i="1"/>
  <c r="BM72" i="1"/>
  <c r="D73" i="1"/>
  <c r="E73" i="1"/>
  <c r="H73" i="1"/>
  <c r="AI73" i="1"/>
  <c r="AR73" i="1"/>
  <c r="AT73" i="1"/>
  <c r="AU73" i="1" a="1"/>
  <c r="AU73" i="1" s="1"/>
  <c r="AX73" i="1"/>
  <c r="BB73" i="1"/>
  <c r="BM73" i="1"/>
  <c r="D74" i="1"/>
  <c r="E74" i="1"/>
  <c r="H74" i="1"/>
  <c r="AI74" i="1"/>
  <c r="AR74" i="1"/>
  <c r="AT74" i="1"/>
  <c r="AU74" i="1" a="1"/>
  <c r="AU74" i="1" s="1"/>
  <c r="AX74" i="1"/>
  <c r="BB74" i="1"/>
  <c r="BM74" i="1"/>
  <c r="D75" i="1"/>
  <c r="E75" i="1"/>
  <c r="H75" i="1"/>
  <c r="AI75" i="1"/>
  <c r="AR75" i="1"/>
  <c r="AT75" i="1"/>
  <c r="AU75" i="1" a="1"/>
  <c r="AU75" i="1" s="1"/>
  <c r="AX75" i="1"/>
  <c r="BB75" i="1"/>
  <c r="BM75" i="1"/>
  <c r="D76" i="1"/>
  <c r="E76" i="1"/>
  <c r="H76" i="1"/>
  <c r="AI76" i="1"/>
  <c r="AR76" i="1"/>
  <c r="AT76" i="1"/>
  <c r="AU76" i="1" a="1"/>
  <c r="AU76" i="1" s="1"/>
  <c r="AX76" i="1"/>
  <c r="BB76" i="1"/>
  <c r="BM76" i="1"/>
  <c r="D77" i="1"/>
  <c r="E77" i="1"/>
  <c r="H77" i="1"/>
  <c r="AI77" i="1"/>
  <c r="AR77" i="1"/>
  <c r="AT77" i="1"/>
  <c r="AU77" i="1" a="1"/>
  <c r="AU77" i="1" s="1"/>
  <c r="AX77" i="1"/>
  <c r="BB77" i="1"/>
  <c r="BM77" i="1"/>
  <c r="D78" i="1"/>
  <c r="E78" i="1"/>
  <c r="H78" i="1"/>
  <c r="AI78" i="1"/>
  <c r="AR78" i="1"/>
  <c r="AT78" i="1"/>
  <c r="AU78" i="1" a="1"/>
  <c r="AU78" i="1" s="1"/>
  <c r="AX78" i="1"/>
  <c r="BB78" i="1"/>
  <c r="BM78" i="1"/>
  <c r="D79" i="1"/>
  <c r="E79" i="1"/>
  <c r="H79" i="1"/>
  <c r="AI79" i="1"/>
  <c r="AR79" i="1"/>
  <c r="AT79" i="1"/>
  <c r="AU79" i="1" a="1"/>
  <c r="AU79" i="1" s="1"/>
  <c r="AX79" i="1"/>
  <c r="BB79" i="1"/>
  <c r="BM79" i="1"/>
  <c r="D80" i="1"/>
  <c r="E80" i="1"/>
  <c r="H80" i="1"/>
  <c r="AI80" i="1"/>
  <c r="AR80" i="1"/>
  <c r="AT80" i="1"/>
  <c r="AU80" i="1" a="1"/>
  <c r="AU80" i="1" s="1"/>
  <c r="AX80" i="1"/>
  <c r="BB80" i="1"/>
  <c r="BM80" i="1"/>
  <c r="D81" i="1"/>
  <c r="E81" i="1"/>
  <c r="H81" i="1"/>
  <c r="AI81" i="1"/>
  <c r="AR81" i="1"/>
  <c r="AT81" i="1"/>
  <c r="AU81" i="1" a="1"/>
  <c r="AU81" i="1" s="1"/>
  <c r="AX81" i="1"/>
  <c r="BB81" i="1"/>
  <c r="BM81" i="1"/>
  <c r="D82" i="1"/>
  <c r="E82" i="1"/>
  <c r="H82" i="1"/>
  <c r="AI82" i="1"/>
  <c r="AR82" i="1"/>
  <c r="AT82" i="1"/>
  <c r="AU82" i="1" a="1"/>
  <c r="AU82" i="1" s="1"/>
  <c r="AX82" i="1"/>
  <c r="BB82" i="1"/>
  <c r="BM82" i="1"/>
  <c r="D83" i="1"/>
  <c r="E83" i="1"/>
  <c r="H83" i="1"/>
  <c r="AI83" i="1"/>
  <c r="AR83" i="1"/>
  <c r="AT83" i="1"/>
  <c r="AU83" i="1" a="1"/>
  <c r="AU83" i="1" s="1"/>
  <c r="AX83" i="1"/>
  <c r="BB83" i="1"/>
  <c r="BM83" i="1"/>
  <c r="D84" i="1"/>
  <c r="E84" i="1"/>
  <c r="H84" i="1"/>
  <c r="AI84" i="1"/>
  <c r="AR84" i="1"/>
  <c r="AT84" i="1"/>
  <c r="AU84" i="1" a="1"/>
  <c r="AU84" i="1" s="1"/>
  <c r="AX84" i="1"/>
  <c r="BB84" i="1"/>
  <c r="BM84" i="1"/>
  <c r="D85" i="1"/>
  <c r="E85" i="1"/>
  <c r="H85" i="1"/>
  <c r="AI85" i="1"/>
  <c r="AR85" i="1"/>
  <c r="AT85" i="1"/>
  <c r="AU85" i="1" a="1"/>
  <c r="AU85" i="1" s="1"/>
  <c r="AX85" i="1"/>
  <c r="BB85" i="1"/>
  <c r="BM85" i="1"/>
  <c r="D86" i="1"/>
  <c r="E86" i="1"/>
  <c r="H86" i="1"/>
  <c r="AI86" i="1"/>
  <c r="AR86" i="1"/>
  <c r="AT86" i="1"/>
  <c r="AU86" i="1" a="1"/>
  <c r="AU86" i="1" s="1"/>
  <c r="AX86" i="1"/>
  <c r="BB86" i="1"/>
  <c r="BM86" i="1"/>
  <c r="D87" i="1"/>
  <c r="E87" i="1"/>
  <c r="H87" i="1"/>
  <c r="AI87" i="1"/>
  <c r="AR87" i="1"/>
  <c r="AT87" i="1"/>
  <c r="AU87" i="1" a="1"/>
  <c r="AU87" i="1" s="1"/>
  <c r="AX87" i="1"/>
  <c r="BB87" i="1"/>
  <c r="BM87" i="1"/>
  <c r="D88" i="1"/>
  <c r="E88" i="1"/>
  <c r="H88" i="1"/>
  <c r="AI88" i="1"/>
  <c r="AR88" i="1"/>
  <c r="AT88" i="1"/>
  <c r="AU88" i="1" a="1"/>
  <c r="AU88" i="1" s="1"/>
  <c r="AX88" i="1"/>
  <c r="BB88" i="1"/>
  <c r="BM88" i="1"/>
  <c r="D89" i="1"/>
  <c r="E89" i="1"/>
  <c r="H89" i="1"/>
  <c r="AI89" i="1"/>
  <c r="AR89" i="1"/>
  <c r="AT89" i="1"/>
  <c r="AU89" i="1" a="1"/>
  <c r="AU89" i="1" s="1"/>
  <c r="AX89" i="1"/>
  <c r="BB89" i="1"/>
  <c r="BM89" i="1"/>
  <c r="D90" i="1"/>
  <c r="E90" i="1"/>
  <c r="H90" i="1"/>
  <c r="AI90" i="1"/>
  <c r="AR90" i="1"/>
  <c r="AT90" i="1"/>
  <c r="AU90" i="1" a="1"/>
  <c r="AU90" i="1" s="1"/>
  <c r="AX90" i="1"/>
  <c r="BB90" i="1"/>
  <c r="BM90" i="1"/>
  <c r="D91" i="1"/>
  <c r="E91" i="1"/>
  <c r="H91" i="1"/>
  <c r="AI91" i="1"/>
  <c r="AR91" i="1"/>
  <c r="AT91" i="1"/>
  <c r="AU91" i="1" a="1"/>
  <c r="AU91" i="1" s="1"/>
  <c r="AX91" i="1"/>
  <c r="BB91" i="1"/>
  <c r="BM91" i="1"/>
  <c r="D92" i="1"/>
  <c r="E92" i="1"/>
  <c r="H92" i="1"/>
  <c r="AI92" i="1"/>
  <c r="AR92" i="1"/>
  <c r="AT92" i="1"/>
  <c r="AU92" i="1" a="1"/>
  <c r="AU92" i="1" s="1"/>
  <c r="AX92" i="1"/>
  <c r="BB92" i="1"/>
  <c r="BM92" i="1"/>
  <c r="D93" i="1"/>
  <c r="E93" i="1"/>
  <c r="H93" i="1"/>
  <c r="AI93" i="1"/>
  <c r="AR93" i="1"/>
  <c r="AT93" i="1"/>
  <c r="AU93" i="1" a="1"/>
  <c r="AU93" i="1" s="1"/>
  <c r="AX93" i="1"/>
  <c r="BB93" i="1"/>
  <c r="BM93" i="1"/>
  <c r="D94" i="1"/>
  <c r="E94" i="1"/>
  <c r="H94" i="1"/>
  <c r="AI94" i="1"/>
  <c r="AR94" i="1"/>
  <c r="AT94" i="1"/>
  <c r="AU94" i="1" a="1"/>
  <c r="AU94" i="1" s="1"/>
  <c r="AX94" i="1"/>
  <c r="BB94" i="1"/>
  <c r="BM94" i="1"/>
  <c r="D95" i="1"/>
  <c r="E95" i="1"/>
  <c r="H95" i="1"/>
  <c r="AI95" i="1"/>
  <c r="AR95" i="1"/>
  <c r="AT95" i="1"/>
  <c r="AU95" i="1" a="1"/>
  <c r="AU95" i="1" s="1"/>
  <c r="AX95" i="1"/>
  <c r="BB95" i="1"/>
  <c r="BM95" i="1"/>
  <c r="D96" i="1"/>
  <c r="E96" i="1"/>
  <c r="H96" i="1"/>
  <c r="AI96" i="1"/>
  <c r="AR96" i="1"/>
  <c r="AT96" i="1"/>
  <c r="AU96" i="1" a="1"/>
  <c r="AU96" i="1" s="1"/>
  <c r="AX96" i="1"/>
  <c r="BB96" i="1"/>
  <c r="BM96" i="1"/>
  <c r="D97" i="1"/>
  <c r="E97" i="1"/>
  <c r="H97" i="1"/>
  <c r="AI97" i="1"/>
  <c r="AR97" i="1"/>
  <c r="AT97" i="1"/>
  <c r="AU97" i="1" a="1"/>
  <c r="AU97" i="1" s="1"/>
  <c r="AX97" i="1"/>
  <c r="BB97" i="1"/>
  <c r="BM97" i="1"/>
  <c r="D98" i="1"/>
  <c r="E98" i="1"/>
  <c r="H98" i="1"/>
  <c r="AI98" i="1"/>
  <c r="AR98" i="1"/>
  <c r="AT98" i="1"/>
  <c r="AU98" i="1" a="1"/>
  <c r="AU98" i="1" s="1"/>
  <c r="AX98" i="1"/>
  <c r="BB98" i="1"/>
  <c r="BM98" i="1"/>
  <c r="D99" i="1"/>
  <c r="E99" i="1"/>
  <c r="H99" i="1"/>
  <c r="AI99" i="1"/>
  <c r="AR99" i="1"/>
  <c r="AT99" i="1"/>
  <c r="AU99" i="1" a="1"/>
  <c r="AU99" i="1" s="1"/>
  <c r="AX99" i="1"/>
  <c r="BB99" i="1"/>
  <c r="BM99" i="1"/>
  <c r="D100" i="1"/>
  <c r="E100" i="1"/>
  <c r="H100" i="1"/>
  <c r="AI100" i="1"/>
  <c r="AR100" i="1"/>
  <c r="AT100" i="1"/>
  <c r="AU100" i="1" a="1"/>
  <c r="AU100" i="1" s="1"/>
  <c r="AX100" i="1"/>
  <c r="BB100" i="1"/>
  <c r="BM100" i="1"/>
  <c r="D101" i="1"/>
  <c r="E101" i="1"/>
  <c r="H101" i="1"/>
  <c r="AI101" i="1"/>
  <c r="AR101" i="1"/>
  <c r="AT101" i="1"/>
  <c r="AU101" i="1" a="1"/>
  <c r="AU101" i="1" s="1"/>
  <c r="AX101" i="1"/>
  <c r="BB101" i="1"/>
  <c r="BM101" i="1"/>
  <c r="D102" i="1"/>
  <c r="E102" i="1"/>
  <c r="H102" i="1"/>
  <c r="AI102" i="1"/>
  <c r="AR102" i="1"/>
  <c r="AT102" i="1"/>
  <c r="AU102" i="1" a="1"/>
  <c r="AU102" i="1" s="1"/>
  <c r="AX102" i="1"/>
  <c r="BB102" i="1"/>
  <c r="BM102" i="1"/>
  <c r="D103" i="1"/>
  <c r="E103" i="1"/>
  <c r="H103" i="1"/>
  <c r="AI103" i="1"/>
  <c r="AR103" i="1"/>
  <c r="AT103" i="1"/>
  <c r="AU103" i="1" a="1"/>
  <c r="AU103" i="1" s="1"/>
  <c r="AX103" i="1"/>
  <c r="BB103" i="1"/>
  <c r="BM103" i="1"/>
  <c r="D104" i="1"/>
  <c r="E104" i="1"/>
  <c r="H104" i="1"/>
  <c r="AI104" i="1"/>
  <c r="AR104" i="1"/>
  <c r="AT104" i="1"/>
  <c r="AU104" i="1" a="1"/>
  <c r="AU104" i="1" s="1"/>
  <c r="AX104" i="1"/>
  <c r="BB104" i="1"/>
  <c r="BM104" i="1"/>
  <c r="D105" i="1"/>
  <c r="E105" i="1"/>
  <c r="H105" i="1"/>
  <c r="AI105" i="1"/>
  <c r="AR105" i="1"/>
  <c r="AT105" i="1"/>
  <c r="AU105" i="1" a="1"/>
  <c r="AU105" i="1" s="1"/>
  <c r="AX105" i="1"/>
  <c r="BB105" i="1"/>
  <c r="BM105" i="1"/>
  <c r="D106" i="1"/>
  <c r="E106" i="1"/>
  <c r="H106" i="1"/>
  <c r="AI106" i="1"/>
  <c r="AR106" i="1"/>
  <c r="AT106" i="1"/>
  <c r="AU106" i="1" a="1"/>
  <c r="AU106" i="1" s="1"/>
  <c r="AX106" i="1"/>
  <c r="BB106" i="1"/>
  <c r="BM106" i="1"/>
  <c r="D107" i="1"/>
  <c r="E107" i="1"/>
  <c r="H107" i="1"/>
  <c r="AI107" i="1"/>
  <c r="AR107" i="1"/>
  <c r="AT107" i="1"/>
  <c r="AU107" i="1" a="1"/>
  <c r="AU107" i="1" s="1"/>
  <c r="AX107" i="1"/>
  <c r="BB107" i="1"/>
  <c r="BM107" i="1"/>
  <c r="D108" i="1"/>
  <c r="E108" i="1"/>
  <c r="H108" i="1"/>
  <c r="AI108" i="1"/>
  <c r="AR108" i="1"/>
  <c r="AT108" i="1"/>
  <c r="AU108" i="1" a="1"/>
  <c r="AU108" i="1" s="1"/>
  <c r="AX108" i="1"/>
  <c r="BB108" i="1"/>
  <c r="BM108" i="1"/>
  <c r="D109" i="1"/>
  <c r="E109" i="1"/>
  <c r="H109" i="1"/>
  <c r="AI109" i="1"/>
  <c r="AR109" i="1"/>
  <c r="AT109" i="1"/>
  <c r="AU109" i="1" a="1"/>
  <c r="AU109" i="1" s="1"/>
  <c r="AX109" i="1"/>
  <c r="BB109" i="1"/>
  <c r="BM109" i="1"/>
  <c r="D110" i="1"/>
  <c r="E110" i="1"/>
  <c r="H110" i="1"/>
  <c r="AI110" i="1"/>
  <c r="AR110" i="1"/>
  <c r="AT110" i="1"/>
  <c r="AU110" i="1" a="1"/>
  <c r="AU110" i="1" s="1"/>
  <c r="AX110" i="1"/>
  <c r="BB110" i="1"/>
  <c r="BM110" i="1"/>
  <c r="D111" i="1"/>
  <c r="E111" i="1"/>
  <c r="H111" i="1"/>
  <c r="AI111" i="1"/>
  <c r="AR111" i="1"/>
  <c r="AT111" i="1"/>
  <c r="AU111" i="1" a="1"/>
  <c r="AU111" i="1" s="1"/>
  <c r="AX111" i="1"/>
  <c r="BB111" i="1"/>
  <c r="BM111" i="1"/>
  <c r="D112" i="1"/>
  <c r="E112" i="1"/>
  <c r="H112" i="1"/>
  <c r="AI112" i="1"/>
  <c r="AR112" i="1"/>
  <c r="AT112" i="1"/>
  <c r="AU112" i="1" a="1"/>
  <c r="AU112" i="1" s="1"/>
  <c r="AX112" i="1"/>
  <c r="BB112" i="1"/>
  <c r="BM112" i="1"/>
  <c r="D113" i="1"/>
  <c r="E113" i="1"/>
  <c r="H113" i="1"/>
  <c r="AI113" i="1"/>
  <c r="AR113" i="1"/>
  <c r="AT113" i="1"/>
  <c r="AU113" i="1" a="1"/>
  <c r="AU113" i="1" s="1"/>
  <c r="AX113" i="1"/>
  <c r="BB113" i="1"/>
  <c r="BM113" i="1"/>
  <c r="D114" i="1"/>
  <c r="E114" i="1"/>
  <c r="H114" i="1"/>
  <c r="AI114" i="1"/>
  <c r="AR114" i="1"/>
  <c r="AT114" i="1"/>
  <c r="AU114" i="1" a="1"/>
  <c r="AU114" i="1" s="1"/>
  <c r="AX114" i="1"/>
  <c r="BB114" i="1"/>
  <c r="BM114" i="1"/>
  <c r="D115" i="1"/>
  <c r="E115" i="1"/>
  <c r="H115" i="1"/>
  <c r="AI115" i="1"/>
  <c r="AR115" i="1"/>
  <c r="AT115" i="1"/>
  <c r="AU115" i="1" a="1"/>
  <c r="AU115" i="1" s="1"/>
  <c r="AX115" i="1"/>
  <c r="BB115" i="1"/>
  <c r="BM115" i="1"/>
  <c r="D116" i="1"/>
  <c r="E116" i="1"/>
  <c r="H116" i="1"/>
  <c r="AI116" i="1"/>
  <c r="AR116" i="1"/>
  <c r="AT116" i="1"/>
  <c r="AU116" i="1" a="1"/>
  <c r="AU116" i="1" s="1"/>
  <c r="AX116" i="1"/>
  <c r="BB116" i="1"/>
  <c r="BM116" i="1"/>
  <c r="D117" i="1"/>
  <c r="E117" i="1"/>
  <c r="H117" i="1"/>
  <c r="AI117" i="1"/>
  <c r="AR117" i="1"/>
  <c r="AT117" i="1"/>
  <c r="AU117" i="1" a="1"/>
  <c r="AU117" i="1" s="1"/>
  <c r="AX117" i="1"/>
  <c r="BB117" i="1"/>
  <c r="BM117" i="1"/>
  <c r="D118" i="1"/>
  <c r="E118" i="1"/>
  <c r="H118" i="1"/>
  <c r="AI118" i="1"/>
  <c r="AR118" i="1"/>
  <c r="AT118" i="1"/>
  <c r="AU118" i="1" a="1"/>
  <c r="AU118" i="1" s="1"/>
  <c r="AX118" i="1"/>
  <c r="BB118" i="1"/>
  <c r="BM118" i="1"/>
  <c r="D119" i="1"/>
  <c r="E119" i="1"/>
  <c r="H119" i="1"/>
  <c r="AI119" i="1"/>
  <c r="AR119" i="1"/>
  <c r="AT119" i="1"/>
  <c r="AU119" i="1" a="1"/>
  <c r="AU119" i="1" s="1"/>
  <c r="AX119" i="1"/>
  <c r="BB119" i="1"/>
  <c r="BM119" i="1"/>
  <c r="D120" i="1"/>
  <c r="E120" i="1"/>
  <c r="H120" i="1"/>
  <c r="AI120" i="1"/>
  <c r="AR120" i="1"/>
  <c r="AT120" i="1"/>
  <c r="AU120" i="1" a="1"/>
  <c r="AU120" i="1" s="1"/>
  <c r="AX120" i="1"/>
  <c r="BB120" i="1"/>
  <c r="BM120" i="1"/>
  <c r="D121" i="1"/>
  <c r="E121" i="1"/>
  <c r="H121" i="1"/>
  <c r="AI121" i="1"/>
  <c r="AR121" i="1"/>
  <c r="AT121" i="1"/>
  <c r="AU121" i="1" a="1"/>
  <c r="AU121" i="1" s="1"/>
  <c r="AX121" i="1"/>
  <c r="BB121" i="1"/>
  <c r="BM121" i="1"/>
  <c r="D122" i="1"/>
  <c r="E122" i="1"/>
  <c r="H122" i="1"/>
  <c r="AI122" i="1"/>
  <c r="AR122" i="1"/>
  <c r="AT122" i="1"/>
  <c r="AU122" i="1" a="1"/>
  <c r="AU122" i="1" s="1"/>
  <c r="AX122" i="1"/>
  <c r="BB122" i="1"/>
  <c r="BM122" i="1"/>
  <c r="D123" i="1"/>
  <c r="E123" i="1"/>
  <c r="H123" i="1"/>
  <c r="AI123" i="1"/>
  <c r="AR123" i="1"/>
  <c r="AT123" i="1"/>
  <c r="AU123" i="1" a="1"/>
  <c r="AU123" i="1" s="1"/>
  <c r="AX123" i="1"/>
  <c r="BB123" i="1"/>
  <c r="BM123" i="1"/>
  <c r="D124" i="1"/>
  <c r="E124" i="1"/>
  <c r="H124" i="1"/>
  <c r="AI124" i="1"/>
  <c r="AR124" i="1"/>
  <c r="AT124" i="1"/>
  <c r="AU124" i="1" a="1"/>
  <c r="AU124" i="1" s="1"/>
  <c r="AX124" i="1"/>
  <c r="BB124" i="1"/>
  <c r="BM124" i="1"/>
  <c r="D125" i="1"/>
  <c r="E125" i="1"/>
  <c r="H125" i="1"/>
  <c r="AI125" i="1"/>
  <c r="AR125" i="1"/>
  <c r="AT125" i="1"/>
  <c r="AU125" i="1" a="1"/>
  <c r="AU125" i="1" s="1"/>
  <c r="AX125" i="1"/>
  <c r="BB125" i="1"/>
  <c r="BM125" i="1"/>
  <c r="D126" i="1"/>
  <c r="E126" i="1"/>
  <c r="H126" i="1"/>
  <c r="AI126" i="1"/>
  <c r="AR126" i="1"/>
  <c r="AT126" i="1"/>
  <c r="AU126" i="1" a="1"/>
  <c r="AU126" i="1" s="1"/>
  <c r="AX126" i="1"/>
  <c r="BB126" i="1"/>
  <c r="BM126" i="1"/>
  <c r="D127" i="1"/>
  <c r="E127" i="1"/>
  <c r="H127" i="1"/>
  <c r="AI127" i="1"/>
  <c r="AR127" i="1"/>
  <c r="AT127" i="1"/>
  <c r="AU127" i="1" a="1"/>
  <c r="AU127" i="1" s="1"/>
  <c r="AX127" i="1"/>
  <c r="BB127" i="1"/>
  <c r="BM127" i="1"/>
  <c r="D128" i="1"/>
  <c r="E128" i="1"/>
  <c r="H128" i="1"/>
  <c r="AI128" i="1"/>
  <c r="AR128" i="1"/>
  <c r="AT128" i="1"/>
  <c r="AU128" i="1" a="1"/>
  <c r="AU128" i="1" s="1"/>
  <c r="AX128" i="1"/>
  <c r="BB128" i="1"/>
  <c r="BM128" i="1"/>
  <c r="D129" i="1"/>
  <c r="E129" i="1"/>
  <c r="H129" i="1"/>
  <c r="AI129" i="1"/>
  <c r="AR129" i="1"/>
  <c r="AT129" i="1"/>
  <c r="AU129" i="1" a="1"/>
  <c r="AU129" i="1" s="1"/>
  <c r="AX129" i="1"/>
  <c r="BB129" i="1"/>
  <c r="BM129" i="1"/>
  <c r="D130" i="1"/>
  <c r="E130" i="1"/>
  <c r="H130" i="1"/>
  <c r="AI130" i="1"/>
  <c r="AR130" i="1"/>
  <c r="AT130" i="1"/>
  <c r="AU130" i="1" a="1"/>
  <c r="AU130" i="1" s="1"/>
  <c r="AX130" i="1"/>
  <c r="BB130" i="1"/>
  <c r="BM130" i="1"/>
  <c r="D131" i="1"/>
  <c r="E131" i="1"/>
  <c r="H131" i="1"/>
  <c r="AI131" i="1"/>
  <c r="AR131" i="1"/>
  <c r="AT131" i="1"/>
  <c r="AU131" i="1" a="1"/>
  <c r="AU131" i="1" s="1"/>
  <c r="AX131" i="1"/>
  <c r="BB131" i="1"/>
  <c r="BM131" i="1"/>
  <c r="D132" i="1"/>
  <c r="E132" i="1"/>
  <c r="H132" i="1"/>
  <c r="AI132" i="1"/>
  <c r="AR132" i="1"/>
  <c r="AT132" i="1"/>
  <c r="AU132" i="1" a="1"/>
  <c r="AU132" i="1" s="1"/>
  <c r="AX132" i="1"/>
  <c r="BB132" i="1"/>
  <c r="BM132" i="1"/>
  <c r="D133" i="1"/>
  <c r="E133" i="1"/>
  <c r="H133" i="1"/>
  <c r="AI133" i="1"/>
  <c r="AR133" i="1"/>
  <c r="AT133" i="1"/>
  <c r="AU133" i="1" a="1"/>
  <c r="AU133" i="1" s="1"/>
  <c r="AX133" i="1"/>
  <c r="BB133" i="1"/>
  <c r="BM133" i="1"/>
  <c r="D134" i="1"/>
  <c r="E134" i="1"/>
  <c r="H134" i="1"/>
  <c r="AI134" i="1"/>
  <c r="AR134" i="1"/>
  <c r="AT134" i="1"/>
  <c r="AU134" i="1" a="1"/>
  <c r="AU134" i="1" s="1"/>
  <c r="AX134" i="1"/>
  <c r="BB134" i="1"/>
  <c r="BM134" i="1"/>
  <c r="D135" i="1"/>
  <c r="E135" i="1"/>
  <c r="H135" i="1"/>
  <c r="AI135" i="1"/>
  <c r="AR135" i="1"/>
  <c r="AT135" i="1"/>
  <c r="AU135" i="1" a="1"/>
  <c r="AU135" i="1" s="1"/>
  <c r="AX135" i="1"/>
  <c r="BB135" i="1"/>
  <c r="BM135" i="1"/>
  <c r="D136" i="1"/>
  <c r="E136" i="1"/>
  <c r="H136" i="1"/>
  <c r="AI136" i="1"/>
  <c r="AR136" i="1"/>
  <c r="AT136" i="1"/>
  <c r="AU136" i="1" a="1"/>
  <c r="AU136" i="1" s="1"/>
  <c r="AX136" i="1"/>
  <c r="BB136" i="1"/>
  <c r="BM136" i="1"/>
  <c r="D137" i="1"/>
  <c r="E137" i="1"/>
  <c r="H137" i="1"/>
  <c r="AI137" i="1"/>
  <c r="AR137" i="1"/>
  <c r="AT137" i="1"/>
  <c r="AU137" i="1" a="1"/>
  <c r="AU137" i="1" s="1"/>
  <c r="AX137" i="1"/>
  <c r="BB137" i="1"/>
  <c r="BM137" i="1"/>
  <c r="D138" i="1"/>
  <c r="E138" i="1"/>
  <c r="H138" i="1"/>
  <c r="AI138" i="1"/>
  <c r="AR138" i="1"/>
  <c r="AT138" i="1"/>
  <c r="AU138" i="1" a="1"/>
  <c r="AU138" i="1" s="1"/>
  <c r="AX138" i="1"/>
  <c r="BB138" i="1"/>
  <c r="BM138" i="1"/>
  <c r="D139" i="1"/>
  <c r="E139" i="1"/>
  <c r="H139" i="1"/>
  <c r="AI139" i="1"/>
  <c r="AR139" i="1"/>
  <c r="AT139" i="1"/>
  <c r="AU139" i="1" a="1"/>
  <c r="AU139" i="1" s="1"/>
  <c r="AX139" i="1"/>
  <c r="BB139" i="1"/>
  <c r="BM139" i="1"/>
  <c r="D140" i="1"/>
  <c r="E140" i="1"/>
  <c r="H140" i="1"/>
  <c r="AI140" i="1"/>
  <c r="AR140" i="1"/>
  <c r="AT140" i="1"/>
  <c r="AU140" i="1" a="1"/>
  <c r="AU140" i="1" s="1"/>
  <c r="AX140" i="1"/>
  <c r="BB140" i="1"/>
  <c r="BM140" i="1"/>
  <c r="D141" i="1"/>
  <c r="E141" i="1"/>
  <c r="H141" i="1"/>
  <c r="AI141" i="1"/>
  <c r="AR141" i="1"/>
  <c r="AT141" i="1"/>
  <c r="AU141" i="1" a="1"/>
  <c r="AU141" i="1" s="1"/>
  <c r="AX141" i="1"/>
  <c r="BB141" i="1"/>
  <c r="BM141" i="1"/>
  <c r="D142" i="1"/>
  <c r="E142" i="1"/>
  <c r="H142" i="1"/>
  <c r="AI142" i="1"/>
  <c r="AR142" i="1"/>
  <c r="AT142" i="1"/>
  <c r="AU142" i="1" a="1"/>
  <c r="AU142" i="1" s="1"/>
  <c r="AX142" i="1"/>
  <c r="BB142" i="1"/>
  <c r="BM142" i="1"/>
  <c r="D143" i="1"/>
  <c r="E143" i="1"/>
  <c r="H143" i="1"/>
  <c r="AI143" i="1"/>
  <c r="AR143" i="1"/>
  <c r="AT143" i="1"/>
  <c r="AU143" i="1" a="1"/>
  <c r="AU143" i="1" s="1"/>
  <c r="AX143" i="1"/>
  <c r="BB143" i="1"/>
  <c r="BM143" i="1"/>
  <c r="D144" i="1"/>
  <c r="E144" i="1"/>
  <c r="H144" i="1"/>
  <c r="AI144" i="1"/>
  <c r="AR144" i="1"/>
  <c r="AT144" i="1"/>
  <c r="AU144" i="1" a="1"/>
  <c r="AU144" i="1" s="1"/>
  <c r="AX144" i="1"/>
  <c r="BB144" i="1"/>
  <c r="BM144" i="1"/>
  <c r="D145" i="1"/>
  <c r="E145" i="1"/>
  <c r="H145" i="1"/>
  <c r="AI145" i="1"/>
  <c r="AR145" i="1"/>
  <c r="AT145" i="1"/>
  <c r="AU145" i="1" a="1"/>
  <c r="AU145" i="1" s="1"/>
  <c r="AX145" i="1"/>
  <c r="BB145" i="1"/>
  <c r="BM145" i="1"/>
  <c r="D146" i="1"/>
  <c r="E146" i="1"/>
  <c r="H146" i="1"/>
  <c r="AI146" i="1"/>
  <c r="AR146" i="1"/>
  <c r="AT146" i="1"/>
  <c r="AU146" i="1" a="1"/>
  <c r="AU146" i="1" s="1"/>
  <c r="AX146" i="1"/>
  <c r="BB146" i="1"/>
  <c r="BM146" i="1"/>
  <c r="D147" i="1"/>
  <c r="E147" i="1"/>
  <c r="H147" i="1"/>
  <c r="AI147" i="1"/>
  <c r="AR147" i="1"/>
  <c r="AT147" i="1"/>
  <c r="AU147" i="1" a="1"/>
  <c r="AU147" i="1" s="1"/>
  <c r="AX147" i="1"/>
  <c r="BB147" i="1"/>
  <c r="BM147" i="1"/>
  <c r="D148" i="1"/>
  <c r="E148" i="1"/>
  <c r="H148" i="1"/>
  <c r="AI148" i="1"/>
  <c r="AR148" i="1"/>
  <c r="AT148" i="1"/>
  <c r="AU148" i="1" a="1"/>
  <c r="AU148" i="1" s="1"/>
  <c r="AX148" i="1"/>
  <c r="BB148" i="1"/>
  <c r="BM148" i="1"/>
  <c r="D149" i="1"/>
  <c r="E149" i="1"/>
  <c r="H149" i="1"/>
  <c r="AI149" i="1"/>
  <c r="AR149" i="1"/>
  <c r="AT149" i="1"/>
  <c r="AU149" i="1" a="1"/>
  <c r="AU149" i="1" s="1"/>
  <c r="AX149" i="1"/>
  <c r="BB149" i="1"/>
  <c r="BM149" i="1"/>
  <c r="D150" i="1"/>
  <c r="E150" i="1"/>
  <c r="H150" i="1"/>
  <c r="AI150" i="1"/>
  <c r="AR150" i="1"/>
  <c r="AT150" i="1"/>
  <c r="AU150" i="1" a="1"/>
  <c r="AU150" i="1" s="1"/>
  <c r="AX150" i="1"/>
  <c r="BB150" i="1"/>
  <c r="BM150" i="1"/>
  <c r="D151" i="1"/>
  <c r="E151" i="1"/>
  <c r="H151" i="1"/>
  <c r="AI151" i="1"/>
  <c r="AR151" i="1"/>
  <c r="AT151" i="1"/>
  <c r="AU151" i="1" a="1"/>
  <c r="AU151" i="1" s="1"/>
  <c r="AX151" i="1"/>
  <c r="BB151" i="1"/>
  <c r="BM151" i="1"/>
  <c r="D152" i="1"/>
  <c r="E152" i="1"/>
  <c r="H152" i="1"/>
  <c r="AI152" i="1"/>
  <c r="AR152" i="1"/>
  <c r="AT152" i="1"/>
  <c r="AU152" i="1" a="1"/>
  <c r="AU152" i="1" s="1"/>
  <c r="AX152" i="1"/>
  <c r="BB152" i="1"/>
  <c r="BM152" i="1"/>
  <c r="D153" i="1"/>
  <c r="E153" i="1"/>
  <c r="H153" i="1"/>
  <c r="AI153" i="1"/>
  <c r="AR153" i="1"/>
  <c r="AT153" i="1"/>
  <c r="AU153" i="1" a="1"/>
  <c r="AU153" i="1" s="1"/>
  <c r="AX153" i="1"/>
  <c r="BB153" i="1"/>
  <c r="BM153" i="1"/>
  <c r="D154" i="1"/>
  <c r="E154" i="1"/>
  <c r="H154" i="1"/>
  <c r="AI154" i="1"/>
  <c r="AR154" i="1"/>
  <c r="AT154" i="1"/>
  <c r="AU154" i="1" a="1"/>
  <c r="AU154" i="1" s="1"/>
  <c r="AX154" i="1"/>
  <c r="BB154" i="1"/>
  <c r="BM154" i="1"/>
  <c r="D155" i="1"/>
  <c r="E155" i="1"/>
  <c r="H155" i="1"/>
  <c r="AI155" i="1"/>
  <c r="AR155" i="1"/>
  <c r="AT155" i="1"/>
  <c r="AU155" i="1" a="1"/>
  <c r="AU155" i="1" s="1"/>
  <c r="AX155" i="1"/>
  <c r="BB155" i="1"/>
  <c r="BM155" i="1"/>
  <c r="D156" i="1"/>
  <c r="E156" i="1"/>
  <c r="H156" i="1"/>
  <c r="AI156" i="1"/>
  <c r="AR156" i="1"/>
  <c r="AT156" i="1"/>
  <c r="AU156" i="1" a="1"/>
  <c r="AU156" i="1" s="1"/>
  <c r="AX156" i="1"/>
  <c r="BB156" i="1"/>
  <c r="BM156" i="1"/>
  <c r="D157" i="1"/>
  <c r="E157" i="1"/>
  <c r="H157" i="1"/>
  <c r="AI157" i="1"/>
  <c r="AR157" i="1"/>
  <c r="AT157" i="1"/>
  <c r="AU157" i="1" a="1"/>
  <c r="AU157" i="1" s="1"/>
  <c r="AX157" i="1"/>
  <c r="BB157" i="1"/>
  <c r="BM157" i="1"/>
  <c r="D158" i="1"/>
  <c r="E158" i="1"/>
  <c r="H158" i="1"/>
  <c r="AI158" i="1"/>
  <c r="AR158" i="1"/>
  <c r="AT158" i="1"/>
  <c r="AU158" i="1" a="1"/>
  <c r="AU158" i="1" s="1"/>
  <c r="AX158" i="1"/>
  <c r="BB158" i="1"/>
  <c r="BM158" i="1"/>
  <c r="D159" i="1"/>
  <c r="E159" i="1"/>
  <c r="H159" i="1"/>
  <c r="AI159" i="1"/>
  <c r="AR159" i="1"/>
  <c r="AT159" i="1"/>
  <c r="AU159" i="1" a="1"/>
  <c r="AU159" i="1" s="1"/>
  <c r="AX159" i="1"/>
  <c r="BB159" i="1"/>
  <c r="BM159" i="1"/>
  <c r="D160" i="1"/>
  <c r="E160" i="1"/>
  <c r="H160" i="1"/>
  <c r="AI160" i="1"/>
  <c r="AR160" i="1"/>
  <c r="AT160" i="1"/>
  <c r="AU160" i="1" a="1"/>
  <c r="AU160" i="1" s="1"/>
  <c r="AX160" i="1"/>
  <c r="BB160" i="1"/>
  <c r="BM160" i="1"/>
  <c r="D161" i="1"/>
  <c r="E161" i="1"/>
  <c r="H161" i="1"/>
  <c r="AI161" i="1"/>
  <c r="AR161" i="1"/>
  <c r="AT161" i="1"/>
  <c r="AU161" i="1" a="1"/>
  <c r="AU161" i="1" s="1"/>
  <c r="AX161" i="1"/>
  <c r="BB161" i="1"/>
  <c r="BM161" i="1"/>
  <c r="D162" i="1"/>
  <c r="E162" i="1"/>
  <c r="H162" i="1"/>
  <c r="AI162" i="1"/>
  <c r="AR162" i="1"/>
  <c r="AT162" i="1"/>
  <c r="AU162" i="1" a="1"/>
  <c r="AU162" i="1" s="1"/>
  <c r="AX162" i="1"/>
  <c r="BB162" i="1"/>
  <c r="BM162" i="1"/>
  <c r="D163" i="1"/>
  <c r="E163" i="1"/>
  <c r="H163" i="1"/>
  <c r="AI163" i="1"/>
  <c r="AR163" i="1"/>
  <c r="AT163" i="1"/>
  <c r="AU163" i="1" a="1"/>
  <c r="AU163" i="1" s="1"/>
  <c r="AX163" i="1"/>
  <c r="BB163" i="1"/>
  <c r="BM163" i="1"/>
  <c r="D164" i="1"/>
  <c r="E164" i="1"/>
  <c r="H164" i="1"/>
  <c r="AI164" i="1"/>
  <c r="AR164" i="1"/>
  <c r="AT164" i="1"/>
  <c r="AU164" i="1" a="1"/>
  <c r="AU164" i="1" s="1"/>
  <c r="AX164" i="1"/>
  <c r="BB164" i="1"/>
  <c r="BM164" i="1"/>
  <c r="D165" i="1"/>
  <c r="E165" i="1"/>
  <c r="H165" i="1"/>
  <c r="AI165" i="1"/>
  <c r="AR165" i="1"/>
  <c r="AT165" i="1"/>
  <c r="AU165" i="1" a="1"/>
  <c r="AU165" i="1" s="1"/>
  <c r="AX165" i="1"/>
  <c r="BB165" i="1"/>
  <c r="BM165" i="1"/>
  <c r="D166" i="1"/>
  <c r="E166" i="1"/>
  <c r="H166" i="1"/>
  <c r="AI166" i="1"/>
  <c r="AR166" i="1"/>
  <c r="AT166" i="1"/>
  <c r="AU166" i="1" a="1"/>
  <c r="AU166" i="1" s="1"/>
  <c r="AX166" i="1"/>
  <c r="BB166" i="1"/>
  <c r="BM166" i="1"/>
  <c r="D167" i="1"/>
  <c r="E167" i="1"/>
  <c r="H167" i="1"/>
  <c r="AI167" i="1"/>
  <c r="AR167" i="1"/>
  <c r="AT167" i="1"/>
  <c r="AU167" i="1" a="1"/>
  <c r="AU167" i="1" s="1"/>
  <c r="AX167" i="1"/>
  <c r="BB167" i="1"/>
  <c r="BM167" i="1"/>
  <c r="D168" i="1"/>
  <c r="E168" i="1"/>
  <c r="H168" i="1"/>
  <c r="AI168" i="1"/>
  <c r="AR168" i="1"/>
  <c r="AT168" i="1"/>
  <c r="AU168" i="1" a="1"/>
  <c r="AU168" i="1" s="1"/>
  <c r="AX168" i="1"/>
  <c r="BB168" i="1"/>
  <c r="BM168" i="1"/>
  <c r="D169" i="1"/>
  <c r="E169" i="1"/>
  <c r="H169" i="1"/>
  <c r="AI169" i="1"/>
  <c r="AR169" i="1"/>
  <c r="AT169" i="1"/>
  <c r="AU169" i="1" a="1"/>
  <c r="AU169" i="1" s="1"/>
  <c r="AX169" i="1"/>
  <c r="BB169" i="1"/>
  <c r="BM169" i="1"/>
  <c r="D170" i="1"/>
  <c r="E170" i="1"/>
  <c r="H170" i="1"/>
  <c r="AI170" i="1"/>
  <c r="AR170" i="1"/>
  <c r="AT170" i="1"/>
  <c r="AU170" i="1" a="1"/>
  <c r="AU170" i="1" s="1"/>
  <c r="AX170" i="1"/>
  <c r="BB170" i="1"/>
  <c r="BM170" i="1"/>
  <c r="D171" i="1"/>
  <c r="E171" i="1"/>
  <c r="H171" i="1"/>
  <c r="AI171" i="1"/>
  <c r="AR171" i="1"/>
  <c r="AT171" i="1"/>
  <c r="AU171" i="1" a="1"/>
  <c r="AU171" i="1" s="1"/>
  <c r="AX171" i="1"/>
  <c r="BB171" i="1"/>
  <c r="BM171" i="1"/>
  <c r="D172" i="1"/>
  <c r="E172" i="1"/>
  <c r="H172" i="1"/>
  <c r="AI172" i="1"/>
  <c r="AR172" i="1"/>
  <c r="AT172" i="1"/>
  <c r="AU172" i="1" a="1"/>
  <c r="AU172" i="1" s="1"/>
  <c r="AX172" i="1"/>
  <c r="BB172" i="1"/>
  <c r="BM172" i="1"/>
  <c r="D173" i="1"/>
  <c r="E173" i="1"/>
  <c r="H173" i="1"/>
  <c r="AI173" i="1"/>
  <c r="AR173" i="1"/>
  <c r="AT173" i="1"/>
  <c r="AU173" i="1" a="1"/>
  <c r="AU173" i="1" s="1"/>
  <c r="AX173" i="1"/>
  <c r="BB173" i="1"/>
  <c r="BM173" i="1"/>
  <c r="D174" i="1"/>
  <c r="E174" i="1"/>
  <c r="H174" i="1"/>
  <c r="AI174" i="1"/>
  <c r="AR174" i="1"/>
  <c r="AT174" i="1"/>
  <c r="AU174" i="1" a="1"/>
  <c r="AU174" i="1" s="1"/>
  <c r="AX174" i="1"/>
  <c r="BB174" i="1"/>
  <c r="BM174" i="1"/>
  <c r="D175" i="1"/>
  <c r="E175" i="1"/>
  <c r="H175" i="1"/>
  <c r="AI175" i="1"/>
  <c r="AR175" i="1"/>
  <c r="AT175" i="1"/>
  <c r="AU175" i="1" a="1"/>
  <c r="AU175" i="1" s="1"/>
  <c r="AX175" i="1"/>
  <c r="BB175" i="1"/>
  <c r="BM175" i="1"/>
  <c r="D176" i="1"/>
  <c r="E176" i="1"/>
  <c r="H176" i="1"/>
  <c r="AI176" i="1"/>
  <c r="AR176" i="1"/>
  <c r="AT176" i="1"/>
  <c r="AU176" i="1" a="1"/>
  <c r="AU176" i="1" s="1"/>
  <c r="AX176" i="1"/>
  <c r="BB176" i="1"/>
  <c r="BM176" i="1"/>
  <c r="D177" i="1"/>
  <c r="E177" i="1"/>
  <c r="H177" i="1"/>
  <c r="AI177" i="1"/>
  <c r="AR177" i="1"/>
  <c r="AT177" i="1"/>
  <c r="AU177" i="1" a="1"/>
  <c r="AU177" i="1" s="1"/>
  <c r="AX177" i="1"/>
  <c r="BB177" i="1"/>
  <c r="BM177" i="1"/>
  <c r="D178" i="1"/>
  <c r="E178" i="1"/>
  <c r="H178" i="1"/>
  <c r="AI178" i="1"/>
  <c r="AR178" i="1"/>
  <c r="AT178" i="1"/>
  <c r="AU178" i="1" a="1"/>
  <c r="AU178" i="1" s="1"/>
  <c r="AX178" i="1"/>
  <c r="BB178" i="1"/>
  <c r="BM178" i="1"/>
  <c r="D179" i="1"/>
  <c r="E179" i="1"/>
  <c r="H179" i="1"/>
  <c r="AI179" i="1"/>
  <c r="AR179" i="1"/>
  <c r="AT179" i="1"/>
  <c r="AU179" i="1" a="1"/>
  <c r="AU179" i="1" s="1"/>
  <c r="AX179" i="1"/>
  <c r="BB179" i="1"/>
  <c r="BM179" i="1"/>
  <c r="D180" i="1"/>
  <c r="E180" i="1"/>
  <c r="H180" i="1"/>
  <c r="AI180" i="1"/>
  <c r="AR180" i="1"/>
  <c r="AT180" i="1"/>
  <c r="AU180" i="1" a="1"/>
  <c r="AU180" i="1" s="1"/>
  <c r="AX180" i="1"/>
  <c r="BB180" i="1"/>
  <c r="BM180" i="1"/>
  <c r="D181" i="1"/>
  <c r="E181" i="1"/>
  <c r="H181" i="1"/>
  <c r="AI181" i="1"/>
  <c r="AR181" i="1"/>
  <c r="AT181" i="1"/>
  <c r="AU181" i="1" a="1"/>
  <c r="AU181" i="1" s="1"/>
  <c r="AX181" i="1"/>
  <c r="BB181" i="1"/>
  <c r="BM181" i="1"/>
  <c r="D182" i="1"/>
  <c r="E182" i="1"/>
  <c r="H182" i="1"/>
  <c r="AI182" i="1"/>
  <c r="AR182" i="1"/>
  <c r="AT182" i="1"/>
  <c r="AU182" i="1" a="1"/>
  <c r="AU182" i="1" s="1"/>
  <c r="AX182" i="1"/>
  <c r="BB182" i="1"/>
  <c r="BM182" i="1"/>
  <c r="D183" i="1"/>
  <c r="E183" i="1"/>
  <c r="H183" i="1"/>
  <c r="AI183" i="1"/>
  <c r="AR183" i="1"/>
  <c r="AT183" i="1"/>
  <c r="AU183" i="1" a="1"/>
  <c r="AU183" i="1" s="1"/>
  <c r="AX183" i="1"/>
  <c r="BB183" i="1"/>
  <c r="BM183" i="1"/>
  <c r="D184" i="1"/>
  <c r="E184" i="1"/>
  <c r="H184" i="1"/>
  <c r="AI184" i="1"/>
  <c r="AR184" i="1"/>
  <c r="AT184" i="1"/>
  <c r="AU184" i="1" a="1"/>
  <c r="AU184" i="1" s="1"/>
  <c r="AX184" i="1"/>
  <c r="BB184" i="1"/>
  <c r="BM184" i="1"/>
  <c r="D185" i="1"/>
  <c r="E185" i="1"/>
  <c r="H185" i="1"/>
  <c r="AI185" i="1"/>
  <c r="AR185" i="1"/>
  <c r="AT185" i="1"/>
  <c r="AU185" i="1" a="1"/>
  <c r="AU185" i="1" s="1"/>
  <c r="AX185" i="1"/>
  <c r="BB185" i="1"/>
  <c r="BM185" i="1"/>
  <c r="D186" i="1"/>
  <c r="E186" i="1"/>
  <c r="H186" i="1"/>
  <c r="AI186" i="1"/>
  <c r="AR186" i="1"/>
  <c r="AT186" i="1"/>
  <c r="AU186" i="1" a="1"/>
  <c r="AU186" i="1" s="1"/>
  <c r="AX186" i="1"/>
  <c r="BB186" i="1"/>
  <c r="BM186" i="1"/>
  <c r="D187" i="1"/>
  <c r="E187" i="1"/>
  <c r="H187" i="1"/>
  <c r="AI187" i="1"/>
  <c r="AR187" i="1"/>
  <c r="AT187" i="1"/>
  <c r="AU187" i="1" a="1"/>
  <c r="AU187" i="1" s="1"/>
  <c r="AX187" i="1"/>
  <c r="BB187" i="1"/>
  <c r="BM187" i="1"/>
  <c r="D188" i="1"/>
  <c r="E188" i="1"/>
  <c r="H188" i="1"/>
  <c r="AI188" i="1"/>
  <c r="AR188" i="1"/>
  <c r="AT188" i="1"/>
  <c r="AU188" i="1" a="1"/>
  <c r="AU188" i="1" s="1"/>
  <c r="AX188" i="1"/>
  <c r="BB188" i="1"/>
  <c r="BM188" i="1"/>
  <c r="D189" i="1"/>
  <c r="E189" i="1"/>
  <c r="H189" i="1"/>
  <c r="AI189" i="1"/>
  <c r="AR189" i="1"/>
  <c r="AT189" i="1"/>
  <c r="AU189" i="1" a="1"/>
  <c r="AU189" i="1" s="1"/>
  <c r="AX189" i="1"/>
  <c r="BB189" i="1"/>
  <c r="BM189" i="1"/>
  <c r="D190" i="1"/>
  <c r="E190" i="1"/>
  <c r="H190" i="1"/>
  <c r="AI190" i="1"/>
  <c r="AR190" i="1"/>
  <c r="AT190" i="1"/>
  <c r="AU190" i="1" a="1"/>
  <c r="AU190" i="1" s="1"/>
  <c r="AX190" i="1"/>
  <c r="BB190" i="1"/>
  <c r="BM190" i="1"/>
  <c r="D191" i="1"/>
  <c r="E191" i="1"/>
  <c r="H191" i="1"/>
  <c r="AI191" i="1"/>
  <c r="AR191" i="1"/>
  <c r="AT191" i="1"/>
  <c r="AU191" i="1" a="1"/>
  <c r="AU191" i="1" s="1"/>
  <c r="AX191" i="1"/>
  <c r="BB191" i="1"/>
  <c r="BM191" i="1"/>
  <c r="D192" i="1"/>
  <c r="E192" i="1"/>
  <c r="H192" i="1"/>
  <c r="AI192" i="1"/>
  <c r="AR192" i="1"/>
  <c r="AT192" i="1"/>
  <c r="AU192" i="1" a="1"/>
  <c r="AU192" i="1" s="1"/>
  <c r="AX192" i="1"/>
  <c r="BB192" i="1"/>
  <c r="BM192" i="1"/>
  <c r="D193" i="1"/>
  <c r="E193" i="1"/>
  <c r="H193" i="1"/>
  <c r="AI193" i="1"/>
  <c r="AR193" i="1"/>
  <c r="AT193" i="1"/>
  <c r="AU193" i="1" a="1"/>
  <c r="AU193" i="1" s="1"/>
  <c r="AX193" i="1"/>
  <c r="BB193" i="1"/>
  <c r="BM193" i="1"/>
  <c r="D194" i="1"/>
  <c r="E194" i="1"/>
  <c r="H194" i="1"/>
  <c r="AI194" i="1"/>
  <c r="AR194" i="1"/>
  <c r="AT194" i="1"/>
  <c r="AU194" i="1" a="1"/>
  <c r="AU194" i="1" s="1"/>
  <c r="AX194" i="1"/>
  <c r="BB194" i="1"/>
  <c r="BM194" i="1"/>
  <c r="D195" i="1"/>
  <c r="E195" i="1"/>
  <c r="H195" i="1"/>
  <c r="AI195" i="1"/>
  <c r="AR195" i="1"/>
  <c r="AT195" i="1"/>
  <c r="AU195" i="1" a="1"/>
  <c r="AU195" i="1" s="1"/>
  <c r="AX195" i="1"/>
  <c r="BB195" i="1"/>
  <c r="BM195" i="1"/>
  <c r="D196" i="1"/>
  <c r="E196" i="1"/>
  <c r="H196" i="1"/>
  <c r="AI196" i="1"/>
  <c r="AR196" i="1"/>
  <c r="AT196" i="1"/>
  <c r="AU196" i="1" a="1"/>
  <c r="AU196" i="1" s="1"/>
  <c r="AX196" i="1"/>
  <c r="BB196" i="1"/>
  <c r="BM196" i="1"/>
  <c r="D197" i="1"/>
  <c r="E197" i="1"/>
  <c r="H197" i="1"/>
  <c r="AI197" i="1"/>
  <c r="AR197" i="1"/>
  <c r="AT197" i="1"/>
  <c r="AU197" i="1" a="1"/>
  <c r="AU197" i="1" s="1"/>
  <c r="AX197" i="1"/>
  <c r="BB197" i="1"/>
  <c r="BM197" i="1"/>
  <c r="D198" i="1"/>
  <c r="E198" i="1"/>
  <c r="H198" i="1"/>
  <c r="AI198" i="1"/>
  <c r="AR198" i="1"/>
  <c r="AT198" i="1"/>
  <c r="AU198" i="1" a="1"/>
  <c r="AU198" i="1" s="1"/>
  <c r="AX198" i="1"/>
  <c r="BB198" i="1"/>
  <c r="BM198" i="1"/>
  <c r="D199" i="1"/>
  <c r="E199" i="1"/>
  <c r="H199" i="1"/>
  <c r="AI199" i="1"/>
  <c r="AR199" i="1"/>
  <c r="AT199" i="1"/>
  <c r="AU199" i="1" a="1"/>
  <c r="AU199" i="1" s="1"/>
  <c r="AX199" i="1"/>
  <c r="BB199" i="1"/>
  <c r="BM199" i="1"/>
  <c r="D200" i="1"/>
  <c r="E200" i="1"/>
  <c r="H200" i="1"/>
  <c r="AI200" i="1"/>
  <c r="AR200" i="1"/>
  <c r="AT200" i="1"/>
  <c r="AU200" i="1" a="1"/>
  <c r="AU200" i="1" s="1"/>
  <c r="AX200" i="1"/>
  <c r="BB200" i="1"/>
  <c r="BM200" i="1"/>
  <c r="D201" i="1"/>
  <c r="E201" i="1"/>
  <c r="H201" i="1"/>
  <c r="AI201" i="1"/>
  <c r="AR201" i="1"/>
  <c r="AT201" i="1"/>
  <c r="AU201" i="1" a="1"/>
  <c r="AU201" i="1" s="1"/>
  <c r="AX201" i="1"/>
  <c r="BB201" i="1"/>
  <c r="BM201" i="1"/>
  <c r="D202" i="1"/>
  <c r="E202" i="1"/>
  <c r="H202" i="1"/>
  <c r="AI202" i="1"/>
  <c r="AR202" i="1"/>
  <c r="AT202" i="1"/>
  <c r="AU202" i="1" a="1"/>
  <c r="AU202" i="1" s="1"/>
  <c r="AX202" i="1"/>
  <c r="BB202" i="1"/>
  <c r="BM202" i="1"/>
  <c r="D203" i="1"/>
  <c r="E203" i="1"/>
  <c r="H203" i="1"/>
  <c r="AI203" i="1"/>
  <c r="AR203" i="1"/>
  <c r="AT203" i="1"/>
  <c r="AU203" i="1" a="1"/>
  <c r="AU203" i="1" s="1"/>
  <c r="AX203" i="1"/>
  <c r="BB203" i="1"/>
  <c r="BM203" i="1"/>
  <c r="D204" i="1"/>
  <c r="E204" i="1"/>
  <c r="H204" i="1"/>
  <c r="AI204" i="1"/>
  <c r="AR204" i="1"/>
  <c r="AT204" i="1"/>
  <c r="AU204" i="1" a="1"/>
  <c r="AU204" i="1" s="1"/>
  <c r="AX204" i="1"/>
  <c r="BB204" i="1"/>
  <c r="BM204" i="1"/>
  <c r="B42" i="29"/>
  <c r="AC42" i="29" s="1"/>
  <c r="C42" i="29"/>
  <c r="E42" i="29"/>
  <c r="D42" i="29"/>
  <c r="I42" i="29"/>
  <c r="G42" i="29"/>
  <c r="H42" i="29" s="1"/>
  <c r="N42" i="29"/>
  <c r="F42" i="29"/>
  <c r="O42" i="29"/>
  <c r="AE42" i="29"/>
  <c r="B43" i="29"/>
  <c r="C43" i="29"/>
  <c r="E43" i="29"/>
  <c r="D43" i="29"/>
  <c r="I43" i="29"/>
  <c r="G43" i="29"/>
  <c r="H43" i="29" s="1"/>
  <c r="N43" i="29"/>
  <c r="F43" i="29"/>
  <c r="O43" i="29"/>
  <c r="AE43" i="29"/>
  <c r="B44" i="29"/>
  <c r="Z44" i="29" s="1"/>
  <c r="C44" i="29"/>
  <c r="E44" i="29"/>
  <c r="D44" i="29"/>
  <c r="I44" i="29"/>
  <c r="G44" i="29"/>
  <c r="H44" i="29"/>
  <c r="N44" i="29"/>
  <c r="F44" i="29"/>
  <c r="O44" i="29"/>
  <c r="AE44" i="29"/>
  <c r="B45" i="29"/>
  <c r="M45" i="29"/>
  <c r="C45" i="29"/>
  <c r="E45" i="29"/>
  <c r="D45" i="29"/>
  <c r="I45" i="29"/>
  <c r="G45" i="29"/>
  <c r="H45" i="29" s="1"/>
  <c r="N45" i="29"/>
  <c r="F45" i="29"/>
  <c r="O45" i="29"/>
  <c r="AE45" i="29"/>
  <c r="B46" i="29"/>
  <c r="V46" i="29"/>
  <c r="C46" i="29"/>
  <c r="E46" i="29"/>
  <c r="D46" i="29"/>
  <c r="I46" i="29"/>
  <c r="G46" i="29"/>
  <c r="H46" i="29"/>
  <c r="N46" i="29"/>
  <c r="F46" i="29"/>
  <c r="O46" i="29"/>
  <c r="AE46" i="29"/>
  <c r="B47" i="29"/>
  <c r="Z47" i="29"/>
  <c r="C47" i="29"/>
  <c r="E47" i="29"/>
  <c r="D47" i="29"/>
  <c r="I47" i="29"/>
  <c r="G47" i="29"/>
  <c r="H47" i="29" s="1"/>
  <c r="N47" i="29"/>
  <c r="F47" i="29"/>
  <c r="O47" i="29"/>
  <c r="AE47" i="29"/>
  <c r="B48" i="29"/>
  <c r="C48" i="29"/>
  <c r="E48" i="29"/>
  <c r="D48" i="29"/>
  <c r="I48" i="29"/>
  <c r="G48" i="29"/>
  <c r="H48" i="29" s="1"/>
  <c r="N48" i="29"/>
  <c r="F48" i="29"/>
  <c r="O48" i="29"/>
  <c r="AE48" i="29"/>
  <c r="B49" i="29"/>
  <c r="C49" i="29"/>
  <c r="E49" i="29"/>
  <c r="D49" i="29"/>
  <c r="I49" i="29"/>
  <c r="G49" i="29"/>
  <c r="H49" i="29"/>
  <c r="N49" i="29"/>
  <c r="F49" i="29"/>
  <c r="O49" i="29"/>
  <c r="AE49" i="29"/>
  <c r="B50" i="29"/>
  <c r="V50" i="29" s="1"/>
  <c r="C50" i="29"/>
  <c r="E50" i="29"/>
  <c r="D50" i="29"/>
  <c r="I50" i="29"/>
  <c r="G50" i="29"/>
  <c r="H50" i="29"/>
  <c r="N50" i="29"/>
  <c r="F50" i="29"/>
  <c r="O50" i="29"/>
  <c r="AE50" i="29"/>
  <c r="B51" i="29"/>
  <c r="K51" i="29"/>
  <c r="C51" i="29"/>
  <c r="E51" i="29"/>
  <c r="D51" i="29"/>
  <c r="I51" i="29"/>
  <c r="G51" i="29"/>
  <c r="H51" i="29"/>
  <c r="N51" i="29"/>
  <c r="F51" i="29"/>
  <c r="O51" i="29"/>
  <c r="AE51" i="29"/>
  <c r="B52" i="29"/>
  <c r="AC52" i="29"/>
  <c r="C52" i="29"/>
  <c r="E52" i="29"/>
  <c r="D52" i="29"/>
  <c r="I52" i="29"/>
  <c r="G52" i="29"/>
  <c r="H52" i="29"/>
  <c r="N52" i="29"/>
  <c r="F52" i="29"/>
  <c r="O52" i="29"/>
  <c r="AE52" i="29"/>
  <c r="B53" i="29"/>
  <c r="M53" i="29"/>
  <c r="C53" i="29"/>
  <c r="E53" i="29"/>
  <c r="D53" i="29"/>
  <c r="I53" i="29"/>
  <c r="G53" i="29"/>
  <c r="H53" i="29"/>
  <c r="N53" i="29"/>
  <c r="F53" i="29"/>
  <c r="O53" i="29"/>
  <c r="AE53" i="29"/>
  <c r="B54" i="29"/>
  <c r="C54" i="29"/>
  <c r="E54" i="29"/>
  <c r="D54" i="29"/>
  <c r="I54" i="29"/>
  <c r="G54" i="29"/>
  <c r="H54" i="29" s="1"/>
  <c r="N54" i="29"/>
  <c r="F54" i="29"/>
  <c r="O54" i="29"/>
  <c r="AE54" i="29"/>
  <c r="B55" i="29"/>
  <c r="C55" i="29"/>
  <c r="E55" i="29"/>
  <c r="D55" i="29"/>
  <c r="I55" i="29"/>
  <c r="G55" i="29"/>
  <c r="H55" i="29"/>
  <c r="N55" i="29"/>
  <c r="F55" i="29"/>
  <c r="O55" i="29"/>
  <c r="AE55" i="29"/>
  <c r="B56" i="29"/>
  <c r="M56" i="29" s="1"/>
  <c r="C56" i="29"/>
  <c r="E56" i="29"/>
  <c r="D56" i="29"/>
  <c r="I56" i="29"/>
  <c r="G56" i="29"/>
  <c r="H56" i="29"/>
  <c r="N56" i="29"/>
  <c r="F56" i="29"/>
  <c r="O56" i="29"/>
  <c r="AE56" i="29"/>
  <c r="B57" i="29"/>
  <c r="C57" i="29"/>
  <c r="E57" i="29"/>
  <c r="D57" i="29"/>
  <c r="I57" i="29"/>
  <c r="G57" i="29"/>
  <c r="H57" i="29"/>
  <c r="N57" i="29"/>
  <c r="F57" i="29"/>
  <c r="O57" i="29"/>
  <c r="AE57" i="29"/>
  <c r="B58" i="29"/>
  <c r="C58" i="29"/>
  <c r="E58" i="29"/>
  <c r="D58" i="29"/>
  <c r="I58" i="29"/>
  <c r="G58" i="29"/>
  <c r="H58" i="29"/>
  <c r="N58" i="29"/>
  <c r="F58" i="29"/>
  <c r="O58" i="29"/>
  <c r="AE58" i="29"/>
  <c r="B59" i="29"/>
  <c r="C59" i="29"/>
  <c r="E59" i="29"/>
  <c r="D59" i="29"/>
  <c r="I59" i="29"/>
  <c r="G59" i="29"/>
  <c r="H59" i="29" s="1"/>
  <c r="N59" i="29"/>
  <c r="F59" i="29"/>
  <c r="O59" i="29"/>
  <c r="AE59" i="29"/>
  <c r="B60" i="29"/>
  <c r="C60" i="29"/>
  <c r="E60" i="29"/>
  <c r="D60" i="29"/>
  <c r="I60" i="29"/>
  <c r="G60" i="29"/>
  <c r="H60" i="29"/>
  <c r="N60" i="29"/>
  <c r="F60" i="29"/>
  <c r="O60" i="29"/>
  <c r="AE60" i="29"/>
  <c r="B61" i="29"/>
  <c r="L61" i="29"/>
  <c r="C61" i="29"/>
  <c r="E61" i="29"/>
  <c r="D61" i="29"/>
  <c r="I61" i="29"/>
  <c r="G61" i="29"/>
  <c r="H61" i="29"/>
  <c r="N61" i="29"/>
  <c r="F61" i="29"/>
  <c r="O61" i="29"/>
  <c r="AE61" i="29"/>
  <c r="B62" i="29"/>
  <c r="Q62" i="29"/>
  <c r="C62" i="29"/>
  <c r="E62" i="29"/>
  <c r="D62" i="29"/>
  <c r="I62" i="29"/>
  <c r="G62" i="29"/>
  <c r="H62" i="29"/>
  <c r="N62" i="29"/>
  <c r="F62" i="29"/>
  <c r="O62" i="29"/>
  <c r="AE62" i="29"/>
  <c r="B63" i="29"/>
  <c r="C63" i="29"/>
  <c r="E63" i="29"/>
  <c r="D63" i="29"/>
  <c r="I63" i="29"/>
  <c r="G63" i="29"/>
  <c r="H63" i="29"/>
  <c r="N63" i="29"/>
  <c r="F63" i="29"/>
  <c r="O63" i="29"/>
  <c r="AE63" i="29"/>
  <c r="B64" i="29"/>
  <c r="C64" i="29"/>
  <c r="E64" i="29"/>
  <c r="D64" i="29"/>
  <c r="I64" i="29"/>
  <c r="G64" i="29"/>
  <c r="H64" i="29"/>
  <c r="N64" i="29"/>
  <c r="F64" i="29"/>
  <c r="O64" i="29"/>
  <c r="AE64" i="29"/>
  <c r="B65" i="29"/>
  <c r="C65" i="29"/>
  <c r="E65" i="29"/>
  <c r="D65" i="29"/>
  <c r="I65" i="29"/>
  <c r="G65" i="29"/>
  <c r="H65" i="29" s="1"/>
  <c r="N65" i="29"/>
  <c r="F65" i="29"/>
  <c r="O65" i="29"/>
  <c r="AE65" i="29"/>
  <c r="B66" i="29"/>
  <c r="Y66" i="29"/>
  <c r="C66" i="29"/>
  <c r="E66" i="29"/>
  <c r="D66" i="29"/>
  <c r="I66" i="29"/>
  <c r="G66" i="29"/>
  <c r="H66" i="29" s="1"/>
  <c r="N66" i="29"/>
  <c r="F66" i="29"/>
  <c r="O66" i="29"/>
  <c r="AE66" i="29"/>
  <c r="B67" i="29"/>
  <c r="K67" i="29"/>
  <c r="C67" i="29"/>
  <c r="E67" i="29"/>
  <c r="D67" i="29"/>
  <c r="I67" i="29"/>
  <c r="G67" i="29"/>
  <c r="H67" i="29" s="1"/>
  <c r="N67" i="29"/>
  <c r="F67" i="29"/>
  <c r="O67" i="29"/>
  <c r="AE67" i="29"/>
  <c r="B68" i="29"/>
  <c r="AB68" i="29"/>
  <c r="C68" i="29"/>
  <c r="E68" i="29"/>
  <c r="D68" i="29"/>
  <c r="I68" i="29"/>
  <c r="G68" i="29"/>
  <c r="H68" i="29" s="1"/>
  <c r="N68" i="29"/>
  <c r="F68" i="29"/>
  <c r="O68" i="29"/>
  <c r="AE68" i="29"/>
  <c r="B69" i="29"/>
  <c r="AC69" i="29"/>
  <c r="C69" i="29"/>
  <c r="E69" i="29"/>
  <c r="D69" i="29"/>
  <c r="I69" i="29"/>
  <c r="G69" i="29"/>
  <c r="H69" i="29" s="1"/>
  <c r="N69" i="29"/>
  <c r="F69" i="29"/>
  <c r="O69" i="29"/>
  <c r="AE69" i="29"/>
  <c r="B70" i="29"/>
  <c r="X70" i="29"/>
  <c r="C70" i="29"/>
  <c r="E70" i="29"/>
  <c r="D70" i="29"/>
  <c r="I70" i="29"/>
  <c r="G70" i="29"/>
  <c r="H70" i="29" s="1"/>
  <c r="N70" i="29"/>
  <c r="F70" i="29"/>
  <c r="O70" i="29"/>
  <c r="AE70" i="29"/>
  <c r="B71" i="29"/>
  <c r="U71" i="29"/>
  <c r="C71" i="29"/>
  <c r="E71" i="29"/>
  <c r="D71" i="29"/>
  <c r="I71" i="29"/>
  <c r="G71" i="29"/>
  <c r="H71" i="29" s="1"/>
  <c r="N71" i="29"/>
  <c r="F71" i="29"/>
  <c r="O71" i="29"/>
  <c r="AE71" i="29"/>
  <c r="B72" i="29"/>
  <c r="C72" i="29"/>
  <c r="E72" i="29"/>
  <c r="D72" i="29"/>
  <c r="I72" i="29"/>
  <c r="G72" i="29"/>
  <c r="H72" i="29"/>
  <c r="N72" i="29"/>
  <c r="F72" i="29"/>
  <c r="O72" i="29"/>
  <c r="AE72" i="29"/>
  <c r="B73" i="29"/>
  <c r="C73" i="29"/>
  <c r="E73" i="29"/>
  <c r="D73" i="29"/>
  <c r="I73" i="29"/>
  <c r="G73" i="29"/>
  <c r="H73" i="29"/>
  <c r="N73" i="29"/>
  <c r="F73" i="29"/>
  <c r="O73" i="29"/>
  <c r="AE73" i="29"/>
  <c r="B74" i="29"/>
  <c r="Y74" i="29" s="1"/>
  <c r="C74" i="29"/>
  <c r="E74" i="29"/>
  <c r="D74" i="29"/>
  <c r="I74" i="29"/>
  <c r="G74" i="29"/>
  <c r="H74" i="29"/>
  <c r="N74" i="29"/>
  <c r="F74" i="29"/>
  <c r="O74" i="29"/>
  <c r="AE74" i="29"/>
  <c r="B75" i="29"/>
  <c r="X75" i="29" s="1"/>
  <c r="C75" i="29"/>
  <c r="E75" i="29"/>
  <c r="D75" i="29"/>
  <c r="I75" i="29"/>
  <c r="G75" i="29"/>
  <c r="H75" i="29"/>
  <c r="N75" i="29"/>
  <c r="F75" i="29"/>
  <c r="O75" i="29"/>
  <c r="AE75" i="29"/>
  <c r="B76" i="29"/>
  <c r="L76" i="29" s="1"/>
  <c r="C76" i="29"/>
  <c r="E76" i="29"/>
  <c r="D76" i="29"/>
  <c r="I76" i="29"/>
  <c r="G76" i="29"/>
  <c r="H76" i="29"/>
  <c r="N76" i="29"/>
  <c r="F76" i="29"/>
  <c r="O76" i="29"/>
  <c r="AE76" i="29"/>
  <c r="B77" i="29"/>
  <c r="AB77" i="29" s="1"/>
  <c r="C77" i="29"/>
  <c r="E77" i="29"/>
  <c r="D77" i="29"/>
  <c r="I77" i="29"/>
  <c r="G77" i="29"/>
  <c r="H77" i="29"/>
  <c r="N77" i="29"/>
  <c r="F77" i="29"/>
  <c r="O77" i="29"/>
  <c r="AE77" i="29"/>
  <c r="B78" i="29"/>
  <c r="C78" i="29"/>
  <c r="E78" i="29"/>
  <c r="D78" i="29"/>
  <c r="I78" i="29"/>
  <c r="G78" i="29"/>
  <c r="H78" i="29"/>
  <c r="N78" i="29"/>
  <c r="F78" i="29"/>
  <c r="O78" i="29"/>
  <c r="AE78" i="29"/>
  <c r="B79" i="29"/>
  <c r="C79" i="29"/>
  <c r="E79" i="29"/>
  <c r="D79" i="29"/>
  <c r="I79" i="29"/>
  <c r="G79" i="29"/>
  <c r="H79" i="29" s="1"/>
  <c r="N79" i="29"/>
  <c r="F79" i="29"/>
  <c r="O79" i="29"/>
  <c r="AE79" i="29"/>
  <c r="B80" i="29"/>
  <c r="C80" i="29"/>
  <c r="E80" i="29"/>
  <c r="D80" i="29"/>
  <c r="I80" i="29"/>
  <c r="G80" i="29"/>
  <c r="H80" i="29" s="1"/>
  <c r="N80" i="29"/>
  <c r="F80" i="29"/>
  <c r="O80" i="29"/>
  <c r="AE80" i="29"/>
  <c r="B81" i="29"/>
  <c r="C81" i="29"/>
  <c r="E81" i="29"/>
  <c r="D81" i="29"/>
  <c r="I81" i="29"/>
  <c r="G81" i="29"/>
  <c r="H81" i="29"/>
  <c r="N81" i="29"/>
  <c r="F81" i="29"/>
  <c r="O81" i="29"/>
  <c r="AE81" i="29"/>
  <c r="B82" i="29"/>
  <c r="C82" i="29"/>
  <c r="E82" i="29"/>
  <c r="D82" i="29"/>
  <c r="I82" i="29"/>
  <c r="G82" i="29"/>
  <c r="H82" i="29"/>
  <c r="N82" i="29"/>
  <c r="F82" i="29"/>
  <c r="O82" i="29"/>
  <c r="AE82" i="29"/>
  <c r="B83" i="29"/>
  <c r="C83" i="29"/>
  <c r="E83" i="29"/>
  <c r="D83" i="29"/>
  <c r="I83" i="29"/>
  <c r="G83" i="29"/>
  <c r="H83" i="29" s="1"/>
  <c r="N83" i="29"/>
  <c r="F83" i="29"/>
  <c r="O83" i="29"/>
  <c r="AE83" i="29"/>
  <c r="B84" i="29"/>
  <c r="C84" i="29"/>
  <c r="E84" i="29"/>
  <c r="D84" i="29"/>
  <c r="I84" i="29"/>
  <c r="G84" i="29"/>
  <c r="H84" i="29"/>
  <c r="N84" i="29"/>
  <c r="F84" i="29"/>
  <c r="O84" i="29"/>
  <c r="AE84" i="29"/>
  <c r="B85" i="29"/>
  <c r="AC85" i="29"/>
  <c r="C85" i="29"/>
  <c r="E85" i="29"/>
  <c r="D85" i="29"/>
  <c r="I85" i="29"/>
  <c r="G85" i="29"/>
  <c r="H85" i="29"/>
  <c r="N85" i="29"/>
  <c r="F85" i="29"/>
  <c r="O85" i="29"/>
  <c r="AE85" i="29"/>
  <c r="B86" i="29"/>
  <c r="K86" i="29"/>
  <c r="C86" i="29"/>
  <c r="E86" i="29"/>
  <c r="D86" i="29"/>
  <c r="I86" i="29"/>
  <c r="G86" i="29"/>
  <c r="H86" i="29"/>
  <c r="N86" i="29"/>
  <c r="F86" i="29"/>
  <c r="O86" i="29"/>
  <c r="AE86" i="29"/>
  <c r="B87" i="29"/>
  <c r="Q87" i="29"/>
  <c r="C87" i="29"/>
  <c r="E87" i="29"/>
  <c r="D87" i="29"/>
  <c r="I87" i="29"/>
  <c r="G87" i="29"/>
  <c r="H87" i="29"/>
  <c r="N87" i="29"/>
  <c r="F87" i="29"/>
  <c r="O87" i="29"/>
  <c r="AE87" i="29"/>
  <c r="B88" i="29"/>
  <c r="V88" i="29"/>
  <c r="C88" i="29"/>
  <c r="E88" i="29"/>
  <c r="D88" i="29"/>
  <c r="I88" i="29"/>
  <c r="G88" i="29"/>
  <c r="H88" i="29"/>
  <c r="N88" i="29"/>
  <c r="F88" i="29"/>
  <c r="O88" i="29"/>
  <c r="AE88" i="29"/>
  <c r="B89" i="29"/>
  <c r="K89" i="29"/>
  <c r="C89" i="29"/>
  <c r="E89" i="29"/>
  <c r="D89" i="29"/>
  <c r="I89" i="29"/>
  <c r="G89" i="29"/>
  <c r="H89" i="29"/>
  <c r="N89" i="29"/>
  <c r="F89" i="29"/>
  <c r="O89" i="29"/>
  <c r="AE89" i="29"/>
  <c r="B90" i="29"/>
  <c r="V90" i="29"/>
  <c r="C90" i="29"/>
  <c r="E90" i="29"/>
  <c r="D90" i="29"/>
  <c r="I90" i="29"/>
  <c r="G90" i="29"/>
  <c r="H90" i="29"/>
  <c r="N90" i="29"/>
  <c r="F90" i="29"/>
  <c r="O90" i="29"/>
  <c r="AE90" i="29"/>
  <c r="B91" i="29"/>
  <c r="AC91" i="29"/>
  <c r="C91" i="29"/>
  <c r="E91" i="29"/>
  <c r="D91" i="29"/>
  <c r="I91" i="29"/>
  <c r="G91" i="29"/>
  <c r="H91" i="29"/>
  <c r="N91" i="29"/>
  <c r="F91" i="29"/>
  <c r="O91" i="29"/>
  <c r="AE91" i="29"/>
  <c r="B92" i="29"/>
  <c r="AC92" i="29"/>
  <c r="C92" i="29"/>
  <c r="E92" i="29"/>
  <c r="D92" i="29"/>
  <c r="I92" i="29"/>
  <c r="G92" i="29"/>
  <c r="H92" i="29"/>
  <c r="N92" i="29"/>
  <c r="F92" i="29"/>
  <c r="O92" i="29"/>
  <c r="AE92" i="29"/>
  <c r="B93" i="29"/>
  <c r="C93" i="29"/>
  <c r="E93" i="29"/>
  <c r="D93" i="29"/>
  <c r="I93" i="29"/>
  <c r="G93" i="29"/>
  <c r="H93" i="29" s="1"/>
  <c r="N93" i="29"/>
  <c r="F93" i="29"/>
  <c r="O93" i="29"/>
  <c r="AE93" i="29"/>
  <c r="B94" i="29"/>
  <c r="K94" i="29" s="1"/>
  <c r="C94" i="29"/>
  <c r="E94" i="29"/>
  <c r="D94" i="29"/>
  <c r="I94" i="29"/>
  <c r="G94" i="29"/>
  <c r="H94" i="29"/>
  <c r="N94" i="29"/>
  <c r="F94" i="29"/>
  <c r="O94" i="29"/>
  <c r="AE94" i="29"/>
  <c r="B95" i="29"/>
  <c r="Q95" i="29" s="1"/>
  <c r="C95" i="29"/>
  <c r="E95" i="29"/>
  <c r="D95" i="29"/>
  <c r="I95" i="29"/>
  <c r="G95" i="29"/>
  <c r="H95" i="29" s="1"/>
  <c r="N95" i="29"/>
  <c r="F95" i="29"/>
  <c r="O95" i="29"/>
  <c r="AE95" i="29"/>
  <c r="B96" i="29"/>
  <c r="V96" i="29" s="1"/>
  <c r="C96" i="29"/>
  <c r="E96" i="29"/>
  <c r="D96" i="29"/>
  <c r="I96" i="29"/>
  <c r="G96" i="29"/>
  <c r="H96" i="29"/>
  <c r="N96" i="29"/>
  <c r="F96" i="29"/>
  <c r="O96" i="29"/>
  <c r="AE96" i="29"/>
  <c r="B97" i="29"/>
  <c r="C97" i="29"/>
  <c r="E97" i="29"/>
  <c r="D97" i="29"/>
  <c r="I97" i="29"/>
  <c r="G97" i="29"/>
  <c r="H97" i="29"/>
  <c r="N97" i="29"/>
  <c r="F97" i="29"/>
  <c r="O97" i="29"/>
  <c r="AE97" i="29"/>
  <c r="B98" i="29"/>
  <c r="C98" i="29"/>
  <c r="E98" i="29"/>
  <c r="D98" i="29"/>
  <c r="I98" i="29"/>
  <c r="G98" i="29"/>
  <c r="H98" i="29" s="1"/>
  <c r="N98" i="29"/>
  <c r="F98" i="29"/>
  <c r="O98" i="29"/>
  <c r="AE98" i="29"/>
  <c r="B99" i="29"/>
  <c r="W99" i="29"/>
  <c r="C99" i="29"/>
  <c r="E99" i="29"/>
  <c r="D99" i="29"/>
  <c r="I99" i="29"/>
  <c r="G99" i="29"/>
  <c r="H99" i="29" s="1"/>
  <c r="N99" i="29"/>
  <c r="F99" i="29"/>
  <c r="O99" i="29"/>
  <c r="AE99" i="29"/>
  <c r="B100" i="29"/>
  <c r="AC100" i="29"/>
  <c r="C100" i="29"/>
  <c r="E100" i="29"/>
  <c r="D100" i="29"/>
  <c r="I100" i="29"/>
  <c r="G100" i="29"/>
  <c r="H100" i="29" s="1"/>
  <c r="N100" i="29"/>
  <c r="F100" i="29"/>
  <c r="O100" i="29"/>
  <c r="AE100" i="29"/>
  <c r="B101" i="29"/>
  <c r="C101" i="29"/>
  <c r="E101" i="29"/>
  <c r="D101" i="29"/>
  <c r="I101" i="29"/>
  <c r="G101" i="29"/>
  <c r="H101" i="29"/>
  <c r="N101" i="29"/>
  <c r="F101" i="29"/>
  <c r="O101" i="29"/>
  <c r="AE101" i="29"/>
  <c r="B102" i="29"/>
  <c r="X102" i="29"/>
  <c r="C102" i="29"/>
  <c r="E102" i="29"/>
  <c r="D102" i="29"/>
  <c r="I102" i="29"/>
  <c r="G102" i="29"/>
  <c r="H102" i="29" s="1"/>
  <c r="N102" i="29"/>
  <c r="F102" i="29"/>
  <c r="O102" i="29"/>
  <c r="AE102" i="29"/>
  <c r="B103" i="29"/>
  <c r="K103" i="29"/>
  <c r="C103" i="29"/>
  <c r="E103" i="29"/>
  <c r="D103" i="29"/>
  <c r="I103" i="29"/>
  <c r="G103" i="29"/>
  <c r="H103" i="29"/>
  <c r="N103" i="29"/>
  <c r="F103" i="29"/>
  <c r="O103" i="29"/>
  <c r="AE103" i="29"/>
  <c r="B104" i="29"/>
  <c r="X104" i="29"/>
  <c r="C104" i="29"/>
  <c r="E104" i="29"/>
  <c r="D104" i="29"/>
  <c r="I104" i="29"/>
  <c r="G104" i="29"/>
  <c r="H104" i="29" s="1"/>
  <c r="N104" i="29"/>
  <c r="F104" i="29"/>
  <c r="O104" i="29"/>
  <c r="AE104" i="29"/>
  <c r="B105" i="29"/>
  <c r="C105" i="29"/>
  <c r="E105" i="29"/>
  <c r="D105" i="29"/>
  <c r="I105" i="29"/>
  <c r="G105" i="29"/>
  <c r="H105" i="29"/>
  <c r="N105" i="29"/>
  <c r="F105" i="29"/>
  <c r="O105" i="29"/>
  <c r="AE105" i="29"/>
  <c r="B106" i="29"/>
  <c r="C106" i="29"/>
  <c r="E106" i="29"/>
  <c r="D106" i="29"/>
  <c r="I106" i="29"/>
  <c r="G106" i="29"/>
  <c r="H106" i="29"/>
  <c r="N106" i="29"/>
  <c r="F106" i="29"/>
  <c r="O106" i="29"/>
  <c r="AE106" i="29"/>
  <c r="B107" i="29"/>
  <c r="C107" i="29"/>
  <c r="E107" i="29"/>
  <c r="D107" i="29"/>
  <c r="I107" i="29"/>
  <c r="G107" i="29"/>
  <c r="H107" i="29" s="1"/>
  <c r="N107" i="29"/>
  <c r="F107" i="29"/>
  <c r="O107" i="29"/>
  <c r="AE107" i="29"/>
  <c r="B108" i="29"/>
  <c r="AC108" i="29"/>
  <c r="C108" i="29"/>
  <c r="E108" i="29"/>
  <c r="D108" i="29"/>
  <c r="I108" i="29"/>
  <c r="G108" i="29"/>
  <c r="H108" i="29" s="1"/>
  <c r="N108" i="29"/>
  <c r="F108" i="29"/>
  <c r="O108" i="29"/>
  <c r="AE108" i="29"/>
  <c r="B109" i="29"/>
  <c r="C109" i="29"/>
  <c r="E109" i="29"/>
  <c r="D109" i="29"/>
  <c r="I109" i="29"/>
  <c r="G109" i="29"/>
  <c r="H109" i="29" s="1"/>
  <c r="N109" i="29"/>
  <c r="F109" i="29"/>
  <c r="O109" i="29"/>
  <c r="AE109" i="29"/>
  <c r="B110" i="29"/>
  <c r="V110" i="29"/>
  <c r="C110" i="29"/>
  <c r="E110" i="29"/>
  <c r="D110" i="29"/>
  <c r="I110" i="29"/>
  <c r="G110" i="29"/>
  <c r="H110" i="29"/>
  <c r="N110" i="29"/>
  <c r="F110" i="29"/>
  <c r="O110" i="29"/>
  <c r="AE110" i="29"/>
  <c r="B111" i="29"/>
  <c r="C111" i="29"/>
  <c r="E111" i="29"/>
  <c r="D111" i="29"/>
  <c r="I111" i="29"/>
  <c r="G111" i="29"/>
  <c r="H111" i="29"/>
  <c r="N111" i="29"/>
  <c r="F111" i="29"/>
  <c r="O111" i="29"/>
  <c r="AE111" i="29"/>
  <c r="B112" i="29"/>
  <c r="AC112" i="29" s="1"/>
  <c r="C112" i="29"/>
  <c r="E112" i="29"/>
  <c r="D112" i="29"/>
  <c r="I112" i="29"/>
  <c r="G112" i="29"/>
  <c r="H112" i="29"/>
  <c r="N112" i="29"/>
  <c r="F112" i="29"/>
  <c r="O112" i="29"/>
  <c r="AE112" i="29"/>
  <c r="B113" i="29"/>
  <c r="X113" i="29" s="1"/>
  <c r="C113" i="29"/>
  <c r="E113" i="29"/>
  <c r="D113" i="29"/>
  <c r="I113" i="29"/>
  <c r="G113" i="29"/>
  <c r="H113" i="29"/>
  <c r="N113" i="29"/>
  <c r="F113" i="29"/>
  <c r="O113" i="29"/>
  <c r="AE113" i="29"/>
  <c r="B114" i="29"/>
  <c r="J114" i="29" s="1"/>
  <c r="C114" i="29"/>
  <c r="E114" i="29"/>
  <c r="D114" i="29"/>
  <c r="I114" i="29"/>
  <c r="G114" i="29"/>
  <c r="H114" i="29"/>
  <c r="N114" i="29"/>
  <c r="F114" i="29"/>
  <c r="O114" i="29"/>
  <c r="AE114" i="29"/>
  <c r="B115" i="29"/>
  <c r="C115" i="29"/>
  <c r="E115" i="29"/>
  <c r="D115" i="29"/>
  <c r="I115" i="29"/>
  <c r="G115" i="29"/>
  <c r="H115" i="29"/>
  <c r="N115" i="29"/>
  <c r="F115" i="29"/>
  <c r="O115" i="29"/>
  <c r="AE115" i="29"/>
  <c r="B116" i="29"/>
  <c r="C116" i="29"/>
  <c r="E116" i="29"/>
  <c r="D116" i="29"/>
  <c r="I116" i="29"/>
  <c r="G116" i="29"/>
  <c r="H116" i="29" s="1"/>
  <c r="N116" i="29"/>
  <c r="F116" i="29"/>
  <c r="O116" i="29"/>
  <c r="AE116" i="29"/>
  <c r="B117" i="29"/>
  <c r="C117" i="29"/>
  <c r="E117" i="29"/>
  <c r="D117" i="29"/>
  <c r="I117" i="29"/>
  <c r="G117" i="29"/>
  <c r="H117" i="29"/>
  <c r="N117" i="29"/>
  <c r="F117" i="29"/>
  <c r="O117" i="29"/>
  <c r="AE117" i="29"/>
  <c r="B118" i="29"/>
  <c r="W118" i="29"/>
  <c r="C118" i="29"/>
  <c r="E118" i="29"/>
  <c r="D118" i="29"/>
  <c r="I118" i="29"/>
  <c r="G118" i="29"/>
  <c r="H118" i="29" s="1"/>
  <c r="N118" i="29"/>
  <c r="F118" i="29"/>
  <c r="O118" i="29"/>
  <c r="AE118" i="29"/>
  <c r="B119" i="29"/>
  <c r="C119" i="29"/>
  <c r="E119" i="29"/>
  <c r="D119" i="29"/>
  <c r="I119" i="29"/>
  <c r="G119" i="29"/>
  <c r="H119" i="29"/>
  <c r="N119" i="29"/>
  <c r="F119" i="29"/>
  <c r="O119" i="29"/>
  <c r="AE119" i="29"/>
  <c r="B120" i="29"/>
  <c r="C120" i="29"/>
  <c r="E120" i="29"/>
  <c r="D120" i="29"/>
  <c r="I120" i="29"/>
  <c r="G120" i="29"/>
  <c r="H120" i="29"/>
  <c r="N120" i="29"/>
  <c r="F120" i="29"/>
  <c r="O120" i="29"/>
  <c r="AE120" i="29"/>
  <c r="B121" i="29"/>
  <c r="R121" i="29"/>
  <c r="C121" i="29"/>
  <c r="E121" i="29"/>
  <c r="D121" i="29"/>
  <c r="I121" i="29"/>
  <c r="G121" i="29"/>
  <c r="H121" i="29"/>
  <c r="N121" i="29"/>
  <c r="F121" i="29"/>
  <c r="O121" i="29"/>
  <c r="AE121" i="29"/>
  <c r="B122" i="29"/>
  <c r="S122" i="29" s="1"/>
  <c r="C122" i="29"/>
  <c r="E122" i="29"/>
  <c r="D122" i="29"/>
  <c r="I122" i="29"/>
  <c r="G122" i="29"/>
  <c r="H122" i="29"/>
  <c r="N122" i="29"/>
  <c r="F122" i="29"/>
  <c r="O122" i="29"/>
  <c r="AE122" i="29"/>
  <c r="B123" i="29"/>
  <c r="C123" i="29"/>
  <c r="E123" i="29"/>
  <c r="D123" i="29"/>
  <c r="I123" i="29"/>
  <c r="G123" i="29"/>
  <c r="H123" i="29" s="1"/>
  <c r="N123" i="29"/>
  <c r="F123" i="29"/>
  <c r="O123" i="29"/>
  <c r="AE123" i="29"/>
  <c r="B124" i="29"/>
  <c r="C124" i="29"/>
  <c r="E124" i="29"/>
  <c r="D124" i="29"/>
  <c r="I124" i="29"/>
  <c r="G124" i="29"/>
  <c r="H124" i="29"/>
  <c r="N124" i="29"/>
  <c r="F124" i="29"/>
  <c r="O124" i="29"/>
  <c r="AE124" i="29"/>
  <c r="B125" i="29"/>
  <c r="M125" i="29"/>
  <c r="C125" i="29"/>
  <c r="E125" i="29"/>
  <c r="D125" i="29"/>
  <c r="I125" i="29"/>
  <c r="G125" i="29"/>
  <c r="H125" i="29" s="1"/>
  <c r="N125" i="29"/>
  <c r="F125" i="29"/>
  <c r="O125" i="29"/>
  <c r="AE125" i="29"/>
  <c r="B126" i="29"/>
  <c r="C126" i="29"/>
  <c r="E126" i="29"/>
  <c r="D126" i="29"/>
  <c r="I126" i="29"/>
  <c r="G126" i="29"/>
  <c r="H126" i="29"/>
  <c r="N126" i="29"/>
  <c r="F126" i="29"/>
  <c r="O126" i="29"/>
  <c r="AE126" i="29"/>
  <c r="B127" i="29"/>
  <c r="C127" i="29"/>
  <c r="E127" i="29"/>
  <c r="D127" i="29"/>
  <c r="I127" i="29"/>
  <c r="G127" i="29"/>
  <c r="H127" i="29"/>
  <c r="N127" i="29"/>
  <c r="F127" i="29"/>
  <c r="O127" i="29"/>
  <c r="AE127" i="29"/>
  <c r="B128" i="29"/>
  <c r="J128" i="29"/>
  <c r="C128" i="29"/>
  <c r="E128" i="29"/>
  <c r="D128" i="29"/>
  <c r="I128" i="29"/>
  <c r="G128" i="29"/>
  <c r="H128" i="29"/>
  <c r="N128" i="29"/>
  <c r="F128" i="29"/>
  <c r="O128" i="29"/>
  <c r="AE128" i="29"/>
  <c r="B129" i="29"/>
  <c r="C129" i="29"/>
  <c r="E129" i="29"/>
  <c r="D129" i="29"/>
  <c r="I129" i="29"/>
  <c r="G129" i="29"/>
  <c r="H129" i="29" s="1"/>
  <c r="N129" i="29"/>
  <c r="F129" i="29"/>
  <c r="O129" i="29"/>
  <c r="AE129" i="29"/>
  <c r="B130" i="29"/>
  <c r="C130" i="29"/>
  <c r="E130" i="29"/>
  <c r="D130" i="29"/>
  <c r="I130" i="29"/>
  <c r="G130" i="29"/>
  <c r="H130" i="29" s="1"/>
  <c r="N130" i="29"/>
  <c r="F130" i="29"/>
  <c r="O130" i="29"/>
  <c r="AE130" i="29"/>
  <c r="B131" i="29"/>
  <c r="X131" i="29"/>
  <c r="C131" i="29"/>
  <c r="E131" i="29"/>
  <c r="D131" i="29"/>
  <c r="I131" i="29"/>
  <c r="G131" i="29"/>
  <c r="H131" i="29"/>
  <c r="N131" i="29"/>
  <c r="F131" i="29"/>
  <c r="O131" i="29"/>
  <c r="AE131" i="29"/>
  <c r="B132" i="29"/>
  <c r="C132" i="29"/>
  <c r="E132" i="29"/>
  <c r="D132" i="29"/>
  <c r="I132" i="29"/>
  <c r="G132" i="29"/>
  <c r="H132" i="29" s="1"/>
  <c r="N132" i="29"/>
  <c r="F132" i="29"/>
  <c r="O132" i="29"/>
  <c r="AE132" i="29"/>
  <c r="B133" i="29"/>
  <c r="Q133" i="29" s="1"/>
  <c r="C133" i="29"/>
  <c r="E133" i="29"/>
  <c r="D133" i="29"/>
  <c r="I133" i="29"/>
  <c r="G133" i="29"/>
  <c r="H133" i="29"/>
  <c r="N133" i="29"/>
  <c r="F133" i="29"/>
  <c r="O133" i="29"/>
  <c r="AE133" i="29"/>
  <c r="B134" i="29"/>
  <c r="AC134" i="29" s="1"/>
  <c r="C134" i="29"/>
  <c r="E134" i="29"/>
  <c r="D134" i="29"/>
  <c r="I134" i="29"/>
  <c r="G134" i="29"/>
  <c r="H134" i="29" s="1"/>
  <c r="N134" i="29"/>
  <c r="F134" i="29"/>
  <c r="O134" i="29"/>
  <c r="AE134" i="29"/>
  <c r="B135" i="29"/>
  <c r="C135" i="29"/>
  <c r="E135" i="29"/>
  <c r="D135" i="29"/>
  <c r="I135" i="29"/>
  <c r="G135" i="29"/>
  <c r="H135" i="29"/>
  <c r="N135" i="29"/>
  <c r="F135" i="29"/>
  <c r="O135" i="29"/>
  <c r="AE135" i="29"/>
  <c r="B136" i="29"/>
  <c r="V136" i="29"/>
  <c r="C136" i="29"/>
  <c r="E136" i="29"/>
  <c r="D136" i="29"/>
  <c r="I136" i="29"/>
  <c r="G136" i="29"/>
  <c r="H136" i="29"/>
  <c r="N136" i="29"/>
  <c r="F136" i="29"/>
  <c r="O136" i="29"/>
  <c r="AE136" i="29"/>
  <c r="B137" i="29"/>
  <c r="W137" i="29"/>
  <c r="C137" i="29"/>
  <c r="E137" i="29"/>
  <c r="D137" i="29"/>
  <c r="I137" i="29"/>
  <c r="G137" i="29"/>
  <c r="H137" i="29"/>
  <c r="N137" i="29"/>
  <c r="F137" i="29"/>
  <c r="O137" i="29"/>
  <c r="AE137" i="29"/>
  <c r="B138" i="29"/>
  <c r="C138" i="29"/>
  <c r="E138" i="29"/>
  <c r="D138" i="29"/>
  <c r="I138" i="29"/>
  <c r="G138" i="29"/>
  <c r="H138" i="29" s="1"/>
  <c r="N138" i="29"/>
  <c r="F138" i="29"/>
  <c r="O138" i="29"/>
  <c r="AE138" i="29"/>
  <c r="B139" i="29"/>
  <c r="V139" i="29"/>
  <c r="C139" i="29"/>
  <c r="E139" i="29"/>
  <c r="D139" i="29"/>
  <c r="I139" i="29"/>
  <c r="G139" i="29"/>
  <c r="H139" i="29" s="1"/>
  <c r="N139" i="29"/>
  <c r="F139" i="29"/>
  <c r="O139" i="29"/>
  <c r="AE139" i="29"/>
  <c r="B140" i="29"/>
  <c r="V140" i="29"/>
  <c r="C140" i="29"/>
  <c r="E140" i="29"/>
  <c r="D140" i="29"/>
  <c r="I140" i="29"/>
  <c r="G140" i="29"/>
  <c r="H140" i="29" s="1"/>
  <c r="N140" i="29"/>
  <c r="F140" i="29"/>
  <c r="O140" i="29"/>
  <c r="AE140" i="29"/>
  <c r="B141" i="29"/>
  <c r="AB141" i="29"/>
  <c r="C141" i="29"/>
  <c r="E141" i="29"/>
  <c r="D141" i="29"/>
  <c r="I141" i="29"/>
  <c r="G141" i="29"/>
  <c r="H141" i="29" s="1"/>
  <c r="N141" i="29"/>
  <c r="F141" i="29"/>
  <c r="O141" i="29"/>
  <c r="AE141" i="29"/>
  <c r="B142" i="29"/>
  <c r="K142" i="29"/>
  <c r="C142" i="29"/>
  <c r="E142" i="29"/>
  <c r="D142" i="29"/>
  <c r="I142" i="29"/>
  <c r="G142" i="29"/>
  <c r="H142" i="29" s="1"/>
  <c r="N142" i="29"/>
  <c r="F142" i="29"/>
  <c r="O142" i="29"/>
  <c r="AE142" i="29"/>
  <c r="B143" i="29"/>
  <c r="C143" i="29"/>
  <c r="E143" i="29"/>
  <c r="D143" i="29"/>
  <c r="I143" i="29"/>
  <c r="G143" i="29"/>
  <c r="H143" i="29" s="1"/>
  <c r="N143" i="29"/>
  <c r="F143" i="29"/>
  <c r="O143" i="29"/>
  <c r="AE143" i="29"/>
  <c r="B144" i="29"/>
  <c r="U144" i="29"/>
  <c r="C144" i="29"/>
  <c r="E144" i="29"/>
  <c r="D144" i="29"/>
  <c r="I144" i="29"/>
  <c r="G144" i="29"/>
  <c r="H144" i="29"/>
  <c r="N144" i="29"/>
  <c r="F144" i="29"/>
  <c r="O144" i="29"/>
  <c r="AE144" i="29"/>
  <c r="B145" i="29"/>
  <c r="C145" i="29"/>
  <c r="E145" i="29"/>
  <c r="D145" i="29"/>
  <c r="I145" i="29"/>
  <c r="G145" i="29"/>
  <c r="H145" i="29"/>
  <c r="N145" i="29"/>
  <c r="F145" i="29"/>
  <c r="O145" i="29"/>
  <c r="AE145" i="29"/>
  <c r="B146" i="29"/>
  <c r="C146" i="29"/>
  <c r="E146" i="29"/>
  <c r="D146" i="29"/>
  <c r="I146" i="29"/>
  <c r="G146" i="29"/>
  <c r="H146" i="29"/>
  <c r="N146" i="29"/>
  <c r="F146" i="29"/>
  <c r="O146" i="29"/>
  <c r="AE146" i="29"/>
  <c r="B147" i="29"/>
  <c r="J147" i="29" s="1"/>
  <c r="C147" i="29"/>
  <c r="E147" i="29"/>
  <c r="D147" i="29"/>
  <c r="I147" i="29"/>
  <c r="G147" i="29"/>
  <c r="H147" i="29"/>
  <c r="N147" i="29"/>
  <c r="F147" i="29"/>
  <c r="O147" i="29"/>
  <c r="AE147" i="29"/>
  <c r="B148" i="29"/>
  <c r="Z148" i="29"/>
  <c r="C148" i="29"/>
  <c r="E148" i="29"/>
  <c r="D148" i="29"/>
  <c r="I148" i="29"/>
  <c r="G148" i="29"/>
  <c r="H148" i="29"/>
  <c r="N148" i="29"/>
  <c r="F148" i="29"/>
  <c r="O148" i="29"/>
  <c r="AE148" i="29"/>
  <c r="B149" i="29"/>
  <c r="U149" i="29" s="1"/>
  <c r="C149" i="29"/>
  <c r="E149" i="29"/>
  <c r="D149" i="29"/>
  <c r="I149" i="29"/>
  <c r="G149" i="29"/>
  <c r="H149" i="29"/>
  <c r="N149" i="29"/>
  <c r="F149" i="29"/>
  <c r="O149" i="29"/>
  <c r="AE149" i="29"/>
  <c r="B150" i="29"/>
  <c r="C150" i="29"/>
  <c r="E150" i="29"/>
  <c r="D150" i="29"/>
  <c r="I150" i="29"/>
  <c r="G150" i="29"/>
  <c r="H150" i="29" s="1"/>
  <c r="N150" i="29"/>
  <c r="F150" i="29"/>
  <c r="O150" i="29"/>
  <c r="AE150" i="29"/>
  <c r="B151" i="29"/>
  <c r="C151" i="29"/>
  <c r="E151" i="29"/>
  <c r="D151" i="29"/>
  <c r="I151" i="29"/>
  <c r="G151" i="29"/>
  <c r="H151" i="29"/>
  <c r="N151" i="29"/>
  <c r="F151" i="29"/>
  <c r="O151" i="29"/>
  <c r="AE151" i="29"/>
  <c r="B152" i="29"/>
  <c r="C152" i="29"/>
  <c r="E152" i="29"/>
  <c r="D152" i="29"/>
  <c r="I152" i="29"/>
  <c r="G152" i="29"/>
  <c r="H152" i="29"/>
  <c r="N152" i="29"/>
  <c r="F152" i="29"/>
  <c r="O152" i="29"/>
  <c r="AE152" i="29"/>
  <c r="B153" i="29"/>
  <c r="C153" i="29"/>
  <c r="E153" i="29"/>
  <c r="D153" i="29"/>
  <c r="I153" i="29"/>
  <c r="G153" i="29"/>
  <c r="H153" i="29"/>
  <c r="N153" i="29"/>
  <c r="F153" i="29"/>
  <c r="O153" i="29"/>
  <c r="AE153" i="29"/>
  <c r="B154" i="29"/>
  <c r="C154" i="29"/>
  <c r="E154" i="29"/>
  <c r="D154" i="29"/>
  <c r="I154" i="29"/>
  <c r="G154" i="29"/>
  <c r="H154" i="29" s="1"/>
  <c r="N154" i="29"/>
  <c r="F154" i="29"/>
  <c r="O154" i="29"/>
  <c r="AE154" i="29"/>
  <c r="B155" i="29"/>
  <c r="C155" i="29"/>
  <c r="E155" i="29"/>
  <c r="D155" i="29"/>
  <c r="I155" i="29"/>
  <c r="G155" i="29"/>
  <c r="H155" i="29"/>
  <c r="N155" i="29"/>
  <c r="F155" i="29"/>
  <c r="O155" i="29"/>
  <c r="AE155" i="29"/>
  <c r="B156" i="29"/>
  <c r="C156" i="29"/>
  <c r="E156" i="29"/>
  <c r="D156" i="29"/>
  <c r="I156" i="29"/>
  <c r="G156" i="29"/>
  <c r="H156" i="29"/>
  <c r="N156" i="29"/>
  <c r="F156" i="29"/>
  <c r="O156" i="29"/>
  <c r="AE156" i="29"/>
  <c r="B157" i="29"/>
  <c r="C157" i="29"/>
  <c r="E157" i="29"/>
  <c r="D157" i="29"/>
  <c r="I157" i="29"/>
  <c r="G157" i="29"/>
  <c r="H157" i="29"/>
  <c r="N157" i="29"/>
  <c r="F157" i="29"/>
  <c r="O157" i="29"/>
  <c r="AE157" i="29"/>
  <c r="B158" i="29"/>
  <c r="K158" i="29"/>
  <c r="C158" i="29"/>
  <c r="E158" i="29"/>
  <c r="D158" i="29"/>
  <c r="I158" i="29"/>
  <c r="G158" i="29"/>
  <c r="H158" i="29"/>
  <c r="N158" i="29"/>
  <c r="F158" i="29"/>
  <c r="O158" i="29"/>
  <c r="AE158" i="29"/>
  <c r="B159" i="29"/>
  <c r="C159" i="29"/>
  <c r="E159" i="29"/>
  <c r="D159" i="29"/>
  <c r="I159" i="29"/>
  <c r="G159" i="29"/>
  <c r="H159" i="29" s="1"/>
  <c r="N159" i="29"/>
  <c r="F159" i="29"/>
  <c r="O159" i="29"/>
  <c r="AE159" i="29"/>
  <c r="B160" i="29"/>
  <c r="AA160" i="29"/>
  <c r="C160" i="29"/>
  <c r="E160" i="29"/>
  <c r="D160" i="29"/>
  <c r="I160" i="29"/>
  <c r="G160" i="29"/>
  <c r="H160" i="29" s="1"/>
  <c r="N160" i="29"/>
  <c r="F160" i="29"/>
  <c r="O160" i="29"/>
  <c r="AE160" i="29"/>
  <c r="B161" i="29"/>
  <c r="V161" i="29"/>
  <c r="C161" i="29"/>
  <c r="E161" i="29"/>
  <c r="D161" i="29"/>
  <c r="I161" i="29"/>
  <c r="G161" i="29"/>
  <c r="H161" i="29" s="1"/>
  <c r="N161" i="29"/>
  <c r="F161" i="29"/>
  <c r="O161" i="29"/>
  <c r="AE161" i="29"/>
  <c r="B162" i="29"/>
  <c r="Q162" i="29"/>
  <c r="C162" i="29"/>
  <c r="E162" i="29"/>
  <c r="D162" i="29"/>
  <c r="I162" i="29"/>
  <c r="G162" i="29"/>
  <c r="H162" i="29" s="1"/>
  <c r="N162" i="29"/>
  <c r="F162" i="29"/>
  <c r="O162" i="29"/>
  <c r="AE162" i="29"/>
  <c r="B163" i="29"/>
  <c r="U163" i="29"/>
  <c r="C163" i="29"/>
  <c r="E163" i="29"/>
  <c r="D163" i="29"/>
  <c r="I163" i="29"/>
  <c r="G163" i="29"/>
  <c r="H163" i="29" s="1"/>
  <c r="N163" i="29"/>
  <c r="F163" i="29"/>
  <c r="O163" i="29"/>
  <c r="AE163" i="29"/>
  <c r="B164" i="29"/>
  <c r="C164" i="29"/>
  <c r="E164" i="29"/>
  <c r="D164" i="29"/>
  <c r="I164" i="29"/>
  <c r="G164" i="29"/>
  <c r="H164" i="29" s="1"/>
  <c r="N164" i="29"/>
  <c r="F164" i="29"/>
  <c r="O164" i="29"/>
  <c r="AE164" i="29"/>
  <c r="B165" i="29"/>
  <c r="C165" i="29"/>
  <c r="E165" i="29"/>
  <c r="D165" i="29"/>
  <c r="I165" i="29"/>
  <c r="G165" i="29"/>
  <c r="H165" i="29"/>
  <c r="N165" i="29"/>
  <c r="F165" i="29"/>
  <c r="O165" i="29"/>
  <c r="AE165" i="29"/>
  <c r="B166" i="29"/>
  <c r="AC166" i="29" s="1"/>
  <c r="C166" i="29"/>
  <c r="E166" i="29"/>
  <c r="D166" i="29"/>
  <c r="I166" i="29"/>
  <c r="G166" i="29"/>
  <c r="H166" i="29"/>
  <c r="N166" i="29"/>
  <c r="F166" i="29"/>
  <c r="O166" i="29"/>
  <c r="AE166" i="29"/>
  <c r="B167" i="29"/>
  <c r="AA167" i="29" s="1"/>
  <c r="C167" i="29"/>
  <c r="E167" i="29"/>
  <c r="D167" i="29"/>
  <c r="I167" i="29"/>
  <c r="G167" i="29"/>
  <c r="H167" i="29"/>
  <c r="N167" i="29"/>
  <c r="F167" i="29"/>
  <c r="O167" i="29"/>
  <c r="AE167" i="29"/>
  <c r="B168" i="29"/>
  <c r="J168" i="29" s="1"/>
  <c r="C168" i="29"/>
  <c r="E168" i="29"/>
  <c r="D168" i="29"/>
  <c r="I168" i="29"/>
  <c r="G168" i="29"/>
  <c r="H168" i="29"/>
  <c r="N168" i="29"/>
  <c r="F168" i="29"/>
  <c r="O168" i="29"/>
  <c r="AE168" i="29"/>
  <c r="B169" i="29"/>
  <c r="W169" i="29" s="1"/>
  <c r="C169" i="29"/>
  <c r="E169" i="29"/>
  <c r="D169" i="29"/>
  <c r="I169" i="29"/>
  <c r="G169" i="29"/>
  <c r="H169" i="29"/>
  <c r="N169" i="29"/>
  <c r="F169" i="29"/>
  <c r="O169" i="29"/>
  <c r="AE169" i="29"/>
  <c r="B170" i="29"/>
  <c r="AC170" i="29" s="1"/>
  <c r="C170" i="29"/>
  <c r="E170" i="29"/>
  <c r="D170" i="29"/>
  <c r="I170" i="29"/>
  <c r="G170" i="29"/>
  <c r="H170" i="29"/>
  <c r="N170" i="29"/>
  <c r="F170" i="29"/>
  <c r="O170" i="29"/>
  <c r="AE170" i="29"/>
  <c r="B171" i="29"/>
  <c r="X171" i="29" s="1"/>
  <c r="C171" i="29"/>
  <c r="E171" i="29"/>
  <c r="D171" i="29"/>
  <c r="I171" i="29"/>
  <c r="G171" i="29"/>
  <c r="H171" i="29"/>
  <c r="N171" i="29"/>
  <c r="F171" i="29"/>
  <c r="O171" i="29"/>
  <c r="AE171" i="29"/>
  <c r="B172" i="29"/>
  <c r="K172" i="29" s="1"/>
  <c r="C172" i="29"/>
  <c r="E172" i="29"/>
  <c r="D172" i="29"/>
  <c r="I172" i="29"/>
  <c r="G172" i="29"/>
  <c r="H172" i="29"/>
  <c r="N172" i="29"/>
  <c r="F172" i="29"/>
  <c r="O172" i="29"/>
  <c r="AE172" i="29"/>
  <c r="B173" i="29"/>
  <c r="C173" i="29"/>
  <c r="E173" i="29"/>
  <c r="D173" i="29"/>
  <c r="I173" i="29"/>
  <c r="G173" i="29"/>
  <c r="H173" i="29"/>
  <c r="N173" i="29"/>
  <c r="F173" i="29"/>
  <c r="O173" i="29"/>
  <c r="AE173" i="29"/>
  <c r="B174" i="29"/>
  <c r="C174" i="29"/>
  <c r="E174" i="29"/>
  <c r="D174" i="29"/>
  <c r="I174" i="29"/>
  <c r="G174" i="29"/>
  <c r="H174" i="29" s="1"/>
  <c r="N174" i="29"/>
  <c r="F174" i="29"/>
  <c r="O174" i="29"/>
  <c r="AE174" i="29"/>
  <c r="B175" i="29"/>
  <c r="AC175" i="29"/>
  <c r="C175" i="29"/>
  <c r="E175" i="29"/>
  <c r="D175" i="29"/>
  <c r="I175" i="29"/>
  <c r="G175" i="29"/>
  <c r="H175" i="29" s="1"/>
  <c r="N175" i="29"/>
  <c r="F175" i="29"/>
  <c r="O175" i="29"/>
  <c r="AE175" i="29"/>
  <c r="B176" i="29"/>
  <c r="V176" i="29"/>
  <c r="C176" i="29"/>
  <c r="E176" i="29"/>
  <c r="D176" i="29"/>
  <c r="I176" i="29"/>
  <c r="G176" i="29"/>
  <c r="H176" i="29" s="1"/>
  <c r="N176" i="29"/>
  <c r="F176" i="29"/>
  <c r="O176" i="29"/>
  <c r="AE176" i="29"/>
  <c r="B177" i="29"/>
  <c r="C177" i="29"/>
  <c r="E177" i="29"/>
  <c r="D177" i="29"/>
  <c r="I177" i="29"/>
  <c r="G177" i="29"/>
  <c r="H177" i="29" s="1"/>
  <c r="N177" i="29"/>
  <c r="F177" i="29"/>
  <c r="O177" i="29"/>
  <c r="AE177" i="29"/>
  <c r="B178" i="29"/>
  <c r="C178" i="29"/>
  <c r="E178" i="29"/>
  <c r="D178" i="29"/>
  <c r="I178" i="29"/>
  <c r="G178" i="29"/>
  <c r="H178" i="29"/>
  <c r="N178" i="29"/>
  <c r="F178" i="29"/>
  <c r="O178" i="29"/>
  <c r="AE178" i="29"/>
  <c r="B179" i="29"/>
  <c r="L179" i="29" s="1"/>
  <c r="C179" i="29"/>
  <c r="E179" i="29"/>
  <c r="D179" i="29"/>
  <c r="I179" i="29"/>
  <c r="G179" i="29"/>
  <c r="H179" i="29"/>
  <c r="N179" i="29"/>
  <c r="F179" i="29"/>
  <c r="O179" i="29"/>
  <c r="AE179" i="29"/>
  <c r="B180" i="29"/>
  <c r="K180" i="29" s="1"/>
  <c r="C180" i="29"/>
  <c r="E180" i="29"/>
  <c r="D180" i="29"/>
  <c r="I180" i="29"/>
  <c r="G180" i="29"/>
  <c r="H180" i="29"/>
  <c r="N180" i="29"/>
  <c r="F180" i="29"/>
  <c r="O180" i="29"/>
  <c r="AE180" i="29"/>
  <c r="B181" i="29"/>
  <c r="C181" i="29"/>
  <c r="E181" i="29"/>
  <c r="D181" i="29"/>
  <c r="I181" i="29"/>
  <c r="G181" i="29"/>
  <c r="H181" i="29"/>
  <c r="N181" i="29"/>
  <c r="F181" i="29"/>
  <c r="O181" i="29"/>
  <c r="AE181" i="29"/>
  <c r="B182" i="29"/>
  <c r="Z182" i="29" s="1"/>
  <c r="C182" i="29"/>
  <c r="E182" i="29"/>
  <c r="D182" i="29"/>
  <c r="I182" i="29"/>
  <c r="G182" i="29"/>
  <c r="H182" i="29"/>
  <c r="N182" i="29"/>
  <c r="F182" i="29"/>
  <c r="O182" i="29"/>
  <c r="AE182" i="29"/>
  <c r="B183" i="29"/>
  <c r="M183" i="29" s="1"/>
  <c r="C183" i="29"/>
  <c r="E183" i="29"/>
  <c r="D183" i="29"/>
  <c r="I183" i="29"/>
  <c r="G183" i="29"/>
  <c r="H183" i="29"/>
  <c r="N183" i="29"/>
  <c r="F183" i="29"/>
  <c r="O183" i="29"/>
  <c r="AE183" i="29"/>
  <c r="B184" i="29"/>
  <c r="X184" i="29" s="1"/>
  <c r="C184" i="29"/>
  <c r="E184" i="29"/>
  <c r="D184" i="29"/>
  <c r="I184" i="29"/>
  <c r="G184" i="29"/>
  <c r="H184" i="29"/>
  <c r="N184" i="29"/>
  <c r="F184" i="29"/>
  <c r="O184" i="29"/>
  <c r="AE184" i="29"/>
  <c r="B185" i="29"/>
  <c r="C185" i="29"/>
  <c r="E185" i="29"/>
  <c r="D185" i="29"/>
  <c r="I185" i="29"/>
  <c r="G185" i="29"/>
  <c r="H185" i="29" s="1"/>
  <c r="N185" i="29"/>
  <c r="F185" i="29"/>
  <c r="O185" i="29"/>
  <c r="AE185" i="29"/>
  <c r="B186" i="29"/>
  <c r="C186" i="29"/>
  <c r="E186" i="29"/>
  <c r="D186" i="29"/>
  <c r="I186" i="29"/>
  <c r="G186" i="29"/>
  <c r="H186" i="29" s="1"/>
  <c r="N186" i="29"/>
  <c r="F186" i="29"/>
  <c r="O186" i="29"/>
  <c r="AE186" i="29"/>
  <c r="B187" i="29"/>
  <c r="X187" i="29"/>
  <c r="C187" i="29"/>
  <c r="E187" i="29"/>
  <c r="D187" i="29"/>
  <c r="I187" i="29"/>
  <c r="G187" i="29"/>
  <c r="H187" i="29" s="1"/>
  <c r="N187" i="29"/>
  <c r="F187" i="29"/>
  <c r="O187" i="29"/>
  <c r="AE187" i="29"/>
  <c r="B188" i="29"/>
  <c r="M188" i="29"/>
  <c r="C188" i="29"/>
  <c r="E188" i="29"/>
  <c r="D188" i="29"/>
  <c r="I188" i="29"/>
  <c r="G188" i="29"/>
  <c r="H188" i="29" s="1"/>
  <c r="N188" i="29"/>
  <c r="F188" i="29"/>
  <c r="O188" i="29"/>
  <c r="AE188" i="29"/>
  <c r="B189" i="29"/>
  <c r="AC189" i="29"/>
  <c r="C189" i="29"/>
  <c r="E189" i="29"/>
  <c r="D189" i="29"/>
  <c r="I189" i="29"/>
  <c r="G189" i="29"/>
  <c r="H189" i="29" s="1"/>
  <c r="N189" i="29"/>
  <c r="F189" i="29"/>
  <c r="O189" i="29"/>
  <c r="AE189" i="29"/>
  <c r="B190" i="29"/>
  <c r="C190" i="29"/>
  <c r="E190" i="29"/>
  <c r="D190" i="29"/>
  <c r="I190" i="29"/>
  <c r="G190" i="29"/>
  <c r="H190" i="29"/>
  <c r="N190" i="29"/>
  <c r="F190" i="29"/>
  <c r="O190" i="29"/>
  <c r="AE190" i="29"/>
  <c r="B191" i="29"/>
  <c r="AB191" i="29" s="1"/>
  <c r="C191" i="29"/>
  <c r="E191" i="29"/>
  <c r="D191" i="29"/>
  <c r="I191" i="29"/>
  <c r="G191" i="29"/>
  <c r="H191" i="29"/>
  <c r="N191" i="29"/>
  <c r="F191" i="29"/>
  <c r="O191" i="29"/>
  <c r="AE191" i="29"/>
  <c r="B192" i="29"/>
  <c r="AA192" i="29" s="1"/>
  <c r="C192" i="29"/>
  <c r="E192" i="29"/>
  <c r="D192" i="29"/>
  <c r="I192" i="29"/>
  <c r="G192" i="29"/>
  <c r="H192" i="29"/>
  <c r="N192" i="29"/>
  <c r="F192" i="29"/>
  <c r="O192" i="29"/>
  <c r="AE192" i="29"/>
  <c r="B193" i="29"/>
  <c r="C193" i="29"/>
  <c r="E193" i="29"/>
  <c r="D193" i="29"/>
  <c r="I193" i="29"/>
  <c r="G193" i="29"/>
  <c r="H193" i="29" s="1"/>
  <c r="N193" i="29"/>
  <c r="F193" i="29"/>
  <c r="O193" i="29"/>
  <c r="AE193" i="29"/>
  <c r="B194" i="29"/>
  <c r="S194" i="29"/>
  <c r="C194" i="29"/>
  <c r="E194" i="29"/>
  <c r="D194" i="29"/>
  <c r="I194" i="29"/>
  <c r="G194" i="29"/>
  <c r="H194" i="29" s="1"/>
  <c r="N194" i="29"/>
  <c r="F194" i="29"/>
  <c r="O194" i="29"/>
  <c r="AE194" i="29"/>
  <c r="B195" i="29"/>
  <c r="T195" i="29"/>
  <c r="C195" i="29"/>
  <c r="E195" i="29"/>
  <c r="D195" i="29"/>
  <c r="I195" i="29"/>
  <c r="G195" i="29"/>
  <c r="H195" i="29" s="1"/>
  <c r="N195" i="29"/>
  <c r="F195" i="29"/>
  <c r="O195" i="29"/>
  <c r="AE195" i="29"/>
  <c r="B196" i="29"/>
  <c r="V196" i="29"/>
  <c r="C196" i="29"/>
  <c r="E196" i="29"/>
  <c r="D196" i="29"/>
  <c r="I196" i="29"/>
  <c r="G196" i="29"/>
  <c r="H196" i="29" s="1"/>
  <c r="N196" i="29"/>
  <c r="F196" i="29"/>
  <c r="O196" i="29"/>
  <c r="AE196" i="29"/>
  <c r="B197" i="29"/>
  <c r="M197" i="29"/>
  <c r="C197" i="29"/>
  <c r="E197" i="29"/>
  <c r="D197" i="29"/>
  <c r="I197" i="29"/>
  <c r="G197" i="29"/>
  <c r="H197" i="29" s="1"/>
  <c r="N197" i="29"/>
  <c r="F197" i="29"/>
  <c r="O197" i="29"/>
  <c r="AE197" i="29"/>
  <c r="B198" i="29"/>
  <c r="Z198" i="29"/>
  <c r="C198" i="29"/>
  <c r="E198" i="29"/>
  <c r="D198" i="29"/>
  <c r="I198" i="29"/>
  <c r="G198" i="29"/>
  <c r="H198" i="29" s="1"/>
  <c r="N198" i="29"/>
  <c r="F198" i="29"/>
  <c r="O198" i="29"/>
  <c r="AE198" i="29"/>
  <c r="B199" i="29"/>
  <c r="W199" i="29"/>
  <c r="C199" i="29"/>
  <c r="E199" i="29"/>
  <c r="D199" i="29"/>
  <c r="I199" i="29"/>
  <c r="G199" i="29"/>
  <c r="H199" i="29" s="1"/>
  <c r="N199" i="29"/>
  <c r="F199" i="29"/>
  <c r="O199" i="29"/>
  <c r="AE199" i="29"/>
  <c r="B200" i="29"/>
  <c r="C200" i="29"/>
  <c r="E200" i="29"/>
  <c r="D200" i="29"/>
  <c r="I200" i="29"/>
  <c r="G200" i="29"/>
  <c r="H200" i="29" s="1"/>
  <c r="N200" i="29"/>
  <c r="F200" i="29"/>
  <c r="O200" i="29"/>
  <c r="AE200" i="29"/>
  <c r="B201" i="29"/>
  <c r="AC201" i="29"/>
  <c r="C201" i="29"/>
  <c r="E201" i="29"/>
  <c r="D201" i="29"/>
  <c r="I201" i="29"/>
  <c r="G201" i="29"/>
  <c r="H201" i="29" s="1"/>
  <c r="N201" i="29"/>
  <c r="F201" i="29"/>
  <c r="O201" i="29"/>
  <c r="AE201" i="29"/>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K136" i="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C155" i="15"/>
  <c r="B156" i="15"/>
  <c r="C156" i="15"/>
  <c r="B157" i="15"/>
  <c r="C157" i="15"/>
  <c r="B158" i="15"/>
  <c r="C158" i="15"/>
  <c r="B159" i="15"/>
  <c r="C159" i="15"/>
  <c r="B160" i="15"/>
  <c r="C160" i="15"/>
  <c r="B161" i="15"/>
  <c r="C161" i="15"/>
  <c r="B162" i="15"/>
  <c r="C162" i="15"/>
  <c r="B163" i="15"/>
  <c r="C163" i="15"/>
  <c r="B164" i="15"/>
  <c r="C164" i="15"/>
  <c r="B165" i="15"/>
  <c r="C165" i="15"/>
  <c r="B166" i="15"/>
  <c r="C166" i="15"/>
  <c r="B167" i="15"/>
  <c r="C167" i="15"/>
  <c r="B168" i="15"/>
  <c r="C168" i="15"/>
  <c r="B169" i="15"/>
  <c r="C169" i="15"/>
  <c r="B170" i="15"/>
  <c r="C170" i="15"/>
  <c r="B171" i="15"/>
  <c r="C171" i="15"/>
  <c r="B172" i="15"/>
  <c r="C172" i="15"/>
  <c r="B173" i="15"/>
  <c r="C173" i="15"/>
  <c r="B174" i="15"/>
  <c r="C174" i="15"/>
  <c r="B175" i="15"/>
  <c r="C175" i="15"/>
  <c r="B176" i="15"/>
  <c r="C176" i="15"/>
  <c r="B177" i="15"/>
  <c r="C177" i="15"/>
  <c r="B178" i="15"/>
  <c r="C178" i="15"/>
  <c r="B179" i="15"/>
  <c r="C179" i="15"/>
  <c r="B180" i="15"/>
  <c r="C180" i="15"/>
  <c r="B181" i="15"/>
  <c r="C181" i="15"/>
  <c r="B182" i="15"/>
  <c r="C182" i="15"/>
  <c r="B183" i="15"/>
  <c r="C183" i="15"/>
  <c r="B184" i="15"/>
  <c r="C184" i="15"/>
  <c r="B185" i="15"/>
  <c r="C185" i="15"/>
  <c r="B186" i="15"/>
  <c r="C186" i="15"/>
  <c r="B187" i="15"/>
  <c r="C187" i="15"/>
  <c r="B188" i="15"/>
  <c r="C188" i="15"/>
  <c r="B189" i="15"/>
  <c r="C189" i="15"/>
  <c r="B190" i="15"/>
  <c r="C190" i="15"/>
  <c r="B191" i="15"/>
  <c r="C191" i="15"/>
  <c r="B192" i="15"/>
  <c r="C192" i="15"/>
  <c r="B193" i="15"/>
  <c r="C193" i="15"/>
  <c r="B194" i="15"/>
  <c r="C194" i="15"/>
  <c r="B195" i="15"/>
  <c r="C195" i="15"/>
  <c r="B196" i="15"/>
  <c r="C196" i="15"/>
  <c r="B197" i="15"/>
  <c r="C197" i="15"/>
  <c r="B198" i="15"/>
  <c r="C198" i="15"/>
  <c r="B199" i="15"/>
  <c r="C199" i="15"/>
  <c r="B200" i="15"/>
  <c r="C200" i="15"/>
  <c r="B201" i="15"/>
  <c r="C201" i="15"/>
  <c r="B202" i="15"/>
  <c r="C202" i="15"/>
  <c r="B203" i="15"/>
  <c r="C203" i="15"/>
  <c r="B204" i="15"/>
  <c r="C204" i="15"/>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155" i="10"/>
  <c r="C155" i="10"/>
  <c r="B156" i="10"/>
  <c r="C156" i="10"/>
  <c r="B157" i="10"/>
  <c r="C157" i="10"/>
  <c r="B158" i="10"/>
  <c r="C158" i="10"/>
  <c r="B159" i="10"/>
  <c r="C159" i="10"/>
  <c r="B160" i="10"/>
  <c r="C160" i="10"/>
  <c r="B161" i="10"/>
  <c r="C161" i="10"/>
  <c r="B162" i="10"/>
  <c r="C162" i="10"/>
  <c r="B163" i="10"/>
  <c r="C163" i="10"/>
  <c r="B164" i="10"/>
  <c r="C164" i="10"/>
  <c r="B165" i="10"/>
  <c r="C165" i="10"/>
  <c r="B166" i="10"/>
  <c r="C166" i="10"/>
  <c r="B167" i="10"/>
  <c r="C167" i="10"/>
  <c r="B168" i="10"/>
  <c r="C168" i="10"/>
  <c r="B169" i="10"/>
  <c r="C169" i="10"/>
  <c r="B170" i="10"/>
  <c r="C170" i="10"/>
  <c r="B171" i="10"/>
  <c r="C171" i="10"/>
  <c r="B172" i="10"/>
  <c r="C172" i="10"/>
  <c r="B173" i="10"/>
  <c r="C173" i="10"/>
  <c r="B174" i="10"/>
  <c r="C174" i="10"/>
  <c r="B175" i="10"/>
  <c r="C175" i="10"/>
  <c r="B176" i="10"/>
  <c r="C176" i="10"/>
  <c r="B177" i="10"/>
  <c r="C177" i="10"/>
  <c r="B178" i="10"/>
  <c r="C178" i="10"/>
  <c r="B179" i="10"/>
  <c r="C179" i="10"/>
  <c r="B180" i="10"/>
  <c r="C180" i="10"/>
  <c r="B181" i="10"/>
  <c r="C181" i="10"/>
  <c r="B182" i="10"/>
  <c r="C182" i="10"/>
  <c r="B183" i="10"/>
  <c r="C183" i="10"/>
  <c r="B184" i="10"/>
  <c r="C184" i="10"/>
  <c r="B185" i="10"/>
  <c r="C185" i="10"/>
  <c r="B186" i="10"/>
  <c r="C186" i="10"/>
  <c r="B187" i="10"/>
  <c r="C187" i="10"/>
  <c r="B188" i="10"/>
  <c r="C188" i="10"/>
  <c r="B189" i="10"/>
  <c r="C189" i="10"/>
  <c r="B190" i="10"/>
  <c r="C190" i="10"/>
  <c r="B191" i="10"/>
  <c r="C191" i="10"/>
  <c r="B192" i="10"/>
  <c r="C192" i="10"/>
  <c r="B193" i="10"/>
  <c r="C193" i="10"/>
  <c r="B194" i="10"/>
  <c r="C194" i="10"/>
  <c r="B195" i="10"/>
  <c r="C195" i="10"/>
  <c r="B196" i="10"/>
  <c r="C196" i="10"/>
  <c r="B197" i="10"/>
  <c r="C197" i="10"/>
  <c r="B198" i="10"/>
  <c r="C198" i="10"/>
  <c r="B199" i="10"/>
  <c r="C199" i="10"/>
  <c r="B200" i="10"/>
  <c r="C200" i="10"/>
  <c r="B201" i="10"/>
  <c r="C201" i="10"/>
  <c r="B202" i="10"/>
  <c r="C202" i="10"/>
  <c r="B203" i="10"/>
  <c r="C203" i="10"/>
  <c r="B204" i="10"/>
  <c r="C204" i="10"/>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N204" i="15"/>
  <c r="K204" i="5"/>
  <c r="N200" i="15"/>
  <c r="K200" i="5"/>
  <c r="N196" i="15"/>
  <c r="K196" i="5"/>
  <c r="N192" i="15"/>
  <c r="K192" i="5"/>
  <c r="N188" i="15"/>
  <c r="K188" i="5"/>
  <c r="N184" i="15"/>
  <c r="K184" i="5"/>
  <c r="N180" i="15"/>
  <c r="K180" i="5"/>
  <c r="N176" i="15"/>
  <c r="K176" i="5"/>
  <c r="N172" i="15"/>
  <c r="K172" i="5"/>
  <c r="N168" i="15"/>
  <c r="K168" i="5"/>
  <c r="N164" i="15"/>
  <c r="K164" i="5"/>
  <c r="N160" i="15"/>
  <c r="K160" i="5"/>
  <c r="N156" i="15"/>
  <c r="K156" i="5"/>
  <c r="N152" i="15"/>
  <c r="K152" i="5"/>
  <c r="N148" i="15"/>
  <c r="K148" i="5"/>
  <c r="N144" i="15"/>
  <c r="K144" i="5"/>
  <c r="N140" i="15"/>
  <c r="K140" i="5"/>
  <c r="N132" i="15"/>
  <c r="K132" i="5"/>
  <c r="N128" i="15"/>
  <c r="K128" i="5"/>
  <c r="N124" i="15"/>
  <c r="K124" i="5"/>
  <c r="N120" i="15"/>
  <c r="K120" i="5"/>
  <c r="N116" i="15"/>
  <c r="K116" i="5"/>
  <c r="N112" i="15"/>
  <c r="K112" i="5"/>
  <c r="N108" i="15"/>
  <c r="K108" i="5"/>
  <c r="N104" i="15"/>
  <c r="K104" i="5"/>
  <c r="N100" i="15"/>
  <c r="K100" i="5"/>
  <c r="N96" i="15"/>
  <c r="K96" i="5"/>
  <c r="N92" i="15"/>
  <c r="K92" i="5"/>
  <c r="N88" i="15"/>
  <c r="K88" i="5"/>
  <c r="N84" i="15"/>
  <c r="K84" i="5"/>
  <c r="N80" i="15"/>
  <c r="K80" i="5"/>
  <c r="N76" i="15"/>
  <c r="K76" i="5"/>
  <c r="N72" i="15"/>
  <c r="K72" i="5"/>
  <c r="N68" i="15"/>
  <c r="K68" i="5"/>
  <c r="N64" i="15"/>
  <c r="K64" i="5"/>
  <c r="N60" i="15"/>
  <c r="K60" i="5"/>
  <c r="N56" i="15"/>
  <c r="K56" i="5"/>
  <c r="N52" i="15"/>
  <c r="K52" i="5"/>
  <c r="N48" i="15"/>
  <c r="K48" i="5"/>
  <c r="N203" i="15"/>
  <c r="K203" i="5"/>
  <c r="N199" i="15"/>
  <c r="K199" i="5"/>
  <c r="N195" i="15"/>
  <c r="K195" i="5"/>
  <c r="N191" i="15"/>
  <c r="K191" i="5"/>
  <c r="N187" i="15"/>
  <c r="K187" i="5"/>
  <c r="N183" i="15"/>
  <c r="K183" i="5"/>
  <c r="N179" i="15"/>
  <c r="K179" i="5"/>
  <c r="N175" i="15"/>
  <c r="K175" i="5"/>
  <c r="N171" i="15"/>
  <c r="K171" i="5"/>
  <c r="N167" i="15"/>
  <c r="K167" i="5"/>
  <c r="N163" i="15"/>
  <c r="K163" i="5"/>
  <c r="N159" i="15"/>
  <c r="K159" i="5"/>
  <c r="N155" i="15"/>
  <c r="K155" i="5"/>
  <c r="N151" i="15"/>
  <c r="K151" i="5"/>
  <c r="N147" i="15"/>
  <c r="K147" i="5"/>
  <c r="N143" i="15"/>
  <c r="K143" i="5"/>
  <c r="N139" i="15"/>
  <c r="K139" i="5"/>
  <c r="N135" i="15"/>
  <c r="K135" i="5"/>
  <c r="N131" i="15"/>
  <c r="K131" i="5"/>
  <c r="N127" i="15"/>
  <c r="K127" i="5"/>
  <c r="N123" i="15"/>
  <c r="K123" i="5"/>
  <c r="N119" i="15"/>
  <c r="K119" i="5"/>
  <c r="N115" i="15"/>
  <c r="K115" i="5"/>
  <c r="N111" i="15"/>
  <c r="K111" i="5"/>
  <c r="N107" i="15"/>
  <c r="K107" i="5"/>
  <c r="N103" i="15"/>
  <c r="K103" i="5"/>
  <c r="N99" i="15"/>
  <c r="K99" i="5"/>
  <c r="N95" i="15"/>
  <c r="K95" i="5"/>
  <c r="N91" i="15"/>
  <c r="K91" i="5"/>
  <c r="N87" i="15"/>
  <c r="K87" i="5"/>
  <c r="N83" i="15"/>
  <c r="K83" i="5"/>
  <c r="N79" i="15"/>
  <c r="K79" i="5"/>
  <c r="N75" i="15"/>
  <c r="K75" i="5"/>
  <c r="N71" i="15"/>
  <c r="K71" i="5"/>
  <c r="N67" i="15"/>
  <c r="K67" i="5"/>
  <c r="N63" i="15"/>
  <c r="K63" i="5"/>
  <c r="N59" i="15"/>
  <c r="K59" i="5"/>
  <c r="N55" i="15"/>
  <c r="K55" i="5"/>
  <c r="N51" i="15"/>
  <c r="K51" i="5"/>
  <c r="N47" i="15"/>
  <c r="K47" i="5"/>
  <c r="N202" i="15"/>
  <c r="K202" i="5"/>
  <c r="N198" i="15"/>
  <c r="K198" i="5"/>
  <c r="N194" i="15"/>
  <c r="K194" i="5"/>
  <c r="N190" i="15"/>
  <c r="K190" i="5"/>
  <c r="N186" i="15"/>
  <c r="K186" i="5"/>
  <c r="N182" i="15"/>
  <c r="K182" i="5"/>
  <c r="N178" i="15"/>
  <c r="K178" i="5"/>
  <c r="N174" i="15"/>
  <c r="K174" i="5"/>
  <c r="N170" i="15"/>
  <c r="K170" i="5"/>
  <c r="N166" i="15"/>
  <c r="K166" i="5"/>
  <c r="N162" i="15"/>
  <c r="K162" i="5"/>
  <c r="N158" i="15"/>
  <c r="K158" i="5"/>
  <c r="N154" i="15"/>
  <c r="K154" i="5"/>
  <c r="N150" i="15"/>
  <c r="K150" i="5"/>
  <c r="N146" i="15"/>
  <c r="K146" i="5"/>
  <c r="N142" i="15"/>
  <c r="K142" i="5"/>
  <c r="N138" i="15"/>
  <c r="K138" i="5"/>
  <c r="N134" i="15"/>
  <c r="K134" i="5"/>
  <c r="N130" i="15"/>
  <c r="K130" i="5"/>
  <c r="N126" i="15"/>
  <c r="K126" i="5"/>
  <c r="N122" i="15"/>
  <c r="K122" i="5"/>
  <c r="N118" i="15"/>
  <c r="K118" i="5"/>
  <c r="N114" i="15"/>
  <c r="K114" i="5"/>
  <c r="N110" i="15"/>
  <c r="K110" i="5"/>
  <c r="N106" i="15"/>
  <c r="K106" i="5"/>
  <c r="N102" i="15"/>
  <c r="K102" i="5"/>
  <c r="N98" i="15"/>
  <c r="K98" i="5"/>
  <c r="N94" i="15"/>
  <c r="K94" i="5"/>
  <c r="N90" i="15"/>
  <c r="K90" i="5"/>
  <c r="N86" i="15"/>
  <c r="K86" i="5"/>
  <c r="N82" i="15"/>
  <c r="K82" i="5"/>
  <c r="N78" i="15"/>
  <c r="K78" i="5"/>
  <c r="N74" i="15"/>
  <c r="K74" i="5"/>
  <c r="N70" i="15"/>
  <c r="K70" i="5"/>
  <c r="N66" i="15"/>
  <c r="K66" i="5"/>
  <c r="N62" i="15"/>
  <c r="K62" i="5"/>
  <c r="N58" i="15"/>
  <c r="K58" i="5"/>
  <c r="N54" i="15"/>
  <c r="K54" i="5"/>
  <c r="N50" i="15"/>
  <c r="K50" i="5"/>
  <c r="N46" i="15"/>
  <c r="K46" i="5"/>
  <c r="N201" i="15"/>
  <c r="K201" i="5"/>
  <c r="N197" i="15"/>
  <c r="K197" i="5"/>
  <c r="N193" i="15"/>
  <c r="K193" i="5"/>
  <c r="N189" i="15"/>
  <c r="K189" i="5"/>
  <c r="N185" i="15"/>
  <c r="K185" i="5"/>
  <c r="N181" i="15"/>
  <c r="K181" i="5"/>
  <c r="N177" i="15"/>
  <c r="K177" i="5"/>
  <c r="N173" i="15"/>
  <c r="K173" i="5"/>
  <c r="N169" i="15"/>
  <c r="K169" i="5"/>
  <c r="N165" i="15"/>
  <c r="K165" i="5"/>
  <c r="N161" i="15"/>
  <c r="K161" i="5"/>
  <c r="N157" i="15"/>
  <c r="K157" i="5"/>
  <c r="N153" i="15"/>
  <c r="K153" i="5"/>
  <c r="N149" i="15"/>
  <c r="K149" i="5"/>
  <c r="N145" i="15"/>
  <c r="K145" i="5"/>
  <c r="N141" i="15"/>
  <c r="K141" i="5"/>
  <c r="N137" i="15"/>
  <c r="K137" i="5"/>
  <c r="N133" i="15"/>
  <c r="K133" i="5"/>
  <c r="N129" i="15"/>
  <c r="K129" i="5"/>
  <c r="N125" i="15"/>
  <c r="K125" i="5"/>
  <c r="N121" i="15"/>
  <c r="K121" i="5"/>
  <c r="N117" i="15"/>
  <c r="K117" i="5"/>
  <c r="N113" i="15"/>
  <c r="K113" i="5"/>
  <c r="N109" i="15"/>
  <c r="K109" i="5"/>
  <c r="N105" i="15"/>
  <c r="K105" i="5"/>
  <c r="N101" i="15"/>
  <c r="K101" i="5"/>
  <c r="N97" i="15"/>
  <c r="K97" i="5"/>
  <c r="N93" i="15"/>
  <c r="K93" i="5"/>
  <c r="N89" i="15"/>
  <c r="K89" i="5"/>
  <c r="N85" i="15"/>
  <c r="K85" i="5"/>
  <c r="N81" i="15"/>
  <c r="K81" i="5"/>
  <c r="N77" i="15"/>
  <c r="K77" i="5"/>
  <c r="N73" i="15"/>
  <c r="K73" i="5"/>
  <c r="N69" i="15"/>
  <c r="K69" i="5"/>
  <c r="N65" i="15"/>
  <c r="K65" i="5"/>
  <c r="N61" i="15"/>
  <c r="K61" i="5"/>
  <c r="N57" i="15"/>
  <c r="K57" i="5"/>
  <c r="N53" i="15"/>
  <c r="K53" i="5"/>
  <c r="N49" i="15"/>
  <c r="K49" i="5"/>
  <c r="N45" i="15"/>
  <c r="K45" i="5"/>
  <c r="Y178" i="2" a="1"/>
  <c r="Y178" i="2" s="1"/>
  <c r="Y170" i="2" a="1"/>
  <c r="Y170" i="2" s="1"/>
  <c r="Y146" i="2" a="1"/>
  <c r="Y146" i="2" s="1"/>
  <c r="Y138" i="2" a="1"/>
  <c r="Y138" i="2" s="1"/>
  <c r="Y114" i="2" a="1"/>
  <c r="Y114" i="2" s="1"/>
  <c r="Y202" i="2" a="1"/>
  <c r="Y202" i="2" s="1"/>
  <c r="Y106" i="2" a="1"/>
  <c r="Y106" i="2" s="1"/>
  <c r="Y82" i="2" a="1"/>
  <c r="Y82" i="2" s="1"/>
  <c r="Y74" i="2" a="1"/>
  <c r="Y74" i="2" s="1"/>
  <c r="Y50" i="2" a="1"/>
  <c r="Y50" i="2" s="1"/>
  <c r="Y203" i="2" a="1"/>
  <c r="Y203" i="2"/>
  <c r="Y195" i="2" a="1"/>
  <c r="Y195" i="2" s="1"/>
  <c r="Y187" i="2" a="1"/>
  <c r="Y187" i="2" s="1"/>
  <c r="Y179" i="2" a="1"/>
  <c r="Y179" i="2" s="1"/>
  <c r="Y171" i="2" a="1"/>
  <c r="Y171" i="2" s="1"/>
  <c r="Y163" i="2" a="1"/>
  <c r="Y163" i="2" s="1"/>
  <c r="Y155" i="2" a="1"/>
  <c r="Y155" i="2" s="1"/>
  <c r="Y147" i="2" a="1"/>
  <c r="Y147" i="2" s="1"/>
  <c r="Y139" i="2" a="1"/>
  <c r="Y139" i="2" s="1"/>
  <c r="Y131" i="2" a="1"/>
  <c r="Y131" i="2" s="1"/>
  <c r="Y123" i="2" a="1"/>
  <c r="Y123" i="2" s="1"/>
  <c r="Y115" i="2" a="1"/>
  <c r="Y115" i="2" s="1"/>
  <c r="Y107" i="2" a="1"/>
  <c r="Y107" i="2" s="1"/>
  <c r="Y99" i="2" a="1"/>
  <c r="Y99" i="2" s="1"/>
  <c r="Y91" i="2" a="1"/>
  <c r="Y91" i="2" s="1"/>
  <c r="Y83" i="2" a="1"/>
  <c r="Y83" i="2" s="1"/>
  <c r="AK200" i="2" a="1"/>
  <c r="AK200" i="2" s="1"/>
  <c r="Y200" i="2" a="1"/>
  <c r="Y200" i="2" s="1"/>
  <c r="Y198" i="2" a="1"/>
  <c r="Y198" i="2" s="1"/>
  <c r="AK192" i="2" a="1"/>
  <c r="AK192" i="2" s="1"/>
  <c r="Y192" i="2" a="1"/>
  <c r="Y192" i="2" s="1"/>
  <c r="Y190" i="2" a="1"/>
  <c r="Y190" i="2" s="1"/>
  <c r="AK184" i="2" a="1"/>
  <c r="AK184" i="2" s="1"/>
  <c r="Y184" i="2" a="1"/>
  <c r="Y184" i="2" s="1"/>
  <c r="Y182" i="2" a="1"/>
  <c r="Y182" i="2" s="1"/>
  <c r="AK176" i="2" a="1"/>
  <c r="AK176" i="2" s="1"/>
  <c r="Y176" i="2" a="1"/>
  <c r="Y176" i="2" s="1"/>
  <c r="Y174" i="2" a="1"/>
  <c r="Y174" i="2"/>
  <c r="AK168" i="2" a="1"/>
  <c r="AK168" i="2" s="1"/>
  <c r="Y168" i="2" a="1"/>
  <c r="Y168" i="2" s="1"/>
  <c r="Y166" i="2" a="1"/>
  <c r="Y166" i="2" s="1"/>
  <c r="AK160" i="2" a="1"/>
  <c r="AK160" i="2" s="1"/>
  <c r="Y160" i="2" a="1"/>
  <c r="Y160" i="2" s="1"/>
  <c r="Y158" i="2" a="1"/>
  <c r="Y158" i="2" s="1"/>
  <c r="AK152" i="2" a="1"/>
  <c r="AK152" i="2" s="1"/>
  <c r="Y152" i="2" a="1"/>
  <c r="Y152" i="2" s="1"/>
  <c r="Y150" i="2" a="1"/>
  <c r="Y150" i="2" s="1"/>
  <c r="AK144" i="2" a="1"/>
  <c r="AK144" i="2" s="1"/>
  <c r="Y144" i="2" a="1"/>
  <c r="Y144" i="2" s="1"/>
  <c r="Y142" i="2" a="1"/>
  <c r="Y142" i="2" s="1"/>
  <c r="AK136" i="2" a="1"/>
  <c r="AK136" i="2" s="1"/>
  <c r="Y136" i="2" a="1"/>
  <c r="Y136" i="2" s="1"/>
  <c r="Y134" i="2" a="1"/>
  <c r="Y134" i="2" s="1"/>
  <c r="Y128" i="2" a="1"/>
  <c r="Y128" i="2" s="1"/>
  <c r="AK128" i="2" a="1"/>
  <c r="AK128" i="2" s="1"/>
  <c r="Y126" i="2" a="1"/>
  <c r="Y126" i="2" s="1"/>
  <c r="Y120" i="2" a="1"/>
  <c r="Y120" i="2" s="1"/>
  <c r="AK120" i="2" a="1"/>
  <c r="AK120" i="2" s="1"/>
  <c r="Y118" i="2" a="1"/>
  <c r="Y118" i="2" s="1"/>
  <c r="Y112" i="2" a="1"/>
  <c r="Y112" i="2" s="1"/>
  <c r="AK112" i="2" a="1"/>
  <c r="AK112" i="2" s="1"/>
  <c r="Y110" i="2" a="1"/>
  <c r="Y110" i="2" s="1"/>
  <c r="Y104" i="2" a="1"/>
  <c r="Y104" i="2" s="1"/>
  <c r="AK104" i="2" a="1"/>
  <c r="AK104" i="2" s="1"/>
  <c r="Y102" i="2" a="1"/>
  <c r="Y102" i="2" s="1"/>
  <c r="Y96" i="2" a="1"/>
  <c r="Y96" i="2" s="1"/>
  <c r="AK96" i="2" a="1"/>
  <c r="AK96" i="2" s="1"/>
  <c r="Y88" i="2" a="1"/>
  <c r="Y88" i="2" s="1"/>
  <c r="AK88" i="2" a="1"/>
  <c r="AK88" i="2" s="1"/>
  <c r="Y86" i="2" a="1"/>
  <c r="Y86" i="2" s="1"/>
  <c r="Y80" i="2" a="1"/>
  <c r="Y80" i="2" s="1"/>
  <c r="AK80" i="2" a="1"/>
  <c r="AK80" i="2" s="1"/>
  <c r="Y78" i="2" a="1"/>
  <c r="Y78" i="2" s="1"/>
  <c r="AK72" i="2" a="1"/>
  <c r="AK72" i="2" s="1"/>
  <c r="Y72" i="2" a="1"/>
  <c r="Y72" i="2" s="1"/>
  <c r="Y70" i="2" a="1"/>
  <c r="Y70" i="2" s="1"/>
  <c r="AK64" i="2" a="1"/>
  <c r="AK64" i="2" s="1"/>
  <c r="Y64" i="2" a="1"/>
  <c r="Y64" i="2" s="1"/>
  <c r="Y62" i="2" a="1"/>
  <c r="Y62" i="2" s="1"/>
  <c r="AK56" i="2" a="1"/>
  <c r="AK56" i="2" s="1"/>
  <c r="Y56" i="2" a="1"/>
  <c r="Y56" i="2" s="1"/>
  <c r="Y54" i="2" a="1"/>
  <c r="Y54" i="2" s="1"/>
  <c r="AK48" i="2" a="1"/>
  <c r="AK48" i="2" s="1"/>
  <c r="Y48" i="2" a="1"/>
  <c r="Y48" i="2" s="1"/>
  <c r="Y46" i="2" a="1"/>
  <c r="Y46" i="2" s="1"/>
  <c r="Y197" i="2" a="1"/>
  <c r="Y197" i="2" s="1"/>
  <c r="AK197" i="2" a="1"/>
  <c r="AK197" i="2" s="1"/>
  <c r="Y189" i="2" a="1"/>
  <c r="Y189" i="2" s="1"/>
  <c r="AK189" i="2" a="1"/>
  <c r="AK189" i="2" s="1"/>
  <c r="Y181" i="2" a="1"/>
  <c r="Y181" i="2" s="1"/>
  <c r="AK181" i="2" a="1"/>
  <c r="AK181" i="2" s="1"/>
  <c r="Y173" i="2" a="1"/>
  <c r="Y173" i="2" s="1"/>
  <c r="AK173" i="2" a="1"/>
  <c r="AK173" i="2" s="1"/>
  <c r="Y165" i="2" a="1"/>
  <c r="Y165" i="2" s="1"/>
  <c r="AK165" i="2" a="1"/>
  <c r="AK165" i="2" s="1"/>
  <c r="Y157" i="2" a="1"/>
  <c r="Y157" i="2" s="1"/>
  <c r="AK157" i="2" a="1"/>
  <c r="AK157" i="2" s="1"/>
  <c r="Y149" i="2" a="1"/>
  <c r="Y149" i="2" s="1"/>
  <c r="AK149" i="2" a="1"/>
  <c r="AK149" i="2" s="1"/>
  <c r="Y141" i="2" a="1"/>
  <c r="Y141" i="2" s="1"/>
  <c r="AK141" i="2" a="1"/>
  <c r="AK141" i="2" s="1"/>
  <c r="Y133" i="2" a="1"/>
  <c r="Y133" i="2" s="1"/>
  <c r="AK133" i="2" a="1"/>
  <c r="AK133" i="2" s="1"/>
  <c r="Y125" i="2" a="1"/>
  <c r="Y125" i="2" s="1"/>
  <c r="AK125" i="2" a="1"/>
  <c r="AK125" i="2" s="1"/>
  <c r="Y117" i="2" a="1"/>
  <c r="Y117" i="2" s="1"/>
  <c r="AK117" i="2" a="1"/>
  <c r="AK117" i="2" s="1"/>
  <c r="Y109" i="2" a="1"/>
  <c r="Y109" i="2" s="1"/>
  <c r="AK109" i="2" a="1"/>
  <c r="AK109" i="2" s="1"/>
  <c r="Y101" i="2" a="1"/>
  <c r="Y101" i="2" s="1"/>
  <c r="AK101" i="2" a="1"/>
  <c r="AK101" i="2" s="1"/>
  <c r="Y93" i="2" a="1"/>
  <c r="Y93" i="2" s="1"/>
  <c r="AK93" i="2" a="1"/>
  <c r="AK93" i="2" s="1"/>
  <c r="Y85" i="2" a="1"/>
  <c r="Y85" i="2" s="1"/>
  <c r="AK85" i="2" a="1"/>
  <c r="AK85" i="2" s="1"/>
  <c r="Y77" i="2" a="1"/>
  <c r="Y77" i="2" s="1"/>
  <c r="AK77" i="2" a="1"/>
  <c r="AK77" i="2" s="1"/>
  <c r="Y75" i="2" a="1"/>
  <c r="Y75" i="2" s="1"/>
  <c r="Y69" i="2" a="1"/>
  <c r="Y69" i="2" s="1"/>
  <c r="AK69" i="2" a="1"/>
  <c r="AK69" i="2" s="1"/>
  <c r="Y67" i="2" a="1"/>
  <c r="Y67" i="2" s="1"/>
  <c r="Y61" i="2" a="1"/>
  <c r="Y61" i="2" s="1"/>
  <c r="AK61" i="2" a="1"/>
  <c r="AK61" i="2" s="1"/>
  <c r="Y59" i="2" a="1"/>
  <c r="Y59" i="2" s="1"/>
  <c r="Y53" i="2" a="1"/>
  <c r="Y53" i="2" s="1"/>
  <c r="AK53" i="2" a="1"/>
  <c r="AK53" i="2" s="1"/>
  <c r="Y51" i="2" a="1"/>
  <c r="Y51" i="2" s="1"/>
  <c r="Y45" i="2" a="1"/>
  <c r="Y45" i="2" s="1"/>
  <c r="AK45" i="2" a="1"/>
  <c r="AK45" i="2" s="1"/>
  <c r="AK194" i="2" a="1"/>
  <c r="AK194" i="2" s="1"/>
  <c r="Y194" i="2" a="1"/>
  <c r="Y194" i="2" s="1"/>
  <c r="AK186" i="2" a="1"/>
  <c r="AK186" i="2" s="1"/>
  <c r="Y186" i="2" a="1"/>
  <c r="Y186" i="2" s="1"/>
  <c r="Y162" i="2" a="1"/>
  <c r="Y162" i="2" s="1"/>
  <c r="AK162" i="2" a="1"/>
  <c r="AK162" i="2" s="1"/>
  <c r="AK154" i="2" a="1"/>
  <c r="AK154" i="2" s="1"/>
  <c r="Y154" i="2" a="1"/>
  <c r="Y154" i="2" s="1"/>
  <c r="AK130" i="2" a="1"/>
  <c r="AK130" i="2" s="1"/>
  <c r="Y130" i="2" a="1"/>
  <c r="Y130" i="2" s="1"/>
  <c r="AK122" i="2" a="1"/>
  <c r="AK122" i="2" s="1"/>
  <c r="Y122" i="2" a="1"/>
  <c r="Y122" i="2" s="1"/>
  <c r="AK98" i="2" a="1"/>
  <c r="AK98" i="2" s="1"/>
  <c r="Y98" i="2" a="1"/>
  <c r="Y98" i="2" s="1"/>
  <c r="AK90" i="2" a="1"/>
  <c r="AK90" i="2" s="1"/>
  <c r="Y90" i="2" a="1"/>
  <c r="Y90" i="2" s="1"/>
  <c r="AK66" i="2" a="1"/>
  <c r="AK66" i="2" s="1"/>
  <c r="Y66" i="2" a="1"/>
  <c r="Y66" i="2" s="1"/>
  <c r="AK58" i="2" a="1"/>
  <c r="AK58" i="2" s="1"/>
  <c r="Y58" i="2" a="1"/>
  <c r="Y58" i="2" s="1"/>
  <c r="Y199" i="2" a="1"/>
  <c r="Y199" i="2" s="1"/>
  <c r="AK199" i="2" a="1"/>
  <c r="AK199" i="2" s="1"/>
  <c r="Y191" i="2" a="1"/>
  <c r="Y191" i="2" s="1"/>
  <c r="AK191" i="2" a="1"/>
  <c r="AK191" i="2" s="1"/>
  <c r="AK183" i="2" a="1"/>
  <c r="AK183" i="2" s="1"/>
  <c r="Y183" i="2" a="1"/>
  <c r="Y183" i="2" s="1"/>
  <c r="Y175" i="2" a="1"/>
  <c r="Y175" i="2" s="1"/>
  <c r="AK175" i="2" a="1"/>
  <c r="AK175" i="2" s="1"/>
  <c r="Y167" i="2" a="1"/>
  <c r="Y167" i="2" s="1"/>
  <c r="AK167" i="2" a="1"/>
  <c r="AK167" i="2" s="1"/>
  <c r="Y159" i="2" a="1"/>
  <c r="Y159" i="2" s="1"/>
  <c r="AK159" i="2" a="1"/>
  <c r="AK159" i="2" s="1"/>
  <c r="Y151" i="2" a="1"/>
  <c r="Y151" i="2" s="1"/>
  <c r="AK151" i="2" a="1"/>
  <c r="AK151" i="2" s="1"/>
  <c r="Y143" i="2" a="1"/>
  <c r="Y143" i="2" s="1"/>
  <c r="AK143" i="2" a="1"/>
  <c r="AK143" i="2" s="1"/>
  <c r="Y135" i="2" a="1"/>
  <c r="Y135" i="2" s="1"/>
  <c r="AK135" i="2" a="1"/>
  <c r="AK135" i="2" s="1"/>
  <c r="AK127" i="2" a="1"/>
  <c r="AK127" i="2" s="1"/>
  <c r="Y127" i="2" a="1"/>
  <c r="Y127" i="2" s="1"/>
  <c r="Y119" i="2" a="1"/>
  <c r="Y119" i="2" s="1"/>
  <c r="AK119" i="2" a="1"/>
  <c r="AK119" i="2" s="1"/>
  <c r="Y111" i="2" a="1"/>
  <c r="Y111" i="2" s="1"/>
  <c r="AK111" i="2" a="1"/>
  <c r="AK111" i="2" s="1"/>
  <c r="Y103" i="2" a="1"/>
  <c r="Y103" i="2" s="1"/>
  <c r="AK103" i="2" a="1"/>
  <c r="AK103" i="2" s="1"/>
  <c r="Y95" i="2" a="1"/>
  <c r="Y95" i="2" s="1"/>
  <c r="AK95" i="2" a="1"/>
  <c r="AK95" i="2" s="1"/>
  <c r="Y87" i="2" a="1"/>
  <c r="Y87" i="2" s="1"/>
  <c r="AK87" i="2" a="1"/>
  <c r="AK87" i="2" s="1"/>
  <c r="Y79" i="2" a="1"/>
  <c r="Y79" i="2" s="1"/>
  <c r="AK79" i="2" a="1"/>
  <c r="AK79" i="2" s="1"/>
  <c r="AK71" i="2" a="1"/>
  <c r="AK71" i="2" s="1"/>
  <c r="Y71" i="2" a="1"/>
  <c r="Y71" i="2" s="1"/>
  <c r="AK63" i="2" a="1"/>
  <c r="AK63" i="2" s="1"/>
  <c r="Y63" i="2" a="1"/>
  <c r="Y63" i="2" s="1"/>
  <c r="AK55" i="2" a="1"/>
  <c r="AK55" i="2" s="1"/>
  <c r="Y55" i="2" a="1"/>
  <c r="Y55" i="2" s="1"/>
  <c r="AK47" i="2" a="1"/>
  <c r="AK47" i="2" s="1"/>
  <c r="Y47" i="2" a="1"/>
  <c r="Y47" i="2" s="1"/>
  <c r="AK196" i="2" a="1"/>
  <c r="AK196" i="2" s="1"/>
  <c r="Y196" i="2" a="1"/>
  <c r="Y196" i="2" s="1"/>
  <c r="AK201" i="2" a="1"/>
  <c r="AK201" i="2" s="1"/>
  <c r="Y201" i="2" a="1"/>
  <c r="Y201" i="2" s="1"/>
  <c r="AK193" i="2" a="1"/>
  <c r="AK193" i="2" s="1"/>
  <c r="Y193" i="2" a="1"/>
  <c r="Y193" i="2" s="1"/>
  <c r="AK185" i="2" a="1"/>
  <c r="AK185" i="2" s="1"/>
  <c r="Y185" i="2" a="1"/>
  <c r="Y185" i="2" s="1"/>
  <c r="AK177" i="2" a="1"/>
  <c r="AK177" i="2" s="1"/>
  <c r="Y177" i="2" a="1"/>
  <c r="Y177" i="2" s="1"/>
  <c r="AK169" i="2" a="1"/>
  <c r="AK169" i="2" s="1"/>
  <c r="Y169" i="2" a="1"/>
  <c r="Y169" i="2" s="1"/>
  <c r="AK161" i="2" a="1"/>
  <c r="AK161" i="2" s="1"/>
  <c r="Y161" i="2" a="1"/>
  <c r="Y161" i="2" s="1"/>
  <c r="AK153" i="2" a="1"/>
  <c r="AK153" i="2" s="1"/>
  <c r="Y153" i="2" a="1"/>
  <c r="Y153" i="2" s="1"/>
  <c r="Y145" i="2" a="1"/>
  <c r="Y145" i="2" s="1"/>
  <c r="AK145" i="2" a="1"/>
  <c r="AK145" i="2" s="1"/>
  <c r="AK137" i="2" a="1"/>
  <c r="AK137" i="2" s="1"/>
  <c r="Y137" i="2" a="1"/>
  <c r="Y137" i="2" s="1"/>
  <c r="AK129" i="2" a="1"/>
  <c r="AK129" i="2" s="1"/>
  <c r="Y129" i="2" a="1"/>
  <c r="Y129" i="2" s="1"/>
  <c r="AK121" i="2" a="1"/>
  <c r="AK121" i="2" s="1"/>
  <c r="Y121" i="2" a="1"/>
  <c r="Y121" i="2" s="1"/>
  <c r="AK113" i="2" a="1"/>
  <c r="AK113" i="2" s="1"/>
  <c r="Y113" i="2" a="1"/>
  <c r="Y113" i="2" s="1"/>
  <c r="AK105" i="2" a="1"/>
  <c r="AK105" i="2" s="1"/>
  <c r="Y105" i="2" a="1"/>
  <c r="Y105" i="2" s="1"/>
  <c r="AK97" i="2" a="1"/>
  <c r="AK97" i="2" s="1"/>
  <c r="Y97" i="2" a="1"/>
  <c r="Y97" i="2" s="1"/>
  <c r="AK89" i="2" a="1"/>
  <c r="AK89" i="2" s="1"/>
  <c r="Y89" i="2" a="1"/>
  <c r="Y89" i="2" s="1"/>
  <c r="AK81" i="2" a="1"/>
  <c r="AK81" i="2" s="1"/>
  <c r="Y81" i="2" a="1"/>
  <c r="Y81" i="2" s="1"/>
  <c r="AK73" i="2" a="1"/>
  <c r="AK73" i="2" s="1"/>
  <c r="Y73" i="2" a="1"/>
  <c r="Y73" i="2" s="1"/>
  <c r="AK65" i="2" a="1"/>
  <c r="AK65" i="2" s="1"/>
  <c r="Y65" i="2" a="1"/>
  <c r="Y65" i="2" s="1"/>
  <c r="AK57" i="2" a="1"/>
  <c r="AK57" i="2" s="1"/>
  <c r="Y57" i="2" a="1"/>
  <c r="Y57" i="2" s="1"/>
  <c r="AK49" i="2" a="1"/>
  <c r="AK49" i="2" s="1"/>
  <c r="Y49" i="2" a="1"/>
  <c r="Y49" i="2" s="1"/>
  <c r="Y188" i="2" a="1"/>
  <c r="Y188" i="2" s="1"/>
  <c r="Y180" i="2" a="1"/>
  <c r="Y180" i="2" s="1"/>
  <c r="Y172" i="2" a="1"/>
  <c r="Y172" i="2" s="1"/>
  <c r="Y164" i="2" a="1"/>
  <c r="Y164" i="2" s="1"/>
  <c r="Y156" i="2" a="1"/>
  <c r="Y156" i="2" s="1"/>
  <c r="Y148" i="2" a="1"/>
  <c r="Y148" i="2" s="1"/>
  <c r="Y140" i="2" a="1"/>
  <c r="Y140" i="2" s="1"/>
  <c r="Y132" i="2" a="1"/>
  <c r="Y132" i="2" s="1"/>
  <c r="Y124" i="2" a="1"/>
  <c r="Y124" i="2" s="1"/>
  <c r="Y116" i="2" a="1"/>
  <c r="Y116" i="2" s="1"/>
  <c r="Y108" i="2" a="1"/>
  <c r="Y108" i="2" s="1"/>
  <c r="Y100" i="2" a="1"/>
  <c r="Y100" i="2" s="1"/>
  <c r="Y94" i="2" a="1"/>
  <c r="Y94" i="2" s="1"/>
  <c r="AK94" i="2" a="1"/>
  <c r="AK94" i="2" s="1"/>
  <c r="Y92" i="2" a="1"/>
  <c r="Y92" i="2" s="1"/>
  <c r="Y84" i="2" a="1"/>
  <c r="Y84" i="2" s="1"/>
  <c r="Y76" i="2" a="1"/>
  <c r="Y76" i="2" s="1"/>
  <c r="Y68" i="2" a="1"/>
  <c r="Y68" i="2" s="1"/>
  <c r="Y60" i="2" a="1"/>
  <c r="Y60" i="2" s="1"/>
  <c r="Y52" i="2" a="1"/>
  <c r="Y52" i="2" s="1"/>
  <c r="N136" i="15"/>
  <c r="J182" i="29"/>
  <c r="K92" i="29"/>
  <c r="L96" i="29"/>
  <c r="V42" i="29"/>
  <c r="M92" i="29"/>
  <c r="T92" i="29"/>
  <c r="R56" i="29"/>
  <c r="S47" i="29"/>
  <c r="J42" i="29"/>
  <c r="S50" i="29"/>
  <c r="Y48" i="29"/>
  <c r="U42" i="29"/>
  <c r="AA42" i="29"/>
  <c r="K42" i="29"/>
  <c r="X42" i="29"/>
  <c r="Q50" i="29"/>
  <c r="AB162" i="29"/>
  <c r="U161" i="29"/>
  <c r="J82" i="29"/>
  <c r="Q68" i="29"/>
  <c r="W56" i="29"/>
  <c r="L52" i="29"/>
  <c r="U48" i="29"/>
  <c r="J47" i="29"/>
  <c r="V47" i="29"/>
  <c r="R125" i="29"/>
  <c r="X116" i="29"/>
  <c r="J48" i="29"/>
  <c r="J125" i="29"/>
  <c r="K151" i="29"/>
  <c r="L170" i="29"/>
  <c r="AB189" i="29"/>
  <c r="X152" i="29"/>
  <c r="Z134" i="29"/>
  <c r="Z68" i="29"/>
  <c r="L50" i="29"/>
  <c r="Y50" i="29"/>
  <c r="U165" i="29"/>
  <c r="U192" i="29"/>
  <c r="M190" i="29"/>
  <c r="AB158" i="29"/>
  <c r="Y96" i="29"/>
  <c r="Y92" i="29"/>
  <c r="Q91" i="29"/>
  <c r="K90" i="29"/>
  <c r="W61" i="29"/>
  <c r="R50" i="29"/>
  <c r="J50" i="29"/>
  <c r="X49" i="29"/>
  <c r="T48" i="29"/>
  <c r="X48" i="29"/>
  <c r="T47" i="29"/>
  <c r="Y47" i="29"/>
  <c r="AC47" i="29"/>
  <c r="T46" i="29"/>
  <c r="X44" i="29"/>
  <c r="AB200" i="29"/>
  <c r="S190" i="29"/>
  <c r="Q189" i="29"/>
  <c r="K183" i="29"/>
  <c r="V166" i="29"/>
  <c r="S164" i="29"/>
  <c r="U162" i="29"/>
  <c r="AC162" i="29"/>
  <c r="M158" i="29"/>
  <c r="S131" i="29"/>
  <c r="AA108" i="29"/>
  <c r="Z98" i="29"/>
  <c r="K88" i="29"/>
  <c r="Q69" i="29"/>
  <c r="V69" i="29"/>
  <c r="U63" i="29"/>
  <c r="W200" i="29"/>
  <c r="L190" i="29"/>
  <c r="Y190" i="29"/>
  <c r="AC190" i="29"/>
  <c r="J189" i="29"/>
  <c r="J185" i="29"/>
  <c r="U108" i="29"/>
  <c r="V108" i="29"/>
  <c r="S69" i="29"/>
  <c r="L68" i="29"/>
  <c r="Q200" i="29"/>
  <c r="J190" i="29"/>
  <c r="Z190" i="29"/>
  <c r="K108" i="29"/>
  <c r="AB138" i="29"/>
  <c r="Q112" i="29"/>
  <c r="T108" i="29"/>
  <c r="J108" i="29"/>
  <c r="M108" i="29"/>
  <c r="W82" i="29"/>
  <c r="J81" i="29"/>
  <c r="K201" i="29"/>
  <c r="J179" i="29"/>
  <c r="X161" i="29"/>
  <c r="Q160" i="29"/>
  <c r="Z151" i="29"/>
  <c r="Q138" i="29"/>
  <c r="Y137" i="29"/>
  <c r="X134" i="29"/>
  <c r="T125" i="29"/>
  <c r="AC125" i="29"/>
  <c r="Y122" i="29"/>
  <c r="J112" i="29"/>
  <c r="R108" i="29"/>
  <c r="S108" i="29"/>
  <c r="Z108" i="29"/>
  <c r="R103" i="29"/>
  <c r="Y88" i="29"/>
  <c r="S87" i="29"/>
  <c r="T82" i="29"/>
  <c r="S77" i="29"/>
  <c r="Y63" i="29"/>
  <c r="T198" i="29"/>
  <c r="W185" i="29"/>
  <c r="R161" i="29"/>
  <c r="W161" i="29"/>
  <c r="Y159" i="29"/>
  <c r="U151" i="29"/>
  <c r="T138" i="29"/>
  <c r="K134" i="29"/>
  <c r="V131" i="29"/>
  <c r="S125" i="29"/>
  <c r="Y125" i="29"/>
  <c r="Q108" i="29"/>
  <c r="L108" i="29"/>
  <c r="AB108" i="29"/>
  <c r="W108" i="29"/>
  <c r="T88" i="29"/>
  <c r="M88" i="29"/>
  <c r="S82" i="29"/>
  <c r="Z82" i="29"/>
  <c r="Z52" i="29"/>
  <c r="AC50" i="29"/>
  <c r="L200" i="29"/>
  <c r="AC200" i="29"/>
  <c r="X199" i="29"/>
  <c r="J198" i="29"/>
  <c r="M198" i="29"/>
  <c r="X192" i="29"/>
  <c r="Q177" i="29"/>
  <c r="W177" i="29"/>
  <c r="J176" i="29"/>
  <c r="M166" i="29"/>
  <c r="T165" i="29"/>
  <c r="AC159" i="29"/>
  <c r="U152" i="29"/>
  <c r="W152" i="29"/>
  <c r="X128" i="29"/>
  <c r="AC122" i="29"/>
  <c r="W120" i="29"/>
  <c r="M107" i="29"/>
  <c r="K96" i="29"/>
  <c r="X96" i="29"/>
  <c r="AC96" i="29"/>
  <c r="AC88" i="29"/>
  <c r="AC64" i="29"/>
  <c r="Y60" i="29"/>
  <c r="K57" i="29"/>
  <c r="Q54" i="29"/>
  <c r="Q53" i="29"/>
  <c r="K177" i="29"/>
  <c r="AA175" i="29"/>
  <c r="J166" i="29"/>
  <c r="K165" i="29"/>
  <c r="L159" i="29"/>
  <c r="T152" i="29"/>
  <c r="X112" i="29"/>
  <c r="X108" i="29"/>
  <c r="R107" i="29"/>
  <c r="AC107" i="29"/>
  <c r="R96" i="29"/>
  <c r="AA92" i="29"/>
  <c r="X87" i="29"/>
  <c r="AC82" i="29"/>
  <c r="X79" i="29"/>
  <c r="M60" i="29"/>
  <c r="U53" i="29"/>
  <c r="V53" i="29"/>
  <c r="J177" i="29"/>
  <c r="AB137" i="29"/>
  <c r="J120" i="29"/>
  <c r="S96" i="29"/>
  <c r="S60" i="29"/>
  <c r="K53" i="29"/>
  <c r="AB72" i="29"/>
  <c r="Q64" i="29"/>
  <c r="Z64" i="29"/>
  <c r="J60" i="29"/>
  <c r="X60" i="29"/>
  <c r="Q56" i="29"/>
  <c r="V56" i="29"/>
  <c r="K52" i="29"/>
  <c r="X52" i="29"/>
  <c r="J183" i="29"/>
  <c r="K159" i="29"/>
  <c r="T151" i="29"/>
  <c r="X151" i="29"/>
  <c r="AC151" i="29"/>
  <c r="K200" i="29"/>
  <c r="Z200" i="29"/>
  <c r="AB192" i="29"/>
  <c r="X179" i="29"/>
  <c r="Z173" i="29"/>
  <c r="S165" i="29"/>
  <c r="Y165" i="29"/>
  <c r="AC165" i="29"/>
  <c r="W160" i="29"/>
  <c r="R159" i="29"/>
  <c r="V159" i="29"/>
  <c r="S151" i="29"/>
  <c r="AA151" i="29"/>
  <c r="V151" i="29"/>
  <c r="X148" i="29"/>
  <c r="K131" i="29"/>
  <c r="AB120" i="29"/>
  <c r="T116" i="29"/>
  <c r="L112" i="29"/>
  <c r="AB112" i="29"/>
  <c r="W112" i="29"/>
  <c r="X94" i="29"/>
  <c r="J88" i="29"/>
  <c r="Z88" i="29"/>
  <c r="AA85" i="29"/>
  <c r="J79" i="29"/>
  <c r="AA71" i="29"/>
  <c r="S64" i="29"/>
  <c r="W64" i="29"/>
  <c r="S63" i="29"/>
  <c r="T61" i="29"/>
  <c r="AB61" i="29"/>
  <c r="M61" i="29"/>
  <c r="U60" i="29"/>
  <c r="AC171" i="29"/>
  <c r="AA157" i="29"/>
  <c r="V132" i="29"/>
  <c r="V116" i="29"/>
  <c r="J200" i="29"/>
  <c r="X200" i="29"/>
  <c r="S174" i="29"/>
  <c r="S171" i="29"/>
  <c r="L165" i="29"/>
  <c r="X165" i="29"/>
  <c r="U159" i="29"/>
  <c r="M159" i="29"/>
  <c r="R151" i="29"/>
  <c r="L151" i="29"/>
  <c r="M151" i="29"/>
  <c r="K132" i="29"/>
  <c r="T127" i="29"/>
  <c r="L120" i="29"/>
  <c r="Z120" i="29"/>
  <c r="K112" i="29"/>
  <c r="Z112" i="29"/>
  <c r="R88" i="29"/>
  <c r="J72" i="29"/>
  <c r="J64" i="29"/>
  <c r="S61" i="29"/>
  <c r="T60" i="29"/>
  <c r="AA60" i="29"/>
  <c r="V60" i="29"/>
  <c r="AB56" i="29"/>
  <c r="Q52" i="29"/>
  <c r="Y52" i="29"/>
  <c r="L198" i="29"/>
  <c r="AB198" i="29"/>
  <c r="W198" i="29"/>
  <c r="AC198" i="29"/>
  <c r="AA199" i="29"/>
  <c r="U198" i="29"/>
  <c r="K198" i="29"/>
  <c r="AA198" i="29"/>
  <c r="X198" i="29"/>
  <c r="V198" i="29"/>
  <c r="Y197" i="29"/>
  <c r="J195" i="29"/>
  <c r="T174" i="29"/>
  <c r="X174" i="29"/>
  <c r="J171" i="29"/>
  <c r="Y130" i="29"/>
  <c r="AC124" i="29"/>
  <c r="T124" i="29"/>
  <c r="AA119" i="29"/>
  <c r="V104" i="29"/>
  <c r="K104" i="29"/>
  <c r="S104" i="29"/>
  <c r="M95" i="29"/>
  <c r="Z95" i="29"/>
  <c r="W78" i="29"/>
  <c r="AB78" i="29"/>
  <c r="AB66" i="29"/>
  <c r="R66" i="29"/>
  <c r="K55" i="29"/>
  <c r="U55" i="29"/>
  <c r="AA55" i="29"/>
  <c r="R184" i="29"/>
  <c r="M171" i="29"/>
  <c r="AC160" i="29"/>
  <c r="X160" i="29"/>
  <c r="AB160" i="29"/>
  <c r="S160" i="29"/>
  <c r="R160" i="29"/>
  <c r="M160" i="29"/>
  <c r="Z160" i="29"/>
  <c r="T160" i="29"/>
  <c r="V160" i="29"/>
  <c r="K160" i="29"/>
  <c r="U160" i="29"/>
  <c r="AB133" i="29"/>
  <c r="R133" i="29"/>
  <c r="S133" i="29"/>
  <c r="T126" i="29"/>
  <c r="M126" i="29"/>
  <c r="X121" i="29"/>
  <c r="K121" i="29"/>
  <c r="Z121" i="29"/>
  <c r="L121" i="29"/>
  <c r="Y121" i="29"/>
  <c r="S121" i="29"/>
  <c r="J117" i="29"/>
  <c r="M117" i="29"/>
  <c r="K111" i="29"/>
  <c r="J101" i="29"/>
  <c r="Q83" i="29"/>
  <c r="V83" i="29"/>
  <c r="AC80" i="29"/>
  <c r="K80" i="29"/>
  <c r="W80" i="29"/>
  <c r="V199" i="29"/>
  <c r="R198" i="29"/>
  <c r="S198" i="29"/>
  <c r="Y198" i="29"/>
  <c r="L197" i="29"/>
  <c r="T190" i="29"/>
  <c r="K189" i="29"/>
  <c r="Q184" i="29"/>
  <c r="V184" i="29"/>
  <c r="W181" i="29"/>
  <c r="AB175" i="29"/>
  <c r="L171" i="29"/>
  <c r="Y171" i="29"/>
  <c r="L160" i="29"/>
  <c r="Z133" i="29"/>
  <c r="AC121" i="29"/>
  <c r="AB76" i="29"/>
  <c r="Q76" i="29"/>
  <c r="Q198" i="29"/>
  <c r="U184" i="29"/>
  <c r="Y174" i="29"/>
  <c r="K171" i="29"/>
  <c r="Z171" i="29"/>
  <c r="X143" i="29"/>
  <c r="AC128" i="29"/>
  <c r="Z128" i="29"/>
  <c r="L128" i="29"/>
  <c r="V128" i="29"/>
  <c r="AB128" i="29"/>
  <c r="U128" i="29"/>
  <c r="Q128" i="29"/>
  <c r="V106" i="29"/>
  <c r="T106" i="29"/>
  <c r="W106" i="29"/>
  <c r="X45" i="29"/>
  <c r="U166" i="29"/>
  <c r="Z164" i="29"/>
  <c r="Q125" i="29"/>
  <c r="L125" i="29"/>
  <c r="AB125" i="29"/>
  <c r="Z125" i="29"/>
  <c r="W125" i="29"/>
  <c r="K116" i="29"/>
  <c r="M116" i="29"/>
  <c r="J92" i="29"/>
  <c r="L63" i="29"/>
  <c r="Z63" i="29"/>
  <c r="AC63" i="29"/>
  <c r="S56" i="29"/>
  <c r="Z56" i="29"/>
  <c r="T166" i="29"/>
  <c r="Y166" i="29"/>
  <c r="K157" i="29"/>
  <c r="AB152" i="29"/>
  <c r="M140" i="29"/>
  <c r="U125" i="29"/>
  <c r="K125" i="29"/>
  <c r="AA125" i="29"/>
  <c r="X125" i="29"/>
  <c r="Z103" i="29"/>
  <c r="Q92" i="29"/>
  <c r="AC87" i="29"/>
  <c r="L82" i="29"/>
  <c r="Y82" i="29"/>
  <c r="U81" i="29"/>
  <c r="AC74" i="29"/>
  <c r="L72" i="29"/>
  <c r="Y72" i="29"/>
  <c r="K64" i="29"/>
  <c r="X64" i="29"/>
  <c r="R63" i="29"/>
  <c r="K63" i="29"/>
  <c r="X63" i="29"/>
  <c r="M62" i="29"/>
  <c r="R61" i="29"/>
  <c r="J61" i="29"/>
  <c r="Z61" i="29"/>
  <c r="AC61" i="29"/>
  <c r="R60" i="29"/>
  <c r="K60" i="29"/>
  <c r="R58" i="29"/>
  <c r="M58" i="29"/>
  <c r="L56" i="29"/>
  <c r="X56" i="29"/>
  <c r="M54" i="29"/>
  <c r="R53" i="29"/>
  <c r="J53" i="29"/>
  <c r="R52" i="29"/>
  <c r="V52" i="29"/>
  <c r="Z50" i="29"/>
  <c r="AC48" i="29"/>
  <c r="M46" i="29"/>
  <c r="J45" i="29"/>
  <c r="AC186" i="29"/>
  <c r="K186" i="29"/>
  <c r="L186" i="29"/>
  <c r="Z186" i="29"/>
  <c r="R186" i="29"/>
  <c r="X169" i="29"/>
  <c r="AB169" i="29"/>
  <c r="W163" i="29"/>
  <c r="Y163" i="29"/>
  <c r="J163" i="29"/>
  <c r="Q163" i="29"/>
  <c r="AA163" i="29"/>
  <c r="K163" i="29"/>
  <c r="R163" i="29"/>
  <c r="AB163" i="29"/>
  <c r="S163" i="29"/>
  <c r="J122" i="29"/>
  <c r="T122" i="29"/>
  <c r="M122" i="29"/>
  <c r="X122" i="29"/>
  <c r="AA122" i="29"/>
  <c r="K122" i="29"/>
  <c r="U122" i="29"/>
  <c r="V122" i="29"/>
  <c r="Z122" i="29"/>
  <c r="AB122" i="29"/>
  <c r="L122" i="29"/>
  <c r="Q122" i="29"/>
  <c r="V117" i="29"/>
  <c r="X117" i="29"/>
  <c r="AA117" i="29"/>
  <c r="K117" i="29"/>
  <c r="U117" i="29"/>
  <c r="AC117" i="29"/>
  <c r="W117" i="29"/>
  <c r="Z117" i="29"/>
  <c r="AB117" i="29"/>
  <c r="L117" i="29"/>
  <c r="Q117" i="29"/>
  <c r="Y117" i="29"/>
  <c r="S117" i="29"/>
  <c r="R117" i="29"/>
  <c r="AA101" i="29"/>
  <c r="V101" i="29"/>
  <c r="X101" i="29"/>
  <c r="V98" i="29"/>
  <c r="K98" i="29"/>
  <c r="W98" i="29"/>
  <c r="U98" i="29"/>
  <c r="AC71" i="29"/>
  <c r="R71" i="29"/>
  <c r="J71" i="29"/>
  <c r="X71" i="29"/>
  <c r="L71" i="29"/>
  <c r="M173" i="29"/>
  <c r="AC173" i="29"/>
  <c r="Y173" i="29"/>
  <c r="S173" i="29"/>
  <c r="X173" i="29"/>
  <c r="K173" i="29"/>
  <c r="W146" i="29"/>
  <c r="Y146" i="29"/>
  <c r="S146" i="29"/>
  <c r="Z99" i="29"/>
  <c r="J99" i="29"/>
  <c r="Y99" i="29"/>
  <c r="T99" i="29"/>
  <c r="M99" i="29"/>
  <c r="AB99" i="29"/>
  <c r="Q99" i="29"/>
  <c r="J84" i="29"/>
  <c r="AC77" i="29"/>
  <c r="U77" i="29"/>
  <c r="M77" i="29"/>
  <c r="X77" i="29"/>
  <c r="J77" i="29"/>
  <c r="R77" i="29"/>
  <c r="V77" i="29"/>
  <c r="AA77" i="29"/>
  <c r="K77" i="29"/>
  <c r="AC176" i="29"/>
  <c r="W176" i="29"/>
  <c r="K176" i="29"/>
  <c r="U176" i="29"/>
  <c r="L173" i="29"/>
  <c r="Z170" i="29"/>
  <c r="R170" i="29"/>
  <c r="K170" i="29"/>
  <c r="X163" i="29"/>
  <c r="Q118" i="29"/>
  <c r="X100" i="29"/>
  <c r="Q100" i="29"/>
  <c r="T74" i="29"/>
  <c r="M74" i="29"/>
  <c r="U74" i="29"/>
  <c r="X74" i="29"/>
  <c r="J74" i="29"/>
  <c r="V70" i="29"/>
  <c r="K70" i="29"/>
  <c r="Q70" i="29"/>
  <c r="V163" i="29"/>
  <c r="K156" i="29"/>
  <c r="T156" i="29"/>
  <c r="R122" i="29"/>
  <c r="T117" i="29"/>
  <c r="W91" i="29"/>
  <c r="L91" i="29"/>
  <c r="K74" i="29"/>
  <c r="X55" i="29"/>
  <c r="Q185" i="29"/>
  <c r="AB185" i="29"/>
  <c r="W183" i="29"/>
  <c r="R175" i="29"/>
  <c r="V175" i="29"/>
  <c r="R166" i="29"/>
  <c r="S166" i="29"/>
  <c r="AB166" i="29"/>
  <c r="X166" i="29"/>
  <c r="L152" i="29"/>
  <c r="V152" i="29"/>
  <c r="L148" i="29"/>
  <c r="L140" i="29"/>
  <c r="K133" i="29"/>
  <c r="J131" i="29"/>
  <c r="M131" i="29"/>
  <c r="K128" i="29"/>
  <c r="AA128" i="29"/>
  <c r="W128" i="29"/>
  <c r="V125" i="29"/>
  <c r="T55" i="29"/>
  <c r="J55" i="29"/>
  <c r="M55" i="29"/>
  <c r="K194" i="29"/>
  <c r="K185" i="29"/>
  <c r="X185" i="29"/>
  <c r="T183" i="29"/>
  <c r="AB183" i="29"/>
  <c r="M175" i="29"/>
  <c r="Q166" i="29"/>
  <c r="K166" i="29"/>
  <c r="AA166" i="29"/>
  <c r="AB155" i="29"/>
  <c r="R152" i="29"/>
  <c r="K152" i="29"/>
  <c r="Y152" i="29"/>
  <c r="M152" i="29"/>
  <c r="K148" i="29"/>
  <c r="V133" i="29"/>
  <c r="U85" i="29"/>
  <c r="T58" i="29"/>
  <c r="Z58" i="29"/>
  <c r="U56" i="29"/>
  <c r="K56" i="29"/>
  <c r="AA56" i="29"/>
  <c r="R55" i="29"/>
  <c r="S55" i="29"/>
  <c r="Y55" i="29"/>
  <c r="S48" i="29"/>
  <c r="AA48" i="29"/>
  <c r="W48" i="29"/>
  <c r="R47" i="29"/>
  <c r="L47" i="29"/>
  <c r="AA47" i="29"/>
  <c r="X47" i="29"/>
  <c r="M47" i="29"/>
  <c r="V55" i="29"/>
  <c r="T96" i="29"/>
  <c r="J96" i="29"/>
  <c r="Z96" i="29"/>
  <c r="M96" i="29"/>
  <c r="R95" i="29"/>
  <c r="X95" i="29"/>
  <c r="Q78" i="29"/>
  <c r="J58" i="29"/>
  <c r="T56" i="29"/>
  <c r="J56" i="29"/>
  <c r="Y56" i="29"/>
  <c r="AC56" i="29"/>
  <c r="Q55" i="29"/>
  <c r="L55" i="29"/>
  <c r="AB55" i="29"/>
  <c r="Z55" i="29"/>
  <c r="W55" i="29"/>
  <c r="AC55" i="29"/>
  <c r="L53" i="29"/>
  <c r="AA53" i="29"/>
  <c r="T50" i="29"/>
  <c r="K49" i="29"/>
  <c r="R48" i="29"/>
  <c r="K48" i="29"/>
  <c r="M48" i="29"/>
  <c r="U47" i="29"/>
  <c r="K47" i="29"/>
  <c r="K46" i="29"/>
  <c r="AJ204" i="15"/>
  <c r="AN204" i="15"/>
  <c r="AL204" i="15"/>
  <c r="AH204" i="15"/>
  <c r="AE204" i="15"/>
  <c r="AF204" i="15" a="1"/>
  <c r="AF204" i="15"/>
  <c r="AG204" i="15"/>
  <c r="AJ200" i="15"/>
  <c r="AN200" i="15"/>
  <c r="AL200" i="15"/>
  <c r="AE200" i="15"/>
  <c r="AF200" i="15" a="1"/>
  <c r="AF200" i="15"/>
  <c r="AH200" i="15"/>
  <c r="AG200" i="15"/>
  <c r="AJ194" i="15"/>
  <c r="AN194" i="15"/>
  <c r="AL194" i="15"/>
  <c r="AH194" i="15"/>
  <c r="AG194" i="15"/>
  <c r="AE194" i="15"/>
  <c r="AF194" i="15" a="1"/>
  <c r="AF194" i="15"/>
  <c r="AJ188" i="15"/>
  <c r="AN188" i="15"/>
  <c r="AL188" i="15"/>
  <c r="AH188" i="15"/>
  <c r="AE188" i="15"/>
  <c r="AF188" i="15" a="1"/>
  <c r="AF188" i="15"/>
  <c r="AG188" i="15"/>
  <c r="AJ186" i="15"/>
  <c r="AN186" i="15"/>
  <c r="AL186" i="15"/>
  <c r="AH186" i="15"/>
  <c r="AG186" i="15"/>
  <c r="AE186" i="15"/>
  <c r="AF186" i="15" a="1"/>
  <c r="AF186" i="15"/>
  <c r="AJ180" i="15"/>
  <c r="AH180" i="15"/>
  <c r="AL180" i="15"/>
  <c r="AN180" i="15"/>
  <c r="AE180" i="15"/>
  <c r="AF180" i="15" a="1"/>
  <c r="AF180" i="15"/>
  <c r="AG180" i="15"/>
  <c r="AN174" i="15"/>
  <c r="AJ174" i="15"/>
  <c r="AL174" i="15"/>
  <c r="AH174" i="15"/>
  <c r="AG174" i="15"/>
  <c r="AE174" i="15"/>
  <c r="AF174" i="15" a="1"/>
  <c r="AF174" i="15"/>
  <c r="AJ170" i="15"/>
  <c r="AN170" i="15"/>
  <c r="AL170" i="15"/>
  <c r="AH170" i="15"/>
  <c r="AG170" i="15"/>
  <c r="AE170" i="15"/>
  <c r="AF170" i="15" a="1"/>
  <c r="AF170" i="15"/>
  <c r="AJ164" i="15"/>
  <c r="AH164" i="15"/>
  <c r="AN164" i="15"/>
  <c r="AL164" i="15"/>
  <c r="AE164" i="15"/>
  <c r="AF164" i="15" a="1"/>
  <c r="AF164" i="15"/>
  <c r="AG164" i="15"/>
  <c r="AI201" i="15"/>
  <c r="AN201" i="15"/>
  <c r="AJ201" i="15"/>
  <c r="AL201" i="15"/>
  <c r="AH201" i="15"/>
  <c r="AG201" i="15"/>
  <c r="AE201" i="15"/>
  <c r="AF201" i="15" a="1"/>
  <c r="AF201" i="15"/>
  <c r="V195" i="15"/>
  <c r="AJ195" i="15"/>
  <c r="AN195" i="15"/>
  <c r="AL195" i="15"/>
  <c r="AH195" i="15"/>
  <c r="AE195" i="15"/>
  <c r="AF195" i="15" a="1"/>
  <c r="AF195" i="15"/>
  <c r="AG195" i="15"/>
  <c r="AJ191" i="15"/>
  <c r="AN191" i="15"/>
  <c r="AL191" i="15"/>
  <c r="AH191" i="15"/>
  <c r="AE191" i="15"/>
  <c r="AF191" i="15" a="1"/>
  <c r="AF191" i="15"/>
  <c r="AG191" i="15"/>
  <c r="AJ187" i="15"/>
  <c r="AN187" i="15"/>
  <c r="AL187" i="15"/>
  <c r="AH187" i="15"/>
  <c r="AE187" i="15"/>
  <c r="AF187" i="15" a="1"/>
  <c r="AF187" i="15"/>
  <c r="AG187" i="15"/>
  <c r="AJ183" i="15"/>
  <c r="AN183" i="15"/>
  <c r="AL183" i="15"/>
  <c r="AH183" i="15"/>
  <c r="AE183" i="15"/>
  <c r="AF183" i="15" a="1"/>
  <c r="AF183" i="15"/>
  <c r="AG183" i="15"/>
  <c r="AJ179" i="15"/>
  <c r="AN179" i="15"/>
  <c r="AL179" i="15"/>
  <c r="AH179" i="15"/>
  <c r="AE179" i="15"/>
  <c r="AF179" i="15" a="1"/>
  <c r="AF179" i="15"/>
  <c r="AG179" i="15"/>
  <c r="AJ175" i="15"/>
  <c r="AN175" i="15"/>
  <c r="AL175" i="15"/>
  <c r="AH175" i="15"/>
  <c r="AE175" i="15"/>
  <c r="AF175" i="15" a="1"/>
  <c r="AF175" i="15"/>
  <c r="AG175" i="15"/>
  <c r="AJ171" i="15"/>
  <c r="AN171" i="15"/>
  <c r="AL171" i="15"/>
  <c r="AH171" i="15"/>
  <c r="AE171" i="15"/>
  <c r="AF171" i="15" a="1"/>
  <c r="AF171" i="15"/>
  <c r="AG171" i="15"/>
  <c r="AJ167" i="15"/>
  <c r="AN167" i="15"/>
  <c r="AL167" i="15"/>
  <c r="AH167" i="15"/>
  <c r="AE167" i="15"/>
  <c r="AF167" i="15" a="1"/>
  <c r="AF167" i="15"/>
  <c r="AG167" i="15"/>
  <c r="AJ163" i="15"/>
  <c r="AN163" i="15"/>
  <c r="AL163" i="15"/>
  <c r="AH163" i="15"/>
  <c r="AE163" i="15"/>
  <c r="AF163" i="15" a="1"/>
  <c r="AF163" i="15"/>
  <c r="AG163" i="15"/>
  <c r="AJ159" i="15"/>
  <c r="AN159" i="15"/>
  <c r="AL159" i="15"/>
  <c r="AH159" i="15"/>
  <c r="AE159" i="15"/>
  <c r="AF159" i="15" a="1"/>
  <c r="AF159" i="15"/>
  <c r="AG159" i="15"/>
  <c r="AJ155" i="15"/>
  <c r="AN155" i="15"/>
  <c r="AL155" i="15"/>
  <c r="AH155" i="15"/>
  <c r="AE155" i="15"/>
  <c r="AF155" i="15" a="1"/>
  <c r="AF155" i="15"/>
  <c r="AG155" i="15"/>
  <c r="AJ151" i="15"/>
  <c r="AN151" i="15"/>
  <c r="AL151" i="15"/>
  <c r="AH151" i="15"/>
  <c r="AE151" i="15"/>
  <c r="AF151" i="15" a="1"/>
  <c r="AF151" i="15"/>
  <c r="AG151" i="15"/>
  <c r="AN136" i="15"/>
  <c r="AJ136" i="15"/>
  <c r="AH136" i="15"/>
  <c r="AL136" i="15"/>
  <c r="AE136" i="15"/>
  <c r="AF136" i="15" a="1"/>
  <c r="AF136" i="15"/>
  <c r="AG136" i="15"/>
  <c r="AN132" i="15"/>
  <c r="AJ132" i="15"/>
  <c r="AH132" i="15"/>
  <c r="AL132" i="15"/>
  <c r="AE132" i="15"/>
  <c r="AF132" i="15" a="1"/>
  <c r="AF132" i="15"/>
  <c r="AG132" i="15"/>
  <c r="AN128" i="15"/>
  <c r="AJ128" i="15"/>
  <c r="AH128" i="15"/>
  <c r="AL128" i="15"/>
  <c r="AE128" i="15"/>
  <c r="AF128" i="15" a="1"/>
  <c r="AF128" i="15"/>
  <c r="AG128" i="15"/>
  <c r="AN124" i="15"/>
  <c r="AJ124" i="15"/>
  <c r="AH124" i="15"/>
  <c r="AL124" i="15"/>
  <c r="AE124" i="15"/>
  <c r="AF124" i="15" a="1"/>
  <c r="AF124" i="15"/>
  <c r="AG124" i="15"/>
  <c r="E120" i="15"/>
  <c r="AE120" i="5"/>
  <c r="AN120" i="15"/>
  <c r="AJ120" i="15"/>
  <c r="AH120" i="15"/>
  <c r="AL120" i="15"/>
  <c r="AE120" i="15"/>
  <c r="AF120" i="15" a="1"/>
  <c r="AF120" i="15"/>
  <c r="AG120" i="15"/>
  <c r="AN116" i="15"/>
  <c r="AJ116" i="15"/>
  <c r="AH116" i="15"/>
  <c r="AL116" i="15"/>
  <c r="AE116" i="15"/>
  <c r="AF116" i="15" a="1"/>
  <c r="AF116" i="15"/>
  <c r="AG116" i="15"/>
  <c r="AJ114" i="15"/>
  <c r="AN114" i="15"/>
  <c r="AH114" i="15"/>
  <c r="AL114" i="15"/>
  <c r="AG114" i="15"/>
  <c r="AE114" i="15"/>
  <c r="AF114" i="15" a="1"/>
  <c r="AF114" i="15"/>
  <c r="AJ110" i="15"/>
  <c r="AN110" i="15"/>
  <c r="AH110" i="15"/>
  <c r="AL110" i="15"/>
  <c r="AG110" i="15"/>
  <c r="AE110" i="15"/>
  <c r="AF110" i="15" a="1"/>
  <c r="AF110" i="15"/>
  <c r="AJ106" i="15"/>
  <c r="AN106" i="15"/>
  <c r="AH106" i="15"/>
  <c r="AL106" i="15"/>
  <c r="AG106" i="15"/>
  <c r="AE106" i="15"/>
  <c r="AF106" i="15" a="1"/>
  <c r="AF106" i="15"/>
  <c r="AN104" i="15"/>
  <c r="AJ104" i="15"/>
  <c r="AH104" i="15"/>
  <c r="AL104" i="15"/>
  <c r="AE104" i="15"/>
  <c r="AF104" i="15" a="1"/>
  <c r="AF104" i="15"/>
  <c r="AG104" i="15"/>
  <c r="AN102" i="15"/>
  <c r="AJ102" i="15"/>
  <c r="AL102" i="15"/>
  <c r="AH102" i="15"/>
  <c r="AG102" i="15"/>
  <c r="AE102" i="15"/>
  <c r="AF102" i="15" a="1"/>
  <c r="AF102" i="15"/>
  <c r="AN100" i="15"/>
  <c r="AJ100" i="15"/>
  <c r="AH100" i="15"/>
  <c r="AL100" i="15"/>
  <c r="AE100" i="15"/>
  <c r="AF100" i="15" a="1"/>
  <c r="AF100" i="15"/>
  <c r="AG100" i="15"/>
  <c r="AI98" i="15"/>
  <c r="AJ98" i="15"/>
  <c r="AN98" i="15"/>
  <c r="AH98" i="15"/>
  <c r="AL98" i="15"/>
  <c r="AG98" i="15"/>
  <c r="AE98" i="15"/>
  <c r="AF98" i="15" a="1"/>
  <c r="AF98" i="15"/>
  <c r="AN96" i="15"/>
  <c r="AJ96" i="15"/>
  <c r="AH96" i="15"/>
  <c r="AL96" i="15"/>
  <c r="AE96" i="15"/>
  <c r="AF96" i="15" a="1"/>
  <c r="AF96" i="15"/>
  <c r="AG96" i="15"/>
  <c r="AD94" i="15"/>
  <c r="W94" i="5"/>
  <c r="AN94" i="15"/>
  <c r="AJ94" i="15"/>
  <c r="AH94" i="15"/>
  <c r="AL94" i="15"/>
  <c r="AG94" i="15"/>
  <c r="AE94" i="15"/>
  <c r="AF94" i="15" a="1"/>
  <c r="AF94" i="15"/>
  <c r="AN92" i="15"/>
  <c r="AJ92" i="15"/>
  <c r="AH92" i="15"/>
  <c r="AL92" i="15"/>
  <c r="AE92" i="15"/>
  <c r="AF92" i="15" a="1"/>
  <c r="AF92" i="15"/>
  <c r="AG92" i="15"/>
  <c r="AN88" i="15"/>
  <c r="AJ88" i="15"/>
  <c r="AH88" i="15"/>
  <c r="AL88" i="15"/>
  <c r="AE88" i="15"/>
  <c r="AF88" i="15" a="1"/>
  <c r="AF88" i="15"/>
  <c r="AG88" i="15"/>
  <c r="AN86" i="15"/>
  <c r="AJ86" i="15"/>
  <c r="AL86" i="15"/>
  <c r="AH86" i="15"/>
  <c r="AG86" i="15"/>
  <c r="AE86" i="15"/>
  <c r="AF86" i="15" a="1"/>
  <c r="AF86" i="15"/>
  <c r="AN84" i="15"/>
  <c r="AJ84" i="15"/>
  <c r="AL84" i="15"/>
  <c r="AH84" i="15"/>
  <c r="AE84" i="15"/>
  <c r="AF84" i="15" a="1"/>
  <c r="AF84" i="15"/>
  <c r="AG84" i="15"/>
  <c r="AJ82" i="15"/>
  <c r="AL82" i="15"/>
  <c r="AN82" i="15"/>
  <c r="AH82" i="15"/>
  <c r="AG82" i="15"/>
  <c r="AE82" i="15"/>
  <c r="AF82" i="15" a="1"/>
  <c r="AF82" i="15"/>
  <c r="AN80" i="15"/>
  <c r="AJ80" i="15"/>
  <c r="AH80" i="15"/>
  <c r="AL80" i="15"/>
  <c r="AE80" i="15"/>
  <c r="AF80" i="15" a="1"/>
  <c r="AF80" i="15"/>
  <c r="AG80" i="15"/>
  <c r="AN78" i="15"/>
  <c r="AJ78" i="15"/>
  <c r="AL78" i="15"/>
  <c r="AH78" i="15"/>
  <c r="AG78" i="15"/>
  <c r="AE78" i="15"/>
  <c r="AF78" i="15" a="1"/>
  <c r="AF78" i="15"/>
  <c r="AN76" i="15"/>
  <c r="AJ76" i="15"/>
  <c r="AL76" i="15"/>
  <c r="AH76" i="15"/>
  <c r="AE76" i="15"/>
  <c r="AF76" i="15" a="1"/>
  <c r="AF76" i="15"/>
  <c r="AG76" i="15"/>
  <c r="AJ74" i="15"/>
  <c r="AL74" i="15"/>
  <c r="AN74" i="15"/>
  <c r="AH74" i="15"/>
  <c r="AG74" i="15"/>
  <c r="AE74" i="15"/>
  <c r="AF74" i="15" a="1"/>
  <c r="AF74" i="15"/>
  <c r="AN72" i="15"/>
  <c r="AJ72" i="15"/>
  <c r="AH72" i="15"/>
  <c r="AL72" i="15"/>
  <c r="AE72" i="15"/>
  <c r="AF72" i="15" a="1"/>
  <c r="AF72" i="15"/>
  <c r="AG72" i="15"/>
  <c r="AN70" i="15"/>
  <c r="AJ70" i="15"/>
  <c r="AL70" i="15"/>
  <c r="AH70" i="15"/>
  <c r="AG70" i="15"/>
  <c r="AE70" i="15"/>
  <c r="AF70" i="15" a="1"/>
  <c r="AF70" i="15"/>
  <c r="AN68" i="15"/>
  <c r="AJ68" i="15"/>
  <c r="AL68" i="15"/>
  <c r="AH68" i="15"/>
  <c r="AG68" i="15"/>
  <c r="AE68" i="15"/>
  <c r="AF68" i="15" a="1"/>
  <c r="AF68" i="15"/>
  <c r="AJ66" i="15"/>
  <c r="AL66" i="15"/>
  <c r="AN66" i="15"/>
  <c r="AH66" i="15"/>
  <c r="AG66" i="15"/>
  <c r="AE66" i="15"/>
  <c r="AF66" i="15" a="1"/>
  <c r="AF66" i="15"/>
  <c r="AN64" i="15"/>
  <c r="AJ64" i="15"/>
  <c r="AH64" i="15"/>
  <c r="AL64" i="15"/>
  <c r="AG64" i="15"/>
  <c r="AE64" i="15"/>
  <c r="AF64" i="15" a="1"/>
  <c r="AF64" i="15"/>
  <c r="AN62" i="15"/>
  <c r="AJ62" i="15"/>
  <c r="AL62" i="15"/>
  <c r="AH62" i="15"/>
  <c r="AG62" i="15"/>
  <c r="AE62" i="15"/>
  <c r="AF62" i="15" a="1"/>
  <c r="AF62" i="15"/>
  <c r="AD60" i="15"/>
  <c r="W60" i="5"/>
  <c r="AN60" i="15"/>
  <c r="AJ60" i="15"/>
  <c r="AL60" i="15"/>
  <c r="AH60" i="15"/>
  <c r="AE60" i="15"/>
  <c r="AF60" i="15" a="1"/>
  <c r="AF60" i="15"/>
  <c r="AG60" i="15"/>
  <c r="AJ58" i="15"/>
  <c r="AL58" i="15"/>
  <c r="AN58" i="15"/>
  <c r="AH58" i="15"/>
  <c r="AG58" i="15"/>
  <c r="AE58" i="15"/>
  <c r="AF58" i="15" a="1"/>
  <c r="AF58" i="15"/>
  <c r="AN56" i="15"/>
  <c r="AJ56" i="15"/>
  <c r="AH56" i="15"/>
  <c r="AL56" i="15"/>
  <c r="AE56" i="15"/>
  <c r="AF56" i="15" a="1"/>
  <c r="AF56" i="15"/>
  <c r="AG56" i="15"/>
  <c r="AN54" i="15"/>
  <c r="AJ54" i="15"/>
  <c r="AL54" i="15"/>
  <c r="AH54" i="15"/>
  <c r="AG54" i="15"/>
  <c r="AE54" i="15"/>
  <c r="AF54" i="15" a="1"/>
  <c r="AF54" i="15"/>
  <c r="AN52" i="15"/>
  <c r="AJ52" i="15"/>
  <c r="AL52" i="15"/>
  <c r="AH52" i="15"/>
  <c r="AG52" i="15"/>
  <c r="AE52" i="15"/>
  <c r="AF52" i="15" a="1"/>
  <c r="AF52" i="15"/>
  <c r="AJ50" i="15"/>
  <c r="AL50" i="15"/>
  <c r="AN50" i="15"/>
  <c r="AH50" i="15"/>
  <c r="AG50" i="15"/>
  <c r="AE50" i="15"/>
  <c r="AF50" i="15" a="1"/>
  <c r="AF50" i="15"/>
  <c r="AN48" i="15"/>
  <c r="AJ48" i="15"/>
  <c r="AH48" i="15"/>
  <c r="AG48" i="15"/>
  <c r="AL48" i="15"/>
  <c r="AE48" i="15"/>
  <c r="AF48" i="15" a="1"/>
  <c r="AF48" i="15"/>
  <c r="AD46" i="15"/>
  <c r="W46" i="5"/>
  <c r="AN46" i="15"/>
  <c r="AJ46" i="15"/>
  <c r="AL46" i="15"/>
  <c r="AH46" i="15"/>
  <c r="AG46" i="15"/>
  <c r="AE46" i="15"/>
  <c r="AF46" i="15" a="1"/>
  <c r="AF46" i="15"/>
  <c r="AJ202" i="15"/>
  <c r="AN202" i="15"/>
  <c r="AL202" i="15"/>
  <c r="AH202" i="15"/>
  <c r="AG202" i="15"/>
  <c r="AE202" i="15"/>
  <c r="AF202" i="15" a="1"/>
  <c r="AF202" i="15"/>
  <c r="AJ196" i="15"/>
  <c r="AN196" i="15"/>
  <c r="AH196" i="15"/>
  <c r="AL196" i="15"/>
  <c r="AE196" i="15"/>
  <c r="AF196" i="15" a="1"/>
  <c r="AF196" i="15"/>
  <c r="AG196" i="15"/>
  <c r="AN190" i="15"/>
  <c r="AJ190" i="15"/>
  <c r="AL190" i="15"/>
  <c r="AH190" i="15"/>
  <c r="AG190" i="15"/>
  <c r="AE190" i="15"/>
  <c r="AF190" i="15" a="1"/>
  <c r="AF190" i="15"/>
  <c r="AJ184" i="15"/>
  <c r="AN184" i="15"/>
  <c r="AL184" i="15"/>
  <c r="AH184" i="15"/>
  <c r="AE184" i="15"/>
  <c r="AF184" i="15" a="1"/>
  <c r="AF184" i="15"/>
  <c r="AG184" i="15"/>
  <c r="AM176" i="15"/>
  <c r="AJ176" i="15"/>
  <c r="AN176" i="15"/>
  <c r="AH176" i="15"/>
  <c r="AL176" i="15"/>
  <c r="AE176" i="15"/>
  <c r="AF176" i="15" a="1"/>
  <c r="AF176" i="15"/>
  <c r="AG176" i="15"/>
  <c r="AJ168" i="15"/>
  <c r="AN168" i="15"/>
  <c r="AL168" i="15"/>
  <c r="AH168" i="15"/>
  <c r="AE168" i="15"/>
  <c r="AF168" i="15" a="1"/>
  <c r="AF168" i="15"/>
  <c r="AG168" i="15"/>
  <c r="AJ203" i="15"/>
  <c r="AN203" i="15"/>
  <c r="AL203" i="15"/>
  <c r="AH203" i="15"/>
  <c r="AE203" i="15"/>
  <c r="AF203" i="15" a="1"/>
  <c r="AF203" i="15"/>
  <c r="AG203" i="15"/>
  <c r="AJ199" i="15"/>
  <c r="AN199" i="15"/>
  <c r="AL199" i="15"/>
  <c r="AH199" i="15"/>
  <c r="AE199" i="15"/>
  <c r="AF199" i="15" a="1"/>
  <c r="AF199" i="15"/>
  <c r="AG199" i="15"/>
  <c r="AN197" i="15"/>
  <c r="AJ197" i="15"/>
  <c r="AH197" i="15"/>
  <c r="AL197" i="15"/>
  <c r="AG197" i="15"/>
  <c r="AE197" i="15"/>
  <c r="AF197" i="15" a="1"/>
  <c r="AF197" i="15"/>
  <c r="AN193" i="15"/>
  <c r="AJ193" i="15"/>
  <c r="AL193" i="15"/>
  <c r="AH193" i="15"/>
  <c r="AG193" i="15"/>
  <c r="AE193" i="15"/>
  <c r="AF193" i="15" a="1"/>
  <c r="AF193" i="15"/>
  <c r="AN189" i="15"/>
  <c r="AJ189" i="15"/>
  <c r="AL189" i="15"/>
  <c r="AH189" i="15"/>
  <c r="AG189" i="15"/>
  <c r="AE189" i="15"/>
  <c r="AF189" i="15" a="1"/>
  <c r="AF189" i="15"/>
  <c r="AI185" i="15"/>
  <c r="AN185" i="15"/>
  <c r="AJ185" i="15"/>
  <c r="AL185" i="15"/>
  <c r="AH185" i="15"/>
  <c r="AG185" i="15"/>
  <c r="AE185" i="15"/>
  <c r="AF185" i="15" a="1"/>
  <c r="AF185" i="15"/>
  <c r="AN181" i="15"/>
  <c r="AJ181" i="15"/>
  <c r="AH181" i="15"/>
  <c r="AL181" i="15"/>
  <c r="AG181" i="15"/>
  <c r="AE181" i="15"/>
  <c r="AF181" i="15" a="1"/>
  <c r="AF181" i="15"/>
  <c r="AN177" i="15"/>
  <c r="AJ177" i="15"/>
  <c r="AL177" i="15"/>
  <c r="AH177" i="15"/>
  <c r="AG177" i="15"/>
  <c r="AE177" i="15"/>
  <c r="AF177" i="15" a="1"/>
  <c r="AF177" i="15"/>
  <c r="AN173" i="15"/>
  <c r="AJ173" i="15"/>
  <c r="AL173" i="15"/>
  <c r="AH173" i="15"/>
  <c r="AG173" i="15"/>
  <c r="AE173" i="15"/>
  <c r="AF173" i="15" a="1"/>
  <c r="AF173" i="15"/>
  <c r="W169" i="15"/>
  <c r="AN169" i="15"/>
  <c r="AJ169" i="15"/>
  <c r="AL169" i="15"/>
  <c r="AH169" i="15"/>
  <c r="AG169" i="15"/>
  <c r="AE169" i="15"/>
  <c r="AF169" i="15" a="1"/>
  <c r="AF169" i="15"/>
  <c r="AN165" i="15"/>
  <c r="AJ165" i="15"/>
  <c r="AH165" i="15"/>
  <c r="AL165" i="15"/>
  <c r="AG165" i="15"/>
  <c r="AE165" i="15"/>
  <c r="AF165" i="15" a="1"/>
  <c r="AF165" i="15"/>
  <c r="AN161" i="15"/>
  <c r="AJ161" i="15"/>
  <c r="AL161" i="15"/>
  <c r="AH161" i="15"/>
  <c r="AG161" i="15"/>
  <c r="AE161" i="15"/>
  <c r="AF161" i="15" a="1"/>
  <c r="AF161" i="15"/>
  <c r="AN157" i="15"/>
  <c r="AJ157" i="15"/>
  <c r="AH157" i="15"/>
  <c r="AL157" i="15"/>
  <c r="AG157" i="15"/>
  <c r="AE157" i="15"/>
  <c r="AF157" i="15" a="1"/>
  <c r="AF157" i="15"/>
  <c r="AN153" i="15"/>
  <c r="AJ153" i="15"/>
  <c r="AH153" i="15"/>
  <c r="AL153" i="15"/>
  <c r="AG153" i="15"/>
  <c r="AE153" i="15"/>
  <c r="AF153" i="15" a="1"/>
  <c r="AF153" i="15"/>
  <c r="AN149" i="15"/>
  <c r="AJ149" i="15"/>
  <c r="AH149" i="15"/>
  <c r="AL149" i="15"/>
  <c r="AG149" i="15"/>
  <c r="AE149" i="15"/>
  <c r="AF149" i="15" a="1"/>
  <c r="AF149" i="15"/>
  <c r="AN134" i="15"/>
  <c r="AJ134" i="15"/>
  <c r="AL134" i="15"/>
  <c r="AH134" i="15"/>
  <c r="AG134" i="15"/>
  <c r="AE134" i="15"/>
  <c r="AF134" i="15" a="1"/>
  <c r="AF134" i="15"/>
  <c r="AJ130" i="15"/>
  <c r="AN130" i="15"/>
  <c r="AH130" i="15"/>
  <c r="AL130" i="15"/>
  <c r="AG130" i="15"/>
  <c r="AE130" i="15"/>
  <c r="AF130" i="15" a="1"/>
  <c r="AF130" i="15"/>
  <c r="AJ126" i="15"/>
  <c r="AN126" i="15"/>
  <c r="AH126" i="15"/>
  <c r="AL126" i="15"/>
  <c r="AG126" i="15"/>
  <c r="AE126" i="15"/>
  <c r="AF126" i="15" a="1"/>
  <c r="AF126" i="15"/>
  <c r="AJ122" i="15"/>
  <c r="AN122" i="15"/>
  <c r="AH122" i="15"/>
  <c r="AL122" i="15"/>
  <c r="AG122" i="15"/>
  <c r="AE122" i="15"/>
  <c r="AF122" i="15" a="1"/>
  <c r="AF122" i="15"/>
  <c r="AN118" i="15"/>
  <c r="AJ118" i="15"/>
  <c r="AL118" i="15"/>
  <c r="AH118" i="15"/>
  <c r="AG118" i="15"/>
  <c r="AE118" i="15"/>
  <c r="AF118" i="15" a="1"/>
  <c r="AF118" i="15"/>
  <c r="AN112" i="15"/>
  <c r="AJ112" i="15"/>
  <c r="AH112" i="15"/>
  <c r="AL112" i="15"/>
  <c r="AE112" i="15"/>
  <c r="AF112" i="15" a="1"/>
  <c r="AF112" i="15"/>
  <c r="AG112" i="15"/>
  <c r="AN108" i="15"/>
  <c r="AJ108" i="15"/>
  <c r="AH108" i="15"/>
  <c r="AL108" i="15"/>
  <c r="AE108" i="15"/>
  <c r="AF108" i="15" a="1"/>
  <c r="AF108" i="15"/>
  <c r="AG108" i="15"/>
  <c r="AJ90" i="15"/>
  <c r="AN90" i="15"/>
  <c r="AH90" i="15"/>
  <c r="AL90" i="15"/>
  <c r="AG90" i="15"/>
  <c r="AE90" i="15"/>
  <c r="AF90" i="15" a="1"/>
  <c r="AF90" i="15"/>
  <c r="AJ147" i="15"/>
  <c r="AN147" i="15"/>
  <c r="AL147" i="15"/>
  <c r="AH147" i="15"/>
  <c r="AE147" i="15"/>
  <c r="AF147" i="15" a="1"/>
  <c r="AF147" i="15"/>
  <c r="AG147" i="15"/>
  <c r="AI145" i="15"/>
  <c r="AN145" i="15"/>
  <c r="AJ145" i="15"/>
  <c r="AL145" i="15"/>
  <c r="AH145" i="15"/>
  <c r="AG145" i="15"/>
  <c r="AE145" i="15"/>
  <c r="AF145" i="15" a="1"/>
  <c r="AF145" i="15"/>
  <c r="AJ143" i="15"/>
  <c r="AL143" i="15"/>
  <c r="AN143" i="15"/>
  <c r="AH143" i="15"/>
  <c r="AE143" i="15"/>
  <c r="AF143" i="15" a="1"/>
  <c r="AF143" i="15"/>
  <c r="AG143" i="15"/>
  <c r="AD141" i="15"/>
  <c r="W141" i="5"/>
  <c r="AJ141" i="15"/>
  <c r="AN141" i="15"/>
  <c r="AH141" i="15"/>
  <c r="AL141" i="15"/>
  <c r="AG141" i="15"/>
  <c r="AE141" i="15"/>
  <c r="AF141" i="15" a="1"/>
  <c r="AF141" i="15"/>
  <c r="E139" i="15"/>
  <c r="AE139" i="5"/>
  <c r="AJ139" i="15"/>
  <c r="AN139" i="15"/>
  <c r="AL139" i="15"/>
  <c r="AH139" i="15"/>
  <c r="AE139" i="15"/>
  <c r="AF139" i="15" a="1"/>
  <c r="AF139" i="15"/>
  <c r="AG139" i="15"/>
  <c r="AN137" i="15"/>
  <c r="AJ137" i="15"/>
  <c r="AH137" i="15"/>
  <c r="AL137" i="15"/>
  <c r="AG137" i="15"/>
  <c r="AE137" i="15"/>
  <c r="AF137" i="15" a="1"/>
  <c r="AF137" i="15"/>
  <c r="AN198" i="15"/>
  <c r="AJ198" i="15"/>
  <c r="AL198" i="15"/>
  <c r="AH198" i="15"/>
  <c r="AG198" i="15"/>
  <c r="AE198" i="15"/>
  <c r="AF198" i="15" a="1"/>
  <c r="AF198" i="15"/>
  <c r="AJ192" i="15"/>
  <c r="AN192" i="15"/>
  <c r="AH192" i="15"/>
  <c r="AL192" i="15"/>
  <c r="AE192" i="15"/>
  <c r="AF192" i="15" a="1"/>
  <c r="AF192" i="15"/>
  <c r="AG192" i="15"/>
  <c r="AN182" i="15"/>
  <c r="AJ182" i="15"/>
  <c r="AL182" i="15"/>
  <c r="AH182" i="15"/>
  <c r="AG182" i="15"/>
  <c r="AE182" i="15"/>
  <c r="AF182" i="15" a="1"/>
  <c r="AF182" i="15"/>
  <c r="AJ178" i="15"/>
  <c r="AN178" i="15"/>
  <c r="AL178" i="15"/>
  <c r="AH178" i="15"/>
  <c r="AG178" i="15"/>
  <c r="AE178" i="15"/>
  <c r="AF178" i="15" a="1"/>
  <c r="AF178" i="15"/>
  <c r="AJ172" i="15"/>
  <c r="AN172" i="15"/>
  <c r="AL172" i="15"/>
  <c r="AH172" i="15"/>
  <c r="AE172" i="15"/>
  <c r="AF172" i="15" a="1"/>
  <c r="AF172" i="15"/>
  <c r="AG172" i="15"/>
  <c r="AN166" i="15"/>
  <c r="AJ166" i="15"/>
  <c r="AL166" i="15"/>
  <c r="AH166" i="15"/>
  <c r="AG166" i="15"/>
  <c r="AE166" i="15"/>
  <c r="AF166" i="15" a="1"/>
  <c r="AF166" i="15"/>
  <c r="AJ162" i="15"/>
  <c r="AN162" i="15"/>
  <c r="AH162" i="15"/>
  <c r="AL162" i="15"/>
  <c r="AG162" i="15"/>
  <c r="AE162" i="15"/>
  <c r="AF162" i="15" a="1"/>
  <c r="AF162" i="15"/>
  <c r="AJ160" i="15"/>
  <c r="AH160" i="15"/>
  <c r="AN160" i="15"/>
  <c r="AL160" i="15"/>
  <c r="AE160" i="15"/>
  <c r="AF160" i="15" a="1"/>
  <c r="AF160" i="15"/>
  <c r="AG160" i="15"/>
  <c r="AN158" i="15"/>
  <c r="AJ158" i="15"/>
  <c r="AH158" i="15"/>
  <c r="AL158" i="15"/>
  <c r="AG158" i="15"/>
  <c r="AE158" i="15"/>
  <c r="AF158" i="15" a="1"/>
  <c r="AF158" i="15"/>
  <c r="AJ156" i="15"/>
  <c r="AH156" i="15"/>
  <c r="AN156" i="15"/>
  <c r="AL156" i="15"/>
  <c r="AE156" i="15"/>
  <c r="AF156" i="15" a="1"/>
  <c r="AF156" i="15"/>
  <c r="AG156" i="15"/>
  <c r="AM154" i="15"/>
  <c r="AJ154" i="15"/>
  <c r="AN154" i="15"/>
  <c r="AH154" i="15"/>
  <c r="AL154" i="15"/>
  <c r="AG154" i="15"/>
  <c r="AE154" i="15"/>
  <c r="AF154" i="15" a="1"/>
  <c r="AF154" i="15"/>
  <c r="AJ152" i="15"/>
  <c r="AN152" i="15"/>
  <c r="AH152" i="15"/>
  <c r="AL152" i="15"/>
  <c r="AE152" i="15"/>
  <c r="AF152" i="15" a="1"/>
  <c r="AF152" i="15"/>
  <c r="AG152" i="15"/>
  <c r="AN150" i="15"/>
  <c r="AJ150" i="15"/>
  <c r="AL150" i="15"/>
  <c r="AH150" i="15"/>
  <c r="AG150" i="15"/>
  <c r="AE150" i="15"/>
  <c r="AF150" i="15" a="1"/>
  <c r="AF150" i="15"/>
  <c r="AJ148" i="15"/>
  <c r="AH148" i="15"/>
  <c r="AN148" i="15"/>
  <c r="AL148" i="15"/>
  <c r="AE148" i="15"/>
  <c r="AF148" i="15" a="1"/>
  <c r="AF148" i="15"/>
  <c r="AG148" i="15"/>
  <c r="AJ135" i="15"/>
  <c r="AN135" i="15"/>
  <c r="AL135" i="15"/>
  <c r="AH135" i="15"/>
  <c r="AE135" i="15"/>
  <c r="AF135" i="15" a="1"/>
  <c r="AF135" i="15"/>
  <c r="AG135" i="15"/>
  <c r="AJ133" i="15"/>
  <c r="AN133" i="15"/>
  <c r="AH133" i="15"/>
  <c r="AL133" i="15"/>
  <c r="AG133" i="15"/>
  <c r="AE133" i="15"/>
  <c r="AF133" i="15" a="1"/>
  <c r="AF133" i="15"/>
  <c r="AJ131" i="15"/>
  <c r="AN131" i="15"/>
  <c r="AL131" i="15"/>
  <c r="AH131" i="15"/>
  <c r="AE131" i="15"/>
  <c r="AF131" i="15" a="1"/>
  <c r="AF131" i="15"/>
  <c r="AG131" i="15"/>
  <c r="AN129" i="15"/>
  <c r="AJ129" i="15"/>
  <c r="AL129" i="15"/>
  <c r="AH129" i="15"/>
  <c r="AG129" i="15"/>
  <c r="AE129" i="15"/>
  <c r="AF129" i="15" a="1"/>
  <c r="AF129" i="15"/>
  <c r="AJ127" i="15"/>
  <c r="AL127" i="15"/>
  <c r="AN127" i="15"/>
  <c r="AH127" i="15"/>
  <c r="AE127" i="15"/>
  <c r="AF127" i="15" a="1"/>
  <c r="AF127" i="15"/>
  <c r="AG127" i="15"/>
  <c r="AJ125" i="15"/>
  <c r="AN125" i="15"/>
  <c r="AH125" i="15"/>
  <c r="AL125" i="15"/>
  <c r="AG125" i="15"/>
  <c r="AE125" i="15"/>
  <c r="AF125" i="15" a="1"/>
  <c r="AF125" i="15"/>
  <c r="AJ123" i="15"/>
  <c r="AN123" i="15"/>
  <c r="AL123" i="15"/>
  <c r="AH123" i="15"/>
  <c r="AE123" i="15"/>
  <c r="AF123" i="15" a="1"/>
  <c r="AF123" i="15"/>
  <c r="AG123" i="15"/>
  <c r="AN121" i="15"/>
  <c r="AJ121" i="15"/>
  <c r="AH121" i="15"/>
  <c r="AL121" i="15"/>
  <c r="AG121" i="15"/>
  <c r="AE121" i="15"/>
  <c r="AF121" i="15" a="1"/>
  <c r="AF121" i="15"/>
  <c r="AJ119" i="15"/>
  <c r="AN119" i="15"/>
  <c r="AL119" i="15"/>
  <c r="AH119" i="15"/>
  <c r="AE119" i="15"/>
  <c r="AF119" i="15" a="1"/>
  <c r="AF119" i="15"/>
  <c r="AG119" i="15"/>
  <c r="AJ117" i="15"/>
  <c r="AN117" i="15"/>
  <c r="AH117" i="15"/>
  <c r="AL117" i="15"/>
  <c r="AG117" i="15"/>
  <c r="AE117" i="15"/>
  <c r="AF117" i="15" a="1"/>
  <c r="AF117" i="15"/>
  <c r="AJ115" i="15"/>
  <c r="AN115" i="15"/>
  <c r="AL115" i="15"/>
  <c r="AH115" i="15"/>
  <c r="AE115" i="15"/>
  <c r="AF115" i="15" a="1"/>
  <c r="AF115" i="15"/>
  <c r="AG115" i="15"/>
  <c r="AN113" i="15"/>
  <c r="AJ113" i="15"/>
  <c r="AL113" i="15"/>
  <c r="AH113" i="15"/>
  <c r="AG113" i="15"/>
  <c r="AE113" i="15"/>
  <c r="AF113" i="15" a="1"/>
  <c r="AF113" i="15"/>
  <c r="AJ111" i="15"/>
  <c r="AN111" i="15"/>
  <c r="AL111" i="15"/>
  <c r="AH111" i="15"/>
  <c r="AE111" i="15"/>
  <c r="AF111" i="15" a="1"/>
  <c r="AF111" i="15"/>
  <c r="AG111" i="15"/>
  <c r="AJ109" i="15"/>
  <c r="AN109" i="15"/>
  <c r="AH109" i="15"/>
  <c r="AL109" i="15"/>
  <c r="AG109" i="15"/>
  <c r="AE109" i="15"/>
  <c r="AF109" i="15" a="1"/>
  <c r="AF109" i="15"/>
  <c r="AJ107" i="15"/>
  <c r="AN107" i="15"/>
  <c r="AL107" i="15"/>
  <c r="AH107" i="15"/>
  <c r="AE107" i="15"/>
  <c r="AF107" i="15" a="1"/>
  <c r="AF107" i="15"/>
  <c r="AG107" i="15"/>
  <c r="AN105" i="15"/>
  <c r="AJ105" i="15"/>
  <c r="AH105" i="15"/>
  <c r="AL105" i="15"/>
  <c r="AG105" i="15"/>
  <c r="AE105" i="15"/>
  <c r="AF105" i="15" a="1"/>
  <c r="AF105" i="15"/>
  <c r="AJ103" i="15"/>
  <c r="AN103" i="15"/>
  <c r="AL103" i="15"/>
  <c r="AH103" i="15"/>
  <c r="AE103" i="15"/>
  <c r="AF103" i="15" a="1"/>
  <c r="AF103" i="15"/>
  <c r="AG103" i="15"/>
  <c r="AN101" i="15"/>
  <c r="AJ101" i="15"/>
  <c r="AH101" i="15"/>
  <c r="AL101" i="15"/>
  <c r="AG101" i="15"/>
  <c r="AE101" i="15"/>
  <c r="AF101" i="15" a="1"/>
  <c r="AF101" i="15"/>
  <c r="AJ99" i="15"/>
  <c r="AN99" i="15"/>
  <c r="AL99" i="15"/>
  <c r="AH99" i="15"/>
  <c r="AE99" i="15"/>
  <c r="AF99" i="15" a="1"/>
  <c r="AF99" i="15"/>
  <c r="AG99" i="15"/>
  <c r="AI97" i="15"/>
  <c r="AN97" i="15"/>
  <c r="AJ97" i="15"/>
  <c r="AL97" i="15"/>
  <c r="AH97" i="15"/>
  <c r="AG97" i="15"/>
  <c r="AE97" i="15"/>
  <c r="AF97" i="15" a="1"/>
  <c r="AF97" i="15"/>
  <c r="AJ95" i="15"/>
  <c r="AN95" i="15"/>
  <c r="AL95" i="15"/>
  <c r="AH95" i="15"/>
  <c r="AE95" i="15"/>
  <c r="AF95" i="15" a="1"/>
  <c r="AF95" i="15"/>
  <c r="AG95" i="15"/>
  <c r="AN93" i="15"/>
  <c r="AJ93" i="15"/>
  <c r="AH93" i="15"/>
  <c r="AL93" i="15"/>
  <c r="AG93" i="15"/>
  <c r="AE93" i="15"/>
  <c r="AF93" i="15" a="1"/>
  <c r="AF93" i="15"/>
  <c r="AJ91" i="15"/>
  <c r="AN91" i="15"/>
  <c r="AL91" i="15"/>
  <c r="AH91" i="15"/>
  <c r="AE91" i="15"/>
  <c r="AF91" i="15" a="1"/>
  <c r="AF91" i="15"/>
  <c r="AG91" i="15"/>
  <c r="AN89" i="15"/>
  <c r="AL89" i="15"/>
  <c r="AJ89" i="15"/>
  <c r="AH89" i="15"/>
  <c r="AG89" i="15"/>
  <c r="AE89" i="15"/>
  <c r="AF89" i="15" a="1"/>
  <c r="AF89" i="15"/>
  <c r="AJ87" i="15"/>
  <c r="AN87" i="15"/>
  <c r="AH87" i="15"/>
  <c r="AL87" i="15"/>
  <c r="AE87" i="15"/>
  <c r="AF87" i="15" a="1"/>
  <c r="AF87" i="15"/>
  <c r="AG87" i="15"/>
  <c r="AN85" i="15"/>
  <c r="AJ85" i="15"/>
  <c r="AL85" i="15"/>
  <c r="AH85" i="15"/>
  <c r="AG85" i="15"/>
  <c r="AE85" i="15"/>
  <c r="AF85" i="15" a="1"/>
  <c r="AF85" i="15"/>
  <c r="AJ83" i="15"/>
  <c r="AN83" i="15"/>
  <c r="AL83" i="15"/>
  <c r="AH83" i="15"/>
  <c r="AE83" i="15"/>
  <c r="AF83" i="15" a="1"/>
  <c r="AF83" i="15"/>
  <c r="AG83" i="15"/>
  <c r="AN81" i="15"/>
  <c r="AL81" i="15"/>
  <c r="AJ81" i="15"/>
  <c r="AH81" i="15"/>
  <c r="AG81" i="15"/>
  <c r="AE81" i="15"/>
  <c r="AF81" i="15" a="1"/>
  <c r="AF81" i="15"/>
  <c r="AJ79" i="15"/>
  <c r="AN79" i="15"/>
  <c r="AL79" i="15"/>
  <c r="AH79" i="15"/>
  <c r="AE79" i="15"/>
  <c r="AF79" i="15" a="1"/>
  <c r="AF79" i="15"/>
  <c r="AG79" i="15"/>
  <c r="AN77" i="15"/>
  <c r="AJ77" i="15"/>
  <c r="AL77" i="15"/>
  <c r="AH77" i="15"/>
  <c r="AG77" i="15"/>
  <c r="AE77" i="15"/>
  <c r="AF77" i="15" a="1"/>
  <c r="AF77" i="15"/>
  <c r="AJ75" i="15"/>
  <c r="AN75" i="15"/>
  <c r="AL75" i="15"/>
  <c r="AH75" i="15"/>
  <c r="AE75" i="15"/>
  <c r="AF75" i="15" a="1"/>
  <c r="AF75" i="15"/>
  <c r="AG75" i="15"/>
  <c r="AN73" i="15"/>
  <c r="AL73" i="15"/>
  <c r="AJ73" i="15"/>
  <c r="AH73" i="15"/>
  <c r="AG73" i="15"/>
  <c r="AE73" i="15"/>
  <c r="AF73" i="15" a="1"/>
  <c r="AF73" i="15"/>
  <c r="AJ71" i="15"/>
  <c r="AN71" i="15"/>
  <c r="AH71" i="15"/>
  <c r="AL71" i="15"/>
  <c r="AG71" i="15"/>
  <c r="AE71" i="15"/>
  <c r="AF71" i="15" a="1"/>
  <c r="AF71" i="15"/>
  <c r="AN69" i="15"/>
  <c r="AJ69" i="15"/>
  <c r="AL69" i="15"/>
  <c r="AH69" i="15"/>
  <c r="AG69" i="15"/>
  <c r="AE69" i="15"/>
  <c r="AF69" i="15" a="1"/>
  <c r="AF69" i="15"/>
  <c r="AJ67" i="15"/>
  <c r="AN67" i="15"/>
  <c r="AH67" i="15"/>
  <c r="AL67" i="15"/>
  <c r="AG67" i="15"/>
  <c r="AE67" i="15"/>
  <c r="AF67" i="15" a="1"/>
  <c r="AF67" i="15"/>
  <c r="AN65" i="15"/>
  <c r="AL65" i="15"/>
  <c r="AJ65" i="15"/>
  <c r="AH65" i="15"/>
  <c r="AG65" i="15"/>
  <c r="AE65" i="15"/>
  <c r="AF65" i="15" a="1"/>
  <c r="AF65" i="15"/>
  <c r="AJ63" i="15"/>
  <c r="AN63" i="15"/>
  <c r="AL63" i="15"/>
  <c r="AH63" i="15"/>
  <c r="AG63" i="15"/>
  <c r="AE63" i="15"/>
  <c r="AF63" i="15" a="1"/>
  <c r="AF63" i="15"/>
  <c r="AN61" i="15"/>
  <c r="AJ61" i="15"/>
  <c r="AL61" i="15"/>
  <c r="AH61" i="15"/>
  <c r="AE61" i="15"/>
  <c r="AF61" i="15" a="1"/>
  <c r="AF61" i="15"/>
  <c r="AG61" i="15"/>
  <c r="AJ59" i="15"/>
  <c r="AN59" i="15"/>
  <c r="AL59" i="15"/>
  <c r="AH59" i="15"/>
  <c r="AG59" i="15"/>
  <c r="AE59" i="15"/>
  <c r="AF59" i="15" a="1"/>
  <c r="AF59" i="15"/>
  <c r="AN57" i="15"/>
  <c r="AL57" i="15"/>
  <c r="AJ57" i="15"/>
  <c r="AH57" i="15"/>
  <c r="AG57" i="15"/>
  <c r="AE57" i="15"/>
  <c r="AF57" i="15" a="1"/>
  <c r="AF57" i="15"/>
  <c r="AJ55" i="15"/>
  <c r="AN55" i="15"/>
  <c r="AH55" i="15"/>
  <c r="AL55" i="15"/>
  <c r="AG55" i="15"/>
  <c r="AE55" i="15"/>
  <c r="AF55" i="15" a="1"/>
  <c r="AF55" i="15"/>
  <c r="AN53" i="15"/>
  <c r="AJ53" i="15"/>
  <c r="AL53" i="15"/>
  <c r="AH53" i="15"/>
  <c r="AG53" i="15"/>
  <c r="AE53" i="15"/>
  <c r="AF53" i="15" a="1"/>
  <c r="AF53" i="15"/>
  <c r="AJ51" i="15"/>
  <c r="AN51" i="15"/>
  <c r="AL51" i="15"/>
  <c r="AH51" i="15"/>
  <c r="AG51" i="15"/>
  <c r="AE51" i="15"/>
  <c r="AF51" i="15" a="1"/>
  <c r="AF51" i="15"/>
  <c r="AN49" i="15"/>
  <c r="AL49" i="15"/>
  <c r="AJ49" i="15"/>
  <c r="AH49" i="15"/>
  <c r="AE49" i="15"/>
  <c r="AF49" i="15" a="1"/>
  <c r="AF49" i="15"/>
  <c r="AG49" i="15"/>
  <c r="AJ47" i="15"/>
  <c r="AN47" i="15"/>
  <c r="AL47" i="15"/>
  <c r="AH47" i="15"/>
  <c r="AG47" i="15"/>
  <c r="AE47" i="15"/>
  <c r="AF47" i="15" a="1"/>
  <c r="AF47" i="15"/>
  <c r="AN45" i="15"/>
  <c r="AJ45" i="15"/>
  <c r="AL45" i="15"/>
  <c r="AH45" i="15"/>
  <c r="AG45" i="15"/>
  <c r="AE45" i="15"/>
  <c r="AF45" i="15" a="1"/>
  <c r="AF45" i="15"/>
  <c r="E147" i="15"/>
  <c r="AE147" i="5"/>
  <c r="AJ146" i="15"/>
  <c r="AN146" i="15"/>
  <c r="AH146" i="15"/>
  <c r="AL146" i="15"/>
  <c r="AG146" i="15"/>
  <c r="AE146" i="15"/>
  <c r="AF146" i="15" a="1"/>
  <c r="AF146" i="15"/>
  <c r="AN144" i="15"/>
  <c r="AJ144" i="15"/>
  <c r="AH144" i="15"/>
  <c r="AL144" i="15"/>
  <c r="AE144" i="15"/>
  <c r="AF144" i="15" a="1"/>
  <c r="AF144" i="15"/>
  <c r="AG144" i="15"/>
  <c r="AJ142" i="15"/>
  <c r="AN142" i="15"/>
  <c r="AH142" i="15"/>
  <c r="AL142" i="15"/>
  <c r="AG142" i="15"/>
  <c r="AE142" i="15"/>
  <c r="AF142" i="15" a="1"/>
  <c r="AF142" i="15"/>
  <c r="AM140" i="15"/>
  <c r="AN140" i="15"/>
  <c r="AJ140" i="15"/>
  <c r="AH140" i="15"/>
  <c r="AL140" i="15"/>
  <c r="AE140" i="15"/>
  <c r="AF140" i="15" a="1"/>
  <c r="AF140" i="15"/>
  <c r="AG140" i="15"/>
  <c r="AJ138" i="15"/>
  <c r="AN138" i="15"/>
  <c r="AH138" i="15"/>
  <c r="AL138" i="15"/>
  <c r="AG138" i="15"/>
  <c r="AE138" i="15"/>
  <c r="AF138" i="15" a="1"/>
  <c r="AF138" i="15"/>
  <c r="K122" i="13"/>
  <c r="N122" i="3"/>
  <c r="K103" i="13"/>
  <c r="N103" i="3"/>
  <c r="K67" i="13"/>
  <c r="N67" i="3"/>
  <c r="K156" i="13"/>
  <c r="N156" i="3"/>
  <c r="K56" i="13"/>
  <c r="N56" i="3"/>
  <c r="K195" i="13"/>
  <c r="N195" i="3"/>
  <c r="K153" i="13"/>
  <c r="N153" i="3"/>
  <c r="K150" i="13"/>
  <c r="N150" i="3"/>
  <c r="K130" i="13"/>
  <c r="N130" i="3"/>
  <c r="K119" i="13"/>
  <c r="N119" i="3"/>
  <c r="K116" i="13"/>
  <c r="N116" i="3"/>
  <c r="K108" i="13"/>
  <c r="N108" i="3"/>
  <c r="K97" i="13"/>
  <c r="N97" i="3"/>
  <c r="K94" i="13"/>
  <c r="N94" i="3"/>
  <c r="K83" i="13"/>
  <c r="N83" i="3"/>
  <c r="K75" i="13"/>
  <c r="N75" i="3"/>
  <c r="K64" i="13"/>
  <c r="N64" i="3"/>
  <c r="K61" i="13"/>
  <c r="N61" i="3"/>
  <c r="K50" i="13"/>
  <c r="N50" i="3"/>
  <c r="K203" i="13"/>
  <c r="N203" i="3"/>
  <c r="K192" i="13"/>
  <c r="N192" i="3"/>
  <c r="K189" i="13"/>
  <c r="N189" i="3"/>
  <c r="K178" i="13"/>
  <c r="N178" i="3"/>
  <c r="K167" i="13"/>
  <c r="N167" i="3"/>
  <c r="K164" i="13"/>
  <c r="N164" i="3"/>
  <c r="K147" i="13"/>
  <c r="N147" i="3"/>
  <c r="K144" i="13"/>
  <c r="N144" i="3"/>
  <c r="K138" i="13"/>
  <c r="N138" i="3"/>
  <c r="K127" i="13"/>
  <c r="N127" i="3"/>
  <c r="K124" i="13"/>
  <c r="N124" i="3"/>
  <c r="K113" i="13"/>
  <c r="N113" i="3"/>
  <c r="K105" i="13"/>
  <c r="N105" i="3"/>
  <c r="K102" i="13"/>
  <c r="N102" i="3"/>
  <c r="K91" i="13"/>
  <c r="N91" i="3"/>
  <c r="K80" i="13"/>
  <c r="N80" i="3"/>
  <c r="K72" i="13"/>
  <c r="N72" i="3"/>
  <c r="K69" i="13"/>
  <c r="N69" i="3"/>
  <c r="K58" i="13"/>
  <c r="N58" i="3"/>
  <c r="K47" i="13"/>
  <c r="N47" i="3"/>
  <c r="K200" i="13"/>
  <c r="N200" i="3"/>
  <c r="K197" i="13"/>
  <c r="N197" i="3"/>
  <c r="K186" i="13"/>
  <c r="N186" i="3"/>
  <c r="K175" i="13"/>
  <c r="N175" i="3"/>
  <c r="K172" i="13"/>
  <c r="N172" i="3"/>
  <c r="K161" i="13"/>
  <c r="N161" i="3"/>
  <c r="K158" i="13"/>
  <c r="N158" i="3"/>
  <c r="K78" i="13"/>
  <c r="N78" i="3"/>
  <c r="K85" i="13"/>
  <c r="N85" i="3"/>
  <c r="K66" i="13"/>
  <c r="N66" i="3"/>
  <c r="K183" i="13"/>
  <c r="N183" i="3"/>
  <c r="K169" i="13"/>
  <c r="N169" i="3"/>
  <c r="K155" i="13"/>
  <c r="N155" i="3"/>
  <c r="K111" i="13"/>
  <c r="N111" i="3"/>
  <c r="K89" i="13"/>
  <c r="N89" i="3"/>
  <c r="K53" i="13"/>
  <c r="N53" i="3"/>
  <c r="K181" i="13"/>
  <c r="N181" i="3"/>
  <c r="K121" i="13"/>
  <c r="N121" i="3"/>
  <c r="K88" i="13"/>
  <c r="N88" i="3"/>
  <c r="K55" i="13"/>
  <c r="N55" i="3"/>
  <c r="K140" i="13"/>
  <c r="N140" i="3"/>
  <c r="K126" i="13"/>
  <c r="N126" i="3"/>
  <c r="K82" i="13"/>
  <c r="N82" i="3"/>
  <c r="K202" i="13"/>
  <c r="N202" i="3"/>
  <c r="K188" i="13"/>
  <c r="N188" i="3"/>
  <c r="K174" i="13"/>
  <c r="N174" i="3"/>
  <c r="K163" i="13"/>
  <c r="N163" i="3"/>
  <c r="K170" i="13"/>
  <c r="N170" i="3"/>
  <c r="K135" i="13"/>
  <c r="N135" i="3"/>
  <c r="K110" i="13"/>
  <c r="N110" i="3"/>
  <c r="K180" i="13"/>
  <c r="N180" i="3"/>
  <c r="K149" i="13"/>
  <c r="N149" i="3"/>
  <c r="K129" i="13"/>
  <c r="N129" i="3"/>
  <c r="K74" i="13"/>
  <c r="N74" i="3"/>
  <c r="K49" i="13"/>
  <c r="N49" i="3"/>
  <c r="K146" i="13"/>
  <c r="N146" i="3"/>
  <c r="K123" i="13"/>
  <c r="N123" i="3"/>
  <c r="K199" i="13"/>
  <c r="N199" i="3"/>
  <c r="K185" i="13"/>
  <c r="N185" i="3"/>
  <c r="K160" i="13"/>
  <c r="N160" i="3"/>
  <c r="K136" i="13"/>
  <c r="N136" i="3"/>
  <c r="K100" i="13"/>
  <c r="N100" i="3"/>
  <c r="K159" i="13"/>
  <c r="N159" i="3"/>
  <c r="K132" i="13"/>
  <c r="N132" i="3"/>
  <c r="K118" i="13"/>
  <c r="N118" i="3"/>
  <c r="K52" i="13"/>
  <c r="N52" i="3"/>
  <c r="K166" i="13"/>
  <c r="N166" i="3"/>
  <c r="K107" i="13"/>
  <c r="N107" i="3"/>
  <c r="K93" i="13"/>
  <c r="N93" i="3"/>
  <c r="K60" i="13"/>
  <c r="N60" i="3"/>
  <c r="K46" i="13"/>
  <c r="N46" i="3"/>
  <c r="K191" i="13"/>
  <c r="N191" i="3"/>
  <c r="K137" i="13"/>
  <c r="N137" i="3"/>
  <c r="K101" i="13"/>
  <c r="N101" i="3"/>
  <c r="K68" i="13"/>
  <c r="N68" i="3"/>
  <c r="K54" i="13"/>
  <c r="N54" i="3"/>
  <c r="K196" i="13"/>
  <c r="N196" i="3"/>
  <c r="K182" i="13"/>
  <c r="N182" i="3"/>
  <c r="K171" i="13"/>
  <c r="N171" i="3"/>
  <c r="K157" i="13"/>
  <c r="N157" i="3"/>
  <c r="K154" i="13"/>
  <c r="N154" i="3"/>
  <c r="K131" i="13"/>
  <c r="N131" i="3"/>
  <c r="K120" i="13"/>
  <c r="N120" i="3"/>
  <c r="K117" i="13"/>
  <c r="N117" i="3"/>
  <c r="K109" i="13"/>
  <c r="N109" i="3"/>
  <c r="K98" i="13"/>
  <c r="N98" i="3"/>
  <c r="K87" i="13"/>
  <c r="N87" i="3"/>
  <c r="K84" i="13"/>
  <c r="N84" i="3"/>
  <c r="K76" i="13"/>
  <c r="N76" i="3"/>
  <c r="K65" i="13"/>
  <c r="N65" i="3"/>
  <c r="K62" i="13"/>
  <c r="N62" i="3"/>
  <c r="K51" i="13"/>
  <c r="N51" i="3"/>
  <c r="K204" i="13"/>
  <c r="N204" i="3"/>
  <c r="K193" i="13"/>
  <c r="N193" i="3"/>
  <c r="K190" i="13"/>
  <c r="N190" i="3"/>
  <c r="K179" i="13"/>
  <c r="N179" i="3"/>
  <c r="K168" i="13"/>
  <c r="N168" i="3"/>
  <c r="K165" i="13"/>
  <c r="N165" i="3"/>
  <c r="K133" i="13"/>
  <c r="N133" i="3"/>
  <c r="K86" i="13"/>
  <c r="N86" i="3"/>
  <c r="K184" i="13"/>
  <c r="N184" i="3"/>
  <c r="K99" i="13"/>
  <c r="N99" i="3"/>
  <c r="K77" i="13"/>
  <c r="N77" i="3"/>
  <c r="K194" i="13"/>
  <c r="N194" i="3"/>
  <c r="K152" i="13"/>
  <c r="N152" i="3"/>
  <c r="K115" i="13"/>
  <c r="N115" i="3"/>
  <c r="K96" i="13"/>
  <c r="N96" i="3"/>
  <c r="K63" i="13"/>
  <c r="N63" i="3"/>
  <c r="K177" i="13"/>
  <c r="N177" i="3"/>
  <c r="K143" i="13"/>
  <c r="N143" i="3"/>
  <c r="K134" i="13"/>
  <c r="N134" i="3"/>
  <c r="K112" i="13"/>
  <c r="N112" i="3"/>
  <c r="K104" i="13"/>
  <c r="N104" i="3"/>
  <c r="K90" i="13"/>
  <c r="N90" i="3"/>
  <c r="K79" i="13"/>
  <c r="N79" i="3"/>
  <c r="K71" i="13"/>
  <c r="N71" i="3"/>
  <c r="K57" i="13"/>
  <c r="N57" i="3"/>
  <c r="K151" i="13"/>
  <c r="N151" i="3"/>
  <c r="K148" i="13"/>
  <c r="N148" i="3"/>
  <c r="K142" i="13"/>
  <c r="N142" i="3"/>
  <c r="K139" i="13"/>
  <c r="N139" i="3"/>
  <c r="K128" i="13"/>
  <c r="N128" i="3"/>
  <c r="K125" i="13"/>
  <c r="N125" i="3"/>
  <c r="K114" i="13"/>
  <c r="N114" i="3"/>
  <c r="K106" i="13"/>
  <c r="N106" i="3"/>
  <c r="K95" i="13"/>
  <c r="N95" i="3"/>
  <c r="K92" i="13"/>
  <c r="N92" i="3"/>
  <c r="K81" i="13"/>
  <c r="N81" i="3"/>
  <c r="K73" i="13"/>
  <c r="N73" i="3"/>
  <c r="K70" i="13"/>
  <c r="N70" i="3"/>
  <c r="K59" i="13"/>
  <c r="N59" i="3"/>
  <c r="K48" i="13"/>
  <c r="N48" i="3"/>
  <c r="K45" i="13"/>
  <c r="N45" i="3"/>
  <c r="K201" i="13"/>
  <c r="N201" i="3"/>
  <c r="K198" i="13"/>
  <c r="N198" i="3"/>
  <c r="K187" i="13"/>
  <c r="N187" i="3"/>
  <c r="K176" i="13"/>
  <c r="N176" i="3"/>
  <c r="K173" i="13"/>
  <c r="N173" i="3"/>
  <c r="K162" i="13"/>
  <c r="N162" i="3"/>
  <c r="W157" i="15"/>
  <c r="X142" i="29"/>
  <c r="K145" i="13"/>
  <c r="N145" i="3"/>
  <c r="Y138" i="29"/>
  <c r="K141" i="13"/>
  <c r="N141" i="3"/>
  <c r="W138" i="29"/>
  <c r="M138" i="29"/>
  <c r="S138" i="29"/>
  <c r="AM172" i="15"/>
  <c r="E157" i="15"/>
  <c r="AE157" i="5"/>
  <c r="AM70" i="15"/>
  <c r="AD70" i="15"/>
  <c r="W70" i="5"/>
  <c r="W181" i="15"/>
  <c r="E168" i="15"/>
  <c r="AE168" i="5"/>
  <c r="AI153" i="15"/>
  <c r="AD58" i="15"/>
  <c r="W58" i="5"/>
  <c r="AI203" i="15"/>
  <c r="W196" i="15"/>
  <c r="V190" i="15"/>
  <c r="W186" i="15"/>
  <c r="E176" i="15"/>
  <c r="AE176" i="5"/>
  <c r="AI170" i="15"/>
  <c r="AI142" i="15"/>
  <c r="E97" i="15"/>
  <c r="E94" i="15"/>
  <c r="S94" i="5"/>
  <c r="V89" i="15"/>
  <c r="AM78" i="15"/>
  <c r="AM50" i="15"/>
  <c r="E131" i="15"/>
  <c r="S131" i="5"/>
  <c r="AM110" i="15"/>
  <c r="E71" i="15"/>
  <c r="AE71" i="5"/>
  <c r="AM57" i="15"/>
  <c r="E137" i="15"/>
  <c r="E47" i="15"/>
  <c r="G47" i="5"/>
  <c r="AI147" i="15"/>
  <c r="E130" i="15"/>
  <c r="AM202" i="15"/>
  <c r="AD195" i="15"/>
  <c r="W195" i="5"/>
  <c r="E167" i="15"/>
  <c r="AE167" i="5"/>
  <c r="E145" i="15"/>
  <c r="AE145" i="5"/>
  <c r="AD133" i="15"/>
  <c r="W133" i="5"/>
  <c r="E105" i="15"/>
  <c r="AM102" i="15"/>
  <c r="W96" i="15"/>
  <c r="AD81" i="15"/>
  <c r="W81" i="5"/>
  <c r="AD68" i="15"/>
  <c r="W68" i="5"/>
  <c r="AM53" i="15"/>
  <c r="E46" i="15"/>
  <c r="AI194" i="15"/>
  <c r="AM114" i="15"/>
  <c r="AD161" i="15"/>
  <c r="W161" i="5"/>
  <c r="E183" i="15"/>
  <c r="AE183" i="5"/>
  <c r="V148" i="15"/>
  <c r="V141" i="15"/>
  <c r="E123" i="15"/>
  <c r="AM120" i="15"/>
  <c r="AI116" i="15"/>
  <c r="AM112" i="15"/>
  <c r="AM93" i="15"/>
  <c r="W184" i="15"/>
  <c r="E198" i="15"/>
  <c r="AI188" i="15"/>
  <c r="AM174" i="15"/>
  <c r="AI151" i="15"/>
  <c r="AM132" i="15"/>
  <c r="V108" i="15"/>
  <c r="AI95" i="15"/>
  <c r="AM80" i="15"/>
  <c r="AZ72" i="1"/>
  <c r="AM52" i="15"/>
  <c r="AD201" i="15"/>
  <c r="W201" i="5"/>
  <c r="E195" i="15"/>
  <c r="E185" i="15"/>
  <c r="AE185" i="5"/>
  <c r="AM169" i="15"/>
  <c r="E163" i="15"/>
  <c r="S163" i="5"/>
  <c r="W146" i="15"/>
  <c r="W138" i="15"/>
  <c r="E125" i="15"/>
  <c r="AE125" i="5"/>
  <c r="W115" i="15"/>
  <c r="AI92" i="15"/>
  <c r="AD71" i="15"/>
  <c r="W71" i="5"/>
  <c r="AM55" i="15"/>
  <c r="V204" i="15"/>
  <c r="V197" i="15"/>
  <c r="AM187" i="15"/>
  <c r="W176" i="15"/>
  <c r="AD173" i="15"/>
  <c r="W173" i="5"/>
  <c r="W165" i="15"/>
  <c r="AI157" i="15"/>
  <c r="W140" i="15"/>
  <c r="W128" i="15"/>
  <c r="AI103" i="15"/>
  <c r="AD89" i="15"/>
  <c r="W89" i="5"/>
  <c r="AD79" i="15"/>
  <c r="W79" i="5"/>
  <c r="AD75" i="15"/>
  <c r="W75" i="5"/>
  <c r="E70" i="15"/>
  <c r="AM66" i="15"/>
  <c r="AM54" i="15"/>
  <c r="M199" i="29"/>
  <c r="Z197" i="29"/>
  <c r="Z189" i="29"/>
  <c r="M182" i="29"/>
  <c r="X178" i="29"/>
  <c r="Q175" i="29"/>
  <c r="J173" i="29"/>
  <c r="X201" i="29"/>
  <c r="R199" i="29"/>
  <c r="Z194" i="29"/>
  <c r="Z193" i="29"/>
  <c r="X189" i="29"/>
  <c r="AB176" i="29"/>
  <c r="U175" i="29"/>
  <c r="X175" i="29"/>
  <c r="R173" i="29"/>
  <c r="X170" i="29"/>
  <c r="Q169" i="29"/>
  <c r="U199" i="29"/>
  <c r="AC197" i="29"/>
  <c r="W193" i="29"/>
  <c r="T182" i="29"/>
  <c r="AC182" i="29"/>
  <c r="AC178" i="29"/>
  <c r="AA176" i="29"/>
  <c r="T175" i="29"/>
  <c r="Q173" i="29"/>
  <c r="AB173" i="29"/>
  <c r="W173" i="29"/>
  <c r="K169" i="29"/>
  <c r="W166" i="29"/>
  <c r="L189" i="29"/>
  <c r="W189" i="29"/>
  <c r="X186" i="29"/>
  <c r="S182" i="29"/>
  <c r="S179" i="29"/>
  <c r="R176" i="29"/>
  <c r="X176" i="29"/>
  <c r="K175" i="29"/>
  <c r="U173" i="29"/>
  <c r="AA173" i="29"/>
  <c r="V173" i="29"/>
  <c r="J169" i="29"/>
  <c r="Z165" i="29"/>
  <c r="AB199" i="29"/>
  <c r="S197" i="29"/>
  <c r="L182" i="29"/>
  <c r="Q176" i="29"/>
  <c r="J175" i="29"/>
  <c r="W175" i="29"/>
  <c r="T173" i="29"/>
  <c r="R178" i="29"/>
  <c r="AA161" i="29"/>
  <c r="Z154" i="29"/>
  <c r="U146" i="29"/>
  <c r="AA146" i="29"/>
  <c r="V146" i="29"/>
  <c r="K143" i="29"/>
  <c r="M143" i="29"/>
  <c r="U140" i="29"/>
  <c r="X140" i="29"/>
  <c r="J138" i="29"/>
  <c r="T132" i="29"/>
  <c r="X132" i="29"/>
  <c r="Q130" i="29"/>
  <c r="Q126" i="29"/>
  <c r="AB126" i="29"/>
  <c r="W126" i="29"/>
  <c r="Z118" i="29"/>
  <c r="Q116" i="29"/>
  <c r="AB110" i="29"/>
  <c r="L107" i="29"/>
  <c r="Z106" i="29"/>
  <c r="R104" i="29"/>
  <c r="Y104" i="29"/>
  <c r="AB100" i="29"/>
  <c r="Z91" i="29"/>
  <c r="AC90" i="29"/>
  <c r="X89" i="29"/>
  <c r="AB83" i="29"/>
  <c r="M78" i="29"/>
  <c r="R45" i="29"/>
  <c r="T146" i="29"/>
  <c r="M146" i="29"/>
  <c r="J143" i="29"/>
  <c r="Z142" i="29"/>
  <c r="T140" i="29"/>
  <c r="W140" i="29"/>
  <c r="R138" i="29"/>
  <c r="L133" i="29"/>
  <c r="X133" i="29"/>
  <c r="L132" i="29"/>
  <c r="W132" i="29"/>
  <c r="S130" i="29"/>
  <c r="U126" i="29"/>
  <c r="AA126" i="29"/>
  <c r="V126" i="29"/>
  <c r="AB124" i="29"/>
  <c r="K120" i="29"/>
  <c r="AC120" i="29"/>
  <c r="R119" i="29"/>
  <c r="R118" i="29"/>
  <c r="U116" i="29"/>
  <c r="Z116" i="29"/>
  <c r="Z110" i="29"/>
  <c r="J107" i="29"/>
  <c r="W107" i="29"/>
  <c r="X106" i="29"/>
  <c r="T104" i="29"/>
  <c r="Z104" i="29"/>
  <c r="Z100" i="29"/>
  <c r="U92" i="29"/>
  <c r="R91" i="29"/>
  <c r="U84" i="29"/>
  <c r="Y83" i="29"/>
  <c r="K81" i="29"/>
  <c r="R78" i="29"/>
  <c r="K72" i="29"/>
  <c r="W72" i="29"/>
  <c r="W70" i="29"/>
  <c r="R69" i="29"/>
  <c r="X69" i="29"/>
  <c r="Q66" i="29"/>
  <c r="AA63" i="29"/>
  <c r="X46" i="29"/>
  <c r="S45" i="29"/>
  <c r="Z83" i="29"/>
  <c r="M70" i="29"/>
  <c r="S66" i="29"/>
  <c r="AA162" i="29"/>
  <c r="Q161" i="29"/>
  <c r="AA159" i="29"/>
  <c r="J157" i="29"/>
  <c r="Q152" i="29"/>
  <c r="AA152" i="29"/>
  <c r="AC152" i="29"/>
  <c r="Y151" i="29"/>
  <c r="R148" i="29"/>
  <c r="AC148" i="29"/>
  <c r="L146" i="29"/>
  <c r="Z146" i="29"/>
  <c r="AC146" i="29"/>
  <c r="AA143" i="29"/>
  <c r="AC142" i="29"/>
  <c r="AC140" i="29"/>
  <c r="S139" i="29"/>
  <c r="U138" i="29"/>
  <c r="AA138" i="29"/>
  <c r="V138" i="29"/>
  <c r="AC137" i="29"/>
  <c r="J133" i="29"/>
  <c r="W133" i="29"/>
  <c r="M132" i="29"/>
  <c r="AB130" i="29"/>
  <c r="S126" i="29"/>
  <c r="Y126" i="29"/>
  <c r="V124" i="29"/>
  <c r="X119" i="29"/>
  <c r="S118" i="29"/>
  <c r="L116" i="29"/>
  <c r="W116" i="29"/>
  <c r="AB107" i="29"/>
  <c r="U106" i="29"/>
  <c r="M106" i="29"/>
  <c r="L104" i="29"/>
  <c r="W100" i="29"/>
  <c r="R99" i="29"/>
  <c r="AC99" i="29"/>
  <c r="L98" i="29"/>
  <c r="AC98" i="29"/>
  <c r="AC95" i="29"/>
  <c r="S92" i="29"/>
  <c r="X92" i="29"/>
  <c r="S91" i="29"/>
  <c r="L90" i="29"/>
  <c r="X85" i="29"/>
  <c r="R83" i="29"/>
  <c r="W83" i="29"/>
  <c r="L80" i="29"/>
  <c r="T78" i="29"/>
  <c r="AA74" i="29"/>
  <c r="AC72" i="29"/>
  <c r="T70" i="29"/>
  <c r="U69" i="29"/>
  <c r="M69" i="29"/>
  <c r="AC53" i="29"/>
  <c r="S52" i="29"/>
  <c r="M50" i="29"/>
  <c r="K44" i="29"/>
  <c r="K146" i="29"/>
  <c r="X146" i="29"/>
  <c r="AB140" i="29"/>
  <c r="AB132" i="29"/>
  <c r="AC132" i="29"/>
  <c r="L126" i="29"/>
  <c r="Z126" i="29"/>
  <c r="AC126" i="29"/>
  <c r="L118" i="29"/>
  <c r="AC118" i="29"/>
  <c r="AC106" i="29"/>
  <c r="T161" i="29"/>
  <c r="M161" i="29"/>
  <c r="J146" i="29"/>
  <c r="AA140" i="29"/>
  <c r="AA132" i="29"/>
  <c r="K126" i="29"/>
  <c r="X126" i="29"/>
  <c r="Q107" i="29"/>
  <c r="Y107" i="29"/>
  <c r="L106" i="29"/>
  <c r="J104" i="29"/>
  <c r="M104" i="29"/>
  <c r="W102" i="29"/>
  <c r="L100" i="29"/>
  <c r="S83" i="29"/>
  <c r="AC83" i="29"/>
  <c r="Y53" i="29"/>
  <c r="T159" i="29"/>
  <c r="Z159" i="29"/>
  <c r="V157" i="29"/>
  <c r="L156" i="29"/>
  <c r="K155" i="29"/>
  <c r="S152" i="29"/>
  <c r="Z152" i="29"/>
  <c r="J148" i="29"/>
  <c r="R146" i="29"/>
  <c r="U143" i="29"/>
  <c r="L142" i="29"/>
  <c r="L138" i="29"/>
  <c r="Z138" i="29"/>
  <c r="AC138" i="29"/>
  <c r="K137" i="29"/>
  <c r="U133" i="29"/>
  <c r="AA133" i="29"/>
  <c r="AC133" i="29"/>
  <c r="Q132" i="29"/>
  <c r="W130" i="29"/>
  <c r="J126" i="29"/>
  <c r="X120" i="29"/>
  <c r="AB118" i="29"/>
  <c r="AB116" i="29"/>
  <c r="AC116" i="29"/>
  <c r="T107" i="29"/>
  <c r="Z107" i="29"/>
  <c r="K100" i="29"/>
  <c r="S99" i="29"/>
  <c r="AB98" i="29"/>
  <c r="K95" i="29"/>
  <c r="W92" i="29"/>
  <c r="AB91" i="29"/>
  <c r="AA90" i="29"/>
  <c r="L83" i="29"/>
  <c r="AB80" i="29"/>
  <c r="R79" i="29"/>
  <c r="Y75" i="29"/>
  <c r="Q72" i="29"/>
  <c r="Z72" i="29"/>
  <c r="AB70" i="29"/>
  <c r="AB69" i="29"/>
  <c r="V66" i="29"/>
  <c r="T53" i="29"/>
  <c r="Z53" i="29"/>
  <c r="AB161" i="29"/>
  <c r="S159" i="29"/>
  <c r="X159" i="29"/>
  <c r="Q146" i="29"/>
  <c r="AB146" i="29"/>
  <c r="T143" i="29"/>
  <c r="V143" i="29"/>
  <c r="Q140" i="29"/>
  <c r="Z140" i="29"/>
  <c r="K138" i="29"/>
  <c r="X138" i="29"/>
  <c r="T133" i="29"/>
  <c r="Y133" i="29"/>
  <c r="U132" i="29"/>
  <c r="Z132" i="29"/>
  <c r="R130" i="29"/>
  <c r="R126" i="29"/>
  <c r="Q120" i="29"/>
  <c r="Y118" i="29"/>
  <c r="AA116" i="29"/>
  <c r="S107" i="29"/>
  <c r="AB106" i="29"/>
  <c r="AC104" i="29"/>
  <c r="L99" i="29"/>
  <c r="AA98" i="29"/>
  <c r="R92" i="29"/>
  <c r="AB92" i="29"/>
  <c r="V92" i="29"/>
  <c r="Y91" i="29"/>
  <c r="L88" i="29"/>
  <c r="U79" i="29"/>
  <c r="Q77" i="29"/>
  <c r="Z76" i="29"/>
  <c r="S74" i="29"/>
  <c r="K73" i="29"/>
  <c r="S72" i="29"/>
  <c r="X72" i="29"/>
  <c r="AA69" i="29"/>
  <c r="M66" i="29"/>
  <c r="Y64" i="29"/>
  <c r="J63" i="29"/>
  <c r="V63" i="29"/>
  <c r="AB62" i="29"/>
  <c r="Q61" i="29"/>
  <c r="Y61" i="29"/>
  <c r="L58" i="29"/>
  <c r="AC58" i="29"/>
  <c r="S53" i="29"/>
  <c r="X53" i="29"/>
  <c r="AB52" i="29"/>
  <c r="L181" i="29"/>
  <c r="AC167" i="29"/>
  <c r="V167" i="29"/>
  <c r="W167" i="29"/>
  <c r="J167" i="29"/>
  <c r="K167" i="29"/>
  <c r="T167" i="29"/>
  <c r="X167" i="29"/>
  <c r="U167" i="29"/>
  <c r="M187" i="29"/>
  <c r="Z187" i="29"/>
  <c r="Y187" i="29"/>
  <c r="AC187" i="29"/>
  <c r="K187" i="29"/>
  <c r="K181" i="29"/>
  <c r="AC181" i="29"/>
  <c r="Z149" i="29"/>
  <c r="Y149" i="29"/>
  <c r="AA149" i="29"/>
  <c r="J149" i="29"/>
  <c r="AC149" i="29"/>
  <c r="K149" i="29"/>
  <c r="Q147" i="29"/>
  <c r="X144" i="29"/>
  <c r="AA144" i="29"/>
  <c r="J144" i="29"/>
  <c r="AC144" i="29"/>
  <c r="K144" i="29"/>
  <c r="V144" i="29"/>
  <c r="L144" i="29"/>
  <c r="V141" i="29"/>
  <c r="W141" i="29"/>
  <c r="K141" i="29"/>
  <c r="L141" i="29"/>
  <c r="X141" i="29"/>
  <c r="S141" i="29"/>
  <c r="Z141" i="29"/>
  <c r="U141" i="29"/>
  <c r="Y141" i="29"/>
  <c r="Q141" i="29"/>
  <c r="AC145" i="29"/>
  <c r="R145" i="29"/>
  <c r="X145" i="29"/>
  <c r="Z145" i="29"/>
  <c r="AB145" i="29"/>
  <c r="L145" i="29"/>
  <c r="W129" i="29"/>
  <c r="S129" i="29"/>
  <c r="Q129" i="29"/>
  <c r="X129" i="29"/>
  <c r="R129" i="29"/>
  <c r="Z129" i="29"/>
  <c r="Y129" i="29"/>
  <c r="AB129" i="29"/>
  <c r="K197" i="29"/>
  <c r="X197" i="29"/>
  <c r="T196" i="29"/>
  <c r="AC191" i="29"/>
  <c r="X191" i="29"/>
  <c r="U191" i="29"/>
  <c r="Q191" i="29"/>
  <c r="AA191" i="29"/>
  <c r="R191" i="29"/>
  <c r="V191" i="29"/>
  <c r="J181" i="29"/>
  <c r="M167" i="29"/>
  <c r="M154" i="29"/>
  <c r="AA154" i="29"/>
  <c r="Q154" i="29"/>
  <c r="V154" i="29"/>
  <c r="AB154" i="29"/>
  <c r="R154" i="29"/>
  <c r="W154" i="29"/>
  <c r="J154" i="29"/>
  <c r="K154" i="29"/>
  <c r="Y150" i="29"/>
  <c r="W145" i="29"/>
  <c r="AA141" i="29"/>
  <c r="Y134" i="29"/>
  <c r="S134" i="29"/>
  <c r="M134" i="29"/>
  <c r="T134" i="29"/>
  <c r="V134" i="29"/>
  <c r="AA134" i="29"/>
  <c r="U134" i="29"/>
  <c r="W134" i="29"/>
  <c r="AB134" i="29"/>
  <c r="Q134" i="29"/>
  <c r="R134" i="29"/>
  <c r="J134" i="29"/>
  <c r="AC129" i="29"/>
  <c r="J197" i="29"/>
  <c r="J192" i="29"/>
  <c r="V192" i="29"/>
  <c r="K192" i="29"/>
  <c r="R192" i="29"/>
  <c r="W191" i="29"/>
  <c r="V190" i="29"/>
  <c r="AA190" i="29"/>
  <c r="U190" i="29"/>
  <c r="W190" i="29"/>
  <c r="AB190" i="29"/>
  <c r="Q190" i="29"/>
  <c r="R190" i="29"/>
  <c r="X190" i="29"/>
  <c r="K190" i="29"/>
  <c r="J184" i="29"/>
  <c r="L174" i="29"/>
  <c r="AC168" i="29"/>
  <c r="W168" i="29"/>
  <c r="K168" i="29"/>
  <c r="U168" i="29"/>
  <c r="Q168" i="29"/>
  <c r="X168" i="29"/>
  <c r="R168" i="29"/>
  <c r="AA168" i="29"/>
  <c r="W158" i="29"/>
  <c r="L158" i="29"/>
  <c r="X158" i="29"/>
  <c r="S158" i="29"/>
  <c r="Z158" i="29"/>
  <c r="T158" i="29"/>
  <c r="Y158" i="29"/>
  <c r="Q158" i="29"/>
  <c r="X156" i="29"/>
  <c r="R156" i="29"/>
  <c r="Z156" i="29"/>
  <c r="AC156" i="29"/>
  <c r="J156" i="29"/>
  <c r="X154" i="29"/>
  <c r="V149" i="29"/>
  <c r="AA115" i="29"/>
  <c r="K115" i="29"/>
  <c r="S115" i="29"/>
  <c r="U115" i="29"/>
  <c r="V115" i="29"/>
  <c r="AC93" i="29"/>
  <c r="U93" i="29"/>
  <c r="V93" i="29"/>
  <c r="AA93" i="29"/>
  <c r="X93" i="29"/>
  <c r="Y181" i="29"/>
  <c r="S181" i="29"/>
  <c r="M181" i="29"/>
  <c r="T181" i="29"/>
  <c r="V181" i="29"/>
  <c r="AA181" i="29"/>
  <c r="U181" i="29"/>
  <c r="R181" i="29"/>
  <c r="M150" i="29"/>
  <c r="AB150" i="29"/>
  <c r="Q150" i="29"/>
  <c r="AC150" i="29"/>
  <c r="L129" i="29"/>
  <c r="R197" i="29"/>
  <c r="T191" i="29"/>
  <c r="M191" i="29"/>
  <c r="Y182" i="29"/>
  <c r="AB181" i="29"/>
  <c r="M179" i="29"/>
  <c r="Z179" i="29"/>
  <c r="Y179" i="29"/>
  <c r="AC179" i="29"/>
  <c r="K179" i="29"/>
  <c r="AB168" i="29"/>
  <c r="R167" i="29"/>
  <c r="AC154" i="29"/>
  <c r="W144" i="29"/>
  <c r="AC141" i="29"/>
  <c r="J123" i="29"/>
  <c r="K123" i="29"/>
  <c r="M123" i="29"/>
  <c r="V114" i="29"/>
  <c r="K114" i="29"/>
  <c r="L114" i="29"/>
  <c r="X114" i="29"/>
  <c r="S114" i="29"/>
  <c r="Z114" i="29"/>
  <c r="T114" i="29"/>
  <c r="Y114" i="29"/>
  <c r="U114" i="29"/>
  <c r="AC114" i="29"/>
  <c r="R114" i="29"/>
  <c r="V109" i="29"/>
  <c r="M109" i="29"/>
  <c r="AB109" i="29"/>
  <c r="K93" i="29"/>
  <c r="X139" i="29"/>
  <c r="U139" i="29"/>
  <c r="Y139" i="29"/>
  <c r="AA139" i="29"/>
  <c r="J139" i="29"/>
  <c r="M139" i="29"/>
  <c r="K139" i="29"/>
  <c r="Q197" i="29"/>
  <c r="AB197" i="29"/>
  <c r="W197" i="29"/>
  <c r="W192" i="29"/>
  <c r="K191" i="29"/>
  <c r="Y189" i="29"/>
  <c r="S189" i="29"/>
  <c r="M189" i="29"/>
  <c r="T189" i="29"/>
  <c r="V189" i="29"/>
  <c r="AA189" i="29"/>
  <c r="U189" i="29"/>
  <c r="R189" i="29"/>
  <c r="S187" i="29"/>
  <c r="AC183" i="29"/>
  <c r="X183" i="29"/>
  <c r="U183" i="29"/>
  <c r="Q183" i="29"/>
  <c r="AA183" i="29"/>
  <c r="R183" i="29"/>
  <c r="V183" i="29"/>
  <c r="Z181" i="29"/>
  <c r="V168" i="29"/>
  <c r="Q167" i="29"/>
  <c r="W162" i="29"/>
  <c r="J162" i="29"/>
  <c r="K162" i="29"/>
  <c r="X162" i="29"/>
  <c r="L162" i="29"/>
  <c r="Z162" i="29"/>
  <c r="T162" i="29"/>
  <c r="U154" i="29"/>
  <c r="Y115" i="29"/>
  <c r="AA97" i="29"/>
  <c r="K97" i="29"/>
  <c r="M97" i="29"/>
  <c r="U97" i="29"/>
  <c r="V97" i="29"/>
  <c r="X97" i="29"/>
  <c r="J93" i="29"/>
  <c r="U197" i="29"/>
  <c r="AA197" i="29"/>
  <c r="V197" i="29"/>
  <c r="J191" i="29"/>
  <c r="L187" i="29"/>
  <c r="AC184" i="29"/>
  <c r="AA184" i="29"/>
  <c r="AB184" i="29"/>
  <c r="W184" i="29"/>
  <c r="K184" i="29"/>
  <c r="V182" i="29"/>
  <c r="AA182" i="29"/>
  <c r="U182" i="29"/>
  <c r="W182" i="29"/>
  <c r="AB182" i="29"/>
  <c r="Q182" i="29"/>
  <c r="R182" i="29"/>
  <c r="X182" i="29"/>
  <c r="K182" i="29"/>
  <c r="X181" i="29"/>
  <c r="AC174" i="29"/>
  <c r="M174" i="29"/>
  <c r="AA174" i="29"/>
  <c r="U174" i="29"/>
  <c r="V174" i="29"/>
  <c r="AB174" i="29"/>
  <c r="Q174" i="29"/>
  <c r="W174" i="29"/>
  <c r="R174" i="29"/>
  <c r="J174" i="29"/>
  <c r="K174" i="29"/>
  <c r="V162" i="29"/>
  <c r="AC158" i="29"/>
  <c r="M156" i="29"/>
  <c r="T154" i="29"/>
  <c r="Y142" i="29"/>
  <c r="S142" i="29"/>
  <c r="M142" i="29"/>
  <c r="T142" i="29"/>
  <c r="V142" i="29"/>
  <c r="AA142" i="29"/>
  <c r="U142" i="29"/>
  <c r="W142" i="29"/>
  <c r="AB142" i="29"/>
  <c r="Q142" i="29"/>
  <c r="R142" i="29"/>
  <c r="J142" i="29"/>
  <c r="AA123" i="29"/>
  <c r="X115" i="29"/>
  <c r="M114" i="29"/>
  <c r="Q109" i="29"/>
  <c r="W147" i="29"/>
  <c r="S145" i="29"/>
  <c r="T197" i="29"/>
  <c r="J193" i="29"/>
  <c r="K193" i="29"/>
  <c r="AC193" i="29"/>
  <c r="Y188" i="29"/>
  <c r="J187" i="29"/>
  <c r="Q181" i="29"/>
  <c r="X180" i="29"/>
  <c r="AB167" i="29"/>
  <c r="R162" i="29"/>
  <c r="M162" i="29"/>
  <c r="L154" i="29"/>
  <c r="Q145" i="29"/>
  <c r="R141" i="29"/>
  <c r="T139" i="29"/>
  <c r="L134" i="29"/>
  <c r="V123" i="29"/>
  <c r="T97" i="29"/>
  <c r="U130" i="29"/>
  <c r="AA130" i="29"/>
  <c r="V130" i="29"/>
  <c r="X124" i="29"/>
  <c r="U118" i="29"/>
  <c r="AA118" i="29"/>
  <c r="V118" i="29"/>
  <c r="AC110" i="29"/>
  <c r="W90" i="29"/>
  <c r="U90" i="29"/>
  <c r="X90" i="29"/>
  <c r="Q90" i="29"/>
  <c r="Z90" i="29"/>
  <c r="AB90" i="29"/>
  <c r="M87" i="29"/>
  <c r="Z87" i="29"/>
  <c r="R87" i="29"/>
  <c r="Y87" i="29"/>
  <c r="AB87" i="29"/>
  <c r="K87" i="29"/>
  <c r="W87" i="29"/>
  <c r="L87" i="29"/>
  <c r="L178" i="29"/>
  <c r="Y160" i="29"/>
  <c r="J155" i="29"/>
  <c r="Q136" i="29"/>
  <c r="T130" i="29"/>
  <c r="M130" i="29"/>
  <c r="Q124" i="29"/>
  <c r="W124" i="29"/>
  <c r="T118" i="29"/>
  <c r="M118" i="29"/>
  <c r="R111" i="29"/>
  <c r="Y108" i="29"/>
  <c r="AA89" i="29"/>
  <c r="T89" i="29"/>
  <c r="M89" i="29"/>
  <c r="U89" i="29"/>
  <c r="K178" i="29"/>
  <c r="AB177" i="29"/>
  <c r="M103" i="29"/>
  <c r="W103" i="29"/>
  <c r="L103" i="29"/>
  <c r="S103" i="29"/>
  <c r="X103" i="29"/>
  <c r="Q103" i="29"/>
  <c r="Y103" i="29"/>
  <c r="AB103" i="29"/>
  <c r="R76" i="29"/>
  <c r="J76" i="29"/>
  <c r="X76" i="29"/>
  <c r="K76" i="29"/>
  <c r="Y76" i="29"/>
  <c r="S76" i="29"/>
  <c r="M76" i="29"/>
  <c r="T76" i="29"/>
  <c r="V76" i="29"/>
  <c r="AA76" i="29"/>
  <c r="U76" i="29"/>
  <c r="Y68" i="29"/>
  <c r="S68" i="29"/>
  <c r="M68" i="29"/>
  <c r="T68" i="29"/>
  <c r="V68" i="29"/>
  <c r="AA68" i="29"/>
  <c r="U68" i="29"/>
  <c r="R68" i="29"/>
  <c r="J68" i="29"/>
  <c r="X68" i="29"/>
  <c r="K68" i="29"/>
  <c r="X177" i="29"/>
  <c r="Z136" i="29"/>
  <c r="L130" i="29"/>
  <c r="Z130" i="29"/>
  <c r="AC130" i="29"/>
  <c r="L124" i="29"/>
  <c r="M124" i="29"/>
  <c r="W76" i="29"/>
  <c r="W68" i="29"/>
  <c r="Z178" i="29"/>
  <c r="J160" i="29"/>
  <c r="W155" i="29"/>
  <c r="J152" i="29"/>
  <c r="AC136" i="29"/>
  <c r="K130" i="29"/>
  <c r="X130" i="29"/>
  <c r="K124" i="29"/>
  <c r="K118" i="29"/>
  <c r="X118" i="29"/>
  <c r="X111" i="29"/>
  <c r="Q110" i="29"/>
  <c r="AC103" i="29"/>
  <c r="Y100" i="29"/>
  <c r="S100" i="29"/>
  <c r="M100" i="29"/>
  <c r="T100" i="29"/>
  <c r="V100" i="29"/>
  <c r="AA100" i="29"/>
  <c r="U100" i="29"/>
  <c r="R100" i="29"/>
  <c r="J100" i="29"/>
  <c r="V89" i="29"/>
  <c r="AC76" i="29"/>
  <c r="AC68" i="29"/>
  <c r="V54" i="29"/>
  <c r="K54" i="29"/>
  <c r="T54" i="29"/>
  <c r="W54" i="29"/>
  <c r="X54" i="29"/>
  <c r="J130" i="29"/>
  <c r="J118" i="29"/>
  <c r="AC84" i="29"/>
  <c r="K84" i="29"/>
  <c r="X84" i="29"/>
  <c r="S84" i="29"/>
  <c r="Y84" i="29"/>
  <c r="T84" i="29"/>
  <c r="M84" i="29"/>
  <c r="AA84" i="29"/>
  <c r="Q84" i="29"/>
  <c r="V84" i="29"/>
  <c r="AB84" i="29"/>
  <c r="R84" i="29"/>
  <c r="W84" i="29"/>
  <c r="X65" i="29"/>
  <c r="K65" i="29"/>
  <c r="R65" i="29"/>
  <c r="V62" i="29"/>
  <c r="W62" i="29"/>
  <c r="X62" i="29"/>
  <c r="K62" i="29"/>
  <c r="T62" i="29"/>
  <c r="AB54" i="29"/>
  <c r="Q102" i="29"/>
  <c r="S95" i="29"/>
  <c r="U91" i="29"/>
  <c r="AA91" i="29"/>
  <c r="V91" i="29"/>
  <c r="AA79" i="29"/>
  <c r="U66" i="29"/>
  <c r="AA66" i="29"/>
  <c r="Q58" i="29"/>
  <c r="AB58" i="29"/>
  <c r="W58" i="29"/>
  <c r="X57" i="29"/>
  <c r="L45" i="29"/>
  <c r="R44" i="29"/>
  <c r="K43" i="29"/>
  <c r="R42" i="29"/>
  <c r="U107" i="29"/>
  <c r="AA107" i="29"/>
  <c r="V107" i="29"/>
  <c r="L102" i="29"/>
  <c r="U99" i="29"/>
  <c r="AA99" i="29"/>
  <c r="V99" i="29"/>
  <c r="L95" i="29"/>
  <c r="W95" i="29"/>
  <c r="T91" i="29"/>
  <c r="M91" i="29"/>
  <c r="S88" i="29"/>
  <c r="X88" i="29"/>
  <c r="V85" i="29"/>
  <c r="Z79" i="29"/>
  <c r="W77" i="29"/>
  <c r="L74" i="29"/>
  <c r="Z74" i="29"/>
  <c r="R73" i="29"/>
  <c r="Z71" i="29"/>
  <c r="T69" i="29"/>
  <c r="Y69" i="29"/>
  <c r="T66" i="29"/>
  <c r="AC66" i="29"/>
  <c r="AB64" i="29"/>
  <c r="U61" i="29"/>
  <c r="AA61" i="29"/>
  <c r="V61" i="29"/>
  <c r="L60" i="29"/>
  <c r="Z60" i="29"/>
  <c r="AC60" i="29"/>
  <c r="U58" i="29"/>
  <c r="AA58" i="29"/>
  <c r="V58" i="29"/>
  <c r="J52" i="29"/>
  <c r="K50" i="29"/>
  <c r="X50" i="29"/>
  <c r="R49" i="29"/>
  <c r="L48" i="29"/>
  <c r="Z48" i="29"/>
  <c r="K45" i="29"/>
  <c r="AC45" i="29"/>
  <c r="L44" i="29"/>
  <c r="AC44" i="29"/>
  <c r="Q42" i="29"/>
  <c r="AB42" i="29"/>
  <c r="W42" i="29"/>
  <c r="K85" i="29"/>
  <c r="K69" i="29"/>
  <c r="L66" i="29"/>
  <c r="Z66" i="29"/>
  <c r="S58" i="29"/>
  <c r="Y58" i="29"/>
  <c r="J44" i="29"/>
  <c r="T42" i="29"/>
  <c r="AC102" i="29"/>
  <c r="U101" i="29"/>
  <c r="AB95" i="29"/>
  <c r="K91" i="29"/>
  <c r="X91" i="29"/>
  <c r="J85" i="29"/>
  <c r="L79" i="29"/>
  <c r="V79" i="29"/>
  <c r="W74" i="29"/>
  <c r="X73" i="29"/>
  <c r="J69" i="29"/>
  <c r="K66" i="29"/>
  <c r="X66" i="29"/>
  <c r="U52" i="29"/>
  <c r="AA52" i="29"/>
  <c r="M52" i="29"/>
  <c r="AB50" i="29"/>
  <c r="W50" i="29"/>
  <c r="Y45" i="29"/>
  <c r="S42" i="29"/>
  <c r="Y42" i="29"/>
  <c r="K107" i="29"/>
  <c r="X107" i="29"/>
  <c r="K101" i="29"/>
  <c r="K99" i="29"/>
  <c r="X99" i="29"/>
  <c r="Q98" i="29"/>
  <c r="X98" i="29"/>
  <c r="Y95" i="29"/>
  <c r="J91" i="29"/>
  <c r="K79" i="29"/>
  <c r="AC79" i="29"/>
  <c r="T77" i="29"/>
  <c r="Y77" i="29"/>
  <c r="Q74" i="29"/>
  <c r="AB74" i="29"/>
  <c r="V74" i="29"/>
  <c r="K71" i="29"/>
  <c r="V71" i="29"/>
  <c r="W69" i="29"/>
  <c r="J66" i="29"/>
  <c r="L64" i="29"/>
  <c r="K61" i="29"/>
  <c r="X61" i="29"/>
  <c r="Q60" i="29"/>
  <c r="AB60" i="29"/>
  <c r="W60" i="29"/>
  <c r="K58" i="29"/>
  <c r="X58" i="29"/>
  <c r="R57" i="29"/>
  <c r="T52" i="29"/>
  <c r="U50" i="29"/>
  <c r="AA50" i="29"/>
  <c r="Q48" i="29"/>
  <c r="AB48" i="29"/>
  <c r="V48" i="29"/>
  <c r="Z45" i="29"/>
  <c r="L42" i="29"/>
  <c r="Z42" i="29"/>
  <c r="AD93" i="15"/>
  <c r="W93" i="5"/>
  <c r="E196" i="15"/>
  <c r="AI146" i="15"/>
  <c r="AD117" i="15"/>
  <c r="W117" i="5"/>
  <c r="AI102" i="15"/>
  <c r="E93" i="15"/>
  <c r="AM199" i="15"/>
  <c r="AD197" i="15"/>
  <c r="W197" i="5"/>
  <c r="AM134" i="15"/>
  <c r="AM124" i="15"/>
  <c r="AI199" i="15"/>
  <c r="AM135" i="15"/>
  <c r="AM131" i="15"/>
  <c r="AI124" i="15"/>
  <c r="V123" i="15"/>
  <c r="AI90" i="15"/>
  <c r="AD74" i="15"/>
  <c r="W74" i="5"/>
  <c r="W199" i="15"/>
  <c r="AM197" i="15"/>
  <c r="W197" i="15"/>
  <c r="AM195" i="15"/>
  <c r="E190" i="15"/>
  <c r="AI150" i="15"/>
  <c r="E146" i="15"/>
  <c r="AE146" i="5"/>
  <c r="E141" i="15"/>
  <c r="V140" i="15"/>
  <c r="W135" i="15"/>
  <c r="W131" i="15"/>
  <c r="V125" i="15"/>
  <c r="E116" i="15"/>
  <c r="AD114" i="15"/>
  <c r="W114" i="5"/>
  <c r="V98" i="15"/>
  <c r="AM62" i="15"/>
  <c r="AD177" i="15"/>
  <c r="W177" i="5"/>
  <c r="E199" i="15"/>
  <c r="E197" i="15"/>
  <c r="E177" i="15"/>
  <c r="AE177" i="5"/>
  <c r="AM165" i="15"/>
  <c r="AI148" i="15"/>
  <c r="AI143" i="15"/>
  <c r="V124" i="15"/>
  <c r="AI114" i="15"/>
  <c r="AI197" i="15"/>
  <c r="W150" i="15"/>
  <c r="AI93" i="15"/>
  <c r="AM184" i="15"/>
  <c r="V165" i="15"/>
  <c r="W164" i="15"/>
  <c r="W162" i="15"/>
  <c r="AI154" i="15"/>
  <c r="AD151" i="15"/>
  <c r="W151" i="5"/>
  <c r="V135" i="15"/>
  <c r="AD134" i="15"/>
  <c r="W134" i="5"/>
  <c r="AD131" i="15"/>
  <c r="W131" i="5"/>
  <c r="AI110" i="15"/>
  <c r="AI109" i="15"/>
  <c r="AM47" i="15"/>
  <c r="AD179" i="15"/>
  <c r="W179" i="5"/>
  <c r="W170" i="15"/>
  <c r="E165" i="15"/>
  <c r="AE165" i="5"/>
  <c r="E164" i="15"/>
  <c r="AE164" i="5"/>
  <c r="AM150" i="15"/>
  <c r="W147" i="15"/>
  <c r="E135" i="15"/>
  <c r="AE135" i="5"/>
  <c r="W134" i="15"/>
  <c r="AD112" i="15"/>
  <c r="W112" i="5"/>
  <c r="AD110" i="15"/>
  <c r="W110" i="5"/>
  <c r="W102" i="15"/>
  <c r="AM79" i="15"/>
  <c r="AM76" i="15"/>
  <c r="AM71" i="15"/>
  <c r="AD47" i="15"/>
  <c r="W47" i="5"/>
  <c r="AM204" i="15"/>
  <c r="AD199" i="15"/>
  <c r="W199" i="5"/>
  <c r="W195" i="15"/>
  <c r="W193" i="15"/>
  <c r="W191" i="15"/>
  <c r="E184" i="15"/>
  <c r="AE184" i="5"/>
  <c r="AM181" i="15"/>
  <c r="AM180" i="15"/>
  <c r="AI177" i="15"/>
  <c r="AI165" i="15"/>
  <c r="AD157" i="15"/>
  <c r="W157" i="5"/>
  <c r="W154" i="15"/>
  <c r="AM147" i="15"/>
  <c r="V147" i="15"/>
  <c r="AI135" i="15"/>
  <c r="E134" i="15"/>
  <c r="T134" i="26"/>
  <c r="E102" i="15"/>
  <c r="AE102" i="5"/>
  <c r="AM81" i="15"/>
  <c r="AI189" i="15"/>
  <c r="AM151" i="15"/>
  <c r="W151" i="15"/>
  <c r="AM68" i="15"/>
  <c r="AD204" i="15"/>
  <c r="W204" i="5"/>
  <c r="AD165" i="15"/>
  <c r="W165" i="5"/>
  <c r="V163" i="15"/>
  <c r="V151" i="15"/>
  <c r="AD135" i="15"/>
  <c r="W135" i="5"/>
  <c r="AD118" i="15"/>
  <c r="W118" i="5"/>
  <c r="W110" i="15"/>
  <c r="V189" i="15"/>
  <c r="W180" i="15"/>
  <c r="W178" i="15"/>
  <c r="AM164" i="15"/>
  <c r="E151" i="15"/>
  <c r="E118" i="15"/>
  <c r="S118" i="5"/>
  <c r="E110" i="15"/>
  <c r="AM46" i="15"/>
  <c r="AI190" i="15"/>
  <c r="AI173" i="15"/>
  <c r="AM157" i="15"/>
  <c r="V157" i="15"/>
  <c r="V150" i="15"/>
  <c r="AD147" i="15"/>
  <c r="W147" i="5"/>
  <c r="V143" i="15"/>
  <c r="AI131" i="15"/>
  <c r="AD120" i="15"/>
  <c r="W120" i="5"/>
  <c r="AD102" i="15"/>
  <c r="W102" i="5"/>
  <c r="AD97" i="15"/>
  <c r="W97" i="5"/>
  <c r="W93" i="15"/>
  <c r="AM196" i="15"/>
  <c r="AD193" i="15"/>
  <c r="W193" i="5"/>
  <c r="AM188" i="15"/>
  <c r="AI181" i="15"/>
  <c r="E181" i="15"/>
  <c r="O181" i="26"/>
  <c r="AI168" i="15"/>
  <c r="V132" i="15"/>
  <c r="W132" i="15"/>
  <c r="AI132" i="15"/>
  <c r="V129" i="15"/>
  <c r="AM109" i="15"/>
  <c r="AD109" i="15"/>
  <c r="W109" i="5"/>
  <c r="E109" i="15"/>
  <c r="V109" i="15"/>
  <c r="W109" i="15"/>
  <c r="V99" i="15"/>
  <c r="W99" i="15"/>
  <c r="AZ99" i="1"/>
  <c r="E95" i="15"/>
  <c r="AE95" i="5"/>
  <c r="V95" i="15"/>
  <c r="W95" i="15"/>
  <c r="E72" i="15"/>
  <c r="AD72" i="15"/>
  <c r="W72" i="5"/>
  <c r="AM72" i="15"/>
  <c r="E56" i="15"/>
  <c r="G56" i="5"/>
  <c r="AD56" i="15"/>
  <c r="W56" i="5"/>
  <c r="AD200" i="15"/>
  <c r="W200" i="5"/>
  <c r="W166" i="15"/>
  <c r="AD144" i="15"/>
  <c r="W144" i="5"/>
  <c r="E51" i="15"/>
  <c r="AE51" i="5"/>
  <c r="AD51" i="15"/>
  <c r="W51" i="5"/>
  <c r="AM144" i="15"/>
  <c r="W202" i="15"/>
  <c r="AM200" i="15"/>
  <c r="V193" i="15"/>
  <c r="V191" i="15"/>
  <c r="AD181" i="15"/>
  <c r="W181" i="5"/>
  <c r="AI176" i="15"/>
  <c r="E173" i="15"/>
  <c r="V169" i="15"/>
  <c r="V167" i="15"/>
  <c r="AZ163" i="1"/>
  <c r="E155" i="15"/>
  <c r="G155" i="5"/>
  <c r="AI144" i="15"/>
  <c r="AD137" i="15"/>
  <c r="W137" i="5"/>
  <c r="AD125" i="15"/>
  <c r="W125" i="5"/>
  <c r="W108" i="15"/>
  <c r="AM67" i="15"/>
  <c r="AD67" i="15"/>
  <c r="W67" i="5"/>
  <c r="E50" i="15"/>
  <c r="AD50" i="15"/>
  <c r="W50" i="5"/>
  <c r="AZ188" i="1"/>
  <c r="V188" i="15"/>
  <c r="AI161" i="15"/>
  <c r="V161" i="15"/>
  <c r="W161" i="15"/>
  <c r="AM161" i="15"/>
  <c r="E156" i="15"/>
  <c r="T156" i="26"/>
  <c r="AM156" i="15"/>
  <c r="AI186" i="15"/>
  <c r="E53" i="15"/>
  <c r="S53" i="5"/>
  <c r="AD53" i="15"/>
  <c r="W53" i="5"/>
  <c r="W200" i="15"/>
  <c r="AM191" i="15"/>
  <c r="AD190" i="15"/>
  <c r="W190" i="5"/>
  <c r="V185" i="15"/>
  <c r="W185" i="15"/>
  <c r="AM185" i="15"/>
  <c r="AI184" i="15"/>
  <c r="E179" i="15"/>
  <c r="G179" i="5"/>
  <c r="V177" i="15"/>
  <c r="W177" i="15"/>
  <c r="AM177" i="15"/>
  <c r="E153" i="15"/>
  <c r="AI123" i="15"/>
  <c r="W123" i="15"/>
  <c r="AM123" i="15"/>
  <c r="AD123" i="15"/>
  <c r="W123" i="5"/>
  <c r="AM90" i="15"/>
  <c r="E90" i="15"/>
  <c r="V90" i="15"/>
  <c r="W90" i="15"/>
  <c r="AD83" i="15"/>
  <c r="W83" i="5"/>
  <c r="E55" i="15"/>
  <c r="AD55" i="15"/>
  <c r="W55" i="5"/>
  <c r="V200" i="15"/>
  <c r="AD196" i="15"/>
  <c r="W196" i="5"/>
  <c r="AD188" i="15"/>
  <c r="W188" i="5"/>
  <c r="AM186" i="15"/>
  <c r="V173" i="15"/>
  <c r="W173" i="15"/>
  <c r="AM173" i="15"/>
  <c r="AM170" i="15"/>
  <c r="AI169" i="15"/>
  <c r="E169" i="15"/>
  <c r="G169" i="5"/>
  <c r="W168" i="15"/>
  <c r="AI152" i="15"/>
  <c r="W144" i="15"/>
  <c r="AD138" i="15"/>
  <c r="W138" i="5"/>
  <c r="V128" i="15"/>
  <c r="E126" i="15"/>
  <c r="AM126" i="15"/>
  <c r="W126" i="15"/>
  <c r="AI126" i="15"/>
  <c r="V100" i="15"/>
  <c r="W100" i="15"/>
  <c r="AI100" i="15"/>
  <c r="E73" i="15"/>
  <c r="AE73" i="5"/>
  <c r="AD73" i="15"/>
  <c r="W73" i="5"/>
  <c r="AM73" i="15"/>
  <c r="E52" i="15"/>
  <c r="T52" i="26"/>
  <c r="AD52" i="15"/>
  <c r="W52" i="5"/>
  <c r="W142" i="15"/>
  <c r="AD142" i="15"/>
  <c r="W142" i="5"/>
  <c r="V136" i="15"/>
  <c r="AD127" i="15"/>
  <c r="W127" i="5"/>
  <c r="E127" i="15"/>
  <c r="V127" i="15"/>
  <c r="W127" i="15"/>
  <c r="AM127" i="15"/>
  <c r="W111" i="15"/>
  <c r="E103" i="15"/>
  <c r="AD103" i="15"/>
  <c r="W103" i="5"/>
  <c r="AM101" i="15"/>
  <c r="AD101" i="15"/>
  <c r="W101" i="5"/>
  <c r="E101" i="15"/>
  <c r="O101" i="26"/>
  <c r="V101" i="15"/>
  <c r="W101" i="15"/>
  <c r="AI200" i="15"/>
  <c r="E200" i="15"/>
  <c r="S200" i="5"/>
  <c r="AD198" i="15"/>
  <c r="W198" i="5"/>
  <c r="AI192" i="15"/>
  <c r="AI191" i="15"/>
  <c r="W188" i="15"/>
  <c r="W182" i="15"/>
  <c r="E161" i="15"/>
  <c r="AD152" i="15"/>
  <c r="W152" i="5"/>
  <c r="V144" i="15"/>
  <c r="AI127" i="15"/>
  <c r="E122" i="15"/>
  <c r="W122" i="15"/>
  <c r="AD108" i="15"/>
  <c r="W108" i="5"/>
  <c r="AI108" i="15"/>
  <c r="V104" i="15"/>
  <c r="AI101" i="15"/>
  <c r="E66" i="15"/>
  <c r="AE66" i="5"/>
  <c r="AD66" i="15"/>
  <c r="W66" i="5"/>
  <c r="E57" i="15"/>
  <c r="AD57" i="15"/>
  <c r="W57" i="5"/>
  <c r="AM51" i="15"/>
  <c r="AI138" i="15"/>
  <c r="AM138" i="15"/>
  <c r="E138" i="15"/>
  <c r="O138" i="26"/>
  <c r="AI178" i="15"/>
  <c r="AM178" i="15"/>
  <c r="AI139" i="15"/>
  <c r="W139" i="15"/>
  <c r="AM139" i="15"/>
  <c r="AD139" i="15"/>
  <c r="W139" i="5"/>
  <c r="AZ198" i="1"/>
  <c r="V196" i="15"/>
  <c r="AI195" i="15"/>
  <c r="AD192" i="15"/>
  <c r="W192" i="5"/>
  <c r="AM190" i="15"/>
  <c r="W190" i="15"/>
  <c r="AD185" i="15"/>
  <c r="W185" i="5"/>
  <c r="V183" i="15"/>
  <c r="V181" i="15"/>
  <c r="E175" i="15"/>
  <c r="AD169" i="15"/>
  <c r="W169" i="5"/>
  <c r="AM168" i="15"/>
  <c r="AZ162" i="1"/>
  <c r="AI162" i="15"/>
  <c r="AM162" i="15"/>
  <c r="AD143" i="15"/>
  <c r="W143" i="5"/>
  <c r="E143" i="15"/>
  <c r="W143" i="15"/>
  <c r="AM143" i="15"/>
  <c r="V139" i="15"/>
  <c r="AD116" i="15"/>
  <c r="W116" i="5"/>
  <c r="AM56" i="15"/>
  <c r="E54" i="15"/>
  <c r="AZ54" i="1"/>
  <c r="AD54" i="15"/>
  <c r="W54" i="5"/>
  <c r="AD146" i="15"/>
  <c r="W146" i="5"/>
  <c r="AD145" i="15"/>
  <c r="W145" i="5"/>
  <c r="V131" i="15"/>
  <c r="W117" i="15"/>
  <c r="W114" i="15"/>
  <c r="E112" i="15"/>
  <c r="H112" i="3"/>
  <c r="V92" i="15"/>
  <c r="AM85" i="15"/>
  <c r="AD80" i="15"/>
  <c r="W80" i="5"/>
  <c r="AM48" i="15"/>
  <c r="W148" i="15"/>
  <c r="V145" i="15"/>
  <c r="AI120" i="15"/>
  <c r="AI118" i="15"/>
  <c r="E114" i="15"/>
  <c r="E92" i="15"/>
  <c r="AE92" i="5"/>
  <c r="AM45" i="15"/>
  <c r="AM146" i="15"/>
  <c r="V146" i="15"/>
  <c r="V118" i="15"/>
  <c r="V93" i="15"/>
  <c r="AI112" i="15"/>
  <c r="V194" i="15"/>
  <c r="E174" i="15"/>
  <c r="AE174" i="5"/>
  <c r="V174" i="15"/>
  <c r="AD174" i="15"/>
  <c r="W174" i="5"/>
  <c r="AD172" i="15"/>
  <c r="W172" i="5"/>
  <c r="V172" i="15"/>
  <c r="E158" i="15"/>
  <c r="AE158" i="5"/>
  <c r="V158" i="15"/>
  <c r="AD158" i="15"/>
  <c r="W158" i="5"/>
  <c r="AM88" i="15"/>
  <c r="AD88" i="15"/>
  <c r="W88" i="5"/>
  <c r="AI88" i="15"/>
  <c r="E88" i="15"/>
  <c r="AE88" i="5"/>
  <c r="E49" i="15"/>
  <c r="AE49" i="5"/>
  <c r="AM49" i="15"/>
  <c r="AM106" i="15"/>
  <c r="AD106" i="15"/>
  <c r="W106" i="5"/>
  <c r="W106" i="15"/>
  <c r="AI106" i="15"/>
  <c r="E64" i="15"/>
  <c r="AE64" i="5"/>
  <c r="AD64" i="15"/>
  <c r="W64" i="5"/>
  <c r="AM64" i="15"/>
  <c r="W203" i="15"/>
  <c r="W187" i="15"/>
  <c r="W171" i="15"/>
  <c r="AM171" i="15"/>
  <c r="AI171" i="15"/>
  <c r="AD160" i="15"/>
  <c r="W160" i="5"/>
  <c r="AI160" i="15"/>
  <c r="V160" i="15"/>
  <c r="W159" i="15"/>
  <c r="AM159" i="15"/>
  <c r="AD159" i="15"/>
  <c r="W159" i="5"/>
  <c r="AI159" i="15"/>
  <c r="W149" i="15"/>
  <c r="AM149" i="15"/>
  <c r="E149" i="15"/>
  <c r="AE149" i="5"/>
  <c r="AD149" i="15"/>
  <c r="W149" i="5"/>
  <c r="W204" i="15"/>
  <c r="AD203" i="15"/>
  <c r="W203" i="5"/>
  <c r="V202" i="15"/>
  <c r="V199" i="15"/>
  <c r="V198" i="15"/>
  <c r="E191" i="15"/>
  <c r="AE191" i="5"/>
  <c r="AD191" i="15"/>
  <c r="W191" i="5"/>
  <c r="AM189" i="15"/>
  <c r="E189" i="15"/>
  <c r="AE189" i="5"/>
  <c r="AI187" i="15"/>
  <c r="E186" i="15"/>
  <c r="AE186" i="5"/>
  <c r="V186" i="15"/>
  <c r="AD186" i="15"/>
  <c r="W186" i="5"/>
  <c r="AD184" i="15"/>
  <c r="W184" i="5"/>
  <c r="V184" i="15"/>
  <c r="E180" i="15"/>
  <c r="AE180" i="5"/>
  <c r="V179" i="15"/>
  <c r="AD175" i="15"/>
  <c r="W175" i="5"/>
  <c r="AI174" i="15"/>
  <c r="AI172" i="15"/>
  <c r="E170" i="15"/>
  <c r="AE170" i="5"/>
  <c r="V170" i="15"/>
  <c r="AD170" i="15"/>
  <c r="W170" i="5"/>
  <c r="AD168" i="15"/>
  <c r="W168" i="5"/>
  <c r="V168" i="15"/>
  <c r="E162" i="15"/>
  <c r="AE162" i="5"/>
  <c r="V162" i="15"/>
  <c r="AD162" i="15"/>
  <c r="W162" i="5"/>
  <c r="AM160" i="15"/>
  <c r="AM158" i="15"/>
  <c r="AD194" i="15"/>
  <c r="W194" i="5"/>
  <c r="AM193" i="15"/>
  <c r="E193" i="15"/>
  <c r="AE193" i="5"/>
  <c r="AI193" i="15"/>
  <c r="AD187" i="15"/>
  <c r="W187" i="5"/>
  <c r="W183" i="15"/>
  <c r="AM183" i="15"/>
  <c r="AI183" i="15"/>
  <c r="W167" i="15"/>
  <c r="AM167" i="15"/>
  <c r="AI167" i="15"/>
  <c r="AD164" i="15"/>
  <c r="W164" i="5"/>
  <c r="AI164" i="15"/>
  <c r="V164" i="15"/>
  <c r="W163" i="15"/>
  <c r="AM163" i="15"/>
  <c r="AD163" i="15"/>
  <c r="W163" i="5"/>
  <c r="AI163" i="15"/>
  <c r="AI158" i="15"/>
  <c r="E152" i="15"/>
  <c r="AE152" i="5"/>
  <c r="V152" i="15"/>
  <c r="AM152" i="15"/>
  <c r="W152" i="15"/>
  <c r="W141" i="15"/>
  <c r="AM141" i="15"/>
  <c r="AI141" i="15"/>
  <c r="W133" i="15"/>
  <c r="AM133" i="15"/>
  <c r="AI133" i="15"/>
  <c r="E133" i="15"/>
  <c r="AE133" i="5"/>
  <c r="V133" i="15"/>
  <c r="AD130" i="15"/>
  <c r="W130" i="5"/>
  <c r="V122" i="15"/>
  <c r="AD122" i="15"/>
  <c r="W122" i="5"/>
  <c r="AI122" i="15"/>
  <c r="AM122" i="15"/>
  <c r="AM107" i="15"/>
  <c r="E107" i="15"/>
  <c r="AE107" i="5"/>
  <c r="AD107" i="15"/>
  <c r="W107" i="5"/>
  <c r="V107" i="15"/>
  <c r="W107" i="15"/>
  <c r="AI107" i="15"/>
  <c r="AM98" i="15"/>
  <c r="AD98" i="15"/>
  <c r="W98" i="5"/>
  <c r="W98" i="15"/>
  <c r="E98" i="15"/>
  <c r="AE98" i="5"/>
  <c r="AM94" i="15"/>
  <c r="V94" i="15"/>
  <c r="W94" i="15"/>
  <c r="AI94" i="15"/>
  <c r="E202" i="15"/>
  <c r="AE202" i="5"/>
  <c r="AD202" i="15"/>
  <c r="W202" i="5"/>
  <c r="W201" i="15"/>
  <c r="V192" i="15"/>
  <c r="W189" i="15"/>
  <c r="E182" i="15"/>
  <c r="AE182" i="5"/>
  <c r="V182" i="15"/>
  <c r="AD182" i="15"/>
  <c r="W182" i="5"/>
  <c r="AD180" i="15"/>
  <c r="W180" i="5"/>
  <c r="V180" i="15"/>
  <c r="V175" i="15"/>
  <c r="AD171" i="15"/>
  <c r="W171" i="5"/>
  <c r="E166" i="15"/>
  <c r="AE166" i="5"/>
  <c r="V166" i="15"/>
  <c r="AD166" i="15"/>
  <c r="W166" i="5"/>
  <c r="W156" i="15"/>
  <c r="V155" i="15"/>
  <c r="AI149" i="15"/>
  <c r="W145" i="15"/>
  <c r="AM145" i="15"/>
  <c r="V142" i="15"/>
  <c r="AM142" i="15"/>
  <c r="E142" i="15"/>
  <c r="AE142" i="5"/>
  <c r="E128" i="15"/>
  <c r="AE128" i="5"/>
  <c r="AD128" i="15"/>
  <c r="W128" i="5"/>
  <c r="AI128" i="15"/>
  <c r="AM128" i="15"/>
  <c r="AZ102" i="1"/>
  <c r="E204" i="15"/>
  <c r="AE204" i="5"/>
  <c r="AI202" i="15"/>
  <c r="AM201" i="15"/>
  <c r="V201" i="15"/>
  <c r="W198" i="15"/>
  <c r="AM198" i="15"/>
  <c r="AI198" i="15"/>
  <c r="W194" i="15"/>
  <c r="AM192" i="15"/>
  <c r="E192" i="15"/>
  <c r="AE192" i="5"/>
  <c r="AM182" i="15"/>
  <c r="W179" i="15"/>
  <c r="AM179" i="15"/>
  <c r="AI179" i="15"/>
  <c r="W172" i="15"/>
  <c r="AM166" i="15"/>
  <c r="W153" i="15"/>
  <c r="AM153" i="15"/>
  <c r="AD153" i="15"/>
  <c r="W153" i="5"/>
  <c r="V153" i="15"/>
  <c r="W129" i="15"/>
  <c r="AM129" i="15"/>
  <c r="AI129" i="15"/>
  <c r="E129" i="15"/>
  <c r="AE129" i="5"/>
  <c r="AD129" i="15"/>
  <c r="W129" i="5"/>
  <c r="AM104" i="15"/>
  <c r="AI104" i="15"/>
  <c r="E104" i="15"/>
  <c r="AE104" i="5"/>
  <c r="W104" i="15"/>
  <c r="AD104" i="15"/>
  <c r="W104" i="5"/>
  <c r="W88" i="15"/>
  <c r="AI204" i="15"/>
  <c r="V203" i="15"/>
  <c r="E201" i="15"/>
  <c r="AE201" i="5"/>
  <c r="AI196" i="15"/>
  <c r="E194" i="15"/>
  <c r="AE194" i="5"/>
  <c r="AD189" i="15"/>
  <c r="W189" i="5"/>
  <c r="E188" i="15"/>
  <c r="AE188" i="5"/>
  <c r="V187" i="15"/>
  <c r="AD183" i="15"/>
  <c r="W183" i="5"/>
  <c r="AI182" i="15"/>
  <c r="AI180" i="15"/>
  <c r="E178" i="15"/>
  <c r="AE178" i="5"/>
  <c r="V178" i="15"/>
  <c r="AD178" i="15"/>
  <c r="W178" i="5"/>
  <c r="AD176" i="15"/>
  <c r="W176" i="5"/>
  <c r="V176" i="15"/>
  <c r="W174" i="15"/>
  <c r="E172" i="15"/>
  <c r="AE172" i="5"/>
  <c r="V171" i="15"/>
  <c r="AD167" i="15"/>
  <c r="W167" i="5"/>
  <c r="AI166" i="15"/>
  <c r="W160" i="15"/>
  <c r="V159" i="15"/>
  <c r="W158" i="15"/>
  <c r="E154" i="15"/>
  <c r="AE154" i="5"/>
  <c r="V154" i="15"/>
  <c r="AD154" i="15"/>
  <c r="W154" i="5"/>
  <c r="E136" i="15"/>
  <c r="AE136" i="5"/>
  <c r="AD136" i="15"/>
  <c r="W136" i="5"/>
  <c r="AI136" i="15"/>
  <c r="AM136" i="15"/>
  <c r="W136" i="15"/>
  <c r="V106" i="15"/>
  <c r="AM92" i="15"/>
  <c r="W92" i="15"/>
  <c r="AD92" i="15"/>
  <c r="W92" i="5"/>
  <c r="V88" i="15"/>
  <c r="AD49" i="15"/>
  <c r="W49" i="5"/>
  <c r="AM203" i="15"/>
  <c r="E203" i="15"/>
  <c r="AE203" i="5"/>
  <c r="AM194" i="15"/>
  <c r="W192" i="15"/>
  <c r="E187" i="15"/>
  <c r="AE187" i="5"/>
  <c r="W175" i="15"/>
  <c r="AM175" i="15"/>
  <c r="AI175" i="15"/>
  <c r="E171" i="15"/>
  <c r="AE171" i="5"/>
  <c r="E160" i="15"/>
  <c r="AE160" i="5"/>
  <c r="E159" i="15"/>
  <c r="AE159" i="5"/>
  <c r="AD156" i="15"/>
  <c r="W156" i="5"/>
  <c r="AI156" i="15"/>
  <c r="V156" i="15"/>
  <c r="W155" i="15"/>
  <c r="AM155" i="15"/>
  <c r="AD155" i="15"/>
  <c r="W155" i="5"/>
  <c r="AI155" i="15"/>
  <c r="V149" i="15"/>
  <c r="V130" i="15"/>
  <c r="AI130" i="15"/>
  <c r="AM130" i="15"/>
  <c r="W130" i="15"/>
  <c r="E106" i="15"/>
  <c r="AE106" i="5"/>
  <c r="AM105" i="15"/>
  <c r="W105" i="15"/>
  <c r="AI105" i="15"/>
  <c r="AD105" i="15"/>
  <c r="W105" i="5"/>
  <c r="V105" i="15"/>
  <c r="E150" i="15"/>
  <c r="AE150" i="5"/>
  <c r="AM148" i="15"/>
  <c r="W137" i="15"/>
  <c r="AM137" i="15"/>
  <c r="AI137" i="15"/>
  <c r="E124" i="15"/>
  <c r="AE124" i="5"/>
  <c r="AD124" i="15"/>
  <c r="W124" i="5"/>
  <c r="AM103" i="15"/>
  <c r="V103" i="15"/>
  <c r="AM96" i="15"/>
  <c r="AI96" i="15"/>
  <c r="E96" i="15"/>
  <c r="AE96" i="5"/>
  <c r="V96" i="15"/>
  <c r="AM91" i="15"/>
  <c r="E91" i="15"/>
  <c r="AE91" i="5"/>
  <c r="V91" i="15"/>
  <c r="W91" i="15"/>
  <c r="AI91" i="15"/>
  <c r="E69" i="15"/>
  <c r="AE69" i="5"/>
  <c r="AM69" i="15"/>
  <c r="AD69" i="15"/>
  <c r="W69" i="5"/>
  <c r="E63" i="15"/>
  <c r="AE63" i="5"/>
  <c r="AD63" i="15"/>
  <c r="W63" i="5"/>
  <c r="E61" i="15"/>
  <c r="AE61" i="5"/>
  <c r="AD61" i="15"/>
  <c r="W61" i="5"/>
  <c r="E59" i="15"/>
  <c r="AE59" i="5"/>
  <c r="AM59" i="15"/>
  <c r="E148" i="15"/>
  <c r="AE148" i="5"/>
  <c r="E132" i="15"/>
  <c r="AE132" i="5"/>
  <c r="AD132" i="15"/>
  <c r="W132" i="5"/>
  <c r="V126" i="15"/>
  <c r="AM100" i="15"/>
  <c r="E100" i="15"/>
  <c r="AE100" i="5"/>
  <c r="AM89" i="15"/>
  <c r="E89" i="15"/>
  <c r="AE89" i="5"/>
  <c r="W89" i="15"/>
  <c r="AI89" i="15"/>
  <c r="AD85" i="15"/>
  <c r="W85" i="5"/>
  <c r="AM65" i="15"/>
  <c r="AD150" i="15"/>
  <c r="W150" i="5"/>
  <c r="AD148" i="15"/>
  <c r="W148" i="5"/>
  <c r="E140" i="15"/>
  <c r="AE140" i="5"/>
  <c r="AD140" i="15"/>
  <c r="W140" i="5"/>
  <c r="V134" i="15"/>
  <c r="W121" i="15"/>
  <c r="AD121" i="15"/>
  <c r="W121" i="5"/>
  <c r="AM118" i="15"/>
  <c r="W118" i="15"/>
  <c r="AM99" i="15"/>
  <c r="E99" i="15"/>
  <c r="AE99" i="5"/>
  <c r="AD99" i="15"/>
  <c r="W99" i="5"/>
  <c r="AD96" i="15"/>
  <c r="W96" i="5"/>
  <c r="AD91" i="15"/>
  <c r="W91" i="5"/>
  <c r="AM84" i="15"/>
  <c r="AD84" i="15"/>
  <c r="W84" i="5"/>
  <c r="E62" i="15"/>
  <c r="AE62" i="5"/>
  <c r="AD62" i="15"/>
  <c r="W62" i="5"/>
  <c r="E60" i="15"/>
  <c r="AE60" i="5"/>
  <c r="AM60" i="15"/>
  <c r="E58" i="15"/>
  <c r="AE58" i="5"/>
  <c r="AM58" i="15"/>
  <c r="E144" i="15"/>
  <c r="AE144" i="5"/>
  <c r="AI140" i="15"/>
  <c r="V138" i="15"/>
  <c r="V137" i="15"/>
  <c r="AI134" i="15"/>
  <c r="AD126" i="15"/>
  <c r="W126" i="5"/>
  <c r="W125" i="15"/>
  <c r="AM125" i="15"/>
  <c r="AI125" i="15"/>
  <c r="W124" i="15"/>
  <c r="AM116" i="15"/>
  <c r="AM108" i="15"/>
  <c r="E108" i="15"/>
  <c r="AE108" i="5"/>
  <c r="W103" i="15"/>
  <c r="AD100" i="15"/>
  <c r="W100" i="5"/>
  <c r="AI99" i="15"/>
  <c r="AD77" i="15"/>
  <c r="W77" i="5"/>
  <c r="AM77" i="15"/>
  <c r="E68" i="15"/>
  <c r="AE68" i="5"/>
  <c r="AM63" i="15"/>
  <c r="AM61" i="15"/>
  <c r="AD59" i="15"/>
  <c r="W59" i="5"/>
  <c r="E48" i="15"/>
  <c r="AE48" i="5"/>
  <c r="AD48" i="15"/>
  <c r="W48" i="5"/>
  <c r="E65" i="15"/>
  <c r="AE65" i="5"/>
  <c r="AD65" i="15"/>
  <c r="W65" i="5"/>
  <c r="AD45" i="15"/>
  <c r="W45" i="5"/>
  <c r="AM97" i="15"/>
  <c r="W97" i="15"/>
  <c r="AM82" i="15"/>
  <c r="E74" i="15"/>
  <c r="AE74" i="5"/>
  <c r="AM74" i="15"/>
  <c r="V114" i="15"/>
  <c r="V110" i="15"/>
  <c r="V102" i="15"/>
  <c r="V97" i="15"/>
  <c r="AM95" i="15"/>
  <c r="AD95" i="15"/>
  <c r="W95" i="5"/>
  <c r="E67" i="15"/>
  <c r="AE67" i="5"/>
  <c r="AD76" i="15"/>
  <c r="W76" i="5"/>
  <c r="AD90" i="15"/>
  <c r="W90" i="5"/>
  <c r="H47" i="3"/>
  <c r="Y196" i="29"/>
  <c r="J201" i="29"/>
  <c r="R200" i="29"/>
  <c r="Q199" i="29"/>
  <c r="S196" i="29"/>
  <c r="Z196" i="29"/>
  <c r="U195" i="29"/>
  <c r="Y195" i="29"/>
  <c r="L194" i="29"/>
  <c r="AB193" i="29"/>
  <c r="Q192" i="29"/>
  <c r="X188" i="29"/>
  <c r="AC172" i="29"/>
  <c r="Z172" i="29"/>
  <c r="L172" i="29"/>
  <c r="Y172" i="29"/>
  <c r="S172" i="29"/>
  <c r="M172" i="29"/>
  <c r="T172" i="29"/>
  <c r="V172" i="29"/>
  <c r="AA172" i="29"/>
  <c r="U172" i="29"/>
  <c r="W172" i="29"/>
  <c r="AB172" i="29"/>
  <c r="Q172" i="29"/>
  <c r="R172" i="29"/>
  <c r="J172" i="29"/>
  <c r="R201" i="29"/>
  <c r="L196" i="29"/>
  <c r="X196" i="29"/>
  <c r="Z195" i="29"/>
  <c r="M194" i="29"/>
  <c r="T194" i="29"/>
  <c r="V194" i="29"/>
  <c r="AA194" i="29"/>
  <c r="U194" i="29"/>
  <c r="W194" i="29"/>
  <c r="AB194" i="29"/>
  <c r="Q194" i="29"/>
  <c r="AC188" i="29"/>
  <c r="Z188" i="29"/>
  <c r="L188" i="29"/>
  <c r="V188" i="29"/>
  <c r="AA188" i="29"/>
  <c r="U188" i="29"/>
  <c r="W188" i="29"/>
  <c r="AB188" i="29"/>
  <c r="Q188" i="29"/>
  <c r="R188" i="29"/>
  <c r="J188" i="29"/>
  <c r="X172" i="29"/>
  <c r="J153" i="29"/>
  <c r="AC153" i="29"/>
  <c r="Z153" i="29"/>
  <c r="L153" i="29"/>
  <c r="Y153" i="29"/>
  <c r="S153" i="29"/>
  <c r="V153" i="29"/>
  <c r="K153" i="29"/>
  <c r="W153" i="29"/>
  <c r="T153" i="29"/>
  <c r="U153" i="29"/>
  <c r="X153" i="29"/>
  <c r="Q153" i="29"/>
  <c r="R153" i="29"/>
  <c r="AA153" i="29"/>
  <c r="AB153" i="29"/>
  <c r="Q201" i="29"/>
  <c r="AB201" i="29"/>
  <c r="W201" i="29"/>
  <c r="U200" i="29"/>
  <c r="AA200" i="29"/>
  <c r="V200" i="29"/>
  <c r="T199" i="29"/>
  <c r="K196" i="29"/>
  <c r="W196" i="29"/>
  <c r="S195" i="29"/>
  <c r="X195" i="29"/>
  <c r="J194" i="29"/>
  <c r="AC194" i="29"/>
  <c r="R193" i="29"/>
  <c r="X193" i="29"/>
  <c r="T188" i="29"/>
  <c r="U201" i="29"/>
  <c r="AA201" i="29"/>
  <c r="V201" i="29"/>
  <c r="T200" i="29"/>
  <c r="M200" i="29"/>
  <c r="K199" i="29"/>
  <c r="L195" i="29"/>
  <c r="Q193" i="29"/>
  <c r="AC192" i="29"/>
  <c r="Z192" i="29"/>
  <c r="L192" i="29"/>
  <c r="Y192" i="29"/>
  <c r="S192" i="29"/>
  <c r="M192" i="29"/>
  <c r="T192" i="29"/>
  <c r="S188" i="29"/>
  <c r="V164" i="29"/>
  <c r="AA164" i="29"/>
  <c r="U164" i="29"/>
  <c r="AC164" i="29"/>
  <c r="Y164" i="29"/>
  <c r="T164" i="29"/>
  <c r="Q164" i="29"/>
  <c r="M164" i="29"/>
  <c r="AB164" i="29"/>
  <c r="R164" i="29"/>
  <c r="W164" i="29"/>
  <c r="J164" i="29"/>
  <c r="K164" i="29"/>
  <c r="X164" i="29"/>
  <c r="L164" i="29"/>
  <c r="R196" i="29"/>
  <c r="J196" i="29"/>
  <c r="T201" i="29"/>
  <c r="M201" i="29"/>
  <c r="S200" i="29"/>
  <c r="Y200" i="29"/>
  <c r="J199" i="29"/>
  <c r="AB196" i="29"/>
  <c r="M196" i="29"/>
  <c r="K195" i="29"/>
  <c r="M195" i="29"/>
  <c r="Y194" i="29"/>
  <c r="L193" i="29"/>
  <c r="K188" i="29"/>
  <c r="M153" i="29"/>
  <c r="AC135" i="29"/>
  <c r="Z135" i="29"/>
  <c r="L135" i="29"/>
  <c r="Y135" i="29"/>
  <c r="S135" i="29"/>
  <c r="W135" i="29"/>
  <c r="AB135" i="29"/>
  <c r="Q135" i="29"/>
  <c r="U135" i="29"/>
  <c r="X135" i="29"/>
  <c r="R135" i="29"/>
  <c r="AA135" i="29"/>
  <c r="M135" i="29"/>
  <c r="J135" i="29"/>
  <c r="V135" i="29"/>
  <c r="K135" i="29"/>
  <c r="T135" i="29"/>
  <c r="S201" i="29"/>
  <c r="Y201" i="29"/>
  <c r="Q196" i="29"/>
  <c r="AA196" i="29"/>
  <c r="V195" i="29"/>
  <c r="AA195" i="29"/>
  <c r="W195" i="29"/>
  <c r="AB195" i="29"/>
  <c r="Q195" i="29"/>
  <c r="R195" i="29"/>
  <c r="AC180" i="29"/>
  <c r="Z180" i="29"/>
  <c r="L180" i="29"/>
  <c r="Y180" i="29"/>
  <c r="S180" i="29"/>
  <c r="M180" i="29"/>
  <c r="T180" i="29"/>
  <c r="V180" i="29"/>
  <c r="AA180" i="29"/>
  <c r="U180" i="29"/>
  <c r="W180" i="29"/>
  <c r="AB180" i="29"/>
  <c r="Q180" i="29"/>
  <c r="R180" i="29"/>
  <c r="J180" i="29"/>
  <c r="L201" i="29"/>
  <c r="Z201" i="29"/>
  <c r="AC199" i="29"/>
  <c r="Z199" i="29"/>
  <c r="L199" i="29"/>
  <c r="Y199" i="29"/>
  <c r="S199" i="29"/>
  <c r="U196" i="29"/>
  <c r="AC196" i="29"/>
  <c r="AC195" i="29"/>
  <c r="R194" i="29"/>
  <c r="X194" i="29"/>
  <c r="Y193" i="29"/>
  <c r="S193" i="29"/>
  <c r="M193" i="29"/>
  <c r="T193" i="29"/>
  <c r="V193" i="29"/>
  <c r="AA193" i="29"/>
  <c r="U193" i="29"/>
  <c r="S191" i="29"/>
  <c r="Y191" i="29"/>
  <c r="R187" i="29"/>
  <c r="Q186" i="29"/>
  <c r="AB186" i="29"/>
  <c r="W186" i="29"/>
  <c r="U185" i="29"/>
  <c r="AA185" i="29"/>
  <c r="V185" i="29"/>
  <c r="T184" i="29"/>
  <c r="M184" i="29"/>
  <c r="S183" i="29"/>
  <c r="Y183" i="29"/>
  <c r="R179" i="29"/>
  <c r="Q178" i="29"/>
  <c r="AB178" i="29"/>
  <c r="W178" i="29"/>
  <c r="U177" i="29"/>
  <c r="AA177" i="29"/>
  <c r="V177" i="29"/>
  <c r="T176" i="29"/>
  <c r="M176" i="29"/>
  <c r="S175" i="29"/>
  <c r="Y175" i="29"/>
  <c r="Z174" i="29"/>
  <c r="R171" i="29"/>
  <c r="Q170" i="29"/>
  <c r="AB170" i="29"/>
  <c r="W170" i="29"/>
  <c r="U169" i="29"/>
  <c r="AA169" i="29"/>
  <c r="V169" i="29"/>
  <c r="T168" i="29"/>
  <c r="M168" i="29"/>
  <c r="S167" i="29"/>
  <c r="Y167" i="29"/>
  <c r="L166" i="29"/>
  <c r="Z166" i="29"/>
  <c r="J165" i="29"/>
  <c r="AC163" i="29"/>
  <c r="Z163" i="29"/>
  <c r="L163" i="29"/>
  <c r="M163" i="29"/>
  <c r="T163" i="29"/>
  <c r="K161" i="29"/>
  <c r="V158" i="29"/>
  <c r="AA158" i="29"/>
  <c r="U158" i="29"/>
  <c r="R158" i="29"/>
  <c r="J158" i="29"/>
  <c r="Y157" i="29"/>
  <c r="Y156" i="29"/>
  <c r="S156" i="29"/>
  <c r="V156" i="29"/>
  <c r="AA156" i="29"/>
  <c r="U156" i="29"/>
  <c r="W156" i="29"/>
  <c r="AB156" i="29"/>
  <c r="Q156" i="29"/>
  <c r="Y155" i="29"/>
  <c r="T150" i="29"/>
  <c r="Z150" i="29"/>
  <c r="S149" i="29"/>
  <c r="X149" i="29"/>
  <c r="L191" i="29"/>
  <c r="Z191" i="29"/>
  <c r="Q187" i="29"/>
  <c r="AB187" i="29"/>
  <c r="W187" i="29"/>
  <c r="U186" i="29"/>
  <c r="AA186" i="29"/>
  <c r="V186" i="29"/>
  <c r="T185" i="29"/>
  <c r="M185" i="29"/>
  <c r="S184" i="29"/>
  <c r="Y184" i="29"/>
  <c r="L183" i="29"/>
  <c r="Z183" i="29"/>
  <c r="Q179" i="29"/>
  <c r="AB179" i="29"/>
  <c r="W179" i="29"/>
  <c r="U178" i="29"/>
  <c r="AA178" i="29"/>
  <c r="V178" i="29"/>
  <c r="T177" i="29"/>
  <c r="M177" i="29"/>
  <c r="S176" i="29"/>
  <c r="Y176" i="29"/>
  <c r="L175" i="29"/>
  <c r="Z175" i="29"/>
  <c r="Q171" i="29"/>
  <c r="AB171" i="29"/>
  <c r="W171" i="29"/>
  <c r="U170" i="29"/>
  <c r="AA170" i="29"/>
  <c r="V170" i="29"/>
  <c r="T169" i="29"/>
  <c r="M169" i="29"/>
  <c r="S168" i="29"/>
  <c r="Y168" i="29"/>
  <c r="L167" i="29"/>
  <c r="Z167" i="29"/>
  <c r="V165" i="29"/>
  <c r="J161" i="29"/>
  <c r="AC161" i="29"/>
  <c r="Z161" i="29"/>
  <c r="L161" i="29"/>
  <c r="Y161" i="29"/>
  <c r="S161" i="29"/>
  <c r="U157" i="29"/>
  <c r="Z157" i="29"/>
  <c r="R155" i="29"/>
  <c r="X155" i="29"/>
  <c r="S150" i="29"/>
  <c r="X150" i="29"/>
  <c r="L149" i="29"/>
  <c r="AB147" i="29"/>
  <c r="AC113" i="29"/>
  <c r="Z113" i="29"/>
  <c r="L113" i="29"/>
  <c r="M113" i="29"/>
  <c r="T113" i="29"/>
  <c r="V113" i="29"/>
  <c r="AA113" i="29"/>
  <c r="U113" i="29"/>
  <c r="W113" i="29"/>
  <c r="AB113" i="29"/>
  <c r="Q113" i="29"/>
  <c r="J113" i="29"/>
  <c r="Y113" i="29"/>
  <c r="K113" i="29"/>
  <c r="S113" i="29"/>
  <c r="R113" i="29"/>
  <c r="U187" i="29"/>
  <c r="AA187" i="29"/>
  <c r="V187" i="29"/>
  <c r="T186" i="29"/>
  <c r="M186" i="29"/>
  <c r="S185" i="29"/>
  <c r="Y185" i="29"/>
  <c r="L184" i="29"/>
  <c r="Z184" i="29"/>
  <c r="U179" i="29"/>
  <c r="AA179" i="29"/>
  <c r="V179" i="29"/>
  <c r="T178" i="29"/>
  <c r="M178" i="29"/>
  <c r="S177" i="29"/>
  <c r="Y177" i="29"/>
  <c r="L176" i="29"/>
  <c r="Z176" i="29"/>
  <c r="U171" i="29"/>
  <c r="AA171" i="29"/>
  <c r="V171" i="29"/>
  <c r="T170" i="29"/>
  <c r="M170" i="29"/>
  <c r="S169" i="29"/>
  <c r="Y169" i="29"/>
  <c r="L168" i="29"/>
  <c r="Z168" i="29"/>
  <c r="R165" i="29"/>
  <c r="AA165" i="29"/>
  <c r="M165" i="29"/>
  <c r="S157" i="29"/>
  <c r="X157" i="29"/>
  <c r="Q155" i="29"/>
  <c r="L150" i="29"/>
  <c r="W150" i="29"/>
  <c r="X147" i="29"/>
  <c r="T187" i="29"/>
  <c r="S186" i="29"/>
  <c r="Y186" i="29"/>
  <c r="L185" i="29"/>
  <c r="Z185" i="29"/>
  <c r="AC185" i="29"/>
  <c r="T179" i="29"/>
  <c r="S178" i="29"/>
  <c r="Y178" i="29"/>
  <c r="L177" i="29"/>
  <c r="Z177" i="29"/>
  <c r="AC177" i="29"/>
  <c r="T171" i="29"/>
  <c r="S170" i="29"/>
  <c r="Y170" i="29"/>
  <c r="L169" i="29"/>
  <c r="Z169" i="29"/>
  <c r="AC169" i="29"/>
  <c r="W165" i="29"/>
  <c r="AB165" i="29"/>
  <c r="Q165" i="29"/>
  <c r="L157" i="29"/>
  <c r="S155" i="29"/>
  <c r="K150" i="29"/>
  <c r="M149" i="29"/>
  <c r="T149" i="29"/>
  <c r="W149" i="29"/>
  <c r="AB149" i="29"/>
  <c r="Q149" i="29"/>
  <c r="R149" i="29"/>
  <c r="Y148" i="29"/>
  <c r="S148" i="29"/>
  <c r="M148" i="29"/>
  <c r="T148" i="29"/>
  <c r="V148" i="29"/>
  <c r="AA148" i="29"/>
  <c r="U148" i="29"/>
  <c r="W148" i="29"/>
  <c r="AB148" i="29"/>
  <c r="Q148" i="29"/>
  <c r="R147" i="29"/>
  <c r="M157" i="29"/>
  <c r="T157" i="29"/>
  <c r="W157" i="29"/>
  <c r="AB157" i="29"/>
  <c r="Q157" i="29"/>
  <c r="R157" i="29"/>
  <c r="AC147" i="29"/>
  <c r="Z147" i="29"/>
  <c r="L147" i="29"/>
  <c r="Y147" i="29"/>
  <c r="S147" i="29"/>
  <c r="M147" i="29"/>
  <c r="T147" i="29"/>
  <c r="V147" i="29"/>
  <c r="AA147" i="29"/>
  <c r="U147" i="29"/>
  <c r="J186" i="29"/>
  <c r="R185" i="29"/>
  <c r="J178" i="29"/>
  <c r="R177" i="29"/>
  <c r="J170" i="29"/>
  <c r="R169" i="29"/>
  <c r="AC157" i="29"/>
  <c r="AC155" i="29"/>
  <c r="Z155" i="29"/>
  <c r="L155" i="29"/>
  <c r="M155" i="29"/>
  <c r="T155" i="29"/>
  <c r="V155" i="29"/>
  <c r="AA155" i="29"/>
  <c r="U155" i="29"/>
  <c r="V150" i="29"/>
  <c r="AA150" i="29"/>
  <c r="U150" i="29"/>
  <c r="R150" i="29"/>
  <c r="J150" i="29"/>
  <c r="K147" i="29"/>
  <c r="K145" i="29"/>
  <c r="Y144" i="29"/>
  <c r="S144" i="29"/>
  <c r="M144" i="29"/>
  <c r="T144" i="29"/>
  <c r="R144" i="29"/>
  <c r="W139" i="29"/>
  <c r="AB139" i="29"/>
  <c r="Q139" i="29"/>
  <c r="R139" i="29"/>
  <c r="AC139" i="29"/>
  <c r="Z139" i="29"/>
  <c r="L139" i="29"/>
  <c r="R137" i="29"/>
  <c r="Z137" i="29"/>
  <c r="U136" i="29"/>
  <c r="X136" i="29"/>
  <c r="AA131" i="29"/>
  <c r="AA127" i="29"/>
  <c r="R124" i="29"/>
  <c r="J124" i="29"/>
  <c r="Y124" i="29"/>
  <c r="S124" i="29"/>
  <c r="U119" i="29"/>
  <c r="W105" i="29"/>
  <c r="AB105" i="29"/>
  <c r="Q105" i="29"/>
  <c r="R105" i="29"/>
  <c r="AC105" i="29"/>
  <c r="Z105" i="29"/>
  <c r="L105" i="29"/>
  <c r="V105" i="29"/>
  <c r="K105" i="29"/>
  <c r="S105" i="29"/>
  <c r="X105" i="29"/>
  <c r="T105" i="29"/>
  <c r="Y105" i="29"/>
  <c r="U105" i="29"/>
  <c r="AA105" i="29"/>
  <c r="AC86" i="29"/>
  <c r="Z86" i="29"/>
  <c r="L86" i="29"/>
  <c r="Y86" i="29"/>
  <c r="S86" i="29"/>
  <c r="M86" i="29"/>
  <c r="T86" i="29"/>
  <c r="V86" i="29"/>
  <c r="AA86" i="29"/>
  <c r="U86" i="29"/>
  <c r="W86" i="29"/>
  <c r="AB86" i="29"/>
  <c r="Q86" i="29"/>
  <c r="R86" i="29"/>
  <c r="J86" i="29"/>
  <c r="X86" i="29"/>
  <c r="S162" i="29"/>
  <c r="Y162" i="29"/>
  <c r="J159" i="29"/>
  <c r="S154" i="29"/>
  <c r="Y154" i="29"/>
  <c r="J151" i="29"/>
  <c r="AB144" i="29"/>
  <c r="R143" i="29"/>
  <c r="K140" i="29"/>
  <c r="Q137" i="29"/>
  <c r="X137" i="29"/>
  <c r="L136" i="29"/>
  <c r="R132" i="29"/>
  <c r="J132" i="29"/>
  <c r="Y132" i="29"/>
  <c r="S132" i="29"/>
  <c r="K129" i="29"/>
  <c r="Y128" i="29"/>
  <c r="S128" i="29"/>
  <c r="M128" i="29"/>
  <c r="T128" i="29"/>
  <c r="R128" i="29"/>
  <c r="AA124" i="29"/>
  <c r="U123" i="29"/>
  <c r="Y123" i="29"/>
  <c r="K119" i="29"/>
  <c r="M115" i="29"/>
  <c r="T115" i="29"/>
  <c r="W115" i="29"/>
  <c r="AB115" i="29"/>
  <c r="Q115" i="29"/>
  <c r="R115" i="29"/>
  <c r="J115" i="29"/>
  <c r="AC115" i="29"/>
  <c r="Z115" i="29"/>
  <c r="L115" i="29"/>
  <c r="J105" i="29"/>
  <c r="M145" i="29"/>
  <c r="T145" i="29"/>
  <c r="V145" i="29"/>
  <c r="AA145" i="29"/>
  <c r="U145" i="29"/>
  <c r="J145" i="29"/>
  <c r="S137" i="29"/>
  <c r="K136" i="29"/>
  <c r="W136" i="29"/>
  <c r="U131" i="29"/>
  <c r="Y131" i="29"/>
  <c r="R127" i="29"/>
  <c r="X127" i="29"/>
  <c r="T123" i="29"/>
  <c r="X123" i="29"/>
  <c r="Q159" i="29"/>
  <c r="AB159" i="29"/>
  <c r="W159" i="29"/>
  <c r="Q151" i="29"/>
  <c r="AB151" i="29"/>
  <c r="W151" i="29"/>
  <c r="Y145" i="29"/>
  <c r="Q144" i="29"/>
  <c r="Z144" i="29"/>
  <c r="AC143" i="29"/>
  <c r="Z143" i="29"/>
  <c r="L143" i="29"/>
  <c r="Y143" i="29"/>
  <c r="S143" i="29"/>
  <c r="W143" i="29"/>
  <c r="AB143" i="29"/>
  <c r="Q143" i="29"/>
  <c r="R140" i="29"/>
  <c r="J140" i="29"/>
  <c r="Y140" i="29"/>
  <c r="S140" i="29"/>
  <c r="L137" i="29"/>
  <c r="J136" i="29"/>
  <c r="T131" i="29"/>
  <c r="M129" i="29"/>
  <c r="T129" i="29"/>
  <c r="V129" i="29"/>
  <c r="AA129" i="29"/>
  <c r="U129" i="29"/>
  <c r="J129" i="29"/>
  <c r="U127" i="29"/>
  <c r="U124" i="29"/>
  <c r="Z124" i="29"/>
  <c r="S123" i="29"/>
  <c r="M121" i="29"/>
  <c r="T121" i="29"/>
  <c r="V121" i="29"/>
  <c r="AA121" i="29"/>
  <c r="U121" i="29"/>
  <c r="W121" i="29"/>
  <c r="AB121" i="29"/>
  <c r="Q121" i="29"/>
  <c r="J121" i="29"/>
  <c r="M105" i="29"/>
  <c r="Y136" i="29"/>
  <c r="S136" i="29"/>
  <c r="M136" i="29"/>
  <c r="T136" i="29"/>
  <c r="R136" i="29"/>
  <c r="AC127" i="29"/>
  <c r="Z127" i="29"/>
  <c r="L127" i="29"/>
  <c r="Y127" i="29"/>
  <c r="S127" i="29"/>
  <c r="W127" i="29"/>
  <c r="AB127" i="29"/>
  <c r="Q127" i="29"/>
  <c r="J119" i="29"/>
  <c r="AC119" i="29"/>
  <c r="Z119" i="29"/>
  <c r="L119" i="29"/>
  <c r="Y119" i="29"/>
  <c r="S119" i="29"/>
  <c r="M119" i="29"/>
  <c r="T119" i="29"/>
  <c r="W119" i="29"/>
  <c r="AB119" i="29"/>
  <c r="Q119" i="29"/>
  <c r="AB136" i="29"/>
  <c r="K127" i="29"/>
  <c r="V127" i="29"/>
  <c r="W123" i="29"/>
  <c r="AB123" i="29"/>
  <c r="Q123" i="29"/>
  <c r="R123" i="29"/>
  <c r="AC123" i="29"/>
  <c r="Z123" i="29"/>
  <c r="L123" i="29"/>
  <c r="M137" i="29"/>
  <c r="T137" i="29"/>
  <c r="V137" i="29"/>
  <c r="AA137" i="29"/>
  <c r="U137" i="29"/>
  <c r="J137" i="29"/>
  <c r="AA136" i="29"/>
  <c r="W131" i="29"/>
  <c r="AB131" i="29"/>
  <c r="Q131" i="29"/>
  <c r="R131" i="29"/>
  <c r="AC131" i="29"/>
  <c r="Z131" i="29"/>
  <c r="L131" i="29"/>
  <c r="J127" i="29"/>
  <c r="M127" i="29"/>
  <c r="V119" i="29"/>
  <c r="T141" i="29"/>
  <c r="M141" i="29"/>
  <c r="M133" i="29"/>
  <c r="R120" i="29"/>
  <c r="S116" i="29"/>
  <c r="Y116" i="29"/>
  <c r="R112" i="29"/>
  <c r="Q111" i="29"/>
  <c r="AB111" i="29"/>
  <c r="W111" i="29"/>
  <c r="U110" i="29"/>
  <c r="X110" i="29"/>
  <c r="U109" i="29"/>
  <c r="X109" i="29"/>
  <c r="K106" i="29"/>
  <c r="K102" i="29"/>
  <c r="U111" i="29"/>
  <c r="AA111" i="29"/>
  <c r="V111" i="29"/>
  <c r="L110" i="29"/>
  <c r="T109" i="29"/>
  <c r="U120" i="29"/>
  <c r="AA120" i="29"/>
  <c r="V120" i="29"/>
  <c r="U112" i="29"/>
  <c r="AA112" i="29"/>
  <c r="V112" i="29"/>
  <c r="T111" i="29"/>
  <c r="M111" i="29"/>
  <c r="K110" i="29"/>
  <c r="K109" i="29"/>
  <c r="R106" i="29"/>
  <c r="J106" i="29"/>
  <c r="Y106" i="29"/>
  <c r="S106" i="29"/>
  <c r="AB102" i="29"/>
  <c r="AC59" i="29"/>
  <c r="Z59" i="29"/>
  <c r="L59" i="29"/>
  <c r="Y59" i="29"/>
  <c r="S59" i="29"/>
  <c r="M59" i="29"/>
  <c r="T59" i="29"/>
  <c r="V59" i="29"/>
  <c r="AA59" i="29"/>
  <c r="U59" i="29"/>
  <c r="W59" i="29"/>
  <c r="AB59" i="29"/>
  <c r="Q59" i="29"/>
  <c r="R59" i="29"/>
  <c r="J59" i="29"/>
  <c r="X59" i="29"/>
  <c r="W122" i="29"/>
  <c r="T120" i="29"/>
  <c r="M120" i="29"/>
  <c r="J116" i="29"/>
  <c r="Q114" i="29"/>
  <c r="AB114" i="29"/>
  <c r="W114" i="29"/>
  <c r="T112" i="29"/>
  <c r="M112" i="29"/>
  <c r="S111" i="29"/>
  <c r="Y111" i="29"/>
  <c r="J110" i="29"/>
  <c r="W110" i="29"/>
  <c r="J109" i="29"/>
  <c r="W109" i="29"/>
  <c r="AA106" i="29"/>
  <c r="Z102" i="29"/>
  <c r="J141" i="29"/>
  <c r="S120" i="29"/>
  <c r="Y120" i="29"/>
  <c r="R116" i="29"/>
  <c r="AA114" i="29"/>
  <c r="S112" i="29"/>
  <c r="Y112" i="29"/>
  <c r="L111" i="29"/>
  <c r="Z111" i="29"/>
  <c r="AC111" i="29"/>
  <c r="Q106" i="29"/>
  <c r="AC101" i="29"/>
  <c r="Z101" i="29"/>
  <c r="L101" i="29"/>
  <c r="Y101" i="29"/>
  <c r="S101" i="29"/>
  <c r="M101" i="29"/>
  <c r="T101" i="29"/>
  <c r="W101" i="29"/>
  <c r="AB101" i="29"/>
  <c r="Q101" i="29"/>
  <c r="R101" i="29"/>
  <c r="AC94" i="29"/>
  <c r="Z94" i="29"/>
  <c r="L94" i="29"/>
  <c r="Y94" i="29"/>
  <c r="S94" i="29"/>
  <c r="M94" i="29"/>
  <c r="T94" i="29"/>
  <c r="V94" i="29"/>
  <c r="AA94" i="29"/>
  <c r="U94" i="29"/>
  <c r="W94" i="29"/>
  <c r="AB94" i="29"/>
  <c r="Q94" i="29"/>
  <c r="R94" i="29"/>
  <c r="J94" i="29"/>
  <c r="AC67" i="29"/>
  <c r="Z67" i="29"/>
  <c r="L67" i="29"/>
  <c r="Y67" i="29"/>
  <c r="S67" i="29"/>
  <c r="M67" i="29"/>
  <c r="T67" i="29"/>
  <c r="V67" i="29"/>
  <c r="AA67" i="29"/>
  <c r="U67" i="29"/>
  <c r="W67" i="29"/>
  <c r="AB67" i="29"/>
  <c r="Q67" i="29"/>
  <c r="R67" i="29"/>
  <c r="J67" i="29"/>
  <c r="X67" i="29"/>
  <c r="K59" i="29"/>
  <c r="Y110" i="29"/>
  <c r="S110" i="29"/>
  <c r="M110" i="29"/>
  <c r="T110" i="29"/>
  <c r="AC109" i="29"/>
  <c r="Z109" i="29"/>
  <c r="L109" i="29"/>
  <c r="Y109" i="29"/>
  <c r="S109" i="29"/>
  <c r="J111" i="29"/>
  <c r="R110" i="29"/>
  <c r="AA110" i="29"/>
  <c r="R109" i="29"/>
  <c r="AA109" i="29"/>
  <c r="Y102" i="29"/>
  <c r="S102" i="29"/>
  <c r="M102" i="29"/>
  <c r="T102" i="29"/>
  <c r="V102" i="29"/>
  <c r="AA102" i="29"/>
  <c r="U102" i="29"/>
  <c r="R102" i="29"/>
  <c r="J102" i="29"/>
  <c r="T98" i="29"/>
  <c r="M98" i="29"/>
  <c r="S97" i="29"/>
  <c r="Y97" i="29"/>
  <c r="R93" i="29"/>
  <c r="T90" i="29"/>
  <c r="M90" i="29"/>
  <c r="S89" i="29"/>
  <c r="Y89" i="29"/>
  <c r="R85" i="29"/>
  <c r="U83" i="29"/>
  <c r="AA83" i="29"/>
  <c r="M83" i="29"/>
  <c r="R82" i="29"/>
  <c r="V81" i="29"/>
  <c r="J80" i="29"/>
  <c r="V78" i="29"/>
  <c r="AA78" i="29"/>
  <c r="U78" i="29"/>
  <c r="J78" i="29"/>
  <c r="AC78" i="29"/>
  <c r="Z78" i="29"/>
  <c r="L78" i="29"/>
  <c r="Y78" i="29"/>
  <c r="S78" i="29"/>
  <c r="AC75" i="29"/>
  <c r="Z75" i="29"/>
  <c r="L75" i="29"/>
  <c r="M75" i="29"/>
  <c r="T75" i="29"/>
  <c r="V75" i="29"/>
  <c r="AA75" i="29"/>
  <c r="U75" i="29"/>
  <c r="W75" i="29"/>
  <c r="AB75" i="29"/>
  <c r="Q75" i="29"/>
  <c r="R75" i="29"/>
  <c r="J75" i="29"/>
  <c r="J73" i="29"/>
  <c r="AC73" i="29"/>
  <c r="Z73" i="29"/>
  <c r="L73" i="29"/>
  <c r="Y73" i="29"/>
  <c r="S73" i="29"/>
  <c r="M73" i="29"/>
  <c r="T73" i="29"/>
  <c r="V73" i="29"/>
  <c r="AA73" i="29"/>
  <c r="U73" i="29"/>
  <c r="W73" i="29"/>
  <c r="AB73" i="29"/>
  <c r="Q73" i="29"/>
  <c r="J103" i="29"/>
  <c r="S98" i="29"/>
  <c r="Y98" i="29"/>
  <c r="L97" i="29"/>
  <c r="Z97" i="29"/>
  <c r="AC97" i="29"/>
  <c r="J95" i="29"/>
  <c r="Q93" i="29"/>
  <c r="AB93" i="29"/>
  <c r="W93" i="29"/>
  <c r="S90" i="29"/>
  <c r="Y90" i="29"/>
  <c r="L89" i="29"/>
  <c r="Z89" i="29"/>
  <c r="AC89" i="29"/>
  <c r="J87" i="29"/>
  <c r="Q85" i="29"/>
  <c r="AB85" i="29"/>
  <c r="W85" i="29"/>
  <c r="T83" i="29"/>
  <c r="K82" i="29"/>
  <c r="X82" i="29"/>
  <c r="R81" i="29"/>
  <c r="AA81" i="29"/>
  <c r="M81" i="29"/>
  <c r="K78" i="29"/>
  <c r="AC51" i="29"/>
  <c r="Z51" i="29"/>
  <c r="L51" i="29"/>
  <c r="Y51" i="29"/>
  <c r="S51" i="29"/>
  <c r="M51" i="29"/>
  <c r="T51" i="29"/>
  <c r="V51" i="29"/>
  <c r="AA51" i="29"/>
  <c r="U51" i="29"/>
  <c r="W51" i="29"/>
  <c r="AB51" i="29"/>
  <c r="Q51" i="29"/>
  <c r="R51" i="29"/>
  <c r="J51" i="29"/>
  <c r="W81" i="29"/>
  <c r="AB81" i="29"/>
  <c r="Q81" i="29"/>
  <c r="M80" i="29"/>
  <c r="T80" i="29"/>
  <c r="V80" i="29"/>
  <c r="AA80" i="29"/>
  <c r="U80" i="29"/>
  <c r="J97" i="29"/>
  <c r="T93" i="29"/>
  <c r="M93" i="29"/>
  <c r="J89" i="29"/>
  <c r="T85" i="29"/>
  <c r="M85" i="29"/>
  <c r="T81" i="29"/>
  <c r="Y81" i="29"/>
  <c r="AC81" i="29"/>
  <c r="R80" i="29"/>
  <c r="Y80" i="29"/>
  <c r="X51" i="29"/>
  <c r="AC43" i="29"/>
  <c r="Z43" i="29"/>
  <c r="L43" i="29"/>
  <c r="Y43" i="29"/>
  <c r="S43" i="29"/>
  <c r="M43" i="29"/>
  <c r="T43" i="29"/>
  <c r="V43" i="29"/>
  <c r="AA43" i="29"/>
  <c r="U43" i="29"/>
  <c r="W43" i="29"/>
  <c r="AB43" i="29"/>
  <c r="Q43" i="29"/>
  <c r="R43" i="29"/>
  <c r="J43" i="29"/>
  <c r="Q104" i="29"/>
  <c r="AB104" i="29"/>
  <c r="W104" i="29"/>
  <c r="U103" i="29"/>
  <c r="AA103" i="29"/>
  <c r="V103" i="29"/>
  <c r="J98" i="29"/>
  <c r="R97" i="29"/>
  <c r="Q96" i="29"/>
  <c r="AB96" i="29"/>
  <c r="W96" i="29"/>
  <c r="U95" i="29"/>
  <c r="AA95" i="29"/>
  <c r="V95" i="29"/>
  <c r="S93" i="29"/>
  <c r="Y93" i="29"/>
  <c r="L92" i="29"/>
  <c r="Z92" i="29"/>
  <c r="J90" i="29"/>
  <c r="R89" i="29"/>
  <c r="Q88" i="29"/>
  <c r="AB88" i="29"/>
  <c r="W88" i="29"/>
  <c r="U87" i="29"/>
  <c r="AA87" i="29"/>
  <c r="V87" i="29"/>
  <c r="S85" i="29"/>
  <c r="Y85" i="29"/>
  <c r="L84" i="29"/>
  <c r="Z84" i="29"/>
  <c r="K83" i="29"/>
  <c r="X83" i="29"/>
  <c r="Q82" i="29"/>
  <c r="AB82" i="29"/>
  <c r="V82" i="29"/>
  <c r="S81" i="29"/>
  <c r="Z81" i="29"/>
  <c r="Q80" i="29"/>
  <c r="Z80" i="29"/>
  <c r="S75" i="29"/>
  <c r="U104" i="29"/>
  <c r="AA104" i="29"/>
  <c r="T103" i="29"/>
  <c r="R98" i="29"/>
  <c r="Q97" i="29"/>
  <c r="AB97" i="29"/>
  <c r="W97" i="29"/>
  <c r="U96" i="29"/>
  <c r="AA96" i="29"/>
  <c r="T95" i="29"/>
  <c r="L93" i="29"/>
  <c r="Z93" i="29"/>
  <c r="R90" i="29"/>
  <c r="Q89" i="29"/>
  <c r="AB89" i="29"/>
  <c r="W89" i="29"/>
  <c r="U88" i="29"/>
  <c r="AA88" i="29"/>
  <c r="T87" i="29"/>
  <c r="L85" i="29"/>
  <c r="Z85" i="29"/>
  <c r="J83" i="29"/>
  <c r="U82" i="29"/>
  <c r="AA82" i="29"/>
  <c r="M82" i="29"/>
  <c r="L81" i="29"/>
  <c r="X81" i="29"/>
  <c r="S80" i="29"/>
  <c r="X80" i="29"/>
  <c r="W79" i="29"/>
  <c r="AB79" i="29"/>
  <c r="Q79" i="29"/>
  <c r="Y79" i="29"/>
  <c r="S79" i="29"/>
  <c r="M79" i="29"/>
  <c r="T79" i="29"/>
  <c r="X78" i="29"/>
  <c r="K75" i="29"/>
  <c r="X43" i="29"/>
  <c r="L77" i="29"/>
  <c r="Z77" i="29"/>
  <c r="R74" i="29"/>
  <c r="U72" i="29"/>
  <c r="AA72" i="29"/>
  <c r="V72" i="29"/>
  <c r="T71" i="29"/>
  <c r="M71" i="29"/>
  <c r="S70" i="29"/>
  <c r="Y70" i="29"/>
  <c r="L69" i="29"/>
  <c r="Z69" i="29"/>
  <c r="Q65" i="29"/>
  <c r="AB65" i="29"/>
  <c r="W65" i="29"/>
  <c r="U64" i="29"/>
  <c r="AA64" i="29"/>
  <c r="V64" i="29"/>
  <c r="T63" i="29"/>
  <c r="M63" i="29"/>
  <c r="S62" i="29"/>
  <c r="Y62" i="29"/>
  <c r="Q57" i="29"/>
  <c r="AB57" i="29"/>
  <c r="W57" i="29"/>
  <c r="S54" i="29"/>
  <c r="Y54" i="29"/>
  <c r="Q49" i="29"/>
  <c r="AB49" i="29"/>
  <c r="W49" i="29"/>
  <c r="S46" i="29"/>
  <c r="Y46" i="29"/>
  <c r="T72" i="29"/>
  <c r="M72" i="29"/>
  <c r="S71" i="29"/>
  <c r="Y71" i="29"/>
  <c r="L70" i="29"/>
  <c r="Z70" i="29"/>
  <c r="AC70" i="29"/>
  <c r="W66" i="29"/>
  <c r="U65" i="29"/>
  <c r="AA65" i="29"/>
  <c r="V65" i="29"/>
  <c r="T64" i="29"/>
  <c r="M64" i="29"/>
  <c r="L62" i="29"/>
  <c r="Z62" i="29"/>
  <c r="AC62" i="29"/>
  <c r="U57" i="29"/>
  <c r="AA57" i="29"/>
  <c r="V57" i="29"/>
  <c r="L54" i="29"/>
  <c r="Z54" i="29"/>
  <c r="AC54" i="29"/>
  <c r="U49" i="29"/>
  <c r="AA49" i="29"/>
  <c r="V49" i="29"/>
  <c r="L46" i="29"/>
  <c r="Z46" i="29"/>
  <c r="AC46" i="29"/>
  <c r="T65" i="29"/>
  <c r="M65" i="29"/>
  <c r="T57" i="29"/>
  <c r="M57" i="29"/>
  <c r="T49" i="29"/>
  <c r="M49" i="29"/>
  <c r="J70" i="29"/>
  <c r="S65" i="29"/>
  <c r="Y65" i="29"/>
  <c r="J62" i="29"/>
  <c r="S57" i="29"/>
  <c r="Y57" i="29"/>
  <c r="J54" i="29"/>
  <c r="W52" i="29"/>
  <c r="S49" i="29"/>
  <c r="Y49" i="29"/>
  <c r="J46" i="29"/>
  <c r="Q44" i="29"/>
  <c r="AB44" i="29"/>
  <c r="W44" i="29"/>
  <c r="M42" i="29"/>
  <c r="R70" i="29"/>
  <c r="L65" i="29"/>
  <c r="Z65" i="29"/>
  <c r="AC65" i="29"/>
  <c r="R62" i="29"/>
  <c r="L57" i="29"/>
  <c r="Z57" i="29"/>
  <c r="AC57" i="29"/>
  <c r="R54" i="29"/>
  <c r="AB53" i="29"/>
  <c r="W53" i="29"/>
  <c r="L49" i="29"/>
  <c r="Z49" i="29"/>
  <c r="AC49" i="29"/>
  <c r="R46" i="29"/>
  <c r="Q45" i="29"/>
  <c r="AB45" i="29"/>
  <c r="W45" i="29"/>
  <c r="U44" i="29"/>
  <c r="AA44" i="29"/>
  <c r="V44" i="29"/>
  <c r="Q46" i="29"/>
  <c r="AB46" i="29"/>
  <c r="W46" i="29"/>
  <c r="U45" i="29"/>
  <c r="AA45" i="29"/>
  <c r="V45" i="29"/>
  <c r="T44" i="29"/>
  <c r="M44" i="29"/>
  <c r="R72" i="29"/>
  <c r="Q71" i="29"/>
  <c r="AB71" i="29"/>
  <c r="W71" i="29"/>
  <c r="U70" i="29"/>
  <c r="AA70" i="29"/>
  <c r="J65" i="29"/>
  <c r="R64" i="29"/>
  <c r="Q63" i="29"/>
  <c r="AB63" i="29"/>
  <c r="W63" i="29"/>
  <c r="U62" i="29"/>
  <c r="AA62" i="29"/>
  <c r="J57" i="29"/>
  <c r="U54" i="29"/>
  <c r="AA54" i="29"/>
  <c r="J49" i="29"/>
  <c r="Q47" i="29"/>
  <c r="AB47" i="29"/>
  <c r="W47" i="29"/>
  <c r="U46" i="29"/>
  <c r="AA46" i="29"/>
  <c r="T45" i="29"/>
  <c r="S44" i="29"/>
  <c r="Y44" i="29"/>
  <c r="AM113" i="15"/>
  <c r="E113" i="15"/>
  <c r="AE113" i="5"/>
  <c r="AI113" i="15"/>
  <c r="V113" i="15"/>
  <c r="AD111" i="15"/>
  <c r="W111" i="5"/>
  <c r="AM119" i="15"/>
  <c r="E119" i="15"/>
  <c r="AE119" i="5"/>
  <c r="AI119" i="15"/>
  <c r="V119" i="15"/>
  <c r="AM115" i="15"/>
  <c r="E115" i="15"/>
  <c r="AE115" i="5"/>
  <c r="AI115" i="15"/>
  <c r="V115" i="15"/>
  <c r="AM111" i="15"/>
  <c r="E111" i="15"/>
  <c r="AE111" i="5"/>
  <c r="AI111" i="15"/>
  <c r="V111" i="15"/>
  <c r="E78" i="15"/>
  <c r="AE78" i="5"/>
  <c r="V78" i="15"/>
  <c r="AI78" i="15"/>
  <c r="W78" i="15"/>
  <c r="AD78" i="15"/>
  <c r="W78" i="5"/>
  <c r="AM121" i="15"/>
  <c r="E121" i="15"/>
  <c r="AE121" i="5"/>
  <c r="AI121" i="15"/>
  <c r="V121" i="15"/>
  <c r="AD119" i="15"/>
  <c r="W119" i="5"/>
  <c r="W119" i="15"/>
  <c r="AD113" i="15"/>
  <c r="W113" i="5"/>
  <c r="E86" i="15"/>
  <c r="AE86" i="5"/>
  <c r="V86" i="15"/>
  <c r="AI86" i="15"/>
  <c r="W86" i="15"/>
  <c r="AD86" i="15"/>
  <c r="W86" i="5"/>
  <c r="AM86" i="15"/>
  <c r="AM117" i="15"/>
  <c r="E117" i="15"/>
  <c r="AE117" i="5"/>
  <c r="AI117" i="15"/>
  <c r="V117" i="15"/>
  <c r="AD115" i="15"/>
  <c r="W115" i="5"/>
  <c r="W113" i="15"/>
  <c r="E82" i="15"/>
  <c r="AE82" i="5"/>
  <c r="V82" i="15"/>
  <c r="AI82" i="15"/>
  <c r="W82" i="15"/>
  <c r="AD82" i="15"/>
  <c r="W82" i="5"/>
  <c r="E87" i="15"/>
  <c r="AE87" i="5"/>
  <c r="V87" i="15"/>
  <c r="W87" i="15"/>
  <c r="AM87" i="15"/>
  <c r="E75" i="15"/>
  <c r="AE75" i="5"/>
  <c r="V75" i="15"/>
  <c r="AI75" i="15"/>
  <c r="W75" i="15"/>
  <c r="E83" i="15"/>
  <c r="AE83" i="5"/>
  <c r="V83" i="15"/>
  <c r="AI83" i="15"/>
  <c r="W83" i="15"/>
  <c r="E79" i="15"/>
  <c r="AE79" i="5"/>
  <c r="V79" i="15"/>
  <c r="AI79" i="15"/>
  <c r="W79" i="15"/>
  <c r="E84" i="15"/>
  <c r="AE84" i="5"/>
  <c r="V84" i="15"/>
  <c r="AI84" i="15"/>
  <c r="W84" i="15"/>
  <c r="W120" i="15"/>
  <c r="W116" i="15"/>
  <c r="W112" i="15"/>
  <c r="AI87" i="15"/>
  <c r="E80" i="15"/>
  <c r="AE80" i="5"/>
  <c r="V80" i="15"/>
  <c r="AI80" i="15"/>
  <c r="W80" i="15"/>
  <c r="V120" i="15"/>
  <c r="V116" i="15"/>
  <c r="V112" i="15"/>
  <c r="AD87" i="15"/>
  <c r="W87" i="5"/>
  <c r="AM83" i="15"/>
  <c r="AM75" i="15"/>
  <c r="E85" i="15"/>
  <c r="AE85" i="5"/>
  <c r="V85" i="15"/>
  <c r="AI85" i="15"/>
  <c r="W85" i="15"/>
  <c r="E81" i="15"/>
  <c r="AE81" i="5"/>
  <c r="V81" i="15"/>
  <c r="AI81" i="15"/>
  <c r="W81" i="15"/>
  <c r="E77" i="15"/>
  <c r="AE77" i="5"/>
  <c r="V77" i="15"/>
  <c r="AI77" i="15"/>
  <c r="W77" i="15"/>
  <c r="E76" i="15"/>
  <c r="AE76" i="5"/>
  <c r="V76" i="15"/>
  <c r="AI76" i="15"/>
  <c r="W76" i="15"/>
  <c r="W74" i="15"/>
  <c r="W73" i="15"/>
  <c r="W72" i="15"/>
  <c r="W71" i="15"/>
  <c r="W7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AI74" i="15"/>
  <c r="V74" i="15"/>
  <c r="AI73" i="15"/>
  <c r="V73" i="15"/>
  <c r="AI72" i="15"/>
  <c r="V72" i="15"/>
  <c r="AI71" i="15"/>
  <c r="V71" i="15"/>
  <c r="AI70" i="15"/>
  <c r="V70" i="15"/>
  <c r="AI69" i="15"/>
  <c r="V69" i="15"/>
  <c r="AI68" i="15"/>
  <c r="V68" i="15"/>
  <c r="AI67" i="15"/>
  <c r="V67" i="15"/>
  <c r="AI66" i="15"/>
  <c r="V66" i="15"/>
  <c r="AI65" i="15"/>
  <c r="V65" i="15"/>
  <c r="AI64" i="15"/>
  <c r="V64" i="15"/>
  <c r="AI63" i="15"/>
  <c r="V63" i="15"/>
  <c r="AI62" i="15"/>
  <c r="V62" i="15"/>
  <c r="AI61" i="15"/>
  <c r="V61" i="15"/>
  <c r="AI60" i="15"/>
  <c r="V60" i="15"/>
  <c r="AI59" i="15"/>
  <c r="V59" i="15"/>
  <c r="AI58" i="15"/>
  <c r="V58" i="15"/>
  <c r="AI57" i="15"/>
  <c r="V57" i="15"/>
  <c r="AI56" i="15"/>
  <c r="V56" i="15"/>
  <c r="AI55" i="15"/>
  <c r="V55" i="15"/>
  <c r="AI54" i="15"/>
  <c r="V54" i="15"/>
  <c r="AI53" i="15"/>
  <c r="V53" i="15"/>
  <c r="AI52" i="15"/>
  <c r="V52" i="15"/>
  <c r="AI51" i="15"/>
  <c r="V51" i="15"/>
  <c r="AI50" i="15"/>
  <c r="V50" i="15"/>
  <c r="AI49" i="15"/>
  <c r="V49" i="15"/>
  <c r="AI48" i="15"/>
  <c r="V48" i="15"/>
  <c r="AI47" i="15"/>
  <c r="V47" i="15"/>
  <c r="AI46" i="15"/>
  <c r="V46" i="15"/>
  <c r="AI45" i="15"/>
  <c r="V45" i="15"/>
  <c r="E45" i="15"/>
  <c r="AE45" i="5"/>
  <c r="AZ85" i="1"/>
  <c r="AZ97" i="1"/>
  <c r="AZ61" i="1"/>
  <c r="AZ137" i="1"/>
  <c r="AZ144" i="1"/>
  <c r="AZ73" i="1"/>
  <c r="O139" i="26"/>
  <c r="G139" i="5"/>
  <c r="H157" i="3"/>
  <c r="G157" i="5"/>
  <c r="T47" i="26"/>
  <c r="T184" i="26"/>
  <c r="G184" i="5"/>
  <c r="O47" i="26"/>
  <c r="O95" i="26"/>
  <c r="O183" i="26"/>
  <c r="O53" i="26"/>
  <c r="T164" i="26"/>
  <c r="O146" i="26"/>
  <c r="T139" i="26"/>
  <c r="H146" i="3"/>
  <c r="S164" i="5"/>
  <c r="S139" i="5"/>
  <c r="T146" i="26"/>
  <c r="G146" i="5"/>
  <c r="S146" i="5"/>
  <c r="H139" i="3"/>
  <c r="O169" i="26"/>
  <c r="O164" i="26"/>
  <c r="T167" i="26"/>
  <c r="S185" i="5"/>
  <c r="S95" i="5"/>
  <c r="T157" i="26"/>
  <c r="G183" i="5"/>
  <c r="S157" i="5"/>
  <c r="H183" i="3"/>
  <c r="T183" i="26"/>
  <c r="T95" i="26"/>
  <c r="G95" i="5"/>
  <c r="H145" i="3"/>
  <c r="AZ131" i="1"/>
  <c r="H95" i="3"/>
  <c r="O157" i="26"/>
  <c r="S183" i="5"/>
  <c r="O92" i="26"/>
  <c r="H164" i="3"/>
  <c r="G164" i="5"/>
  <c r="H184" i="3"/>
  <c r="S92" i="5"/>
  <c r="G185" i="5"/>
  <c r="O145" i="26"/>
  <c r="H147" i="3"/>
  <c r="T145" i="26"/>
  <c r="H120" i="3"/>
  <c r="T147" i="26"/>
  <c r="S145" i="5"/>
  <c r="T120" i="26"/>
  <c r="S147" i="5"/>
  <c r="G145" i="5"/>
  <c r="O120" i="26"/>
  <c r="S102" i="5"/>
  <c r="H185" i="3"/>
  <c r="O147" i="26"/>
  <c r="O179" i="26"/>
  <c r="S120" i="5"/>
  <c r="T185" i="26"/>
  <c r="G147" i="5"/>
  <c r="G120" i="5"/>
  <c r="O185" i="26"/>
  <c r="AZ94" i="1"/>
  <c r="AZ181" i="1"/>
  <c r="AZ179" i="1"/>
  <c r="O71" i="26"/>
  <c r="S71" i="5"/>
  <c r="H167" i="3"/>
  <c r="G167" i="5"/>
  <c r="AZ98" i="1"/>
  <c r="H52" i="3"/>
  <c r="T71" i="26"/>
  <c r="T169" i="26"/>
  <c r="H92" i="3"/>
  <c r="G92" i="5"/>
  <c r="O167" i="26"/>
  <c r="O184" i="26"/>
  <c r="H71" i="3"/>
  <c r="G71" i="5"/>
  <c r="T200" i="26"/>
  <c r="T92" i="26"/>
  <c r="S167" i="5"/>
  <c r="S184" i="5"/>
  <c r="AZ165" i="1"/>
  <c r="AZ151" i="1"/>
  <c r="H66" i="3"/>
  <c r="H102" i="3"/>
  <c r="O102" i="26"/>
  <c r="AZ167" i="1"/>
  <c r="G66" i="5"/>
  <c r="AZ123" i="1"/>
  <c r="T102" i="26"/>
  <c r="O66" i="26"/>
  <c r="AZ195" i="1"/>
  <c r="T66" i="26"/>
  <c r="S66" i="5"/>
  <c r="G102" i="5"/>
  <c r="H51" i="3"/>
  <c r="AZ70" i="1"/>
  <c r="S73" i="5"/>
  <c r="G176" i="5"/>
  <c r="T177" i="26"/>
  <c r="AZ178" i="1"/>
  <c r="O165" i="26"/>
  <c r="G168" i="5"/>
  <c r="AZ127" i="1"/>
  <c r="O155" i="26"/>
  <c r="AZ56" i="1"/>
  <c r="H101" i="3"/>
  <c r="T181" i="26"/>
  <c r="S51" i="5"/>
  <c r="H57" i="3"/>
  <c r="AE57" i="5"/>
  <c r="S110" i="5"/>
  <c r="AE110" i="5"/>
  <c r="H196" i="3"/>
  <c r="AE196" i="5"/>
  <c r="S195" i="5"/>
  <c r="AE195" i="5"/>
  <c r="T51" i="26"/>
  <c r="AZ47" i="1"/>
  <c r="H135" i="3"/>
  <c r="G177" i="5"/>
  <c r="S165" i="5"/>
  <c r="G143" i="5"/>
  <c r="AE143" i="5"/>
  <c r="S126" i="5"/>
  <c r="AE126" i="5"/>
  <c r="S90" i="5"/>
  <c r="AE90" i="5"/>
  <c r="G153" i="5"/>
  <c r="AE153" i="5"/>
  <c r="T50" i="26"/>
  <c r="AE50" i="5"/>
  <c r="G173" i="5"/>
  <c r="AE173" i="5"/>
  <c r="S72" i="5"/>
  <c r="AE72" i="5"/>
  <c r="G118" i="5"/>
  <c r="AE118" i="5"/>
  <c r="H134" i="3"/>
  <c r="AE134" i="5"/>
  <c r="G197" i="5"/>
  <c r="AE197" i="5"/>
  <c r="G198" i="5"/>
  <c r="AE198" i="5"/>
  <c r="O123" i="26"/>
  <c r="AE123" i="5"/>
  <c r="G105" i="5"/>
  <c r="AE105" i="5"/>
  <c r="AZ52" i="1"/>
  <c r="G73" i="5"/>
  <c r="S177" i="5"/>
  <c r="T165" i="26"/>
  <c r="T114" i="26"/>
  <c r="AE114" i="5"/>
  <c r="H103" i="3"/>
  <c r="AE103" i="5"/>
  <c r="T163" i="26"/>
  <c r="AE163" i="5"/>
  <c r="G137" i="5"/>
  <c r="AE137" i="5"/>
  <c r="G94" i="5"/>
  <c r="AE94" i="5"/>
  <c r="G51" i="5"/>
  <c r="AZ143" i="1"/>
  <c r="AZ139" i="1"/>
  <c r="O196" i="26"/>
  <c r="G195" i="5"/>
  <c r="H125" i="3"/>
  <c r="O135" i="26"/>
  <c r="G165" i="5"/>
  <c r="S122" i="5"/>
  <c r="AE122" i="5"/>
  <c r="O200" i="26"/>
  <c r="AE200" i="5"/>
  <c r="G101" i="5"/>
  <c r="AE101" i="5"/>
  <c r="O52" i="26"/>
  <c r="AE52" i="5"/>
  <c r="S179" i="5"/>
  <c r="AE179" i="5"/>
  <c r="S155" i="5"/>
  <c r="AE155" i="5"/>
  <c r="H181" i="3"/>
  <c r="AE181" i="5"/>
  <c r="H168" i="3"/>
  <c r="O54" i="26"/>
  <c r="AE54" i="5"/>
  <c r="G161" i="5"/>
  <c r="AE161" i="5"/>
  <c r="G127" i="5"/>
  <c r="AE127" i="5"/>
  <c r="S55" i="5"/>
  <c r="AE55" i="5"/>
  <c r="G109" i="5"/>
  <c r="AE109" i="5"/>
  <c r="S70" i="5"/>
  <c r="AE70" i="5"/>
  <c r="S46" i="5"/>
  <c r="AE46" i="5"/>
  <c r="S130" i="5"/>
  <c r="AE130" i="5"/>
  <c r="T131" i="26"/>
  <c r="AE131" i="5"/>
  <c r="O51" i="26"/>
  <c r="H176" i="3"/>
  <c r="O151" i="26"/>
  <c r="AE151" i="5"/>
  <c r="O190" i="26"/>
  <c r="AE190" i="5"/>
  <c r="O103" i="26"/>
  <c r="O176" i="26"/>
  <c r="O125" i="26"/>
  <c r="T135" i="26"/>
  <c r="AZ153" i="1"/>
  <c r="AZ110" i="1"/>
  <c r="O168" i="26"/>
  <c r="G156" i="5"/>
  <c r="AE156" i="5"/>
  <c r="S56" i="5"/>
  <c r="AE56" i="5"/>
  <c r="T57" i="26"/>
  <c r="T125" i="26"/>
  <c r="T116" i="26"/>
  <c r="AE116" i="5"/>
  <c r="G97" i="5"/>
  <c r="AE97" i="5"/>
  <c r="H73" i="3"/>
  <c r="O73" i="26"/>
  <c r="AZ150" i="1"/>
  <c r="AZ183" i="1"/>
  <c r="T176" i="26"/>
  <c r="S125" i="5"/>
  <c r="G135" i="5"/>
  <c r="H177" i="3"/>
  <c r="T168" i="26"/>
  <c r="AZ136" i="1"/>
  <c r="G175" i="5"/>
  <c r="AE175" i="5"/>
  <c r="S47" i="5"/>
  <c r="AE47" i="5"/>
  <c r="S135" i="5"/>
  <c r="G199" i="5"/>
  <c r="AE199" i="5"/>
  <c r="G93" i="5"/>
  <c r="AE93" i="5"/>
  <c r="T73" i="26"/>
  <c r="G114" i="5"/>
  <c r="S176" i="5"/>
  <c r="G125" i="5"/>
  <c r="O177" i="26"/>
  <c r="H165" i="3"/>
  <c r="S168" i="5"/>
  <c r="G112" i="5"/>
  <c r="AE112" i="5"/>
  <c r="S138" i="5"/>
  <c r="AE138" i="5"/>
  <c r="H169" i="3"/>
  <c r="AE169" i="5"/>
  <c r="H53" i="3"/>
  <c r="AE53" i="5"/>
  <c r="G141" i="5"/>
  <c r="AE141" i="5"/>
  <c r="AZ191" i="1"/>
  <c r="AZ114" i="1"/>
  <c r="AZ62" i="1"/>
  <c r="AZ124" i="1"/>
  <c r="AZ80" i="1"/>
  <c r="AZ93" i="1"/>
  <c r="AZ154" i="1"/>
  <c r="AZ204" i="1"/>
  <c r="T54" i="26"/>
  <c r="G190" i="5"/>
  <c r="T97" i="26"/>
  <c r="G55" i="5"/>
  <c r="S151" i="5"/>
  <c r="O116" i="26"/>
  <c r="H141" i="3"/>
  <c r="S50" i="5"/>
  <c r="S52" i="5"/>
  <c r="AZ177" i="1"/>
  <c r="G200" i="5"/>
  <c r="T101" i="26"/>
  <c r="AZ192" i="1"/>
  <c r="H122" i="3"/>
  <c r="S181" i="5"/>
  <c r="G52" i="5"/>
  <c r="H90" i="3"/>
  <c r="S101" i="5"/>
  <c r="AZ161" i="1"/>
  <c r="T122" i="26"/>
  <c r="G181" i="5"/>
  <c r="S198" i="5"/>
  <c r="O122" i="26"/>
  <c r="AZ182" i="1"/>
  <c r="H105" i="3"/>
  <c r="G72" i="5"/>
  <c r="AZ135" i="1"/>
  <c r="H173" i="3"/>
  <c r="G122" i="5"/>
  <c r="H153" i="3"/>
  <c r="H155" i="3"/>
  <c r="H179" i="3"/>
  <c r="G123" i="5"/>
  <c r="H200" i="3"/>
  <c r="AZ100" i="1"/>
  <c r="AZ200" i="1"/>
  <c r="T155" i="26"/>
  <c r="T179" i="26"/>
  <c r="O134" i="26"/>
  <c r="H126" i="3"/>
  <c r="H54" i="3"/>
  <c r="O55" i="26"/>
  <c r="G151" i="5"/>
  <c r="G131" i="5"/>
  <c r="S190" i="5"/>
  <c r="H97" i="3"/>
  <c r="S116" i="5"/>
  <c r="O141" i="26"/>
  <c r="H199" i="3"/>
  <c r="G54" i="5"/>
  <c r="AZ90" i="1"/>
  <c r="AZ53" i="1"/>
  <c r="H93" i="3"/>
  <c r="H161" i="3"/>
  <c r="O97" i="26"/>
  <c r="G116" i="5"/>
  <c r="T141" i="26"/>
  <c r="O199" i="26"/>
  <c r="T130" i="26"/>
  <c r="H46" i="3"/>
  <c r="S54" i="5"/>
  <c r="H70" i="3"/>
  <c r="H127" i="3"/>
  <c r="AZ202" i="1"/>
  <c r="T93" i="26"/>
  <c r="T161" i="26"/>
  <c r="S97" i="5"/>
  <c r="H109" i="3"/>
  <c r="S141" i="5"/>
  <c r="AZ66" i="1"/>
  <c r="S199" i="5"/>
  <c r="H130" i="3"/>
  <c r="O46" i="26"/>
  <c r="O70" i="26"/>
  <c r="T127" i="26"/>
  <c r="O93" i="26"/>
  <c r="O161" i="26"/>
  <c r="O109" i="26"/>
  <c r="T199" i="26"/>
  <c r="O130" i="26"/>
  <c r="G46" i="5"/>
  <c r="H55" i="3"/>
  <c r="T70" i="26"/>
  <c r="O127" i="26"/>
  <c r="H151" i="3"/>
  <c r="S93" i="5"/>
  <c r="H131" i="3"/>
  <c r="S161" i="5"/>
  <c r="H190" i="3"/>
  <c r="AZ185" i="1"/>
  <c r="T109" i="26"/>
  <c r="AZ77" i="1"/>
  <c r="G130" i="5"/>
  <c r="T46" i="26"/>
  <c r="T55" i="26"/>
  <c r="G70" i="5"/>
  <c r="S127" i="5"/>
  <c r="T151" i="26"/>
  <c r="O131" i="26"/>
  <c r="AZ170" i="1"/>
  <c r="T190" i="26"/>
  <c r="H116" i="3"/>
  <c r="S109" i="5"/>
  <c r="AZ157" i="1"/>
  <c r="S57" i="5"/>
  <c r="H110" i="3"/>
  <c r="T90" i="26"/>
  <c r="AZ101" i="1"/>
  <c r="G134" i="5"/>
  <c r="H137" i="3"/>
  <c r="T103" i="26"/>
  <c r="H143" i="3"/>
  <c r="O173" i="26"/>
  <c r="S196" i="5"/>
  <c r="AZ169" i="1"/>
  <c r="AZ190" i="1"/>
  <c r="AZ120" i="1"/>
  <c r="T126" i="26"/>
  <c r="H197" i="3"/>
  <c r="T153" i="26"/>
  <c r="O105" i="26"/>
  <c r="S114" i="5"/>
  <c r="S103" i="5"/>
  <c r="G57" i="5"/>
  <c r="O110" i="26"/>
  <c r="O90" i="26"/>
  <c r="S134" i="5"/>
  <c r="O137" i="26"/>
  <c r="AZ45" i="1"/>
  <c r="G103" i="5"/>
  <c r="O143" i="26"/>
  <c r="T173" i="26"/>
  <c r="G196" i="5"/>
  <c r="O126" i="26"/>
  <c r="O197" i="26"/>
  <c r="O153" i="26"/>
  <c r="T105" i="26"/>
  <c r="O50" i="26"/>
  <c r="H72" i="3"/>
  <c r="AZ71" i="1"/>
  <c r="T110" i="26"/>
  <c r="H123" i="3"/>
  <c r="G90" i="5"/>
  <c r="H118" i="3"/>
  <c r="AZ147" i="1"/>
  <c r="T137" i="26"/>
  <c r="S143" i="5"/>
  <c r="S173" i="5"/>
  <c r="AZ197" i="1"/>
  <c r="H195" i="3"/>
  <c r="H94" i="3"/>
  <c r="G126" i="5"/>
  <c r="AZ140" i="1"/>
  <c r="T197" i="26"/>
  <c r="S153" i="5"/>
  <c r="H198" i="3"/>
  <c r="S105" i="5"/>
  <c r="T196" i="26"/>
  <c r="G163" i="5"/>
  <c r="H50" i="3"/>
  <c r="O72" i="26"/>
  <c r="AZ86" i="1"/>
  <c r="AZ146" i="1"/>
  <c r="G110" i="5"/>
  <c r="T123" i="26"/>
  <c r="T118" i="26"/>
  <c r="O114" i="26"/>
  <c r="AZ186" i="1"/>
  <c r="S137" i="5"/>
  <c r="T143" i="26"/>
  <c r="O195" i="26"/>
  <c r="H163" i="3"/>
  <c r="T94" i="26"/>
  <c r="AZ173" i="1"/>
  <c r="S197" i="5"/>
  <c r="O198" i="26"/>
  <c r="O57" i="26"/>
  <c r="G50" i="5"/>
  <c r="T72" i="26"/>
  <c r="AZ55" i="1"/>
  <c r="S123" i="5"/>
  <c r="O118" i="26"/>
  <c r="AZ125" i="1"/>
  <c r="H114" i="3"/>
  <c r="AZ118" i="1"/>
  <c r="T195" i="26"/>
  <c r="O163" i="26"/>
  <c r="O94" i="26"/>
  <c r="T198" i="26"/>
  <c r="AZ108" i="1"/>
  <c r="AZ57" i="1"/>
  <c r="H175" i="3"/>
  <c r="O175" i="26"/>
  <c r="G53" i="5"/>
  <c r="O112" i="26"/>
  <c r="S169" i="5"/>
  <c r="H138" i="3"/>
  <c r="H156" i="3"/>
  <c r="H56" i="3"/>
  <c r="T112" i="26"/>
  <c r="T138" i="26"/>
  <c r="AZ166" i="1"/>
  <c r="O156" i="26"/>
  <c r="S175" i="5"/>
  <c r="AZ51" i="1"/>
  <c r="AZ50" i="1"/>
  <c r="T56" i="26"/>
  <c r="AZ67" i="1"/>
  <c r="S112" i="5"/>
  <c r="G138" i="5"/>
  <c r="S156" i="5"/>
  <c r="T175" i="26"/>
  <c r="T53" i="26"/>
  <c r="O56" i="26"/>
  <c r="AZ109" i="1"/>
  <c r="AZ76" i="1"/>
  <c r="S74" i="5"/>
  <c r="G74" i="5"/>
  <c r="T74" i="26"/>
  <c r="O74" i="26"/>
  <c r="H74" i="3"/>
  <c r="AZ126" i="1"/>
  <c r="G61" i="5"/>
  <c r="S61" i="5"/>
  <c r="O61" i="26"/>
  <c r="H61" i="3"/>
  <c r="T61" i="26"/>
  <c r="G91" i="5"/>
  <c r="O91" i="26"/>
  <c r="S91" i="5"/>
  <c r="T91" i="26"/>
  <c r="H91" i="3"/>
  <c r="G128" i="5"/>
  <c r="S128" i="5"/>
  <c r="O128" i="26"/>
  <c r="H128" i="3"/>
  <c r="T128" i="26"/>
  <c r="AZ180" i="1"/>
  <c r="AZ187" i="1"/>
  <c r="G152" i="5"/>
  <c r="S152" i="5"/>
  <c r="O152" i="26"/>
  <c r="T152" i="26"/>
  <c r="H152" i="3"/>
  <c r="AZ64" i="1"/>
  <c r="G49" i="5"/>
  <c r="S49" i="5"/>
  <c r="T49" i="26"/>
  <c r="H49" i="3"/>
  <c r="O49" i="26"/>
  <c r="AZ88" i="1"/>
  <c r="G45" i="5"/>
  <c r="T45" i="26"/>
  <c r="S45" i="5"/>
  <c r="O45" i="26"/>
  <c r="H45" i="3"/>
  <c r="G79" i="5"/>
  <c r="T79" i="26"/>
  <c r="H79" i="3"/>
  <c r="S79" i="5"/>
  <c r="O79" i="26"/>
  <c r="G83" i="5"/>
  <c r="O83" i="26"/>
  <c r="S83" i="5"/>
  <c r="T83" i="26"/>
  <c r="H83" i="3"/>
  <c r="G87" i="5"/>
  <c r="S87" i="5"/>
  <c r="O87" i="26"/>
  <c r="T87" i="26"/>
  <c r="H87" i="3"/>
  <c r="AZ117" i="1"/>
  <c r="AZ111" i="1"/>
  <c r="G115" i="5"/>
  <c r="O115" i="26"/>
  <c r="S115" i="5"/>
  <c r="T115" i="26"/>
  <c r="H115" i="3"/>
  <c r="G113" i="5"/>
  <c r="S113" i="5"/>
  <c r="T113" i="26"/>
  <c r="H113" i="3"/>
  <c r="O113" i="26"/>
  <c r="G144" i="5"/>
  <c r="S144" i="5"/>
  <c r="T144" i="26"/>
  <c r="O144" i="26"/>
  <c r="H144" i="3"/>
  <c r="AZ60" i="1"/>
  <c r="AZ130" i="1"/>
  <c r="G188" i="5"/>
  <c r="S188" i="5"/>
  <c r="O188" i="26"/>
  <c r="T188" i="26"/>
  <c r="H188" i="3"/>
  <c r="AZ171" i="1"/>
  <c r="AZ142" i="1"/>
  <c r="AZ145" i="1"/>
  <c r="S202" i="5"/>
  <c r="G202" i="5"/>
  <c r="T202" i="26"/>
  <c r="O202" i="26"/>
  <c r="H202" i="3"/>
  <c r="G107" i="5"/>
  <c r="S107" i="5"/>
  <c r="T107" i="26"/>
  <c r="O107" i="26"/>
  <c r="H107" i="3"/>
  <c r="AZ133" i="1"/>
  <c r="AZ141" i="1"/>
  <c r="AZ129" i="1"/>
  <c r="G180" i="5"/>
  <c r="S180" i="5"/>
  <c r="O180" i="26"/>
  <c r="T180" i="26"/>
  <c r="H180" i="3"/>
  <c r="AZ199" i="1"/>
  <c r="G64" i="5"/>
  <c r="S64" i="5"/>
  <c r="O64" i="26"/>
  <c r="H64" i="3"/>
  <c r="T64" i="26"/>
  <c r="AZ79" i="1"/>
  <c r="G75" i="5"/>
  <c r="S75" i="5"/>
  <c r="T75" i="26"/>
  <c r="H75" i="3"/>
  <c r="O75" i="26"/>
  <c r="S82" i="5"/>
  <c r="G82" i="5"/>
  <c r="T82" i="26"/>
  <c r="H82" i="3"/>
  <c r="O82" i="26"/>
  <c r="AZ78" i="1"/>
  <c r="G119" i="5"/>
  <c r="S119" i="5"/>
  <c r="O119" i="26"/>
  <c r="T119" i="26"/>
  <c r="H119" i="3"/>
  <c r="AZ116" i="1"/>
  <c r="G60" i="5"/>
  <c r="S60" i="5"/>
  <c r="O60" i="26"/>
  <c r="H60" i="3"/>
  <c r="T60" i="26"/>
  <c r="AZ134" i="1"/>
  <c r="AZ59" i="1"/>
  <c r="AZ63" i="1"/>
  <c r="G69" i="5"/>
  <c r="S69" i="5"/>
  <c r="T69" i="26"/>
  <c r="O69" i="26"/>
  <c r="H69" i="3"/>
  <c r="AZ103" i="1"/>
  <c r="AZ156" i="1"/>
  <c r="AZ149" i="1"/>
  <c r="S154" i="5"/>
  <c r="G154" i="5"/>
  <c r="O154" i="26"/>
  <c r="T154" i="26"/>
  <c r="H154" i="3"/>
  <c r="AZ193" i="1"/>
  <c r="G201" i="5"/>
  <c r="S201" i="5"/>
  <c r="T201" i="26"/>
  <c r="O201" i="26"/>
  <c r="H201" i="3"/>
  <c r="AZ105" i="1"/>
  <c r="AZ152" i="1"/>
  <c r="AZ164" i="1"/>
  <c r="AZ201" i="1"/>
  <c r="G149" i="5"/>
  <c r="S149" i="5"/>
  <c r="O149" i="26"/>
  <c r="T149" i="26"/>
  <c r="H149" i="3"/>
  <c r="AZ160" i="1"/>
  <c r="G85" i="5"/>
  <c r="S85" i="5"/>
  <c r="O85" i="26"/>
  <c r="T85" i="26"/>
  <c r="H85" i="3"/>
  <c r="AZ83" i="1"/>
  <c r="AZ75" i="1"/>
  <c r="AZ121" i="1"/>
  <c r="AZ115" i="1"/>
  <c r="AZ113" i="1"/>
  <c r="AZ46" i="1"/>
  <c r="AZ48" i="1"/>
  <c r="AZ68" i="1"/>
  <c r="G108" i="5"/>
  <c r="S108" i="5"/>
  <c r="T108" i="26"/>
  <c r="O108" i="26"/>
  <c r="H108" i="3"/>
  <c r="G132" i="5"/>
  <c r="S132" i="5"/>
  <c r="T132" i="26"/>
  <c r="O132" i="26"/>
  <c r="H132" i="3"/>
  <c r="G59" i="5"/>
  <c r="O59" i="26"/>
  <c r="H59" i="3"/>
  <c r="S59" i="5"/>
  <c r="T59" i="26"/>
  <c r="AZ96" i="1"/>
  <c r="G159" i="5"/>
  <c r="S159" i="5"/>
  <c r="O159" i="26"/>
  <c r="T159" i="26"/>
  <c r="H159" i="3"/>
  <c r="G171" i="5"/>
  <c r="S171" i="5"/>
  <c r="T171" i="26"/>
  <c r="O171" i="26"/>
  <c r="H171" i="3"/>
  <c r="S178" i="5"/>
  <c r="G178" i="5"/>
  <c r="T178" i="26"/>
  <c r="O178" i="26"/>
  <c r="H178" i="3"/>
  <c r="S194" i="5"/>
  <c r="G194" i="5"/>
  <c r="O194" i="26"/>
  <c r="T194" i="26"/>
  <c r="H194" i="3"/>
  <c r="AZ189" i="1"/>
  <c r="AZ155" i="1"/>
  <c r="AZ175" i="1"/>
  <c r="S162" i="5"/>
  <c r="G162" i="5"/>
  <c r="O162" i="26"/>
  <c r="H162" i="3"/>
  <c r="T162" i="26"/>
  <c r="AZ106" i="1"/>
  <c r="S78" i="5"/>
  <c r="G78" i="5"/>
  <c r="T78" i="26"/>
  <c r="H78" i="3"/>
  <c r="O78" i="26"/>
  <c r="AZ119" i="1"/>
  <c r="G67" i="5"/>
  <c r="S67" i="5"/>
  <c r="T67" i="26"/>
  <c r="O67" i="26"/>
  <c r="H67" i="3"/>
  <c r="AZ138" i="1"/>
  <c r="AZ148" i="1"/>
  <c r="AZ58" i="1"/>
  <c r="G99" i="5"/>
  <c r="S99" i="5"/>
  <c r="T99" i="26"/>
  <c r="O99" i="26"/>
  <c r="H99" i="3"/>
  <c r="G89" i="5"/>
  <c r="S89" i="5"/>
  <c r="O89" i="26"/>
  <c r="T89" i="26"/>
  <c r="H89" i="3"/>
  <c r="G100" i="5"/>
  <c r="S100" i="5"/>
  <c r="T100" i="26"/>
  <c r="O100" i="26"/>
  <c r="H100" i="3"/>
  <c r="G148" i="5"/>
  <c r="S148" i="5"/>
  <c r="O148" i="26"/>
  <c r="T148" i="26"/>
  <c r="H148" i="3"/>
  <c r="G63" i="5"/>
  <c r="S63" i="5"/>
  <c r="O63" i="26"/>
  <c r="H63" i="3"/>
  <c r="T63" i="26"/>
  <c r="G160" i="5"/>
  <c r="S160" i="5"/>
  <c r="O160" i="26"/>
  <c r="T160" i="26"/>
  <c r="H160" i="3"/>
  <c r="G187" i="5"/>
  <c r="O187" i="26"/>
  <c r="S187" i="5"/>
  <c r="T187" i="26"/>
  <c r="H187" i="3"/>
  <c r="AZ176" i="1"/>
  <c r="G104" i="5"/>
  <c r="S104" i="5"/>
  <c r="T104" i="26"/>
  <c r="O104" i="26"/>
  <c r="H104" i="3"/>
  <c r="AZ128" i="1"/>
  <c r="S98" i="5"/>
  <c r="G98" i="5"/>
  <c r="O98" i="26"/>
  <c r="T98" i="26"/>
  <c r="H98" i="3"/>
  <c r="AZ107" i="1"/>
  <c r="G133" i="5"/>
  <c r="S133" i="5"/>
  <c r="T133" i="26"/>
  <c r="O133" i="26"/>
  <c r="H133" i="3"/>
  <c r="G193" i="5"/>
  <c r="S193" i="5"/>
  <c r="O193" i="26"/>
  <c r="T193" i="26"/>
  <c r="H193" i="3"/>
  <c r="S186" i="5"/>
  <c r="G186" i="5"/>
  <c r="O186" i="26"/>
  <c r="T186" i="26"/>
  <c r="H186" i="3"/>
  <c r="G191" i="5"/>
  <c r="S191" i="5"/>
  <c r="O191" i="26"/>
  <c r="T191" i="26"/>
  <c r="H191" i="3"/>
  <c r="G88" i="5"/>
  <c r="S88" i="5"/>
  <c r="O88" i="26"/>
  <c r="T88" i="26"/>
  <c r="H88" i="3"/>
  <c r="AZ194" i="1"/>
  <c r="G121" i="5"/>
  <c r="S121" i="5"/>
  <c r="O121" i="26"/>
  <c r="T121" i="26"/>
  <c r="H121" i="3"/>
  <c r="G76" i="5"/>
  <c r="S76" i="5"/>
  <c r="T76" i="26"/>
  <c r="H76" i="3"/>
  <c r="O76" i="26"/>
  <c r="G81" i="5"/>
  <c r="S81" i="5"/>
  <c r="T81" i="26"/>
  <c r="H81" i="3"/>
  <c r="O81" i="26"/>
  <c r="AZ87" i="1"/>
  <c r="AZ65" i="1"/>
  <c r="AZ91" i="1"/>
  <c r="S58" i="5"/>
  <c r="G58" i="5"/>
  <c r="O58" i="26"/>
  <c r="T58" i="26"/>
  <c r="H58" i="3"/>
  <c r="AZ84" i="1"/>
  <c r="G96" i="5"/>
  <c r="S96" i="5"/>
  <c r="O96" i="26"/>
  <c r="H96" i="3"/>
  <c r="T96" i="26"/>
  <c r="G124" i="5"/>
  <c r="S124" i="5"/>
  <c r="O124" i="26"/>
  <c r="T124" i="26"/>
  <c r="H124" i="3"/>
  <c r="S150" i="5"/>
  <c r="G150" i="5"/>
  <c r="O150" i="26"/>
  <c r="T150" i="26"/>
  <c r="H150" i="3"/>
  <c r="S106" i="5"/>
  <c r="G106" i="5"/>
  <c r="T106" i="26"/>
  <c r="O106" i="26"/>
  <c r="H106" i="3"/>
  <c r="G203" i="5"/>
  <c r="S203" i="5"/>
  <c r="T203" i="26"/>
  <c r="O203" i="26"/>
  <c r="H203" i="3"/>
  <c r="G129" i="5"/>
  <c r="S129" i="5"/>
  <c r="O129" i="26"/>
  <c r="H129" i="3"/>
  <c r="T129" i="26"/>
  <c r="AZ158" i="1"/>
  <c r="S142" i="5"/>
  <c r="G142" i="5"/>
  <c r="T142" i="26"/>
  <c r="O142" i="26"/>
  <c r="H142" i="3"/>
  <c r="AZ184" i="1"/>
  <c r="S174" i="5"/>
  <c r="G174" i="5"/>
  <c r="T174" i="26"/>
  <c r="O174" i="26"/>
  <c r="H174" i="3"/>
  <c r="G80" i="5"/>
  <c r="S80" i="5"/>
  <c r="T80" i="26"/>
  <c r="H80" i="3"/>
  <c r="O80" i="26"/>
  <c r="AZ95" i="1"/>
  <c r="AZ112" i="1"/>
  <c r="G65" i="5"/>
  <c r="S65" i="5"/>
  <c r="O65" i="26"/>
  <c r="H65" i="3"/>
  <c r="T65" i="26"/>
  <c r="G68" i="5"/>
  <c r="S68" i="5"/>
  <c r="T68" i="26"/>
  <c r="O68" i="26"/>
  <c r="H68" i="3"/>
  <c r="AZ89" i="1"/>
  <c r="AZ104" i="1"/>
  <c r="AZ159" i="1"/>
  <c r="G192" i="5"/>
  <c r="S192" i="5"/>
  <c r="O192" i="26"/>
  <c r="T192" i="26"/>
  <c r="H192" i="3"/>
  <c r="G204" i="5"/>
  <c r="S204" i="5"/>
  <c r="T204" i="26"/>
  <c r="O204" i="26"/>
  <c r="H204" i="3"/>
  <c r="S166" i="5"/>
  <c r="G166" i="5"/>
  <c r="T166" i="26"/>
  <c r="O166" i="26"/>
  <c r="H166" i="3"/>
  <c r="AZ174" i="1"/>
  <c r="AZ122" i="1"/>
  <c r="S170" i="5"/>
  <c r="G170" i="5"/>
  <c r="T170" i="26"/>
  <c r="O170" i="26"/>
  <c r="H170" i="3"/>
  <c r="G189" i="5"/>
  <c r="S189" i="5"/>
  <c r="O189" i="26"/>
  <c r="T189" i="26"/>
  <c r="H189" i="3"/>
  <c r="S158" i="5"/>
  <c r="G158" i="5"/>
  <c r="O158" i="26"/>
  <c r="T158" i="26"/>
  <c r="H158" i="3"/>
  <c r="AZ172" i="1"/>
  <c r="G77" i="5"/>
  <c r="S77" i="5"/>
  <c r="T77" i="26"/>
  <c r="H77" i="3"/>
  <c r="O77" i="26"/>
  <c r="AZ82" i="1"/>
  <c r="G84" i="5"/>
  <c r="S84" i="5"/>
  <c r="O84" i="26"/>
  <c r="T84" i="26"/>
  <c r="H84" i="3"/>
  <c r="G117" i="5"/>
  <c r="S117" i="5"/>
  <c r="O117" i="26"/>
  <c r="T117" i="26"/>
  <c r="H117" i="3"/>
  <c r="S86" i="5"/>
  <c r="G86" i="5"/>
  <c r="O86" i="26"/>
  <c r="T86" i="26"/>
  <c r="H86" i="3"/>
  <c r="G111" i="5"/>
  <c r="T111" i="26"/>
  <c r="O111" i="26"/>
  <c r="S111" i="5"/>
  <c r="H111" i="3"/>
  <c r="AZ81" i="1"/>
  <c r="AZ74" i="1"/>
  <c r="G48" i="5"/>
  <c r="T48" i="26"/>
  <c r="S48" i="5"/>
  <c r="O48" i="26"/>
  <c r="H48" i="3"/>
  <c r="AZ69" i="1"/>
  <c r="AZ132" i="1"/>
  <c r="S62" i="5"/>
  <c r="G62" i="5"/>
  <c r="O62" i="26"/>
  <c r="H62" i="3"/>
  <c r="T62" i="26"/>
  <c r="G140" i="5"/>
  <c r="S140" i="5"/>
  <c r="T140" i="26"/>
  <c r="O140" i="26"/>
  <c r="H140" i="3"/>
  <c r="AZ92" i="1"/>
  <c r="G136" i="5"/>
  <c r="S136" i="5"/>
  <c r="T136" i="26"/>
  <c r="O136" i="26"/>
  <c r="H136" i="3"/>
  <c r="G172" i="5"/>
  <c r="S172" i="5"/>
  <c r="T172" i="26"/>
  <c r="O172" i="26"/>
  <c r="H172" i="3"/>
  <c r="AZ196" i="1"/>
  <c r="S182" i="5"/>
  <c r="G182" i="5"/>
  <c r="O182" i="26"/>
  <c r="T182" i="26"/>
  <c r="H182" i="3"/>
  <c r="AZ203" i="1"/>
  <c r="AZ168" i="1"/>
  <c r="AZ49" i="1"/>
  <c r="O3" i="2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2" i="29"/>
  <c r="F3" i="29"/>
  <c r="F4" i="29"/>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2" i="29"/>
  <c r="N3" i="29"/>
  <c r="N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2" i="29"/>
  <c r="G3" i="29"/>
  <c r="H3" i="29"/>
  <c r="G4" i="29"/>
  <c r="H4" i="29" s="1"/>
  <c r="G5" i="29"/>
  <c r="H5" i="29" s="1"/>
  <c r="G6" i="29"/>
  <c r="H6" i="29"/>
  <c r="G7" i="29"/>
  <c r="H7" i="29"/>
  <c r="G8" i="29"/>
  <c r="H8" i="29" s="1"/>
  <c r="G9" i="29"/>
  <c r="H9" i="29" s="1"/>
  <c r="G10" i="29"/>
  <c r="H10" i="29"/>
  <c r="G11" i="29"/>
  <c r="H11" i="29"/>
  <c r="G12" i="29"/>
  <c r="H12" i="29" s="1"/>
  <c r="G13" i="29"/>
  <c r="H13" i="29" s="1"/>
  <c r="G14" i="29"/>
  <c r="H14" i="29"/>
  <c r="G15" i="29"/>
  <c r="H15" i="29"/>
  <c r="G16" i="29"/>
  <c r="H16" i="29" s="1"/>
  <c r="G17" i="29"/>
  <c r="H17" i="29" s="1"/>
  <c r="G18" i="29"/>
  <c r="H18" i="29"/>
  <c r="G19" i="29"/>
  <c r="H19" i="29"/>
  <c r="G20" i="29"/>
  <c r="H20" i="29" s="1"/>
  <c r="G21" i="29"/>
  <c r="H21" i="29" s="1"/>
  <c r="G22" i="29"/>
  <c r="H22" i="29"/>
  <c r="G23" i="29"/>
  <c r="H23" i="29"/>
  <c r="G24" i="29"/>
  <c r="H24" i="29" s="1"/>
  <c r="G25" i="29"/>
  <c r="H25" i="29" s="1"/>
  <c r="G26" i="29"/>
  <c r="H26" i="29"/>
  <c r="G27" i="29"/>
  <c r="H27" i="29"/>
  <c r="G28" i="29"/>
  <c r="H28" i="29" s="1"/>
  <c r="G29" i="29"/>
  <c r="H29" i="29" s="1"/>
  <c r="G30" i="29"/>
  <c r="H30" i="29"/>
  <c r="G31" i="29"/>
  <c r="H31" i="29"/>
  <c r="G32" i="29"/>
  <c r="H32" i="29" s="1"/>
  <c r="G33" i="29"/>
  <c r="H33" i="29" s="1"/>
  <c r="G34" i="29"/>
  <c r="H34" i="29"/>
  <c r="G35" i="29"/>
  <c r="H35" i="29"/>
  <c r="G36" i="29"/>
  <c r="H36" i="29" s="1"/>
  <c r="G37" i="29"/>
  <c r="H37" i="29" s="1"/>
  <c r="G38" i="29"/>
  <c r="H38" i="29"/>
  <c r="G39" i="29"/>
  <c r="H39" i="29"/>
  <c r="G40" i="29"/>
  <c r="H40" i="29" s="1"/>
  <c r="G41" i="29"/>
  <c r="H41" i="29" s="1"/>
  <c r="G2" i="29"/>
  <c r="H2" i="29"/>
  <c r="I3" i="29"/>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2"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2" i="29"/>
  <c r="AE3" i="29"/>
  <c r="AE4" i="29"/>
  <c r="AE5" i="29"/>
  <c r="AE6" i="29"/>
  <c r="AE7" i="29"/>
  <c r="AE8" i="29"/>
  <c r="AE9" i="29"/>
  <c r="AE10" i="29"/>
  <c r="AE11" i="29"/>
  <c r="AE12" i="29"/>
  <c r="AE13" i="29"/>
  <c r="AE14" i="29"/>
  <c r="AE15" i="29"/>
  <c r="AE16" i="29"/>
  <c r="AE17" i="29"/>
  <c r="AE18" i="29"/>
  <c r="AE19" i="29"/>
  <c r="AE20" i="29"/>
  <c r="AE21" i="29"/>
  <c r="AE22" i="29"/>
  <c r="AE23" i="29"/>
  <c r="AE24" i="29"/>
  <c r="AE25" i="29"/>
  <c r="AE26" i="29"/>
  <c r="AE27" i="29"/>
  <c r="AE28" i="29"/>
  <c r="AE29" i="29"/>
  <c r="AE30" i="29"/>
  <c r="AE31" i="29"/>
  <c r="AE32" i="29"/>
  <c r="AE33" i="29"/>
  <c r="AE34" i="29"/>
  <c r="AE35" i="29"/>
  <c r="AE36" i="29"/>
  <c r="AE37" i="29"/>
  <c r="AE38" i="29"/>
  <c r="AE39" i="29"/>
  <c r="AE40" i="29"/>
  <c r="AE41" i="29"/>
  <c r="AE2" i="29"/>
  <c r="AU6" i="1" a="1"/>
  <c r="AU6" i="1" s="1"/>
  <c r="AU7" i="1" a="1"/>
  <c r="AU7" i="1" s="1"/>
  <c r="AU8" i="1" a="1"/>
  <c r="AU8" i="1" s="1"/>
  <c r="AU9" i="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5" i="1" a="1"/>
  <c r="AU5" i="1" s="1"/>
  <c r="BD6" i="26"/>
  <c r="L6" i="1"/>
  <c r="BD7" i="26"/>
  <c r="L7" i="1"/>
  <c r="BD8" i="26"/>
  <c r="L8" i="1"/>
  <c r="BD9" i="26"/>
  <c r="L9" i="1"/>
  <c r="BD10" i="26"/>
  <c r="L10" i="1"/>
  <c r="BD11" i="26"/>
  <c r="L11" i="1"/>
  <c r="BD12" i="26"/>
  <c r="L12" i="1"/>
  <c r="BD13" i="26"/>
  <c r="L13" i="1"/>
  <c r="BD14" i="26"/>
  <c r="L14" i="1"/>
  <c r="BD15" i="26"/>
  <c r="L15" i="1"/>
  <c r="BD16" i="26"/>
  <c r="L16" i="1"/>
  <c r="BD17" i="26"/>
  <c r="L17" i="1"/>
  <c r="BD18" i="26"/>
  <c r="L18" i="1"/>
  <c r="BD19" i="26"/>
  <c r="L19" i="1"/>
  <c r="BD20" i="26"/>
  <c r="L20" i="1"/>
  <c r="BD21" i="26"/>
  <c r="L21" i="1"/>
  <c r="BD22" i="26"/>
  <c r="L22" i="1"/>
  <c r="BD23" i="26"/>
  <c r="L23" i="1"/>
  <c r="BD24" i="26"/>
  <c r="L24" i="1"/>
  <c r="BD25" i="26"/>
  <c r="L25" i="1"/>
  <c r="BD26" i="26"/>
  <c r="L26" i="1"/>
  <c r="BD27" i="26"/>
  <c r="L27" i="1"/>
  <c r="BD28" i="26"/>
  <c r="L28" i="1"/>
  <c r="BD29" i="26"/>
  <c r="L29" i="1"/>
  <c r="BD30" i="26"/>
  <c r="L30" i="1"/>
  <c r="BD31" i="26"/>
  <c r="L31" i="1"/>
  <c r="BD32" i="26"/>
  <c r="L32" i="1"/>
  <c r="BD33" i="26"/>
  <c r="L33" i="1"/>
  <c r="BD34" i="26"/>
  <c r="L34" i="1"/>
  <c r="BD35" i="26"/>
  <c r="L35" i="1"/>
  <c r="BD36" i="26"/>
  <c r="L36" i="1"/>
  <c r="BD37" i="26"/>
  <c r="L37" i="1"/>
  <c r="BD38" i="26"/>
  <c r="L38" i="1"/>
  <c r="BD39" i="26"/>
  <c r="L39" i="1"/>
  <c r="BD40" i="26"/>
  <c r="L40" i="1"/>
  <c r="BD41" i="26"/>
  <c r="L41" i="1"/>
  <c r="BD42" i="26"/>
  <c r="L42" i="1"/>
  <c r="BD43" i="26"/>
  <c r="L43" i="1"/>
  <c r="BD44" i="26"/>
  <c r="L44" i="1"/>
  <c r="BD5" i="26"/>
  <c r="L5" i="1"/>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5" i="5"/>
  <c r="BP6" i="26"/>
  <c r="BP7" i="26"/>
  <c r="BP8" i="26"/>
  <c r="BP9" i="26"/>
  <c r="BP10" i="26"/>
  <c r="BP11" i="26"/>
  <c r="BP12" i="26"/>
  <c r="BP13" i="26"/>
  <c r="BP14" i="26"/>
  <c r="BP15"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5" i="26"/>
  <c r="N6" i="26" a="1"/>
  <c r="N6" i="26" s="1"/>
  <c r="N7" i="26" a="1"/>
  <c r="N7" i="26" s="1"/>
  <c r="N8" i="26" a="1"/>
  <c r="N8" i="26" s="1"/>
  <c r="N9" i="26" a="1"/>
  <c r="N9" i="26" s="1"/>
  <c r="N10" i="26" a="1"/>
  <c r="N10" i="26" s="1"/>
  <c r="N11" i="26" a="1"/>
  <c r="N11" i="26" s="1"/>
  <c r="N12" i="26" a="1"/>
  <c r="N12" i="26" s="1"/>
  <c r="N13" i="26" a="1"/>
  <c r="N13" i="26" s="1"/>
  <c r="N14" i="26" a="1"/>
  <c r="N14" i="26" s="1"/>
  <c r="N15" i="26" a="1"/>
  <c r="N15" i="26" s="1"/>
  <c r="N16" i="26" a="1"/>
  <c r="N16" i="26" s="1"/>
  <c r="N17" i="26" a="1"/>
  <c r="N17" i="26" s="1"/>
  <c r="N18" i="26" a="1"/>
  <c r="N18" i="26" s="1"/>
  <c r="N19" i="26" a="1"/>
  <c r="N19" i="26" s="1"/>
  <c r="N20" i="26" a="1"/>
  <c r="N20" i="26" s="1"/>
  <c r="N21" i="26" a="1"/>
  <c r="N21" i="26" s="1"/>
  <c r="N22" i="26" a="1"/>
  <c r="N22" i="26" s="1"/>
  <c r="N23" i="26" a="1"/>
  <c r="N23" i="26" s="1"/>
  <c r="N24" i="26" a="1"/>
  <c r="N24" i="26" s="1"/>
  <c r="N25" i="26" a="1"/>
  <c r="N25" i="26" s="1"/>
  <c r="N26" i="26" a="1"/>
  <c r="N26" i="26" s="1"/>
  <c r="N27" i="26" a="1"/>
  <c r="N27" i="26" s="1"/>
  <c r="N28" i="26" a="1"/>
  <c r="N28" i="26" s="1"/>
  <c r="N29" i="26" a="1"/>
  <c r="N29" i="26" s="1"/>
  <c r="N30" i="26" a="1"/>
  <c r="N30" i="26" s="1"/>
  <c r="N31" i="26" a="1"/>
  <c r="N31" i="26" s="1"/>
  <c r="N32" i="26" a="1"/>
  <c r="N32" i="26" s="1"/>
  <c r="N33" i="26" a="1"/>
  <c r="N33" i="26" s="1"/>
  <c r="N34" i="26" a="1"/>
  <c r="N34" i="26" s="1"/>
  <c r="N35" i="26" a="1"/>
  <c r="N35" i="26" s="1"/>
  <c r="N36" i="26" a="1"/>
  <c r="N36" i="26" s="1"/>
  <c r="N37" i="26" a="1"/>
  <c r="N37" i="26" s="1"/>
  <c r="N38" i="26" a="1"/>
  <c r="N38" i="26" s="1"/>
  <c r="N39" i="26" a="1"/>
  <c r="N39" i="26" s="1"/>
  <c r="N40" i="26" a="1"/>
  <c r="N40" i="26" s="1"/>
  <c r="N41" i="26" a="1"/>
  <c r="N41" i="26" s="1"/>
  <c r="N42" i="26" a="1"/>
  <c r="N42" i="26" s="1"/>
  <c r="N43" i="26" a="1"/>
  <c r="N43" i="26" s="1"/>
  <c r="N44" i="26" a="1"/>
  <c r="N44" i="26" s="1"/>
  <c r="N5" i="26" a="1"/>
  <c r="N5" i="26" s="1"/>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5" i="26"/>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5" i="3"/>
  <c r="BL6" i="2"/>
  <c r="BL7" i="2"/>
  <c r="BL8" i="2"/>
  <c r="BL9" i="2"/>
  <c r="BL10" i="2"/>
  <c r="BL11" i="2"/>
  <c r="BL12" i="2"/>
  <c r="BL13" i="2"/>
  <c r="BL14" i="2"/>
  <c r="BL15" i="2"/>
  <c r="BL16" i="2"/>
  <c r="BL17" i="2"/>
  <c r="BL18" i="2"/>
  <c r="BL19" i="2"/>
  <c r="BL20" i="2"/>
  <c r="BL21" i="2"/>
  <c r="BL22" i="2"/>
  <c r="BL23" i="2"/>
  <c r="BL24" i="2"/>
  <c r="BL25" i="2"/>
  <c r="BL26" i="2"/>
  <c r="BL27" i="2"/>
  <c r="BL28" i="2"/>
  <c r="BL29" i="2"/>
  <c r="BL30" i="2"/>
  <c r="BL31" i="2"/>
  <c r="BL32" i="2"/>
  <c r="BL33" i="2"/>
  <c r="BL34" i="2"/>
  <c r="BL35" i="2"/>
  <c r="BL36" i="2"/>
  <c r="BL37" i="2"/>
  <c r="BL38" i="2"/>
  <c r="BL39" i="2"/>
  <c r="BL40" i="2"/>
  <c r="BL41" i="2"/>
  <c r="BL42" i="2"/>
  <c r="BL43" i="2"/>
  <c r="BL44" i="2"/>
  <c r="BL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5" i="2"/>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5" i="1"/>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5" i="26"/>
  <c r="BV6" i="26"/>
  <c r="BV7" i="26"/>
  <c r="BV8" i="26"/>
  <c r="BV9" i="26"/>
  <c r="BV10" i="26"/>
  <c r="BV11" i="26"/>
  <c r="BV12" i="26"/>
  <c r="BV13" i="26"/>
  <c r="BV14" i="26"/>
  <c r="BV15" i="26"/>
  <c r="BV16" i="26"/>
  <c r="BV17" i="26"/>
  <c r="BV18" i="26"/>
  <c r="BV19" i="26"/>
  <c r="BV20" i="26"/>
  <c r="BV21" i="26"/>
  <c r="BV22" i="26"/>
  <c r="BV23" i="26"/>
  <c r="BV24" i="26"/>
  <c r="BV25" i="26"/>
  <c r="BV26" i="26"/>
  <c r="BV27" i="26"/>
  <c r="BV28" i="26"/>
  <c r="BV29" i="26"/>
  <c r="BV30" i="26"/>
  <c r="BV31" i="26"/>
  <c r="BV32" i="26"/>
  <c r="BV33" i="26"/>
  <c r="BV34" i="26"/>
  <c r="BV35" i="26"/>
  <c r="BV36" i="26"/>
  <c r="BV37" i="26"/>
  <c r="BV38" i="26"/>
  <c r="BV39" i="26"/>
  <c r="BV40" i="26"/>
  <c r="BV41" i="26"/>
  <c r="BV42" i="26"/>
  <c r="BV43" i="26"/>
  <c r="BV44" i="26"/>
  <c r="BV5" i="26"/>
  <c r="BW6" i="26"/>
  <c r="BW7" i="26"/>
  <c r="BW8" i="26"/>
  <c r="BW9" i="26"/>
  <c r="BW10" i="26"/>
  <c r="BW11" i="26"/>
  <c r="BW12" i="26"/>
  <c r="BW13" i="26"/>
  <c r="BW14" i="26"/>
  <c r="BW15" i="26"/>
  <c r="BW16" i="26"/>
  <c r="BW17" i="26"/>
  <c r="BW18" i="26"/>
  <c r="BW19" i="26"/>
  <c r="BW20" i="26"/>
  <c r="BW21" i="26"/>
  <c r="BW22" i="26"/>
  <c r="BW23" i="26"/>
  <c r="BW24" i="26"/>
  <c r="BW25" i="26"/>
  <c r="BW26" i="26"/>
  <c r="BW27" i="26"/>
  <c r="BW28" i="26"/>
  <c r="BW29" i="26"/>
  <c r="BW30" i="26"/>
  <c r="BW31" i="26"/>
  <c r="BW32" i="26"/>
  <c r="BW33" i="26"/>
  <c r="BW34" i="26"/>
  <c r="BW35" i="26"/>
  <c r="BW36" i="26"/>
  <c r="BW37" i="26"/>
  <c r="BW38" i="26"/>
  <c r="BW39" i="26"/>
  <c r="BW40" i="26"/>
  <c r="BW41" i="26"/>
  <c r="BW42" i="26"/>
  <c r="BW43" i="26"/>
  <c r="BW44" i="26"/>
  <c r="BW5" i="26"/>
  <c r="BS6" i="26"/>
  <c r="BS7" i="26"/>
  <c r="BS8" i="26"/>
  <c r="BS9" i="26"/>
  <c r="BS10" i="26"/>
  <c r="BS11" i="26"/>
  <c r="BS12" i="26"/>
  <c r="BS13" i="26"/>
  <c r="BS14" i="26"/>
  <c r="BS15" i="26"/>
  <c r="BS16" i="26"/>
  <c r="BS17" i="26"/>
  <c r="BS18" i="26"/>
  <c r="BS19" i="26"/>
  <c r="BS20" i="26"/>
  <c r="BS21" i="26"/>
  <c r="BS22" i="26"/>
  <c r="BS23" i="26"/>
  <c r="BS24" i="26"/>
  <c r="BS25" i="26"/>
  <c r="BS26" i="26"/>
  <c r="BS27" i="26"/>
  <c r="BS28" i="26"/>
  <c r="BS29" i="26"/>
  <c r="BS30" i="26"/>
  <c r="BS31" i="26"/>
  <c r="BS32" i="26"/>
  <c r="BS33" i="26"/>
  <c r="BS34" i="26"/>
  <c r="BS35" i="26"/>
  <c r="BS36" i="26"/>
  <c r="BS37" i="26"/>
  <c r="BS38" i="26"/>
  <c r="BS39" i="26"/>
  <c r="BS40" i="26"/>
  <c r="BS41" i="26"/>
  <c r="BS42" i="26"/>
  <c r="BS43" i="26"/>
  <c r="BS44" i="26"/>
  <c r="BS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5" i="26"/>
  <c r="BN6" i="26"/>
  <c r="BN7" i="26"/>
  <c r="BN8" i="26"/>
  <c r="BN9" i="26"/>
  <c r="BN10" i="26"/>
  <c r="BN11" i="26"/>
  <c r="BN12" i="26"/>
  <c r="BN13" i="26"/>
  <c r="BN14" i="26"/>
  <c r="BN15" i="26"/>
  <c r="BN16" i="26"/>
  <c r="BN17" i="26"/>
  <c r="BN18" i="26"/>
  <c r="BN19" i="26"/>
  <c r="BN20" i="26"/>
  <c r="BN21" i="26"/>
  <c r="BN22" i="26"/>
  <c r="BN23" i="26"/>
  <c r="BN24" i="26"/>
  <c r="BN25" i="26"/>
  <c r="BN26" i="26"/>
  <c r="BN27" i="26"/>
  <c r="BN28" i="26"/>
  <c r="BN29" i="26"/>
  <c r="BN30" i="26"/>
  <c r="BN31" i="26"/>
  <c r="BN32" i="26"/>
  <c r="BN33" i="26"/>
  <c r="BN34" i="26"/>
  <c r="BN35" i="26"/>
  <c r="BN36" i="26"/>
  <c r="BN37" i="26"/>
  <c r="BN38" i="26"/>
  <c r="BN39" i="26"/>
  <c r="BN40" i="26"/>
  <c r="BN41" i="26"/>
  <c r="BN42" i="26"/>
  <c r="BN43" i="26"/>
  <c r="BN44" i="26"/>
  <c r="BN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5" i="26"/>
  <c r="BY6" i="26"/>
  <c r="BY7" i="26"/>
  <c r="BY8" i="26"/>
  <c r="BY9" i="26"/>
  <c r="BY10" i="26"/>
  <c r="BY11" i="26"/>
  <c r="BY12" i="26"/>
  <c r="BY13" i="26"/>
  <c r="BY14" i="26"/>
  <c r="BY15" i="26"/>
  <c r="BY16" i="26"/>
  <c r="BY17" i="26"/>
  <c r="BY18" i="26"/>
  <c r="BY19" i="26"/>
  <c r="BY20" i="26"/>
  <c r="BY21" i="26"/>
  <c r="BY22" i="26"/>
  <c r="BY23" i="26"/>
  <c r="BY24" i="26"/>
  <c r="BY25" i="26"/>
  <c r="BY26" i="26"/>
  <c r="BY27" i="26"/>
  <c r="BY28" i="26"/>
  <c r="BY29" i="26"/>
  <c r="BY30" i="26"/>
  <c r="BY31" i="26"/>
  <c r="BY32" i="26"/>
  <c r="BY33" i="26"/>
  <c r="BY34" i="26"/>
  <c r="BY35" i="26"/>
  <c r="BY36" i="26"/>
  <c r="BY37" i="26"/>
  <c r="BY38" i="26"/>
  <c r="BY39" i="26"/>
  <c r="BY40" i="26"/>
  <c r="BY41" i="26"/>
  <c r="BY42" i="26"/>
  <c r="BY43" i="26"/>
  <c r="BY44" i="26"/>
  <c r="BY5" i="26"/>
  <c r="BX6" i="26"/>
  <c r="BX7" i="26"/>
  <c r="BX8" i="26"/>
  <c r="BX9" i="26"/>
  <c r="BX10" i="26"/>
  <c r="BX11" i="26"/>
  <c r="BX12" i="26"/>
  <c r="BX13" i="26"/>
  <c r="BX14" i="26"/>
  <c r="BX15" i="26"/>
  <c r="BX16" i="26"/>
  <c r="BX17" i="26"/>
  <c r="BX18" i="26"/>
  <c r="BX19" i="26"/>
  <c r="BX20" i="26"/>
  <c r="BX21" i="26"/>
  <c r="BX22" i="26"/>
  <c r="BX23" i="26"/>
  <c r="BX24" i="26"/>
  <c r="BX25" i="26"/>
  <c r="BX26" i="26"/>
  <c r="BX27" i="26"/>
  <c r="BX28" i="26"/>
  <c r="BX29" i="26"/>
  <c r="BX30" i="26"/>
  <c r="BX31" i="26"/>
  <c r="BX32" i="26"/>
  <c r="BX33" i="26"/>
  <c r="BX34" i="26"/>
  <c r="BX35" i="26"/>
  <c r="BX36" i="26"/>
  <c r="BX37" i="26"/>
  <c r="BX38" i="26"/>
  <c r="BX39" i="26"/>
  <c r="BX40" i="26"/>
  <c r="BX41" i="26"/>
  <c r="BX42" i="26"/>
  <c r="BX43" i="26"/>
  <c r="BX44" i="26"/>
  <c r="BC6" i="2"/>
  <c r="BA6" i="2" s="1"/>
  <c r="BI6" i="2" s="1" a="1"/>
  <c r="BI6" i="2" s="1"/>
  <c r="BC7" i="2"/>
  <c r="BA7" i="2" s="1"/>
  <c r="BI7" i="2" s="1" a="1"/>
  <c r="BI7" i="2" s="1"/>
  <c r="BC8" i="2"/>
  <c r="BA8" i="2"/>
  <c r="BI8" i="2" s="1" a="1"/>
  <c r="BI8" i="2" s="1"/>
  <c r="BC9" i="2"/>
  <c r="BA9" i="2" s="1"/>
  <c r="BI9" i="2" s="1" a="1"/>
  <c r="BI9" i="2" s="1"/>
  <c r="BC10" i="2"/>
  <c r="BA10" i="2" s="1"/>
  <c r="BI10" i="2" s="1" a="1"/>
  <c r="BI10" i="2" s="1"/>
  <c r="BC11" i="2"/>
  <c r="BA11" i="2"/>
  <c r="BI11" i="2" a="1"/>
  <c r="BI11" i="2" s="1"/>
  <c r="BC12" i="2"/>
  <c r="BA12" i="2"/>
  <c r="BI12" i="2" a="1"/>
  <c r="BI12" i="2" s="1"/>
  <c r="BC13" i="2"/>
  <c r="BA13" i="2"/>
  <c r="BI13" i="2" a="1"/>
  <c r="BI13" i="2" s="1"/>
  <c r="BC14" i="2"/>
  <c r="BA14" i="2"/>
  <c r="BI14" i="2" a="1"/>
  <c r="BI14" i="2" s="1"/>
  <c r="BC15" i="2"/>
  <c r="BA15" i="2"/>
  <c r="BI15" i="2" a="1"/>
  <c r="BI15" i="2" s="1"/>
  <c r="BC16" i="2"/>
  <c r="BA16" i="2"/>
  <c r="BI16" i="2" a="1"/>
  <c r="BI16" i="2" s="1"/>
  <c r="BC17" i="2"/>
  <c r="BA17" i="2"/>
  <c r="BI17" i="2" a="1"/>
  <c r="BI17" i="2" s="1"/>
  <c r="BC18" i="2"/>
  <c r="BA18" i="2"/>
  <c r="BI18" i="2" a="1"/>
  <c r="BI18" i="2" s="1"/>
  <c r="BC19" i="2"/>
  <c r="BA19" i="2"/>
  <c r="BI19" i="2" a="1"/>
  <c r="BI19" i="2" s="1"/>
  <c r="BC20" i="2"/>
  <c r="BA20" i="2"/>
  <c r="BI20" i="2" a="1"/>
  <c r="BI20" i="2" s="1"/>
  <c r="BC21" i="2"/>
  <c r="BA21" i="2"/>
  <c r="BI21" i="2" a="1"/>
  <c r="BI21" i="2" s="1"/>
  <c r="BC22" i="2"/>
  <c r="BA22" i="2"/>
  <c r="BI22" i="2" a="1"/>
  <c r="BI22" i="2" s="1"/>
  <c r="BC23" i="2"/>
  <c r="BA23" i="2"/>
  <c r="BI23" i="2" a="1"/>
  <c r="BI23" i="2" s="1"/>
  <c r="BC24" i="2"/>
  <c r="BA24" i="2"/>
  <c r="BI24" i="2" a="1"/>
  <c r="BI24" i="2" s="1"/>
  <c r="BC25" i="2"/>
  <c r="BA25" i="2"/>
  <c r="BI25" i="2" a="1"/>
  <c r="BI25" i="2" s="1"/>
  <c r="BC26" i="2"/>
  <c r="BA26" i="2"/>
  <c r="BI26" i="2" a="1"/>
  <c r="BI26" i="2" s="1"/>
  <c r="BC27" i="2"/>
  <c r="BA27" i="2"/>
  <c r="BI27" i="2" a="1"/>
  <c r="BI27" i="2" s="1"/>
  <c r="BC28" i="2"/>
  <c r="BA28" i="2"/>
  <c r="BI28" i="2" a="1"/>
  <c r="BI28" i="2" s="1"/>
  <c r="BC29" i="2"/>
  <c r="BA29" i="2"/>
  <c r="BI29" i="2" a="1"/>
  <c r="BI29" i="2" s="1"/>
  <c r="BC30" i="2"/>
  <c r="BA30" i="2"/>
  <c r="BI30" i="2" a="1"/>
  <c r="BI30" i="2" s="1"/>
  <c r="BC31" i="2"/>
  <c r="BA31" i="2"/>
  <c r="BI31" i="2" a="1"/>
  <c r="BI31" i="2" s="1"/>
  <c r="BC32" i="2"/>
  <c r="BA32" i="2"/>
  <c r="BI32" i="2" a="1"/>
  <c r="BI32" i="2" s="1"/>
  <c r="BC33" i="2"/>
  <c r="BA33" i="2"/>
  <c r="BI33" i="2" a="1"/>
  <c r="BI33" i="2" s="1"/>
  <c r="BC34" i="2"/>
  <c r="BA34" i="2"/>
  <c r="BI34" i="2" a="1"/>
  <c r="BI34" i="2" s="1"/>
  <c r="BC35" i="2"/>
  <c r="BA35" i="2"/>
  <c r="BI35" i="2" a="1"/>
  <c r="BI35" i="2" s="1"/>
  <c r="BC36" i="2"/>
  <c r="BA36" i="2"/>
  <c r="BI36" i="2" a="1"/>
  <c r="BI36" i="2" s="1"/>
  <c r="BC37" i="2"/>
  <c r="BA37" i="2"/>
  <c r="BI37" i="2" a="1"/>
  <c r="BI37" i="2" s="1"/>
  <c r="BC38" i="2"/>
  <c r="BA38" i="2"/>
  <c r="BI38" i="2" a="1"/>
  <c r="BI38" i="2" s="1"/>
  <c r="BC39" i="2"/>
  <c r="BA39" i="2"/>
  <c r="BI39" i="2" a="1"/>
  <c r="BI39" i="2" s="1"/>
  <c r="BC40" i="2"/>
  <c r="BA40" i="2"/>
  <c r="BI40" i="2" a="1"/>
  <c r="BI40" i="2" s="1"/>
  <c r="BC41" i="2"/>
  <c r="BA41" i="2"/>
  <c r="BI41" i="2" a="1"/>
  <c r="BI41" i="2" s="1"/>
  <c r="BC42" i="2"/>
  <c r="BA42" i="2"/>
  <c r="BI42" i="2" a="1"/>
  <c r="BI42" i="2" s="1"/>
  <c r="BC43" i="2"/>
  <c r="BA43" i="2"/>
  <c r="BI43" i="2" a="1"/>
  <c r="BI43" i="2" s="1"/>
  <c r="BC44" i="2"/>
  <c r="BA44" i="2"/>
  <c r="BI44" i="2" a="1"/>
  <c r="BI44" i="2" s="1"/>
  <c r="BC5" i="2"/>
  <c r="BA5" i="2" s="1"/>
  <c r="BI5" i="2" s="1" a="1"/>
  <c r="BI5" i="2" s="1"/>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5" i="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6" i="32"/>
  <c r="B6" i="10"/>
  <c r="B5" i="10"/>
  <c r="C5" i="14"/>
  <c r="C5" i="12"/>
  <c r="C5" i="13"/>
  <c r="J5" i="13" s="1"/>
  <c r="K19" i="13"/>
  <c r="K11" i="13"/>
  <c r="K10" i="13"/>
  <c r="K42" i="13"/>
  <c r="K25" i="13"/>
  <c r="K17" i="13"/>
  <c r="J9" i="13"/>
  <c r="K27" i="13"/>
  <c r="K41" i="13"/>
  <c r="K40" i="13"/>
  <c r="K32" i="13"/>
  <c r="K24" i="13"/>
  <c r="K16" i="13"/>
  <c r="K8" i="13"/>
  <c r="K43" i="13"/>
  <c r="K18" i="13"/>
  <c r="K39" i="13"/>
  <c r="K31" i="13"/>
  <c r="K23" i="13"/>
  <c r="K15" i="13"/>
  <c r="K26" i="13"/>
  <c r="K38" i="13"/>
  <c r="K30" i="13"/>
  <c r="K22" i="13"/>
  <c r="K14" i="13"/>
  <c r="K37" i="13"/>
  <c r="K29" i="13"/>
  <c r="K21" i="13"/>
  <c r="K13" i="13"/>
  <c r="K35" i="13"/>
  <c r="K34" i="13"/>
  <c r="K33" i="13"/>
  <c r="K44" i="13"/>
  <c r="K36" i="13"/>
  <c r="K28" i="13"/>
  <c r="K20" i="13"/>
  <c r="K12" i="13"/>
  <c r="BX5" i="26"/>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5" i="1"/>
  <c r="K9" i="13"/>
  <c r="AB9" i="15"/>
  <c r="AA9" i="15"/>
  <c r="BA9" i="1"/>
  <c r="K6" i="13"/>
  <c r="AA6" i="15"/>
  <c r="BA6"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5" i="1"/>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5" i="10"/>
  <c r="F5" i="1"/>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5" i="3"/>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E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2" i="29"/>
  <c r="B3" i="29"/>
  <c r="R3" i="29" s="1"/>
  <c r="B4" i="29"/>
  <c r="B5" i="29"/>
  <c r="Q5" i="29" s="1"/>
  <c r="B6" i="29"/>
  <c r="B7" i="29"/>
  <c r="B8" i="29"/>
  <c r="U8" i="29" s="1"/>
  <c r="B9" i="29"/>
  <c r="B12" i="29"/>
  <c r="B13" i="29"/>
  <c r="Q13" i="29" s="1"/>
  <c r="B14" i="29"/>
  <c r="B15" i="29"/>
  <c r="M15" i="29" s="1"/>
  <c r="B16" i="29"/>
  <c r="B17" i="29"/>
  <c r="B18" i="29"/>
  <c r="X18" i="29" s="1"/>
  <c r="B19" i="29"/>
  <c r="B20" i="29"/>
  <c r="B21" i="29"/>
  <c r="Q21" i="29" s="1"/>
  <c r="B22" i="29"/>
  <c r="B23" i="29"/>
  <c r="M23" i="29" s="1"/>
  <c r="B24" i="29"/>
  <c r="B25" i="29"/>
  <c r="B26" i="29"/>
  <c r="X26" i="29" s="1"/>
  <c r="B27" i="29"/>
  <c r="B28" i="29"/>
  <c r="B29" i="29"/>
  <c r="Q29" i="29" s="1"/>
  <c r="B30" i="29"/>
  <c r="B31" i="29"/>
  <c r="M31" i="29" s="1"/>
  <c r="B32" i="29"/>
  <c r="B33" i="29"/>
  <c r="B34" i="29"/>
  <c r="X34" i="29" s="1"/>
  <c r="B35" i="29"/>
  <c r="B36" i="29"/>
  <c r="B37" i="29"/>
  <c r="S37" i="29" s="1"/>
  <c r="B38" i="29"/>
  <c r="B39" i="29"/>
  <c r="M39" i="29" s="1"/>
  <c r="B40" i="29"/>
  <c r="B41" i="29"/>
  <c r="B2" i="29"/>
  <c r="V2" i="29" s="1"/>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5" i="15"/>
  <c r="N5" i="15" s="1"/>
  <c r="N38" i="15"/>
  <c r="K38" i="5"/>
  <c r="N6" i="15"/>
  <c r="K6" i="5"/>
  <c r="N21" i="15"/>
  <c r="K21" i="5"/>
  <c r="N44" i="15"/>
  <c r="K44" i="5"/>
  <c r="N12" i="15"/>
  <c r="K12" i="5"/>
  <c r="N35" i="15"/>
  <c r="K35" i="5"/>
  <c r="N19" i="15"/>
  <c r="K19" i="5"/>
  <c r="N11" i="15"/>
  <c r="K11" i="5"/>
  <c r="N13" i="15"/>
  <c r="K13" i="5"/>
  <c r="N20" i="15"/>
  <c r="K20" i="5"/>
  <c r="N43" i="15"/>
  <c r="K43" i="5"/>
  <c r="N27" i="15"/>
  <c r="K27" i="5"/>
  <c r="N42" i="15"/>
  <c r="K42" i="5"/>
  <c r="N34" i="15"/>
  <c r="K34" i="5"/>
  <c r="N26" i="15"/>
  <c r="K26" i="5"/>
  <c r="N18" i="15"/>
  <c r="K18" i="5"/>
  <c r="N10" i="15"/>
  <c r="K10" i="5"/>
  <c r="N22" i="15"/>
  <c r="K22" i="5"/>
  <c r="N29" i="15"/>
  <c r="K29" i="5"/>
  <c r="N36" i="15"/>
  <c r="K36" i="5"/>
  <c r="N33" i="15"/>
  <c r="K33" i="5"/>
  <c r="N17" i="15"/>
  <c r="K17" i="5"/>
  <c r="N40" i="15"/>
  <c r="K40" i="5"/>
  <c r="N32" i="15"/>
  <c r="K32" i="5"/>
  <c r="N24" i="15"/>
  <c r="N16" i="15"/>
  <c r="K16" i="5"/>
  <c r="N8" i="15"/>
  <c r="K8" i="5"/>
  <c r="N30" i="15"/>
  <c r="K30" i="5"/>
  <c r="N14" i="15"/>
  <c r="K14" i="5"/>
  <c r="N37" i="15"/>
  <c r="K37" i="5"/>
  <c r="N28" i="15"/>
  <c r="K28" i="5"/>
  <c r="N41" i="15"/>
  <c r="K41" i="5"/>
  <c r="N25" i="15"/>
  <c r="K25" i="5"/>
  <c r="N9" i="15"/>
  <c r="K9" i="5"/>
  <c r="N39" i="15"/>
  <c r="K39" i="5"/>
  <c r="N31" i="15"/>
  <c r="K31" i="5"/>
  <c r="N23" i="15"/>
  <c r="K23" i="5"/>
  <c r="N15" i="15"/>
  <c r="K15" i="5"/>
  <c r="N7" i="15"/>
  <c r="AN41" i="15"/>
  <c r="AL41" i="15"/>
  <c r="AJ41" i="15"/>
  <c r="AH41" i="15"/>
  <c r="AE41" i="15"/>
  <c r="AF41" i="15" a="1"/>
  <c r="AF41" i="15"/>
  <c r="AG41" i="15"/>
  <c r="AN37" i="15"/>
  <c r="AJ37" i="15"/>
  <c r="AL37" i="15"/>
  <c r="AH37" i="15"/>
  <c r="AG37" i="15"/>
  <c r="AE37" i="15"/>
  <c r="AF37" i="15" a="1"/>
  <c r="AF37" i="15"/>
  <c r="AN33" i="15"/>
  <c r="AL33" i="15"/>
  <c r="AJ33" i="15"/>
  <c r="AH33" i="15"/>
  <c r="AE33" i="15"/>
  <c r="AF33" i="15" a="1"/>
  <c r="AF33" i="15"/>
  <c r="AG33" i="15"/>
  <c r="AN29" i="15"/>
  <c r="AJ29" i="15"/>
  <c r="AL29" i="15"/>
  <c r="AH29" i="15"/>
  <c r="AG29" i="15"/>
  <c r="AE29" i="15"/>
  <c r="AF29" i="15" a="1"/>
  <c r="AF29" i="15"/>
  <c r="AN25" i="15"/>
  <c r="AL25" i="15"/>
  <c r="AJ25" i="15"/>
  <c r="AH25" i="15"/>
  <c r="AE25" i="15"/>
  <c r="AF25" i="15" a="1"/>
  <c r="AF25" i="15"/>
  <c r="AG25" i="15"/>
  <c r="AN21" i="15"/>
  <c r="AJ21" i="15"/>
  <c r="AL21" i="15"/>
  <c r="AH21" i="15"/>
  <c r="AG21" i="15"/>
  <c r="AE21" i="15"/>
  <c r="AF21" i="15" a="1"/>
  <c r="AF21" i="15"/>
  <c r="AN17" i="15"/>
  <c r="AL17" i="15"/>
  <c r="AJ17" i="15"/>
  <c r="AH17" i="15"/>
  <c r="AE17" i="15"/>
  <c r="AF17" i="15" a="1"/>
  <c r="AF17" i="15"/>
  <c r="AG17" i="15"/>
  <c r="AL13" i="15"/>
  <c r="AM13" i="15"/>
  <c r="AN13" i="15"/>
  <c r="AG13" i="15"/>
  <c r="AH13" i="15"/>
  <c r="AI13" i="15"/>
  <c r="AE13" i="15"/>
  <c r="AF13" i="15" a="1"/>
  <c r="AF13" i="15"/>
  <c r="AE9" i="15"/>
  <c r="AN44" i="15"/>
  <c r="AJ44" i="15"/>
  <c r="AL44" i="15"/>
  <c r="AH44" i="15"/>
  <c r="AG44" i="15"/>
  <c r="AE44" i="15"/>
  <c r="AF44" i="15" a="1"/>
  <c r="AF44" i="15"/>
  <c r="AN40" i="15"/>
  <c r="AJ40" i="15"/>
  <c r="AH40" i="15"/>
  <c r="AL40" i="15"/>
  <c r="AG40" i="15"/>
  <c r="AE40" i="15"/>
  <c r="AF40" i="15" a="1"/>
  <c r="AF40" i="15"/>
  <c r="AN36" i="15"/>
  <c r="AJ36" i="15"/>
  <c r="AL36" i="15"/>
  <c r="AH36" i="15"/>
  <c r="AG36" i="15"/>
  <c r="AE36" i="15"/>
  <c r="AF36" i="15" a="1"/>
  <c r="AF36" i="15"/>
  <c r="AN32" i="15"/>
  <c r="AJ32" i="15"/>
  <c r="AH32" i="15"/>
  <c r="AG32" i="15"/>
  <c r="AL32" i="15"/>
  <c r="AE32" i="15"/>
  <c r="AF32" i="15" a="1"/>
  <c r="AF32" i="15"/>
  <c r="AN28" i="15"/>
  <c r="AJ28" i="15"/>
  <c r="AL28" i="15"/>
  <c r="AH28" i="15"/>
  <c r="AG28" i="15"/>
  <c r="AE28" i="15"/>
  <c r="AF28" i="15" a="1"/>
  <c r="AF28" i="15"/>
  <c r="AN24" i="15"/>
  <c r="AJ24" i="15"/>
  <c r="AH24" i="15"/>
  <c r="AG24" i="15"/>
  <c r="AL24" i="15"/>
  <c r="AE24" i="15"/>
  <c r="AF24" i="15" a="1"/>
  <c r="AF24" i="15"/>
  <c r="AN20" i="15"/>
  <c r="AJ20" i="15"/>
  <c r="AL20" i="15"/>
  <c r="AH20" i="15"/>
  <c r="AG20" i="15"/>
  <c r="AE20" i="15"/>
  <c r="AF20" i="15" a="1"/>
  <c r="AF20" i="15"/>
  <c r="AN16" i="15"/>
  <c r="AJ16" i="15"/>
  <c r="AH16" i="15"/>
  <c r="AG16" i="15"/>
  <c r="AL16" i="15"/>
  <c r="AE16" i="15"/>
  <c r="AF16" i="15" a="1"/>
  <c r="AF16" i="15"/>
  <c r="AE12" i="15"/>
  <c r="AF12" i="15" a="1"/>
  <c r="AF12" i="15"/>
  <c r="AE8" i="15"/>
  <c r="AJ43" i="15"/>
  <c r="AN43" i="15"/>
  <c r="AL43" i="15"/>
  <c r="AH43" i="15"/>
  <c r="AG43" i="15"/>
  <c r="AE43" i="15"/>
  <c r="AF43" i="15" a="1"/>
  <c r="AF43" i="15"/>
  <c r="AJ39" i="15"/>
  <c r="AN39" i="15"/>
  <c r="AH39" i="15"/>
  <c r="AL39" i="15"/>
  <c r="AG39" i="15"/>
  <c r="AE39" i="15"/>
  <c r="AF39" i="15" a="1"/>
  <c r="AF39" i="15"/>
  <c r="AJ35" i="15"/>
  <c r="AN35" i="15"/>
  <c r="AH35" i="15"/>
  <c r="AL35" i="15"/>
  <c r="AG35" i="15"/>
  <c r="AE35" i="15"/>
  <c r="AF35" i="15" a="1"/>
  <c r="AF35" i="15"/>
  <c r="AJ31" i="15"/>
  <c r="AN31" i="15"/>
  <c r="AL31" i="15"/>
  <c r="AH31" i="15"/>
  <c r="AG31" i="15"/>
  <c r="AE31" i="15"/>
  <c r="AF31" i="15" a="1"/>
  <c r="AF31" i="15"/>
  <c r="AJ27" i="15"/>
  <c r="AN27" i="15"/>
  <c r="AL27" i="15"/>
  <c r="AH27" i="15"/>
  <c r="AG27" i="15"/>
  <c r="AE27" i="15"/>
  <c r="AF27" i="15" a="1"/>
  <c r="AF27" i="15"/>
  <c r="AJ23" i="15"/>
  <c r="AN23" i="15"/>
  <c r="AH23" i="15"/>
  <c r="AL23" i="15"/>
  <c r="AG23" i="15"/>
  <c r="AE23" i="15"/>
  <c r="AF23" i="15" a="1"/>
  <c r="AF23" i="15"/>
  <c r="AJ19" i="15"/>
  <c r="AN19" i="15"/>
  <c r="AL19" i="15"/>
  <c r="AH19" i="15"/>
  <c r="AG19" i="15"/>
  <c r="AE19" i="15"/>
  <c r="AF19" i="15" a="1"/>
  <c r="AF19" i="15"/>
  <c r="AJ15" i="15"/>
  <c r="AN15" i="15"/>
  <c r="AL15" i="15"/>
  <c r="AH15" i="15"/>
  <c r="AG15" i="15"/>
  <c r="AE15" i="15"/>
  <c r="AF15" i="15" a="1"/>
  <c r="AF15" i="15"/>
  <c r="AE11" i="15"/>
  <c r="AE7" i="15"/>
  <c r="AJ42" i="15"/>
  <c r="AL42" i="15"/>
  <c r="AN42" i="15"/>
  <c r="AH42" i="15"/>
  <c r="AG42" i="15"/>
  <c r="AE42" i="15"/>
  <c r="AF42" i="15" a="1"/>
  <c r="AF42" i="15"/>
  <c r="AN38" i="15"/>
  <c r="AJ38" i="15"/>
  <c r="AL38" i="15"/>
  <c r="AH38" i="15"/>
  <c r="AG38" i="15"/>
  <c r="AE38" i="15"/>
  <c r="AF38" i="15" a="1"/>
  <c r="AF38" i="15"/>
  <c r="AJ34" i="15"/>
  <c r="AL34" i="15"/>
  <c r="AN34" i="15"/>
  <c r="AH34" i="15"/>
  <c r="AG34" i="15"/>
  <c r="AE34" i="15"/>
  <c r="AF34" i="15" a="1"/>
  <c r="AF34" i="15"/>
  <c r="AN30" i="15"/>
  <c r="AJ30" i="15"/>
  <c r="AL30" i="15"/>
  <c r="AH30" i="15"/>
  <c r="AG30" i="15"/>
  <c r="AE30" i="15"/>
  <c r="AF30" i="15" a="1"/>
  <c r="AF30" i="15"/>
  <c r="AJ26" i="15"/>
  <c r="AL26" i="15"/>
  <c r="AN26" i="15"/>
  <c r="AH26" i="15"/>
  <c r="AG26" i="15"/>
  <c r="AE26" i="15"/>
  <c r="AF26" i="15" a="1"/>
  <c r="AF26" i="15"/>
  <c r="AN22" i="15"/>
  <c r="AJ22" i="15"/>
  <c r="AL22" i="15"/>
  <c r="AH22" i="15"/>
  <c r="AG22" i="15"/>
  <c r="AE22" i="15"/>
  <c r="AF22" i="15" a="1"/>
  <c r="AF22" i="15"/>
  <c r="AJ18" i="15"/>
  <c r="AL18" i="15"/>
  <c r="AN18" i="15"/>
  <c r="AH18" i="15"/>
  <c r="AG18" i="15"/>
  <c r="AE18" i="15"/>
  <c r="AF18" i="15" a="1"/>
  <c r="AF18" i="15"/>
  <c r="AN14" i="15"/>
  <c r="AJ14" i="15"/>
  <c r="AE10" i="15"/>
  <c r="AE6" i="15"/>
  <c r="AE14" i="15"/>
  <c r="AF14" i="15" a="1"/>
  <c r="AF14" i="15"/>
  <c r="T37" i="29"/>
  <c r="V37" i="29"/>
  <c r="J37" i="29"/>
  <c r="W37" i="29"/>
  <c r="R12" i="29"/>
  <c r="Q12" i="29"/>
  <c r="U12" i="29"/>
  <c r="T12" i="29"/>
  <c r="S12" i="29"/>
  <c r="Z12" i="29"/>
  <c r="V12" i="29"/>
  <c r="M12" i="29"/>
  <c r="L12" i="29"/>
  <c r="K12" i="29"/>
  <c r="J12" i="29"/>
  <c r="AB12" i="29"/>
  <c r="AA12" i="29"/>
  <c r="Y12" i="29"/>
  <c r="X12" i="29"/>
  <c r="W12" i="29"/>
  <c r="R27" i="29"/>
  <c r="Q27" i="29"/>
  <c r="U27" i="29"/>
  <c r="T27" i="29"/>
  <c r="S27" i="29"/>
  <c r="Z27" i="29"/>
  <c r="V27" i="29"/>
  <c r="M27" i="29"/>
  <c r="L27" i="29"/>
  <c r="K27" i="29"/>
  <c r="J27" i="29"/>
  <c r="AB27" i="29"/>
  <c r="AA27" i="29"/>
  <c r="Y27" i="29"/>
  <c r="X27" i="29"/>
  <c r="W27" i="29"/>
  <c r="R19" i="29"/>
  <c r="Q19" i="29"/>
  <c r="U19" i="29"/>
  <c r="T19" i="29"/>
  <c r="S19" i="29"/>
  <c r="Z19" i="29"/>
  <c r="V19" i="29"/>
  <c r="M19" i="29"/>
  <c r="L19" i="29"/>
  <c r="K19" i="29"/>
  <c r="J19" i="29"/>
  <c r="AB19" i="29"/>
  <c r="AA19" i="29"/>
  <c r="Y19" i="29"/>
  <c r="X19" i="29"/>
  <c r="W19" i="29"/>
  <c r="R11" i="29"/>
  <c r="Q11" i="29"/>
  <c r="U11" i="29"/>
  <c r="T11" i="29"/>
  <c r="S11" i="29"/>
  <c r="Z11" i="29"/>
  <c r="V11" i="29"/>
  <c r="M11" i="29"/>
  <c r="L11" i="29"/>
  <c r="K11" i="29"/>
  <c r="J11" i="29"/>
  <c r="S2" i="29"/>
  <c r="L2" i="29"/>
  <c r="Y34" i="29"/>
  <c r="R34" i="29"/>
  <c r="Y26" i="29"/>
  <c r="M26" i="29"/>
  <c r="Y18" i="29"/>
  <c r="Z18" i="29"/>
  <c r="L10" i="29"/>
  <c r="K10" i="29"/>
  <c r="J10" i="29"/>
  <c r="U10" i="29"/>
  <c r="Q10" i="29"/>
  <c r="Z10" i="29"/>
  <c r="R10" i="29"/>
  <c r="V10" i="29"/>
  <c r="T10" i="29"/>
  <c r="S10" i="29"/>
  <c r="M10" i="29"/>
  <c r="R4" i="29"/>
  <c r="Q4" i="29"/>
  <c r="U4" i="29"/>
  <c r="T4" i="29"/>
  <c r="S4" i="29"/>
  <c r="Z4" i="29"/>
  <c r="V4" i="29"/>
  <c r="M4" i="29"/>
  <c r="L4" i="29"/>
  <c r="J4" i="29"/>
  <c r="K4" i="29"/>
  <c r="R35" i="29"/>
  <c r="Q35" i="29"/>
  <c r="U35" i="29"/>
  <c r="T35" i="29"/>
  <c r="S35" i="29"/>
  <c r="Z35" i="29"/>
  <c r="V35" i="29"/>
  <c r="M35" i="29"/>
  <c r="L35" i="29"/>
  <c r="K35" i="29"/>
  <c r="J35" i="29"/>
  <c r="AB35" i="29"/>
  <c r="AA35" i="29"/>
  <c r="Y35" i="29"/>
  <c r="X35" i="29"/>
  <c r="W35" i="29"/>
  <c r="U3" i="29"/>
  <c r="M3" i="29"/>
  <c r="L3" i="29"/>
  <c r="W41" i="29"/>
  <c r="S41" i="29"/>
  <c r="X41" i="29"/>
  <c r="V41" i="29"/>
  <c r="T41" i="29"/>
  <c r="K41" i="29"/>
  <c r="AB41" i="29"/>
  <c r="U41" i="29"/>
  <c r="Q41" i="29"/>
  <c r="Z41" i="29"/>
  <c r="L41" i="29"/>
  <c r="J41" i="29"/>
  <c r="Y41" i="29"/>
  <c r="M41" i="29"/>
  <c r="R41" i="29"/>
  <c r="AA41" i="29"/>
  <c r="U33" i="29"/>
  <c r="Q33" i="29"/>
  <c r="Z33" i="29"/>
  <c r="M33" i="29"/>
  <c r="R33" i="29"/>
  <c r="L33" i="29"/>
  <c r="J33" i="29"/>
  <c r="AA33" i="29"/>
  <c r="Y33" i="29"/>
  <c r="S33" i="29"/>
  <c r="T33" i="29"/>
  <c r="K33" i="29"/>
  <c r="AB33" i="29"/>
  <c r="W33" i="29"/>
  <c r="V33" i="29"/>
  <c r="X33" i="29"/>
  <c r="L25" i="29"/>
  <c r="J25" i="29"/>
  <c r="AA25" i="29"/>
  <c r="Y25" i="29"/>
  <c r="V25" i="29"/>
  <c r="W25" i="29"/>
  <c r="S25" i="29"/>
  <c r="X25" i="29"/>
  <c r="T25" i="29"/>
  <c r="K25" i="29"/>
  <c r="AB25" i="29"/>
  <c r="Q25" i="29"/>
  <c r="R25" i="29"/>
  <c r="U25" i="29"/>
  <c r="M25" i="29"/>
  <c r="Z25" i="29"/>
  <c r="S17" i="29"/>
  <c r="X17" i="29"/>
  <c r="T17" i="29"/>
  <c r="K17" i="29"/>
  <c r="AB17" i="29"/>
  <c r="M17" i="29"/>
  <c r="U17" i="29"/>
  <c r="Q17" i="29"/>
  <c r="Z17" i="29"/>
  <c r="R17" i="29"/>
  <c r="L17" i="29"/>
  <c r="J17" i="29"/>
  <c r="AA17" i="29"/>
  <c r="Y17" i="29"/>
  <c r="V17" i="29"/>
  <c r="W17" i="29"/>
  <c r="Q9" i="29"/>
  <c r="Z9" i="29"/>
  <c r="U9" i="29"/>
  <c r="R9" i="29"/>
  <c r="V9" i="29"/>
  <c r="S9" i="29"/>
  <c r="M9" i="29"/>
  <c r="T9" i="29"/>
  <c r="L9" i="29"/>
  <c r="J9" i="29"/>
  <c r="K9" i="29"/>
  <c r="R28" i="29"/>
  <c r="Q28" i="29"/>
  <c r="U28" i="29"/>
  <c r="T28" i="29"/>
  <c r="S28" i="29"/>
  <c r="Z28" i="29"/>
  <c r="V28" i="29"/>
  <c r="M28" i="29"/>
  <c r="L28" i="29"/>
  <c r="K28" i="29"/>
  <c r="J28" i="29"/>
  <c r="AB28" i="29"/>
  <c r="AA28" i="29"/>
  <c r="Y28" i="29"/>
  <c r="X28" i="29"/>
  <c r="W28" i="29"/>
  <c r="R20" i="29"/>
  <c r="Q20" i="29"/>
  <c r="U20" i="29"/>
  <c r="T20" i="29"/>
  <c r="S20" i="29"/>
  <c r="Z20" i="29"/>
  <c r="V20" i="29"/>
  <c r="M20" i="29"/>
  <c r="L20" i="29"/>
  <c r="K20" i="29"/>
  <c r="J20" i="29"/>
  <c r="AB20" i="29"/>
  <c r="AA20" i="29"/>
  <c r="Y20" i="29"/>
  <c r="X20" i="29"/>
  <c r="W20" i="29"/>
  <c r="R32" i="29"/>
  <c r="Q32" i="29"/>
  <c r="U32" i="29"/>
  <c r="T32" i="29"/>
  <c r="S32" i="29"/>
  <c r="Z32" i="29"/>
  <c r="M32" i="29"/>
  <c r="L32" i="29"/>
  <c r="J32" i="29"/>
  <c r="AA32" i="29"/>
  <c r="Y32" i="29"/>
  <c r="W32" i="29"/>
  <c r="V32" i="29"/>
  <c r="K32" i="29"/>
  <c r="X32" i="29"/>
  <c r="AB32" i="29"/>
  <c r="Q8" i="29"/>
  <c r="J8" i="29"/>
  <c r="Q39" i="29"/>
  <c r="T39" i="29"/>
  <c r="V39" i="29"/>
  <c r="K39" i="29"/>
  <c r="AB39" i="29"/>
  <c r="X39" i="29"/>
  <c r="Q31" i="29"/>
  <c r="T31" i="29"/>
  <c r="V31" i="29"/>
  <c r="K31" i="29"/>
  <c r="AB31" i="29"/>
  <c r="X31" i="29"/>
  <c r="Q23" i="29"/>
  <c r="T23" i="29"/>
  <c r="V23" i="29"/>
  <c r="K23" i="29"/>
  <c r="AB23" i="29"/>
  <c r="X23" i="29"/>
  <c r="Q15" i="29"/>
  <c r="T15" i="29"/>
  <c r="V15" i="29"/>
  <c r="K15" i="29"/>
  <c r="AB15" i="29"/>
  <c r="X15" i="29"/>
  <c r="R7" i="29"/>
  <c r="Q7" i="29"/>
  <c r="U7" i="29"/>
  <c r="T7" i="29"/>
  <c r="S7" i="29"/>
  <c r="Z7" i="29"/>
  <c r="V7" i="29"/>
  <c r="M7" i="29"/>
  <c r="J7" i="29"/>
  <c r="L7" i="29"/>
  <c r="K7" i="29"/>
  <c r="R36" i="29"/>
  <c r="Q36" i="29"/>
  <c r="U36" i="29"/>
  <c r="T36" i="29"/>
  <c r="S36" i="29"/>
  <c r="Z36" i="29"/>
  <c r="V36" i="29"/>
  <c r="M36" i="29"/>
  <c r="L36" i="29"/>
  <c r="K36" i="29"/>
  <c r="J36" i="29"/>
  <c r="AB36" i="29"/>
  <c r="AA36" i="29"/>
  <c r="Y36" i="29"/>
  <c r="X36" i="29"/>
  <c r="W36" i="29"/>
  <c r="R40" i="29"/>
  <c r="Q40" i="29"/>
  <c r="U40" i="29"/>
  <c r="T40" i="29"/>
  <c r="S40" i="29"/>
  <c r="Z40" i="29"/>
  <c r="X40" i="29"/>
  <c r="V40" i="29"/>
  <c r="K40" i="29"/>
  <c r="AB40" i="29"/>
  <c r="W40" i="29"/>
  <c r="L40" i="29"/>
  <c r="J40" i="29"/>
  <c r="AA40" i="29"/>
  <c r="Y40" i="29"/>
  <c r="M40" i="29"/>
  <c r="R24" i="29"/>
  <c r="Q24" i="29"/>
  <c r="U24" i="29"/>
  <c r="T24" i="29"/>
  <c r="S24" i="29"/>
  <c r="Z24" i="29"/>
  <c r="V24" i="29"/>
  <c r="W24" i="29"/>
  <c r="X24" i="29"/>
  <c r="Y24" i="29"/>
  <c r="K24" i="29"/>
  <c r="AB24" i="29"/>
  <c r="M24" i="29"/>
  <c r="J24" i="29"/>
  <c r="L24" i="29"/>
  <c r="AA24" i="29"/>
  <c r="R16" i="29"/>
  <c r="Q16" i="29"/>
  <c r="U16" i="29"/>
  <c r="T16" i="29"/>
  <c r="S16" i="29"/>
  <c r="Z16" i="29"/>
  <c r="V16" i="29"/>
  <c r="K16" i="29"/>
  <c r="AB16" i="29"/>
  <c r="M16" i="29"/>
  <c r="L16" i="29"/>
  <c r="J16" i="29"/>
  <c r="AA16" i="29"/>
  <c r="Y16" i="29"/>
  <c r="X16" i="29"/>
  <c r="W16" i="29"/>
  <c r="L38" i="29"/>
  <c r="K38" i="29"/>
  <c r="J38" i="29"/>
  <c r="AB38" i="29"/>
  <c r="AA38" i="29"/>
  <c r="Y38" i="29"/>
  <c r="X38" i="29"/>
  <c r="W38" i="29"/>
  <c r="S38" i="29"/>
  <c r="T38" i="29"/>
  <c r="U38" i="29"/>
  <c r="V38" i="29"/>
  <c r="Q38" i="29"/>
  <c r="Z38" i="29"/>
  <c r="R38" i="29"/>
  <c r="M38" i="29"/>
  <c r="L30" i="29"/>
  <c r="K30" i="29"/>
  <c r="J30" i="29"/>
  <c r="AB30" i="29"/>
  <c r="AA30" i="29"/>
  <c r="Y30" i="29"/>
  <c r="X30" i="29"/>
  <c r="W30" i="29"/>
  <c r="Q30" i="29"/>
  <c r="Z30" i="29"/>
  <c r="R30" i="29"/>
  <c r="U30" i="29"/>
  <c r="V30" i="29"/>
  <c r="M30" i="29"/>
  <c r="T30" i="29"/>
  <c r="S30" i="29"/>
  <c r="L22" i="29"/>
  <c r="K22" i="29"/>
  <c r="J22" i="29"/>
  <c r="AB22" i="29"/>
  <c r="AA22" i="29"/>
  <c r="Y22" i="29"/>
  <c r="X22" i="29"/>
  <c r="W22" i="29"/>
  <c r="S22" i="29"/>
  <c r="T22" i="29"/>
  <c r="M22" i="29"/>
  <c r="U22" i="29"/>
  <c r="Q22" i="29"/>
  <c r="Z22" i="29"/>
  <c r="R22" i="29"/>
  <c r="V22" i="29"/>
  <c r="L14" i="29"/>
  <c r="K14" i="29"/>
  <c r="J14" i="29"/>
  <c r="AB14" i="29"/>
  <c r="AA14" i="29"/>
  <c r="Y14" i="29"/>
  <c r="X14" i="29"/>
  <c r="W14" i="29"/>
  <c r="T14" i="29"/>
  <c r="M14" i="29"/>
  <c r="U14" i="29"/>
  <c r="Q14" i="29"/>
  <c r="Z14" i="29"/>
  <c r="R14" i="29"/>
  <c r="V14" i="29"/>
  <c r="S14" i="29"/>
  <c r="R6" i="29"/>
  <c r="Z6" i="29"/>
  <c r="V6" i="29"/>
  <c r="Q6" i="29"/>
  <c r="M6" i="29"/>
  <c r="S6" i="29"/>
  <c r="T6" i="29"/>
  <c r="U6" i="29"/>
  <c r="J6" i="29"/>
  <c r="K6" i="29"/>
  <c r="L6" i="29"/>
  <c r="R29" i="29"/>
  <c r="T29" i="29"/>
  <c r="L29" i="29"/>
  <c r="Y29" i="29"/>
  <c r="R21" i="29"/>
  <c r="T21" i="29"/>
  <c r="W21" i="29"/>
  <c r="AB21" i="29"/>
  <c r="R13" i="29"/>
  <c r="T13" i="29"/>
  <c r="L13" i="29"/>
  <c r="Y13" i="29"/>
  <c r="R5" i="29"/>
  <c r="T5" i="29"/>
  <c r="Z5" i="29"/>
  <c r="J5" i="29"/>
  <c r="E7" i="15"/>
  <c r="AE7" i="5"/>
  <c r="E38" i="15"/>
  <c r="AE38" i="5"/>
  <c r="AM38" i="15"/>
  <c r="AI38" i="15"/>
  <c r="E30" i="15"/>
  <c r="AE30" i="5"/>
  <c r="AM30" i="15"/>
  <c r="AI30" i="15"/>
  <c r="E22" i="15"/>
  <c r="AE22" i="5"/>
  <c r="AM22" i="15"/>
  <c r="AI22" i="15"/>
  <c r="E14" i="15"/>
  <c r="AE14" i="5"/>
  <c r="E6" i="15"/>
  <c r="E23" i="15"/>
  <c r="AE23" i="5"/>
  <c r="AM23" i="15"/>
  <c r="AI23" i="15"/>
  <c r="E5" i="15"/>
  <c r="AE5" i="5" s="1"/>
  <c r="E37" i="15"/>
  <c r="AE37" i="5"/>
  <c r="AI37" i="15"/>
  <c r="AM37" i="15"/>
  <c r="E29" i="15"/>
  <c r="AE29" i="5"/>
  <c r="AM29" i="15"/>
  <c r="AI29" i="15"/>
  <c r="AI21" i="15"/>
  <c r="E21" i="15"/>
  <c r="AE21" i="5"/>
  <c r="AM21" i="15"/>
  <c r="E13" i="15"/>
  <c r="AE13" i="5"/>
  <c r="E31" i="15"/>
  <c r="AE31" i="5"/>
  <c r="AM31" i="15"/>
  <c r="AI31" i="15"/>
  <c r="E44" i="15"/>
  <c r="AE44" i="5"/>
  <c r="AM44" i="15"/>
  <c r="AI44" i="15"/>
  <c r="E36" i="15"/>
  <c r="AE36" i="5"/>
  <c r="AM36" i="15"/>
  <c r="AI36" i="15"/>
  <c r="E28" i="15"/>
  <c r="AE28" i="5"/>
  <c r="AM28" i="15"/>
  <c r="AI28" i="15"/>
  <c r="E20" i="15"/>
  <c r="AE20" i="5"/>
  <c r="AM20" i="15"/>
  <c r="AI20" i="15"/>
  <c r="E12" i="15"/>
  <c r="E43" i="15"/>
  <c r="AE43" i="5"/>
  <c r="AM43" i="15"/>
  <c r="AI43" i="15"/>
  <c r="E35" i="15"/>
  <c r="AE35" i="5"/>
  <c r="AM35" i="15"/>
  <c r="AI35" i="15"/>
  <c r="E27" i="15"/>
  <c r="AE27" i="5"/>
  <c r="AM27" i="15"/>
  <c r="AI27" i="15"/>
  <c r="E19" i="15"/>
  <c r="AE19" i="5"/>
  <c r="AM19" i="15"/>
  <c r="AI19" i="15"/>
  <c r="E11" i="15"/>
  <c r="AE11" i="5"/>
  <c r="E39" i="15"/>
  <c r="AE39" i="5"/>
  <c r="AM39" i="15"/>
  <c r="AI39" i="15"/>
  <c r="E42" i="15"/>
  <c r="AE42" i="5"/>
  <c r="AM42" i="15"/>
  <c r="AI42" i="15"/>
  <c r="E34" i="15"/>
  <c r="AE34" i="5"/>
  <c r="AM34" i="15"/>
  <c r="AI34" i="15"/>
  <c r="AI26" i="15"/>
  <c r="AM26" i="15"/>
  <c r="E26" i="15"/>
  <c r="AE26" i="5"/>
  <c r="E18" i="15"/>
  <c r="AE18" i="5"/>
  <c r="AM18" i="15"/>
  <c r="AI18" i="15"/>
  <c r="E10" i="15"/>
  <c r="AE10" i="5"/>
  <c r="E41" i="15"/>
  <c r="AE41" i="5"/>
  <c r="AM41" i="15"/>
  <c r="AI41" i="15"/>
  <c r="E33" i="15"/>
  <c r="AE33" i="5"/>
  <c r="AM33" i="15"/>
  <c r="AI33" i="15"/>
  <c r="E25" i="15"/>
  <c r="AE25" i="5"/>
  <c r="AM25" i="15"/>
  <c r="AI25" i="15"/>
  <c r="E17" i="15"/>
  <c r="AE17" i="5"/>
  <c r="AM17" i="15"/>
  <c r="AI17" i="15"/>
  <c r="E9" i="15"/>
  <c r="E15" i="15"/>
  <c r="AE15" i="5"/>
  <c r="AM15" i="15"/>
  <c r="AI15" i="15"/>
  <c r="E40" i="15"/>
  <c r="AE40" i="5"/>
  <c r="AM40" i="15"/>
  <c r="AI40" i="15"/>
  <c r="E32" i="15"/>
  <c r="AE32" i="5"/>
  <c r="AM32" i="15"/>
  <c r="AI32" i="15"/>
  <c r="E24" i="15"/>
  <c r="AE24" i="5"/>
  <c r="AM24" i="15"/>
  <c r="AI24" i="15"/>
  <c r="E16" i="15"/>
  <c r="AE16" i="5"/>
  <c r="AM16" i="15"/>
  <c r="AI16" i="15"/>
  <c r="E8" i="15"/>
  <c r="AD39" i="15"/>
  <c r="W39" i="5"/>
  <c r="W39" i="15"/>
  <c r="V39" i="15"/>
  <c r="AD31" i="15"/>
  <c r="W31" i="5"/>
  <c r="W31" i="15"/>
  <c r="V31" i="15"/>
  <c r="AD23" i="15"/>
  <c r="W23" i="5"/>
  <c r="W23" i="15"/>
  <c r="V23" i="15"/>
  <c r="AD15" i="15"/>
  <c r="W15" i="5"/>
  <c r="W15" i="15"/>
  <c r="V15" i="15"/>
  <c r="AD7" i="15"/>
  <c r="W7" i="5"/>
  <c r="X4" i="29"/>
  <c r="W7" i="15"/>
  <c r="AC4" i="29"/>
  <c r="V7" i="15"/>
  <c r="AD38" i="15"/>
  <c r="W38" i="5"/>
  <c r="W38" i="15"/>
  <c r="V38" i="15"/>
  <c r="AD30" i="15"/>
  <c r="W30" i="5"/>
  <c r="W30" i="15"/>
  <c r="V30" i="15"/>
  <c r="AD22" i="15"/>
  <c r="W22" i="5"/>
  <c r="W22" i="15"/>
  <c r="V22" i="15"/>
  <c r="AD14" i="15"/>
  <c r="X11" i="29"/>
  <c r="W11" i="29"/>
  <c r="W14" i="15"/>
  <c r="AC11" i="29"/>
  <c r="V14" i="15"/>
  <c r="AD6" i="15"/>
  <c r="W6" i="5"/>
  <c r="W6" i="15"/>
  <c r="V6" i="15"/>
  <c r="AD5" i="15"/>
  <c r="W5" i="5" s="1"/>
  <c r="W5" i="15"/>
  <c r="V5" i="15"/>
  <c r="AD37" i="15"/>
  <c r="W37" i="5"/>
  <c r="W37" i="15"/>
  <c r="V37" i="15"/>
  <c r="AD29" i="15"/>
  <c r="W29" i="5"/>
  <c r="W29" i="15"/>
  <c r="V29" i="15"/>
  <c r="AD21" i="15"/>
  <c r="W21" i="5"/>
  <c r="W21" i="15"/>
  <c r="V21" i="15"/>
  <c r="AD13" i="15"/>
  <c r="X10" i="29"/>
  <c r="W10" i="29"/>
  <c r="W13" i="15"/>
  <c r="V13" i="15"/>
  <c r="AD44" i="15"/>
  <c r="W44" i="5"/>
  <c r="W44" i="15"/>
  <c r="V44" i="15"/>
  <c r="W36" i="15"/>
  <c r="V36" i="15"/>
  <c r="AD36" i="15"/>
  <c r="W36" i="5"/>
  <c r="AD28" i="15"/>
  <c r="W28" i="5"/>
  <c r="W28" i="15"/>
  <c r="V28" i="15"/>
  <c r="W20" i="15"/>
  <c r="V20" i="15"/>
  <c r="AD20" i="15"/>
  <c r="W20" i="5"/>
  <c r="X9" i="29"/>
  <c r="AD12" i="15"/>
  <c r="W12" i="5"/>
  <c r="W12" i="15"/>
  <c r="AC9" i="29"/>
  <c r="V12" i="15"/>
  <c r="W43" i="15"/>
  <c r="V43" i="15"/>
  <c r="AD43" i="15"/>
  <c r="W43" i="5"/>
  <c r="W35" i="15"/>
  <c r="V35" i="15"/>
  <c r="AD35" i="15"/>
  <c r="W35" i="5"/>
  <c r="W27" i="15"/>
  <c r="V27" i="15"/>
  <c r="AD27" i="15"/>
  <c r="W27" i="5"/>
  <c r="W19" i="15"/>
  <c r="V19" i="15"/>
  <c r="AD19" i="15"/>
  <c r="W19" i="5"/>
  <c r="W11" i="15"/>
  <c r="V11" i="15"/>
  <c r="AD11" i="15"/>
  <c r="W11" i="5"/>
  <c r="W42" i="15"/>
  <c r="V42" i="15"/>
  <c r="AD42" i="15"/>
  <c r="W42" i="5"/>
  <c r="W34" i="15"/>
  <c r="V34" i="15"/>
  <c r="AD34" i="15"/>
  <c r="W34" i="5"/>
  <c r="W26" i="15"/>
  <c r="V26" i="15"/>
  <c r="AD26" i="15"/>
  <c r="W26" i="5"/>
  <c r="W18" i="15"/>
  <c r="V18" i="15"/>
  <c r="AD18" i="15"/>
  <c r="W18" i="5"/>
  <c r="W10" i="15"/>
  <c r="AC7" i="29"/>
  <c r="V10" i="15"/>
  <c r="AD10" i="15"/>
  <c r="W10" i="5"/>
  <c r="X7" i="29"/>
  <c r="AD41" i="15"/>
  <c r="W41" i="5"/>
  <c r="V41" i="15"/>
  <c r="W41" i="15"/>
  <c r="AD33" i="15"/>
  <c r="W33" i="5"/>
  <c r="W33" i="15"/>
  <c r="V33" i="15"/>
  <c r="W25" i="15"/>
  <c r="AD25" i="15"/>
  <c r="W25" i="5"/>
  <c r="V25" i="15"/>
  <c r="W17" i="15"/>
  <c r="AD17" i="15"/>
  <c r="W17" i="5"/>
  <c r="V17" i="15"/>
  <c r="AD9" i="15"/>
  <c r="W9" i="5"/>
  <c r="W9" i="15"/>
  <c r="AC6" i="29"/>
  <c r="V9" i="15"/>
  <c r="X6" i="29"/>
  <c r="AD40" i="15"/>
  <c r="W40" i="5"/>
  <c r="W40" i="15"/>
  <c r="V40" i="15"/>
  <c r="AD32" i="15"/>
  <c r="W32" i="5"/>
  <c r="W32" i="15"/>
  <c r="V32" i="15"/>
  <c r="AD24" i="15"/>
  <c r="W24" i="5"/>
  <c r="W24" i="15"/>
  <c r="V24" i="15"/>
  <c r="AD16" i="15"/>
  <c r="W16" i="5"/>
  <c r="W16" i="15"/>
  <c r="V16" i="15"/>
  <c r="AD8" i="15"/>
  <c r="W8" i="5"/>
  <c r="W8" i="15"/>
  <c r="AC5" i="29"/>
  <c r="V8" i="15"/>
  <c r="AC36" i="29"/>
  <c r="AC28" i="29"/>
  <c r="AC20" i="29"/>
  <c r="AC12" i="29"/>
  <c r="AC21" i="29"/>
  <c r="AC35" i="29"/>
  <c r="AC27" i="29"/>
  <c r="AC19" i="29"/>
  <c r="AC41" i="29"/>
  <c r="AC33" i="29"/>
  <c r="AC25" i="29"/>
  <c r="AC17" i="29"/>
  <c r="AC40" i="29"/>
  <c r="AC32" i="29"/>
  <c r="AC24" i="29"/>
  <c r="AC16" i="29"/>
  <c r="AC10" i="29"/>
  <c r="AC23" i="29"/>
  <c r="AC38" i="29"/>
  <c r="AC30" i="29"/>
  <c r="AC22" i="29"/>
  <c r="AC14" i="29"/>
  <c r="B5" i="12"/>
  <c r="Y11" i="29"/>
  <c r="W14" i="5"/>
  <c r="Y10" i="29"/>
  <c r="W13" i="5"/>
  <c r="AJ13" i="15"/>
  <c r="AB10" i="29"/>
  <c r="AA10" i="29"/>
  <c r="AG5" i="15"/>
  <c r="AL5" i="15" s="1"/>
  <c r="AG10" i="15"/>
  <c r="AF10" i="15" a="1"/>
  <c r="AF10" i="15"/>
  <c r="AG11" i="15"/>
  <c r="AF11" i="15" a="1"/>
  <c r="AF11" i="15"/>
  <c r="AG12" i="15"/>
  <c r="AG6" i="15"/>
  <c r="AF6" i="15" a="1"/>
  <c r="AF6" i="15"/>
  <c r="AG7" i="15"/>
  <c r="AF7" i="15" a="1"/>
  <c r="AF7" i="15"/>
  <c r="AG8" i="15"/>
  <c r="AF8" i="15" a="1"/>
  <c r="AF8" i="15"/>
  <c r="AG9" i="15"/>
  <c r="AF9" i="15" a="1"/>
  <c r="AF9" i="15"/>
  <c r="AG14" i="15"/>
  <c r="AE12" i="5"/>
  <c r="AE6" i="5"/>
  <c r="AE9" i="5"/>
  <c r="AE8" i="5"/>
  <c r="Y6" i="29"/>
  <c r="W5" i="29"/>
  <c r="Y7" i="29"/>
  <c r="W7" i="29"/>
  <c r="W6" i="29"/>
  <c r="W4" i="29"/>
  <c r="W9" i="29"/>
  <c r="Y9" i="29"/>
  <c r="Y4" i="29"/>
  <c r="BO6" i="26"/>
  <c r="BO7" i="26"/>
  <c r="BO8" i="26"/>
  <c r="BO9" i="26"/>
  <c r="BO10" i="26"/>
  <c r="BO11" i="26"/>
  <c r="BO12" i="26"/>
  <c r="BO13" i="26"/>
  <c r="BO14" i="26"/>
  <c r="BO15" i="26"/>
  <c r="BO16" i="26"/>
  <c r="BO17" i="26"/>
  <c r="BO18" i="26"/>
  <c r="BO19" i="26"/>
  <c r="BO20" i="26"/>
  <c r="BO21" i="26"/>
  <c r="BO22" i="26"/>
  <c r="BO23" i="26"/>
  <c r="BO24" i="26"/>
  <c r="BO25" i="26"/>
  <c r="BO26" i="26"/>
  <c r="BO27" i="26"/>
  <c r="BO28" i="26"/>
  <c r="BO29" i="26"/>
  <c r="BO30" i="26"/>
  <c r="BO31" i="26"/>
  <c r="BO32" i="26"/>
  <c r="BO33" i="26"/>
  <c r="BO34" i="26"/>
  <c r="BO35" i="26"/>
  <c r="BO36" i="26"/>
  <c r="BO37" i="26"/>
  <c r="BO38" i="26"/>
  <c r="BO39" i="26"/>
  <c r="BO40" i="26"/>
  <c r="BO41" i="26"/>
  <c r="BO42" i="26"/>
  <c r="BO43" i="26"/>
  <c r="BO44" i="26"/>
  <c r="BO5" i="26"/>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5" i="2"/>
  <c r="BK6" i="2"/>
  <c r="BK7" i="2"/>
  <c r="BK8" i="2"/>
  <c r="BK9" i="2"/>
  <c r="BK10" i="2"/>
  <c r="BK11" i="2"/>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5" i="2"/>
  <c r="AQ6" i="2"/>
  <c r="AO6" i="2" s="1"/>
  <c r="AW6" i="2" s="1" a="1"/>
  <c r="AW6" i="2" s="1"/>
  <c r="AQ7" i="2"/>
  <c r="AO7" i="2" s="1"/>
  <c r="AW7" i="2" s="1" a="1"/>
  <c r="AW7" i="2" s="1"/>
  <c r="AQ8" i="2"/>
  <c r="AO8" i="2" s="1"/>
  <c r="AW8" i="2" s="1" a="1"/>
  <c r="AW8" i="2" s="1"/>
  <c r="AQ9" i="2"/>
  <c r="AO9" i="2" s="1"/>
  <c r="AW9" i="2" s="1" a="1"/>
  <c r="AW9" i="2" s="1"/>
  <c r="AQ10" i="2"/>
  <c r="AO10" i="2" s="1"/>
  <c r="AW10" i="2" s="1" a="1"/>
  <c r="AW10" i="2" s="1"/>
  <c r="AQ11" i="2"/>
  <c r="AO11" i="2"/>
  <c r="AW11" i="2" a="1"/>
  <c r="AW11" i="2" s="1"/>
  <c r="AQ12" i="2"/>
  <c r="AO12" i="2"/>
  <c r="AW12" i="2" a="1"/>
  <c r="AW12" i="2" s="1"/>
  <c r="AQ13" i="2"/>
  <c r="AO13" i="2"/>
  <c r="AW13" i="2" a="1"/>
  <c r="AW13" i="2" s="1"/>
  <c r="AQ14" i="2"/>
  <c r="AO14" i="2"/>
  <c r="AW14" i="2" a="1"/>
  <c r="AW14" i="2" s="1"/>
  <c r="AQ15" i="2"/>
  <c r="AO15" i="2"/>
  <c r="AW15" i="2" a="1"/>
  <c r="AW15" i="2" s="1"/>
  <c r="AQ16" i="2"/>
  <c r="AO16" i="2"/>
  <c r="AW16" i="2" a="1"/>
  <c r="AW16" i="2" s="1"/>
  <c r="AQ17" i="2"/>
  <c r="AO17" i="2"/>
  <c r="AW17" i="2" a="1"/>
  <c r="AW17" i="2" s="1"/>
  <c r="AQ18" i="2"/>
  <c r="AO18" i="2"/>
  <c r="AW18" i="2" a="1"/>
  <c r="AW18" i="2" s="1"/>
  <c r="AQ19" i="2"/>
  <c r="AO19" i="2"/>
  <c r="AW19" i="2" a="1"/>
  <c r="AW19" i="2" s="1"/>
  <c r="AQ20" i="2"/>
  <c r="AO20" i="2"/>
  <c r="AW20" i="2" a="1"/>
  <c r="AW20" i="2" s="1"/>
  <c r="AQ21" i="2"/>
  <c r="AO21" i="2"/>
  <c r="AW21" i="2" a="1"/>
  <c r="AW21" i="2" s="1"/>
  <c r="AQ22" i="2"/>
  <c r="AO22" i="2"/>
  <c r="AW22" i="2" a="1"/>
  <c r="AW22" i="2" s="1"/>
  <c r="AQ23" i="2"/>
  <c r="AO23" i="2"/>
  <c r="AW23" i="2" a="1"/>
  <c r="AW23" i="2" s="1"/>
  <c r="AQ24" i="2"/>
  <c r="AO24" i="2"/>
  <c r="AW24" i="2" a="1"/>
  <c r="AW24" i="2" s="1"/>
  <c r="AQ25" i="2"/>
  <c r="AO25" i="2"/>
  <c r="AW25" i="2" a="1"/>
  <c r="AW25" i="2" s="1"/>
  <c r="AQ26" i="2"/>
  <c r="AO26" i="2"/>
  <c r="AW26" i="2" a="1"/>
  <c r="AW26" i="2" s="1"/>
  <c r="AQ27" i="2"/>
  <c r="AO27" i="2"/>
  <c r="AW27" i="2" a="1"/>
  <c r="AW27" i="2" s="1"/>
  <c r="AQ28" i="2"/>
  <c r="AO28" i="2"/>
  <c r="AW28" i="2" a="1"/>
  <c r="AW28" i="2" s="1"/>
  <c r="AQ29" i="2"/>
  <c r="AO29" i="2"/>
  <c r="AW29" i="2" a="1"/>
  <c r="AW29" i="2" s="1"/>
  <c r="AQ30" i="2"/>
  <c r="AO30" i="2"/>
  <c r="AW30" i="2" a="1"/>
  <c r="AW30" i="2" s="1"/>
  <c r="AQ31" i="2"/>
  <c r="AO31" i="2"/>
  <c r="AW31" i="2" a="1"/>
  <c r="AW31" i="2" s="1"/>
  <c r="AQ32" i="2"/>
  <c r="AO32" i="2"/>
  <c r="AW32" i="2" a="1"/>
  <c r="AW32" i="2" s="1"/>
  <c r="AQ33" i="2"/>
  <c r="AO33" i="2"/>
  <c r="AW33" i="2" a="1"/>
  <c r="AW33" i="2" s="1"/>
  <c r="AQ34" i="2"/>
  <c r="AO34" i="2"/>
  <c r="AW34" i="2" a="1"/>
  <c r="AW34" i="2" s="1"/>
  <c r="AQ35" i="2"/>
  <c r="AO35" i="2"/>
  <c r="AW35" i="2" a="1"/>
  <c r="AW35" i="2" s="1"/>
  <c r="AQ36" i="2"/>
  <c r="AO36" i="2"/>
  <c r="AW36" i="2" a="1"/>
  <c r="AW36" i="2" s="1"/>
  <c r="AQ37" i="2"/>
  <c r="AO37" i="2"/>
  <c r="AW37" i="2" a="1"/>
  <c r="AW37" i="2" s="1"/>
  <c r="AQ38" i="2"/>
  <c r="AO38" i="2"/>
  <c r="AW38" i="2" a="1"/>
  <c r="AW38" i="2" s="1"/>
  <c r="AQ39" i="2"/>
  <c r="AO39" i="2"/>
  <c r="AW39" i="2" a="1"/>
  <c r="AW39" i="2" s="1"/>
  <c r="AQ40" i="2"/>
  <c r="AO40" i="2"/>
  <c r="AW40" i="2" a="1"/>
  <c r="AW40" i="2" s="1"/>
  <c r="AQ41" i="2"/>
  <c r="AO41" i="2"/>
  <c r="AW41" i="2" a="1"/>
  <c r="AW41" i="2" s="1"/>
  <c r="AQ42" i="2"/>
  <c r="AO42" i="2"/>
  <c r="AW42" i="2" a="1"/>
  <c r="AW42" i="2" s="1"/>
  <c r="AQ43" i="2"/>
  <c r="AO43" i="2"/>
  <c r="AW43" i="2" a="1"/>
  <c r="AW43" i="2" s="1"/>
  <c r="AQ44" i="2"/>
  <c r="AO44" i="2"/>
  <c r="AW44" i="2" a="1"/>
  <c r="AW44" i="2" s="1"/>
  <c r="AQ5" i="2"/>
  <c r="AO5" i="2" s="1"/>
  <c r="AW5" i="2" s="1" a="1"/>
  <c r="AW5" i="2" s="1"/>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5" i="2"/>
  <c r="AE6" i="2"/>
  <c r="AC6" i="2" s="1"/>
  <c r="AE7" i="2"/>
  <c r="AC7" i="2" s="1"/>
  <c r="AK7" i="2" s="1" a="1"/>
  <c r="AK7" i="2" s="1"/>
  <c r="AE8" i="2"/>
  <c r="AC8" i="2" s="1"/>
  <c r="AK8" i="2" s="1" a="1"/>
  <c r="AK8" i="2" s="1"/>
  <c r="AE9" i="2"/>
  <c r="AC9" i="2" s="1"/>
  <c r="AK9" i="2" s="1" a="1"/>
  <c r="AK9" i="2" s="1"/>
  <c r="AE10" i="2"/>
  <c r="AC10" i="2"/>
  <c r="AK10" i="2" a="1"/>
  <c r="AK10" i="2" s="1"/>
  <c r="AE11" i="2"/>
  <c r="AC11" i="2"/>
  <c r="AK11" i="2" a="1"/>
  <c r="AK11" i="2" s="1"/>
  <c r="AE12" i="2"/>
  <c r="AC12" i="2"/>
  <c r="AK12" i="2" a="1"/>
  <c r="AK12" i="2" s="1"/>
  <c r="AE13" i="2"/>
  <c r="AC13" i="2"/>
  <c r="AK13" i="2" a="1"/>
  <c r="AK13" i="2" s="1"/>
  <c r="AE14" i="2"/>
  <c r="AC14" i="2"/>
  <c r="AK14" i="2" a="1"/>
  <c r="AK14" i="2" s="1"/>
  <c r="AE15" i="2"/>
  <c r="AC15" i="2"/>
  <c r="AE16" i="2"/>
  <c r="AC16" i="2"/>
  <c r="AE17" i="2"/>
  <c r="AC17" i="2"/>
  <c r="AE18" i="2"/>
  <c r="AC18" i="2"/>
  <c r="AK18" i="2" a="1"/>
  <c r="AK18" i="2" s="1"/>
  <c r="AE19" i="2"/>
  <c r="AC19" i="2"/>
  <c r="AK19" i="2" a="1"/>
  <c r="AK19" i="2" s="1"/>
  <c r="AE20" i="2"/>
  <c r="AC20" i="2"/>
  <c r="AK20" i="2" a="1"/>
  <c r="AK20" i="2" s="1"/>
  <c r="AE21" i="2"/>
  <c r="AC21" i="2"/>
  <c r="AE22" i="2"/>
  <c r="AC22" i="2"/>
  <c r="AK22" i="2" a="1"/>
  <c r="AK22" i="2" s="1"/>
  <c r="AE23" i="2"/>
  <c r="AC23" i="2"/>
  <c r="AE24" i="2"/>
  <c r="AC24" i="2"/>
  <c r="AE25" i="2"/>
  <c r="AC25" i="2"/>
  <c r="AE26" i="2"/>
  <c r="AC26" i="2"/>
  <c r="AE27" i="2"/>
  <c r="AC27" i="2"/>
  <c r="AK27" i="2" a="1"/>
  <c r="AK27" i="2" s="1"/>
  <c r="AE28" i="2"/>
  <c r="AC28" i="2"/>
  <c r="AK28" i="2" a="1"/>
  <c r="AK28" i="2" s="1"/>
  <c r="AE29" i="2"/>
  <c r="AC29" i="2"/>
  <c r="AE30" i="2"/>
  <c r="AC30" i="2"/>
  <c r="AK30" i="2" a="1"/>
  <c r="AK30" i="2" s="1"/>
  <c r="AE31" i="2"/>
  <c r="AC31" i="2"/>
  <c r="AE32" i="2"/>
  <c r="AC32" i="2"/>
  <c r="AE33" i="2"/>
  <c r="AC33" i="2"/>
  <c r="AE34" i="2"/>
  <c r="AC34" i="2"/>
  <c r="AE35" i="2"/>
  <c r="AC35" i="2"/>
  <c r="AK35" i="2" a="1"/>
  <c r="AK35" i="2" s="1"/>
  <c r="AE36" i="2"/>
  <c r="AC36" i="2"/>
  <c r="AK36" i="2" a="1"/>
  <c r="AK36" i="2" s="1"/>
  <c r="AE37" i="2"/>
  <c r="AC37" i="2"/>
  <c r="AE38" i="2"/>
  <c r="AC38" i="2"/>
  <c r="AK38" i="2" a="1"/>
  <c r="AK38" i="2" s="1"/>
  <c r="AE39" i="2"/>
  <c r="AC39" i="2"/>
  <c r="AE40" i="2"/>
  <c r="AC40" i="2"/>
  <c r="AE41" i="2"/>
  <c r="AC41" i="2"/>
  <c r="AE42" i="2"/>
  <c r="AC42" i="2"/>
  <c r="AK42" i="2" a="1"/>
  <c r="AK42" i="2" s="1"/>
  <c r="AE43" i="2"/>
  <c r="AC43" i="2"/>
  <c r="AK43" i="2" a="1"/>
  <c r="AK43" i="2" s="1"/>
  <c r="AE44" i="2"/>
  <c r="AC44" i="2"/>
  <c r="AK44" i="2" a="1"/>
  <c r="AK44" i="2" s="1"/>
  <c r="AE5" i="2"/>
  <c r="AC5" i="2" s="1"/>
  <c r="AK5" i="2" s="1" a="1"/>
  <c r="AK5" i="2" s="1"/>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5" i="2"/>
  <c r="S6" i="2"/>
  <c r="Q6" i="2"/>
  <c r="S7" i="2"/>
  <c r="Q7" i="2" s="1"/>
  <c r="S8" i="2"/>
  <c r="Q8" i="2"/>
  <c r="S9" i="2"/>
  <c r="Q9" i="2" s="1"/>
  <c r="S10" i="2"/>
  <c r="Q10" i="2"/>
  <c r="S11" i="2"/>
  <c r="Q11" i="2"/>
  <c r="S12" i="2"/>
  <c r="Q12" i="2"/>
  <c r="S13" i="2"/>
  <c r="Q13" i="2"/>
  <c r="Y13" i="2" a="1"/>
  <c r="Y13" i="2" s="1"/>
  <c r="S14" i="2"/>
  <c r="Q14" i="2"/>
  <c r="Y14" i="2" a="1"/>
  <c r="Y14" i="2" s="1"/>
  <c r="S15" i="2"/>
  <c r="Q15" i="2"/>
  <c r="S16" i="2"/>
  <c r="Q16" i="2"/>
  <c r="S17" i="2"/>
  <c r="Q17" i="2"/>
  <c r="S18" i="2"/>
  <c r="Q18" i="2"/>
  <c r="Y18" i="2" a="1"/>
  <c r="Y18" i="2" s="1"/>
  <c r="S19" i="2"/>
  <c r="Q19" i="2"/>
  <c r="Y19" i="2" a="1"/>
  <c r="Y19" i="2" s="1"/>
  <c r="S20" i="2"/>
  <c r="Q20" i="2"/>
  <c r="Y20" i="2" a="1"/>
  <c r="Y20" i="2" s="1"/>
  <c r="S21" i="2"/>
  <c r="Q21" i="2"/>
  <c r="S22" i="2"/>
  <c r="Q22" i="2"/>
  <c r="Y22" i="2" a="1"/>
  <c r="Y22" i="2" s="1"/>
  <c r="S23" i="2"/>
  <c r="Q23" i="2"/>
  <c r="S24" i="2"/>
  <c r="Q24" i="2"/>
  <c r="S25" i="2"/>
  <c r="Q25" i="2"/>
  <c r="S26" i="2"/>
  <c r="Q26" i="2"/>
  <c r="S27" i="2"/>
  <c r="Q27" i="2"/>
  <c r="Y27" i="2" a="1"/>
  <c r="Y27" i="2" s="1"/>
  <c r="S28" i="2"/>
  <c r="Q28" i="2"/>
  <c r="Y28" i="2" a="1"/>
  <c r="Y28" i="2" s="1"/>
  <c r="S29" i="2"/>
  <c r="Q29" i="2"/>
  <c r="S30" i="2"/>
  <c r="Q30" i="2"/>
  <c r="Y30" i="2" a="1"/>
  <c r="Y30" i="2" s="1"/>
  <c r="S31" i="2"/>
  <c r="Q31" i="2"/>
  <c r="S32" i="2"/>
  <c r="Q32" i="2"/>
  <c r="S33" i="2"/>
  <c r="Q33" i="2"/>
  <c r="S34" i="2"/>
  <c r="Q34" i="2"/>
  <c r="S35" i="2"/>
  <c r="Q35" i="2"/>
  <c r="Y35" i="2" a="1"/>
  <c r="Y35" i="2" s="1"/>
  <c r="S36" i="2"/>
  <c r="Q36" i="2"/>
  <c r="Y36" i="2" a="1"/>
  <c r="Y36" i="2" s="1"/>
  <c r="S37" i="2"/>
  <c r="Q37" i="2"/>
  <c r="S38" i="2"/>
  <c r="Q38" i="2"/>
  <c r="Y38" i="2" a="1"/>
  <c r="Y38" i="2" s="1"/>
  <c r="S39" i="2"/>
  <c r="Q39" i="2"/>
  <c r="S40" i="2"/>
  <c r="Q40" i="2"/>
  <c r="S41" i="2"/>
  <c r="Q41" i="2"/>
  <c r="S42" i="2"/>
  <c r="Q42" i="2"/>
  <c r="Y42" i="2" a="1"/>
  <c r="Y42" i="2" s="1"/>
  <c r="S43" i="2"/>
  <c r="Q43" i="2"/>
  <c r="Y43" i="2" a="1"/>
  <c r="Y43" i="2" s="1"/>
  <c r="S44" i="2"/>
  <c r="Q44" i="2"/>
  <c r="Y44" i="2" a="1"/>
  <c r="Y44" i="2" s="1"/>
  <c r="S5" i="2"/>
  <c r="Q5" i="2" s="1"/>
  <c r="AK41" i="2" a="1"/>
  <c r="AK41" i="2" s="1"/>
  <c r="Y41" i="2" a="1"/>
  <c r="Y41" i="2" s="1"/>
  <c r="AK40" i="2" a="1"/>
  <c r="AK40" i="2" s="1"/>
  <c r="Y40" i="2" a="1"/>
  <c r="Y40" i="2" s="1"/>
  <c r="AK32" i="2" a="1"/>
  <c r="AK32" i="2" s="1"/>
  <c r="Y32" i="2" a="1"/>
  <c r="Y32" i="2" s="1"/>
  <c r="AK24" i="2" a="1"/>
  <c r="AK24" i="2" s="1"/>
  <c r="Y24" i="2" a="1"/>
  <c r="Y24" i="2" s="1"/>
  <c r="AK16" i="2" a="1"/>
  <c r="AK16" i="2" s="1"/>
  <c r="Y16" i="2" a="1"/>
  <c r="Y16" i="2" s="1"/>
  <c r="AK33" i="2" a="1"/>
  <c r="AK33" i="2" s="1"/>
  <c r="Y33" i="2" a="1"/>
  <c r="Y33" i="2" s="1"/>
  <c r="AK25" i="2" a="1"/>
  <c r="AK25" i="2" s="1"/>
  <c r="Y25" i="2" a="1"/>
  <c r="Y25" i="2" s="1"/>
  <c r="AK17" i="2" a="1"/>
  <c r="AK17" i="2" s="1"/>
  <c r="Y17" i="2" a="1"/>
  <c r="Y17" i="2" s="1"/>
  <c r="AK39" i="2" a="1"/>
  <c r="AK39" i="2" s="1"/>
  <c r="Y39" i="2" a="1"/>
  <c r="Y39" i="2" s="1"/>
  <c r="AK31" i="2" a="1"/>
  <c r="AK31" i="2" s="1"/>
  <c r="Y31" i="2" a="1"/>
  <c r="Y31" i="2" s="1"/>
  <c r="AK23" i="2" a="1"/>
  <c r="AK23" i="2" s="1"/>
  <c r="Y23" i="2" a="1"/>
  <c r="Y23" i="2" s="1"/>
  <c r="AK15" i="2" a="1"/>
  <c r="AK15" i="2" s="1"/>
  <c r="Y15" i="2" a="1"/>
  <c r="Y15" i="2" s="1"/>
  <c r="AK37" i="2" a="1"/>
  <c r="AK37" i="2" s="1"/>
  <c r="Y37" i="2" a="1"/>
  <c r="Y37" i="2" s="1"/>
  <c r="Y29" i="2" a="1"/>
  <c r="Y29" i="2" s="1"/>
  <c r="AK29" i="2" a="1"/>
  <c r="AK29" i="2" s="1"/>
  <c r="Y21" i="2" a="1"/>
  <c r="Y21" i="2" s="1"/>
  <c r="AK21" i="2" a="1"/>
  <c r="AK21" i="2" s="1"/>
  <c r="AK34" i="2" a="1"/>
  <c r="AK34" i="2" s="1"/>
  <c r="Y34" i="2" a="1"/>
  <c r="Y34" i="2" s="1"/>
  <c r="AK26" i="2" a="1"/>
  <c r="AK26" i="2" s="1"/>
  <c r="Y26" i="2" a="1"/>
  <c r="Y26" i="2" s="1"/>
  <c r="Y12" i="2" a="1"/>
  <c r="Y12" i="2" s="1"/>
  <c r="Y11" i="2" a="1"/>
  <c r="Y11" i="2" s="1"/>
  <c r="Y10" i="2" a="1"/>
  <c r="Y10" i="2" s="1"/>
  <c r="AH5" i="15"/>
  <c r="AL9" i="15"/>
  <c r="AM9" i="15"/>
  <c r="AN9" i="15"/>
  <c r="AH9" i="15"/>
  <c r="AI9" i="15"/>
  <c r="AJ9" i="15"/>
  <c r="AL7" i="15"/>
  <c r="AM7" i="15"/>
  <c r="AN7" i="15"/>
  <c r="AH7" i="15"/>
  <c r="AI7" i="15"/>
  <c r="AJ7" i="15"/>
  <c r="AL12" i="15"/>
  <c r="AM12" i="15"/>
  <c r="AN12" i="15"/>
  <c r="AH12" i="15"/>
  <c r="AI12" i="15"/>
  <c r="AJ12" i="15"/>
  <c r="AL8" i="15"/>
  <c r="AM8" i="15"/>
  <c r="AN8" i="15"/>
  <c r="AH8" i="15"/>
  <c r="AI8" i="15"/>
  <c r="AJ8" i="15"/>
  <c r="AH6" i="15"/>
  <c r="AI6" i="15"/>
  <c r="AJ6" i="15"/>
  <c r="AL6" i="15"/>
  <c r="AM6" i="15"/>
  <c r="AN6" i="15"/>
  <c r="AH11" i="15"/>
  <c r="AI11" i="15"/>
  <c r="AJ11" i="15"/>
  <c r="AL11" i="15"/>
  <c r="AM11" i="15"/>
  <c r="AN11" i="15"/>
  <c r="AL10" i="15"/>
  <c r="AM10" i="15"/>
  <c r="AN10" i="15"/>
  <c r="AH10" i="15"/>
  <c r="AI10" i="15"/>
  <c r="AJ10" i="15"/>
  <c r="AL14" i="15"/>
  <c r="AM14" i="15"/>
  <c r="AH14" i="15"/>
  <c r="AI14" i="15"/>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5" i="3"/>
  <c r="AA11" i="29"/>
  <c r="AB11" i="29"/>
  <c r="A35" i="27"/>
  <c r="B35" i="27"/>
  <c r="C35" i="27"/>
  <c r="D35" i="27"/>
  <c r="E35" i="27"/>
  <c r="F35" i="27"/>
  <c r="G35" i="27"/>
  <c r="H35" i="27"/>
  <c r="I35" i="27"/>
  <c r="J35" i="27"/>
  <c r="K35" i="27"/>
  <c r="L35" i="27"/>
  <c r="M35" i="27"/>
  <c r="N35" i="27"/>
  <c r="O35" i="27"/>
  <c r="P35" i="27"/>
  <c r="Q35" i="27"/>
  <c r="R35" i="27"/>
  <c r="S35" i="27"/>
  <c r="T35" i="27"/>
  <c r="U35" i="27"/>
  <c r="X35" i="27"/>
  <c r="A36" i="27"/>
  <c r="B36" i="27"/>
  <c r="C36" i="27"/>
  <c r="D36" i="27"/>
  <c r="E36" i="27"/>
  <c r="F36" i="27"/>
  <c r="G36" i="27"/>
  <c r="H36" i="27"/>
  <c r="I36" i="27"/>
  <c r="J36" i="27"/>
  <c r="K36" i="27"/>
  <c r="L36" i="27"/>
  <c r="M36" i="27"/>
  <c r="N36" i="27"/>
  <c r="O36" i="27"/>
  <c r="P36" i="27"/>
  <c r="Q36" i="27"/>
  <c r="R36" i="27"/>
  <c r="S36" i="27"/>
  <c r="T36" i="27"/>
  <c r="U36" i="27"/>
  <c r="X36" i="27"/>
  <c r="A37" i="27"/>
  <c r="B37" i="27"/>
  <c r="C37" i="27"/>
  <c r="D37" i="27"/>
  <c r="E37" i="27"/>
  <c r="F37" i="27"/>
  <c r="G37" i="27"/>
  <c r="H37" i="27"/>
  <c r="I37" i="27"/>
  <c r="J37" i="27"/>
  <c r="K37" i="27"/>
  <c r="L37" i="27"/>
  <c r="M37" i="27"/>
  <c r="N37" i="27"/>
  <c r="O37" i="27"/>
  <c r="P37" i="27"/>
  <c r="Q37" i="27"/>
  <c r="R37" i="27"/>
  <c r="S37" i="27"/>
  <c r="T37" i="27"/>
  <c r="U37" i="27"/>
  <c r="X37" i="27"/>
  <c r="A38" i="27"/>
  <c r="B38" i="27"/>
  <c r="C38" i="27"/>
  <c r="D38" i="27"/>
  <c r="E38" i="27"/>
  <c r="F38" i="27"/>
  <c r="G38" i="27"/>
  <c r="H38" i="27"/>
  <c r="I38" i="27"/>
  <c r="J38" i="27"/>
  <c r="K38" i="27"/>
  <c r="L38" i="27"/>
  <c r="M38" i="27"/>
  <c r="N38" i="27"/>
  <c r="O38" i="27"/>
  <c r="P38" i="27"/>
  <c r="Q38" i="27"/>
  <c r="R38" i="27"/>
  <c r="S38" i="27"/>
  <c r="T38" i="27"/>
  <c r="U38" i="27"/>
  <c r="X38" i="27"/>
  <c r="A39" i="27"/>
  <c r="B39" i="27"/>
  <c r="C39" i="27"/>
  <c r="D39" i="27"/>
  <c r="E39" i="27"/>
  <c r="F39" i="27"/>
  <c r="G39" i="27"/>
  <c r="H39" i="27"/>
  <c r="I39" i="27"/>
  <c r="J39" i="27"/>
  <c r="K39" i="27"/>
  <c r="L39" i="27"/>
  <c r="M39" i="27"/>
  <c r="N39" i="27"/>
  <c r="O39" i="27"/>
  <c r="P39" i="27"/>
  <c r="Q39" i="27"/>
  <c r="R39" i="27"/>
  <c r="S39" i="27"/>
  <c r="T39" i="27"/>
  <c r="U39" i="27"/>
  <c r="X39" i="27"/>
  <c r="A40" i="27"/>
  <c r="B40" i="27"/>
  <c r="C40" i="27"/>
  <c r="D40" i="27"/>
  <c r="E40" i="27"/>
  <c r="F40" i="27"/>
  <c r="G40" i="27"/>
  <c r="H40" i="27"/>
  <c r="I40" i="27"/>
  <c r="J40" i="27"/>
  <c r="K40" i="27"/>
  <c r="L40" i="27"/>
  <c r="M40" i="27"/>
  <c r="N40" i="27"/>
  <c r="O40" i="27"/>
  <c r="P40" i="27"/>
  <c r="Q40" i="27"/>
  <c r="R40" i="27"/>
  <c r="S40" i="27"/>
  <c r="T40" i="27"/>
  <c r="U40" i="27"/>
  <c r="X40" i="27"/>
  <c r="A41" i="27"/>
  <c r="B41" i="27"/>
  <c r="C41" i="27"/>
  <c r="D41" i="27"/>
  <c r="E41" i="27"/>
  <c r="F41" i="27"/>
  <c r="G41" i="27"/>
  <c r="H41" i="27"/>
  <c r="I41" i="27"/>
  <c r="J41" i="27"/>
  <c r="K41" i="27"/>
  <c r="L41" i="27"/>
  <c r="M41" i="27"/>
  <c r="N41" i="27"/>
  <c r="O41" i="27"/>
  <c r="P41" i="27"/>
  <c r="Q41" i="27"/>
  <c r="R41" i="27"/>
  <c r="S41" i="27"/>
  <c r="T41" i="27"/>
  <c r="U41" i="27"/>
  <c r="X41" i="27"/>
  <c r="A42" i="27"/>
  <c r="B42" i="27"/>
  <c r="C42" i="27"/>
  <c r="D42" i="27"/>
  <c r="E42" i="27"/>
  <c r="F42" i="27"/>
  <c r="G42" i="27"/>
  <c r="H42" i="27"/>
  <c r="I42" i="27"/>
  <c r="J42" i="27"/>
  <c r="K42" i="27"/>
  <c r="L42" i="27"/>
  <c r="M42" i="27"/>
  <c r="N42" i="27"/>
  <c r="O42" i="27"/>
  <c r="P42" i="27"/>
  <c r="Q42" i="27"/>
  <c r="R42" i="27"/>
  <c r="S42" i="27"/>
  <c r="T42" i="27"/>
  <c r="U42" i="27"/>
  <c r="V42" i="27"/>
  <c r="W42" i="27"/>
  <c r="X42" i="27"/>
  <c r="A43" i="27"/>
  <c r="B43" i="27"/>
  <c r="C43" i="27"/>
  <c r="D43" i="27"/>
  <c r="E43" i="27"/>
  <c r="F43" i="27"/>
  <c r="G43" i="27"/>
  <c r="H43" i="27"/>
  <c r="I43" i="27"/>
  <c r="J43" i="27"/>
  <c r="K43" i="27"/>
  <c r="L43" i="27"/>
  <c r="M43" i="27"/>
  <c r="N43" i="27"/>
  <c r="O43" i="27"/>
  <c r="P43" i="27"/>
  <c r="Q43" i="27"/>
  <c r="R43" i="27"/>
  <c r="S43" i="27"/>
  <c r="T43" i="27"/>
  <c r="U43" i="27"/>
  <c r="V43" i="27"/>
  <c r="W43" i="27"/>
  <c r="X43" i="27"/>
  <c r="A44" i="27"/>
  <c r="B44" i="27"/>
  <c r="C44" i="27"/>
  <c r="D44" i="27"/>
  <c r="E44" i="27"/>
  <c r="F44" i="27"/>
  <c r="G44" i="27"/>
  <c r="H44" i="27"/>
  <c r="I44" i="27"/>
  <c r="J44" i="27"/>
  <c r="K44" i="27"/>
  <c r="L44" i="27"/>
  <c r="M44" i="27"/>
  <c r="N44" i="27"/>
  <c r="O44" i="27"/>
  <c r="P44" i="27"/>
  <c r="Q44" i="27"/>
  <c r="R44" i="27"/>
  <c r="S44" i="27"/>
  <c r="T44" i="27"/>
  <c r="U44" i="27"/>
  <c r="V44" i="27"/>
  <c r="W44" i="27"/>
  <c r="X44" i="27"/>
  <c r="A45" i="27"/>
  <c r="B45" i="27"/>
  <c r="C45" i="27"/>
  <c r="D45" i="27"/>
  <c r="E45" i="27"/>
  <c r="F45" i="27"/>
  <c r="G45" i="27"/>
  <c r="H45" i="27"/>
  <c r="I45" i="27"/>
  <c r="J45" i="27"/>
  <c r="K45" i="27"/>
  <c r="L45" i="27"/>
  <c r="M45" i="27"/>
  <c r="N45" i="27"/>
  <c r="O45" i="27"/>
  <c r="P45" i="27"/>
  <c r="Q45" i="27"/>
  <c r="R45" i="27"/>
  <c r="S45" i="27"/>
  <c r="T45" i="27"/>
  <c r="U45" i="27"/>
  <c r="V45" i="27"/>
  <c r="W45" i="27"/>
  <c r="X45" i="27"/>
  <c r="A46" i="27"/>
  <c r="B46" i="27"/>
  <c r="C46" i="27"/>
  <c r="D46" i="27"/>
  <c r="E46" i="27"/>
  <c r="F46" i="27"/>
  <c r="G46" i="27"/>
  <c r="H46" i="27"/>
  <c r="I46" i="27"/>
  <c r="J46" i="27"/>
  <c r="K46" i="27"/>
  <c r="L46" i="27"/>
  <c r="M46" i="27"/>
  <c r="N46" i="27"/>
  <c r="O46" i="27"/>
  <c r="P46" i="27"/>
  <c r="Q46" i="27"/>
  <c r="R46" i="27"/>
  <c r="S46" i="27"/>
  <c r="T46" i="27"/>
  <c r="U46" i="27"/>
  <c r="V46" i="27"/>
  <c r="W46" i="27"/>
  <c r="X46" i="27"/>
  <c r="A47" i="27"/>
  <c r="B47" i="27"/>
  <c r="C47" i="27"/>
  <c r="D47" i="27"/>
  <c r="E47" i="27"/>
  <c r="F47" i="27"/>
  <c r="G47" i="27"/>
  <c r="H47" i="27"/>
  <c r="I47" i="27"/>
  <c r="J47" i="27"/>
  <c r="K47" i="27"/>
  <c r="L47" i="27"/>
  <c r="M47" i="27"/>
  <c r="N47" i="27"/>
  <c r="O47" i="27"/>
  <c r="P47" i="27"/>
  <c r="Q47" i="27"/>
  <c r="R47" i="27"/>
  <c r="S47" i="27"/>
  <c r="T47" i="27"/>
  <c r="U47" i="27"/>
  <c r="V47" i="27"/>
  <c r="W47" i="27"/>
  <c r="X47" i="27"/>
  <c r="A48" i="27"/>
  <c r="B48" i="27"/>
  <c r="C48" i="27"/>
  <c r="D48" i="27"/>
  <c r="E48" i="27"/>
  <c r="F48" i="27"/>
  <c r="G48" i="27"/>
  <c r="H48" i="27"/>
  <c r="I48" i="27"/>
  <c r="J48" i="27"/>
  <c r="K48" i="27"/>
  <c r="L48" i="27"/>
  <c r="M48" i="27"/>
  <c r="N48" i="27"/>
  <c r="O48" i="27"/>
  <c r="P48" i="27"/>
  <c r="Q48" i="27"/>
  <c r="R48" i="27"/>
  <c r="S48" i="27"/>
  <c r="T48" i="27"/>
  <c r="U48" i="27"/>
  <c r="V48" i="27"/>
  <c r="W48" i="27"/>
  <c r="X48" i="27"/>
  <c r="A49" i="27"/>
  <c r="B49" i="27"/>
  <c r="C49" i="27"/>
  <c r="D49" i="27"/>
  <c r="E49" i="27"/>
  <c r="F49" i="27"/>
  <c r="G49" i="27"/>
  <c r="H49" i="27"/>
  <c r="I49" i="27"/>
  <c r="J49" i="27"/>
  <c r="K49" i="27"/>
  <c r="L49" i="27"/>
  <c r="M49" i="27"/>
  <c r="N49" i="27"/>
  <c r="O49" i="27"/>
  <c r="P49" i="27"/>
  <c r="Q49" i="27"/>
  <c r="R49" i="27"/>
  <c r="S49" i="27"/>
  <c r="T49" i="27"/>
  <c r="U49" i="27"/>
  <c r="V49" i="27"/>
  <c r="W49" i="27"/>
  <c r="X49" i="27"/>
  <c r="A50" i="27"/>
  <c r="B50" i="27"/>
  <c r="C50" i="27"/>
  <c r="D50" i="27"/>
  <c r="E50" i="27"/>
  <c r="F50" i="27"/>
  <c r="G50" i="27"/>
  <c r="H50" i="27"/>
  <c r="I50" i="27"/>
  <c r="J50" i="27"/>
  <c r="K50" i="27"/>
  <c r="L50" i="27"/>
  <c r="M50" i="27"/>
  <c r="N50" i="27"/>
  <c r="O50" i="27"/>
  <c r="P50" i="27"/>
  <c r="Q50" i="27"/>
  <c r="R50" i="27"/>
  <c r="S50" i="27"/>
  <c r="T50" i="27"/>
  <c r="U50" i="27"/>
  <c r="V50" i="27"/>
  <c r="W50" i="27"/>
  <c r="X50" i="27"/>
  <c r="A51" i="27"/>
  <c r="B51" i="27"/>
  <c r="C51" i="27"/>
  <c r="D51" i="27"/>
  <c r="E51" i="27"/>
  <c r="F51" i="27"/>
  <c r="G51" i="27"/>
  <c r="H51" i="27"/>
  <c r="I51" i="27"/>
  <c r="J51" i="27"/>
  <c r="K51" i="27"/>
  <c r="L51" i="27"/>
  <c r="M51" i="27"/>
  <c r="N51" i="27"/>
  <c r="O51" i="27"/>
  <c r="P51" i="27"/>
  <c r="Q51" i="27"/>
  <c r="R51" i="27"/>
  <c r="S51" i="27"/>
  <c r="T51" i="27"/>
  <c r="U51" i="27"/>
  <c r="V51" i="27"/>
  <c r="W51" i="27"/>
  <c r="X51" i="27"/>
  <c r="A52" i="27"/>
  <c r="B52" i="27"/>
  <c r="C52" i="27"/>
  <c r="D52" i="27"/>
  <c r="E52" i="27"/>
  <c r="F52" i="27"/>
  <c r="G52" i="27"/>
  <c r="H52" i="27"/>
  <c r="I52" i="27"/>
  <c r="J52" i="27"/>
  <c r="K52" i="27"/>
  <c r="L52" i="27"/>
  <c r="M52" i="27"/>
  <c r="N52" i="27"/>
  <c r="O52" i="27"/>
  <c r="P52" i="27"/>
  <c r="Q52" i="27"/>
  <c r="R52" i="27"/>
  <c r="S52" i="27"/>
  <c r="T52" i="27"/>
  <c r="U52" i="27"/>
  <c r="V52" i="27"/>
  <c r="W52" i="27"/>
  <c r="X52" i="27"/>
  <c r="A53" i="27"/>
  <c r="B53" i="27"/>
  <c r="C53" i="27"/>
  <c r="D53" i="27"/>
  <c r="E53" i="27"/>
  <c r="F53" i="27"/>
  <c r="G53" i="27"/>
  <c r="H53" i="27"/>
  <c r="I53" i="27"/>
  <c r="J53" i="27"/>
  <c r="K53" i="27"/>
  <c r="L53" i="27"/>
  <c r="M53" i="27"/>
  <c r="N53" i="27"/>
  <c r="O53" i="27"/>
  <c r="P53" i="27"/>
  <c r="Q53" i="27"/>
  <c r="R53" i="27"/>
  <c r="S53" i="27"/>
  <c r="T53" i="27"/>
  <c r="U53" i="27"/>
  <c r="V53" i="27"/>
  <c r="W53" i="27"/>
  <c r="X53" i="27"/>
  <c r="A54" i="27"/>
  <c r="B54" i="27"/>
  <c r="C54" i="27"/>
  <c r="D54" i="27"/>
  <c r="E54" i="27"/>
  <c r="F54" i="27"/>
  <c r="G54" i="27"/>
  <c r="H54" i="27"/>
  <c r="I54" i="27"/>
  <c r="J54" i="27"/>
  <c r="K54" i="27"/>
  <c r="L54" i="27"/>
  <c r="M54" i="27"/>
  <c r="N54" i="27"/>
  <c r="O54" i="27"/>
  <c r="P54" i="27"/>
  <c r="Q54" i="27"/>
  <c r="R54" i="27"/>
  <c r="S54" i="27"/>
  <c r="T54" i="27"/>
  <c r="U54" i="27"/>
  <c r="V54" i="27"/>
  <c r="W54" i="27"/>
  <c r="X54" i="27"/>
  <c r="A55" i="27"/>
  <c r="B55" i="27"/>
  <c r="C55" i="27"/>
  <c r="D55" i="27"/>
  <c r="E55" i="27"/>
  <c r="F55" i="27"/>
  <c r="G55" i="27"/>
  <c r="H55" i="27"/>
  <c r="I55" i="27"/>
  <c r="J55" i="27"/>
  <c r="K55" i="27"/>
  <c r="L55" i="27"/>
  <c r="M55" i="27"/>
  <c r="N55" i="27"/>
  <c r="O55" i="27"/>
  <c r="P55" i="27"/>
  <c r="Q55" i="27"/>
  <c r="R55" i="27"/>
  <c r="S55" i="27"/>
  <c r="T55" i="27"/>
  <c r="U55" i="27"/>
  <c r="V55" i="27"/>
  <c r="W55" i="27"/>
  <c r="X55" i="27"/>
  <c r="A56" i="27"/>
  <c r="B56" i="27"/>
  <c r="C56" i="27"/>
  <c r="D56" i="27"/>
  <c r="E56" i="27"/>
  <c r="F56" i="27"/>
  <c r="G56" i="27"/>
  <c r="H56" i="27"/>
  <c r="I56" i="27"/>
  <c r="J56" i="27"/>
  <c r="K56" i="27"/>
  <c r="L56" i="27"/>
  <c r="M56" i="27"/>
  <c r="N56" i="27"/>
  <c r="O56" i="27"/>
  <c r="P56" i="27"/>
  <c r="Q56" i="27"/>
  <c r="R56" i="27"/>
  <c r="S56" i="27"/>
  <c r="T56" i="27"/>
  <c r="U56" i="27"/>
  <c r="V56" i="27"/>
  <c r="W56" i="27"/>
  <c r="X56" i="27"/>
  <c r="A57" i="27"/>
  <c r="B57" i="27"/>
  <c r="C57" i="27"/>
  <c r="D57" i="27"/>
  <c r="E57" i="27"/>
  <c r="F57" i="27"/>
  <c r="G57" i="27"/>
  <c r="H57" i="27"/>
  <c r="I57" i="27"/>
  <c r="J57" i="27"/>
  <c r="K57" i="27"/>
  <c r="L57" i="27"/>
  <c r="M57" i="27"/>
  <c r="N57" i="27"/>
  <c r="O57" i="27"/>
  <c r="P57" i="27"/>
  <c r="Q57" i="27"/>
  <c r="R57" i="27"/>
  <c r="S57" i="27"/>
  <c r="T57" i="27"/>
  <c r="U57" i="27"/>
  <c r="V57" i="27"/>
  <c r="W57" i="27"/>
  <c r="X57" i="27"/>
  <c r="A58" i="27"/>
  <c r="B58" i="27"/>
  <c r="C58" i="27"/>
  <c r="D58" i="27"/>
  <c r="E58" i="27"/>
  <c r="F58" i="27"/>
  <c r="G58" i="27"/>
  <c r="H58" i="27"/>
  <c r="I58" i="27"/>
  <c r="J58" i="27"/>
  <c r="K58" i="27"/>
  <c r="L58" i="27"/>
  <c r="M58" i="27"/>
  <c r="N58" i="27"/>
  <c r="O58" i="27"/>
  <c r="P58" i="27"/>
  <c r="Q58" i="27"/>
  <c r="R58" i="27"/>
  <c r="S58" i="27"/>
  <c r="T58" i="27"/>
  <c r="U58" i="27"/>
  <c r="V58" i="27"/>
  <c r="W58" i="27"/>
  <c r="X58" i="27"/>
  <c r="A59" i="27"/>
  <c r="B59" i="27"/>
  <c r="C59" i="27"/>
  <c r="D59" i="27"/>
  <c r="E59" i="27"/>
  <c r="F59" i="27"/>
  <c r="G59" i="27"/>
  <c r="H59" i="27"/>
  <c r="I59" i="27"/>
  <c r="J59" i="27"/>
  <c r="K59" i="27"/>
  <c r="L59" i="27"/>
  <c r="M59" i="27"/>
  <c r="N59" i="27"/>
  <c r="O59" i="27"/>
  <c r="P59" i="27"/>
  <c r="Q59" i="27"/>
  <c r="R59" i="27"/>
  <c r="S59" i="27"/>
  <c r="T59" i="27"/>
  <c r="U59" i="27"/>
  <c r="V59" i="27"/>
  <c r="W59" i="27"/>
  <c r="X59" i="27"/>
  <c r="A60" i="27"/>
  <c r="B60" i="27"/>
  <c r="C60" i="27"/>
  <c r="D60" i="27"/>
  <c r="E60" i="27"/>
  <c r="F60" i="27"/>
  <c r="G60" i="27"/>
  <c r="H60" i="27"/>
  <c r="I60" i="27"/>
  <c r="J60" i="27"/>
  <c r="K60" i="27"/>
  <c r="L60" i="27"/>
  <c r="M60" i="27"/>
  <c r="N60" i="27"/>
  <c r="O60" i="27"/>
  <c r="P60" i="27"/>
  <c r="Q60" i="27"/>
  <c r="R60" i="27"/>
  <c r="S60" i="27"/>
  <c r="T60" i="27"/>
  <c r="U60" i="27"/>
  <c r="V60" i="27"/>
  <c r="W60" i="27"/>
  <c r="X60" i="27"/>
  <c r="A61" i="27"/>
  <c r="B61" i="27"/>
  <c r="C61" i="27"/>
  <c r="D61" i="27"/>
  <c r="E61" i="27"/>
  <c r="F61" i="27"/>
  <c r="G61" i="27"/>
  <c r="H61" i="27"/>
  <c r="I61" i="27"/>
  <c r="J61" i="27"/>
  <c r="K61" i="27"/>
  <c r="L61" i="27"/>
  <c r="M61" i="27"/>
  <c r="N61" i="27"/>
  <c r="O61" i="27"/>
  <c r="P61" i="27"/>
  <c r="Q61" i="27"/>
  <c r="R61" i="27"/>
  <c r="S61" i="27"/>
  <c r="T61" i="27"/>
  <c r="U61" i="27"/>
  <c r="V61" i="27"/>
  <c r="W61" i="27"/>
  <c r="X61" i="27"/>
  <c r="A62" i="27"/>
  <c r="B62" i="27"/>
  <c r="C62" i="27"/>
  <c r="D62" i="27"/>
  <c r="E62" i="27"/>
  <c r="F62" i="27"/>
  <c r="G62" i="27"/>
  <c r="H62" i="27"/>
  <c r="I62" i="27"/>
  <c r="J62" i="27"/>
  <c r="K62" i="27"/>
  <c r="L62" i="27"/>
  <c r="M62" i="27"/>
  <c r="N62" i="27"/>
  <c r="O62" i="27"/>
  <c r="P62" i="27"/>
  <c r="Q62" i="27"/>
  <c r="R62" i="27"/>
  <c r="S62" i="27"/>
  <c r="T62" i="27"/>
  <c r="U62" i="27"/>
  <c r="V62" i="27"/>
  <c r="W62" i="27"/>
  <c r="X62" i="27"/>
  <c r="A63" i="27"/>
  <c r="B63" i="27"/>
  <c r="C63" i="27"/>
  <c r="D63" i="27"/>
  <c r="E63" i="27"/>
  <c r="F63" i="27"/>
  <c r="G63" i="27"/>
  <c r="H63" i="27"/>
  <c r="I63" i="27"/>
  <c r="J63" i="27"/>
  <c r="K63" i="27"/>
  <c r="L63" i="27"/>
  <c r="M63" i="27"/>
  <c r="N63" i="27"/>
  <c r="O63" i="27"/>
  <c r="P63" i="27"/>
  <c r="Q63" i="27"/>
  <c r="R63" i="27"/>
  <c r="S63" i="27"/>
  <c r="T63" i="27"/>
  <c r="U63" i="27"/>
  <c r="V63" i="27"/>
  <c r="W63" i="27"/>
  <c r="X63" i="27"/>
  <c r="A64" i="27"/>
  <c r="B64" i="27"/>
  <c r="C64" i="27"/>
  <c r="D64" i="27"/>
  <c r="E64" i="27"/>
  <c r="F64" i="27"/>
  <c r="G64" i="27"/>
  <c r="H64" i="27"/>
  <c r="I64" i="27"/>
  <c r="J64" i="27"/>
  <c r="K64" i="27"/>
  <c r="L64" i="27"/>
  <c r="M64" i="27"/>
  <c r="N64" i="27"/>
  <c r="O64" i="27"/>
  <c r="P64" i="27"/>
  <c r="Q64" i="27"/>
  <c r="R64" i="27"/>
  <c r="S64" i="27"/>
  <c r="T64" i="27"/>
  <c r="U64" i="27"/>
  <c r="V64" i="27"/>
  <c r="W64" i="27"/>
  <c r="X64" i="27"/>
  <c r="A65" i="27"/>
  <c r="B65" i="27"/>
  <c r="C65" i="27"/>
  <c r="D65" i="27"/>
  <c r="E65" i="27"/>
  <c r="F65" i="27"/>
  <c r="G65" i="27"/>
  <c r="H65" i="27"/>
  <c r="I65" i="27"/>
  <c r="J65" i="27"/>
  <c r="K65" i="27"/>
  <c r="L65" i="27"/>
  <c r="M65" i="27"/>
  <c r="N65" i="27"/>
  <c r="O65" i="27"/>
  <c r="P65" i="27"/>
  <c r="Q65" i="27"/>
  <c r="R65" i="27"/>
  <c r="S65" i="27"/>
  <c r="T65" i="27"/>
  <c r="U65" i="27"/>
  <c r="V65" i="27"/>
  <c r="W65" i="27"/>
  <c r="X65" i="27"/>
  <c r="A66" i="27"/>
  <c r="B66" i="27"/>
  <c r="C66" i="27"/>
  <c r="D66" i="27"/>
  <c r="E66" i="27"/>
  <c r="F66" i="27"/>
  <c r="G66" i="27"/>
  <c r="H66" i="27"/>
  <c r="I66" i="27"/>
  <c r="J66" i="27"/>
  <c r="K66" i="27"/>
  <c r="L66" i="27"/>
  <c r="M66" i="27"/>
  <c r="N66" i="27"/>
  <c r="O66" i="27"/>
  <c r="P66" i="27"/>
  <c r="Q66" i="27"/>
  <c r="R66" i="27"/>
  <c r="S66" i="27"/>
  <c r="T66" i="27"/>
  <c r="U66" i="27"/>
  <c r="V66" i="27"/>
  <c r="W66" i="27"/>
  <c r="X66" i="27"/>
  <c r="A67" i="27"/>
  <c r="B67" i="27"/>
  <c r="C67" i="27"/>
  <c r="D67" i="27"/>
  <c r="E67" i="27"/>
  <c r="F67" i="27"/>
  <c r="G67" i="27"/>
  <c r="H67" i="27"/>
  <c r="I67" i="27"/>
  <c r="J67" i="27"/>
  <c r="K67" i="27"/>
  <c r="L67" i="27"/>
  <c r="M67" i="27"/>
  <c r="N67" i="27"/>
  <c r="O67" i="27"/>
  <c r="P67" i="27"/>
  <c r="Q67" i="27"/>
  <c r="R67" i="27"/>
  <c r="S67" i="27"/>
  <c r="T67" i="27"/>
  <c r="U67" i="27"/>
  <c r="V67" i="27"/>
  <c r="W67" i="27"/>
  <c r="X67" i="27"/>
  <c r="A68" i="27"/>
  <c r="B68" i="27"/>
  <c r="C68" i="27"/>
  <c r="D68" i="27"/>
  <c r="E68" i="27"/>
  <c r="F68" i="27"/>
  <c r="G68" i="27"/>
  <c r="H68" i="27"/>
  <c r="I68" i="27"/>
  <c r="J68" i="27"/>
  <c r="K68" i="27"/>
  <c r="L68" i="27"/>
  <c r="M68" i="27"/>
  <c r="N68" i="27"/>
  <c r="O68" i="27"/>
  <c r="P68" i="27"/>
  <c r="Q68" i="27"/>
  <c r="R68" i="27"/>
  <c r="S68" i="27"/>
  <c r="T68" i="27"/>
  <c r="U68" i="27"/>
  <c r="V68" i="27"/>
  <c r="W68" i="27"/>
  <c r="X68" i="27"/>
  <c r="A69" i="27"/>
  <c r="B69" i="27"/>
  <c r="C69" i="27"/>
  <c r="D69" i="27"/>
  <c r="E69" i="27"/>
  <c r="F69" i="27"/>
  <c r="G69" i="27"/>
  <c r="H69" i="27"/>
  <c r="I69" i="27"/>
  <c r="J69" i="27"/>
  <c r="K69" i="27"/>
  <c r="L69" i="27"/>
  <c r="M69" i="27"/>
  <c r="N69" i="27"/>
  <c r="O69" i="27"/>
  <c r="P69" i="27"/>
  <c r="Q69" i="27"/>
  <c r="R69" i="27"/>
  <c r="S69" i="27"/>
  <c r="T69" i="27"/>
  <c r="U69" i="27"/>
  <c r="V69" i="27"/>
  <c r="W69" i="27"/>
  <c r="X69" i="27"/>
  <c r="A70" i="27"/>
  <c r="B70" i="27"/>
  <c r="C70" i="27"/>
  <c r="D70" i="27"/>
  <c r="E70" i="27"/>
  <c r="F70" i="27"/>
  <c r="G70" i="27"/>
  <c r="H70" i="27"/>
  <c r="I70" i="27"/>
  <c r="J70" i="27"/>
  <c r="K70" i="27"/>
  <c r="L70" i="27"/>
  <c r="M70" i="27"/>
  <c r="N70" i="27"/>
  <c r="O70" i="27"/>
  <c r="P70" i="27"/>
  <c r="Q70" i="27"/>
  <c r="R70" i="27"/>
  <c r="S70" i="27"/>
  <c r="T70" i="27"/>
  <c r="U70" i="27"/>
  <c r="V70" i="27"/>
  <c r="W70" i="27"/>
  <c r="X70" i="27"/>
  <c r="A71" i="27"/>
  <c r="B71" i="27"/>
  <c r="C71" i="27"/>
  <c r="D71" i="27"/>
  <c r="E71" i="27"/>
  <c r="F71" i="27"/>
  <c r="G71" i="27"/>
  <c r="H71" i="27"/>
  <c r="I71" i="27"/>
  <c r="J71" i="27"/>
  <c r="K71" i="27"/>
  <c r="L71" i="27"/>
  <c r="M71" i="27"/>
  <c r="N71" i="27"/>
  <c r="O71" i="27"/>
  <c r="P71" i="27"/>
  <c r="Q71" i="27"/>
  <c r="R71" i="27"/>
  <c r="S71" i="27"/>
  <c r="T71" i="27"/>
  <c r="U71" i="27"/>
  <c r="V71" i="27"/>
  <c r="W71" i="27"/>
  <c r="X71" i="27"/>
  <c r="A72" i="27"/>
  <c r="B72" i="27"/>
  <c r="C72" i="27"/>
  <c r="D72" i="27"/>
  <c r="E72" i="27"/>
  <c r="F72" i="27"/>
  <c r="G72" i="27"/>
  <c r="H72" i="27"/>
  <c r="I72" i="27"/>
  <c r="J72" i="27"/>
  <c r="K72" i="27"/>
  <c r="L72" i="27"/>
  <c r="M72" i="27"/>
  <c r="N72" i="27"/>
  <c r="O72" i="27"/>
  <c r="P72" i="27"/>
  <c r="Q72" i="27"/>
  <c r="R72" i="27"/>
  <c r="S72" i="27"/>
  <c r="T72" i="27"/>
  <c r="U72" i="27"/>
  <c r="V72" i="27"/>
  <c r="W72" i="27"/>
  <c r="X72" i="27"/>
  <c r="A73" i="27"/>
  <c r="B73" i="27"/>
  <c r="C73" i="27"/>
  <c r="D73" i="27"/>
  <c r="E73" i="27"/>
  <c r="F73" i="27"/>
  <c r="G73" i="27"/>
  <c r="H73" i="27"/>
  <c r="I73" i="27"/>
  <c r="J73" i="27"/>
  <c r="K73" i="27"/>
  <c r="L73" i="27"/>
  <c r="M73" i="27"/>
  <c r="N73" i="27"/>
  <c r="O73" i="27"/>
  <c r="P73" i="27"/>
  <c r="Q73" i="27"/>
  <c r="R73" i="27"/>
  <c r="S73" i="27"/>
  <c r="T73" i="27"/>
  <c r="U73" i="27"/>
  <c r="V73" i="27"/>
  <c r="W73" i="27"/>
  <c r="X73" i="27"/>
  <c r="A74" i="27"/>
  <c r="B74" i="27"/>
  <c r="C74" i="27"/>
  <c r="D74" i="27"/>
  <c r="E74" i="27"/>
  <c r="F74" i="27"/>
  <c r="G74" i="27"/>
  <c r="H74" i="27"/>
  <c r="I74" i="27"/>
  <c r="J74" i="27"/>
  <c r="K74" i="27"/>
  <c r="L74" i="27"/>
  <c r="M74" i="27"/>
  <c r="N74" i="27"/>
  <c r="O74" i="27"/>
  <c r="P74" i="27"/>
  <c r="Q74" i="27"/>
  <c r="R74" i="27"/>
  <c r="S74" i="27"/>
  <c r="T74" i="27"/>
  <c r="U74" i="27"/>
  <c r="V74" i="27"/>
  <c r="W74" i="27"/>
  <c r="X74" i="27"/>
  <c r="A75" i="27"/>
  <c r="B75" i="27"/>
  <c r="C75" i="27"/>
  <c r="D75" i="27"/>
  <c r="E75" i="27"/>
  <c r="F75" i="27"/>
  <c r="G75" i="27"/>
  <c r="H75" i="27"/>
  <c r="I75" i="27"/>
  <c r="J75" i="27"/>
  <c r="K75" i="27"/>
  <c r="L75" i="27"/>
  <c r="M75" i="27"/>
  <c r="N75" i="27"/>
  <c r="O75" i="27"/>
  <c r="P75" i="27"/>
  <c r="Q75" i="27"/>
  <c r="R75" i="27"/>
  <c r="S75" i="27"/>
  <c r="T75" i="27"/>
  <c r="U75" i="27"/>
  <c r="V75" i="27"/>
  <c r="W75" i="27"/>
  <c r="X75" i="27"/>
  <c r="A76" i="27"/>
  <c r="B76" i="27"/>
  <c r="C76" i="27"/>
  <c r="D76" i="27"/>
  <c r="E76" i="27"/>
  <c r="F76" i="27"/>
  <c r="G76" i="27"/>
  <c r="H76" i="27"/>
  <c r="I76" i="27"/>
  <c r="J76" i="27"/>
  <c r="K76" i="27"/>
  <c r="L76" i="27"/>
  <c r="M76" i="27"/>
  <c r="N76" i="27"/>
  <c r="O76" i="27"/>
  <c r="P76" i="27"/>
  <c r="Q76" i="27"/>
  <c r="R76" i="27"/>
  <c r="S76" i="27"/>
  <c r="T76" i="27"/>
  <c r="U76" i="27"/>
  <c r="V76" i="27"/>
  <c r="W76" i="27"/>
  <c r="X76" i="27"/>
  <c r="A77" i="27"/>
  <c r="B77" i="27"/>
  <c r="C77" i="27"/>
  <c r="D77" i="27"/>
  <c r="E77" i="27"/>
  <c r="F77" i="27"/>
  <c r="G77" i="27"/>
  <c r="H77" i="27"/>
  <c r="I77" i="27"/>
  <c r="J77" i="27"/>
  <c r="K77" i="27"/>
  <c r="L77" i="27"/>
  <c r="M77" i="27"/>
  <c r="N77" i="27"/>
  <c r="O77" i="27"/>
  <c r="P77" i="27"/>
  <c r="Q77" i="27"/>
  <c r="R77" i="27"/>
  <c r="S77" i="27"/>
  <c r="T77" i="27"/>
  <c r="U77" i="27"/>
  <c r="V77" i="27"/>
  <c r="W77" i="27"/>
  <c r="X77" i="27"/>
  <c r="A78" i="27"/>
  <c r="B78" i="27"/>
  <c r="C78" i="27"/>
  <c r="D78" i="27"/>
  <c r="E78" i="27"/>
  <c r="F78" i="27"/>
  <c r="G78" i="27"/>
  <c r="H78" i="27"/>
  <c r="I78" i="27"/>
  <c r="J78" i="27"/>
  <c r="K78" i="27"/>
  <c r="L78" i="27"/>
  <c r="M78" i="27"/>
  <c r="N78" i="27"/>
  <c r="O78" i="27"/>
  <c r="P78" i="27"/>
  <c r="Q78" i="27"/>
  <c r="R78" i="27"/>
  <c r="S78" i="27"/>
  <c r="T78" i="27"/>
  <c r="U78" i="27"/>
  <c r="V78" i="27"/>
  <c r="W78" i="27"/>
  <c r="X78" i="27"/>
  <c r="A79" i="27"/>
  <c r="B79" i="27"/>
  <c r="C79" i="27"/>
  <c r="D79" i="27"/>
  <c r="E79" i="27"/>
  <c r="F79" i="27"/>
  <c r="G79" i="27"/>
  <c r="H79" i="27"/>
  <c r="I79" i="27"/>
  <c r="J79" i="27"/>
  <c r="K79" i="27"/>
  <c r="L79" i="27"/>
  <c r="M79" i="27"/>
  <c r="N79" i="27"/>
  <c r="O79" i="27"/>
  <c r="P79" i="27"/>
  <c r="Q79" i="27"/>
  <c r="R79" i="27"/>
  <c r="S79" i="27"/>
  <c r="T79" i="27"/>
  <c r="U79" i="27"/>
  <c r="V79" i="27"/>
  <c r="W79" i="27"/>
  <c r="X79" i="27"/>
  <c r="A80" i="27"/>
  <c r="B80" i="27"/>
  <c r="C80" i="27"/>
  <c r="D80" i="27"/>
  <c r="E80" i="27"/>
  <c r="F80" i="27"/>
  <c r="G80" i="27"/>
  <c r="H80" i="27"/>
  <c r="I80" i="27"/>
  <c r="J80" i="27"/>
  <c r="K80" i="27"/>
  <c r="L80" i="27"/>
  <c r="M80" i="27"/>
  <c r="N80" i="27"/>
  <c r="O80" i="27"/>
  <c r="P80" i="27"/>
  <c r="Q80" i="27"/>
  <c r="R80" i="27"/>
  <c r="S80" i="27"/>
  <c r="T80" i="27"/>
  <c r="U80" i="27"/>
  <c r="V80" i="27"/>
  <c r="W80" i="27"/>
  <c r="X80" i="27"/>
  <c r="A81" i="27"/>
  <c r="B81" i="27"/>
  <c r="C81" i="27"/>
  <c r="D81" i="27"/>
  <c r="E81" i="27"/>
  <c r="F81" i="27"/>
  <c r="G81" i="27"/>
  <c r="H81" i="27"/>
  <c r="I81" i="27"/>
  <c r="J81" i="27"/>
  <c r="K81" i="27"/>
  <c r="L81" i="27"/>
  <c r="M81" i="27"/>
  <c r="N81" i="27"/>
  <c r="O81" i="27"/>
  <c r="P81" i="27"/>
  <c r="Q81" i="27"/>
  <c r="R81" i="27"/>
  <c r="S81" i="27"/>
  <c r="T81" i="27"/>
  <c r="U81" i="27"/>
  <c r="V81" i="27"/>
  <c r="W81" i="27"/>
  <c r="X81" i="27"/>
  <c r="A82" i="27"/>
  <c r="B82" i="27"/>
  <c r="C82" i="27"/>
  <c r="D82" i="27"/>
  <c r="E82" i="27"/>
  <c r="F82" i="27"/>
  <c r="G82" i="27"/>
  <c r="H82" i="27"/>
  <c r="I82" i="27"/>
  <c r="J82" i="27"/>
  <c r="K82" i="27"/>
  <c r="L82" i="27"/>
  <c r="M82" i="27"/>
  <c r="N82" i="27"/>
  <c r="O82" i="27"/>
  <c r="P82" i="27"/>
  <c r="Q82" i="27"/>
  <c r="R82" i="27"/>
  <c r="S82" i="27"/>
  <c r="T82" i="27"/>
  <c r="U82" i="27"/>
  <c r="V82" i="27"/>
  <c r="W82" i="27"/>
  <c r="X82" i="27"/>
  <c r="A83" i="27"/>
  <c r="B83" i="27"/>
  <c r="C83" i="27"/>
  <c r="D83" i="27"/>
  <c r="E83" i="27"/>
  <c r="F83" i="27"/>
  <c r="G83" i="27"/>
  <c r="H83" i="27"/>
  <c r="I83" i="27"/>
  <c r="J83" i="27"/>
  <c r="K83" i="27"/>
  <c r="L83" i="27"/>
  <c r="M83" i="27"/>
  <c r="N83" i="27"/>
  <c r="O83" i="27"/>
  <c r="P83" i="27"/>
  <c r="Q83" i="27"/>
  <c r="R83" i="27"/>
  <c r="S83" i="27"/>
  <c r="T83" i="27"/>
  <c r="U83" i="27"/>
  <c r="V83" i="27"/>
  <c r="W83" i="27"/>
  <c r="X83" i="27"/>
  <c r="A84" i="27"/>
  <c r="B84" i="27"/>
  <c r="C84" i="27"/>
  <c r="D84" i="27"/>
  <c r="E84" i="27"/>
  <c r="F84" i="27"/>
  <c r="G84" i="27"/>
  <c r="H84" i="27"/>
  <c r="I84" i="27"/>
  <c r="J84" i="27"/>
  <c r="K84" i="27"/>
  <c r="L84" i="27"/>
  <c r="M84" i="27"/>
  <c r="N84" i="27"/>
  <c r="O84" i="27"/>
  <c r="P84" i="27"/>
  <c r="Q84" i="27"/>
  <c r="R84" i="27"/>
  <c r="S84" i="27"/>
  <c r="T84" i="27"/>
  <c r="U84" i="27"/>
  <c r="V84" i="27"/>
  <c r="W84" i="27"/>
  <c r="X84" i="27"/>
  <c r="A85" i="27"/>
  <c r="B85" i="27"/>
  <c r="C85" i="27"/>
  <c r="D85" i="27"/>
  <c r="E85" i="27"/>
  <c r="F85" i="27"/>
  <c r="G85" i="27"/>
  <c r="H85" i="27"/>
  <c r="I85" i="27"/>
  <c r="J85" i="27"/>
  <c r="K85" i="27"/>
  <c r="L85" i="27"/>
  <c r="M85" i="27"/>
  <c r="N85" i="27"/>
  <c r="O85" i="27"/>
  <c r="P85" i="27"/>
  <c r="Q85" i="27"/>
  <c r="R85" i="27"/>
  <c r="S85" i="27"/>
  <c r="T85" i="27"/>
  <c r="U85" i="27"/>
  <c r="V85" i="27"/>
  <c r="W85" i="27"/>
  <c r="X85" i="27"/>
  <c r="A86" i="27"/>
  <c r="B86" i="27"/>
  <c r="C86" i="27"/>
  <c r="D86" i="27"/>
  <c r="E86" i="27"/>
  <c r="F86" i="27"/>
  <c r="G86" i="27"/>
  <c r="H86" i="27"/>
  <c r="I86" i="27"/>
  <c r="J86" i="27"/>
  <c r="K86" i="27"/>
  <c r="L86" i="27"/>
  <c r="M86" i="27"/>
  <c r="N86" i="27"/>
  <c r="O86" i="27"/>
  <c r="P86" i="27"/>
  <c r="Q86" i="27"/>
  <c r="R86" i="27"/>
  <c r="S86" i="27"/>
  <c r="T86" i="27"/>
  <c r="U86" i="27"/>
  <c r="V86" i="27"/>
  <c r="W86" i="27"/>
  <c r="X86" i="27"/>
  <c r="A87" i="27"/>
  <c r="B87" i="27"/>
  <c r="C87" i="27"/>
  <c r="D87" i="27"/>
  <c r="E87" i="27"/>
  <c r="F87" i="27"/>
  <c r="G87" i="27"/>
  <c r="H87" i="27"/>
  <c r="I87" i="27"/>
  <c r="J87" i="27"/>
  <c r="K87" i="27"/>
  <c r="L87" i="27"/>
  <c r="M87" i="27"/>
  <c r="N87" i="27"/>
  <c r="O87" i="27"/>
  <c r="P87" i="27"/>
  <c r="Q87" i="27"/>
  <c r="R87" i="27"/>
  <c r="S87" i="27"/>
  <c r="T87" i="27"/>
  <c r="U87" i="27"/>
  <c r="V87" i="27"/>
  <c r="W87" i="27"/>
  <c r="X87" i="27"/>
  <c r="A88" i="27"/>
  <c r="B88" i="27"/>
  <c r="C88" i="27"/>
  <c r="D88" i="27"/>
  <c r="E88" i="27"/>
  <c r="F88" i="27"/>
  <c r="G88" i="27"/>
  <c r="H88" i="27"/>
  <c r="I88" i="27"/>
  <c r="J88" i="27"/>
  <c r="K88" i="27"/>
  <c r="L88" i="27"/>
  <c r="M88" i="27"/>
  <c r="N88" i="27"/>
  <c r="O88" i="27"/>
  <c r="P88" i="27"/>
  <c r="Q88" i="27"/>
  <c r="R88" i="27"/>
  <c r="S88" i="27"/>
  <c r="T88" i="27"/>
  <c r="U88" i="27"/>
  <c r="V88" i="27"/>
  <c r="W88" i="27"/>
  <c r="X88" i="27"/>
  <c r="A89" i="27"/>
  <c r="B89" i="27"/>
  <c r="C89" i="27"/>
  <c r="D89" i="27"/>
  <c r="E89" i="27"/>
  <c r="F89" i="27"/>
  <c r="G89" i="27"/>
  <c r="H89" i="27"/>
  <c r="I89" i="27"/>
  <c r="J89" i="27"/>
  <c r="K89" i="27"/>
  <c r="L89" i="27"/>
  <c r="M89" i="27"/>
  <c r="N89" i="27"/>
  <c r="O89" i="27"/>
  <c r="P89" i="27"/>
  <c r="Q89" i="27"/>
  <c r="R89" i="27"/>
  <c r="S89" i="27"/>
  <c r="T89" i="27"/>
  <c r="U89" i="27"/>
  <c r="V89" i="27"/>
  <c r="W89" i="27"/>
  <c r="X89" i="27"/>
  <c r="A90" i="27"/>
  <c r="B90" i="27"/>
  <c r="C90" i="27"/>
  <c r="D90" i="27"/>
  <c r="E90" i="27"/>
  <c r="F90" i="27"/>
  <c r="G90" i="27"/>
  <c r="H90" i="27"/>
  <c r="I90" i="27"/>
  <c r="J90" i="27"/>
  <c r="K90" i="27"/>
  <c r="L90" i="27"/>
  <c r="M90" i="27"/>
  <c r="N90" i="27"/>
  <c r="O90" i="27"/>
  <c r="P90" i="27"/>
  <c r="Q90" i="27"/>
  <c r="R90" i="27"/>
  <c r="S90" i="27"/>
  <c r="T90" i="27"/>
  <c r="U90" i="27"/>
  <c r="V90" i="27"/>
  <c r="W90" i="27"/>
  <c r="X90" i="27"/>
  <c r="A91" i="27"/>
  <c r="B91" i="27"/>
  <c r="C91" i="27"/>
  <c r="D91" i="27"/>
  <c r="E91" i="27"/>
  <c r="F91" i="27"/>
  <c r="G91" i="27"/>
  <c r="H91" i="27"/>
  <c r="I91" i="27"/>
  <c r="J91" i="27"/>
  <c r="K91" i="27"/>
  <c r="L91" i="27"/>
  <c r="M91" i="27"/>
  <c r="N91" i="27"/>
  <c r="O91" i="27"/>
  <c r="P91" i="27"/>
  <c r="Q91" i="27"/>
  <c r="R91" i="27"/>
  <c r="S91" i="27"/>
  <c r="T91" i="27"/>
  <c r="U91" i="27"/>
  <c r="V91" i="27"/>
  <c r="W91" i="27"/>
  <c r="X91" i="27"/>
  <c r="A92" i="27"/>
  <c r="B92" i="27"/>
  <c r="C92" i="27"/>
  <c r="D92" i="27"/>
  <c r="E92" i="27"/>
  <c r="F92" i="27"/>
  <c r="G92" i="27"/>
  <c r="H92" i="27"/>
  <c r="I92" i="27"/>
  <c r="J92" i="27"/>
  <c r="K92" i="27"/>
  <c r="L92" i="27"/>
  <c r="M92" i="27"/>
  <c r="N92" i="27"/>
  <c r="O92" i="27"/>
  <c r="P92" i="27"/>
  <c r="Q92" i="27"/>
  <c r="R92" i="27"/>
  <c r="S92" i="27"/>
  <c r="T92" i="27"/>
  <c r="U92" i="27"/>
  <c r="V92" i="27"/>
  <c r="W92" i="27"/>
  <c r="X92" i="27"/>
  <c r="A93" i="27"/>
  <c r="B93" i="27"/>
  <c r="C93" i="27"/>
  <c r="D93" i="27"/>
  <c r="E93" i="27"/>
  <c r="F93" i="27"/>
  <c r="G93" i="27"/>
  <c r="H93" i="27"/>
  <c r="I93" i="27"/>
  <c r="J93" i="27"/>
  <c r="K93" i="27"/>
  <c r="L93" i="27"/>
  <c r="M93" i="27"/>
  <c r="N93" i="27"/>
  <c r="O93" i="27"/>
  <c r="P93" i="27"/>
  <c r="Q93" i="27"/>
  <c r="R93" i="27"/>
  <c r="S93" i="27"/>
  <c r="T93" i="27"/>
  <c r="U93" i="27"/>
  <c r="V93" i="27"/>
  <c r="W93" i="27"/>
  <c r="X93" i="27"/>
  <c r="A94" i="27"/>
  <c r="B94" i="27"/>
  <c r="C94" i="27"/>
  <c r="D94" i="27"/>
  <c r="E94" i="27"/>
  <c r="F94" i="27"/>
  <c r="G94" i="27"/>
  <c r="H94" i="27"/>
  <c r="I94" i="27"/>
  <c r="J94" i="27"/>
  <c r="K94" i="27"/>
  <c r="L94" i="27"/>
  <c r="M94" i="27"/>
  <c r="N94" i="27"/>
  <c r="O94" i="27"/>
  <c r="P94" i="27"/>
  <c r="Q94" i="27"/>
  <c r="R94" i="27"/>
  <c r="S94" i="27"/>
  <c r="T94" i="27"/>
  <c r="U94" i="27"/>
  <c r="V94" i="27"/>
  <c r="W94" i="27"/>
  <c r="X94" i="27"/>
  <c r="A95" i="27"/>
  <c r="B95" i="27"/>
  <c r="C95" i="27"/>
  <c r="D95" i="27"/>
  <c r="E95" i="27"/>
  <c r="F95" i="27"/>
  <c r="G95" i="27"/>
  <c r="H95" i="27"/>
  <c r="I95" i="27"/>
  <c r="J95" i="27"/>
  <c r="K95" i="27"/>
  <c r="L95" i="27"/>
  <c r="M95" i="27"/>
  <c r="N95" i="27"/>
  <c r="O95" i="27"/>
  <c r="P95" i="27"/>
  <c r="Q95" i="27"/>
  <c r="R95" i="27"/>
  <c r="S95" i="27"/>
  <c r="T95" i="27"/>
  <c r="U95" i="27"/>
  <c r="V95" i="27"/>
  <c r="W95" i="27"/>
  <c r="X95" i="27"/>
  <c r="A96" i="27"/>
  <c r="B96" i="27"/>
  <c r="C96" i="27"/>
  <c r="D96" i="27"/>
  <c r="E96" i="27"/>
  <c r="F96" i="27"/>
  <c r="G96" i="27"/>
  <c r="H96" i="27"/>
  <c r="I96" i="27"/>
  <c r="J96" i="27"/>
  <c r="K96" i="27"/>
  <c r="L96" i="27"/>
  <c r="M96" i="27"/>
  <c r="N96" i="27"/>
  <c r="O96" i="27"/>
  <c r="P96" i="27"/>
  <c r="Q96" i="27"/>
  <c r="R96" i="27"/>
  <c r="S96" i="27"/>
  <c r="T96" i="27"/>
  <c r="U96" i="27"/>
  <c r="V96" i="27"/>
  <c r="W96" i="27"/>
  <c r="X96" i="27"/>
  <c r="A97" i="27"/>
  <c r="B97" i="27"/>
  <c r="C97" i="27"/>
  <c r="D97" i="27"/>
  <c r="E97" i="27"/>
  <c r="F97" i="27"/>
  <c r="G97" i="27"/>
  <c r="H97" i="27"/>
  <c r="I97" i="27"/>
  <c r="J97" i="27"/>
  <c r="K97" i="27"/>
  <c r="L97" i="27"/>
  <c r="M97" i="27"/>
  <c r="N97" i="27"/>
  <c r="O97" i="27"/>
  <c r="P97" i="27"/>
  <c r="Q97" i="27"/>
  <c r="R97" i="27"/>
  <c r="S97" i="27"/>
  <c r="T97" i="27"/>
  <c r="U97" i="27"/>
  <c r="V97" i="27"/>
  <c r="W97" i="27"/>
  <c r="X97" i="27"/>
  <c r="A98" i="27"/>
  <c r="B98" i="27"/>
  <c r="C98" i="27"/>
  <c r="D98" i="27"/>
  <c r="E98" i="27"/>
  <c r="F98" i="27"/>
  <c r="G98" i="27"/>
  <c r="H98" i="27"/>
  <c r="I98" i="27"/>
  <c r="J98" i="27"/>
  <c r="K98" i="27"/>
  <c r="L98" i="27"/>
  <c r="M98" i="27"/>
  <c r="N98" i="27"/>
  <c r="O98" i="27"/>
  <c r="P98" i="27"/>
  <c r="Q98" i="27"/>
  <c r="R98" i="27"/>
  <c r="S98" i="27"/>
  <c r="T98" i="27"/>
  <c r="U98" i="27"/>
  <c r="V98" i="27"/>
  <c r="W98" i="27"/>
  <c r="X98" i="27"/>
  <c r="A99" i="27"/>
  <c r="B99" i="27"/>
  <c r="C99" i="27"/>
  <c r="D99" i="27"/>
  <c r="E99" i="27"/>
  <c r="F99" i="27"/>
  <c r="G99" i="27"/>
  <c r="H99" i="27"/>
  <c r="I99" i="27"/>
  <c r="J99" i="27"/>
  <c r="K99" i="27"/>
  <c r="L99" i="27"/>
  <c r="M99" i="27"/>
  <c r="N99" i="27"/>
  <c r="O99" i="27"/>
  <c r="P99" i="27"/>
  <c r="Q99" i="27"/>
  <c r="R99" i="27"/>
  <c r="S99" i="27"/>
  <c r="T99" i="27"/>
  <c r="U99" i="27"/>
  <c r="V99" i="27"/>
  <c r="W99" i="27"/>
  <c r="X99" i="27"/>
  <c r="A100" i="27"/>
  <c r="B100" i="27"/>
  <c r="C100" i="27"/>
  <c r="D100" i="27"/>
  <c r="E100" i="27"/>
  <c r="F100" i="27"/>
  <c r="G100" i="27"/>
  <c r="H100" i="27"/>
  <c r="I100" i="27"/>
  <c r="J100" i="27"/>
  <c r="K100" i="27"/>
  <c r="L100" i="27"/>
  <c r="M100" i="27"/>
  <c r="N100" i="27"/>
  <c r="O100" i="27"/>
  <c r="P100" i="27"/>
  <c r="Q100" i="27"/>
  <c r="R100" i="27"/>
  <c r="S100" i="27"/>
  <c r="T100" i="27"/>
  <c r="U100" i="27"/>
  <c r="V100" i="27"/>
  <c r="W100" i="27"/>
  <c r="X100" i="27"/>
  <c r="X3" i="27"/>
  <c r="X4" i="27"/>
  <c r="X5" i="27"/>
  <c r="X6" i="27"/>
  <c r="X7" i="27"/>
  <c r="X8" i="27"/>
  <c r="X9" i="27"/>
  <c r="X10" i="27"/>
  <c r="X11" i="27"/>
  <c r="X12" i="27"/>
  <c r="X13" i="27"/>
  <c r="X14" i="27"/>
  <c r="X15" i="27"/>
  <c r="X16" i="27"/>
  <c r="X17" i="27"/>
  <c r="X18" i="27"/>
  <c r="X19" i="27"/>
  <c r="X20" i="27"/>
  <c r="X21" i="27"/>
  <c r="X22" i="27"/>
  <c r="X23" i="27"/>
  <c r="X24" i="27"/>
  <c r="X25" i="27"/>
  <c r="X26" i="27"/>
  <c r="X27" i="27"/>
  <c r="X28" i="27"/>
  <c r="X29" i="27"/>
  <c r="X30" i="27"/>
  <c r="X31" i="27"/>
  <c r="X32" i="27"/>
  <c r="X33" i="27"/>
  <c r="X34" i="27"/>
  <c r="X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2" i="27"/>
  <c r="F3" i="27"/>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2" i="27"/>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2" i="27"/>
  <c r="M3" i="27"/>
  <c r="M4" i="27"/>
  <c r="M5" i="27"/>
  <c r="M6" i="27"/>
  <c r="M7" i="27"/>
  <c r="M8" i="27"/>
  <c r="M9" i="27"/>
  <c r="M10" i="27"/>
  <c r="M11" i="27"/>
  <c r="M12" i="27"/>
  <c r="M13" i="27"/>
  <c r="M14" i="27"/>
  <c r="M15" i="27"/>
  <c r="M16" i="27"/>
  <c r="M17" i="27"/>
  <c r="M18" i="27"/>
  <c r="M19" i="27"/>
  <c r="M20" i="27"/>
  <c r="M21" i="27"/>
  <c r="M22" i="27"/>
  <c r="M23" i="27"/>
  <c r="M24" i="27"/>
  <c r="M25" i="27"/>
  <c r="M26" i="27"/>
  <c r="M27" i="27"/>
  <c r="M28" i="27"/>
  <c r="M29" i="27"/>
  <c r="M30" i="27"/>
  <c r="M31" i="27"/>
  <c r="M32" i="27"/>
  <c r="M33" i="27"/>
  <c r="M34" i="27"/>
  <c r="M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2" i="27"/>
  <c r="L3" i="27"/>
  <c r="L4" i="27"/>
  <c r="L5"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2" i="27"/>
  <c r="K3" i="27"/>
  <c r="K4" i="27"/>
  <c r="K5" i="27"/>
  <c r="K6" i="27"/>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2" i="27"/>
  <c r="J3" i="27"/>
  <c r="J4"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2" i="27"/>
  <c r="I3" i="27"/>
  <c r="I4" i="27"/>
  <c r="I5" i="27"/>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2" i="27"/>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2" i="27"/>
  <c r="B3"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2" i="27"/>
  <c r="A3" i="27"/>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2" i="27"/>
  <c r="S6" i="26"/>
  <c r="S7" i="26"/>
  <c r="S8" i="26"/>
  <c r="S9" i="26"/>
  <c r="S10" i="26"/>
  <c r="S11" i="26"/>
  <c r="S12" i="26"/>
  <c r="S13" i="26"/>
  <c r="S14" i="26"/>
  <c r="S15" i="26"/>
  <c r="S16" i="26"/>
  <c r="S17" i="26"/>
  <c r="S18" i="26"/>
  <c r="S19"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5" i="26"/>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5" i="26"/>
  <c r="AZ9" i="1"/>
  <c r="AZ10" i="1"/>
  <c r="AZ12" i="1"/>
  <c r="N10" i="3"/>
  <c r="N14" i="3"/>
  <c r="N18" i="3"/>
  <c r="N22" i="3"/>
  <c r="N38" i="3"/>
  <c r="N42" i="3"/>
  <c r="N40" i="3"/>
  <c r="N25" i="3"/>
  <c r="N36" i="3"/>
  <c r="N19" i="3"/>
  <c r="N23" i="3"/>
  <c r="N43" i="3"/>
  <c r="N41" i="3"/>
  <c r="N34" i="3"/>
  <c r="N37" i="3"/>
  <c r="N11" i="3"/>
  <c r="N31" i="3"/>
  <c r="N8" i="3"/>
  <c r="N24" i="3"/>
  <c r="N44" i="3"/>
  <c r="N35" i="3"/>
  <c r="N29" i="3"/>
  <c r="N27" i="3"/>
  <c r="N16" i="3"/>
  <c r="N15" i="3"/>
  <c r="N12" i="3"/>
  <c r="N20" i="3"/>
  <c r="N32" i="3"/>
  <c r="N9" i="3"/>
  <c r="N13" i="3"/>
  <c r="N17" i="3"/>
  <c r="N21" i="3"/>
  <c r="N30" i="3"/>
  <c r="N33" i="3"/>
  <c r="N39" i="3"/>
  <c r="N28" i="3"/>
  <c r="N26" i="3"/>
  <c r="N6" i="3"/>
  <c r="V19" i="27"/>
  <c r="V8" i="27"/>
  <c r="V12" i="27"/>
  <c r="V16" i="27"/>
  <c r="V20" i="27"/>
  <c r="V28" i="27"/>
  <c r="V40" i="27"/>
  <c r="V38" i="27"/>
  <c r="V31" i="27"/>
  <c r="V34" i="27"/>
  <c r="V33" i="27"/>
  <c r="V7" i="27"/>
  <c r="V35" i="27"/>
  <c r="V22" i="27"/>
  <c r="V9" i="27"/>
  <c r="V13" i="27"/>
  <c r="V17" i="27"/>
  <c r="V29" i="27"/>
  <c r="V41" i="27"/>
  <c r="V32" i="27"/>
  <c r="V26" i="27"/>
  <c r="V24" i="27"/>
  <c r="V3" i="27"/>
  <c r="V15" i="27"/>
  <c r="V37" i="27"/>
  <c r="V5" i="27"/>
  <c r="V6" i="27"/>
  <c r="V10" i="27"/>
  <c r="V14" i="27"/>
  <c r="V18" i="27"/>
  <c r="V27" i="27"/>
  <c r="V30" i="27"/>
  <c r="V36" i="27"/>
  <c r="V25" i="27"/>
  <c r="V23" i="27"/>
  <c r="V11" i="27"/>
  <c r="V39" i="27"/>
  <c r="AA9" i="29"/>
  <c r="AB9" i="29"/>
  <c r="AA7" i="29"/>
  <c r="AB7" i="29"/>
  <c r="AA6" i="29"/>
  <c r="AB6" i="29"/>
  <c r="AA5" i="29"/>
  <c r="AB5" i="29"/>
  <c r="AA4" i="29"/>
  <c r="AB4" i="29"/>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5" i="13"/>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5" i="14"/>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5" i="3"/>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5" i="2"/>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5" i="1"/>
  <c r="AZ32" i="1"/>
  <c r="AZ29" i="1"/>
  <c r="AZ15" i="1"/>
  <c r="AZ11" i="1"/>
  <c r="AZ20" i="1"/>
  <c r="AZ6" i="1"/>
  <c r="AZ31" i="1"/>
  <c r="AZ19" i="1"/>
  <c r="AZ41" i="1"/>
  <c r="AZ28" i="1"/>
  <c r="AZ42" i="1"/>
  <c r="AZ40" i="1"/>
  <c r="AZ37" i="1"/>
  <c r="AZ23" i="1"/>
  <c r="AZ33" i="1"/>
  <c r="AZ14" i="1"/>
  <c r="AZ39" i="1"/>
  <c r="AZ22" i="1"/>
  <c r="AZ8" i="1"/>
  <c r="AZ35" i="1"/>
  <c r="AZ18" i="1"/>
  <c r="AZ30" i="1"/>
  <c r="AZ38" i="1"/>
  <c r="AZ34" i="1"/>
  <c r="AZ21" i="1"/>
  <c r="AZ43" i="1"/>
  <c r="AZ36" i="1"/>
  <c r="AZ25" i="1"/>
  <c r="AZ27" i="1"/>
  <c r="AZ17" i="1"/>
  <c r="AZ13" i="1"/>
  <c r="AZ16" i="1"/>
  <c r="AZ26" i="1"/>
  <c r="AZ44" i="1"/>
  <c r="W23" i="27"/>
  <c r="W36" i="27"/>
  <c r="W29" i="27"/>
  <c r="W40" i="27"/>
  <c r="W15" i="27"/>
  <c r="W33" i="27"/>
  <c r="W11" i="27"/>
  <c r="W37" i="27"/>
  <c r="W25" i="27"/>
  <c r="W3" i="27"/>
  <c r="W22" i="27"/>
  <c r="W19" i="27"/>
  <c r="W9" i="27"/>
  <c r="W41" i="27"/>
  <c r="W28" i="27"/>
  <c r="W35" i="27"/>
  <c r="W7" i="27"/>
  <c r="W12" i="27"/>
  <c r="W34" i="27"/>
  <c r="W18" i="27"/>
  <c r="W13" i="27"/>
  <c r="W30" i="27"/>
  <c r="W39" i="27"/>
  <c r="W38" i="27"/>
  <c r="W31" i="27"/>
  <c r="W10" i="27"/>
  <c r="W27" i="27"/>
  <c r="W5" i="27"/>
  <c r="W24" i="27"/>
  <c r="W20" i="27"/>
  <c r="W14" i="27"/>
  <c r="W16" i="27"/>
  <c r="W8" i="27"/>
  <c r="W26" i="27"/>
  <c r="W6" i="27"/>
  <c r="W32" i="27"/>
  <c r="W17" i="27"/>
  <c r="BA24" i="1" l="1"/>
  <c r="V21" i="27"/>
  <c r="AB24" i="15"/>
  <c r="Y9" i="2" a="1"/>
  <c r="Y9" i="2" s="1"/>
  <c r="Y8" i="2" a="1"/>
  <c r="Y8" i="2" s="1"/>
  <c r="Y7" i="2" a="1"/>
  <c r="Y7" i="2" s="1"/>
  <c r="AK6" i="2" a="1"/>
  <c r="AK6" i="2" s="1"/>
  <c r="Y6" i="2" a="1"/>
  <c r="Y6" i="2" s="1"/>
  <c r="Y204" i="2" a="1"/>
  <c r="Y204" i="2" s="1"/>
  <c r="Y5" i="2" a="1"/>
  <c r="Y5" i="2" s="1"/>
  <c r="Q115" i="32"/>
  <c r="O129" i="32"/>
  <c r="P83" i="32"/>
  <c r="P17" i="32"/>
  <c r="M145" i="32"/>
  <c r="N67" i="32"/>
  <c r="Q17" i="32"/>
  <c r="R17" i="32" s="1" a="1"/>
  <c r="R17" i="32" s="1"/>
  <c r="M33" i="32"/>
  <c r="R33" i="32" s="1" a="1"/>
  <c r="R33" i="32" s="1"/>
  <c r="N33" i="32"/>
  <c r="Q192" i="32"/>
  <c r="Q83" i="32"/>
  <c r="N28" i="32"/>
  <c r="N17" i="32"/>
  <c r="J17" i="32" a="1"/>
  <c r="J17" i="32" s="1"/>
  <c r="Q33" i="32"/>
  <c r="M115" i="32"/>
  <c r="O33" i="32"/>
  <c r="P35" i="32"/>
  <c r="N27" i="32"/>
  <c r="N19" i="32"/>
  <c r="N145" i="32"/>
  <c r="M129" i="32"/>
  <c r="R129" i="32" s="1" a="1"/>
  <c r="R129" i="32" s="1"/>
  <c r="P121" i="32"/>
  <c r="N97" i="32"/>
  <c r="M131" i="32"/>
  <c r="O131" i="32"/>
  <c r="J131" i="32" a="1"/>
  <c r="J131" i="32" s="1"/>
  <c r="Q157" i="32"/>
  <c r="P141" i="32"/>
  <c r="P109" i="32"/>
  <c r="P93" i="32"/>
  <c r="O77" i="32"/>
  <c r="N61" i="32"/>
  <c r="P45" i="32"/>
  <c r="P67" i="32"/>
  <c r="M67" i="32"/>
  <c r="J83" i="32" a="1"/>
  <c r="J83" i="32" s="1"/>
  <c r="N203" i="32"/>
  <c r="Q187" i="32"/>
  <c r="N163" i="32"/>
  <c r="R163" i="32" s="1" a="1"/>
  <c r="R163" i="32" s="1"/>
  <c r="O155" i="32"/>
  <c r="Q131" i="32"/>
  <c r="P123" i="32"/>
  <c r="J43" i="32" a="1"/>
  <c r="J43" i="32" s="1"/>
  <c r="Q67" i="32"/>
  <c r="O83" i="32"/>
  <c r="O67" i="32"/>
  <c r="M60" i="32"/>
  <c r="Q175" i="32"/>
  <c r="Q119" i="32"/>
  <c r="N103" i="32"/>
  <c r="P23" i="32"/>
  <c r="P62" i="32"/>
  <c r="O163" i="32"/>
  <c r="J144" i="32" a="1"/>
  <c r="J144" i="32" s="1"/>
  <c r="P102" i="32"/>
  <c r="O144" i="32"/>
  <c r="Q136" i="32"/>
  <c r="P8" i="32"/>
  <c r="M144" i="32"/>
  <c r="Q144" i="32"/>
  <c r="Q8" i="32"/>
  <c r="N144" i="32"/>
  <c r="Q77" i="32"/>
  <c r="O102" i="32"/>
  <c r="M109" i="32"/>
  <c r="J45" i="32" a="1"/>
  <c r="J45" i="32" s="1"/>
  <c r="P77" i="32"/>
  <c r="Q163" i="32"/>
  <c r="P92" i="32"/>
  <c r="Q108" i="32"/>
  <c r="J163" i="32" a="1"/>
  <c r="J163" i="32" s="1"/>
  <c r="M91" i="32"/>
  <c r="P61" i="32"/>
  <c r="P163" i="32"/>
  <c r="O61" i="32"/>
  <c r="Q203" i="32"/>
  <c r="O111" i="32"/>
  <c r="O203" i="32"/>
  <c r="N45" i="32"/>
  <c r="P205" i="32"/>
  <c r="Q142" i="32"/>
  <c r="Q126" i="32"/>
  <c r="Q118" i="32"/>
  <c r="P78" i="32"/>
  <c r="Q55" i="32"/>
  <c r="Q39" i="32"/>
  <c r="P152" i="32"/>
  <c r="O128" i="32"/>
  <c r="N112" i="32"/>
  <c r="M96" i="32"/>
  <c r="J64" i="32" a="1"/>
  <c r="J64" i="32" s="1"/>
  <c r="M32" i="32"/>
  <c r="M8" i="32"/>
  <c r="R8" i="32" s="1" a="1"/>
  <c r="R8" i="32" s="1"/>
  <c r="Q191" i="32"/>
  <c r="P189" i="32"/>
  <c r="J189" i="32" a="1"/>
  <c r="J189" i="32" s="1"/>
  <c r="M189" i="32"/>
  <c r="Q189" i="32"/>
  <c r="N10" i="32"/>
  <c r="J10" i="32" a="1"/>
  <c r="J10" i="32" s="1"/>
  <c r="Q10" i="32"/>
  <c r="M10" i="32"/>
  <c r="R10" i="32" s="1" a="1"/>
  <c r="R10" i="32" s="1"/>
  <c r="P10" i="32"/>
  <c r="O10" i="32"/>
  <c r="P95" i="32"/>
  <c r="Q95" i="32"/>
  <c r="Q201" i="32"/>
  <c r="Q177" i="32"/>
  <c r="Q89" i="32"/>
  <c r="J81" i="32" a="1"/>
  <c r="J81" i="32" s="1"/>
  <c r="P65" i="32"/>
  <c r="M49" i="32"/>
  <c r="N41" i="32"/>
  <c r="J168" i="32" a="1"/>
  <c r="J168" i="32" s="1"/>
  <c r="O152" i="32"/>
  <c r="J129" i="32" a="1"/>
  <c r="J129" i="32" s="1"/>
  <c r="P75" i="32"/>
  <c r="O29" i="32"/>
  <c r="P13" i="32"/>
  <c r="Q45" i="32"/>
  <c r="P129" i="32"/>
  <c r="P108" i="32"/>
  <c r="N129" i="32"/>
  <c r="M64" i="32"/>
  <c r="N8" i="32"/>
  <c r="J191" i="32" a="1"/>
  <c r="J191" i="32" s="1"/>
  <c r="M159" i="32"/>
  <c r="J128" i="32" a="1"/>
  <c r="J128" i="32" s="1"/>
  <c r="Q145" i="32"/>
  <c r="P131" i="32"/>
  <c r="O64" i="32"/>
  <c r="N60" i="32"/>
  <c r="P166" i="32"/>
  <c r="J151" i="32" a="1"/>
  <c r="J151" i="32" s="1"/>
  <c r="M104" i="32"/>
  <c r="O96" i="32"/>
  <c r="P180" i="32"/>
  <c r="M38" i="32"/>
  <c r="P64" i="32"/>
  <c r="P145" i="32"/>
  <c r="P60" i="32"/>
  <c r="O145" i="32"/>
  <c r="R145" i="32" s="1" a="1"/>
  <c r="R145" i="32" s="1"/>
  <c r="N189" i="32"/>
  <c r="P150" i="32"/>
  <c r="P16" i="32"/>
  <c r="N85" i="32"/>
  <c r="N77" i="32"/>
  <c r="M69" i="32"/>
  <c r="Q61" i="32"/>
  <c r="R61" i="32" s="1" a="1"/>
  <c r="R61" i="32" s="1"/>
  <c r="M45" i="32"/>
  <c r="R45" i="32" s="1" a="1"/>
  <c r="R45" i="32" s="1"/>
  <c r="P204" i="32"/>
  <c r="Q196" i="32"/>
  <c r="P164" i="32"/>
  <c r="P148" i="32"/>
  <c r="Q125" i="32"/>
  <c r="Q94" i="32"/>
  <c r="Q60" i="32"/>
  <c r="O60" i="32"/>
  <c r="P86" i="32"/>
  <c r="Q62" i="32"/>
  <c r="J47" i="32" a="1"/>
  <c r="J47" i="32" s="1"/>
  <c r="N132" i="32"/>
  <c r="Q138" i="32"/>
  <c r="O35" i="32"/>
  <c r="P27" i="32"/>
  <c r="J19" i="32" a="1"/>
  <c r="J19" i="32" s="1"/>
  <c r="P82" i="32"/>
  <c r="Q82" i="32"/>
  <c r="O171" i="32"/>
  <c r="P171" i="32"/>
  <c r="J171" i="32" a="1"/>
  <c r="J171" i="32" s="1"/>
  <c r="M171" i="32"/>
  <c r="Q171" i="32"/>
  <c r="R171" i="32" s="1" a="1"/>
  <c r="R171" i="32" s="1"/>
  <c r="M37" i="32"/>
  <c r="R37" i="32" s="1" a="1"/>
  <c r="R37" i="32" s="1"/>
  <c r="O37" i="32"/>
  <c r="Q37" i="32"/>
  <c r="J63" i="32" a="1"/>
  <c r="J63" i="32" s="1"/>
  <c r="N63" i="32"/>
  <c r="M63" i="32"/>
  <c r="Q63" i="32"/>
  <c r="P49" i="32"/>
  <c r="Q35" i="32"/>
  <c r="P41" i="32"/>
  <c r="M47" i="32"/>
  <c r="Q19" i="32"/>
  <c r="Q205" i="32"/>
  <c r="Q97" i="32"/>
  <c r="P55" i="32"/>
  <c r="Q16" i="32"/>
  <c r="Q93" i="32"/>
  <c r="N128" i="32"/>
  <c r="M93" i="32"/>
  <c r="M128" i="32"/>
  <c r="O97" i="32"/>
  <c r="J16" i="32" a="1"/>
  <c r="J16" i="32" s="1"/>
  <c r="J167" i="32" a="1"/>
  <c r="J167" i="32" s="1"/>
  <c r="P43" i="32"/>
  <c r="Q128" i="32"/>
  <c r="P97" i="32"/>
  <c r="Q29" i="32"/>
  <c r="M19" i="32"/>
  <c r="M61" i="32"/>
  <c r="O151" i="32"/>
  <c r="M41" i="32"/>
  <c r="N180" i="32"/>
  <c r="J203" i="32" a="1"/>
  <c r="J203" i="32" s="1"/>
  <c r="J41" i="32" a="1"/>
  <c r="J41" i="32" s="1"/>
  <c r="N171" i="32"/>
  <c r="Q98" i="32"/>
  <c r="Q181" i="32"/>
  <c r="P184" i="32"/>
  <c r="P88" i="32"/>
  <c r="J18" i="32" a="1"/>
  <c r="J18" i="32" s="1"/>
  <c r="P11" i="32"/>
  <c r="J93" i="32" a="1"/>
  <c r="J93" i="32" s="1"/>
  <c r="P79" i="32"/>
  <c r="M20" i="32"/>
  <c r="P12" i="32"/>
  <c r="N140" i="32"/>
  <c r="P136" i="32"/>
  <c r="Q49" i="32"/>
  <c r="O189" i="32"/>
  <c r="O112" i="32"/>
  <c r="O41" i="32"/>
  <c r="N47" i="32"/>
  <c r="O180" i="32"/>
  <c r="J61" i="32" a="1"/>
  <c r="J61" i="32" s="1"/>
  <c r="O21" i="32"/>
  <c r="P14" i="32"/>
  <c r="O110" i="32"/>
  <c r="M103" i="32"/>
  <c r="O49" i="32"/>
  <c r="J35" i="32" a="1"/>
  <c r="J35" i="32" s="1"/>
  <c r="Q27" i="32"/>
  <c r="P125" i="32"/>
  <c r="Q41" i="32"/>
  <c r="P201" i="32"/>
  <c r="Q180" i="32"/>
  <c r="M77" i="32"/>
  <c r="R77" i="32" s="1" a="1"/>
  <c r="R77" i="32" s="1"/>
  <c r="N29" i="32"/>
  <c r="O19" i="32"/>
  <c r="O47" i="32"/>
  <c r="J8" i="32" a="1"/>
  <c r="J8" i="32" s="1"/>
  <c r="N36" i="32"/>
  <c r="Q130" i="32"/>
  <c r="J180" i="32" a="1"/>
  <c r="J180" i="32" s="1"/>
  <c r="P47" i="32"/>
  <c r="R47" i="32" s="1" a="1"/>
  <c r="R47" i="32" s="1"/>
  <c r="P132" i="32"/>
  <c r="O16" i="32"/>
  <c r="M16" i="32"/>
  <c r="N16" i="32"/>
  <c r="N82" i="32"/>
  <c r="P51" i="32"/>
  <c r="J132" i="32" a="1"/>
  <c r="J132" i="32" s="1"/>
  <c r="P124" i="32"/>
  <c r="Q176" i="32"/>
  <c r="P19" i="32"/>
  <c r="Q151" i="32"/>
  <c r="Q47" i="32"/>
  <c r="M81" i="32"/>
  <c r="Q44" i="32"/>
  <c r="J183" i="32" a="1"/>
  <c r="J183" i="32" s="1"/>
  <c r="J68" i="32" a="1"/>
  <c r="J68" i="32" s="1"/>
  <c r="Y5" i="29"/>
  <c r="AC26" i="29"/>
  <c r="AC37" i="29"/>
  <c r="M5" i="29"/>
  <c r="AB13" i="29"/>
  <c r="M13" i="29"/>
  <c r="Y21" i="29"/>
  <c r="M21" i="29"/>
  <c r="AB29" i="29"/>
  <c r="M29" i="29"/>
  <c r="Y15" i="29"/>
  <c r="Z15" i="29"/>
  <c r="Y23" i="29"/>
  <c r="Z23" i="29"/>
  <c r="Y31" i="29"/>
  <c r="Z31" i="29"/>
  <c r="Y39" i="29"/>
  <c r="Z39" i="29"/>
  <c r="L8" i="29"/>
  <c r="R8" i="29"/>
  <c r="V3" i="29"/>
  <c r="Q18" i="29"/>
  <c r="AA18" i="29"/>
  <c r="U26" i="29"/>
  <c r="AA26" i="29"/>
  <c r="M34" i="29"/>
  <c r="AA34" i="29"/>
  <c r="Z2" i="29"/>
  <c r="L37" i="29"/>
  <c r="U37" i="29"/>
  <c r="AB3" i="29"/>
  <c r="Y8" i="29"/>
  <c r="W8" i="29"/>
  <c r="X5" i="29"/>
  <c r="AC3" i="29"/>
  <c r="V5" i="29"/>
  <c r="K13" i="29"/>
  <c r="V13" i="29"/>
  <c r="J21" i="29"/>
  <c r="V21" i="29"/>
  <c r="K29" i="29"/>
  <c r="V29" i="29"/>
  <c r="AA15" i="29"/>
  <c r="S15" i="29"/>
  <c r="AA23" i="29"/>
  <c r="S23" i="29"/>
  <c r="AA31" i="29"/>
  <c r="S31" i="29"/>
  <c r="AA39" i="29"/>
  <c r="S39" i="29"/>
  <c r="M8" i="29"/>
  <c r="Z3" i="29"/>
  <c r="U18" i="29"/>
  <c r="AB18" i="29"/>
  <c r="S26" i="29"/>
  <c r="AB26" i="29"/>
  <c r="Z34" i="29"/>
  <c r="AB34" i="29"/>
  <c r="Q2" i="29"/>
  <c r="M37" i="29"/>
  <c r="Q37" i="29"/>
  <c r="AA3" i="29"/>
  <c r="W3" i="29"/>
  <c r="AC34" i="29"/>
  <c r="X8" i="29"/>
  <c r="W13" i="29"/>
  <c r="Z13" i="29"/>
  <c r="L21" i="29"/>
  <c r="Z21" i="29"/>
  <c r="X29" i="29"/>
  <c r="Z29" i="29"/>
  <c r="V8" i="29"/>
  <c r="S3" i="29"/>
  <c r="M18" i="29"/>
  <c r="J18" i="29"/>
  <c r="Z26" i="29"/>
  <c r="J26" i="29"/>
  <c r="Q34" i="29"/>
  <c r="J34" i="29"/>
  <c r="M2" i="29"/>
  <c r="AB37" i="29"/>
  <c r="R37" i="29"/>
  <c r="AB8" i="29"/>
  <c r="Y3" i="29"/>
  <c r="AC15" i="29"/>
  <c r="X3" i="29"/>
  <c r="S5" i="29"/>
  <c r="X13" i="29"/>
  <c r="S13" i="29"/>
  <c r="AA21" i="29"/>
  <c r="S21" i="29"/>
  <c r="W29" i="29"/>
  <c r="S29" i="29"/>
  <c r="J15" i="29"/>
  <c r="U15" i="29"/>
  <c r="J23" i="29"/>
  <c r="U23" i="29"/>
  <c r="J31" i="29"/>
  <c r="U31" i="29"/>
  <c r="J39" i="29"/>
  <c r="U39" i="29"/>
  <c r="Z8" i="29"/>
  <c r="T3" i="29"/>
  <c r="T18" i="29"/>
  <c r="K18" i="29"/>
  <c r="V26" i="29"/>
  <c r="K26" i="29"/>
  <c r="U34" i="29"/>
  <c r="K34" i="29"/>
  <c r="R2" i="29"/>
  <c r="X37" i="29"/>
  <c r="K37" i="29"/>
  <c r="AA8" i="29"/>
  <c r="S18" i="29"/>
  <c r="R26" i="29"/>
  <c r="U2" i="29"/>
  <c r="L26" i="29"/>
  <c r="Y2" i="29"/>
  <c r="AC31" i="29"/>
  <c r="AC18" i="29"/>
  <c r="AC29" i="29"/>
  <c r="K5" i="29"/>
  <c r="U5" i="29"/>
  <c r="AA13" i="29"/>
  <c r="U13" i="29"/>
  <c r="K21" i="29"/>
  <c r="U21" i="29"/>
  <c r="AA29" i="29"/>
  <c r="U29" i="29"/>
  <c r="L15" i="29"/>
  <c r="R15" i="29"/>
  <c r="L23" i="29"/>
  <c r="R23" i="29"/>
  <c r="L31" i="29"/>
  <c r="R31" i="29"/>
  <c r="L39" i="29"/>
  <c r="R39" i="29"/>
  <c r="T8" i="29"/>
  <c r="K3" i="29"/>
  <c r="Q3" i="29"/>
  <c r="V18" i="29"/>
  <c r="W18" i="29"/>
  <c r="Q26" i="29"/>
  <c r="W26" i="29"/>
  <c r="S34" i="29"/>
  <c r="W34" i="29"/>
  <c r="K2" i="29"/>
  <c r="T2" i="29"/>
  <c r="Y37" i="29"/>
  <c r="Z37" i="29"/>
  <c r="AC8" i="29"/>
  <c r="S8" i="29"/>
  <c r="L18" i="29"/>
  <c r="T34" i="29"/>
  <c r="L34" i="29"/>
  <c r="AC39" i="29"/>
  <c r="AC13" i="29"/>
  <c r="AC2" i="29"/>
  <c r="L5" i="29"/>
  <c r="J13" i="29"/>
  <c r="X21" i="29"/>
  <c r="J29" i="29"/>
  <c r="W15" i="29"/>
  <c r="W23" i="29"/>
  <c r="W31" i="29"/>
  <c r="W39" i="29"/>
  <c r="K8" i="29"/>
  <c r="J3" i="29"/>
  <c r="R18" i="29"/>
  <c r="T26" i="29"/>
  <c r="V34" i="29"/>
  <c r="J2" i="29"/>
  <c r="AA37" i="29"/>
  <c r="K7" i="13"/>
  <c r="N7" i="3" s="1"/>
  <c r="AB7" i="15"/>
  <c r="AA7" i="15"/>
  <c r="M80" i="32"/>
  <c r="Q80" i="32"/>
  <c r="N80" i="32"/>
  <c r="P80" i="32"/>
  <c r="R80" i="32" s="1" a="1"/>
  <c r="R80" i="32" s="1"/>
  <c r="O80" i="32"/>
  <c r="J80" i="32" a="1"/>
  <c r="J80" i="32" s="1"/>
  <c r="Q200" i="32"/>
  <c r="P200" i="32"/>
  <c r="O200" i="32"/>
  <c r="M200" i="32"/>
  <c r="J200" i="32" a="1"/>
  <c r="J200" i="32" s="1"/>
  <c r="N200" i="32"/>
  <c r="O193" i="32"/>
  <c r="N193" i="32"/>
  <c r="P193" i="32"/>
  <c r="Q193" i="32"/>
  <c r="J193" i="32" a="1"/>
  <c r="J193" i="32" s="1"/>
  <c r="M193" i="32"/>
  <c r="M165" i="32"/>
  <c r="Q165" i="32"/>
  <c r="P165" i="32"/>
  <c r="N57" i="32"/>
  <c r="Q57" i="32"/>
  <c r="P57" i="32"/>
  <c r="J156" i="32" a="1"/>
  <c r="J156" i="32" s="1"/>
  <c r="N156" i="32"/>
  <c r="Q156" i="32"/>
  <c r="P156" i="32"/>
  <c r="O156" i="32"/>
  <c r="M156" i="32"/>
  <c r="Q7" i="32"/>
  <c r="P87" i="32"/>
  <c r="J87" i="32" a="1"/>
  <c r="J87" i="32" s="1"/>
  <c r="O87" i="32"/>
  <c r="M87" i="32"/>
  <c r="Q87" i="32"/>
  <c r="N87" i="32"/>
  <c r="P25" i="32"/>
  <c r="O25" i="32"/>
  <c r="Q25" i="32"/>
  <c r="N182" i="32"/>
  <c r="M182" i="32"/>
  <c r="O182" i="32"/>
  <c r="P182" i="32"/>
  <c r="Q182" i="32"/>
  <c r="J182" i="32" a="1"/>
  <c r="J182" i="32" s="1"/>
  <c r="Q198" i="32"/>
  <c r="P198" i="32"/>
  <c r="Q117" i="32"/>
  <c r="P117" i="32"/>
  <c r="N117" i="32"/>
  <c r="N9" i="32"/>
  <c r="O9" i="32"/>
  <c r="M9" i="32"/>
  <c r="Q9" i="32"/>
  <c r="J9" i="32" a="1"/>
  <c r="J9" i="32" s="1"/>
  <c r="P9" i="32"/>
  <c r="M185" i="32"/>
  <c r="Q185" i="32"/>
  <c r="P185" i="32"/>
  <c r="O185" i="32"/>
  <c r="J169" i="32" a="1"/>
  <c r="J169" i="32" s="1"/>
  <c r="P169" i="32"/>
  <c r="N169" i="32"/>
  <c r="Q169" i="32"/>
  <c r="N84" i="32"/>
  <c r="Q84" i="32"/>
  <c r="O84" i="32"/>
  <c r="O56" i="32"/>
  <c r="M56" i="32"/>
  <c r="P56" i="32"/>
  <c r="P74" i="32"/>
  <c r="O74" i="32"/>
  <c r="N74" i="32"/>
  <c r="J74" i="32" a="1"/>
  <c r="J74" i="32" s="1"/>
  <c r="M74" i="32"/>
  <c r="Q74" i="32"/>
  <c r="O42" i="32"/>
  <c r="P42" i="32"/>
  <c r="Q42" i="32"/>
  <c r="M42" i="32"/>
  <c r="J42" i="32" a="1"/>
  <c r="J42" i="32" s="1"/>
  <c r="N42" i="32"/>
  <c r="N26" i="32"/>
  <c r="P26" i="32"/>
  <c r="M26" i="32"/>
  <c r="Q26" i="32"/>
  <c r="O26" i="32"/>
  <c r="J26" i="32" a="1"/>
  <c r="J26" i="32" s="1"/>
  <c r="P24" i="32"/>
  <c r="N24" i="32"/>
  <c r="Q21" i="32"/>
  <c r="P21" i="32"/>
  <c r="N158" i="32"/>
  <c r="P158" i="32"/>
  <c r="Q158" i="32"/>
  <c r="J186" i="32" a="1"/>
  <c r="J186" i="32" s="1"/>
  <c r="O186" i="32"/>
  <c r="M186" i="32"/>
  <c r="N186" i="32"/>
  <c r="P186" i="32"/>
  <c r="Q186" i="32"/>
  <c r="M118" i="32"/>
  <c r="P118" i="32"/>
  <c r="N52" i="32"/>
  <c r="M52" i="32"/>
  <c r="Q52" i="32"/>
  <c r="J52" i="32" a="1"/>
  <c r="J52" i="32" s="1"/>
  <c r="P52" i="32"/>
  <c r="O52" i="32"/>
  <c r="O66" i="32"/>
  <c r="M183" i="32"/>
  <c r="P140" i="32"/>
  <c r="J199" i="32" a="1"/>
  <c r="J199" i="32" s="1"/>
  <c r="P181" i="32"/>
  <c r="P96" i="32"/>
  <c r="Q43" i="32"/>
  <c r="P103" i="32"/>
  <c r="P28" i="32"/>
  <c r="P36" i="32"/>
  <c r="P68" i="32"/>
  <c r="M141" i="32"/>
  <c r="O93" i="32"/>
  <c r="N118" i="32"/>
  <c r="O36" i="32"/>
  <c r="M176" i="32"/>
  <c r="O191" i="32"/>
  <c r="O68" i="32"/>
  <c r="M132" i="32"/>
  <c r="J177" i="32" a="1"/>
  <c r="J177" i="32" s="1"/>
  <c r="J104" i="32" a="1"/>
  <c r="J104" i="32" s="1"/>
  <c r="J36" i="32" a="1"/>
  <c r="J36" i="32" s="1"/>
  <c r="N12" i="32"/>
  <c r="N130" i="32"/>
  <c r="P188" i="32"/>
  <c r="Q96" i="32"/>
  <c r="Q81" i="32"/>
  <c r="Q183" i="32"/>
  <c r="Q28" i="32"/>
  <c r="Q36" i="32"/>
  <c r="P177" i="32"/>
  <c r="O177" i="32"/>
  <c r="N93" i="32"/>
  <c r="M28" i="32"/>
  <c r="O81" i="32"/>
  <c r="N104" i="32"/>
  <c r="O132" i="32"/>
  <c r="M88" i="32"/>
  <c r="J27" i="32" a="1"/>
  <c r="J27" i="32" s="1"/>
  <c r="J141" i="32" a="1"/>
  <c r="J141" i="32" s="1"/>
  <c r="J103" i="32" a="1"/>
  <c r="J103" i="32" s="1"/>
  <c r="O124" i="32"/>
  <c r="N90" i="32"/>
  <c r="Q103" i="32"/>
  <c r="Q51" i="32"/>
  <c r="P81" i="32"/>
  <c r="P183" i="32"/>
  <c r="Q132" i="32"/>
  <c r="P176" i="32"/>
  <c r="N177" i="32"/>
  <c r="M43" i="32"/>
  <c r="N81" i="32"/>
  <c r="O183" i="32"/>
  <c r="M191" i="32"/>
  <c r="M36" i="32"/>
  <c r="J96" i="32" a="1"/>
  <c r="J96" i="32" s="1"/>
  <c r="J49" i="32" a="1"/>
  <c r="J49" i="32" s="1"/>
  <c r="J28" i="32" a="1"/>
  <c r="J28" i="32" s="1"/>
  <c r="N197" i="32"/>
  <c r="N152" i="32"/>
  <c r="N95" i="32"/>
  <c r="Q88" i="32"/>
  <c r="P7" i="32"/>
  <c r="P104" i="32"/>
  <c r="M177" i="32"/>
  <c r="M35" i="32"/>
  <c r="M99" i="32"/>
  <c r="Q46" i="32"/>
  <c r="N184" i="32"/>
  <c r="O119" i="32"/>
  <c r="M102" i="32"/>
  <c r="Q104" i="32"/>
  <c r="N96" i="32"/>
  <c r="N183" i="32"/>
  <c r="O120" i="32"/>
  <c r="N113" i="32"/>
  <c r="N20" i="32"/>
  <c r="P178" i="32"/>
  <c r="J29" i="32" a="1"/>
  <c r="J29" i="32" s="1"/>
  <c r="O104" i="32"/>
  <c r="N35" i="32"/>
  <c r="N185" i="32"/>
  <c r="Q199" i="32"/>
  <c r="J99" i="32" a="1"/>
  <c r="J99" i="32" s="1"/>
  <c r="J170" i="32" a="1"/>
  <c r="J170" i="32" s="1"/>
  <c r="N170" i="32"/>
  <c r="P170" i="32"/>
  <c r="O170" i="32"/>
  <c r="Q170" i="32"/>
  <c r="P147" i="32"/>
  <c r="Q147" i="32"/>
  <c r="J147" i="32" a="1"/>
  <c r="J147" i="32" s="1"/>
  <c r="O147" i="32"/>
  <c r="N147" i="32"/>
  <c r="M147" i="32"/>
  <c r="Q141" i="32"/>
  <c r="N141" i="32"/>
  <c r="O141" i="32"/>
  <c r="Q58" i="32"/>
  <c r="M58" i="32"/>
  <c r="J51" i="32" a="1"/>
  <c r="J51" i="32" s="1"/>
  <c r="N51" i="32"/>
  <c r="M51" i="32"/>
  <c r="O51" i="32"/>
  <c r="O14" i="32"/>
  <c r="J14" i="32" a="1"/>
  <c r="J14" i="32" s="1"/>
  <c r="Q14" i="32"/>
  <c r="M14" i="32"/>
  <c r="N14" i="32"/>
  <c r="J32" i="32" a="1"/>
  <c r="J32" i="32" s="1"/>
  <c r="N32" i="32"/>
  <c r="O32" i="32"/>
  <c r="P32" i="32"/>
  <c r="J11" i="32" a="1"/>
  <c r="J11" i="32" s="1"/>
  <c r="O11" i="32"/>
  <c r="Q11" i="32"/>
  <c r="J176" i="32" a="1"/>
  <c r="J176" i="32" s="1"/>
  <c r="N176" i="32"/>
  <c r="O176" i="32"/>
  <c r="O127" i="32"/>
  <c r="J127" i="32" a="1"/>
  <c r="J127" i="32" s="1"/>
  <c r="P127" i="32"/>
  <c r="N68" i="32"/>
  <c r="M68" i="32"/>
  <c r="Q68" i="32"/>
  <c r="O27" i="32"/>
  <c r="M27" i="32"/>
  <c r="Q154" i="32"/>
  <c r="J154" i="32" a="1"/>
  <c r="J154" i="32" s="1"/>
  <c r="N154" i="32"/>
  <c r="O154" i="32"/>
  <c r="M154" i="32"/>
  <c r="M110" i="32"/>
  <c r="N110" i="32"/>
  <c r="P110" i="32"/>
  <c r="Q110" i="32"/>
  <c r="J110" i="32" a="1"/>
  <c r="J110" i="32" s="1"/>
  <c r="Q73" i="32"/>
  <c r="J73" i="32" a="1"/>
  <c r="J73" i="32" s="1"/>
  <c r="P73" i="32"/>
  <c r="M73" i="32"/>
  <c r="O73" i="32"/>
  <c r="N73" i="32"/>
  <c r="N65" i="32"/>
  <c r="O65" i="32"/>
  <c r="Q166" i="32"/>
  <c r="M166" i="32"/>
  <c r="O166" i="32"/>
  <c r="Q123" i="32"/>
  <c r="M123" i="32"/>
  <c r="J123" i="32" a="1"/>
  <c r="J123" i="32" s="1"/>
  <c r="N123" i="32"/>
  <c r="O123" i="32"/>
  <c r="O48" i="32"/>
  <c r="N48" i="32"/>
  <c r="M48" i="32"/>
  <c r="P48" i="32"/>
  <c r="J48" i="32" a="1"/>
  <c r="J48" i="32" s="1"/>
  <c r="Q48" i="32"/>
  <c r="Q168" i="32"/>
  <c r="O168" i="32"/>
  <c r="M168" i="32"/>
  <c r="P168" i="32"/>
  <c r="N168" i="32"/>
  <c r="M160" i="32"/>
  <c r="P160" i="32"/>
  <c r="J160" i="32" a="1"/>
  <c r="J160" i="32" s="1"/>
  <c r="O160" i="32"/>
  <c r="N160" i="32"/>
  <c r="M79" i="32"/>
  <c r="N79" i="32"/>
  <c r="O79" i="32"/>
  <c r="Q79" i="32"/>
  <c r="M34" i="32"/>
  <c r="N34" i="32"/>
  <c r="P34" i="32"/>
  <c r="J12" i="32" a="1"/>
  <c r="J12" i="32" s="1"/>
  <c r="Q12" i="32"/>
  <c r="O12" i="32"/>
  <c r="M12" i="32"/>
  <c r="O205" i="32"/>
  <c r="J205" i="32" a="1"/>
  <c r="J205" i="32" s="1"/>
  <c r="N205" i="32"/>
  <c r="M205" i="32"/>
  <c r="O172" i="32"/>
  <c r="P172" i="32"/>
  <c r="Q172" i="32"/>
  <c r="N151" i="32"/>
  <c r="M151" i="32"/>
  <c r="P151" i="32"/>
  <c r="N101" i="32"/>
  <c r="P101" i="32"/>
  <c r="J23" i="32" a="1"/>
  <c r="J23" i="32" s="1"/>
  <c r="O23" i="32"/>
  <c r="Q23" i="32"/>
  <c r="N23" i="32"/>
  <c r="M23" i="32"/>
  <c r="Q54" i="32"/>
  <c r="N54" i="32"/>
  <c r="M40" i="32"/>
  <c r="J40" i="32" a="1"/>
  <c r="J40" i="32" s="1"/>
  <c r="P40" i="32"/>
  <c r="N40" i="32"/>
  <c r="O40" i="32"/>
  <c r="Q65" i="32"/>
  <c r="N199" i="32"/>
  <c r="Q174" i="32"/>
  <c r="M174" i="32"/>
  <c r="P138" i="32"/>
  <c r="M138" i="32"/>
  <c r="N86" i="32"/>
  <c r="O86" i="32"/>
  <c r="M86" i="32"/>
  <c r="J86" i="32" a="1"/>
  <c r="J86" i="32" s="1"/>
  <c r="Q86" i="32"/>
  <c r="Q78" i="32"/>
  <c r="M78" i="32"/>
  <c r="N78" i="32"/>
  <c r="J78" i="32" a="1"/>
  <c r="J78" i="32" s="1"/>
  <c r="O78" i="32"/>
  <c r="Q18" i="32"/>
  <c r="P18" i="32"/>
  <c r="N18" i="32"/>
  <c r="N204" i="32"/>
  <c r="Q204" i="32"/>
  <c r="J192" i="32" a="1"/>
  <c r="J192" i="32" s="1"/>
  <c r="O192" i="32"/>
  <c r="N192" i="32"/>
  <c r="M192" i="32"/>
  <c r="P157" i="32"/>
  <c r="N157" i="32"/>
  <c r="O157" i="32"/>
  <c r="M143" i="32"/>
  <c r="O143" i="32"/>
  <c r="J143" i="32" a="1"/>
  <c r="J143" i="32" s="1"/>
  <c r="P143" i="32"/>
  <c r="Q143" i="32"/>
  <c r="N143" i="32"/>
  <c r="J39" i="32" a="1"/>
  <c r="J39" i="32" s="1"/>
  <c r="M39" i="32"/>
  <c r="P39" i="32"/>
  <c r="Q160" i="32"/>
  <c r="P30" i="32"/>
  <c r="Q30" i="32"/>
  <c r="N187" i="32"/>
  <c r="O187" i="32"/>
  <c r="J187" i="32" a="1"/>
  <c r="J187" i="32" s="1"/>
  <c r="M187" i="32"/>
  <c r="P187" i="32"/>
  <c r="J181" i="32" a="1"/>
  <c r="J181" i="32" s="1"/>
  <c r="M181" i="32"/>
  <c r="O181" i="32"/>
  <c r="N181" i="32"/>
  <c r="Q122" i="32"/>
  <c r="J122" i="32" a="1"/>
  <c r="J122" i="32" s="1"/>
  <c r="O122" i="32"/>
  <c r="M122" i="32"/>
  <c r="N122" i="32"/>
  <c r="O92" i="32"/>
  <c r="J92" i="32" a="1"/>
  <c r="J92" i="32" s="1"/>
  <c r="Q92" i="32"/>
  <c r="M92" i="32"/>
  <c r="N62" i="32"/>
  <c r="M62" i="32"/>
  <c r="M25" i="32"/>
  <c r="N25" i="32"/>
  <c r="J25" i="32" a="1"/>
  <c r="J25" i="32" s="1"/>
  <c r="J142" i="32" a="1"/>
  <c r="J142" i="32" s="1"/>
  <c r="P142" i="32"/>
  <c r="M142" i="32"/>
  <c r="O142" i="32"/>
  <c r="N142" i="32"/>
  <c r="Q85" i="32"/>
  <c r="M85" i="32"/>
  <c r="Q69" i="32"/>
  <c r="N69" i="32"/>
  <c r="M55" i="32"/>
  <c r="O55" i="32"/>
  <c r="N55" i="32"/>
  <c r="J55" i="32" a="1"/>
  <c r="J55" i="32" s="1"/>
  <c r="O201" i="32"/>
  <c r="M201" i="32"/>
  <c r="N201" i="32"/>
  <c r="J201" i="32" a="1"/>
  <c r="J201" i="32" s="1"/>
  <c r="M136" i="32"/>
  <c r="J136" i="32" a="1"/>
  <c r="J136" i="32" s="1"/>
  <c r="N136" i="32"/>
  <c r="J72" i="32" a="1"/>
  <c r="J72" i="32" s="1"/>
  <c r="M72" i="32"/>
  <c r="Q72" i="32"/>
  <c r="P72" i="32"/>
  <c r="O72" i="32"/>
  <c r="Q59" i="32"/>
  <c r="J59" i="32" a="1"/>
  <c r="J59" i="32" s="1"/>
  <c r="P59" i="32"/>
  <c r="O202" i="32"/>
  <c r="P202" i="32"/>
  <c r="O106" i="32"/>
  <c r="M106" i="32"/>
  <c r="P106" i="32"/>
  <c r="Q106" i="32"/>
  <c r="J106" i="32" a="1"/>
  <c r="J106" i="32" s="1"/>
  <c r="N106" i="32"/>
  <c r="P99" i="32"/>
  <c r="N99" i="32"/>
  <c r="Q99" i="32"/>
  <c r="O99" i="32"/>
  <c r="J46" i="32" a="1"/>
  <c r="J46" i="32" s="1"/>
  <c r="M46" i="32"/>
  <c r="N46" i="32"/>
  <c r="O46" i="32"/>
  <c r="P46" i="32"/>
  <c r="P31" i="32"/>
  <c r="Q31" i="32"/>
  <c r="J31" i="32" a="1"/>
  <c r="J31" i="32" s="1"/>
  <c r="N190" i="32"/>
  <c r="J119" i="32" a="1"/>
  <c r="J119" i="32" s="1"/>
  <c r="M119" i="32"/>
  <c r="N119" i="32"/>
  <c r="P119" i="32"/>
  <c r="P98" i="32"/>
  <c r="N98" i="32"/>
  <c r="J91" i="32" a="1"/>
  <c r="J91" i="32" s="1"/>
  <c r="O91" i="32"/>
  <c r="N91" i="32"/>
  <c r="P91" i="32"/>
  <c r="M7" i="32"/>
  <c r="O7" i="32"/>
  <c r="N7" i="32"/>
  <c r="J7" i="32" a="1"/>
  <c r="J7" i="32" s="1"/>
  <c r="M164" i="32"/>
  <c r="N164" i="32"/>
  <c r="O164" i="32"/>
  <c r="J164" i="32" a="1"/>
  <c r="J164" i="32" s="1"/>
  <c r="Q164" i="32"/>
  <c r="P116" i="32"/>
  <c r="Q116" i="32"/>
  <c r="J116" i="32" a="1"/>
  <c r="J116" i="32" s="1"/>
  <c r="N116" i="32"/>
  <c r="M116" i="32"/>
  <c r="O116" i="32"/>
  <c r="Q15" i="32"/>
  <c r="P15" i="32"/>
  <c r="M15" i="32"/>
  <c r="N15" i="32"/>
  <c r="M113" i="32"/>
  <c r="O113" i="32"/>
  <c r="J113" i="32" a="1"/>
  <c r="J113" i="32" s="1"/>
  <c r="Q113" i="32"/>
  <c r="P113" i="32"/>
  <c r="P38" i="32"/>
  <c r="O38" i="32"/>
  <c r="N38" i="32"/>
  <c r="Q38" i="32"/>
  <c r="J38" i="32" a="1"/>
  <c r="J38" i="32" s="1"/>
  <c r="O162" i="32"/>
  <c r="Q162" i="32"/>
  <c r="N148" i="32"/>
  <c r="O148" i="32"/>
  <c r="M148" i="32"/>
  <c r="Q148" i="32"/>
  <c r="J148" i="32" a="1"/>
  <c r="J148" i="32" s="1"/>
  <c r="J111" i="32" a="1"/>
  <c r="J111" i="32" s="1"/>
  <c r="P111" i="32"/>
  <c r="Q111" i="32"/>
  <c r="M111" i="32"/>
  <c r="N111" i="32"/>
  <c r="O105" i="32"/>
  <c r="J105" i="32" a="1"/>
  <c r="J105" i="32" s="1"/>
  <c r="N105" i="32"/>
  <c r="P105" i="32"/>
  <c r="M105" i="32"/>
  <c r="M75" i="32"/>
  <c r="J75" i="32" a="1"/>
  <c r="J75" i="32" s="1"/>
  <c r="Q75" i="32"/>
  <c r="O20" i="32"/>
  <c r="J20" i="32" a="1"/>
  <c r="J20" i="32" s="1"/>
  <c r="P20" i="32"/>
  <c r="O13" i="32"/>
  <c r="Q13" i="32"/>
  <c r="N13" i="32"/>
  <c r="J13" i="32" a="1"/>
  <c r="J13" i="32" s="1"/>
  <c r="M13" i="32"/>
  <c r="Q70" i="32"/>
  <c r="N70" i="32"/>
  <c r="Q202" i="32"/>
  <c r="Q105" i="32"/>
  <c r="P162" i="32"/>
  <c r="J79" i="32" a="1"/>
  <c r="J79" i="32" s="1"/>
  <c r="O44" i="32"/>
  <c r="P44" i="32"/>
  <c r="J22" i="32" a="1"/>
  <c r="J22" i="32" s="1"/>
  <c r="O175" i="32"/>
  <c r="J175" i="32" a="1"/>
  <c r="J175" i="32" s="1"/>
  <c r="N175" i="32"/>
  <c r="M175" i="32"/>
  <c r="P175" i="32"/>
  <c r="N153" i="32"/>
  <c r="M153" i="32"/>
  <c r="P139" i="32"/>
  <c r="Q139" i="32"/>
  <c r="O139" i="32"/>
  <c r="J139" i="32" a="1"/>
  <c r="J139" i="32" s="1"/>
  <c r="N125" i="32"/>
  <c r="O125" i="32"/>
  <c r="M125" i="32"/>
  <c r="J125" i="32" a="1"/>
  <c r="J125" i="32" s="1"/>
  <c r="O117" i="32"/>
  <c r="M117" i="32"/>
  <c r="J117" i="32" a="1"/>
  <c r="J117" i="32" s="1"/>
  <c r="O89" i="32"/>
  <c r="M89" i="32"/>
  <c r="N89" i="32"/>
  <c r="P89" i="32"/>
  <c r="J100" i="32" a="1"/>
  <c r="J100" i="32" s="1"/>
  <c r="N100" i="32"/>
  <c r="M100" i="32"/>
  <c r="O100" i="32"/>
  <c r="P100" i="32"/>
  <c r="O118" i="32"/>
  <c r="J118" i="32" a="1"/>
  <c r="J118" i="32" s="1"/>
  <c r="P153" i="32"/>
  <c r="J77" i="32" a="1"/>
  <c r="J77" i="32" s="1"/>
  <c r="O103" i="32"/>
  <c r="M124" i="32"/>
  <c r="J95" i="32" a="1"/>
  <c r="J95" i="32" s="1"/>
  <c r="J84" i="32" a="1"/>
  <c r="J84" i="32" s="1"/>
  <c r="O169" i="32"/>
  <c r="J89" i="32" a="1"/>
  <c r="J89" i="32" s="1"/>
  <c r="M197" i="32"/>
  <c r="O90" i="32"/>
  <c r="M84" i="32"/>
  <c r="P94" i="32"/>
  <c r="N196" i="32"/>
  <c r="P155" i="32"/>
  <c r="O149" i="32"/>
  <c r="P84" i="32"/>
  <c r="M169" i="32"/>
  <c r="M107" i="32"/>
  <c r="N195" i="32"/>
  <c r="M161" i="32"/>
  <c r="N71" i="32"/>
  <c r="P71" i="32"/>
  <c r="M71" i="32"/>
  <c r="O71" i="32"/>
  <c r="Q71" i="32"/>
  <c r="J71" i="32" a="1"/>
  <c r="J71" i="32" s="1"/>
  <c r="J135" i="32" a="1"/>
  <c r="J135" i="32" s="1"/>
  <c r="P135" i="32"/>
  <c r="J53" i="32" a="1"/>
  <c r="J53" i="32" s="1"/>
  <c r="M53" i="32"/>
  <c r="P53" i="32"/>
  <c r="N53" i="32"/>
  <c r="O53" i="32"/>
  <c r="Q53" i="32"/>
  <c r="P50" i="32"/>
  <c r="J50" i="32" a="1"/>
  <c r="J50" i="32" s="1"/>
  <c r="O50" i="32"/>
  <c r="M50" i="32"/>
  <c r="N50" i="32"/>
  <c r="Q50" i="32"/>
  <c r="P114" i="32"/>
  <c r="Q114" i="32"/>
  <c r="J114" i="32" a="1"/>
  <c r="J114" i="32" s="1"/>
  <c r="M114" i="32"/>
  <c r="O114" i="32"/>
  <c r="N114" i="32"/>
  <c r="O194" i="32"/>
  <c r="J194" i="32" a="1"/>
  <c r="J194" i="32" s="1"/>
  <c r="Q194" i="32"/>
  <c r="N94" i="32"/>
  <c r="J155" i="32" a="1"/>
  <c r="J155" i="32" s="1"/>
  <c r="O133" i="32"/>
  <c r="J133" i="32" a="1"/>
  <c r="J133" i="32" s="1"/>
  <c r="O179" i="32"/>
  <c r="M179" i="32"/>
  <c r="Q190" i="32"/>
  <c r="Q153" i="32"/>
  <c r="Q155" i="32"/>
  <c r="P107" i="32"/>
  <c r="O94" i="32"/>
  <c r="N66" i="32"/>
  <c r="N107" i="32"/>
  <c r="M195" i="32"/>
  <c r="J166" i="32" a="1"/>
  <c r="J166" i="32" s="1"/>
  <c r="N166" i="32"/>
  <c r="J158" i="32" a="1"/>
  <c r="J158" i="32" s="1"/>
  <c r="O158" i="32"/>
  <c r="M158" i="32"/>
  <c r="Q152" i="32"/>
  <c r="J152" i="32" a="1"/>
  <c r="J152" i="32" s="1"/>
  <c r="M152" i="32"/>
  <c r="N139" i="32"/>
  <c r="M139" i="32"/>
  <c r="J98" i="32" a="1"/>
  <c r="J98" i="32" s="1"/>
  <c r="M98" i="32"/>
  <c r="O98" i="32"/>
  <c r="N44" i="32"/>
  <c r="M44" i="32"/>
  <c r="J44" i="32" a="1"/>
  <c r="J44" i="32" s="1"/>
  <c r="N31" i="32"/>
  <c r="M31" i="32"/>
  <c r="O31" i="32"/>
  <c r="M18" i="32"/>
  <c r="O18" i="32"/>
  <c r="M199" i="32"/>
  <c r="P199" i="32"/>
  <c r="O199" i="32"/>
  <c r="Q135" i="32"/>
  <c r="O135" i="32"/>
  <c r="N135" i="32"/>
  <c r="M135" i="32"/>
  <c r="O59" i="32"/>
  <c r="M59" i="32"/>
  <c r="N59" i="32"/>
  <c r="O34" i="32"/>
  <c r="Q34" i="32"/>
  <c r="J34" i="32" a="1"/>
  <c r="J34" i="32" s="1"/>
  <c r="N22" i="32"/>
  <c r="M22" i="32"/>
  <c r="O22" i="32"/>
  <c r="Q22" i="32"/>
  <c r="O15" i="32"/>
  <c r="J15" i="32" a="1"/>
  <c r="J15" i="32" s="1"/>
  <c r="M196" i="32"/>
  <c r="J196" i="32" a="1"/>
  <c r="J196" i="32" s="1"/>
  <c r="J137" i="32" a="1"/>
  <c r="J137" i="32" s="1"/>
  <c r="O137" i="32"/>
  <c r="P137" i="32"/>
  <c r="M137" i="32"/>
  <c r="Q179" i="32"/>
  <c r="P149" i="32"/>
  <c r="N179" i="32"/>
  <c r="M66" i="32"/>
  <c r="N137" i="32"/>
  <c r="J197" i="32" a="1"/>
  <c r="J197" i="32" s="1"/>
  <c r="P191" i="32"/>
  <c r="N191" i="32"/>
  <c r="Q178" i="32"/>
  <c r="M178" i="32"/>
  <c r="J178" i="32" a="1"/>
  <c r="J178" i="32" s="1"/>
  <c r="O178" i="32"/>
  <c r="N178" i="32"/>
  <c r="N172" i="32"/>
  <c r="J172" i="32" a="1"/>
  <c r="J172" i="32" s="1"/>
  <c r="M172" i="32"/>
  <c r="J165" i="32" a="1"/>
  <c r="J165" i="32" s="1"/>
  <c r="N165" i="32"/>
  <c r="O165" i="32"/>
  <c r="O63" i="32"/>
  <c r="P63" i="32"/>
  <c r="J57" i="32" a="1"/>
  <c r="J57" i="32" s="1"/>
  <c r="M57" i="32"/>
  <c r="O57" i="32"/>
  <c r="O43" i="32"/>
  <c r="N43" i="32"/>
  <c r="N37" i="32"/>
  <c r="J37" i="32" a="1"/>
  <c r="J37" i="32" s="1"/>
  <c r="P37" i="32"/>
  <c r="O30" i="32"/>
  <c r="M30" i="32"/>
  <c r="J30" i="32" a="1"/>
  <c r="J30" i="32" s="1"/>
  <c r="Q24" i="32"/>
  <c r="O24" i="32"/>
  <c r="M24" i="32"/>
  <c r="J24" i="32" a="1"/>
  <c r="J24" i="32" s="1"/>
  <c r="M11" i="32"/>
  <c r="N11" i="32"/>
  <c r="J85" i="32" a="1"/>
  <c r="J85" i="32" s="1"/>
  <c r="O85" i="32"/>
  <c r="P85" i="32"/>
  <c r="P58" i="32"/>
  <c r="J58" i="32" a="1"/>
  <c r="J58" i="32" s="1"/>
  <c r="N58" i="32"/>
  <c r="N39" i="32"/>
  <c r="O39" i="32"/>
  <c r="N21" i="32"/>
  <c r="J21" i="32" a="1"/>
  <c r="J21" i="32" s="1"/>
  <c r="M21" i="32"/>
  <c r="M167" i="32"/>
  <c r="O167" i="32"/>
  <c r="N167" i="32"/>
  <c r="Q66" i="32"/>
  <c r="Q107" i="32"/>
  <c r="Q159" i="32"/>
  <c r="P159" i="32"/>
  <c r="O159" i="32"/>
  <c r="N159" i="32"/>
  <c r="Q146" i="32"/>
  <c r="O146" i="32"/>
  <c r="J146" i="32" a="1"/>
  <c r="J146" i="32" s="1"/>
  <c r="M146" i="32"/>
  <c r="Q161" i="32"/>
  <c r="P146" i="32"/>
  <c r="P179" i="32"/>
  <c r="P197" i="32"/>
  <c r="Q195" i="32"/>
  <c r="O161" i="32"/>
  <c r="M194" i="32"/>
  <c r="M198" i="32"/>
  <c r="O198" i="32"/>
  <c r="J198" i="32" a="1"/>
  <c r="J198" i="32" s="1"/>
  <c r="N198" i="32"/>
  <c r="M190" i="32"/>
  <c r="P190" i="32"/>
  <c r="J190" i="32" a="1"/>
  <c r="J190" i="32" s="1"/>
  <c r="M184" i="32"/>
  <c r="O184" i="32"/>
  <c r="Q184" i="32"/>
  <c r="J184" i="32" a="1"/>
  <c r="J184" i="32" s="1"/>
  <c r="M130" i="32"/>
  <c r="O130" i="32"/>
  <c r="P130" i="32"/>
  <c r="J130" i="32" a="1"/>
  <c r="J130" i="32" s="1"/>
  <c r="J70" i="32" a="1"/>
  <c r="J70" i="32" s="1"/>
  <c r="M70" i="32"/>
  <c r="O70" i="32"/>
  <c r="P70" i="32"/>
  <c r="O62" i="32"/>
  <c r="J62" i="32" a="1"/>
  <c r="J62" i="32" s="1"/>
  <c r="N56" i="32"/>
  <c r="Q56" i="32"/>
  <c r="J56" i="32" a="1"/>
  <c r="J56" i="32" s="1"/>
  <c r="M90" i="32"/>
  <c r="P90" i="32"/>
  <c r="J90" i="32" a="1"/>
  <c r="J90" i="32" s="1"/>
  <c r="J65" i="32" a="1"/>
  <c r="J65" i="32" s="1"/>
  <c r="M65" i="32"/>
  <c r="M134" i="32"/>
  <c r="O134" i="32"/>
  <c r="P134" i="32"/>
  <c r="J134" i="32" a="1"/>
  <c r="J134" i="32" s="1"/>
  <c r="N134" i="32"/>
  <c r="M126" i="32"/>
  <c r="J126" i="32" a="1"/>
  <c r="J126" i="32" s="1"/>
  <c r="J153" i="32" a="1"/>
  <c r="J153" i="32" s="1"/>
  <c r="O153" i="32"/>
  <c r="N173" i="32"/>
  <c r="J173" i="32" a="1"/>
  <c r="J173" i="32" s="1"/>
  <c r="M173" i="32"/>
  <c r="Q173" i="32"/>
  <c r="P161" i="32"/>
  <c r="P126" i="32"/>
  <c r="P133" i="32"/>
  <c r="Q197" i="32"/>
  <c r="P194" i="32"/>
  <c r="M133" i="32"/>
  <c r="O173" i="32"/>
  <c r="N194" i="32"/>
  <c r="N146" i="32"/>
  <c r="O107" i="32"/>
  <c r="O195" i="32"/>
  <c r="J195" i="32" a="1"/>
  <c r="J195" i="32" s="1"/>
  <c r="J179" i="32" a="1"/>
  <c r="J179" i="32" s="1"/>
  <c r="R131" i="32" a="1"/>
  <c r="R131" i="32" s="1"/>
  <c r="R83" i="32" a="1"/>
  <c r="R83" i="32" s="1"/>
  <c r="R67" i="32" a="1"/>
  <c r="R67" i="32" s="1"/>
  <c r="R19" i="32" a="1"/>
  <c r="R19" i="32" s="1"/>
  <c r="O204" i="32"/>
  <c r="M204" i="32"/>
  <c r="J204" i="32" a="1"/>
  <c r="J204" i="32" s="1"/>
  <c r="O197" i="32"/>
  <c r="M95" i="32"/>
  <c r="O95" i="32"/>
  <c r="O82" i="32"/>
  <c r="J82" i="32" a="1"/>
  <c r="J82" i="32" s="1"/>
  <c r="M82" i="32"/>
  <c r="M76" i="32"/>
  <c r="Q76" i="32"/>
  <c r="O76" i="32"/>
  <c r="N76" i="32"/>
  <c r="J76" i="32" a="1"/>
  <c r="J76" i="32" s="1"/>
  <c r="J69" i="32" a="1"/>
  <c r="J69" i="32" s="1"/>
  <c r="P69" i="32"/>
  <c r="O69" i="32"/>
  <c r="J97" i="32" a="1"/>
  <c r="J97" i="32" s="1"/>
  <c r="M97" i="32"/>
  <c r="N188" i="32"/>
  <c r="O188" i="32"/>
  <c r="Q188" i="32"/>
  <c r="M188" i="32"/>
  <c r="J188" i="32" a="1"/>
  <c r="J188" i="32" s="1"/>
  <c r="N120" i="32"/>
  <c r="J120" i="32" a="1"/>
  <c r="J120" i="32" s="1"/>
  <c r="M155" i="32"/>
  <c r="N155" i="32"/>
  <c r="O140" i="32"/>
  <c r="J140" i="32" a="1"/>
  <c r="J140" i="32" s="1"/>
  <c r="P120" i="32"/>
  <c r="P173" i="32"/>
  <c r="Q133" i="32"/>
  <c r="Q140" i="32"/>
  <c r="N133" i="32"/>
  <c r="O190" i="32"/>
  <c r="N126" i="32"/>
  <c r="M120" i="32"/>
  <c r="J185" i="32" a="1"/>
  <c r="J185" i="32" s="1"/>
  <c r="J159" i="32" a="1"/>
  <c r="J159" i="32" s="1"/>
  <c r="J107" i="32" a="1"/>
  <c r="J107" i="32" s="1"/>
  <c r="P203" i="32"/>
  <c r="M203" i="32"/>
  <c r="N162" i="32"/>
  <c r="M162" i="32"/>
  <c r="J162" i="32" a="1"/>
  <c r="J162" i="32" s="1"/>
  <c r="Q102" i="32"/>
  <c r="J102" i="32" a="1"/>
  <c r="J102" i="32" s="1"/>
  <c r="N102" i="32"/>
  <c r="M94" i="32"/>
  <c r="J94" i="32" a="1"/>
  <c r="J94" i="32" s="1"/>
  <c r="O88" i="32"/>
  <c r="N88" i="32"/>
  <c r="J88" i="32" a="1"/>
  <c r="J88" i="32" s="1"/>
  <c r="O75" i="32"/>
  <c r="N75" i="32"/>
  <c r="M54" i="32"/>
  <c r="O54" i="32"/>
  <c r="P54" i="32"/>
  <c r="J54" i="32" a="1"/>
  <c r="J54" i="32" s="1"/>
  <c r="J202" i="32" a="1"/>
  <c r="J202" i="32" s="1"/>
  <c r="M202" i="32"/>
  <c r="N202" i="32"/>
  <c r="N115" i="32"/>
  <c r="P115" i="32"/>
  <c r="Q109" i="32"/>
  <c r="J109" i="32" a="1"/>
  <c r="J109" i="32" s="1"/>
  <c r="N109" i="32"/>
  <c r="O109" i="32"/>
  <c r="Q124" i="32"/>
  <c r="J124" i="32" a="1"/>
  <c r="J124" i="32" s="1"/>
  <c r="N124" i="32"/>
  <c r="P66" i="32"/>
  <c r="J66" i="32" a="1"/>
  <c r="J66" i="32" s="1"/>
  <c r="N149" i="32"/>
  <c r="M149" i="32"/>
  <c r="Q149" i="32"/>
  <c r="J149" i="32" a="1"/>
  <c r="J149" i="32" s="1"/>
  <c r="Q167" i="32"/>
  <c r="N161" i="32"/>
  <c r="J161" i="32" a="1"/>
  <c r="J161" i="32" s="1"/>
  <c r="P195" i="32"/>
  <c r="P167" i="32"/>
  <c r="Q137" i="32"/>
  <c r="Q134" i="32"/>
  <c r="Q120" i="32"/>
  <c r="M140" i="32"/>
  <c r="O126" i="32"/>
  <c r="M127" i="32"/>
  <c r="N127" i="32"/>
  <c r="Q127" i="32"/>
  <c r="J121" i="32" a="1"/>
  <c r="J121" i="32" s="1"/>
  <c r="O121" i="32"/>
  <c r="M121" i="32"/>
  <c r="N121" i="32"/>
  <c r="Q121" i="32"/>
  <c r="N108" i="32"/>
  <c r="M108" i="32"/>
  <c r="J108" i="32" a="1"/>
  <c r="J108" i="32" s="1"/>
  <c r="J101" i="32" a="1"/>
  <c r="J101" i="32" s="1"/>
  <c r="O101" i="32"/>
  <c r="Q101" i="32"/>
  <c r="M101" i="32"/>
  <c r="O150" i="32"/>
  <c r="Q150" i="32"/>
  <c r="J150" i="32" a="1"/>
  <c r="J150" i="32" s="1"/>
  <c r="N150" i="32"/>
  <c r="M150" i="32"/>
  <c r="N138" i="32"/>
  <c r="J138" i="32" a="1"/>
  <c r="J138" i="32" s="1"/>
  <c r="O138" i="32"/>
  <c r="O174" i="32"/>
  <c r="P174" i="32"/>
  <c r="J174" i="32" a="1"/>
  <c r="J174" i="32" s="1"/>
  <c r="N174" i="32"/>
  <c r="M157" i="32"/>
  <c r="J157" i="32" a="1"/>
  <c r="J157" i="32" s="1"/>
  <c r="M112" i="32"/>
  <c r="P112" i="32"/>
  <c r="Q112" i="32"/>
  <c r="J112" i="32" a="1"/>
  <c r="J112" i="32" s="1"/>
  <c r="R144" i="32" a="1"/>
  <c r="R144" i="32" s="1"/>
  <c r="O196" i="32"/>
  <c r="R64" i="32" a="1"/>
  <c r="R64" i="32" s="1"/>
  <c r="AE5" i="15"/>
  <c r="AF5" i="15" s="1" a="1"/>
  <c r="AF5" i="15" s="1"/>
  <c r="AA5" i="15"/>
  <c r="AM5" i="15" s="1"/>
  <c r="AN5" i="15" s="1"/>
  <c r="K5" i="13"/>
  <c r="N5" i="3" s="1"/>
  <c r="G5" i="5"/>
  <c r="S5" i="5"/>
  <c r="AB5" i="15"/>
  <c r="X2" i="29" s="1"/>
  <c r="M6" i="32"/>
  <c r="N6" i="32"/>
  <c r="O6" i="32"/>
  <c r="Q6" i="32"/>
  <c r="J6" i="32" a="1"/>
  <c r="J6" i="32" s="1"/>
  <c r="P6" i="32"/>
  <c r="W21" i="27" l="1"/>
  <c r="AZ24" i="1"/>
  <c r="K24" i="5"/>
  <c r="R60" i="32" a="1"/>
  <c r="R60" i="32" s="1"/>
  <c r="R104" i="32" a="1"/>
  <c r="R104" i="32" s="1"/>
  <c r="R32" i="32" a="1"/>
  <c r="R32" i="32" s="1"/>
  <c r="R180" i="32" a="1"/>
  <c r="R180" i="32" s="1"/>
  <c r="R119" i="32" a="1"/>
  <c r="R119" i="32" s="1"/>
  <c r="R27" i="32" a="1"/>
  <c r="R27" i="32" s="1"/>
  <c r="R16" i="32" a="1"/>
  <c r="R16" i="32" s="1"/>
  <c r="R82" i="32" a="1"/>
  <c r="R82" i="32" s="1"/>
  <c r="R49" i="32" a="1"/>
  <c r="R49" i="32" s="1"/>
  <c r="R141" i="32" a="1"/>
  <c r="R141" i="32" s="1"/>
  <c r="R35" i="32" a="1"/>
  <c r="R35" i="32" s="1"/>
  <c r="R177" i="32" a="1"/>
  <c r="R177" i="32" s="1"/>
  <c r="R189" i="32" a="1"/>
  <c r="R189" i="32" s="1"/>
  <c r="R157" i="32" a="1"/>
  <c r="R157" i="32" s="1"/>
  <c r="R38" i="32" a="1"/>
  <c r="R38" i="32" s="1"/>
  <c r="R105" i="32" a="1"/>
  <c r="R105" i="32" s="1"/>
  <c r="R48" i="32" a="1"/>
  <c r="R48" i="32" s="1"/>
  <c r="R52" i="32" a="1"/>
  <c r="R52" i="32" s="1"/>
  <c r="R29" i="32" a="1"/>
  <c r="R29" i="32" s="1"/>
  <c r="R114" i="32" a="1"/>
  <c r="R114" i="32" s="1"/>
  <c r="R117" i="32" a="1"/>
  <c r="R117" i="32" s="1"/>
  <c r="R15" i="32" a="1"/>
  <c r="R15" i="32" s="1"/>
  <c r="R96" i="32" a="1"/>
  <c r="R96" i="32" s="1"/>
  <c r="R93" i="32" a="1"/>
  <c r="R93" i="32" s="1"/>
  <c r="R42" i="32" a="1"/>
  <c r="R42" i="32" s="1"/>
  <c r="R200" i="32" a="1"/>
  <c r="R200" i="32" s="1"/>
  <c r="R136" i="32" a="1"/>
  <c r="R136" i="32" s="1"/>
  <c r="R166" i="32" a="1"/>
  <c r="R166" i="32" s="1"/>
  <c r="R53" i="32" a="1"/>
  <c r="R53" i="32" s="1"/>
  <c r="R186" i="32" a="1"/>
  <c r="R186" i="32" s="1"/>
  <c r="R182" i="32" a="1"/>
  <c r="R182" i="32" s="1"/>
  <c r="R128" i="32" a="1"/>
  <c r="R128" i="32" s="1"/>
  <c r="R98" i="32" a="1"/>
  <c r="R98" i="32" s="1"/>
  <c r="R84" i="32" a="1"/>
  <c r="R84" i="32" s="1"/>
  <c r="R103" i="32" a="1"/>
  <c r="R103" i="32" s="1"/>
  <c r="R11" i="32" a="1"/>
  <c r="R11" i="32" s="1"/>
  <c r="R148" i="32" a="1"/>
  <c r="R148" i="32" s="1"/>
  <c r="R102" i="32" a="1"/>
  <c r="R102" i="32" s="1"/>
  <c r="R36" i="32" a="1"/>
  <c r="R36" i="32" s="1"/>
  <c r="R183" i="32" a="1"/>
  <c r="R183" i="32" s="1"/>
  <c r="R12" i="32" a="1"/>
  <c r="R12" i="32" s="1"/>
  <c r="R185" i="32" a="1"/>
  <c r="R185" i="32" s="1"/>
  <c r="R9" i="32" a="1"/>
  <c r="R9" i="32" s="1"/>
  <c r="R87" i="32" a="1"/>
  <c r="R87" i="32" s="1"/>
  <c r="R156" i="32" a="1"/>
  <c r="R156" i="32" s="1"/>
  <c r="R193" i="32" a="1"/>
  <c r="R193" i="32" s="1"/>
  <c r="R81" i="32" a="1"/>
  <c r="R81" i="32" s="1"/>
  <c r="R41" i="32" a="1"/>
  <c r="R41" i="32" s="1"/>
  <c r="R70" i="32" a="1"/>
  <c r="R70" i="32" s="1"/>
  <c r="R139" i="32" a="1"/>
  <c r="R139" i="32" s="1"/>
  <c r="R123" i="32" a="1"/>
  <c r="R123" i="32" s="1"/>
  <c r="R176" i="32" a="1"/>
  <c r="R176" i="32" s="1"/>
  <c r="R170" i="32" a="1"/>
  <c r="R170" i="32" s="1"/>
  <c r="R26" i="32" a="1"/>
  <c r="R26" i="32" s="1"/>
  <c r="R74" i="32" a="1"/>
  <c r="R74" i="32" s="1"/>
  <c r="R97" i="32" a="1"/>
  <c r="R97" i="32" s="1"/>
  <c r="R39" i="32" a="1"/>
  <c r="R39" i="32" s="1"/>
  <c r="R204" i="32" a="1"/>
  <c r="R204" i="32" s="1"/>
  <c r="R115" i="32" a="1"/>
  <c r="R115" i="32" s="1"/>
  <c r="R69" i="32" a="1"/>
  <c r="R69" i="32" s="1"/>
  <c r="R196" i="32" a="1"/>
  <c r="R196" i="32" s="1"/>
  <c r="R57" i="32" a="1"/>
  <c r="R57" i="32" s="1"/>
  <c r="R152" i="32" a="1"/>
  <c r="R152" i="32" s="1"/>
  <c r="R146" i="32" a="1"/>
  <c r="R146" i="32" s="1"/>
  <c r="R120" i="32" a="1"/>
  <c r="R120" i="32" s="1"/>
  <c r="R65" i="32" a="1"/>
  <c r="R65" i="32" s="1"/>
  <c r="R165" i="32" a="1"/>
  <c r="R165" i="32" s="1"/>
  <c r="R34" i="32" a="1"/>
  <c r="R34" i="32" s="1"/>
  <c r="R199" i="32" a="1"/>
  <c r="R199" i="32" s="1"/>
  <c r="R50" i="32" a="1"/>
  <c r="R50" i="32" s="1"/>
  <c r="R125" i="32" a="1"/>
  <c r="R125" i="32" s="1"/>
  <c r="R116" i="32" a="1"/>
  <c r="R116" i="32" s="1"/>
  <c r="R46" i="32" a="1"/>
  <c r="R46" i="32" s="1"/>
  <c r="R59" i="32" a="1"/>
  <c r="R59" i="32" s="1"/>
  <c r="R55" i="32" a="1"/>
  <c r="R55" i="32" s="1"/>
  <c r="R142" i="32" a="1"/>
  <c r="R142" i="32" s="1"/>
  <c r="R92" i="32" a="1"/>
  <c r="R92" i="32" s="1"/>
  <c r="R181" i="32" a="1"/>
  <c r="R181" i="32" s="1"/>
  <c r="R187" i="32" a="1"/>
  <c r="R187" i="32" s="1"/>
  <c r="R86" i="32" a="1"/>
  <c r="R86" i="32" s="1"/>
  <c r="R151" i="32" a="1"/>
  <c r="R151" i="32" s="1"/>
  <c r="R205" i="32" a="1"/>
  <c r="R205" i="32" s="1"/>
  <c r="R79" i="32" a="1"/>
  <c r="R79" i="32" s="1"/>
  <c r="R160" i="32" a="1"/>
  <c r="R160" i="32" s="1"/>
  <c r="R73" i="32" a="1"/>
  <c r="R73" i="32" s="1"/>
  <c r="R110" i="32" a="1"/>
  <c r="R110" i="32" s="1"/>
  <c r="R68" i="32" a="1"/>
  <c r="R68" i="32" s="1"/>
  <c r="R14" i="32" a="1"/>
  <c r="R14" i="32" s="1"/>
  <c r="R184" i="32" a="1"/>
  <c r="R184" i="32" s="1"/>
  <c r="R51" i="32" a="1"/>
  <c r="R51" i="32" s="1"/>
  <c r="R132" i="32" a="1"/>
  <c r="R132" i="32" s="1"/>
  <c r="R28" i="32" a="1"/>
  <c r="R28" i="32" s="1"/>
  <c r="R56" i="32" a="1"/>
  <c r="R56" i="32" s="1"/>
  <c r="R107" i="32" a="1"/>
  <c r="R107" i="32" s="1"/>
  <c r="R62" i="32" a="1"/>
  <c r="R62" i="32" s="1"/>
  <c r="R44" i="32" a="1"/>
  <c r="R44" i="32" s="1"/>
  <c r="R118" i="32" a="1"/>
  <c r="R118" i="32" s="1"/>
  <c r="R54" i="32" a="1"/>
  <c r="R54" i="32" s="1"/>
  <c r="R94" i="32" a="1"/>
  <c r="R94" i="32" s="1"/>
  <c r="R108" i="32" a="1"/>
  <c r="R108" i="32" s="1"/>
  <c r="R161" i="32" a="1"/>
  <c r="R161" i="32" s="1"/>
  <c r="R75" i="32" a="1"/>
  <c r="R75" i="32" s="1"/>
  <c r="R90" i="32" a="1"/>
  <c r="R90" i="32" s="1"/>
  <c r="R30" i="32" a="1"/>
  <c r="R30" i="32" s="1"/>
  <c r="R191" i="32" a="1"/>
  <c r="R191" i="32" s="1"/>
  <c r="R22" i="32" a="1"/>
  <c r="R22" i="32" s="1"/>
  <c r="R158" i="32" a="1"/>
  <c r="R158" i="32" s="1"/>
  <c r="R100" i="32" a="1"/>
  <c r="R100" i="32" s="1"/>
  <c r="R99" i="32" a="1"/>
  <c r="R99" i="32" s="1"/>
  <c r="R201" i="32" a="1"/>
  <c r="R201" i="32" s="1"/>
  <c r="R25" i="32" a="1"/>
  <c r="R25" i="32" s="1"/>
  <c r="R122" i="32" a="1"/>
  <c r="R122" i="32" s="1"/>
  <c r="BA7" i="1"/>
  <c r="V4" i="27"/>
  <c r="W4" i="27"/>
  <c r="K7" i="5"/>
  <c r="AZ7" i="1"/>
  <c r="R149" i="32" a="1"/>
  <c r="R149" i="32" s="1"/>
  <c r="R140" i="32" a="1"/>
  <c r="R140" i="32" s="1"/>
  <c r="R95" i="32" a="1"/>
  <c r="R95" i="32" s="1"/>
  <c r="R194" i="32" a="1"/>
  <c r="R194" i="32" s="1"/>
  <c r="R134" i="32" a="1"/>
  <c r="R134" i="32" s="1"/>
  <c r="R18" i="32" a="1"/>
  <c r="R18" i="32" s="1"/>
  <c r="R133" i="32" a="1"/>
  <c r="R133" i="32" s="1"/>
  <c r="R124" i="32" a="1"/>
  <c r="R124" i="32" s="1"/>
  <c r="R202" i="32" a="1"/>
  <c r="R202" i="32" s="1"/>
  <c r="R20" i="32" a="1"/>
  <c r="R20" i="32" s="1"/>
  <c r="R113" i="32" a="1"/>
  <c r="R113" i="32" s="1"/>
  <c r="R106" i="32" a="1"/>
  <c r="R106" i="32" s="1"/>
  <c r="R85" i="32" a="1"/>
  <c r="R85" i="32" s="1"/>
  <c r="R143" i="32" a="1"/>
  <c r="R143" i="32" s="1"/>
  <c r="R78" i="32" a="1"/>
  <c r="R78" i="32" s="1"/>
  <c r="R138" i="32" a="1"/>
  <c r="R138" i="32" s="1"/>
  <c r="R40" i="32" a="1"/>
  <c r="R40" i="32" s="1"/>
  <c r="R23" i="32" a="1"/>
  <c r="R23" i="32" s="1"/>
  <c r="R172" i="32" a="1"/>
  <c r="R172" i="32" s="1"/>
  <c r="R168" i="32" a="1"/>
  <c r="R168" i="32" s="1"/>
  <c r="R154" i="32" a="1"/>
  <c r="R154" i="32" s="1"/>
  <c r="R147" i="32" a="1"/>
  <c r="R147" i="32" s="1"/>
  <c r="R162" i="32" a="1"/>
  <c r="R162" i="32" s="1"/>
  <c r="R195" i="32" a="1"/>
  <c r="R195" i="32" s="1"/>
  <c r="R173" i="32" a="1"/>
  <c r="R173" i="32" s="1"/>
  <c r="R167" i="32" a="1"/>
  <c r="R167" i="32" s="1"/>
  <c r="R58" i="32" a="1"/>
  <c r="R58" i="32" s="1"/>
  <c r="R63" i="32" a="1"/>
  <c r="R63" i="32" s="1"/>
  <c r="R178" i="32" a="1"/>
  <c r="R178" i="32" s="1"/>
  <c r="R66" i="32" a="1"/>
  <c r="R66" i="32" s="1"/>
  <c r="R135" i="32" a="1"/>
  <c r="R135" i="32" s="1"/>
  <c r="R31" i="32" a="1"/>
  <c r="R31" i="32" s="1"/>
  <c r="R169" i="32" a="1"/>
  <c r="R169" i="32" s="1"/>
  <c r="R153" i="32" a="1"/>
  <c r="R153" i="32" s="1"/>
  <c r="R13" i="32" a="1"/>
  <c r="R13" i="32" s="1"/>
  <c r="R111" i="32" a="1"/>
  <c r="R111" i="32" s="1"/>
  <c r="R7" i="32" a="1"/>
  <c r="R7" i="32" s="1"/>
  <c r="R112" i="32" a="1"/>
  <c r="R112" i="32" s="1"/>
  <c r="R101" i="32" a="1"/>
  <c r="R101" i="32" s="1"/>
  <c r="R121" i="32" a="1"/>
  <c r="R121" i="32" s="1"/>
  <c r="R130" i="32" a="1"/>
  <c r="R130" i="32" s="1"/>
  <c r="R179" i="32" a="1"/>
  <c r="R179" i="32" s="1"/>
  <c r="R21" i="32" a="1"/>
  <c r="R21" i="32" s="1"/>
  <c r="R24" i="32" a="1"/>
  <c r="R24" i="32" s="1"/>
  <c r="R43" i="32" a="1"/>
  <c r="R43" i="32" s="1"/>
  <c r="R71" i="32" a="1"/>
  <c r="R71" i="32" s="1"/>
  <c r="R89" i="32" a="1"/>
  <c r="R89" i="32" s="1"/>
  <c r="R175" i="32" a="1"/>
  <c r="R175" i="32" s="1"/>
  <c r="R164" i="32" a="1"/>
  <c r="R164" i="32" s="1"/>
  <c r="R91" i="32" a="1"/>
  <c r="R91" i="32" s="1"/>
  <c r="R72" i="32" a="1"/>
  <c r="R72" i="32" s="1"/>
  <c r="R192" i="32" a="1"/>
  <c r="R192" i="32" s="1"/>
  <c r="R137" i="32" a="1"/>
  <c r="R137" i="32" s="1"/>
  <c r="R109" i="32" a="1"/>
  <c r="R109" i="32" s="1"/>
  <c r="R88" i="32" a="1"/>
  <c r="R88" i="32" s="1"/>
  <c r="R190" i="32" a="1"/>
  <c r="R190" i="32" s="1"/>
  <c r="R188" i="32" a="1"/>
  <c r="R188" i="32" s="1"/>
  <c r="R76" i="32" a="1"/>
  <c r="R76" i="32" s="1"/>
  <c r="R197" i="32" a="1"/>
  <c r="R197" i="32" s="1"/>
  <c r="R174" i="32" a="1"/>
  <c r="R174" i="32" s="1"/>
  <c r="R150" i="32" a="1"/>
  <c r="R150" i="32" s="1"/>
  <c r="R127" i="32" a="1"/>
  <c r="R127" i="32" s="1"/>
  <c r="R203" i="32" a="1"/>
  <c r="R203" i="32" s="1"/>
  <c r="R155" i="32" a="1"/>
  <c r="R155" i="32" s="1"/>
  <c r="R198" i="32" a="1"/>
  <c r="R198" i="32" s="1"/>
  <c r="R126" i="32" a="1"/>
  <c r="R126" i="32" s="1"/>
  <c r="R159" i="32" a="1"/>
  <c r="R159" i="32" s="1"/>
  <c r="BA5" i="1"/>
  <c r="V2" i="27"/>
  <c r="W2" i="29"/>
  <c r="AI5" i="15"/>
  <c r="AZ5" i="1"/>
  <c r="W2" i="27"/>
  <c r="K5" i="5"/>
  <c r="R6" i="32" a="1"/>
  <c r="R6" i="32" s="1"/>
  <c r="AJ5" i="15" l="1"/>
  <c r="AB2" i="29" s="1"/>
  <c r="AA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K3" authorId="0" shapeId="0" xr:uid="{0E2BC842-B326-4AB0-8068-37AC499B4CBE}">
      <text>
        <r>
          <rPr>
            <b/>
            <sz val="9"/>
            <color indexed="81"/>
            <rFont val="Tahoma"/>
            <family val="2"/>
          </rPr>
          <t xml:space="preserve">Definition:
</t>
        </r>
        <r>
          <rPr>
            <sz val="9"/>
            <color indexed="81"/>
            <rFont val="Tahoma"/>
            <family val="2"/>
          </rPr>
          <t xml:space="preserve">BX = DFP (Minsta beställningsbara enhet efter ST) / (minimum orderable packaging)
LV = Lav / Layer
PX = Pall / Pallet
</t>
        </r>
      </text>
    </comment>
    <comment ref="O3" authorId="0" shapeId="0" xr:uid="{CFD34D34-893A-4AAC-8B33-31D2F84A7096}">
      <text>
        <r>
          <rPr>
            <b/>
            <sz val="9"/>
            <color indexed="81"/>
            <rFont val="Tahoma"/>
            <family val="2"/>
          </rPr>
          <t xml:space="preserve">Definition:
</t>
        </r>
        <r>
          <rPr>
            <sz val="9"/>
            <color indexed="81"/>
            <rFont val="Tahoma"/>
            <family val="2"/>
          </rPr>
          <t xml:space="preserve">B1 = Om en ytterligare större DFP finns / If another bigger DFP exists
LV = Lav / Layer
PX = Pall / Pallet
</t>
        </r>
      </text>
    </comment>
    <comment ref="S3" authorId="0" shapeId="0" xr:uid="{3546F0F2-C30E-41DC-9D46-25D03F9CDC93}">
      <text>
        <r>
          <rPr>
            <b/>
            <sz val="9"/>
            <color indexed="81"/>
            <rFont val="Tahoma"/>
            <family val="2"/>
          </rPr>
          <t>Definition:</t>
        </r>
        <r>
          <rPr>
            <sz val="9"/>
            <color indexed="81"/>
            <rFont val="Tahoma"/>
            <family val="2"/>
          </rPr>
          <t xml:space="preserve">
LV = Lav / Layer
PX = Pall / Pallet</t>
        </r>
      </text>
    </comment>
    <comment ref="W3" authorId="0" shapeId="0" xr:uid="{601C523D-0057-42D8-AA23-9895F7FACFCB}">
      <text>
        <r>
          <rPr>
            <b/>
            <sz val="9"/>
            <color indexed="81"/>
            <rFont val="Tahoma"/>
            <family val="2"/>
          </rPr>
          <t xml:space="preserve">Definition:
</t>
        </r>
        <r>
          <rPr>
            <sz val="9"/>
            <color indexed="81"/>
            <rFont val="Tahoma"/>
            <family val="2"/>
          </rPr>
          <t xml:space="preserve">Px = Pall / Pallet
</t>
        </r>
      </text>
    </comment>
    <comment ref="M4" authorId="0" shapeId="0" xr:uid="{A127EDAA-31AA-40DD-B4F8-22491F09C242}">
      <text>
        <r>
          <rPr>
            <b/>
            <sz val="9"/>
            <color indexed="81"/>
            <rFont val="Tahoma"/>
            <family val="2"/>
          </rPr>
          <t xml:space="preserve">OBS!
</t>
        </r>
        <r>
          <rPr>
            <sz val="9"/>
            <color indexed="81"/>
            <rFont val="Tahoma"/>
            <family val="2"/>
          </rPr>
          <t>EAN på respektive nivå ska vara unikt.
EAN on each level must be unique.</t>
        </r>
      </text>
    </comment>
    <comment ref="Q4" authorId="0" shapeId="0" xr:uid="{14A7F253-58BF-4F8E-8FE8-45C17F809B62}">
      <text>
        <r>
          <rPr>
            <b/>
            <sz val="9"/>
            <color indexed="81"/>
            <rFont val="Tahoma"/>
            <family val="2"/>
          </rPr>
          <t xml:space="preserve">OBS!
</t>
        </r>
        <r>
          <rPr>
            <sz val="9"/>
            <color indexed="81"/>
            <rFont val="Tahoma"/>
            <family val="2"/>
          </rPr>
          <t xml:space="preserve">
EAN på respektive nivå ska vara unikt.
EAN on each level must be unique.</t>
        </r>
      </text>
    </comment>
    <comment ref="U4" authorId="0" shapeId="0" xr:uid="{226BB0CF-5EE2-4DE1-B6F2-BDC313A6F75F}">
      <text>
        <r>
          <rPr>
            <b/>
            <sz val="9"/>
            <color indexed="81"/>
            <rFont val="Tahoma"/>
            <family val="2"/>
          </rPr>
          <t xml:space="preserve">OBS!
</t>
        </r>
        <r>
          <rPr>
            <sz val="9"/>
            <color indexed="81"/>
            <rFont val="Tahoma"/>
            <family val="2"/>
          </rPr>
          <t xml:space="preserve">
EAN på respektive nivå ska vara unikt.
EAN on each level must be unique.</t>
        </r>
      </text>
    </comment>
    <comment ref="Y4" authorId="0" shapeId="0" xr:uid="{2D901705-27AD-4AAA-97FC-6D160F50A7D0}">
      <text>
        <r>
          <rPr>
            <b/>
            <sz val="9"/>
            <color indexed="81"/>
            <rFont val="Tahoma"/>
            <family val="2"/>
          </rPr>
          <t xml:space="preserve">OBS!
</t>
        </r>
        <r>
          <rPr>
            <sz val="9"/>
            <color indexed="81"/>
            <rFont val="Tahoma"/>
            <family val="2"/>
          </rPr>
          <t>EAN på respektive nivå ska vara unikt.
EAN on each level must be unique.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V1" authorId="0" shapeId="0" xr:uid="{5FE7950D-EE63-4F9C-B731-8C70DFFC1C0E}">
      <text>
        <r>
          <rPr>
            <b/>
            <sz val="9"/>
            <color indexed="81"/>
            <rFont val="Tahoma"/>
            <family val="2"/>
          </rPr>
          <t>Ange sökord inom gränserna vad som är tillåtet att hävda för produkttypen. Medicinska påståenden kan exempelvis inte tas med för kosmetiska produkter.</t>
        </r>
      </text>
    </comment>
    <comment ref="W1" authorId="0" shapeId="0" xr:uid="{F91DA4D4-46B4-4E5B-8CCE-B74CDBC06EBE}">
      <text>
        <r>
          <rPr>
            <b/>
            <sz val="9"/>
            <color indexed="81"/>
            <rFont val="Tahoma"/>
            <family val="2"/>
          </rPr>
          <t>Föreslå en eller flera lämpliga kategorier utifrån användningsområde och tillåten marknadsföring för produkten.</t>
        </r>
      </text>
    </comment>
    <comment ref="Z1" authorId="0" shapeId="0" xr:uid="{C89A8CB1-468C-49EA-B1DF-BD425410603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A1" authorId="0" shapeId="0" xr:uid="{106BB2E9-3A31-4028-8CA0-88BFFD4212B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B1" authorId="0" shapeId="0" xr:uid="{A196E0C4-646F-45C3-8648-6877FCC338C7}">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C1" authorId="0" shapeId="0" xr:uid="{B9A6F551-B4A4-4EDF-B84A-018010BA1CC6}">
      <text>
        <r>
          <rPr>
            <b/>
            <sz val="9"/>
            <color indexed="81"/>
            <rFont val="Tahoma"/>
            <family val="2"/>
          </rPr>
          <t>Vänligen observera regler för marknadsföring av produkttypen. Beroende på hur produkten är klassificerad, t.e.x. kosmetisk, medicinteknisk eller livsmedel, ska beskrivningen av syftet och användningen anpassas till respektive regelverk. Medicinska påståenden är endast ok för läkemedel och medicintekniska produkter. Texten får gärna komplettera information i/på förpackningen men den måste faktamässigt överensstämma. Vilka belagda effekter som finns är mer intressant än vilken forskning som är gjord. Om produktegenskaper lyfts med begrepp som t.ex. upptag och koncentration, förklara gärna så att allmänheten förstår. Särskilj vad ett ämne i kroppen gör i allmänhet och vad just den aktuella produkten har bevisats ha för verkan.</t>
        </r>
      </text>
    </comment>
    <comment ref="AD1" authorId="0" shapeId="0" xr:uid="{11A09B8A-15B9-4A32-900C-18E9353A88B1}">
      <text>
        <r>
          <rPr>
            <b/>
            <sz val="9"/>
            <color indexed="81"/>
            <rFont val="Tahoma"/>
            <family val="2"/>
          </rPr>
          <t>Om det finns någon grupp av användare som avråds från produkten eller ska använda den på ett anpassat sätt, upplys gärna om det här.</t>
        </r>
      </text>
    </comment>
    <comment ref="AH1" authorId="0" shapeId="0" xr:uid="{35C64CD4-10F0-4478-A655-AA78D15C2C85}">
      <text>
        <r>
          <rPr>
            <b/>
            <sz val="9"/>
            <color indexed="81"/>
            <rFont val="Tahoma"/>
            <family val="2"/>
          </rPr>
          <t>En vänlig påminnelse: Inga hänvisningar till medicinska problem för kosmetik.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J4" authorId="0" shapeId="0" xr:uid="{A7157A72-868D-4129-8675-DF50F225273E}">
      <text>
        <r>
          <rPr>
            <sz val="9"/>
            <color indexed="81"/>
            <rFont val="Tahoma"/>
            <family val="2"/>
          </rPr>
          <t xml:space="preserve">Kom ihåg att be Masterdata avlista det psid som ersätts.
</t>
        </r>
      </text>
    </comment>
    <comment ref="R4" authorId="0" shapeId="0" xr:uid="{4AA8416D-9376-405D-BB7C-4B9F05CF0D06}">
      <text>
        <r>
          <rPr>
            <sz val="9"/>
            <color indexed="81"/>
            <rFont val="Tahoma"/>
            <family val="2"/>
          </rPr>
          <t>Behöver vara EXAKT så som det är i AOM.</t>
        </r>
      </text>
    </comment>
    <comment ref="T4" authorId="0" shapeId="0" xr:uid="{05411EA7-7F5F-4461-873B-11E8D177A259}">
      <text>
        <r>
          <rPr>
            <sz val="9"/>
            <color indexed="81"/>
            <rFont val="Tahoma"/>
            <family val="2"/>
          </rPr>
          <t xml:space="preserve">MD: Behöver vara EXAKT så som det är i AOM och PIM. Lägg även in i PIM om mellanrum, specialtecken eller versal ej i början av ordet.
</t>
        </r>
      </text>
    </comment>
    <comment ref="X4" authorId="0" shapeId="0" xr:uid="{1F8DAA9D-1266-422F-A838-09EC12CA44A6}">
      <text>
        <r>
          <rPr>
            <sz val="9"/>
            <color indexed="81"/>
            <rFont val="Tahoma"/>
            <family val="2"/>
          </rPr>
          <t xml:space="preserve">Fylls i för WEBBUNIKA artiklar.
</t>
        </r>
      </text>
    </comment>
    <comment ref="Y4" authorId="0" shapeId="0" xr:uid="{1EC5B7CB-9301-4E5E-A193-753926312DC8}">
      <text>
        <r>
          <rPr>
            <sz val="9"/>
            <color indexed="81"/>
            <rFont val="Tahoma"/>
            <family val="2"/>
          </rPr>
          <t xml:space="preserve">MD: Klistra in från AOM, byt ut punkt mot komma.Obs, endast AHL-artiklar kan läggas med annan valuta än SEK.
</t>
        </r>
      </text>
    </comment>
    <comment ref="AC4" authorId="0" shapeId="0" xr:uid="{54872BCC-AD38-4D9F-A610-16C2D8E387F0}">
      <text>
        <r>
          <rPr>
            <sz val="9"/>
            <color indexed="81"/>
            <rFont val="Tahoma"/>
            <family val="2"/>
          </rPr>
          <t>Prisregler:
Butik
Pris - Avrundning
&gt;150 kr : 5 kr &amp; 9 kr
100-149 kr : 3,4,7,9 kr
50-99 kr : 1,2,3,4,5,6,7,8,9 kr
1-49 kr : 90 öre på alla heltal. Ex 13,90 kr
Online
Alla priser avrundas till heltal</t>
        </r>
      </text>
    </comment>
    <comment ref="AK4" authorId="0" shapeId="0" xr:uid="{B74A24A7-92CF-4554-8775-204457B149AC}">
      <text>
        <r>
          <rPr>
            <sz val="9"/>
            <color indexed="81"/>
            <rFont val="Tahoma"/>
            <family val="2"/>
          </rPr>
          <t>Fyll i OM lägre pris än AUP/REK ska gälla ONLINE, annars lämna tomt.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erol</author>
    <author>sa_ gwevill</author>
    <author>Albin Gropp</author>
  </authors>
  <commentList>
    <comment ref="H4" authorId="0" shapeId="0" xr:uid="{00000000-0006-0000-0000-000005000000}">
      <text>
        <r>
          <rPr>
            <sz val="8"/>
            <color indexed="81"/>
            <rFont val="Tahoma"/>
            <family val="2"/>
          </rPr>
          <t>100 Läkemedel RX
200 Läkemedel OTC
300 Livsmedel RX
400 Hjälpmedel Medicinskt
500 Tjänster
700 Licensläkemedel
910 Handelsvara
930 Handelsvara Nettoavtal
950 Handelsvara EMV</t>
        </r>
      </text>
    </comment>
    <comment ref="L4" authorId="0" shapeId="0" xr:uid="{00000000-0006-0000-0000-000009000000}">
      <text>
        <r>
          <rPr>
            <sz val="8"/>
            <color indexed="81"/>
            <rFont val="Tahoma"/>
            <family val="2"/>
          </rPr>
          <t xml:space="preserve">
</t>
        </r>
        <r>
          <rPr>
            <b/>
            <sz val="8"/>
            <color indexed="81"/>
            <rFont val="Tahoma"/>
            <family val="2"/>
          </rPr>
          <t>Används av APH.
Sätts = "J "  om lotartikel (batch hanterad artikel)
Sätts = "N"   om EJ lotartikel (batch hanterad artikel)
skriv N om det är handelsvara, J om det är läkemedel.</t>
        </r>
      </text>
    </comment>
    <comment ref="N4" authorId="0" shapeId="0" xr:uid="{00000000-0006-0000-0000-00000B000000}">
      <text>
        <r>
          <rPr>
            <b/>
            <sz val="8"/>
            <color indexed="81"/>
            <rFont val="Tahoma"/>
            <family val="2"/>
          </rPr>
          <t xml:space="preserve">Om </t>
        </r>
        <r>
          <rPr>
            <b/>
            <u/>
            <sz val="8"/>
            <color indexed="81"/>
            <rFont val="Tahoma"/>
            <family val="2"/>
          </rPr>
          <t>BATCHARTIKEL</t>
        </r>
        <r>
          <rPr>
            <b/>
            <sz val="8"/>
            <color indexed="81"/>
            <rFont val="Tahoma"/>
            <family val="2"/>
          </rPr>
          <t xml:space="preserve"> och förfallodag skall anges så sätts fältet = "J"
annars sätts fältet = "N"
N om handelsvara, J om läkemedel</t>
        </r>
      </text>
    </comment>
    <comment ref="W4" authorId="0" shapeId="0" xr:uid="{00000000-0006-0000-0000-000014000000}">
      <text>
        <r>
          <rPr>
            <b/>
            <sz val="8"/>
            <color indexed="81"/>
            <rFont val="Tahoma"/>
            <family val="2"/>
          </rPr>
          <t>Artikeltyp
Kan anta värdena:
1 - Normal
2 - Diverse artikel</t>
        </r>
        <r>
          <rPr>
            <sz val="8"/>
            <color indexed="81"/>
            <rFont val="Tahoma"/>
            <family val="2"/>
          </rPr>
          <t xml:space="preserve">
</t>
        </r>
      </text>
    </comment>
    <comment ref="X4" authorId="0" shapeId="0" xr:uid="{00000000-0006-0000-0000-000015000000}">
      <text>
        <r>
          <rPr>
            <b/>
            <sz val="8"/>
            <color indexed="81"/>
            <rFont val="Tahoma"/>
            <family val="2"/>
          </rPr>
          <t>Kan anta värdena:
1 - Normal artikel
2 - Satsartikel
3 - Förpackningsmaterial
4 - Serviceartikel
5 - Kostnadsartikel</t>
        </r>
        <r>
          <rPr>
            <sz val="8"/>
            <color indexed="81"/>
            <rFont val="Tahoma"/>
            <family val="2"/>
          </rPr>
          <t xml:space="preserve">
</t>
        </r>
      </text>
    </comment>
    <comment ref="AH4" authorId="0" shapeId="0" xr:uid="{00000000-0006-0000-0000-00001F000000}">
      <text>
        <r>
          <rPr>
            <b/>
            <sz val="8"/>
            <color indexed="81"/>
            <rFont val="Tahoma"/>
            <family val="2"/>
          </rPr>
          <t>fylls endast i för serienummer hanterad artikel. Skall annars vara blankt!</t>
        </r>
        <r>
          <rPr>
            <sz val="8"/>
            <color indexed="81"/>
            <rFont val="Tahoma"/>
            <family val="2"/>
          </rPr>
          <t xml:space="preserve">
</t>
        </r>
      </text>
    </comment>
    <comment ref="AI4" authorId="0" shapeId="0" xr:uid="{00000000-0006-0000-0000-000020000000}">
      <text>
        <r>
          <rPr>
            <b/>
            <sz val="8"/>
            <color indexed="81"/>
            <rFont val="Tahoma"/>
            <family val="2"/>
          </rPr>
          <t xml:space="preserve">
</t>
        </r>
        <r>
          <rPr>
            <sz val="8"/>
            <color indexed="81"/>
            <rFont val="Tahoma"/>
            <family val="2"/>
          </rPr>
          <t xml:space="preserve">Del av internationellt tullnummer, bestående av totalt 8 siffror.
Andra halvan i fältet TARIFFNO2 är ett kompletterande nummer.
Innanför EU anger APH här ett 8 tkn långt nummer där de 2 sista siffrorna förs över till TARIFFNO2 vid inläsning.
</t>
        </r>
      </text>
    </comment>
    <comment ref="AK4" authorId="0" shapeId="0" xr:uid="{00000000-0006-0000-0000-000022000000}">
      <text>
        <r>
          <rPr>
            <b/>
            <sz val="8"/>
            <color indexed="81"/>
            <rFont val="Tahoma"/>
            <family val="2"/>
          </rPr>
          <t xml:space="preserve">MasterData
</t>
        </r>
        <r>
          <rPr>
            <sz val="8"/>
            <color indexed="81"/>
            <rFont val="Tahoma"/>
            <family val="2"/>
          </rPr>
          <t xml:space="preserve">
Lagerenheten
Sätts lika med ST (samma som i PS)
Kan i framtiden komma att följa GS1 standard. Se separat flik för giltiga Kodvärden.
</t>
        </r>
      </text>
    </comment>
    <comment ref="AL4" authorId="0" shapeId="0" xr:uid="{00000000-0006-0000-0000-000023000000}">
      <text>
        <r>
          <rPr>
            <b/>
            <sz val="8"/>
            <color indexed="81"/>
            <rFont val="Tahoma"/>
            <family val="2"/>
          </rPr>
          <t xml:space="preserve">MAsterData
</t>
        </r>
        <r>
          <rPr>
            <sz val="8"/>
            <color indexed="81"/>
            <rFont val="Tahoma"/>
            <family val="2"/>
          </rPr>
          <t xml:space="preserve">Säljenheten
Sätts lika med ST (samma som i PS)
Kan i framtiden komma att följa GS1 standard. Se separat flik för giltiga Kodvärden.
</t>
        </r>
      </text>
    </comment>
    <comment ref="AN4" authorId="0" shapeId="0" xr:uid="{00000000-0006-0000-0000-000025000000}">
      <text>
        <r>
          <rPr>
            <b/>
            <sz val="8"/>
            <color indexed="81"/>
            <rFont val="Tahoma"/>
            <family val="2"/>
          </rPr>
          <t xml:space="preserve">MasterData
</t>
        </r>
        <r>
          <rPr>
            <sz val="8"/>
            <color indexed="81"/>
            <rFont val="Tahoma"/>
            <family val="2"/>
          </rPr>
          <t xml:space="preserve">Minsta antal dagar kvar mellan skeppningsdatum från centrallagret och förfallodatum.
Vid Handelsvara lämnas detta tomt. 
Vid Läkemedel skrivs detta till 180 dagar
</t>
        </r>
        <r>
          <rPr>
            <b/>
            <sz val="8"/>
            <color indexed="81"/>
            <rFont val="Tahoma"/>
            <family val="2"/>
          </rPr>
          <t xml:space="preserve">
</t>
        </r>
      </text>
    </comment>
    <comment ref="AO4" authorId="0" shapeId="0" xr:uid="{00000000-0006-0000-0000-000026000000}">
      <text>
        <r>
          <rPr>
            <b/>
            <sz val="8"/>
            <color indexed="81"/>
            <rFont val="Tahoma"/>
            <family val="2"/>
          </rPr>
          <t xml:space="preserve">MasterData
</t>
        </r>
        <r>
          <rPr>
            <sz val="8"/>
            <color indexed="81"/>
            <rFont val="Tahoma"/>
            <family val="2"/>
          </rPr>
          <t>Minsta antal dagar kvar mellan inleveransdatum till centrallagret och förfallodatum.
Måste sättas till ett värde som är större än PARTSHIPLT.
Vid Läkemedel skrivs detta till 360 dagar</t>
        </r>
      </text>
    </comment>
    <comment ref="AQ4" authorId="1" shapeId="0" xr:uid="{00000000-0006-0000-0000-000028000000}">
      <text>
        <r>
          <rPr>
            <b/>
            <sz val="9"/>
            <color indexed="81"/>
            <rFont val="Tahoma"/>
            <family val="2"/>
          </rPr>
          <t xml:space="preserve">
MasterData
</t>
        </r>
        <r>
          <rPr>
            <sz val="9"/>
            <color indexed="81"/>
            <rFont val="Tahoma"/>
            <family val="2"/>
          </rPr>
          <t xml:space="preserve">Konverteringsfaktor mellan UNITPURCH och UNIT (lagerenheten)
Kom ihåg att formatera celler till tal, 4 decimaler.
</t>
        </r>
      </text>
    </comment>
    <comment ref="AR4" authorId="0" shapeId="0" xr:uid="{00000000-0006-0000-0000-000029000000}">
      <text>
        <r>
          <rPr>
            <b/>
            <sz val="8"/>
            <color indexed="81"/>
            <rFont val="Tahoma"/>
            <family val="2"/>
          </rPr>
          <t xml:space="preserve">Artikelklass. Leverantörens Artikelklass som finns skapat i AoM. (Söks fram i HA0704)
</t>
        </r>
      </text>
    </comment>
    <comment ref="AT4" authorId="0" shapeId="0" xr:uid="{00000000-0006-0000-0000-00002B000000}">
      <text>
        <r>
          <rPr>
            <b/>
            <sz val="8"/>
            <color indexed="81"/>
            <rFont val="Tahoma"/>
            <family val="2"/>
          </rPr>
          <t xml:space="preserve">MasterData
</t>
        </r>
        <r>
          <rPr>
            <sz val="8"/>
            <color indexed="81"/>
            <rFont val="Tahoma"/>
            <family val="2"/>
          </rPr>
          <t>Artikelns ursprungsland.
Tillåtna koder finns uppsata i koden COUNTRYCD.</t>
        </r>
        <r>
          <rPr>
            <b/>
            <sz val="8"/>
            <color indexed="81"/>
            <rFont val="Tahoma"/>
            <family val="2"/>
          </rPr>
          <t xml:space="preserve">
</t>
        </r>
        <r>
          <rPr>
            <sz val="8"/>
            <color indexed="81"/>
            <rFont val="Tahoma"/>
            <family val="2"/>
          </rPr>
          <t xml:space="preserve">
</t>
        </r>
      </text>
    </comment>
    <comment ref="AU4" authorId="0" shapeId="0" xr:uid="{00000000-0006-0000-0000-00002C000000}">
      <text>
        <r>
          <rPr>
            <b/>
            <sz val="8"/>
            <color indexed="81"/>
            <rFont val="Tahoma"/>
            <family val="2"/>
          </rPr>
          <t xml:space="preserve">MasterData
</t>
        </r>
        <r>
          <rPr>
            <sz val="8"/>
            <color indexed="81"/>
            <rFont val="Tahoma"/>
            <family val="2"/>
          </rPr>
          <t xml:space="preserve">Lagringsvillkor vid Kyla.
Tillåtna värden:
Blank
1    2 - 8 grader C
2    8 - 15 grader C
3    15 - 25 grader C
4    18 - 25 grader C
Artikel förvaras i kylrum 
</t>
        </r>
      </text>
    </comment>
    <comment ref="AV4" authorId="0" shapeId="0" xr:uid="{00000000-0006-0000-0000-00002D000000}">
      <text>
        <r>
          <rPr>
            <b/>
            <sz val="8"/>
            <color indexed="81"/>
            <rFont val="Tahoma"/>
            <family val="2"/>
          </rPr>
          <t xml:space="preserve">MasterData
</t>
        </r>
        <r>
          <rPr>
            <sz val="8"/>
            <color indexed="81"/>
            <rFont val="Tahoma"/>
            <family val="2"/>
          </rPr>
          <t xml:space="preserve">Lagringsvillkor vid Fara
Tillåtna värden:
Blank
1. Risk
2. Övriga UN-nummer
3. Aerosol (UN-1950)
Artikel förvaras i säkerhetsrum vid val 1, 2 eller 3
</t>
        </r>
      </text>
    </comment>
    <comment ref="AW4" authorId="0" shapeId="0" xr:uid="{00000000-0006-0000-0000-00002E000000}">
      <text>
        <r>
          <rPr>
            <b/>
            <sz val="8"/>
            <color indexed="81"/>
            <rFont val="Tahoma"/>
            <family val="2"/>
          </rPr>
          <t xml:space="preserve">MasterData
</t>
        </r>
        <r>
          <rPr>
            <sz val="8"/>
            <color indexed="81"/>
            <rFont val="Tahoma"/>
            <family val="2"/>
          </rPr>
          <t>Lagringsvillkor vid Säkerhet
Tillåtna värden:
Blank
1    Säkerhetsklassat
2    Risk
3    Kontaminerande
Artikel förvaras i Säkerhetsrum vid val 1, 2 eller 3</t>
        </r>
      </text>
    </comment>
    <comment ref="AX4" authorId="0" shapeId="0" xr:uid="{00000000-0006-0000-0000-00002F000000}">
      <text>
        <r>
          <rPr>
            <b/>
            <sz val="8"/>
            <color indexed="81"/>
            <rFont val="Tahoma"/>
            <family val="2"/>
          </rPr>
          <t xml:space="preserve">MasterData
</t>
        </r>
        <r>
          <rPr>
            <sz val="8"/>
            <color indexed="81"/>
            <rFont val="Tahoma"/>
            <family val="2"/>
          </rPr>
          <t xml:space="preserve">Artikeltyp:
1    Lagerförd artikel
2    Ej lagerförd artikel
3    Diverse artikel
Vid lagerförd artikel anges alltid 1
</t>
        </r>
        <r>
          <rPr>
            <b/>
            <sz val="8"/>
            <color indexed="81"/>
            <rFont val="Tahoma"/>
            <family val="2"/>
          </rPr>
          <t>Formel:</t>
        </r>
        <r>
          <rPr>
            <sz val="8"/>
            <color indexed="81"/>
            <rFont val="Tahoma"/>
            <family val="2"/>
          </rPr>
          <t xml:space="preserve"> Om artikel är direktlevererad = 2 annars 1 
</t>
        </r>
      </text>
    </comment>
    <comment ref="AY4" authorId="0" shapeId="0" xr:uid="{00000000-0006-0000-0000-000030000000}">
      <text>
        <r>
          <rPr>
            <b/>
            <sz val="8"/>
            <color indexed="81"/>
            <rFont val="Tahoma"/>
            <family val="2"/>
          </rPr>
          <t xml:space="preserve">MasterData
</t>
        </r>
        <r>
          <rPr>
            <sz val="8"/>
            <color indexed="81"/>
            <rFont val="Tahoma"/>
            <family val="2"/>
          </rPr>
          <t xml:space="preserve">Momskod artikel
38    Momsfritt
41    25% moms
42    12% moms
43    6% moms
</t>
        </r>
        <r>
          <rPr>
            <b/>
            <sz val="8"/>
            <color indexed="81"/>
            <rFont val="Tahoma"/>
            <family val="2"/>
          </rPr>
          <t>Formel:</t>
        </r>
        <r>
          <rPr>
            <sz val="8"/>
            <color indexed="81"/>
            <rFont val="Tahoma"/>
            <family val="2"/>
          </rPr>
          <t xml:space="preserve"> Om artikel är direktleverarad = 99 annars annat
</t>
        </r>
      </text>
    </comment>
    <comment ref="AZ4" authorId="2" shapeId="0" xr:uid="{1E48AF0B-122D-4CC0-ABD1-47F48B5DE608}">
      <text>
        <r>
          <rPr>
            <b/>
            <sz val="9"/>
            <color indexed="81"/>
            <rFont val="Tahoma"/>
            <family val="2"/>
          </rPr>
          <t>Formel (?):</t>
        </r>
        <r>
          <rPr>
            <sz val="9"/>
            <color indexed="81"/>
            <rFont val="Tahoma"/>
            <family val="2"/>
          </rPr>
          <t xml:space="preserve">
Om Artikel direktlevererad = GIP annars AIP
</t>
        </r>
      </text>
    </comment>
    <comment ref="BA4" authorId="2" shapeId="0" xr:uid="{B0BDED7D-454E-4470-8C1B-F687154DD1E1}">
      <text>
        <r>
          <rPr>
            <b/>
            <sz val="9"/>
            <color indexed="81"/>
            <rFont val="Tahoma"/>
            <family val="2"/>
          </rPr>
          <t>Formel:</t>
        </r>
        <r>
          <rPr>
            <sz val="9"/>
            <color indexed="81"/>
            <rFont val="Tahoma"/>
            <family val="2"/>
          </rPr>
          <t xml:space="preserve">
Om artikel direktlevererad = 0,01 annars GIP </t>
        </r>
      </text>
    </comment>
    <comment ref="BB4" authorId="0" shapeId="0" xr:uid="{00000000-0006-0000-0000-000033000000}">
      <text>
        <r>
          <rPr>
            <b/>
            <sz val="8"/>
            <color indexed="81"/>
            <rFont val="Tahoma"/>
            <family val="2"/>
          </rPr>
          <t>MasterData</t>
        </r>
        <r>
          <rPr>
            <sz val="8"/>
            <color indexed="81"/>
            <rFont val="Tahoma"/>
            <family val="2"/>
          </rPr>
          <t xml:space="preserve">
Andra delen av internationellt tullnummer.
Anges i sin helhet av 8 tkn i kolumn AF. Inläsning sker via fulla värdet i kolumn AF.
</t>
        </r>
      </text>
    </comment>
    <comment ref="BD4" authorId="0" shapeId="0" xr:uid="{00000000-0006-0000-0000-000035000000}">
      <text>
        <r>
          <rPr>
            <b/>
            <sz val="8"/>
            <color indexed="81"/>
            <rFont val="Tahoma"/>
            <family val="2"/>
          </rPr>
          <t xml:space="preserve">MasterData
</t>
        </r>
        <r>
          <rPr>
            <sz val="8"/>
            <color indexed="81"/>
            <rFont val="Tahoma"/>
            <family val="2"/>
          </rPr>
          <t>Inköpsstopp J/N på LOKAL nivå.
Inköpsstopp kan här sättas per juridisk enhet.
Vid nyinläsning läses alltid N in.</t>
        </r>
      </text>
    </comment>
    <comment ref="BF4" authorId="0" shapeId="0" xr:uid="{00000000-0006-0000-0000-000037000000}">
      <text>
        <r>
          <rPr>
            <b/>
            <sz val="8"/>
            <color indexed="81"/>
            <rFont val="Tahoma"/>
            <family val="2"/>
          </rPr>
          <t>MasterData</t>
        </r>
        <r>
          <rPr>
            <sz val="8"/>
            <color indexed="81"/>
            <rFont val="Tahoma"/>
            <family val="2"/>
          </rPr>
          <t xml:space="preserve">
Samma lagerenhet som angivits tidigare på raden.
I efterföljande fält anges mätvärden för denna lagerenhet.
</t>
        </r>
      </text>
    </comment>
    <comment ref="BL4" authorId="0" shapeId="0" xr:uid="{00000000-0006-0000-0000-00003D000000}">
      <text>
        <r>
          <rPr>
            <b/>
            <sz val="8"/>
            <color indexed="81"/>
            <rFont val="Tahoma"/>
            <family val="2"/>
          </rPr>
          <t>Kvalificerare för barcoden.
Alltid EAN</t>
        </r>
        <r>
          <rPr>
            <sz val="8"/>
            <color indexed="81"/>
            <rFont val="Tahoma"/>
            <family val="2"/>
          </rPr>
          <t xml:space="preserve">
</t>
        </r>
      </text>
    </comment>
    <comment ref="BM4" authorId="0" shapeId="0" xr:uid="{00000000-0006-0000-0000-00003E000000}">
      <text>
        <r>
          <rPr>
            <b/>
            <sz val="8"/>
            <color indexed="81"/>
            <rFont val="Tahoma"/>
            <family val="2"/>
          </rPr>
          <t xml:space="preserve">Artikelns barcode för lagerenheten Hämta EAN kod som står innan PART NO i leverantörsmallen.
</t>
        </r>
        <r>
          <rPr>
            <sz val="8"/>
            <color indexed="81"/>
            <rFont val="Tahoma"/>
            <family val="2"/>
          </rPr>
          <t xml:space="preserve">
</t>
        </r>
        <r>
          <rPr>
            <b/>
            <sz val="8"/>
            <color indexed="81"/>
            <rFont val="Tahoma"/>
            <family val="2"/>
          </rPr>
          <t>13 siffrig kod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Tobias Alfonsson</author>
    <author>sa_ gwevill</author>
  </authors>
  <commentList>
    <comment ref="N4" authorId="0" shapeId="0" xr:uid="{BF520395-2888-4F33-B37A-2D673FC082D0}">
      <text>
        <r>
          <rPr>
            <b/>
            <sz val="9"/>
            <color indexed="81"/>
            <rFont val="Tahoma"/>
            <family val="2"/>
          </rPr>
          <t xml:space="preserve">MasterData
</t>
        </r>
        <r>
          <rPr>
            <sz val="9"/>
            <color indexed="81"/>
            <rFont val="Tahoma"/>
            <family val="2"/>
          </rPr>
          <t xml:space="preserve">Värde anges här om brytspärr skall aktiveras för artikeln. Hämtas från Flik APH Kategorichef, Kol U
</t>
        </r>
      </text>
    </comment>
    <comment ref="Y4" authorId="1" shapeId="0" xr:uid="{00000000-0006-0000-0100-00001600000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K4" authorId="1" shapeId="0" xr:uid="{9C8B8E78-5709-4BB0-B8C2-93C8BFD5137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W4" authorId="1" shapeId="0" xr:uid="{15844C1E-2616-421C-BDE3-E464131E4D0C}">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BI4" authorId="1" shapeId="0" xr:uid="{154BC4FD-0F51-464A-9E7D-A8E226D9053D}">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sa_ gwevill</author>
    <author>Tobias Alfonsson</author>
  </authors>
  <commentList>
    <comment ref="F4" authorId="0" shapeId="0" xr:uid="{00000000-0006-0000-0200-000003000000}">
      <text>
        <r>
          <rPr>
            <sz val="9"/>
            <color indexed="81"/>
            <rFont val="Tahoma"/>
            <family val="2"/>
          </rPr>
          <t xml:space="preserve">Leverantörsnummer för beställningsmottagande leverantör. Leta upp i AOM, sök på leverantörsnamn i HA0702, kom ihåg att söka med f4. Fyll i 5 siffror om det finns.
</t>
        </r>
      </text>
    </comment>
    <comment ref="G4" authorId="0" shapeId="0" xr:uid="{00000000-0006-0000-0200-000004000000}">
      <text>
        <r>
          <rPr>
            <sz val="9"/>
            <color indexed="81"/>
            <rFont val="Tahoma"/>
            <family val="2"/>
          </rPr>
          <t xml:space="preserve">Huvudleverantör J eller N.
Huvudleverantören är den leverantör som automatiskt väljs som leverantör av AOM vid t ex beställningsförslag, extern transit eller leverantörsreturer.
Om artikel/pris posten avser en alternativ leverantör så sätts flaggan till 'N'.
</t>
        </r>
      </text>
    </comment>
    <comment ref="H4" authorId="0" shapeId="0" xr:uid="{00000000-0006-0000-0200-000005000000}">
      <text>
        <r>
          <rPr>
            <sz val="9"/>
            <color indexed="81"/>
            <rFont val="Tahoma"/>
            <family val="2"/>
          </rPr>
          <t xml:space="preserve">Ett Från och med datum som  är obligatoriskt och talar om från och med vilket datum den nya prisuppgiften kommer att gälla i AOM.
</t>
        </r>
      </text>
    </comment>
    <comment ref="I4" authorId="0" shapeId="0" xr:uid="{00000000-0006-0000-0200-000006000000}">
      <text>
        <r>
          <rPr>
            <sz val="9"/>
            <color indexed="81"/>
            <rFont val="Tahoma"/>
            <family val="2"/>
          </rPr>
          <t xml:space="preserve">Leverantörens artikelnummer som används vid kommunikation med leverantören på t ex beställningar etc.
</t>
        </r>
      </text>
    </comment>
    <comment ref="J4" authorId="0" shapeId="0" xr:uid="{00000000-0006-0000-0200-000007000000}">
      <text>
        <r>
          <rPr>
            <b/>
            <sz val="9"/>
            <color indexed="81"/>
            <rFont val="Tahoma"/>
            <family val="2"/>
          </rPr>
          <t>Leverantörens artikelbeskrivning 1 (30tkn) som används vid kommunikation med leverantören på t ex beställningar etc.</t>
        </r>
        <r>
          <rPr>
            <sz val="9"/>
            <color indexed="81"/>
            <rFont val="Tahoma"/>
            <family val="2"/>
          </rPr>
          <t xml:space="preserve">
</t>
        </r>
      </text>
    </comment>
    <comment ref="K4" authorId="0" shapeId="0" xr:uid="{00000000-0006-0000-0200-000008000000}">
      <text>
        <r>
          <rPr>
            <b/>
            <sz val="9"/>
            <color indexed="81"/>
            <rFont val="Tahoma"/>
            <family val="2"/>
          </rPr>
          <t>Leverantörens artikelbeskrivning 2 (30tkn) som används vid kommunikation med leverantören på t ex beställningar etc.</t>
        </r>
        <r>
          <rPr>
            <sz val="9"/>
            <color indexed="81"/>
            <rFont val="Tahoma"/>
            <family val="2"/>
          </rPr>
          <t xml:space="preserve">
</t>
        </r>
      </text>
    </comment>
    <comment ref="L4" authorId="0" shapeId="0" xr:uid="{00000000-0006-0000-0200-000009000000}">
      <text>
        <r>
          <rPr>
            <sz val="9"/>
            <color indexed="81"/>
            <rFont val="Tahoma"/>
            <family val="2"/>
          </rPr>
          <t xml:space="preserve">Leverantörens landskod som hämtas från leverantörsposten i AOM vid inläsning av leverantörspriser. Validering sker  också mot kodregistret.
Sök i HA0702 på leverantörens namn, där ser man landskoden.
</t>
        </r>
      </text>
    </comment>
    <comment ref="M4" authorId="0" shapeId="0" xr:uid="{00000000-0006-0000-0200-00000A000000}">
      <text>
        <r>
          <rPr>
            <sz val="9"/>
            <color indexed="81"/>
            <rFont val="Tahoma"/>
            <family val="2"/>
          </rPr>
          <t xml:space="preserve">Prisfaktorn kan anta värdena: 
1
100
1000 
Anger om bruttopriset i fältet PRVEND är per 1, 100 eller 1000. 
Normalt sätts värdet till 1.
</t>
        </r>
      </text>
    </comment>
    <comment ref="O4" authorId="0" shapeId="0" xr:uid="{00000000-0006-0000-0200-00000C000000}">
      <text>
        <r>
          <rPr>
            <b/>
            <sz val="9"/>
            <color indexed="81"/>
            <rFont val="Tahoma"/>
            <family val="2"/>
          </rPr>
          <t xml:space="preserve">
Leverantörsrabatt eller påslag i %</t>
        </r>
        <r>
          <rPr>
            <sz val="9"/>
            <color indexed="81"/>
            <rFont val="Tahoma"/>
            <family val="2"/>
          </rPr>
          <t xml:space="preserve">
Eventuell rabatt som ska registreras hämtas ur flik: 
4. Inköpsdata
Kolumn:
G "Avtalad rabatt i %"
Sätts till - (minus tecken) följt av rabatten.
Exempelvis -15
</t>
        </r>
      </text>
    </comment>
    <comment ref="P4" authorId="0" shapeId="0" xr:uid="{00000000-0006-0000-0200-00000D000000}">
      <text>
        <r>
          <rPr>
            <b/>
            <sz val="9"/>
            <color indexed="81"/>
            <rFont val="Tahoma"/>
            <family val="2"/>
          </rPr>
          <t>Leverantörsrabatt eller påslag nr 2 i %.
Rabatt 1 och 2 är kedjade vid förkomst tillsammans.</t>
        </r>
        <r>
          <rPr>
            <sz val="9"/>
            <color indexed="81"/>
            <rFont val="Tahoma"/>
            <family val="2"/>
          </rPr>
          <t xml:space="preserve">
</t>
        </r>
      </text>
    </comment>
    <comment ref="Q4" authorId="0" shapeId="0" xr:uid="{00000000-0006-0000-0200-00000E000000}">
      <text>
        <r>
          <rPr>
            <sz val="9"/>
            <color indexed="81"/>
            <rFont val="Tahoma"/>
            <family val="2"/>
          </rPr>
          <t xml:space="preserve">Vatuna i vilket priset är angivet. Överenstämmer normalt med valutan uppsatt på leverantören.
</t>
        </r>
      </text>
    </comment>
    <comment ref="S4" authorId="0" shapeId="0" xr:uid="{00000000-0006-0000-0200-00000F000000}">
      <text>
        <r>
          <rPr>
            <b/>
            <sz val="9"/>
            <color indexed="81"/>
            <rFont val="Tahoma"/>
            <family val="2"/>
          </rPr>
          <t>Schablonkostand för tull satt i % av leverantörspriset. Vägs in i kalkylerat  leverantörspris (PRLCCVEND).</t>
        </r>
        <r>
          <rPr>
            <sz val="9"/>
            <color indexed="81"/>
            <rFont val="Tahoma"/>
            <family val="2"/>
          </rPr>
          <t xml:space="preserve">
</t>
        </r>
      </text>
    </comment>
    <comment ref="T4" authorId="0" shapeId="0" xr:uid="{00000000-0006-0000-0200-000010000000}">
      <text>
        <r>
          <rPr>
            <b/>
            <sz val="9"/>
            <color indexed="81"/>
            <rFont val="Tahoma"/>
            <family val="2"/>
          </rPr>
          <t>Schablonkostnad för frakt satt i % av leverantörspriset. Vägs in i kalkylerat  leverantörspris (PRLCCVEND).
Vägs även in i vägt LC.</t>
        </r>
        <r>
          <rPr>
            <sz val="9"/>
            <color indexed="81"/>
            <rFont val="Tahoma"/>
            <family val="2"/>
          </rPr>
          <t xml:space="preserve">
</t>
        </r>
      </text>
    </comment>
    <comment ref="U4" authorId="0" shapeId="0" xr:uid="{00000000-0006-0000-0200-000011000000}">
      <text>
        <r>
          <rPr>
            <b/>
            <sz val="9"/>
            <color indexed="81"/>
            <rFont val="Tahoma"/>
            <family val="2"/>
          </rPr>
          <t>Schablonkostnad för förpackningar satt i % av leverantörspriset. Vägs in i kalkylerat  leverantörspris (PRLCCVEND).
Vägs även in i vägt LC.</t>
        </r>
        <r>
          <rPr>
            <sz val="9"/>
            <color indexed="81"/>
            <rFont val="Tahoma"/>
            <family val="2"/>
          </rPr>
          <t xml:space="preserve">
</t>
        </r>
      </text>
    </comment>
    <comment ref="V4" authorId="0" shapeId="0" xr:uid="{00000000-0006-0000-0200-000012000000}">
      <text>
        <r>
          <rPr>
            <sz val="9"/>
            <color indexed="81"/>
            <rFont val="Tahoma"/>
            <family val="2"/>
          </rPr>
          <t xml:space="preserve">Den enhet i vilken leverantörspriset är angivet. Enheten måste vara upplagd i rutin HA0103 som säljenhet.
</t>
        </r>
      </text>
    </comment>
    <comment ref="W4" authorId="1" shapeId="0" xr:uid="{00000000-0006-0000-0200-000013000000}">
      <text>
        <r>
          <rPr>
            <b/>
            <sz val="8"/>
            <color indexed="81"/>
            <rFont val="Tahoma"/>
            <family val="2"/>
          </rPr>
          <t>Tobias Alfonsson:</t>
        </r>
        <r>
          <rPr>
            <sz val="8"/>
            <color indexed="81"/>
            <rFont val="Tahoma"/>
            <family val="2"/>
          </rPr>
          <t xml:space="preserve">
Skrivs till J eller N.
Ger leverantören en kredit på retur. </t>
        </r>
      </text>
    </comment>
    <comment ref="X4" authorId="0" shapeId="0" xr:uid="{00000000-0006-0000-0200-000014000000}">
      <text>
        <r>
          <rPr>
            <b/>
            <sz val="9"/>
            <color indexed="81"/>
            <rFont val="Tahoma"/>
            <family val="2"/>
          </rPr>
          <t>Om leverantören har stafflade priser eller rabatter fylls fältet i för att definiera vad den stafflade rabatten/priset skall vara baserad på:
1  Värde
2  Kvant
3  Vikt
4  Volym
Om fältet är ifyllt skall påföljande fält fyllas i. Stafflingen kan bestå av en eller flera nivåer. OM fler så fortsätt fyll i de underliggande nivåerna på raden.</t>
        </r>
        <r>
          <rPr>
            <sz val="9"/>
            <color indexed="81"/>
            <rFont val="Tahoma"/>
            <family val="2"/>
          </rPr>
          <t xml:space="preserve">
</t>
        </r>
      </text>
    </comment>
    <comment ref="Y4" authorId="0" shapeId="0" xr:uid="{00000000-0006-0000-0200-000015000000}">
      <text>
        <r>
          <rPr>
            <sz val="9"/>
            <color indexed="81"/>
            <rFont val="Tahoma"/>
            <family val="2"/>
          </rPr>
          <t xml:space="preserve">Ange för nivå 1 från och med det värde som rabatten/påslaget eller priset skall gälla.
</t>
        </r>
      </text>
    </comment>
    <comment ref="Z4" authorId="0" shapeId="0" xr:uid="{00000000-0006-0000-0200-000016000000}">
      <text>
        <r>
          <rPr>
            <sz val="9"/>
            <color indexed="81"/>
            <rFont val="Tahoma"/>
            <family val="2"/>
          </rPr>
          <t xml:space="preserve">Fältet fylls i om det är olika leverantörspriser som anges per stafflingsnivå.
</t>
        </r>
      </text>
    </comment>
    <comment ref="AA4" authorId="0" shapeId="0" xr:uid="{00000000-0006-0000-0200-000017000000}">
      <text>
        <r>
          <rPr>
            <sz val="9"/>
            <color indexed="81"/>
            <rFont val="Tahoma"/>
            <family val="2"/>
          </rPr>
          <t xml:space="preserve">Fältet fylls i med en rabatt eller påslagsprocent om nivåerna ger olika procentuella rabatter eller påslag. Rabatter anges med ett minustecken.
</t>
        </r>
      </text>
    </comment>
    <comment ref="AB4" authorId="0" shapeId="0" xr:uid="{00000000-0006-0000-0200-000018000000}">
      <text>
        <r>
          <rPr>
            <b/>
            <sz val="9"/>
            <color indexed="81"/>
            <rFont val="Tahoma"/>
            <family val="2"/>
          </rPr>
          <t>Fältet fylls i med en andra  rabatt eller påslagsprocent om nivåerna ger olika procentuella rabatter eller påslag. Rabatter anges med ett minustecken.</t>
        </r>
        <r>
          <rPr>
            <sz val="9"/>
            <color indexed="81"/>
            <rFont val="Tahoma"/>
            <family val="2"/>
          </rPr>
          <t xml:space="preserve">
</t>
        </r>
      </text>
    </comment>
    <comment ref="AC4" authorId="0" shapeId="0" xr:uid="{00000000-0006-0000-0200-000019000000}">
      <text>
        <r>
          <rPr>
            <b/>
            <sz val="9"/>
            <color indexed="81"/>
            <rFont val="Tahoma"/>
            <family val="2"/>
          </rPr>
          <t>Ange för nivå 2 från och med det värde som rabatten/påslaget eller priset skall gälla.</t>
        </r>
        <r>
          <rPr>
            <sz val="9"/>
            <color indexed="81"/>
            <rFont val="Tahoma"/>
            <family val="2"/>
          </rPr>
          <t xml:space="preserve">
</t>
        </r>
      </text>
    </comment>
    <comment ref="AG4" authorId="0" shapeId="0" xr:uid="{00000000-0006-0000-0200-00001A000000}">
      <text>
        <r>
          <rPr>
            <b/>
            <sz val="9"/>
            <color indexed="81"/>
            <rFont val="Tahoma"/>
            <family val="2"/>
          </rPr>
          <t>Ange för nivå 3 från och med det värde som rabatten/påslaget eller priset skall gälla.</t>
        </r>
        <r>
          <rPr>
            <sz val="9"/>
            <color indexed="81"/>
            <rFont val="Tahoma"/>
            <family val="2"/>
          </rPr>
          <t xml:space="preserve">
</t>
        </r>
      </text>
    </comment>
    <comment ref="AK4" authorId="0" shapeId="0" xr:uid="{00000000-0006-0000-0200-00001B000000}">
      <text>
        <r>
          <rPr>
            <b/>
            <sz val="9"/>
            <color indexed="81"/>
            <rFont val="Tahoma"/>
            <family val="2"/>
          </rPr>
          <t>Ange för nivå 4 från och med det värde som rabatten/påslaget eller priset skall gälla.</t>
        </r>
        <r>
          <rPr>
            <sz val="9"/>
            <color indexed="81"/>
            <rFont val="Tahoma"/>
            <family val="2"/>
          </rPr>
          <t xml:space="preserve">
</t>
        </r>
      </text>
    </comment>
    <comment ref="AO4" authorId="0" shapeId="0" xr:uid="{00000000-0006-0000-0200-00001C000000}">
      <text>
        <r>
          <rPr>
            <b/>
            <sz val="9"/>
            <color indexed="81"/>
            <rFont val="Tahoma"/>
            <family val="2"/>
          </rPr>
          <t>Ange för nivå 5 från och med det värde som rabatten/påslaget eller priset skall gälla.</t>
        </r>
        <r>
          <rPr>
            <sz val="9"/>
            <color indexed="81"/>
            <rFont val="Tahoma"/>
            <family val="2"/>
          </rPr>
          <t xml:space="preserve">
</t>
        </r>
      </text>
    </comment>
    <comment ref="AS4" authorId="0" shapeId="0" xr:uid="{00000000-0006-0000-0200-00001D000000}">
      <text>
        <r>
          <rPr>
            <b/>
            <sz val="9"/>
            <color indexed="81"/>
            <rFont val="Tahoma"/>
            <family val="2"/>
          </rPr>
          <t>Ange för nivå 6 från och med det värde som rabatten/påslaget eller priset skall gälla.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Tobias Alfonsson</author>
    <author>Sofia Nordell</author>
    <author>Jennie Fremdling</author>
  </authors>
  <commentList>
    <comment ref="E3" authorId="0" shapeId="0" xr:uid="{59526124-31B9-49E6-AA0D-560A994C2961}">
      <text>
        <r>
          <rPr>
            <sz val="8"/>
            <color indexed="81"/>
            <rFont val="Tahoma"/>
            <family val="2"/>
          </rPr>
          <t xml:space="preserve">PS-ID. 
Autogenererat.
</t>
        </r>
      </text>
    </comment>
    <comment ref="F3" authorId="0" shapeId="0" xr:uid="{3E4A52AA-B956-4ADF-828A-BF753E5246AF}">
      <text>
        <r>
          <rPr>
            <b/>
            <sz val="8"/>
            <color indexed="81"/>
            <rFont val="Tahoma"/>
            <family val="2"/>
          </rPr>
          <t>Angiven text</t>
        </r>
        <r>
          <rPr>
            <sz val="8"/>
            <color indexed="81"/>
            <rFont val="Tahoma"/>
            <family val="2"/>
          </rPr>
          <t xml:space="preserve">
MAX 40 tecken visas i PS</t>
        </r>
      </text>
    </comment>
    <comment ref="G3" authorId="0" shapeId="0" xr:uid="{97BEAB85-13C2-4E35-921C-C233D936694E}">
      <text>
        <r>
          <rPr>
            <b/>
            <sz val="8"/>
            <color indexed="81"/>
            <rFont val="Tahoma"/>
            <family val="2"/>
          </rPr>
          <t>Angiven text J eller N</t>
        </r>
        <r>
          <rPr>
            <sz val="8"/>
            <color indexed="81"/>
            <rFont val="Tahoma"/>
            <family val="2"/>
          </rPr>
          <t xml:space="preserve">
</t>
        </r>
      </text>
    </comment>
    <comment ref="N3" authorId="0" shapeId="0" xr:uid="{BDB304D9-B8C2-4967-BB65-B50C020398BD}">
      <text>
        <r>
          <rPr>
            <b/>
            <sz val="9"/>
            <color indexed="81"/>
            <rFont val="Tahoma"/>
            <family val="2"/>
          </rPr>
          <t xml:space="preserve">MasterData
</t>
        </r>
        <r>
          <rPr>
            <sz val="9"/>
            <color indexed="81"/>
            <rFont val="Tahoma"/>
            <family val="2"/>
          </rPr>
          <t>Vid OTC ska artikelns Nordiska Varunummer anges.
Vid Handelsvara ska artikelns PS ID anges.</t>
        </r>
      </text>
    </comment>
    <comment ref="O3" authorId="1" shapeId="0" xr:uid="{B3BA9624-B910-46AC-BAEF-97B3E84FA959}">
      <text>
        <r>
          <rPr>
            <b/>
            <sz val="8"/>
            <color indexed="81"/>
            <rFont val="Tahoma"/>
            <family val="2"/>
          </rPr>
          <t>Här skrivs dagens datum in, viktigt att det är det datum då hela filen läses in.</t>
        </r>
      </text>
    </comment>
    <comment ref="Q3" authorId="2" shapeId="0" xr:uid="{585B2622-84AD-4E2E-A765-9CE86769E02F}">
      <text>
        <r>
          <rPr>
            <sz val="8"/>
            <color indexed="81"/>
            <rFont val="Tahoma"/>
            <family val="2"/>
          </rPr>
          <t xml:space="preserve">För OTC anges Nordiskt Varunummer (6-ställigt).
För Handelsvara lämnas värde tomt.
</t>
        </r>
      </text>
    </comment>
    <comment ref="R3" authorId="0" shapeId="0" xr:uid="{B085AB09-9DAB-497E-B0FD-49073257F77E}">
      <text>
        <r>
          <rPr>
            <sz val="8"/>
            <color indexed="81"/>
            <rFont val="Tahoma"/>
            <family val="2"/>
          </rPr>
          <t xml:space="preserve">Redan angiven momskod
</t>
        </r>
      </text>
    </comment>
    <comment ref="T3" authorId="0" shapeId="0" xr:uid="{DC3D38F0-B0E8-45B1-820E-EB059D3AB859}">
      <text>
        <r>
          <rPr>
            <b/>
            <sz val="8"/>
            <color indexed="81"/>
            <rFont val="Tahoma"/>
            <family val="2"/>
          </rPr>
          <t>Dagens datum, dagen då inläsningen görs</t>
        </r>
        <r>
          <rPr>
            <sz val="8"/>
            <color indexed="81"/>
            <rFont val="Tahoma"/>
            <family val="2"/>
          </rPr>
          <t xml:space="preserve">
</t>
        </r>
      </text>
    </comment>
    <comment ref="V3" authorId="0" shapeId="0" xr:uid="{8EBAD4FB-C55A-43FD-839E-3260C540F121}">
      <text>
        <r>
          <rPr>
            <b/>
            <sz val="8"/>
            <color indexed="81"/>
            <rFont val="Tahoma"/>
            <family val="2"/>
          </rPr>
          <t>Skall anges för läkemedelsprodukter.
RX och OTC</t>
        </r>
        <r>
          <rPr>
            <sz val="8"/>
            <color indexed="81"/>
            <rFont val="Tahoma"/>
            <family val="2"/>
          </rPr>
          <t xml:space="preserve">
</t>
        </r>
      </text>
    </comment>
    <comment ref="Z3" authorId="0" shapeId="0" xr:uid="{1E0D8F99-CAFF-41BF-BD02-281B3135FF93}">
      <text>
        <r>
          <rPr>
            <b/>
            <sz val="8"/>
            <color indexed="81"/>
            <rFont val="Tahoma"/>
            <family val="2"/>
          </rPr>
          <t>Agivet värde skrivs i dagar eller månader</t>
        </r>
        <r>
          <rPr>
            <sz val="8"/>
            <color indexed="81"/>
            <rFont val="Tahoma"/>
            <family val="2"/>
          </rPr>
          <t xml:space="preserve">
</t>
        </r>
      </text>
    </comment>
    <comment ref="AA3" authorId="0" shapeId="0" xr:uid="{2EA5F7CC-71C1-45AC-997A-7D6139CA40EA}">
      <text>
        <r>
          <rPr>
            <b/>
            <sz val="8"/>
            <color indexed="81"/>
            <rFont val="Tahoma"/>
            <family val="2"/>
          </rPr>
          <t xml:space="preserve">Angivet värde, skrivs i månader eller dagar. </t>
        </r>
        <r>
          <rPr>
            <sz val="8"/>
            <color indexed="81"/>
            <rFont val="Tahoma"/>
            <family val="2"/>
          </rPr>
          <t xml:space="preserve">
</t>
        </r>
      </text>
    </comment>
    <comment ref="AE3" authorId="2" shapeId="0" xr:uid="{B2FA0A06-FD51-400E-A8AE-9B392CF6A5C4}">
      <text>
        <r>
          <rPr>
            <sz val="8"/>
            <color indexed="81"/>
            <rFont val="Tahoma"/>
            <family val="2"/>
          </rPr>
          <t xml:space="preserve">Villkor för E-handels styrning:
(Handelsvaror &amp; OTC)
För att produkten ska visas på E-handeln måste 
</t>
        </r>
        <r>
          <rPr>
            <b/>
            <sz val="8"/>
            <color indexed="81"/>
            <rFont val="Tahoma"/>
            <family val="2"/>
          </rPr>
          <t>1.       ”Artikelstatus i PS”  = Värdet ska vara 1 (aktiv)</t>
        </r>
        <r>
          <rPr>
            <sz val="8"/>
            <color indexed="81"/>
            <rFont val="Tahoma"/>
            <family val="2"/>
          </rPr>
          <t xml:space="preserve">
2.       ”Distributör”               = Det ska finnas en distributörskod som inte får vara ”1” eller ”2”
3.       ”Sortimentskod”        =Ska anta något av värdena GRU, TIL, STD, eller FRI
</t>
        </r>
      </text>
    </comment>
    <comment ref="BC3" authorId="2" shapeId="0" xr:uid="{EDA1ADFC-716E-4396-A13F-E2174A81F76D}">
      <text>
        <r>
          <rPr>
            <b/>
            <sz val="9"/>
            <color indexed="81"/>
            <rFont val="Tahoma"/>
            <family val="2"/>
          </rPr>
          <t>Jennie Fremdling:</t>
        </r>
        <r>
          <rPr>
            <sz val="9"/>
            <color indexed="81"/>
            <rFont val="Tahoma"/>
            <family val="2"/>
          </rPr>
          <t xml:space="preserve">
Artiklar med värde J förs över till Revionics prisverktyg för prisskrapning
</t>
        </r>
      </text>
    </comment>
    <comment ref="BL3" authorId="0" shapeId="0" xr:uid="{1EF086C7-A077-4507-8A01-3E7EF8DE5BED}">
      <text>
        <r>
          <rPr>
            <sz val="8"/>
            <color indexed="81"/>
            <rFont val="Tahoma"/>
            <family val="2"/>
          </rPr>
          <t xml:space="preserve">Redan angiven text
</t>
        </r>
      </text>
    </comment>
    <comment ref="BM3" authorId="0" shapeId="0" xr:uid="{CC29318A-84E7-4690-8E6F-F2D51F6968BA}">
      <text>
        <r>
          <rPr>
            <b/>
            <sz val="8"/>
            <color indexed="81"/>
            <rFont val="Tahoma"/>
            <family val="2"/>
          </rPr>
          <t>Redan angiven text</t>
        </r>
        <r>
          <rPr>
            <sz val="8"/>
            <color indexed="81"/>
            <rFont val="Tahoma"/>
            <family val="2"/>
          </rPr>
          <t xml:space="preserve">
</t>
        </r>
      </text>
    </comment>
    <comment ref="BN3" authorId="0" shapeId="0" xr:uid="{DEE537C1-A754-48DD-B024-DEDB202FE386}">
      <text>
        <r>
          <rPr>
            <b/>
            <sz val="8"/>
            <color indexed="81"/>
            <rFont val="Tahoma"/>
            <family val="2"/>
          </rPr>
          <t>Redan angiven text</t>
        </r>
        <r>
          <rPr>
            <sz val="8"/>
            <color indexed="81"/>
            <rFont val="Tahoma"/>
            <family val="2"/>
          </rPr>
          <t xml:space="preserve">
</t>
        </r>
      </text>
    </comment>
    <comment ref="BO3" authorId="0" shapeId="0" xr:uid="{23CADEEF-9040-4CDA-8BC5-BB5BB28346DF}">
      <text>
        <r>
          <rPr>
            <b/>
            <sz val="8"/>
            <color indexed="81"/>
            <rFont val="Tahoma"/>
            <family val="2"/>
          </rPr>
          <t>Redan angiven enhet. St / ml / L / g / Kg etc.</t>
        </r>
        <r>
          <rPr>
            <sz val="8"/>
            <color indexed="81"/>
            <rFont val="Tahoma"/>
            <family val="2"/>
          </rPr>
          <t xml:space="preserve">
</t>
        </r>
      </text>
    </comment>
    <comment ref="BP3" authorId="0" shapeId="0" xr:uid="{5C2534AF-2D9D-48F6-B15E-2DA302B54D42}">
      <text>
        <r>
          <rPr>
            <b/>
            <sz val="8"/>
            <color indexed="81"/>
            <rFont val="Tahoma"/>
            <family val="2"/>
          </rPr>
          <t>Redan angiven enhet.
Antal.</t>
        </r>
        <r>
          <rPr>
            <sz val="8"/>
            <color indexed="81"/>
            <rFont val="Tahoma"/>
            <family val="2"/>
          </rPr>
          <t xml:space="preserve">
</t>
        </r>
      </text>
    </comment>
    <comment ref="BQ3" authorId="0" shapeId="0" xr:uid="{B367F380-1440-438A-8954-998088296C28}">
      <text>
        <r>
          <rPr>
            <b/>
            <sz val="8"/>
            <color indexed="81"/>
            <rFont val="Tahoma"/>
            <family val="2"/>
          </rPr>
          <t>Eventuellt redan angivet värde/text.</t>
        </r>
        <r>
          <rPr>
            <sz val="8"/>
            <color indexed="81"/>
            <rFont val="Tahoma"/>
            <family val="2"/>
          </rPr>
          <t xml:space="preserve">
</t>
        </r>
      </text>
    </comment>
    <comment ref="BR3" authorId="0" shapeId="0" xr:uid="{837A76B1-4CDA-4F23-A05D-C9BE5A045BA6}">
      <text>
        <r>
          <rPr>
            <b/>
            <sz val="8"/>
            <color indexed="81"/>
            <rFont val="Tahoma"/>
            <family val="2"/>
          </rPr>
          <t>Redan angivet värde</t>
        </r>
        <r>
          <rPr>
            <sz val="8"/>
            <color indexed="81"/>
            <rFont val="Tahoma"/>
            <family val="2"/>
          </rPr>
          <t xml:space="preserve">
</t>
        </r>
      </text>
    </comment>
    <comment ref="BS3" authorId="0" shapeId="0" xr:uid="{7DAAB114-E6B2-4BB9-B56F-47A63A6BCB33}">
      <text>
        <r>
          <rPr>
            <b/>
            <sz val="8"/>
            <color indexed="81"/>
            <rFont val="Tahoma"/>
            <family val="2"/>
          </rPr>
          <t>Inte alltid angivet, denna kolumn beskriver egenskap för produkten</t>
        </r>
        <r>
          <rPr>
            <sz val="8"/>
            <color indexed="81"/>
            <rFont val="Tahoma"/>
            <family val="2"/>
          </rPr>
          <t xml:space="preserve">
</t>
        </r>
      </text>
    </comment>
    <comment ref="BV3" authorId="0" shapeId="0" xr:uid="{CB4CEC9E-1BAE-417C-B7F5-73F3267C8B4E}">
      <text>
        <r>
          <rPr>
            <b/>
            <sz val="9"/>
            <color indexed="81"/>
            <rFont val="Tahoma"/>
            <family val="2"/>
          </rPr>
          <t>MasterData</t>
        </r>
        <r>
          <rPr>
            <sz val="9"/>
            <color indexed="81"/>
            <rFont val="Tahoma"/>
            <family val="2"/>
          </rPr>
          <t xml:space="preserve">
Vid OTC ska artikelns Nordiska Varunummer anges.
Vid Handelsvara ska artikelns PS ID anges.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A3" authorId="0" shapeId="0" xr:uid="{1BDB80D2-3067-4B87-971F-1F80E88B4ED6}">
      <text>
        <r>
          <rPr>
            <b/>
            <sz val="9"/>
            <color indexed="81"/>
            <rFont val="Tahoma"/>
            <family val="2"/>
          </rPr>
          <t xml:space="preserve">Version: 
</t>
        </r>
        <r>
          <rPr>
            <sz val="9"/>
            <color indexed="81"/>
            <rFont val="Tahoma"/>
            <family val="2"/>
          </rPr>
          <t>Benämn version som vilken revidering den avser samt version. 
Ex: "Revideringsfönster" "År" "Version"</t>
        </r>
      </text>
    </comment>
    <comment ref="C3" authorId="0" shapeId="0" xr:uid="{A0CFD090-FAE9-4592-A023-1BE18888151F}">
      <text>
        <r>
          <rPr>
            <b/>
            <sz val="9"/>
            <color indexed="81"/>
            <rFont val="Tahoma"/>
            <family val="2"/>
          </rPr>
          <t xml:space="preserve">Flik: 
</t>
        </r>
        <r>
          <rPr>
            <sz val="9"/>
            <color indexed="81"/>
            <rFont val="Tahoma"/>
            <family val="2"/>
          </rPr>
          <t xml:space="preserve">Skriv vilken flik ändringen påverkar </t>
        </r>
      </text>
    </comment>
    <comment ref="D3" authorId="0" shapeId="0" xr:uid="{DC87E293-A2EF-4880-AAB1-4933895BD70A}">
      <text>
        <r>
          <rPr>
            <b/>
            <sz val="9"/>
            <color indexed="81"/>
            <rFont val="Tahoma"/>
            <family val="2"/>
          </rPr>
          <t xml:space="preserve">Beskrivning
</t>
        </r>
        <r>
          <rPr>
            <sz val="9"/>
            <color indexed="81"/>
            <rFont val="Tahoma"/>
            <family val="2"/>
          </rPr>
          <t>Beskriv kortfattat vad som uppdaterats</t>
        </r>
      </text>
    </comment>
    <comment ref="E3" authorId="0" shapeId="0" xr:uid="{6A4C8301-C1B4-4E95-A663-346D0A2601EB}">
      <text>
        <r>
          <rPr>
            <b/>
            <sz val="9"/>
            <color indexed="81"/>
            <rFont val="Tahoma"/>
            <family val="2"/>
          </rPr>
          <t xml:space="preserve">Kommentar:
</t>
        </r>
        <r>
          <rPr>
            <sz val="9"/>
            <color indexed="81"/>
            <rFont val="Tahoma"/>
            <family val="2"/>
          </rPr>
          <t xml:space="preserve">Behövs ytterligare förtydligande skriv en kommentar.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<sst xmlns="http://schemas.openxmlformats.org/spreadsheetml/2006/main" count="16770" uniqueCount="2820">
  <si>
    <t xml:space="preserve">ARTIKELDATAMALL </t>
  </si>
  <si>
    <t>ARTICLE DATA FILE</t>
  </si>
  <si>
    <r>
      <rPr>
        <sz val="16"/>
        <color theme="1"/>
        <rFont val="Arial"/>
        <family val="2"/>
      </rPr>
      <t>Giltig för</t>
    </r>
    <r>
      <rPr>
        <b/>
        <sz val="16"/>
        <color theme="1"/>
        <rFont val="Arial"/>
        <family val="2"/>
      </rPr>
      <t xml:space="preserve"> Oktober 2025 </t>
    </r>
    <r>
      <rPr>
        <sz val="16"/>
        <color theme="1"/>
        <rFont val="Arial"/>
        <family val="2"/>
      </rPr>
      <t>samt</t>
    </r>
    <r>
      <rPr>
        <b/>
        <sz val="16"/>
        <color theme="1"/>
        <rFont val="Arial"/>
        <family val="2"/>
      </rPr>
      <t xml:space="preserve"> Online löpande</t>
    </r>
  </si>
  <si>
    <r>
      <rPr>
        <sz val="16"/>
        <color theme="1"/>
        <rFont val="Arial"/>
        <family val="2"/>
      </rPr>
      <t xml:space="preserve">Valid for </t>
    </r>
    <r>
      <rPr>
        <b/>
        <sz val="16"/>
        <color theme="1"/>
        <rFont val="Arial"/>
        <family val="2"/>
      </rPr>
      <t xml:space="preserve">Oktober revision 2025 </t>
    </r>
    <r>
      <rPr>
        <sz val="16"/>
        <color theme="1"/>
        <rFont val="Arial"/>
        <family val="2"/>
      </rPr>
      <t>and</t>
    </r>
    <r>
      <rPr>
        <b/>
        <sz val="16"/>
        <color theme="1"/>
        <rFont val="Arial"/>
        <family val="2"/>
      </rPr>
      <t xml:space="preserve"> Online continuously</t>
    </r>
  </si>
  <si>
    <t>(Uppdaterad: augusti 2024-12-13)</t>
  </si>
  <si>
    <t>(Updated: Mars 2024-12-13)</t>
  </si>
  <si>
    <t xml:space="preserve">Information och instruktion
</t>
  </si>
  <si>
    <t xml:space="preserve">Information and instructions
</t>
  </si>
  <si>
    <t>Vid frågor, vänligen kontakta din kontaktperson på Apotek Hjärtat</t>
  </si>
  <si>
    <t>For questions, please contact your contact person at Apotek Hjärtat</t>
  </si>
  <si>
    <r>
      <t xml:space="preserve">
Denna fil används av Apotek Hjärtat för inhämtning av artikeldata från leverantörer. Mallen används för registrering av nyheter samt för komplettering av artikeldata på befintliga artiklar.
Angiven data används vid inläsning av artikeldata in till våra affärssystem, det är således av</t>
    </r>
    <r>
      <rPr>
        <b/>
        <sz val="10"/>
        <color theme="1"/>
        <rFont val="Arial"/>
        <family val="2"/>
      </rPr>
      <t xml:space="preserve"> yttersta vikt att information anges korrekt</t>
    </r>
    <r>
      <rPr>
        <sz val="10"/>
        <color theme="1"/>
        <rFont val="Arial"/>
        <family val="2"/>
      </rPr>
      <t xml:space="preserve">, efter instruktioner och till fullo. </t>
    </r>
    <r>
      <rPr>
        <b/>
        <sz val="10"/>
        <color theme="1"/>
        <rFont val="Arial"/>
        <family val="2"/>
      </rPr>
      <t>Ni som leverantör är ansvarig för kvaliteten i de uppgifter som lämnas i mallen.</t>
    </r>
    <r>
      <rPr>
        <sz val="10"/>
        <color theme="1"/>
        <rFont val="Arial"/>
        <family val="2"/>
      </rPr>
      <t xml:space="preserve"> Om artikeldatamallen är ofullständig eller ej korrekt ifylld kommer artiklarna ej kunna hanteras av Apotek Hjärtat. Så var därför noga med detaljerna. Säkerställ även att du använder den senast uppdaterade artikeldatamallen. </t>
    </r>
    <r>
      <rPr>
        <b/>
        <sz val="10"/>
        <color theme="1"/>
        <rFont val="Arial"/>
        <family val="2"/>
      </rPr>
      <t>Om fel version av artikeldatamall används kommer du behöva återavisera artikeldata i korrekt mall.</t>
    </r>
    <r>
      <rPr>
        <sz val="10"/>
        <color theme="1"/>
        <rFont val="Arial"/>
        <family val="2"/>
      </rPr>
      <t xml:space="preserve">
Skriv kontaktuppgifter till den person som ansvarar för datan i mallen på respektive sida. </t>
    </r>
    <r>
      <rPr>
        <b/>
        <sz val="10"/>
        <color theme="1"/>
        <rFont val="Arial"/>
        <family val="2"/>
      </rPr>
      <t>Lämna aldrig tomma rader mellan artiklar och ta ej heller bort rader, då detta kan skapa problem vid senare artikeldataadministrering. Om du väljer att kopiera in data, kom ihåg att</t>
    </r>
    <r>
      <rPr>
        <sz val="10"/>
        <color theme="1"/>
        <rFont val="Arial"/>
        <family val="2"/>
      </rPr>
      <t xml:space="preserve"> </t>
    </r>
    <r>
      <rPr>
        <b/>
        <sz val="10"/>
        <color rgb="FFFF0000"/>
        <rFont val="Arial"/>
        <family val="2"/>
      </rPr>
      <t>Klistra in som värde/Paste as Value.</t>
    </r>
    <r>
      <rPr>
        <sz val="10"/>
        <color theme="1"/>
        <rFont val="Arial"/>
        <family val="2"/>
      </rPr>
      <t xml:space="preserve">
Flikar markerade med vit färg skall behandlas och fyllas i av Dig som leverantör. </t>
    </r>
    <r>
      <rPr>
        <i/>
        <sz val="10"/>
        <color theme="1"/>
        <rFont val="Arial"/>
        <family val="2"/>
      </rPr>
      <t xml:space="preserve">Leverantörer för Apotek Hjärtats egna varumärken (EMV) fyller endast i flik 1 och 3.
</t>
    </r>
    <r>
      <rPr>
        <sz val="10"/>
        <color theme="1"/>
        <rFont val="Arial"/>
        <family val="2"/>
      </rPr>
      <t xml:space="preserve">
</t>
    </r>
    <r>
      <rPr>
        <b/>
        <sz val="10"/>
        <color theme="1"/>
        <rFont val="Arial"/>
        <family val="2"/>
      </rPr>
      <t xml:space="preserve">1. Artikeldata Grund </t>
    </r>
    <r>
      <rPr>
        <sz val="10"/>
        <color theme="1"/>
        <rFont val="Arial"/>
        <family val="2"/>
      </rPr>
      <t>- Alla kolumner (vita fält) ska fyllas i. Artikelns livslängd om relevant.</t>
    </r>
    <r>
      <rPr>
        <b/>
        <sz val="10"/>
        <color theme="1"/>
        <rFont val="Arial"/>
        <family val="2"/>
      </rPr>
      <t xml:space="preserve">
2. Artikeldata Utökad </t>
    </r>
    <r>
      <rPr>
        <sz val="10"/>
        <color theme="1"/>
        <rFont val="Arial"/>
        <family val="2"/>
      </rPr>
      <t>- Alla kolumner (vita fält) ska fyllas i, om relevant för produkten. Läs rubriker och exempel. Glöm ej hållbarhet.</t>
    </r>
    <r>
      <rPr>
        <b/>
        <sz val="10"/>
        <color theme="1"/>
        <rFont val="Arial"/>
        <family val="2"/>
      </rPr>
      <t xml:space="preserve">
3. Förpackningsdata </t>
    </r>
    <r>
      <rPr>
        <sz val="10"/>
        <color theme="1"/>
        <rFont val="Arial"/>
        <family val="2"/>
      </rPr>
      <t xml:space="preserve">- Fyll i vikt, mått och antal Dfp/BX (minsta beställningsbara förpackning efter styck). Om dfp inte finns, alltså om vi ska beställa styckvis - lämna tomt i antal och ta bort BX. Övriga förpackningsnivåer fylls i om de finns.
</t>
    </r>
    <r>
      <rPr>
        <b/>
        <sz val="10"/>
        <color theme="1"/>
        <rFont val="Arial"/>
        <family val="2"/>
      </rPr>
      <t xml:space="preserve">4. Inköpsdata </t>
    </r>
    <r>
      <rPr>
        <sz val="10"/>
        <color theme="1"/>
        <rFont val="Arial"/>
        <family val="2"/>
      </rPr>
      <t>- Alla kolumner (vita fält) ska fyllas i om de inte är låsta. Rabatt om relevant.</t>
    </r>
    <r>
      <rPr>
        <b/>
        <sz val="10"/>
        <color theme="1"/>
        <rFont val="Arial"/>
        <family val="2"/>
      </rPr>
      <t xml:space="preserve">
5. E-Handel </t>
    </r>
    <r>
      <rPr>
        <sz val="10"/>
        <color theme="1"/>
        <rFont val="Arial"/>
        <family val="2"/>
      </rPr>
      <t xml:space="preserve">- Alla relevanta (vita) fält ska fyllas i. Glöm ej bildkälla, varumärkestext och kontaktperson. Denna flik är till för att få så bra info som möjligt online.
</t>
    </r>
    <r>
      <rPr>
        <b/>
        <sz val="14"/>
        <color rgb="FFFF0000"/>
        <rFont val="Arial"/>
        <family val="2"/>
      </rPr>
      <t xml:space="preserve">
Säkerhet </t>
    </r>
    <r>
      <rPr>
        <b/>
        <sz val="14"/>
        <rFont val="Arial"/>
        <family val="2"/>
      </rPr>
      <t xml:space="preserve">- Särskilda lagringsvillkor </t>
    </r>
    <r>
      <rPr>
        <b/>
        <sz val="14"/>
        <color rgb="FFFF0000"/>
        <rFont val="Arial"/>
        <family val="2"/>
      </rPr>
      <t xml:space="preserve">
</t>
    </r>
    <r>
      <rPr>
        <sz val="10"/>
        <color theme="1"/>
        <rFont val="Arial"/>
        <family val="2"/>
      </rPr>
      <t xml:space="preserve">Är artikeln angiven med  särskilda lagringsvillkor, skall ett </t>
    </r>
    <r>
      <rPr>
        <b/>
        <sz val="10"/>
        <color theme="1"/>
        <rFont val="Arial"/>
        <family val="2"/>
      </rPr>
      <t>Säkerhetsdatablad tillsammans med detta dokument bifogas Apotek Hjärtats kontaktperson.</t>
    </r>
    <r>
      <rPr>
        <sz val="10"/>
        <color theme="1"/>
        <rFont val="Arial"/>
        <family val="2"/>
      </rPr>
      <t xml:space="preserve"> Det är av yttersta vikt för att lagret ska kunna inleverera ankommande gods om dessa är märkt med Farosymbol. 
Mer information om vad ett godkänt Säkerhetsdatablad måste innehålla finner ni här:
https://www.av.se/halsa-och-sakerhet/kemiska-risker-och-luftfororeningar/vagledningen-till-foreskrifterna-om-kemiska-arbetsmiljorisker/information-fran-leverantoren/innehall-av-sakerhetsdatablad/
</t>
    </r>
  </si>
  <si>
    <r>
      <t xml:space="preserve">
This file is used by Apotek Hjärtat for the collection of article data from suppliers. The file is used for both new articles and completion of data for exsisting articles.
The data specified in this file is used in our systems, and it is therefore </t>
    </r>
    <r>
      <rPr>
        <b/>
        <sz val="10"/>
        <color theme="1"/>
        <rFont val="Arial"/>
        <family val="2"/>
      </rPr>
      <t>very important that all the data is correct</t>
    </r>
    <r>
      <rPr>
        <sz val="10"/>
        <color theme="1"/>
        <rFont val="Arial"/>
        <family val="2"/>
      </rPr>
      <t>.</t>
    </r>
    <r>
      <rPr>
        <b/>
        <sz val="10"/>
        <color theme="1"/>
        <rFont val="Arial"/>
        <family val="2"/>
      </rPr>
      <t xml:space="preserve"> You (the supplier) are responsible for the quality of data</t>
    </r>
    <r>
      <rPr>
        <sz val="10"/>
        <color theme="1"/>
        <rFont val="Arial"/>
        <family val="2"/>
      </rPr>
      <t xml:space="preserve">. If the data in the file is incomplete or incorrect, the articles will not be handled. So be meticulous with the details. Also make sure you are using the latest updated file. </t>
    </r>
    <r>
      <rPr>
        <b/>
        <sz val="10"/>
        <color theme="1"/>
        <rFont val="Arial"/>
        <family val="2"/>
      </rPr>
      <t>If the wrong version are used you will have to redo it all in the correct file.</t>
    </r>
    <r>
      <rPr>
        <sz val="10"/>
        <color theme="1"/>
        <rFont val="Arial"/>
        <family val="2"/>
      </rPr>
      <t xml:space="preserve">
Enter your contact information on each sheet. </t>
    </r>
    <r>
      <rPr>
        <b/>
        <sz val="10"/>
        <color theme="1"/>
        <rFont val="Arial"/>
        <family val="2"/>
      </rPr>
      <t xml:space="preserve">Never leave blank rows, add all articles in a consecutive order, and do not delete rows. If you copy-paste data into the excel, remember to </t>
    </r>
    <r>
      <rPr>
        <b/>
        <sz val="10"/>
        <color rgb="FFFF0000"/>
        <rFont val="Arial"/>
        <family val="2"/>
      </rPr>
      <t>Paste as Value.</t>
    </r>
    <r>
      <rPr>
        <sz val="10"/>
        <color theme="1"/>
        <rFont val="Arial"/>
        <family val="2"/>
      </rPr>
      <t xml:space="preserve"> Go to the cell you want to complete to see the English translation.
You as the supplier are responsible for all white tabs. </t>
    </r>
    <r>
      <rPr>
        <i/>
        <sz val="10"/>
        <color theme="1"/>
        <rFont val="Arial"/>
        <family val="2"/>
      </rPr>
      <t xml:space="preserve">Suppliers for Apotek Hjärtat Private label (EMV) only need to complete tab 1 and 3.
</t>
    </r>
    <r>
      <rPr>
        <sz val="10"/>
        <color theme="1"/>
        <rFont val="Arial"/>
        <family val="2"/>
      </rPr>
      <t xml:space="preserve">
</t>
    </r>
    <r>
      <rPr>
        <b/>
        <sz val="10"/>
        <color theme="1"/>
        <rFont val="Arial"/>
        <family val="2"/>
      </rPr>
      <t>1. Artikeldata Grund</t>
    </r>
    <r>
      <rPr>
        <sz val="10"/>
        <color theme="1"/>
        <rFont val="Arial"/>
        <family val="2"/>
      </rPr>
      <t xml:space="preserve"> - All (white) columns must be completed. Shelf life if relevant.
</t>
    </r>
    <r>
      <rPr>
        <b/>
        <sz val="10"/>
        <color theme="1"/>
        <rFont val="Arial"/>
        <family val="2"/>
      </rPr>
      <t>2. Artikeldata Utökad</t>
    </r>
    <r>
      <rPr>
        <sz val="10"/>
        <color theme="1"/>
        <rFont val="Arial"/>
        <family val="2"/>
      </rPr>
      <t xml:space="preserve"> - All (white) columns must be completed, if relevant for the product. Read headlines and examples. Don't forget Sustainability.</t>
    </r>
    <r>
      <rPr>
        <b/>
        <sz val="10"/>
        <color theme="1"/>
        <rFont val="Arial"/>
        <family val="2"/>
      </rPr>
      <t xml:space="preserve">
3. Förpackningsdata</t>
    </r>
    <r>
      <rPr>
        <sz val="10"/>
        <color theme="1"/>
        <rFont val="Arial"/>
        <family val="2"/>
      </rPr>
      <t xml:space="preserve"> - Complete weight, measurements and Dfp/BX (minimum orderable packaging). If no Dfp, if we should order per piece - leave number of units empty and delete BX. Other levels can be completed if they exist.</t>
    </r>
    <r>
      <rPr>
        <b/>
        <sz val="10"/>
        <color theme="1"/>
        <rFont val="Arial"/>
        <family val="2"/>
      </rPr>
      <t xml:space="preserve">
4. Inköpsdata</t>
    </r>
    <r>
      <rPr>
        <sz val="10"/>
        <color theme="1"/>
        <rFont val="Arial"/>
        <family val="2"/>
      </rPr>
      <t xml:space="preserve"> - All (white) columns must be completed if they are not locked. Rebate if relevant.
</t>
    </r>
    <r>
      <rPr>
        <b/>
        <sz val="10"/>
        <color theme="1"/>
        <rFont val="Arial"/>
        <family val="2"/>
      </rPr>
      <t>5. E-Handel</t>
    </r>
    <r>
      <rPr>
        <sz val="10"/>
        <color theme="1"/>
        <rFont val="Arial"/>
        <family val="2"/>
      </rPr>
      <t xml:space="preserve"> - All (white) columns must be completed, if relevant. Don't forget Image Database, Brand description and Contact person. This tab exists to get the best info possible online.
</t>
    </r>
    <r>
      <rPr>
        <b/>
        <sz val="14"/>
        <color rgb="FFFF0000"/>
        <rFont val="Arial"/>
        <family val="2"/>
      </rPr>
      <t xml:space="preserve">
Safety- </t>
    </r>
    <r>
      <rPr>
        <b/>
        <sz val="14"/>
        <rFont val="Arial"/>
        <family val="2"/>
      </rPr>
      <t xml:space="preserve">Special storage conditions </t>
    </r>
    <r>
      <rPr>
        <b/>
        <sz val="14"/>
        <color rgb="FFFF0000"/>
        <rFont val="Arial"/>
        <family val="2"/>
      </rPr>
      <t xml:space="preserve">
</t>
    </r>
    <r>
      <rPr>
        <sz val="10"/>
        <color theme="1"/>
        <rFont val="Arial"/>
        <family val="2"/>
      </rPr>
      <t xml:space="preserve">If there are special storage conditions, a </t>
    </r>
    <r>
      <rPr>
        <b/>
        <sz val="10"/>
        <color theme="1"/>
        <rFont val="Arial"/>
        <family val="2"/>
      </rPr>
      <t>Safety Data Sheet must be attached together with this file</t>
    </r>
    <r>
      <rPr>
        <sz val="10"/>
        <color theme="1"/>
        <rFont val="Arial"/>
        <family val="2"/>
      </rPr>
      <t xml:space="preserve">. It is mandatory for our warehouse to be able to handle incoming goods if marked with a danger symbol. 
More information on what a safety data sheet must contain can be found here:
https://www.av.se/halsa-och-sakerhet/kemiska-risker-och-luftfororeningar/vagledningen-till-foreskrifterna-om-kemiska-arbetsmiljorisker/information-fran-leverantoren/innehall-av-sakerhetsdatablad/
</t>
    </r>
  </si>
  <si>
    <t>Kontaktuppgifter till den hos leverantören ansvarig för ifyllnad:</t>
  </si>
  <si>
    <r>
      <t xml:space="preserve">Ex. </t>
    </r>
    <r>
      <rPr>
        <sz val="9"/>
        <color theme="1"/>
        <rFont val="Calibri"/>
        <family val="2"/>
        <scheme val="minor"/>
      </rPr>
      <t>Hjärtats Special Care Schampo Torr Hårbotten 200 ml</t>
    </r>
  </si>
  <si>
    <r>
      <rPr>
        <i/>
        <sz val="9"/>
        <color theme="1"/>
        <rFont val="Calibri"/>
        <family val="2"/>
        <scheme val="minor"/>
      </rPr>
      <t>Ex.</t>
    </r>
    <r>
      <rPr>
        <sz val="9"/>
        <color theme="1"/>
        <rFont val="Calibri"/>
        <family val="2"/>
        <scheme val="minor"/>
      </rPr>
      <t xml:space="preserve"> A1234</t>
    </r>
  </si>
  <si>
    <r>
      <rPr>
        <i/>
        <sz val="9"/>
        <color theme="1"/>
        <rFont val="Calibri"/>
        <family val="2"/>
        <scheme val="minor"/>
      </rPr>
      <t>Ex.</t>
    </r>
    <r>
      <rPr>
        <sz val="9"/>
        <color theme="1"/>
        <rFont val="Calibri"/>
        <family val="2"/>
        <scheme val="minor"/>
      </rPr>
      <t xml:space="preserve"> 12345678</t>
    </r>
  </si>
  <si>
    <r>
      <t xml:space="preserve">Ex. </t>
    </r>
    <r>
      <rPr>
        <sz val="10"/>
        <rFont val="Calibri"/>
        <family val="2"/>
        <scheme val="minor"/>
      </rPr>
      <t>GB - Storbritannien</t>
    </r>
  </si>
  <si>
    <t>Ange från alternativ</t>
  </si>
  <si>
    <t xml:space="preserve">Info - Säkerhetsblad </t>
  </si>
  <si>
    <r>
      <rPr>
        <i/>
        <sz val="10"/>
        <rFont val="Calibri"/>
        <family val="2"/>
        <scheme val="minor"/>
      </rPr>
      <t xml:space="preserve">Ex. </t>
    </r>
    <r>
      <rPr>
        <sz val="10"/>
        <rFont val="Calibri"/>
        <family val="2"/>
        <scheme val="minor"/>
      </rPr>
      <t>360</t>
    </r>
  </si>
  <si>
    <r>
      <rPr>
        <i/>
        <sz val="10"/>
        <color theme="1"/>
        <rFont val="Calibri"/>
        <family val="2"/>
        <scheme val="minor"/>
      </rPr>
      <t>Ex.</t>
    </r>
    <r>
      <rPr>
        <sz val="10"/>
        <color theme="1"/>
        <rFont val="Calibri"/>
        <family val="2"/>
        <scheme val="minor"/>
      </rPr>
      <t xml:space="preserve"> 180</t>
    </r>
  </si>
  <si>
    <t>Namn:</t>
  </si>
  <si>
    <t>Mailadress:</t>
  </si>
  <si>
    <t>RAD 
ID</t>
  </si>
  <si>
    <t>PSID</t>
  </si>
  <si>
    <t>Antal tecken</t>
  </si>
  <si>
    <r>
      <t xml:space="preserve">GTIN/EAN
</t>
    </r>
    <r>
      <rPr>
        <sz val="10"/>
        <color theme="1"/>
        <rFont val="Calibri"/>
        <family val="2"/>
        <scheme val="minor"/>
      </rPr>
      <t>Styck/Kfp</t>
    </r>
    <r>
      <rPr>
        <b/>
        <sz val="10"/>
        <color theme="1"/>
        <rFont val="Calibri"/>
        <family val="2"/>
        <scheme val="minor"/>
      </rPr>
      <t xml:space="preserve">
</t>
    </r>
    <r>
      <rPr>
        <sz val="10"/>
        <color theme="1"/>
        <rFont val="Calibri"/>
        <family val="2"/>
        <scheme val="minor"/>
      </rPr>
      <t xml:space="preserve">
[Numerisk värde, får EJ börja med 0]</t>
    </r>
  </si>
  <si>
    <r>
      <t xml:space="preserve">Artikelbenämning 
</t>
    </r>
    <r>
      <rPr>
        <sz val="10"/>
        <rFont val="Calibri"/>
        <family val="2"/>
        <scheme val="minor"/>
      </rPr>
      <t>Inleds med Varumärke + (Undervarumärke) + Artikelbenämning + Variant + Nettoinnehåll
Max 60 tecken  
[Fritext ]</t>
    </r>
  </si>
  <si>
    <r>
      <t>Artikelns beställningsnummer / Leverantörens (ert) artikelnummer</t>
    </r>
    <r>
      <rPr>
        <sz val="10"/>
        <color theme="1"/>
        <rFont val="Calibri"/>
        <family val="2"/>
        <scheme val="minor"/>
      </rPr>
      <t xml:space="preserve">
Max 20 tecken</t>
    </r>
    <r>
      <rPr>
        <b/>
        <sz val="10"/>
        <color theme="1"/>
        <rFont val="Calibri"/>
        <family val="2"/>
        <scheme val="minor"/>
      </rPr>
      <t xml:space="preserve">
</t>
    </r>
    <r>
      <rPr>
        <sz val="10"/>
        <color theme="1"/>
        <rFont val="Calibri"/>
        <family val="2"/>
        <scheme val="minor"/>
      </rPr>
      <t xml:space="preserve">[Fritext]
</t>
    </r>
  </si>
  <si>
    <r>
      <t xml:space="preserve">Intrastatnummer/Tullnummer
</t>
    </r>
    <r>
      <rPr>
        <sz val="10"/>
        <color theme="1"/>
        <rFont val="Calibri"/>
        <family val="2"/>
        <scheme val="minor"/>
      </rPr>
      <t xml:space="preserve">
[8 siffror]</t>
    </r>
  </si>
  <si>
    <r>
      <t xml:space="preserve">Artikelns ursprungsland. 
</t>
    </r>
    <r>
      <rPr>
        <sz val="10"/>
        <color theme="1"/>
        <rFont val="Calibri"/>
        <family val="2"/>
        <scheme val="minor"/>
      </rPr>
      <t xml:space="preserve">Välj det land där artikeln är sammansatt.
[Landskod] </t>
    </r>
  </si>
  <si>
    <r>
      <t xml:space="preserve">Lagringsvillkor: 
</t>
    </r>
    <r>
      <rPr>
        <sz val="10"/>
        <color theme="1"/>
        <rFont val="Calibri"/>
        <family val="2"/>
        <scheme val="minor"/>
      </rPr>
      <t>Kylvara</t>
    </r>
    <r>
      <rPr>
        <b/>
        <sz val="10"/>
        <color theme="1"/>
        <rFont val="Calibri"/>
        <family val="2"/>
        <scheme val="minor"/>
      </rPr>
      <t xml:space="preserve">
</t>
    </r>
    <r>
      <rPr>
        <sz val="10"/>
        <rFont val="Calibri"/>
        <family val="2"/>
        <scheme val="minor"/>
      </rPr>
      <t>(Dubbelklicka för info)</t>
    </r>
    <r>
      <rPr>
        <sz val="10"/>
        <color theme="1"/>
        <rFont val="Calibri"/>
        <family val="2"/>
        <scheme val="minor"/>
      </rPr>
      <t xml:space="preserve">
[Alternativ]
Lagringsvillkor ”</t>
    </r>
    <r>
      <rPr>
        <b/>
        <sz val="10"/>
        <color theme="1"/>
        <rFont val="Calibri"/>
        <family val="2"/>
        <scheme val="minor"/>
      </rPr>
      <t>Temperatur</t>
    </r>
    <r>
      <rPr>
        <sz val="10"/>
        <color theme="1"/>
        <rFont val="Calibri"/>
        <family val="2"/>
        <scheme val="minor"/>
      </rPr>
      <t xml:space="preserve">” används för artiklar som kräver en viss temperatur vid lagerföring.
</t>
    </r>
  </si>
  <si>
    <r>
      <t xml:space="preserve">Lagringsvillkor: 
</t>
    </r>
    <r>
      <rPr>
        <sz val="10"/>
        <rFont val="Calibri"/>
        <family val="2"/>
        <scheme val="minor"/>
      </rPr>
      <t>Farligt gods
(Dubbelklicka för info)</t>
    </r>
    <r>
      <rPr>
        <b/>
        <sz val="10"/>
        <rFont val="Calibri"/>
        <family val="2"/>
        <scheme val="minor"/>
      </rPr>
      <t xml:space="preserve">
</t>
    </r>
    <r>
      <rPr>
        <sz val="10"/>
        <rFont val="Calibri"/>
        <family val="2"/>
        <scheme val="minor"/>
      </rPr>
      <t xml:space="preserve">[Alternativ]
</t>
    </r>
    <r>
      <rPr>
        <b/>
        <sz val="10"/>
        <rFont val="Calibri"/>
        <family val="2"/>
        <scheme val="minor"/>
      </rPr>
      <t xml:space="preserve">
</t>
    </r>
    <r>
      <rPr>
        <sz val="10"/>
        <rFont val="Calibri"/>
        <family val="2"/>
        <scheme val="minor"/>
      </rPr>
      <t>Lagringsvillkor ”</t>
    </r>
    <r>
      <rPr>
        <b/>
        <sz val="10"/>
        <rFont val="Calibri"/>
        <family val="2"/>
        <scheme val="minor"/>
      </rPr>
      <t>Farligt gods</t>
    </r>
    <r>
      <rPr>
        <sz val="10"/>
        <rFont val="Calibri"/>
        <family val="2"/>
        <scheme val="minor"/>
      </rPr>
      <t xml:space="preserve">” beskriver om artikeln är brandfarlig eller explosiv eller på annat sätt kan medföra fara för personal som hanterar artikeln.
Dessa artiklar ska vara uppmärkta med farligt-gods romb på ytterförpackning, samt ha UN nummer.
</t>
    </r>
    <r>
      <rPr>
        <b/>
        <sz val="10"/>
        <rFont val="Calibri"/>
        <family val="2"/>
        <scheme val="minor"/>
      </rPr>
      <t>Kod 1</t>
    </r>
    <r>
      <rPr>
        <sz val="10"/>
        <rFont val="Calibri"/>
        <family val="2"/>
        <scheme val="minor"/>
      </rPr>
      <t xml:space="preserve"> Övriga UN-Nummer
Ska anges för artiklar som är belagda med ett UN-Nummer
</t>
    </r>
    <r>
      <rPr>
        <b/>
        <sz val="10"/>
        <rFont val="Calibri"/>
        <family val="2"/>
        <scheme val="minor"/>
      </rPr>
      <t>Kod 3</t>
    </r>
    <r>
      <rPr>
        <sz val="10"/>
        <rFont val="Calibri"/>
        <family val="2"/>
        <scheme val="minor"/>
      </rPr>
      <t xml:space="preserve"> Aerosoler (UN-1950)
Ska anges för samtliga artiklar med UN-1950 </t>
    </r>
  </si>
  <si>
    <r>
      <t xml:space="preserve">Hållbarhet oöppnad </t>
    </r>
    <r>
      <rPr>
        <sz val="10"/>
        <color theme="1"/>
        <rFont val="Calibri"/>
        <family val="2"/>
        <scheme val="minor"/>
      </rPr>
      <t xml:space="preserve">
Avser artikelns totala livslängd.</t>
    </r>
    <r>
      <rPr>
        <b/>
        <sz val="10"/>
        <color theme="1"/>
        <rFont val="Calibri"/>
        <family val="2"/>
        <scheme val="minor"/>
      </rPr>
      <t xml:space="preserve">
</t>
    </r>
    <r>
      <rPr>
        <sz val="10"/>
        <color theme="1"/>
        <rFont val="Calibri"/>
        <family val="2"/>
        <scheme val="minor"/>
      </rPr>
      <t>[Antal dagar]</t>
    </r>
  </si>
  <si>
    <r>
      <t xml:space="preserve">Hållbarhet öppnad </t>
    </r>
    <r>
      <rPr>
        <sz val="10"/>
        <color theme="1"/>
        <rFont val="Calibri"/>
        <family val="2"/>
        <scheme val="minor"/>
      </rPr>
      <t xml:space="preserve">
Avser artikelns livslängd öppnad.
[Antal dagar]</t>
    </r>
  </si>
  <si>
    <t>Välj…</t>
  </si>
  <si>
    <t xml:space="preserve">  Välj…</t>
  </si>
  <si>
    <r>
      <rPr>
        <i/>
        <sz val="10"/>
        <rFont val="Calibri"/>
        <family val="2"/>
        <scheme val="minor"/>
      </rPr>
      <t>Ex.</t>
    </r>
    <r>
      <rPr>
        <sz val="10"/>
        <rFont val="Calibri"/>
        <family val="2"/>
        <scheme val="minor"/>
      </rPr>
      <t xml:space="preserve"> Hjärtats Schampo</t>
    </r>
  </si>
  <si>
    <t>Ex. 200</t>
  </si>
  <si>
    <r>
      <rPr>
        <i/>
        <sz val="10"/>
        <rFont val="Calibri"/>
        <family val="2"/>
        <scheme val="minor"/>
      </rPr>
      <t>Ex.</t>
    </r>
    <r>
      <rPr>
        <sz val="10"/>
        <rFont val="Calibri"/>
        <family val="2"/>
        <scheme val="minor"/>
      </rPr>
      <t xml:space="preserve"> ml</t>
    </r>
  </si>
  <si>
    <r>
      <rPr>
        <i/>
        <sz val="9"/>
        <color theme="1"/>
        <rFont val="Calibri"/>
        <family val="2"/>
        <scheme val="minor"/>
      </rPr>
      <t>Ex.</t>
    </r>
    <r>
      <rPr>
        <sz val="9"/>
        <color theme="1"/>
        <rFont val="Calibri"/>
        <family val="2"/>
        <scheme val="minor"/>
      </rPr>
      <t xml:space="preserve"> Ja/Nej</t>
    </r>
  </si>
  <si>
    <t>Om applicerbart 
ange från alternativ</t>
  </si>
  <si>
    <r>
      <rPr>
        <i/>
        <sz val="10"/>
        <rFont val="Calibri"/>
        <family val="2"/>
        <scheme val="minor"/>
      </rPr>
      <t xml:space="preserve">Ex. </t>
    </r>
    <r>
      <rPr>
        <sz val="10"/>
        <rFont val="Calibri"/>
        <family val="2"/>
        <scheme val="minor"/>
      </rPr>
      <t>001234</t>
    </r>
  </si>
  <si>
    <t>Hållbarhetsmärkning 
OBS! Endast Märkning 1 hamnar på hyllkantsetikett. Märkning 2 och 3 syns endast på E-Handeln.</t>
  </si>
  <si>
    <t>Hållbarhet</t>
  </si>
  <si>
    <t>Hyllkantsetiketter</t>
  </si>
  <si>
    <r>
      <rPr>
        <i/>
        <sz val="10"/>
        <rFont val="Calibri"/>
        <family val="2"/>
        <scheme val="minor"/>
      </rPr>
      <t>Ex.</t>
    </r>
    <r>
      <rPr>
        <sz val="10"/>
        <rFont val="Calibri"/>
        <family val="2"/>
        <scheme val="minor"/>
      </rPr>
      <t xml:space="preserve"> Hjärtats Magnesium Brustabletter 20st</t>
    </r>
  </si>
  <si>
    <r>
      <rPr>
        <i/>
        <sz val="10"/>
        <rFont val="Calibri"/>
        <family val="2"/>
        <scheme val="minor"/>
      </rPr>
      <t>Ex.</t>
    </r>
    <r>
      <rPr>
        <sz val="10"/>
        <rFont val="Calibri"/>
        <family val="2"/>
        <scheme val="minor"/>
      </rPr>
      <t xml:space="preserve"> Brustabletter med magnesiumcitrat</t>
    </r>
  </si>
  <si>
    <r>
      <rPr>
        <i/>
        <sz val="10"/>
        <rFont val="Calibri"/>
        <family val="2"/>
        <scheme val="minor"/>
      </rPr>
      <t xml:space="preserve">Ex. </t>
    </r>
    <r>
      <rPr>
        <sz val="10"/>
        <rFont val="Calibri"/>
        <family val="2"/>
        <scheme val="minor"/>
      </rPr>
      <t>Citrussmak</t>
    </r>
  </si>
  <si>
    <r>
      <rPr>
        <i/>
        <sz val="10"/>
        <rFont val="Calibri"/>
        <family val="2"/>
        <scheme val="minor"/>
      </rPr>
      <t xml:space="preserve">Ex. </t>
    </r>
    <r>
      <rPr>
        <sz val="10"/>
        <rFont val="Calibri"/>
        <family val="2"/>
        <scheme val="minor"/>
      </rPr>
      <t>Magnesium bidrar till normal muskelfunktion…</t>
    </r>
  </si>
  <si>
    <r>
      <rPr>
        <i/>
        <sz val="10"/>
        <rFont val="Calibri"/>
        <family val="2"/>
        <scheme val="minor"/>
      </rPr>
      <t xml:space="preserve">Ex. </t>
    </r>
    <r>
      <rPr>
        <sz val="10"/>
        <rFont val="Calibri"/>
        <family val="2"/>
        <scheme val="minor"/>
      </rPr>
      <t>Sockerfri</t>
    </r>
  </si>
  <si>
    <r>
      <t xml:space="preserve">Kvittotext
</t>
    </r>
    <r>
      <rPr>
        <sz val="10"/>
        <color theme="1"/>
        <rFont val="Calibri"/>
        <family val="2"/>
        <scheme val="minor"/>
      </rPr>
      <t>Ange kvittotext</t>
    </r>
    <r>
      <rPr>
        <b/>
        <sz val="10"/>
        <color theme="1"/>
        <rFont val="Calibri"/>
        <family val="2"/>
        <scheme val="minor"/>
      </rPr>
      <t xml:space="preserve">
</t>
    </r>
    <r>
      <rPr>
        <sz val="10"/>
        <color theme="1"/>
        <rFont val="Calibri"/>
        <family val="2"/>
        <scheme val="minor"/>
      </rPr>
      <t>Max 20 tecken</t>
    </r>
    <r>
      <rPr>
        <b/>
        <sz val="10"/>
        <color theme="1"/>
        <rFont val="Calibri"/>
        <family val="2"/>
        <scheme val="minor"/>
      </rPr>
      <t xml:space="preserve">
</t>
    </r>
    <r>
      <rPr>
        <sz val="10"/>
        <color theme="1"/>
        <rFont val="Calibri"/>
        <family val="2"/>
        <scheme val="minor"/>
      </rPr>
      <t>[Fritext]</t>
    </r>
  </si>
  <si>
    <r>
      <t xml:space="preserve">Antal
</t>
    </r>
    <r>
      <rPr>
        <sz val="10"/>
        <color theme="1"/>
        <rFont val="Calibri"/>
        <family val="2"/>
        <scheme val="minor"/>
      </rPr>
      <t>Ange antal</t>
    </r>
    <r>
      <rPr>
        <b/>
        <sz val="10"/>
        <color theme="1"/>
        <rFont val="Calibri"/>
        <family val="2"/>
        <scheme val="minor"/>
      </rPr>
      <t xml:space="preserve">
</t>
    </r>
    <r>
      <rPr>
        <sz val="10"/>
        <color theme="1"/>
        <rFont val="Calibri"/>
        <family val="2"/>
        <scheme val="minor"/>
      </rPr>
      <t>Max 5 tecken
[Numeriskt värde]</t>
    </r>
  </si>
  <si>
    <r>
      <t xml:space="preserve"> Enhet
</t>
    </r>
    <r>
      <rPr>
        <sz val="10"/>
        <color theme="1"/>
        <rFont val="Calibri"/>
        <family val="2"/>
        <scheme val="minor"/>
      </rPr>
      <t>Ange enhet
[Alternativ]</t>
    </r>
  </si>
  <si>
    <r>
      <t xml:space="preserve">Är artikeln en Medicinteknisk produkt?
</t>
    </r>
    <r>
      <rPr>
        <sz val="10"/>
        <color theme="1"/>
        <rFont val="Calibri"/>
        <family val="2"/>
        <scheme val="minor"/>
      </rPr>
      <t xml:space="preserve">
[Ja/ Nej]</t>
    </r>
  </si>
  <si>
    <r>
      <t xml:space="preserve">Om OTC eller Kosttillskott 
</t>
    </r>
    <r>
      <rPr>
        <sz val="10"/>
        <rFont val="Calibri"/>
        <family val="2"/>
        <scheme val="minor"/>
      </rPr>
      <t xml:space="preserve">
</t>
    </r>
    <r>
      <rPr>
        <b/>
        <sz val="10"/>
        <rFont val="Calibri"/>
        <family val="2"/>
        <scheme val="minor"/>
      </rPr>
      <t>Ange endast om OTC eller Kosttillskott</t>
    </r>
    <r>
      <rPr>
        <sz val="10"/>
        <rFont val="Calibri"/>
        <family val="2"/>
        <scheme val="minor"/>
      </rPr>
      <t xml:space="preserve">
[Alternativ]</t>
    </r>
  </si>
  <si>
    <r>
      <t xml:space="preserve">Nordiskt Varunummer
</t>
    </r>
    <r>
      <rPr>
        <sz val="10"/>
        <color theme="1"/>
        <rFont val="Calibri"/>
        <family val="2"/>
        <scheme val="minor"/>
      </rPr>
      <t xml:space="preserve">
</t>
    </r>
    <r>
      <rPr>
        <b/>
        <sz val="10"/>
        <color theme="1"/>
        <rFont val="Calibri"/>
        <family val="2"/>
        <scheme val="minor"/>
      </rPr>
      <t xml:space="preserve">Anges endast för OTC, annars blank
</t>
    </r>
    <r>
      <rPr>
        <sz val="10"/>
        <color theme="1"/>
        <rFont val="Calibri"/>
        <family val="2"/>
        <scheme val="minor"/>
      </rPr>
      <t xml:space="preserve">
[6 siffror]</t>
    </r>
  </si>
  <si>
    <r>
      <t xml:space="preserve">Märkning 1 för 
Hållbarhetsmärkning
</t>
    </r>
    <r>
      <rPr>
        <sz val="10"/>
        <rFont val="Calibri"/>
        <family val="2"/>
        <scheme val="minor"/>
      </rPr>
      <t xml:space="preserve">Huvudmärkning
</t>
    </r>
    <r>
      <rPr>
        <b/>
        <sz val="10"/>
        <color rgb="FFFF0000"/>
        <rFont val="Calibri"/>
        <family val="2"/>
        <scheme val="minor"/>
      </rPr>
      <t xml:space="preserve">Obligatoriskt för Ekologiskt livsmedel </t>
    </r>
    <r>
      <rPr>
        <sz val="10"/>
        <rFont val="Calibri"/>
        <family val="2"/>
        <scheme val="minor"/>
      </rPr>
      <t xml:space="preserve">
[Alternativ]</t>
    </r>
  </si>
  <si>
    <r>
      <t xml:space="preserve">Märkning 2 för Hållbarhetsmärkning
</t>
    </r>
    <r>
      <rPr>
        <sz val="10"/>
        <rFont val="Calibri"/>
        <family val="2"/>
        <scheme val="minor"/>
      </rPr>
      <t>Om artikeln har fler än en märkning</t>
    </r>
    <r>
      <rPr>
        <b/>
        <sz val="10"/>
        <rFont val="Calibri"/>
        <family val="2"/>
        <scheme val="minor"/>
      </rPr>
      <t xml:space="preserve">
</t>
    </r>
    <r>
      <rPr>
        <sz val="10"/>
        <rFont val="Calibri"/>
        <family val="2"/>
        <scheme val="minor"/>
      </rPr>
      <t>[Alternativ]</t>
    </r>
  </si>
  <si>
    <r>
      <t xml:space="preserve">Märkning 3 för Hållbarhetsmärkning
</t>
    </r>
    <r>
      <rPr>
        <sz val="10"/>
        <rFont val="Calibri"/>
        <family val="2"/>
        <scheme val="minor"/>
      </rPr>
      <t>Om artikeln har fler än två märkningar</t>
    </r>
    <r>
      <rPr>
        <b/>
        <sz val="10"/>
        <rFont val="Calibri"/>
        <family val="2"/>
        <scheme val="minor"/>
      </rPr>
      <t xml:space="preserve">
</t>
    </r>
    <r>
      <rPr>
        <sz val="10"/>
        <rFont val="Calibri"/>
        <family val="2"/>
        <scheme val="minor"/>
      </rPr>
      <t>[Alternativ]</t>
    </r>
  </si>
  <si>
    <r>
      <t xml:space="preserve">Nordisk?
</t>
    </r>
    <r>
      <rPr>
        <sz val="10"/>
        <rFont val="Calibri"/>
        <family val="2"/>
        <scheme val="minor"/>
      </rPr>
      <t xml:space="preserve">Slutprodukten är </t>
    </r>
    <r>
      <rPr>
        <b/>
        <sz val="10"/>
        <rFont val="Calibri"/>
        <family val="2"/>
        <scheme val="minor"/>
      </rPr>
      <t xml:space="preserve">tillverkad </t>
    </r>
    <r>
      <rPr>
        <b/>
        <u/>
        <sz val="10"/>
        <rFont val="Calibri"/>
        <family val="2"/>
        <scheme val="minor"/>
      </rPr>
      <t>OCH</t>
    </r>
    <r>
      <rPr>
        <b/>
        <sz val="10"/>
        <rFont val="Calibri"/>
        <family val="2"/>
        <scheme val="minor"/>
      </rPr>
      <t xml:space="preserve"> förpackad</t>
    </r>
    <r>
      <rPr>
        <sz val="10"/>
        <rFont val="Calibri"/>
        <family val="2"/>
        <scheme val="minor"/>
      </rPr>
      <t xml:space="preserve"> i Norden
(Sverige, Norge, Danmark, Finland, Island).</t>
    </r>
    <r>
      <rPr>
        <b/>
        <sz val="10"/>
        <rFont val="Calibri"/>
        <family val="2"/>
        <scheme val="minor"/>
      </rPr>
      <t xml:space="preserve">
</t>
    </r>
    <r>
      <rPr>
        <sz val="10"/>
        <rFont val="Calibri"/>
        <family val="2"/>
        <scheme val="minor"/>
      </rPr>
      <t>[Ja/ Nej]</t>
    </r>
  </si>
  <si>
    <r>
      <t xml:space="preserve">Miljöförpackad?
</t>
    </r>
    <r>
      <rPr>
        <sz val="10"/>
        <rFont val="Calibri"/>
        <family val="2"/>
        <scheme val="minor"/>
      </rPr>
      <t xml:space="preserve">Produkten har ingen ytterförpackning </t>
    </r>
    <r>
      <rPr>
        <b/>
        <u/>
        <sz val="10"/>
        <rFont val="Calibri"/>
        <family val="2"/>
        <scheme val="minor"/>
      </rPr>
      <t>OCH</t>
    </r>
    <r>
      <rPr>
        <sz val="10"/>
        <rFont val="Calibri"/>
        <family val="2"/>
        <scheme val="minor"/>
      </rPr>
      <t xml:space="preserve"> produktförpackningen innehåller återvunnet eller biobaserat material.
[Ja/ Nej]</t>
    </r>
  </si>
  <si>
    <r>
      <t xml:space="preserve">Artikelnamn
</t>
    </r>
    <r>
      <rPr>
        <sz val="10"/>
        <color theme="1"/>
        <rFont val="Calibri"/>
        <family val="2"/>
        <scheme val="minor"/>
      </rPr>
      <t xml:space="preserve">Skall inledas med Varumärke
</t>
    </r>
    <r>
      <rPr>
        <b/>
        <sz val="10"/>
        <color theme="1"/>
        <rFont val="Calibri"/>
        <family val="2"/>
        <scheme val="minor"/>
      </rPr>
      <t xml:space="preserve">
Max 30 tecken</t>
    </r>
    <r>
      <rPr>
        <sz val="10"/>
        <color theme="1"/>
        <rFont val="Calibri"/>
        <family val="2"/>
        <scheme val="minor"/>
      </rPr>
      <t xml:space="preserve">
[Fritext]</t>
    </r>
  </si>
  <si>
    <r>
      <t xml:space="preserve">Beskrivande benämning
</t>
    </r>
    <r>
      <rPr>
        <sz val="10"/>
        <color theme="1"/>
        <rFont val="Calibri"/>
        <family val="2"/>
        <scheme val="minor"/>
      </rPr>
      <t xml:space="preserve">Ange en beskrivande text (hylltext)
</t>
    </r>
    <r>
      <rPr>
        <b/>
        <sz val="10"/>
        <color theme="1"/>
        <rFont val="Calibri"/>
        <family val="2"/>
        <scheme val="minor"/>
      </rPr>
      <t xml:space="preserve">
Kosttillskott: Inget som antyder att produkten kan bota, lindra eller förebygga sjukdom.
Max 33 tecken</t>
    </r>
    <r>
      <rPr>
        <sz val="10"/>
        <color theme="1"/>
        <rFont val="Calibri"/>
        <family val="2"/>
        <scheme val="minor"/>
      </rPr>
      <t xml:space="preserve">
[Fritext]</t>
    </r>
  </si>
  <si>
    <r>
      <t xml:space="preserve">Egenskap/Attribut
</t>
    </r>
    <r>
      <rPr>
        <sz val="10"/>
        <color theme="1"/>
        <rFont val="Calibri"/>
        <family val="2"/>
        <scheme val="minor"/>
      </rPr>
      <t xml:space="preserve">(ex. Snabbtorkande)
</t>
    </r>
    <r>
      <rPr>
        <b/>
        <sz val="10"/>
        <color theme="1"/>
        <rFont val="Calibri"/>
        <family val="2"/>
        <scheme val="minor"/>
      </rPr>
      <t xml:space="preserve">
För OTC anges substans. 
</t>
    </r>
    <r>
      <rPr>
        <sz val="10"/>
        <color theme="1"/>
        <rFont val="Calibri"/>
        <family val="2"/>
        <scheme val="minor"/>
      </rPr>
      <t>(Ex. Paracetamol)</t>
    </r>
    <r>
      <rPr>
        <b/>
        <sz val="10"/>
        <color theme="1"/>
        <rFont val="Calibri"/>
        <family val="2"/>
        <scheme val="minor"/>
      </rPr>
      <t xml:space="preserve">
Max 25 tecken </t>
    </r>
    <r>
      <rPr>
        <sz val="10"/>
        <color theme="1"/>
        <rFont val="Calibri"/>
        <family val="2"/>
        <scheme val="minor"/>
      </rPr>
      <t xml:space="preserve">
[Fritext]</t>
    </r>
  </si>
  <si>
    <r>
      <t xml:space="preserve">Säljande budskap
</t>
    </r>
    <r>
      <rPr>
        <sz val="10"/>
        <color theme="1"/>
        <rFont val="Calibri"/>
        <family val="2"/>
        <scheme val="minor"/>
      </rPr>
      <t xml:space="preserve">Ange ett säljande budskap
</t>
    </r>
    <r>
      <rPr>
        <b/>
        <sz val="10"/>
        <color theme="1"/>
        <rFont val="Calibri"/>
        <family val="2"/>
        <scheme val="minor"/>
      </rPr>
      <t>Kosttillskott: Inget som antyder att produkten kan bota, lindra eller förebygga sjukdom. Om ospecifika hälsopåståenden används ska godkända hälsopåståenden som styrker dessa också anges. Endast godkända påståenden som finns på den fysiska förpackningen får användas.
Max 125 tecken</t>
    </r>
    <r>
      <rPr>
        <sz val="10"/>
        <color theme="1"/>
        <rFont val="Calibri"/>
        <family val="2"/>
        <scheme val="minor"/>
      </rPr>
      <t xml:space="preserve">
[Fritext]</t>
    </r>
  </si>
  <si>
    <r>
      <t xml:space="preserve">Extratips
</t>
    </r>
    <r>
      <rPr>
        <sz val="10"/>
        <color theme="1"/>
        <rFont val="Calibri"/>
        <family val="2"/>
        <scheme val="minor"/>
      </rPr>
      <t>Ange extratips</t>
    </r>
    <r>
      <rPr>
        <b/>
        <sz val="10"/>
        <color theme="1"/>
        <rFont val="Calibri"/>
        <family val="2"/>
        <scheme val="minor"/>
      </rPr>
      <t xml:space="preserve">
Max 82 tecken
</t>
    </r>
    <r>
      <rPr>
        <sz val="10"/>
        <color theme="1"/>
        <rFont val="Calibri"/>
        <family val="2"/>
        <scheme val="minor"/>
      </rPr>
      <t>[Fritext]</t>
    </r>
  </si>
  <si>
    <r>
      <t xml:space="preserve">Information nedan avser artikel på </t>
    </r>
    <r>
      <rPr>
        <b/>
        <u/>
        <sz val="10"/>
        <color theme="1"/>
        <rFont val="Calibri"/>
        <family val="2"/>
        <scheme val="minor"/>
      </rPr>
      <t>stycknivå</t>
    </r>
    <r>
      <rPr>
        <b/>
        <sz val="10"/>
        <color theme="1"/>
        <rFont val="Calibri"/>
        <family val="2"/>
        <scheme val="minor"/>
      </rPr>
      <t xml:space="preserve">, dvs den förpackning som är placerad i hyllan. </t>
    </r>
  </si>
  <si>
    <t>BESTÄLLNINGSBAR ENHET, NIVÅ 2 (DFP)</t>
  </si>
  <si>
    <t>LOGISTISK ENHET, NIVÅ 3</t>
  </si>
  <si>
    <t>LOGISTISK ENHET, NIVÅ 4</t>
  </si>
  <si>
    <t>LOGISTISK ENHET, NIVÅ 5</t>
  </si>
  <si>
    <t>Förpackningsenhet: BX, LV, PX</t>
  </si>
  <si>
    <t>Förpackningsenhet: B1, LV, PX</t>
  </si>
  <si>
    <t>Förpackningsenhet: LV, PX</t>
  </si>
  <si>
    <t>Förpackningsenhet: PX</t>
  </si>
  <si>
    <t>RAD ID</t>
  </si>
  <si>
    <r>
      <t xml:space="preserve">EAN + Artikelbenämning
</t>
    </r>
    <r>
      <rPr>
        <sz val="10"/>
        <color theme="1"/>
        <rFont val="Calibri"/>
        <family val="2"/>
        <scheme val="minor"/>
      </rPr>
      <t>Ej redigerbart värde - hämtas från flik: 
1. Artikeldata Grund</t>
    </r>
  </si>
  <si>
    <t>EAN
1. Artikeldatagrund</t>
  </si>
  <si>
    <r>
      <t xml:space="preserve">Konsument
förpackningens Vikt
</t>
    </r>
    <r>
      <rPr>
        <sz val="10"/>
        <color rgb="FF000000"/>
        <rFont val="Calibri"/>
        <family val="2"/>
        <scheme val="minor"/>
      </rPr>
      <t xml:space="preserve">
[kg]</t>
    </r>
  </si>
  <si>
    <r>
      <t>Konsument
förpackningens 
Höjd</t>
    </r>
    <r>
      <rPr>
        <sz val="10"/>
        <color theme="1"/>
        <rFont val="Calibri"/>
        <family val="2"/>
        <scheme val="minor"/>
      </rPr>
      <t xml:space="preserve"> 
[mm]</t>
    </r>
  </si>
  <si>
    <r>
      <t xml:space="preserve">Konsument
förpackningens 
Bredd
</t>
    </r>
    <r>
      <rPr>
        <sz val="10"/>
        <color theme="1"/>
        <rFont val="Calibri"/>
        <family val="2"/>
        <scheme val="minor"/>
      </rPr>
      <t xml:space="preserve">
[mm]</t>
    </r>
  </si>
  <si>
    <r>
      <t xml:space="preserve">Konsument
förpackningens 
Djup 
</t>
    </r>
    <r>
      <rPr>
        <sz val="10"/>
        <color theme="1"/>
        <rFont val="Calibri"/>
        <family val="2"/>
        <scheme val="minor"/>
      </rPr>
      <t xml:space="preserve">
[mm]</t>
    </r>
  </si>
  <si>
    <r>
      <t xml:space="preserve">Förpackningsenhet
</t>
    </r>
    <r>
      <rPr>
        <sz val="10"/>
        <color theme="1"/>
        <rFont val="Calibri"/>
        <family val="2"/>
        <scheme val="minor"/>
      </rPr>
      <t>[Alternativ]</t>
    </r>
  </si>
  <si>
    <r>
      <t xml:space="preserve">Antal
</t>
    </r>
    <r>
      <rPr>
        <sz val="10"/>
        <color theme="1"/>
        <rFont val="Calibri"/>
        <family val="2"/>
        <scheme val="minor"/>
      </rPr>
      <t>[st]</t>
    </r>
  </si>
  <si>
    <t>Förpackningsenhetens 
GTIN/EAN</t>
  </si>
  <si>
    <r>
      <t xml:space="preserve">Antal
</t>
    </r>
    <r>
      <rPr>
        <sz val="10"/>
        <color theme="1"/>
        <rFont val="Calibri"/>
        <family val="2"/>
        <scheme val="minor"/>
      </rPr>
      <t>[st]</t>
    </r>
    <r>
      <rPr>
        <b/>
        <sz val="10"/>
        <color theme="1"/>
        <rFont val="Calibri"/>
        <family val="2"/>
        <scheme val="minor"/>
      </rPr>
      <t xml:space="preserve"> </t>
    </r>
  </si>
  <si>
    <r>
      <t xml:space="preserve">Antal 
</t>
    </r>
    <r>
      <rPr>
        <sz val="10"/>
        <color theme="1"/>
        <rFont val="Calibri"/>
        <family val="2"/>
        <scheme val="minor"/>
      </rPr>
      <t>[st]</t>
    </r>
    <r>
      <rPr>
        <b/>
        <sz val="10"/>
        <color theme="1"/>
        <rFont val="Calibri"/>
        <family val="2"/>
        <scheme val="minor"/>
      </rPr>
      <t xml:space="preserve"> </t>
    </r>
  </si>
  <si>
    <t>BX</t>
  </si>
  <si>
    <t>B1</t>
  </si>
  <si>
    <t>LV</t>
  </si>
  <si>
    <t>PX</t>
  </si>
  <si>
    <t>Exempelhierarkier:</t>
  </si>
  <si>
    <t>Nivå 1 = ST</t>
  </si>
  <si>
    <t>Nivå 2 = BX</t>
  </si>
  <si>
    <t>Nivå 3 = PX</t>
  </si>
  <si>
    <t>Nivå 3 = B1</t>
  </si>
  <si>
    <t>Nivå 4 = PX</t>
  </si>
  <si>
    <t>Nivå 4 = LV</t>
  </si>
  <si>
    <t>Nivå 5 = PX</t>
  </si>
  <si>
    <r>
      <t xml:space="preserve">Inköpsenhet
</t>
    </r>
    <r>
      <rPr>
        <sz val="10"/>
        <color theme="1"/>
        <rFont val="Calibri"/>
        <family val="2"/>
        <scheme val="minor"/>
      </rPr>
      <t>Vanligen KFP (ST)</t>
    </r>
    <r>
      <rPr>
        <b/>
        <sz val="10"/>
        <color theme="1"/>
        <rFont val="Calibri"/>
        <family val="2"/>
        <scheme val="minor"/>
      </rPr>
      <t xml:space="preserve">
</t>
    </r>
    <r>
      <rPr>
        <sz val="10"/>
        <color theme="1"/>
        <rFont val="Calibri"/>
        <family val="2"/>
        <scheme val="minor"/>
      </rPr>
      <t>[Alternativ]</t>
    </r>
  </si>
  <si>
    <r>
      <t xml:space="preserve">Listpris KFP / Bruttopris
</t>
    </r>
    <r>
      <rPr>
        <sz val="10"/>
        <color theme="1"/>
        <rFont val="Calibri"/>
        <family val="2"/>
        <scheme val="minor"/>
      </rPr>
      <t>exkl. moms</t>
    </r>
    <r>
      <rPr>
        <b/>
        <sz val="10"/>
        <color theme="1"/>
        <rFont val="Calibri"/>
        <family val="2"/>
        <scheme val="minor"/>
      </rPr>
      <t xml:space="preserve">
</t>
    </r>
    <r>
      <rPr>
        <sz val="10"/>
        <color theme="1"/>
        <rFont val="Calibri"/>
        <family val="2"/>
        <scheme val="minor"/>
      </rPr>
      <t>[Pris]</t>
    </r>
  </si>
  <si>
    <r>
      <t xml:space="preserve">Antal KFP i angiven Inköpsenhet 
</t>
    </r>
    <r>
      <rPr>
        <sz val="10"/>
        <color theme="1"/>
        <rFont val="Calibri"/>
        <family val="2"/>
        <scheme val="minor"/>
      </rPr>
      <t xml:space="preserve">
Vanligen 1
[Antal]</t>
    </r>
    <r>
      <rPr>
        <b/>
        <sz val="10"/>
        <color theme="1"/>
        <rFont val="Calibri"/>
        <family val="2"/>
        <scheme val="minor"/>
      </rPr>
      <t xml:space="preserve">
</t>
    </r>
  </si>
  <si>
    <r>
      <t xml:space="preserve">Valuta
</t>
    </r>
    <r>
      <rPr>
        <sz val="10"/>
        <color theme="1"/>
        <rFont val="Calibri"/>
        <family val="2"/>
        <scheme val="minor"/>
      </rPr>
      <t>[Alternativ]</t>
    </r>
  </si>
  <si>
    <r>
      <t xml:space="preserve">Avtalad 
rabatt i %
</t>
    </r>
    <r>
      <rPr>
        <sz val="10"/>
        <color theme="1"/>
        <rFont val="Calibri"/>
        <family val="2"/>
        <scheme val="minor"/>
      </rPr>
      <t>[Procent]</t>
    </r>
  </si>
  <si>
    <r>
      <t xml:space="preserve">Nettopris
</t>
    </r>
    <r>
      <rPr>
        <sz val="10"/>
        <color theme="1"/>
        <rFont val="Calibri"/>
        <family val="2"/>
        <scheme val="minor"/>
      </rPr>
      <t>exkl. moms
Räknas ut per automatik
[Formel]</t>
    </r>
  </si>
  <si>
    <r>
      <t xml:space="preserve">Nettopris per inköpsenhet
KFP eller DFP
</t>
    </r>
    <r>
      <rPr>
        <sz val="10"/>
        <color theme="1"/>
        <rFont val="Calibri"/>
        <family val="2"/>
        <scheme val="minor"/>
      </rPr>
      <t>exkl. moms</t>
    </r>
    <r>
      <rPr>
        <b/>
        <sz val="10"/>
        <color theme="1"/>
        <rFont val="Calibri"/>
        <family val="2"/>
        <scheme val="minor"/>
      </rPr>
      <t xml:space="preserve">
</t>
    </r>
    <r>
      <rPr>
        <sz val="10"/>
        <color theme="1"/>
        <rFont val="Calibri"/>
        <family val="2"/>
        <scheme val="minor"/>
      </rPr>
      <t>Räknas ut per automatik</t>
    </r>
    <r>
      <rPr>
        <b/>
        <sz val="10"/>
        <color theme="1"/>
        <rFont val="Calibri"/>
        <family val="2"/>
        <scheme val="minor"/>
      </rPr>
      <t xml:space="preserve">
</t>
    </r>
    <r>
      <rPr>
        <sz val="10"/>
        <color theme="1"/>
        <rFont val="Calibri"/>
        <family val="2"/>
        <scheme val="minor"/>
      </rPr>
      <t>[Formel]</t>
    </r>
  </si>
  <si>
    <r>
      <t xml:space="preserve">Moms vid inköp
</t>
    </r>
    <r>
      <rPr>
        <sz val="10"/>
        <color theme="1"/>
        <rFont val="Calibri"/>
        <family val="2"/>
        <scheme val="minor"/>
      </rPr>
      <t>[Procent]</t>
    </r>
  </si>
  <si>
    <r>
      <t xml:space="preserve">Moms vid försäljning
</t>
    </r>
    <r>
      <rPr>
        <sz val="10"/>
        <color theme="1"/>
        <rFont val="Calibri"/>
        <family val="2"/>
        <scheme val="minor"/>
      </rPr>
      <t>[Procent]</t>
    </r>
  </si>
  <si>
    <r>
      <t xml:space="preserve">Rekommenderat konsumentpris/Utpris
</t>
    </r>
    <r>
      <rPr>
        <sz val="10"/>
        <color theme="1"/>
        <rFont val="Calibri"/>
        <family val="2"/>
        <scheme val="minor"/>
      </rPr>
      <t>inkl. moms</t>
    </r>
    <r>
      <rPr>
        <b/>
        <sz val="10"/>
        <color theme="1"/>
        <rFont val="Calibri"/>
        <family val="2"/>
        <scheme val="minor"/>
      </rPr>
      <t xml:space="preserve">
</t>
    </r>
    <r>
      <rPr>
        <sz val="10"/>
        <color theme="1"/>
        <rFont val="Calibri"/>
        <family val="2"/>
        <scheme val="minor"/>
      </rPr>
      <t xml:space="preserve">
[Pris]</t>
    </r>
  </si>
  <si>
    <r>
      <t xml:space="preserve">Leverantörens land
</t>
    </r>
    <r>
      <rPr>
        <sz val="10"/>
        <color theme="1"/>
        <rFont val="Calibri"/>
        <family val="2"/>
        <scheme val="minor"/>
      </rPr>
      <t>Det land det faktureras ifrån</t>
    </r>
    <r>
      <rPr>
        <b/>
        <sz val="10"/>
        <color theme="1"/>
        <rFont val="Calibri"/>
        <family val="2"/>
        <scheme val="minor"/>
      </rPr>
      <t xml:space="preserve">
</t>
    </r>
    <r>
      <rPr>
        <sz val="10"/>
        <color theme="1"/>
        <rFont val="Calibri"/>
        <family val="2"/>
        <scheme val="minor"/>
      </rPr>
      <t>[Landskod]</t>
    </r>
  </si>
  <si>
    <r>
      <t xml:space="preserve">Beställningsnummer
</t>
    </r>
    <r>
      <rPr>
        <sz val="10"/>
        <color theme="1"/>
        <rFont val="Calibri"/>
        <family val="2"/>
        <scheme val="minor"/>
      </rPr>
      <t>Ej redigerbart värde - hämtas från flik: 
1. Artikeldata Grund</t>
    </r>
  </si>
  <si>
    <t>ST</t>
  </si>
  <si>
    <t>SEK</t>
  </si>
  <si>
    <t xml:space="preserve">Förpackningens EAN på ST-nivå (Konsumentförpack.)
</t>
  </si>
  <si>
    <t>Typ av vara,
Gäller endast OTC och HV - Kosttillskott</t>
  </si>
  <si>
    <t>Märkning 1
Huvudmärkning</t>
  </si>
  <si>
    <t>Märkning 2
Om artikeln har fler än en märkning</t>
  </si>
  <si>
    <t>Märkning 3
Om artikeln har fler än två märkningar</t>
  </si>
  <si>
    <t>Hållbarhetsmärkningar</t>
  </si>
  <si>
    <r>
      <t xml:space="preserve">Nordisk?
</t>
    </r>
    <r>
      <rPr>
        <sz val="11"/>
        <rFont val="Calibri"/>
        <family val="2"/>
        <scheme val="minor"/>
      </rPr>
      <t xml:space="preserve">Slutprodukten är </t>
    </r>
    <r>
      <rPr>
        <b/>
        <sz val="11"/>
        <rFont val="Calibri"/>
        <family val="2"/>
        <scheme val="minor"/>
      </rPr>
      <t xml:space="preserve">tillverkad </t>
    </r>
    <r>
      <rPr>
        <b/>
        <u/>
        <sz val="11"/>
        <rFont val="Calibri"/>
        <family val="2"/>
        <scheme val="minor"/>
      </rPr>
      <t>OCH</t>
    </r>
    <r>
      <rPr>
        <b/>
        <sz val="11"/>
        <rFont val="Calibri"/>
        <family val="2"/>
        <scheme val="minor"/>
      </rPr>
      <t xml:space="preserve"> förpackad</t>
    </r>
    <r>
      <rPr>
        <sz val="11"/>
        <rFont val="Calibri"/>
        <family val="2"/>
        <scheme val="minor"/>
      </rPr>
      <t xml:space="preserve"> i Norden.
(Sverige, Norge, Danmark, Finland, Island)</t>
    </r>
  </si>
  <si>
    <r>
      <t xml:space="preserve">Miljöförpackad?
</t>
    </r>
    <r>
      <rPr>
        <sz val="11"/>
        <rFont val="Calibri"/>
        <family val="2"/>
        <scheme val="minor"/>
      </rPr>
      <t xml:space="preserve">Produkten har ingen ytterförpackning </t>
    </r>
    <r>
      <rPr>
        <b/>
        <u/>
        <sz val="11"/>
        <rFont val="Calibri"/>
        <family val="2"/>
        <scheme val="minor"/>
      </rPr>
      <t>OCH</t>
    </r>
    <r>
      <rPr>
        <sz val="11"/>
        <rFont val="Calibri"/>
        <family val="2"/>
        <scheme val="minor"/>
      </rPr>
      <t xml:space="preserve"> produktförpackningen innehåller återvunnet eller biobaserat material.</t>
    </r>
  </si>
  <si>
    <t>Medvetna val</t>
  </si>
  <si>
    <r>
      <t xml:space="preserve">Bilddatabas
</t>
    </r>
    <r>
      <rPr>
        <sz val="10"/>
        <rFont val="Calibri"/>
        <family val="2"/>
        <scheme val="minor"/>
      </rPr>
      <t>Ange vilken bilddatabas som produktbilden är uppladdad i eller mailadress till den som har bild eller fyll i länk till bild</t>
    </r>
  </si>
  <si>
    <t xml:space="preserve">Youtube-url
</t>
  </si>
  <si>
    <r>
      <t xml:space="preserve">Levereras osorterad?
</t>
    </r>
    <r>
      <rPr>
        <sz val="10"/>
        <rFont val="Calibri"/>
        <family val="2"/>
        <scheme val="minor"/>
      </rPr>
      <t>(Är flera varianter märkta 
med samma EAN)</t>
    </r>
  </si>
  <si>
    <r>
      <t xml:space="preserve">
Sökord
</t>
    </r>
    <r>
      <rPr>
        <sz val="10"/>
        <rFont val="Calibri"/>
        <family val="2"/>
        <scheme val="minor"/>
      </rPr>
      <t>Relevanta sökord som ökar sökbarheten för produkten</t>
    </r>
    <r>
      <rPr>
        <b/>
        <sz val="11"/>
        <rFont val="Calibri"/>
        <family val="2"/>
        <scheme val="minor"/>
      </rPr>
      <t xml:space="preserve">
Kosttillskott: inget som antyder att produkten kan bota, lindra eller förebygga sjukdom</t>
    </r>
  </si>
  <si>
    <r>
      <t xml:space="preserve">Kategorier
</t>
    </r>
    <r>
      <rPr>
        <sz val="10"/>
        <rFont val="Calibri"/>
        <family val="2"/>
        <scheme val="minor"/>
      </rPr>
      <t>Under vilka kategorier bör produkten ligga på hemsidan?</t>
    </r>
  </si>
  <si>
    <r>
      <t xml:space="preserve">
Varumärkestext
</t>
    </r>
    <r>
      <rPr>
        <sz val="10"/>
        <rFont val="Calibri"/>
        <family val="2"/>
        <scheme val="minor"/>
      </rPr>
      <t xml:space="preserve">En text som beskriver själva varumärket
</t>
    </r>
    <r>
      <rPr>
        <b/>
        <sz val="10"/>
        <rFont val="Calibri"/>
        <family val="2"/>
        <scheme val="minor"/>
      </rPr>
      <t>Kosttillskott: inget som antyder att produkten kan bota, lindra eller förebygga sjukdom</t>
    </r>
  </si>
  <si>
    <r>
      <t xml:space="preserve">Produktnamn (inkl storlek)
</t>
    </r>
    <r>
      <rPr>
        <sz val="10"/>
        <rFont val="Calibri"/>
        <family val="2"/>
        <scheme val="minor"/>
      </rPr>
      <t>Fullständigt namn ökar sökbarheten för produkten</t>
    </r>
  </si>
  <si>
    <r>
      <t xml:space="preserve">USP 1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</si>
  <si>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USP 2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sjukdom.Om ospecifika hälsopåståenden används ska godkända hälsopåståenden som styrker dessa också anges. Endast godkända påståenden som finns på den fysiska förpackningen får användas.</t>
    </r>
  </si>
  <si>
    <r>
      <t xml:space="preserve">USP 3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</si>
  <si>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Om produkten
</t>
    </r>
    <r>
      <rPr>
        <sz val="10"/>
        <rFont val="Calibri"/>
        <family val="2"/>
        <scheme val="minor"/>
      </rPr>
      <t>Beskriver hur produkten är och vad den gör. 
Det finns inga begränsningar för hur lång texten kan vara.</t>
    </r>
    <r>
      <rPr>
        <sz val="11"/>
        <rFont val="Calibri"/>
        <family val="2"/>
        <scheme val="minor"/>
      </rPr>
      <t xml:space="preserve">
</t>
    </r>
    <r>
      <rPr>
        <b/>
        <sz val="11"/>
        <rFont val="Calibri"/>
        <family val="2"/>
        <scheme val="minor"/>
      </rPr>
      <t xml:space="preserve">Kosttillskott: Inget som antyder att produkten kan bota, lindra eller förebygga sjukdom. Om ospecifika hälsopåståenden används ska godkända hälsopåståenden som styrker dessa också anges. Endast godkända påståenden som finns på den fysiska förpackningen får användas.
Livsmedel: Beteckning (t ex "Sockerfria pastiller med smak av citron") måste anges.
</t>
    </r>
  </si>
  <si>
    <r>
      <t>Varningar och instruktioner 
E</t>
    </r>
    <r>
      <rPr>
        <sz val="10"/>
        <rFont val="Calibri"/>
        <family val="2"/>
        <scheme val="minor"/>
      </rPr>
      <t xml:space="preserve">ventuella varnings- eller säkerhetsinformation som finns angivet på produkten (enl art 19d i Produktsäkerhetsförordningen (EU) 2023/988)
</t>
    </r>
    <r>
      <rPr>
        <b/>
        <sz val="10"/>
        <rFont val="Calibri"/>
        <family val="2"/>
        <scheme val="minor"/>
      </rPr>
      <t>Användarinstruktioner</t>
    </r>
    <r>
      <rPr>
        <sz val="10"/>
        <rFont val="Calibri"/>
        <family val="2"/>
        <scheme val="minor"/>
      </rPr>
      <t xml:space="preserve">                                                                                                                           
Här svarar du på hur produkten ska användas. 
Berätta gärna om du har något speciellt knep att bjuda på.
Gäller endast handelsvaror, behöver ej fyllas i för OTC.</t>
    </r>
    <r>
      <rPr>
        <b/>
        <sz val="11"/>
        <rFont val="Calibri"/>
        <family val="2"/>
        <scheme val="minor"/>
      </rPr>
      <t xml:space="preserve"> 
Kosttillskott: Exakt samma information som på fysisk förpackning ska anges. Viktigt att eventuella tilläggstexter (t ex "Innehåller sötningsmedel.") samt varningar  (t ex "Rekommenderas inte till gravida.") tas med.</t>
    </r>
  </si>
  <si>
    <r>
      <t xml:space="preserve">Innehållsförteckning 
</t>
    </r>
    <r>
      <rPr>
        <sz val="10"/>
        <rFont val="Calibri"/>
        <family val="2"/>
        <scheme val="minor"/>
      </rPr>
      <t xml:space="preserve">Produktens innehåll (ingredienser eller material), motsvarande den text som finns på förpackningen. 
</t>
    </r>
    <r>
      <rPr>
        <b/>
        <sz val="10"/>
        <color rgb="FFFF0000"/>
        <rFont val="Calibri"/>
        <family val="2"/>
        <scheme val="minor"/>
      </rPr>
      <t>ALLERGENER i livsmedel/kosttillskott anges med VERSALER.</t>
    </r>
  </si>
  <si>
    <r>
      <t xml:space="preserve">Näringsdeklaration/-innehåll
</t>
    </r>
    <r>
      <rPr>
        <sz val="10"/>
        <rFont val="Calibri"/>
        <family val="2"/>
        <scheme val="minor"/>
      </rPr>
      <t xml:space="preserve">Ange näringsdeklaration för livsmedel. Informationen ska vara exakt densamma som på den fysiska förpackningen. </t>
    </r>
    <r>
      <rPr>
        <sz val="11"/>
        <rFont val="Calibri"/>
        <family val="2"/>
        <scheme val="minor"/>
      </rPr>
      <t xml:space="preserve">
</t>
    </r>
    <r>
      <rPr>
        <b/>
        <sz val="11"/>
        <rFont val="Calibri"/>
        <family val="2"/>
        <scheme val="minor"/>
      </rPr>
      <t>För kosttillskott ska mängderna av vitaminer/mineraler/andra ämnen med näringsmässig eller fysiologisk verkan samt % av DRI (om aktuellt) i den dagliga rekommenderade dosen anges. Informationen ska vara exakt densamma som på den fysiska förpackningen.</t>
    </r>
  </si>
  <si>
    <t>Kontaktuppgifter (post- och elektronisk adress) där tillverkare kan kontakta 19a i Produktsäkerhetsförordningen (EU) 2023/988
Kontaktuppgifter (post- och elektronisk adress) till importör om tillverkare inte är etablerad i unionen (art 19b i Produktsäkerhetsförordningen (EU) 2023/988</t>
  </si>
  <si>
    <r>
      <t xml:space="preserve">Hudtyp
</t>
    </r>
    <r>
      <rPr>
        <sz val="10"/>
        <rFont val="Calibri"/>
        <family val="2"/>
        <scheme val="minor"/>
      </rPr>
      <t>Multipla värden går att ange, separera dessa med komma</t>
    </r>
  </si>
  <si>
    <r>
      <t xml:space="preserve">Hårtyp
</t>
    </r>
    <r>
      <rPr>
        <sz val="10"/>
        <rFont val="Calibri"/>
        <family val="2"/>
        <scheme val="minor"/>
      </rPr>
      <t>Multipla värden går att ange, separera dessa med komma</t>
    </r>
  </si>
  <si>
    <r>
      <t xml:space="preserve">Attribut
</t>
    </r>
    <r>
      <rPr>
        <sz val="10"/>
        <rFont val="Calibri"/>
        <family val="2"/>
        <scheme val="minor"/>
      </rPr>
      <t>Multipla värden går att ange, separera dessa med komma</t>
    </r>
  </si>
  <si>
    <r>
      <t xml:space="preserve">Vegansk
</t>
    </r>
    <r>
      <rPr>
        <sz val="10"/>
        <rFont val="Calibri"/>
        <family val="2"/>
        <scheme val="minor"/>
      </rPr>
      <t>Produkten är fri från animaliska ingredienser och tillsatser</t>
    </r>
  </si>
  <si>
    <r>
      <t xml:space="preserve">Ålder
</t>
    </r>
    <r>
      <rPr>
        <sz val="10"/>
        <rFont val="Calibri"/>
        <family val="2"/>
        <scheme val="minor"/>
      </rPr>
      <t>(från en viss ålder, till exempel från 2 år)</t>
    </r>
  </si>
  <si>
    <t xml:space="preserve">Målgrupp
</t>
  </si>
  <si>
    <t xml:space="preserve">Solskyddsfaktor
</t>
  </si>
  <si>
    <r>
      <t xml:space="preserve">Färg
</t>
    </r>
    <r>
      <rPr>
        <sz val="10"/>
        <rFont val="Calibri"/>
        <family val="2"/>
        <scheme val="minor"/>
      </rPr>
      <t>Ange färg som det står på förpackningen</t>
    </r>
  </si>
  <si>
    <r>
      <t xml:space="preserve">Smak
</t>
    </r>
    <r>
      <rPr>
        <sz val="10"/>
        <rFont val="Calibri"/>
        <family val="2"/>
        <scheme val="minor"/>
      </rPr>
      <t>Ange smak som det står på förpackningen</t>
    </r>
  </si>
  <si>
    <t xml:space="preserve">MUN &amp; TÄNDER
Extra data för mun &amp; tänder
</t>
  </si>
  <si>
    <t>Hårdhet tandborste
Ange hårdhet om det anges på förpackningen</t>
  </si>
  <si>
    <t>Med fluor
Ange om produkten innehåller fluor</t>
  </si>
  <si>
    <t>DJURVÅRD
Extra data för djurvård</t>
  </si>
  <si>
    <t>Hundstorlek
Vikt</t>
  </si>
  <si>
    <t>Hundtyp
Ålder</t>
  </si>
  <si>
    <t>Kattyp
Ålder</t>
  </si>
  <si>
    <t>Masktyp</t>
  </si>
  <si>
    <t>Ohyratyp</t>
  </si>
  <si>
    <t xml:space="preserve">Vid artiklar mot Halsbränna
Ange Verkningslängd
</t>
  </si>
  <si>
    <r>
      <t xml:space="preserve">Ange med </t>
    </r>
    <r>
      <rPr>
        <b/>
        <u/>
        <sz val="11"/>
        <rFont val="Calibri"/>
        <family val="2"/>
        <scheme val="minor"/>
      </rPr>
      <t>JA</t>
    </r>
    <r>
      <rPr>
        <b/>
        <sz val="11"/>
        <rFont val="Calibri"/>
        <family val="2"/>
        <scheme val="minor"/>
      </rPr>
      <t xml:space="preserve"> om produkten är en nikotinprodukt med åldersgräns 18 år</t>
    </r>
  </si>
  <si>
    <t>Alla samlade</t>
  </si>
  <si>
    <t>Ekologisk</t>
  </si>
  <si>
    <t>Vegansk</t>
  </si>
  <si>
    <t>Rättvisemärkt</t>
  </si>
  <si>
    <t>Extra mild formula</t>
  </si>
  <si>
    <t>Miljömärkt</t>
  </si>
  <si>
    <t>Exempel:</t>
  </si>
  <si>
    <t>Validoo / OPV / Frontify / Mailadress / Länk</t>
  </si>
  <si>
    <t>=nQn0kMUZ1uc</t>
  </si>
  <si>
    <t>Ja / Nej</t>
  </si>
  <si>
    <t>Dagkräm, creme, cream etc</t>
  </si>
  <si>
    <t>Ansiktskräm, Dagkräm etc</t>
  </si>
  <si>
    <t>ACO är…</t>
  </si>
  <si>
    <t>ACO Face Anti Age 40+ Lift &amp; Fill Day Cream Normal Skin 50ml</t>
  </si>
  <si>
    <t>Dagkräm för ansiktet med anti age-egenskaper</t>
  </si>
  <si>
    <t>Speciellt utvecklad för kvinnor över 40 år med synliga ålderstecken</t>
  </si>
  <si>
    <t>Innehåller SPF15 samt en närande formula med E-vitamin och B3</t>
  </si>
  <si>
    <t>Dagkräm med antirynk-egenskaper, speciellt utvecklad för kvinnor över 40 år med synliga ålderstecken. 
Ansiktskrämen innehåller en närande formula med E-vitamin och B3 som kan bidra till att göra huden mer spänstig och minska synliga rynkor. Milt parfymerad. 50 ml.</t>
  </si>
  <si>
    <t>Applicera generöst och låt huden absorbera krämen. 
Upprepa behandlingen under dagen vid behov.</t>
  </si>
  <si>
    <t>Mandelolja, ullfett, bivax, äkta eteriska oljor, ringblomma.</t>
  </si>
  <si>
    <t>Normal hud, Mogen hud</t>
  </si>
  <si>
    <t>Normalt hår, Färgat hår</t>
  </si>
  <si>
    <t>Alkoholfri, Parfymfri</t>
  </si>
  <si>
    <t>2 år</t>
  </si>
  <si>
    <t>Vuxen</t>
  </si>
  <si>
    <t>SPF30</t>
  </si>
  <si>
    <t>Röd</t>
  </si>
  <si>
    <t>Pepparmint</t>
  </si>
  <si>
    <t>Välj ett värde nedan</t>
  </si>
  <si>
    <t>Flera värden går att ange, separera dessa med komma</t>
  </si>
  <si>
    <t>[Fritextfält]</t>
  </si>
  <si>
    <t>[Url]</t>
  </si>
  <si>
    <t>[Alternativ]</t>
  </si>
  <si>
    <r>
      <t xml:space="preserve">
Tillåtna kodvärden: 
</t>
    </r>
    <r>
      <rPr>
        <b/>
        <sz val="11"/>
        <color rgb="FFFF0000"/>
        <rFont val="Calibri"/>
        <family val="2"/>
        <scheme val="minor"/>
      </rPr>
      <t xml:space="preserve">(Dubbelklicka för info)
</t>
    </r>
    <r>
      <rPr>
        <b/>
        <sz val="11"/>
        <rFont val="Calibri"/>
        <family val="2"/>
        <scheme val="minor"/>
      </rPr>
      <t xml:space="preserve">
Normal hud
Torr hud
Blandad/kombinerad hud
Fet &amp; blank hud
Alla hudtyper
Känslig/irriterad hud
Hyperkänslig hud
Fuktfattig/Yttorr hud
Mogen hud
Akne
Rocacea
Ojämn hudton</t>
    </r>
  </si>
  <si>
    <r>
      <t xml:space="preserve">
Tillåtna kodvärden: 
</t>
    </r>
    <r>
      <rPr>
        <b/>
        <sz val="11"/>
        <color rgb="FFFF0000"/>
        <rFont val="Calibri"/>
        <family val="2"/>
        <scheme val="minor"/>
      </rPr>
      <t>(Dubbelklicka för info)</t>
    </r>
    <r>
      <rPr>
        <b/>
        <sz val="11"/>
        <rFont val="Calibri"/>
        <family val="2"/>
        <scheme val="minor"/>
      </rPr>
      <t xml:space="preserve">
Normalt hår
Torrt &amp; skadat
Frissigt hår
Fett hår
Färgat hår
Känslig hårbotten
Mjäll
Håravfall
</t>
    </r>
  </si>
  <si>
    <r>
      <t xml:space="preserve">
Tillåtna kodvärden: 
</t>
    </r>
    <r>
      <rPr>
        <b/>
        <sz val="11"/>
        <color rgb="FFFF0000"/>
        <rFont val="Calibri"/>
        <family val="2"/>
        <scheme val="minor"/>
      </rPr>
      <t>(Dubbelklicka för info)</t>
    </r>
    <r>
      <rPr>
        <b/>
        <sz val="11"/>
        <rFont val="Calibri"/>
        <family val="2"/>
        <scheme val="minor"/>
      </rPr>
      <t xml:space="preserve">
Alkoholfri
Antiperspirant
Parfymfri
Parabenfri
Silikonfri
Fri från BPA
Vattenfast
Mineralsmink
Täckande
Snabbverkande
Långtidverkande
Glutenfri
Anti-Age
Whitening</t>
    </r>
  </si>
  <si>
    <r>
      <t xml:space="preserve">
Tillåtna kodvärden: 
</t>
    </r>
    <r>
      <rPr>
        <b/>
        <sz val="11"/>
        <color rgb="FFFF0000"/>
        <rFont val="Calibri"/>
        <family val="2"/>
        <scheme val="minor"/>
      </rPr>
      <t>(Dubbelklicka för info)</t>
    </r>
    <r>
      <rPr>
        <b/>
        <sz val="11"/>
        <rFont val="Calibri"/>
        <family val="2"/>
        <scheme val="minor"/>
      </rPr>
      <t xml:space="preserve">
Vegansk</t>
    </r>
  </si>
  <si>
    <r>
      <t xml:space="preserve">
Tillåtna kodvärden: 
</t>
    </r>
    <r>
      <rPr>
        <b/>
        <sz val="11"/>
        <color rgb="FFFF0000"/>
        <rFont val="Calibri"/>
        <family val="2"/>
        <scheme val="minor"/>
      </rPr>
      <t>(Dubbelklicka för info)</t>
    </r>
    <r>
      <rPr>
        <b/>
        <sz val="11"/>
        <rFont val="Calibri"/>
        <family val="2"/>
        <scheme val="minor"/>
      </rPr>
      <t xml:space="preserve">
0 mån
3 mån
6 mån
1 år
2 år
3 år
4 år
5 år
6 år
7 år
8 år
9 år
10 år
11 år
12 år
</t>
    </r>
  </si>
  <si>
    <r>
      <t xml:space="preserve">
Tillåtna kodvärden: 
</t>
    </r>
    <r>
      <rPr>
        <b/>
        <sz val="11"/>
        <color rgb="FFFF0000"/>
        <rFont val="Calibri"/>
        <family val="2"/>
        <scheme val="minor"/>
      </rPr>
      <t>(Dubbelklicka för info)</t>
    </r>
    <r>
      <rPr>
        <b/>
        <sz val="11"/>
        <rFont val="Calibri"/>
        <family val="2"/>
        <scheme val="minor"/>
      </rPr>
      <t xml:space="preserve">
Spädbarn
Barn
Ungdom
Vuxen
Senior
Gravida
Ammande mammor
Diabetiker
Kvinnor i klimankteriet
</t>
    </r>
  </si>
  <si>
    <r>
      <t xml:space="preserve">
Tillåtna kodvärden: 
</t>
    </r>
    <r>
      <rPr>
        <b/>
        <sz val="11"/>
        <color rgb="FFFF0000"/>
        <rFont val="Calibri"/>
        <family val="2"/>
        <scheme val="minor"/>
      </rPr>
      <t>(Dubbelklicka för info)</t>
    </r>
    <r>
      <rPr>
        <b/>
        <sz val="11"/>
        <rFont val="Calibri"/>
        <family val="2"/>
        <scheme val="minor"/>
      </rPr>
      <t xml:space="preserve">
SPF10
SPF15
SPF20
SPF25
SPF30
SPF50
SPF50+</t>
    </r>
  </si>
  <si>
    <t>Tryck på plus-tecknet ovan kolumn AQ</t>
  </si>
  <si>
    <r>
      <t xml:space="preserve">
Tillåtna värden: 
</t>
    </r>
    <r>
      <rPr>
        <b/>
        <sz val="11"/>
        <color rgb="FFFF0000"/>
        <rFont val="Calibri"/>
        <family val="2"/>
        <scheme val="minor"/>
      </rPr>
      <t>(Dubbelklicka för info)</t>
    </r>
    <r>
      <rPr>
        <b/>
        <sz val="11"/>
        <rFont val="Calibri"/>
        <family val="2"/>
        <scheme val="minor"/>
      </rPr>
      <t xml:space="preserve">
Extramjuk
Mjuk
Medium
Hård</t>
    </r>
  </si>
  <si>
    <r>
      <t xml:space="preserve">
Tillåtna värden: 
</t>
    </r>
    <r>
      <rPr>
        <b/>
        <sz val="11"/>
        <color rgb="FFFF0000"/>
        <rFont val="Calibri"/>
        <family val="2"/>
        <scheme val="minor"/>
      </rPr>
      <t>(Dubbelklicka för info)</t>
    </r>
    <r>
      <rPr>
        <b/>
        <sz val="11"/>
        <rFont val="Calibri"/>
        <family val="2"/>
        <scheme val="minor"/>
      </rPr>
      <t xml:space="preserve">
Ja
Nej
Ej relevant</t>
    </r>
  </si>
  <si>
    <t>Tryck på plus-tecknet ovan kolumn AX
Obligatoriskt: 
JA - om relevant</t>
  </si>
  <si>
    <r>
      <t xml:space="preserve">
Tillåtna värden: 
</t>
    </r>
    <r>
      <rPr>
        <b/>
        <sz val="11"/>
        <color rgb="FFFF0000"/>
        <rFont val="Calibri"/>
        <family val="2"/>
        <scheme val="minor"/>
      </rPr>
      <t xml:space="preserve">(Dubbelklicka för info)
</t>
    </r>
    <r>
      <rPr>
        <b/>
        <sz val="11"/>
        <rFont val="Calibri"/>
        <family val="2"/>
        <scheme val="minor"/>
      </rPr>
      <t>1 till 10 kg
11 till 25 kg
över 25 kg</t>
    </r>
  </si>
  <si>
    <r>
      <t xml:space="preserve">Tillåtna värden: 
</t>
    </r>
    <r>
      <rPr>
        <b/>
        <sz val="11"/>
        <color rgb="FFFF0000"/>
        <rFont val="Calibri"/>
        <family val="2"/>
        <scheme val="minor"/>
      </rPr>
      <t xml:space="preserve">(Dubbelklicka för info)
</t>
    </r>
    <r>
      <rPr>
        <b/>
        <sz val="11"/>
        <rFont val="Calibri"/>
        <family val="2"/>
        <scheme val="minor"/>
      </rPr>
      <t>Valp
Fullvuxen hund</t>
    </r>
  </si>
  <si>
    <r>
      <t xml:space="preserve">
Tillåtna värden: 
</t>
    </r>
    <r>
      <rPr>
        <b/>
        <sz val="11"/>
        <color rgb="FFFF0000"/>
        <rFont val="Calibri"/>
        <family val="2"/>
        <scheme val="minor"/>
      </rPr>
      <t xml:space="preserve">(Dubbelklicka för info)
</t>
    </r>
    <r>
      <rPr>
        <b/>
        <sz val="11"/>
        <rFont val="Calibri"/>
        <family val="2"/>
        <scheme val="minor"/>
      </rPr>
      <t>Kattunge
Fullvuxen katt</t>
    </r>
  </si>
  <si>
    <r>
      <t xml:space="preserve">Tillåtna värden: 
</t>
    </r>
    <r>
      <rPr>
        <b/>
        <sz val="11"/>
        <color rgb="FFFF0000"/>
        <rFont val="Calibri"/>
        <family val="2"/>
        <scheme val="minor"/>
      </rPr>
      <t>(Dubbelklicka för info)</t>
    </r>
    <r>
      <rPr>
        <b/>
        <sz val="11"/>
        <rFont val="Calibri"/>
        <family val="2"/>
        <scheme val="minor"/>
      </rPr>
      <t xml:space="preserve">
Bandmask
Spolmask
Ravens</t>
    </r>
  </si>
  <si>
    <r>
      <t xml:space="preserve">
Tillåtna värden: 
</t>
    </r>
    <r>
      <rPr>
        <b/>
        <sz val="11"/>
        <color rgb="FFFF0000"/>
        <rFont val="Calibri"/>
        <family val="2"/>
        <scheme val="minor"/>
      </rPr>
      <t>(Dubbelklicka för info)</t>
    </r>
    <r>
      <rPr>
        <b/>
        <sz val="11"/>
        <rFont val="Calibri"/>
        <family val="2"/>
        <scheme val="minor"/>
      </rPr>
      <t xml:space="preserve">
Fästingar
Loppor
Löss
Mjällkvalster
Myggor
Rävskabb
Öronskabb</t>
    </r>
  </si>
  <si>
    <r>
      <t xml:space="preserve">Tillåtna värde:
</t>
    </r>
    <r>
      <rPr>
        <b/>
        <sz val="11"/>
        <color rgb="FFFF0000"/>
        <rFont val="Calibri"/>
        <family val="2"/>
        <scheme val="minor"/>
      </rPr>
      <t>(Dubbelklicka för info)</t>
    </r>
    <r>
      <rPr>
        <b/>
        <sz val="11"/>
        <rFont val="Calibri"/>
        <family val="2"/>
        <scheme val="minor"/>
      </rPr>
      <t xml:space="preserve">
Korttidsverkande &lt;12 timmar Långtidsverkande &gt;12 timmar
</t>
    </r>
  </si>
  <si>
    <t>Rad ID</t>
  </si>
  <si>
    <t>Skall läsas in?</t>
  </si>
  <si>
    <r>
      <t>Artikelbenämning</t>
    </r>
    <r>
      <rPr>
        <sz val="11"/>
        <color theme="1"/>
        <rFont val="Calibri"/>
        <family val="2"/>
        <scheme val="minor"/>
      </rPr>
      <t xml:space="preserve">
Ej redigerbart värde - hämtas från flik: 
1. Artikeldata Grund</t>
    </r>
  </si>
  <si>
    <r>
      <t xml:space="preserve">EAN/GTIN
</t>
    </r>
    <r>
      <rPr>
        <sz val="11"/>
        <rFont val="Calibri"/>
        <family val="2"/>
        <scheme val="minor"/>
      </rPr>
      <t>Ej redigerbart värde - hämtas från flik: 
1. Artikeldata Grund</t>
    </r>
  </si>
  <si>
    <t>NEJ - hämtas från flik 
2. Artikeldata - Utökad</t>
  </si>
  <si>
    <t>NEJ - formel</t>
  </si>
  <si>
    <t>Obligatoriskt: JA</t>
  </si>
  <si>
    <t>Obligatoriskt: 
JA - Om relevant</t>
  </si>
  <si>
    <t>Obligatoriskt: 
Handelsvara JA - om relevant
Övriga varor: Nej</t>
  </si>
  <si>
    <t>Obligatoriskt: 
Livsmedel JA
Övriga varor: Nej</t>
  </si>
  <si>
    <t>Obligatoriskt: 
JA - om relevant</t>
  </si>
  <si>
    <t>Välj nedan typ av Munartikel (se rullista)</t>
  </si>
  <si>
    <t xml:space="preserve"> Välj…</t>
  </si>
  <si>
    <t>CLASS3</t>
  </si>
  <si>
    <t>Kat 1</t>
  </si>
  <si>
    <t>Kat 2</t>
  </si>
  <si>
    <t>Kat 3</t>
  </si>
  <si>
    <t>Känsliga artikelgrupper (GDPR)</t>
  </si>
  <si>
    <t>Välj….</t>
  </si>
  <si>
    <t>Kod</t>
  </si>
  <si>
    <t>Beskrivning</t>
  </si>
  <si>
    <t>01AA</t>
  </si>
  <si>
    <t>01 - Allergi</t>
  </si>
  <si>
    <t>01A - Nässpray</t>
  </si>
  <si>
    <t>01AA - Beklometason</t>
  </si>
  <si>
    <t>02AA</t>
  </si>
  <si>
    <t>Kosmetisk</t>
  </si>
  <si>
    <t>01AB</t>
  </si>
  <si>
    <t>01AB - Budesonid</t>
  </si>
  <si>
    <t>02AB</t>
  </si>
  <si>
    <t>Medicinsk</t>
  </si>
  <si>
    <t>01AC</t>
  </si>
  <si>
    <t>01AC - Flutikason</t>
  </si>
  <si>
    <t>04CA</t>
  </si>
  <si>
    <t>Fotsvamp</t>
  </si>
  <si>
    <t>01AD</t>
  </si>
  <si>
    <t>01AD - Koksaltlösning</t>
  </si>
  <si>
    <t>04EA</t>
  </si>
  <si>
    <t>Nagelbehandling</t>
  </si>
  <si>
    <t>01AE</t>
  </si>
  <si>
    <t>01AE - Mometason</t>
  </si>
  <si>
    <t>04HA</t>
  </si>
  <si>
    <t>Vårtmedel</t>
  </si>
  <si>
    <t>01AF</t>
  </si>
  <si>
    <t>01AF - Levokabastin</t>
  </si>
  <si>
    <t>05AB</t>
  </si>
  <si>
    <t>Lenande</t>
  </si>
  <si>
    <t>01AG</t>
  </si>
  <si>
    <t>01AG - Natriumkromoglikat</t>
  </si>
  <si>
    <t>05BA</t>
  </si>
  <si>
    <t>Hostdämpande</t>
  </si>
  <si>
    <t>01AH</t>
  </si>
  <si>
    <t>01AH - Nässpray Övrigt</t>
  </si>
  <si>
    <t>05BB</t>
  </si>
  <si>
    <t>Slemlösande</t>
  </si>
  <si>
    <t>01AI</t>
  </si>
  <si>
    <t>01AI - Azelastin &amp; Flutikasonpropiona</t>
  </si>
  <si>
    <t>05CA</t>
  </si>
  <si>
    <t>Lindra förkylning</t>
  </si>
  <si>
    <t>01CA</t>
  </si>
  <si>
    <t>01C - Tabletter</t>
  </si>
  <si>
    <t>01CA - Cetirizin</t>
  </si>
  <si>
    <t>05DA</t>
  </si>
  <si>
    <t>Avsvällande nässpray/droppar</t>
  </si>
  <si>
    <t>01CB</t>
  </si>
  <si>
    <t>01CB - Desloratadin</t>
  </si>
  <si>
    <t>07BA</t>
  </si>
  <si>
    <t>Eksem och klåda</t>
  </si>
  <si>
    <t>01CC</t>
  </si>
  <si>
    <t>01CC - Ebastin</t>
  </si>
  <si>
    <t>09AA</t>
  </si>
  <si>
    <t>Ägglossning</t>
  </si>
  <si>
    <t>01CD</t>
  </si>
  <si>
    <t>01CD - Fexofenadin</t>
  </si>
  <si>
    <t>09AB</t>
  </si>
  <si>
    <t>Könssjukdomar</t>
  </si>
  <si>
    <t>01CE</t>
  </si>
  <si>
    <t>01CE - Loratadin</t>
  </si>
  <si>
    <t>09AC</t>
  </si>
  <si>
    <t>Intimbesvär</t>
  </si>
  <si>
    <t>01DA</t>
  </si>
  <si>
    <t>01D - Ögondroppar</t>
  </si>
  <si>
    <t>01DA - Ketotifen</t>
  </si>
  <si>
    <t>09AD</t>
  </si>
  <si>
    <t>Graviditet</t>
  </si>
  <si>
    <t>01DB</t>
  </si>
  <si>
    <t>01DB - Nedokromil</t>
  </si>
  <si>
    <t>09BA</t>
  </si>
  <si>
    <t>Underlivsbesvär</t>
  </si>
  <si>
    <t>01DC</t>
  </si>
  <si>
    <t>01DC - Levokabastin</t>
  </si>
  <si>
    <t>09BB</t>
  </si>
  <si>
    <t>Riklig mens</t>
  </si>
  <si>
    <t>01DD</t>
  </si>
  <si>
    <t>01DD - Natriumkromoglikat</t>
  </si>
  <si>
    <t>09BC</t>
  </si>
  <si>
    <t>Urinläckage</t>
  </si>
  <si>
    <t>01EA</t>
  </si>
  <si>
    <t>01E - Oral lösning</t>
  </si>
  <si>
    <t>01EA - Desloratadin</t>
  </si>
  <si>
    <t>09BE</t>
  </si>
  <si>
    <t>Knipkulor</t>
  </si>
  <si>
    <t>01EB</t>
  </si>
  <si>
    <t>01EB - Loratadin</t>
  </si>
  <si>
    <t>09BG</t>
  </si>
  <si>
    <t>02 - Ansikte</t>
  </si>
  <si>
    <t>02A - Acne/rosacea</t>
  </si>
  <si>
    <t>02AA - Kosmetisk</t>
  </si>
  <si>
    <t>09DA</t>
  </si>
  <si>
    <t>Kondomer</t>
  </si>
  <si>
    <t>02AB - Medicinsk</t>
  </si>
  <si>
    <t>09DB</t>
  </si>
  <si>
    <t>Glidmedel</t>
  </si>
  <si>
    <t>02BA</t>
  </si>
  <si>
    <t>02B - Ansiktsaccessoarer</t>
  </si>
  <si>
    <t>02BA - Ansiktsaccessoarer</t>
  </si>
  <si>
    <t>09DC</t>
  </si>
  <si>
    <t>Sexhjälpmedel</t>
  </si>
  <si>
    <t>02EA</t>
  </si>
  <si>
    <t>02E - Läppar</t>
  </si>
  <si>
    <t>02EA - Läppar</t>
  </si>
  <si>
    <t>09DD</t>
  </si>
  <si>
    <t>Akut p-piller</t>
  </si>
  <si>
    <t>02JA</t>
  </si>
  <si>
    <t>02J - Ansiktsmask</t>
  </si>
  <si>
    <t>02JA - Ansiktsmask</t>
  </si>
  <si>
    <t>12AA</t>
  </si>
  <si>
    <t>Barn Förkylning</t>
  </si>
  <si>
    <t>02KA</t>
  </si>
  <si>
    <t>02K - Toner/Ansiktsvatten</t>
  </si>
  <si>
    <t>02KA - Toner/Ansiktsvatten</t>
  </si>
  <si>
    <t>12AB</t>
  </si>
  <si>
    <t>Barn Mage</t>
  </si>
  <si>
    <t>02LA</t>
  </si>
  <si>
    <t>02L - Ansiktskräm</t>
  </si>
  <si>
    <t>02LA - Fet</t>
  </si>
  <si>
    <t>12BE</t>
  </si>
  <si>
    <t>Barn Salva</t>
  </si>
  <si>
    <t>02LB</t>
  </si>
  <si>
    <t>02LB - Känslig</t>
  </si>
  <si>
    <t>12BF</t>
  </si>
  <si>
    <t>Barn Skorv</t>
  </si>
  <si>
    <t>02LC</t>
  </si>
  <si>
    <t>02LC - Mogen</t>
  </si>
  <si>
    <t>13AA</t>
  </si>
  <si>
    <t>Fibrer</t>
  </si>
  <si>
    <t>02LD</t>
  </si>
  <si>
    <t>02LD - Normal</t>
  </si>
  <si>
    <t>13AB</t>
  </si>
  <si>
    <t>Laxerande</t>
  </si>
  <si>
    <t>02LE</t>
  </si>
  <si>
    <t>02LE - Torr</t>
  </si>
  <si>
    <t>13AD</t>
  </si>
  <si>
    <t>Tarmstimulerande</t>
  </si>
  <si>
    <t>02NA</t>
  </si>
  <si>
    <t>02N - Ansiktsolja</t>
  </si>
  <si>
    <t>02NA - Fet</t>
  </si>
  <si>
    <t>13AE</t>
  </si>
  <si>
    <t>Volymökande</t>
  </si>
  <si>
    <t>02NB</t>
  </si>
  <si>
    <t>02NB - Känslig</t>
  </si>
  <si>
    <t>13BA</t>
  </si>
  <si>
    <t>Gaser &amp; Orolig mage</t>
  </si>
  <si>
    <t>02NC</t>
  </si>
  <si>
    <t>02NC - Mogen</t>
  </si>
  <si>
    <t>13CB</t>
  </si>
  <si>
    <t>Snabbverkande</t>
  </si>
  <si>
    <t>02ND</t>
  </si>
  <si>
    <t>02ND - Normal</t>
  </si>
  <si>
    <t>13EA</t>
  </si>
  <si>
    <t>Intolerans laktos</t>
  </si>
  <si>
    <t>02NE</t>
  </si>
  <si>
    <t>02NE - Torr</t>
  </si>
  <si>
    <t>13EB</t>
  </si>
  <si>
    <t>Intolerans Gluten</t>
  </si>
  <si>
    <t>02OA</t>
  </si>
  <si>
    <t>02O - Ansiktsrengöring</t>
  </si>
  <si>
    <t>02OA - Fet</t>
  </si>
  <si>
    <t>13GA</t>
  </si>
  <si>
    <t>Stoppande</t>
  </si>
  <si>
    <t>02OB</t>
  </si>
  <si>
    <t>02OB - Känslig</t>
  </si>
  <si>
    <t>13IA</t>
  </si>
  <si>
    <t>Hemorrojder</t>
  </si>
  <si>
    <t>02OC</t>
  </si>
  <si>
    <t>02OC - Mogen</t>
  </si>
  <si>
    <t>13IB</t>
  </si>
  <si>
    <t>Sprickor/klåda</t>
  </si>
  <si>
    <t>02OD</t>
  </si>
  <si>
    <t>02OD - Normal</t>
  </si>
  <si>
    <t>20FC</t>
  </si>
  <si>
    <t>Stor förpackning</t>
  </si>
  <si>
    <t>02OE</t>
  </si>
  <si>
    <t>02OE - Torr</t>
  </si>
  <si>
    <t>23LA</t>
  </si>
  <si>
    <t>Självtester</t>
  </si>
  <si>
    <t>02PA</t>
  </si>
  <si>
    <t>02P - Serum</t>
  </si>
  <si>
    <t>02PA - Fet</t>
  </si>
  <si>
    <t>24FA</t>
  </si>
  <si>
    <t>Munsår</t>
  </si>
  <si>
    <t>02PB</t>
  </si>
  <si>
    <t>02PB - Känslig</t>
  </si>
  <si>
    <t>24HA</t>
  </si>
  <si>
    <t>Vårdnära</t>
  </si>
  <si>
    <t>02PC</t>
  </si>
  <si>
    <t>02PC - Mogen</t>
  </si>
  <si>
    <t>25AA</t>
  </si>
  <si>
    <t>Tabletter &amp; pulver</t>
  </si>
  <si>
    <t>02PD</t>
  </si>
  <si>
    <t>02PD - Normal</t>
  </si>
  <si>
    <t>25BB</t>
  </si>
  <si>
    <t>Pulver &amp; Shakes</t>
  </si>
  <si>
    <t>02PE</t>
  </si>
  <si>
    <t>02PE - Torr</t>
  </si>
  <si>
    <t>25BC</t>
  </si>
  <si>
    <t>Lågkalorimåltid</t>
  </si>
  <si>
    <t>02RA</t>
  </si>
  <si>
    <t>02R - Exfoliering</t>
  </si>
  <si>
    <t>02RA - Exfoliering</t>
  </si>
  <si>
    <t>37BA</t>
  </si>
  <si>
    <t>Lusmedel</t>
  </si>
  <si>
    <t>02SA</t>
  </si>
  <si>
    <t>02S - Syror</t>
  </si>
  <si>
    <t>02SA - Syror</t>
  </si>
  <si>
    <t>37CA</t>
  </si>
  <si>
    <t>Mjäll</t>
  </si>
  <si>
    <t>03AA</t>
  </si>
  <si>
    <t>03 - Elektroniska värdebevis</t>
  </si>
  <si>
    <t>03A - Kontantkort</t>
  </si>
  <si>
    <t>03AA - Kontantkort</t>
  </si>
  <si>
    <t>42BA</t>
  </si>
  <si>
    <t>Bakteriedödande</t>
  </si>
  <si>
    <t>03BA</t>
  </si>
  <si>
    <t>03B - Presentkort</t>
  </si>
  <si>
    <t>03BA - Presentkort</t>
  </si>
  <si>
    <t>42BB</t>
  </si>
  <si>
    <t>Blåsor</t>
  </si>
  <si>
    <t>03CA</t>
  </si>
  <si>
    <t>03C - Presentkortstillbehör</t>
  </si>
  <si>
    <t>03CA - Presentkortstillbehör</t>
  </si>
  <si>
    <t>42CA</t>
  </si>
  <si>
    <t>Fixering</t>
  </si>
  <si>
    <t>04AA</t>
  </si>
  <si>
    <t>04 - Fot</t>
  </si>
  <si>
    <t>04A - Fotkräm</t>
  </si>
  <si>
    <t>04AA - Fotkräm</t>
  </si>
  <si>
    <t>42CB</t>
  </si>
  <si>
    <t>Rengöring</t>
  </si>
  <si>
    <t>04BA</t>
  </si>
  <si>
    <t>04B - Fotsalt</t>
  </si>
  <si>
    <t>04BA - Fotsalt</t>
  </si>
  <si>
    <t>42CC</t>
  </si>
  <si>
    <t>Tandskenor</t>
  </si>
  <si>
    <t>04C - Fotsvamp</t>
  </si>
  <si>
    <t>04CA - Fotsvamp</t>
  </si>
  <si>
    <t>45CA</t>
  </si>
  <si>
    <t>Öga Övrigt</t>
  </si>
  <si>
    <t>04DA</t>
  </si>
  <si>
    <t>04D - Förhårdnad</t>
  </si>
  <si>
    <t>04DA - Förhårdnad</t>
  </si>
  <si>
    <t>46AC</t>
  </si>
  <si>
    <t>Öronbehandlande</t>
  </si>
  <si>
    <t>04E - Nagelbehandling</t>
  </si>
  <si>
    <t>04EA - Nagelbehandling</t>
  </si>
  <si>
    <t>DBB</t>
  </si>
  <si>
    <t>Blodglukosmätare</t>
  </si>
  <si>
    <t>04FA</t>
  </si>
  <si>
    <t>04F - Skor och sulor</t>
  </si>
  <si>
    <t>04FA - Skor och sulor</t>
  </si>
  <si>
    <t>DBD</t>
  </si>
  <si>
    <t>Bärsystem</t>
  </si>
  <si>
    <t>04GA</t>
  </si>
  <si>
    <t>04G - Tryckavlastning</t>
  </si>
  <si>
    <t>04GA - Tryckavlastning</t>
  </si>
  <si>
    <t>DBH</t>
  </si>
  <si>
    <t>Insulinpump och tillbehör</t>
  </si>
  <si>
    <t>04H - Vårtmedel</t>
  </si>
  <si>
    <t>04HA - Vårtmedel</t>
  </si>
  <si>
    <t>DBI</t>
  </si>
  <si>
    <t>Insulinspruta</t>
  </si>
  <si>
    <t>04IA</t>
  </si>
  <si>
    <t>04I - Kompressionsstrumpor</t>
  </si>
  <si>
    <t>04IA - Kompressionsstrumpor</t>
  </si>
  <si>
    <t>DBJ</t>
  </si>
  <si>
    <t>Lansetter</t>
  </si>
  <si>
    <t>04JA</t>
  </si>
  <si>
    <t>04J - Fotmask</t>
  </si>
  <si>
    <t>04JA - Fotmask</t>
  </si>
  <si>
    <t>DBK</t>
  </si>
  <si>
    <t>Pennkanyler</t>
  </si>
  <si>
    <t>04KA</t>
  </si>
  <si>
    <t>04K - Fotbad</t>
  </si>
  <si>
    <t>04KA - Fotbad</t>
  </si>
  <si>
    <t>DBM</t>
  </si>
  <si>
    <t>Teststickor</t>
  </si>
  <si>
    <t>05AA</t>
  </si>
  <si>
    <t>05 - Förkylning</t>
  </si>
  <si>
    <t>05A - Halsont</t>
  </si>
  <si>
    <t>05AA - Antiseptiskt</t>
  </si>
  <si>
    <t>DCA</t>
  </si>
  <si>
    <t>Dosbägare</t>
  </si>
  <si>
    <t>05AB - Lenande</t>
  </si>
  <si>
    <t>DCC</t>
  </si>
  <si>
    <t>Doskil</t>
  </si>
  <si>
    <t>05AC</t>
  </si>
  <si>
    <t>05AC - Medicinska</t>
  </si>
  <si>
    <t>DCD</t>
  </si>
  <si>
    <t>Dospump</t>
  </si>
  <si>
    <t>05B - Hosta</t>
  </si>
  <si>
    <t>05BA - Hostdämpande</t>
  </si>
  <si>
    <t>DCE</t>
  </si>
  <si>
    <t>Dosspruta</t>
  </si>
  <si>
    <t>05BB - Slemlösande</t>
  </si>
  <si>
    <t>DCF</t>
  </si>
  <si>
    <t>Droppstöd</t>
  </si>
  <si>
    <t>05C - Lindra förkylning</t>
  </si>
  <si>
    <t>05CA - Lindra förkylning</t>
  </si>
  <si>
    <t>DEA</t>
  </si>
  <si>
    <t>Infusionspump</t>
  </si>
  <si>
    <t>05D - Näsa</t>
  </si>
  <si>
    <t>05DA - Avsvällande nässpray/droppar</t>
  </si>
  <si>
    <t>DEB</t>
  </si>
  <si>
    <t>Infusionsset</t>
  </si>
  <si>
    <t>05DB</t>
  </si>
  <si>
    <t>05DB - Avsvällande tabletter</t>
  </si>
  <si>
    <t>DEC</t>
  </si>
  <si>
    <t>Infusionstillbehör</t>
  </si>
  <si>
    <t>05DC</t>
  </si>
  <si>
    <t>05DC - Näsrengöring</t>
  </si>
  <si>
    <t>DEE</t>
  </si>
  <si>
    <t>Injektionstork</t>
  </si>
  <si>
    <t>05DD</t>
  </si>
  <si>
    <t>05DD - Smörjande</t>
  </si>
  <si>
    <t>DEF</t>
  </si>
  <si>
    <t>Injektionsvätska</t>
  </si>
  <si>
    <t>06AA</t>
  </si>
  <si>
    <t>06 - Hand</t>
  </si>
  <si>
    <t>06A - Desinfektion</t>
  </si>
  <si>
    <t>06AA - Desinfektion övrigt</t>
  </si>
  <si>
    <t>DEG</t>
  </si>
  <si>
    <t>Kanyler</t>
  </si>
  <si>
    <t>06AB</t>
  </si>
  <si>
    <t>06AB - Handdesinfektion 70%</t>
  </si>
  <si>
    <t>DEH</t>
  </si>
  <si>
    <t>Sprutor</t>
  </si>
  <si>
    <t>06AC</t>
  </si>
  <si>
    <t>06AC - Handdesinfektion 85%</t>
  </si>
  <si>
    <t>DFB</t>
  </si>
  <si>
    <t>Kateter</t>
  </si>
  <si>
    <t>06BA</t>
  </si>
  <si>
    <t>06B - Hand övrigt</t>
  </si>
  <si>
    <t>06BA - Hand övrigt</t>
  </si>
  <si>
    <t>DFE</t>
  </si>
  <si>
    <t>Urinflaska</t>
  </si>
  <si>
    <t>06CA</t>
  </si>
  <si>
    <t>06C - Handkräm</t>
  </si>
  <si>
    <t>06CA - Oparfymerad</t>
  </si>
  <si>
    <t>DFH</t>
  </si>
  <si>
    <t>Förbandsmaterial</t>
  </si>
  <si>
    <t>06CB</t>
  </si>
  <si>
    <t>06CB - Parfymerad</t>
  </si>
  <si>
    <t>DFP</t>
  </si>
  <si>
    <t>Sköljsprutor</t>
  </si>
  <si>
    <t>06DA</t>
  </si>
  <si>
    <t>06D - Handtvål</t>
  </si>
  <si>
    <t>06DA - Handtvål</t>
  </si>
  <si>
    <t>DGA</t>
  </si>
  <si>
    <t>Glutenfritt</t>
  </si>
  <si>
    <t>06GA</t>
  </si>
  <si>
    <t>06G - Handmask</t>
  </si>
  <si>
    <t>06GA - Handmask</t>
  </si>
  <si>
    <t>DGB</t>
  </si>
  <si>
    <t>Kosttillskott</t>
  </si>
  <si>
    <t>07 - Hudbesvär</t>
  </si>
  <si>
    <t>07B - Eksem och klåda</t>
  </si>
  <si>
    <t>07BA - Eksem och klåda</t>
  </si>
  <si>
    <t>DGC</t>
  </si>
  <si>
    <t>Kosttillägg</t>
  </si>
  <si>
    <t>07CA</t>
  </si>
  <si>
    <t>07C - Hudbesvär övrigt</t>
  </si>
  <si>
    <t>07CA - Hudbesvär övrigt</t>
  </si>
  <si>
    <t>DGD</t>
  </si>
  <si>
    <t>Livsmedel RX</t>
  </si>
  <si>
    <t>07DA</t>
  </si>
  <si>
    <t>07D - Torr hud</t>
  </si>
  <si>
    <t>07DA - Återfuktare</t>
  </si>
  <si>
    <t>DGE</t>
  </si>
  <si>
    <t>Sondnäring</t>
  </si>
  <si>
    <t>07DB</t>
  </si>
  <si>
    <t>07DB - Rengörare</t>
  </si>
  <si>
    <t>DHA</t>
  </si>
  <si>
    <t>Binda</t>
  </si>
  <si>
    <t>07DC</t>
  </si>
  <si>
    <t>07DC - Övrigt</t>
  </si>
  <si>
    <t>DHC</t>
  </si>
  <si>
    <t>Häfta</t>
  </si>
  <si>
    <t>08AA</t>
  </si>
  <si>
    <t>08 - Hår</t>
  </si>
  <si>
    <t>08A - Balsam</t>
  </si>
  <si>
    <t>08AA - Balsam</t>
  </si>
  <si>
    <t>DHD</t>
  </si>
  <si>
    <t>Kompress</t>
  </si>
  <si>
    <t>08EA</t>
  </si>
  <si>
    <t>08E - Schampo</t>
  </si>
  <si>
    <t>08EA - Schampo</t>
  </si>
  <si>
    <t>DHF</t>
  </si>
  <si>
    <t>Plåster</t>
  </si>
  <si>
    <t>08FA</t>
  </si>
  <si>
    <t>08F - Styling</t>
  </si>
  <si>
    <t>08FA - Styling</t>
  </si>
  <si>
    <t>DHJ</t>
  </si>
  <si>
    <t>Stödbälte</t>
  </si>
  <si>
    <t>08GA</t>
  </si>
  <si>
    <t>08G - Inpackning</t>
  </si>
  <si>
    <t>08GA - Inpackning</t>
  </si>
  <si>
    <t>DHK</t>
  </si>
  <si>
    <t>Sår- och förbandsmaterial</t>
  </si>
  <si>
    <t>08HA</t>
  </si>
  <si>
    <t>08H - Håraccessoarer</t>
  </si>
  <si>
    <t>08HA - Hårspännen</t>
  </si>
  <si>
    <t>DHL</t>
  </si>
  <si>
    <t>Tejp</t>
  </si>
  <si>
    <t>08HB</t>
  </si>
  <si>
    <t>08HB - Hårband</t>
  </si>
  <si>
    <t>DIA</t>
  </si>
  <si>
    <t>Batteri</t>
  </si>
  <si>
    <t>08HC</t>
  </si>
  <si>
    <t>08HC - Hårklämmor</t>
  </si>
  <si>
    <t>DID</t>
  </si>
  <si>
    <t>Hudrengöringsmedel</t>
  </si>
  <si>
    <t>08IA</t>
  </si>
  <si>
    <t>08I - Hårverktyg</t>
  </si>
  <si>
    <t>08IA - Hårtänger</t>
  </si>
  <si>
    <t>DIE</t>
  </si>
  <si>
    <t>Hygien/Skydd</t>
  </si>
  <si>
    <t>08IB</t>
  </si>
  <si>
    <t>08IB - Hårfönar</t>
  </si>
  <si>
    <t>DIF</t>
  </si>
  <si>
    <t>Inhalation/Nebulisering</t>
  </si>
  <si>
    <t>08IC</t>
  </si>
  <si>
    <t>08IC - Borstar, kammar</t>
  </si>
  <si>
    <t>DIG</t>
  </si>
  <si>
    <t>Kanylburk</t>
  </si>
  <si>
    <t>08ID</t>
  </si>
  <si>
    <t>08ID - Övrigt</t>
  </si>
  <si>
    <t>DIH</t>
  </si>
  <si>
    <t>Kemikalie</t>
  </si>
  <si>
    <t>08JA</t>
  </si>
  <si>
    <t>08J - Utväxt</t>
  </si>
  <si>
    <t>08JA - Utväxt</t>
  </si>
  <si>
    <t>DII</t>
  </si>
  <si>
    <t>Spolvätska</t>
  </si>
  <si>
    <t>08KA</t>
  </si>
  <si>
    <t>08K - Hårfärg</t>
  </si>
  <si>
    <t>08KA - Hårfärg</t>
  </si>
  <si>
    <t>DIJ</t>
  </si>
  <si>
    <t>Tester &amp; Reagenser</t>
  </si>
  <si>
    <t>09 - Intim</t>
  </si>
  <si>
    <t>09A - Intimtester</t>
  </si>
  <si>
    <t>09AA - Ägglossning</t>
  </si>
  <si>
    <t>DIK</t>
  </si>
  <si>
    <t>TNS</t>
  </si>
  <si>
    <t>09AB - Könssjukdomar</t>
  </si>
  <si>
    <t>DIL</t>
  </si>
  <si>
    <t>Väska</t>
  </si>
  <si>
    <t>09AC - Intimbesvär</t>
  </si>
  <si>
    <t>DIM</t>
  </si>
  <si>
    <t>Övrigt</t>
  </si>
  <si>
    <t>09AD - Graviditet</t>
  </si>
  <si>
    <t>DLA</t>
  </si>
  <si>
    <t>Infusionshjälpmedel</t>
  </si>
  <si>
    <t>09B - Intimvård</t>
  </si>
  <si>
    <t>09BA - Underlivsbesvär</t>
  </si>
  <si>
    <t>FAA</t>
  </si>
  <si>
    <t>Apoteksproduktion</t>
  </si>
  <si>
    <t>09BB - Riklig mens</t>
  </si>
  <si>
    <t>FHA</t>
  </si>
  <si>
    <t>Veterinär</t>
  </si>
  <si>
    <t>09BC - Urinläckage</t>
  </si>
  <si>
    <t>09BD</t>
  </si>
  <si>
    <t>09BD - Intimrengöring</t>
  </si>
  <si>
    <t>09BE - Knipkulor</t>
  </si>
  <si>
    <t>09BF</t>
  </si>
  <si>
    <t>09BF - Rakning</t>
  </si>
  <si>
    <t>09BG - Graviditet</t>
  </si>
  <si>
    <t>09CA</t>
  </si>
  <si>
    <t>09C - Mensskydd</t>
  </si>
  <si>
    <t>09CA - Bindor</t>
  </si>
  <si>
    <t>09CB</t>
  </si>
  <si>
    <t>09CB - Tamponger</t>
  </si>
  <si>
    <t>09CC</t>
  </si>
  <si>
    <t>09CC - Menskopp</t>
  </si>
  <si>
    <t>09CD</t>
  </si>
  <si>
    <t>09CD - Trosskydd</t>
  </si>
  <si>
    <t>09CE</t>
  </si>
  <si>
    <t>09CE - Menstrosor</t>
  </si>
  <si>
    <t>09D - Sex</t>
  </si>
  <si>
    <t>09DA - Kondomer</t>
  </si>
  <si>
    <t>09DB - Glidmedel</t>
  </si>
  <si>
    <t>09DC - Sexhjälpmedel</t>
  </si>
  <si>
    <t>09DD - Akut p-piller</t>
  </si>
  <si>
    <t>10AA</t>
  </si>
  <si>
    <t>10 - Kläder</t>
  </si>
  <si>
    <t>10A - Underkläder</t>
  </si>
  <si>
    <t>10AA - Underkläder</t>
  </si>
  <si>
    <t>11AA</t>
  </si>
  <si>
    <t>11 - Kroppsvård</t>
  </si>
  <si>
    <t>11A - Deodorant</t>
  </si>
  <si>
    <t>11AA - Oparfymerad</t>
  </si>
  <si>
    <t>11AB</t>
  </si>
  <si>
    <t>11AB - Parfymerad</t>
  </si>
  <si>
    <t>11BA</t>
  </si>
  <si>
    <t>11B - Hårborttagning</t>
  </si>
  <si>
    <t>11BA - Creme</t>
  </si>
  <si>
    <t>11BB</t>
  </si>
  <si>
    <t>11BB - Gel</t>
  </si>
  <si>
    <t>11BC</t>
  </si>
  <si>
    <t>11BC - Rakblad</t>
  </si>
  <si>
    <t>11BD</t>
  </si>
  <si>
    <t>11BD - Rakhyvel</t>
  </si>
  <si>
    <t>11BE</t>
  </si>
  <si>
    <t>11BE - Epilator</t>
  </si>
  <si>
    <t>11BF</t>
  </si>
  <si>
    <t>11BF - Hårborttagning övrigt</t>
  </si>
  <si>
    <t>11BG</t>
  </si>
  <si>
    <t>11BG - Vax</t>
  </si>
  <si>
    <t>11CA</t>
  </si>
  <si>
    <t>11C - Återfuktare</t>
  </si>
  <si>
    <t>11CA - Oparfymerad</t>
  </si>
  <si>
    <t>11CB</t>
  </si>
  <si>
    <t>11CB - Parfymerad</t>
  </si>
  <si>
    <t>11DA</t>
  </si>
  <si>
    <t>11D - Rengöring</t>
  </si>
  <si>
    <t>11DA - Creme</t>
  </si>
  <si>
    <t>11DB</t>
  </si>
  <si>
    <t>11DB - Gel</t>
  </si>
  <si>
    <t>11DC</t>
  </si>
  <si>
    <t>11DC - Olja</t>
  </si>
  <si>
    <t>11DD</t>
  </si>
  <si>
    <t>11DD - Skrubb och peeling</t>
  </si>
  <si>
    <t>11DE</t>
  </si>
  <si>
    <t>11DE - Tillbehör</t>
  </si>
  <si>
    <t>11DF</t>
  </si>
  <si>
    <t>11DF - Vårdande/SPC</t>
  </si>
  <si>
    <t>12 - Lilla hjärtat - barn</t>
  </si>
  <si>
    <t>12A - Barn Bota &amp; Lindra</t>
  </si>
  <si>
    <t>12AA - Barn Förkylning</t>
  </si>
  <si>
    <t>12AB - Barn Mage</t>
  </si>
  <si>
    <t>12AC</t>
  </si>
  <si>
    <t>12AC - Barn Värk &amp; Feber</t>
  </si>
  <si>
    <t>12AD</t>
  </si>
  <si>
    <t>12AD - Barn Sår &amp; plåster</t>
  </si>
  <si>
    <t>12BA</t>
  </si>
  <si>
    <t>12B - Barn Hudbesvär</t>
  </si>
  <si>
    <t>12BA - Barn Lotion hudbesvär</t>
  </si>
  <si>
    <t>12BD</t>
  </si>
  <si>
    <t>12BD - Barn Puder</t>
  </si>
  <si>
    <t>12BE - Barn Salva</t>
  </si>
  <si>
    <t>12BF - Barn Skorv</t>
  </si>
  <si>
    <t>12CA</t>
  </si>
  <si>
    <t>12C - Barn Nutrition</t>
  </si>
  <si>
    <t>12CA - Barn Ersättning</t>
  </si>
  <si>
    <t>12CB</t>
  </si>
  <si>
    <t>12CB - Barn Mata</t>
  </si>
  <si>
    <t>12CC</t>
  </si>
  <si>
    <t>12CC - Barn Måltid</t>
  </si>
  <si>
    <t>12CD</t>
  </si>
  <si>
    <t>12CD - Barn Amning</t>
  </si>
  <si>
    <t>12CE</t>
  </si>
  <si>
    <t>12CE - Barn Nappflaskor</t>
  </si>
  <si>
    <t>12CF</t>
  </si>
  <si>
    <t>12CF - Barn Nutrition övrigt</t>
  </si>
  <si>
    <t>12EA</t>
  </si>
  <si>
    <t>12E - Barn utveckling</t>
  </si>
  <si>
    <t>12EA - Barn Utveckling övrigt</t>
  </si>
  <si>
    <t>12EB</t>
  </si>
  <si>
    <t>12EB - Barn Säkerhet</t>
  </si>
  <si>
    <t>12EC</t>
  </si>
  <si>
    <t>12EC - Barn Bitringar &amp; leksaker</t>
  </si>
  <si>
    <t>12ED</t>
  </si>
  <si>
    <t>12ED - Barn Nappar</t>
  </si>
  <si>
    <t>12EE</t>
  </si>
  <si>
    <t>12EE - Barn Accessoarer &amp; presenter</t>
  </si>
  <si>
    <t>12EF</t>
  </si>
  <si>
    <t>12EF - Barn Blöjor &amp; skötbäddar</t>
  </si>
  <si>
    <t>12EG</t>
  </si>
  <si>
    <t>12EG - Barn Potträning</t>
  </si>
  <si>
    <t>12GA</t>
  </si>
  <si>
    <t>12G - Barn Mun</t>
  </si>
  <si>
    <t>12GA - Barn Tandborstar</t>
  </si>
  <si>
    <t>12GB</t>
  </si>
  <si>
    <t>12GB - Barn Tandkräm</t>
  </si>
  <si>
    <t>12GC</t>
  </si>
  <si>
    <t>12GC - Barn Mun övrigt</t>
  </si>
  <si>
    <t>12HA</t>
  </si>
  <si>
    <t>12H - Barn Kroppsvård</t>
  </si>
  <si>
    <t>12HA - Barn Lotion</t>
  </si>
  <si>
    <t>12HB</t>
  </si>
  <si>
    <t>12HB - Barn Olja</t>
  </si>
  <si>
    <t>12HC</t>
  </si>
  <si>
    <t>12HC - Barn Bad och kropp</t>
  </si>
  <si>
    <t>12HD</t>
  </si>
  <si>
    <t>12HD - Barn Hår</t>
  </si>
  <si>
    <t>12HE</t>
  </si>
  <si>
    <t>12HE - Barn Kroppsvård övrigt</t>
  </si>
  <si>
    <t>12HF</t>
  </si>
  <si>
    <t>12HF - Barn Tvättservetter</t>
  </si>
  <si>
    <t>13 - Mage</t>
  </si>
  <si>
    <t>13A - Förstoppning &amp; Hård mage</t>
  </si>
  <si>
    <t>13AA - Fibrer</t>
  </si>
  <si>
    <t>13AB - Laxerande</t>
  </si>
  <si>
    <t>13AC</t>
  </si>
  <si>
    <t>13AC - Snabbverkande</t>
  </si>
  <si>
    <t>13AD - Tarmstimulerande</t>
  </si>
  <si>
    <t>13AE - Volymökande</t>
  </si>
  <si>
    <t>13B - Gaser &amp; Orolig mage</t>
  </si>
  <si>
    <t>13BA - Gaser &amp; Orolig mage</t>
  </si>
  <si>
    <t>13CA</t>
  </si>
  <si>
    <t>13C - Halsbränna</t>
  </si>
  <si>
    <t>13CA - Långtidsverkande</t>
  </si>
  <si>
    <t>13CB - Snabbverkande</t>
  </si>
  <si>
    <t>13DA</t>
  </si>
  <si>
    <t>13D - Illamående &amp; Åksjuka</t>
  </si>
  <si>
    <t>13DA - Illamående &amp; Åksjuka</t>
  </si>
  <si>
    <t>13E - Intolerans</t>
  </si>
  <si>
    <t>13EA - Intolerans laktos</t>
  </si>
  <si>
    <t>13EB - Intolerans Gluten</t>
  </si>
  <si>
    <t>13FA</t>
  </si>
  <si>
    <t>13F - Mage Övrigt</t>
  </si>
  <si>
    <t>13FA - Mage Övrigt</t>
  </si>
  <si>
    <t>13G - Magsjuka &amp; Diarre</t>
  </si>
  <si>
    <t>13GA - Stoppande</t>
  </si>
  <si>
    <t>13GB</t>
  </si>
  <si>
    <t>13GB - Vätskeersättning</t>
  </si>
  <si>
    <t>13HA</t>
  </si>
  <si>
    <t>13H - Mjölksyrabakterier</t>
  </si>
  <si>
    <t>13HA - Mjölksyrabakterier</t>
  </si>
  <si>
    <t>13I - Ändtarmsbesvär</t>
  </si>
  <si>
    <t>13IA - Hemorrojder</t>
  </si>
  <si>
    <t>13IB - Sprickor/klåda</t>
  </si>
  <si>
    <t>13IC</t>
  </si>
  <si>
    <t>13IC - Springmask</t>
  </si>
  <si>
    <t>14AA</t>
  </si>
  <si>
    <t>14 - Makeup</t>
  </si>
  <si>
    <t>14A - Make up läppar</t>
  </si>
  <si>
    <t>14AA - Läppenna</t>
  </si>
  <si>
    <t>14AB</t>
  </si>
  <si>
    <t>14AB - Läppglans</t>
  </si>
  <si>
    <t>14AC</t>
  </si>
  <si>
    <t>14AC - Läppstift</t>
  </si>
  <si>
    <t>14AD</t>
  </si>
  <si>
    <t>14AD - Pen stick</t>
  </si>
  <si>
    <t>14BA</t>
  </si>
  <si>
    <t>14B - Makeup ansikte</t>
  </si>
  <si>
    <t>14BA - Bronzer</t>
  </si>
  <si>
    <t>14BB</t>
  </si>
  <si>
    <t>14BB - Concealer</t>
  </si>
  <si>
    <t>14BC</t>
  </si>
  <si>
    <t>14BC - Foundation</t>
  </si>
  <si>
    <t>14BD</t>
  </si>
  <si>
    <t>14BD - Highlighter</t>
  </si>
  <si>
    <t>14BE</t>
  </si>
  <si>
    <t>14BE - Primer</t>
  </si>
  <si>
    <t>14BF</t>
  </si>
  <si>
    <t>14BF - Puder</t>
  </si>
  <si>
    <t>14BG</t>
  </si>
  <si>
    <t>14BG - Rouge</t>
  </si>
  <si>
    <t>14CA</t>
  </si>
  <si>
    <t>14C - Makeuptillbehör</t>
  </si>
  <si>
    <t>14CA - Borstar/penslar ansikte</t>
  </si>
  <si>
    <t>14CB</t>
  </si>
  <si>
    <t>14CB - Borstar/penslar ögon</t>
  </si>
  <si>
    <t>14CC</t>
  </si>
  <si>
    <t>14CC - Makeuptillbehör övrigt</t>
  </si>
  <si>
    <t>14CD</t>
  </si>
  <si>
    <t>14CD - Makeupnecessärer</t>
  </si>
  <si>
    <t>14DA</t>
  </si>
  <si>
    <t>14D - Naglar</t>
  </si>
  <si>
    <t>14DA - Bas och topplack</t>
  </si>
  <si>
    <t>14DB</t>
  </si>
  <si>
    <t>14DB - Lösnaglar</t>
  </si>
  <si>
    <t>14DC</t>
  </si>
  <si>
    <t>14DC - Nagel övrigt</t>
  </si>
  <si>
    <t>14DD</t>
  </si>
  <si>
    <t>14DD - Nagellack</t>
  </si>
  <si>
    <t>14DE</t>
  </si>
  <si>
    <t>14DE - Vårdande lack</t>
  </si>
  <si>
    <t>14DF</t>
  </si>
  <si>
    <t>14DF - Nagellackremover</t>
  </si>
  <si>
    <t>14DG</t>
  </si>
  <si>
    <t>14DG - Manikyr</t>
  </si>
  <si>
    <t>14EA</t>
  </si>
  <si>
    <t>14E - Ögon</t>
  </si>
  <si>
    <t>14EA - Lösögonfransar</t>
  </si>
  <si>
    <t>14EB</t>
  </si>
  <si>
    <t>14EB - Mascara</t>
  </si>
  <si>
    <t>14EC</t>
  </si>
  <si>
    <t>14EC - Ögonbryn</t>
  </si>
  <si>
    <t>14ED</t>
  </si>
  <si>
    <t>14ED - Ögonpenna</t>
  </si>
  <si>
    <t>14EE</t>
  </si>
  <si>
    <t>14EE - Ögonskugga</t>
  </si>
  <si>
    <t>14EF</t>
  </si>
  <si>
    <t>14EF - Tillväxtserum fransar &amp; ögonbr</t>
  </si>
  <si>
    <t>15AA</t>
  </si>
  <si>
    <t>15 - Man</t>
  </si>
  <si>
    <t>15A - Creme</t>
  </si>
  <si>
    <t>15AA - Creme</t>
  </si>
  <si>
    <t>15DA</t>
  </si>
  <si>
    <t>15D - Rengöring</t>
  </si>
  <si>
    <t>15DA - Rengöring</t>
  </si>
  <si>
    <t>15EA</t>
  </si>
  <si>
    <t>15E - Transpiration</t>
  </si>
  <si>
    <t>15EA - Transpiration</t>
  </si>
  <si>
    <t>15FA</t>
  </si>
  <si>
    <t>15F - Rakning</t>
  </si>
  <si>
    <t>15FA - Rakning Vårdande olja</t>
  </si>
  <si>
    <t>15FB</t>
  </si>
  <si>
    <t>15FB - Rakning Schampo</t>
  </si>
  <si>
    <t>15FC</t>
  </si>
  <si>
    <t>15FC - Raklödder</t>
  </si>
  <si>
    <t>15FD</t>
  </si>
  <si>
    <t>15FD - After shave</t>
  </si>
  <si>
    <t>15FE</t>
  </si>
  <si>
    <t>15FE - Rakhyvel</t>
  </si>
  <si>
    <t>15FF</t>
  </si>
  <si>
    <t>15FF - Rakning Övrigt</t>
  </si>
  <si>
    <t>15FG</t>
  </si>
  <si>
    <t>15FG - Rakapparat</t>
  </si>
  <si>
    <t>15GA</t>
  </si>
  <si>
    <t>15G - Hårvård</t>
  </si>
  <si>
    <t>15GA - Hårvård</t>
  </si>
  <si>
    <t>15HA</t>
  </si>
  <si>
    <t>15H - Övrigt</t>
  </si>
  <si>
    <t>15HA - Övrigt</t>
  </si>
  <si>
    <t>15IA</t>
  </si>
  <si>
    <t>15I - Accessoarer</t>
  </si>
  <si>
    <t>15IA - Accessoarer</t>
  </si>
  <si>
    <t>16AA</t>
  </si>
  <si>
    <t>16 - Böcker</t>
  </si>
  <si>
    <t>16A - Böcker</t>
  </si>
  <si>
    <t>16AA - Böcker</t>
  </si>
  <si>
    <t>17BA</t>
  </si>
  <si>
    <t>17 - Tandvård</t>
  </si>
  <si>
    <t>17B - Eltandborstar</t>
  </si>
  <si>
    <t>17BA - Eltandborstar</t>
  </si>
  <si>
    <t>17BB</t>
  </si>
  <si>
    <t>17BB - Refill</t>
  </si>
  <si>
    <t>17CA</t>
  </si>
  <si>
    <t>17C - Mellanrumsrengöring</t>
  </si>
  <si>
    <t>17CA - Mellanrumsborste</t>
  </si>
  <si>
    <t>17CB</t>
  </si>
  <si>
    <t>17CB - Tandpetare</t>
  </si>
  <si>
    <t>17CC</t>
  </si>
  <si>
    <t>17CC - Tandtråd</t>
  </si>
  <si>
    <t>17CD</t>
  </si>
  <si>
    <t>17CD - Tandtråd med hållare</t>
  </si>
  <si>
    <t>17DB</t>
  </si>
  <si>
    <t>17D - Munskölj</t>
  </si>
  <si>
    <t>17DB - Fluorskölj</t>
  </si>
  <si>
    <t>17FA</t>
  </si>
  <si>
    <t>17F - Tandborstar</t>
  </si>
  <si>
    <t>17FA - Extra mjuk</t>
  </si>
  <si>
    <t>17FB</t>
  </si>
  <si>
    <t>17FB - Medel</t>
  </si>
  <si>
    <t>17FC</t>
  </si>
  <si>
    <t>17FC - Mjuk</t>
  </si>
  <si>
    <t>17FD</t>
  </si>
  <si>
    <t>17FD - Tandborstskydd</t>
  </si>
  <si>
    <t>17GA</t>
  </si>
  <si>
    <t>17G - Tandkräm</t>
  </si>
  <si>
    <t>17GA - Bas</t>
  </si>
  <si>
    <t>17GB</t>
  </si>
  <si>
    <t>17GB - Frisk andedräkt</t>
  </si>
  <si>
    <t>17GC</t>
  </si>
  <si>
    <t>17GC - Multi benefit</t>
  </si>
  <si>
    <t>17GD</t>
  </si>
  <si>
    <t>17GD - Sensitiv</t>
  </si>
  <si>
    <t>17GE</t>
  </si>
  <si>
    <t>17GE - Tandkött</t>
  </si>
  <si>
    <t>17GF</t>
  </si>
  <si>
    <t>17GF - Whitening</t>
  </si>
  <si>
    <t>17IA</t>
  </si>
  <si>
    <t>17I - Whitening</t>
  </si>
  <si>
    <t>17IA - Whitening Behandling</t>
  </si>
  <si>
    <t>17IB</t>
  </si>
  <si>
    <t>17IB - Whitening Munskölj</t>
  </si>
  <si>
    <t>18AA</t>
  </si>
  <si>
    <t>18 - Accessoarer</t>
  </si>
  <si>
    <t>18A - Reseaccessoarer</t>
  </si>
  <si>
    <t>18AA - Reseaccessoarer</t>
  </si>
  <si>
    <t>18BA</t>
  </si>
  <si>
    <t>18B - Accessoarer</t>
  </si>
  <si>
    <t>18BA - Accessoarer</t>
  </si>
  <si>
    <t>18CA</t>
  </si>
  <si>
    <t>18C - Accessoarer</t>
  </si>
  <si>
    <t>18CA - Hushållsaccessoarer</t>
  </si>
  <si>
    <t>19AA</t>
  </si>
  <si>
    <t>19 - Rogivande</t>
  </si>
  <si>
    <t>19A - Rogivande</t>
  </si>
  <si>
    <t>19AA - Rogivande</t>
  </si>
  <si>
    <t>20AA</t>
  </si>
  <si>
    <t>20 - Rökfri</t>
  </si>
  <si>
    <t>20A - Inhalator</t>
  </si>
  <si>
    <t>20AA - Inhalator</t>
  </si>
  <si>
    <t>20BA</t>
  </si>
  <si>
    <t>20B - Munhålepulver</t>
  </si>
  <si>
    <t>20BA - Munhålepulver</t>
  </si>
  <si>
    <t>20CA</t>
  </si>
  <si>
    <t>20C - Plåster</t>
  </si>
  <si>
    <t>20CA - Plåster</t>
  </si>
  <si>
    <t>20DA</t>
  </si>
  <si>
    <t>20D - Spray</t>
  </si>
  <si>
    <t>20DA - Spray</t>
  </si>
  <si>
    <t>20EA</t>
  </si>
  <si>
    <t>20E - Tablett</t>
  </si>
  <si>
    <t>20EA - Tablett</t>
  </si>
  <si>
    <t>20FA</t>
  </si>
  <si>
    <t>20F - Tuggummi</t>
  </si>
  <si>
    <t>20FA - Liten förpackning</t>
  </si>
  <si>
    <t>20FB</t>
  </si>
  <si>
    <t>20FB - Mellan förpackning</t>
  </si>
  <si>
    <t>20FC - Stor förpackning</t>
  </si>
  <si>
    <t>21AA</t>
  </si>
  <si>
    <t>21 - Sol</t>
  </si>
  <si>
    <t>21A - After sun</t>
  </si>
  <si>
    <t>21AA - After sun</t>
  </si>
  <si>
    <t>21BA</t>
  </si>
  <si>
    <t>21B - Brun utan sol</t>
  </si>
  <si>
    <t>21BA - Brun utan sol kräm</t>
  </si>
  <si>
    <t>21BB</t>
  </si>
  <si>
    <t>21BB - Brun utan sol mousse</t>
  </si>
  <si>
    <t>21BC</t>
  </si>
  <si>
    <t>21BC - Solförberedande</t>
  </si>
  <si>
    <t>21BD</t>
  </si>
  <si>
    <t>21BD - Olja</t>
  </si>
  <si>
    <t>21BE</t>
  </si>
  <si>
    <t>21BE - Tillbehör</t>
  </si>
  <si>
    <t>21BF</t>
  </si>
  <si>
    <t>21BF - Spray</t>
  </si>
  <si>
    <t>21CA</t>
  </si>
  <si>
    <t>21C - Solskydd</t>
  </si>
  <si>
    <t>21CA - Sollotion</t>
  </si>
  <si>
    <t>21CB</t>
  </si>
  <si>
    <t>21CB - Sollotion Ansikte</t>
  </si>
  <si>
    <t>21CC</t>
  </si>
  <si>
    <t>21CC - Solspray</t>
  </si>
  <si>
    <t>21CD</t>
  </si>
  <si>
    <t>21CD - Solstick</t>
  </si>
  <si>
    <t>21CE</t>
  </si>
  <si>
    <t>21CE - Solmousse</t>
  </si>
  <si>
    <t>21CF</t>
  </si>
  <si>
    <t>21CF - UV kläder vuxen</t>
  </si>
  <si>
    <t>21GA</t>
  </si>
  <si>
    <t>21G - Barn sol</t>
  </si>
  <si>
    <t>21GA - Barn Sollotion</t>
  </si>
  <si>
    <t>21GB</t>
  </si>
  <si>
    <t>21GB - Barn Solspray</t>
  </si>
  <si>
    <t>21GC</t>
  </si>
  <si>
    <t>21GC - Barn UV Kläder</t>
  </si>
  <si>
    <t>21GD</t>
  </si>
  <si>
    <t>21GD - Barn Solaccessoarer</t>
  </si>
  <si>
    <t>23BA</t>
  </si>
  <si>
    <t>23 - Stöd &amp; Hjälpmedel</t>
  </si>
  <si>
    <t>23B - Hjälpmedel</t>
  </si>
  <si>
    <t>23BA - Hjälpmedel</t>
  </si>
  <si>
    <t>23DA</t>
  </si>
  <si>
    <t>23D - Ledstöd</t>
  </si>
  <si>
    <t>23DA - Ledstöd</t>
  </si>
  <si>
    <t>23EA</t>
  </si>
  <si>
    <t>23E - Media</t>
  </si>
  <si>
    <t>23EA - Media</t>
  </si>
  <si>
    <t>23FA</t>
  </si>
  <si>
    <t>23F - Träning</t>
  </si>
  <si>
    <t>23FA - Träning</t>
  </si>
  <si>
    <t>23HA</t>
  </si>
  <si>
    <t>23H - Handskar</t>
  </si>
  <si>
    <t>23HA - Bomullsvantar</t>
  </si>
  <si>
    <t>23HB</t>
  </si>
  <si>
    <t>23HB - Undersökningshandskar</t>
  </si>
  <si>
    <t>23HC</t>
  </si>
  <si>
    <t>23HC - Bomullshandskar</t>
  </si>
  <si>
    <t>23HD</t>
  </si>
  <si>
    <t>23HD - Operationshandskar</t>
  </si>
  <si>
    <t>23IA</t>
  </si>
  <si>
    <t>23I - Doseringshjälpmedel</t>
  </si>
  <si>
    <t>23IA - Dosbägare</t>
  </si>
  <si>
    <t>23IB</t>
  </si>
  <si>
    <t>23IB - Dosetter</t>
  </si>
  <si>
    <t>23IC</t>
  </si>
  <si>
    <t>23IC - Dospump</t>
  </si>
  <si>
    <t>23ID</t>
  </si>
  <si>
    <t>23ID - Droppstöd</t>
  </si>
  <si>
    <t>23IE</t>
  </si>
  <si>
    <t>23IE - Stödfot</t>
  </si>
  <si>
    <t>23IF</t>
  </si>
  <si>
    <t>23IF - Tablettdelare</t>
  </si>
  <si>
    <t>23IG</t>
  </si>
  <si>
    <t>23IG - Tablettkrossare</t>
  </si>
  <si>
    <t>23IH</t>
  </si>
  <si>
    <t>23IH - Tablettöverdrag</t>
  </si>
  <si>
    <t>23IJ</t>
  </si>
  <si>
    <t>23IJ - Doskil</t>
  </si>
  <si>
    <t>23IK</t>
  </si>
  <si>
    <t>23IK - Dosspruta</t>
  </si>
  <si>
    <t>23JA</t>
  </si>
  <si>
    <t>23J - Snarkning</t>
  </si>
  <si>
    <t>23JA - Snarkning</t>
  </si>
  <si>
    <t>23KA</t>
  </si>
  <si>
    <t>23K - Blodtryck</t>
  </si>
  <si>
    <t>23KA - Blodtrycksmätare</t>
  </si>
  <si>
    <t>23L - Självtester</t>
  </si>
  <si>
    <t>23LA - Självtester</t>
  </si>
  <si>
    <t>23MA</t>
  </si>
  <si>
    <t>23M - Ansikts- &amp; Andningsskydd</t>
  </si>
  <si>
    <t>23MA - Munskydd</t>
  </si>
  <si>
    <t>23MB</t>
  </si>
  <si>
    <t>23MB - Skyddsvisir</t>
  </si>
  <si>
    <t>23MC</t>
  </si>
  <si>
    <t>23MC - Övrigt</t>
  </si>
  <si>
    <t>24AA</t>
  </si>
  <si>
    <t>24 - Sår</t>
  </si>
  <si>
    <t>24A - Blodstillande</t>
  </si>
  <si>
    <t>24AA - Blodstillande</t>
  </si>
  <si>
    <t>24BA</t>
  </si>
  <si>
    <t>24B - Desinfektion</t>
  </si>
  <si>
    <t>24BA - Desinfektion</t>
  </si>
  <si>
    <t>24CA</t>
  </si>
  <si>
    <t>24C - Elastisk binda</t>
  </si>
  <si>
    <t>24CA - Elastisk binda</t>
  </si>
  <si>
    <t>24DA</t>
  </si>
  <si>
    <t>24D - Kirurgisk tejp</t>
  </si>
  <si>
    <t>24DA - Kirurgisk tejp</t>
  </si>
  <si>
    <t>24EA</t>
  </si>
  <si>
    <t>24E - Kompress</t>
  </si>
  <si>
    <t>24EA - Kompress</t>
  </si>
  <si>
    <t>24F - Munsår</t>
  </si>
  <si>
    <t>24FA - Munsår</t>
  </si>
  <si>
    <t>24GA</t>
  </si>
  <si>
    <t>24G - Plåster</t>
  </si>
  <si>
    <t>24GA - Plåster</t>
  </si>
  <si>
    <t>24H - Vårdnära</t>
  </si>
  <si>
    <t>24HA - Vårdnära</t>
  </si>
  <si>
    <t>25 - Vikt</t>
  </si>
  <si>
    <t>25A - Vikt</t>
  </si>
  <si>
    <t>25AA - Tabletter &amp; pulver</t>
  </si>
  <si>
    <t>25AB</t>
  </si>
  <si>
    <t>25AB - Digitala tjänster</t>
  </si>
  <si>
    <t>25AC</t>
  </si>
  <si>
    <t>25AC - Tillbehör</t>
  </si>
  <si>
    <t>25BA</t>
  </si>
  <si>
    <t>25B - Måltidsersättning</t>
  </si>
  <si>
    <t>25BA - Bars</t>
  </si>
  <si>
    <t>25BB - Pulver &amp; Shakes</t>
  </si>
  <si>
    <t>25BC - Lågkalorimåltid</t>
  </si>
  <si>
    <t>25BD</t>
  </si>
  <si>
    <t>25BD - Tillbehör</t>
  </si>
  <si>
    <t>26AA</t>
  </si>
  <si>
    <t>26 - Vitaminer &amp; Kosttillskott</t>
  </si>
  <si>
    <t>26A - Kosttillskott</t>
  </si>
  <si>
    <t>26AA - Energigivande</t>
  </si>
  <si>
    <t>26AB</t>
  </si>
  <si>
    <t>26AB - Hår, Hud &amp; Naglar</t>
  </si>
  <si>
    <t>26AC</t>
  </si>
  <si>
    <t>26AC - Mage</t>
  </si>
  <si>
    <t>26AD</t>
  </si>
  <si>
    <t>26AD - Omega 3</t>
  </si>
  <si>
    <t>26AE</t>
  </si>
  <si>
    <t>26AE - Övriga Kosttillskott</t>
  </si>
  <si>
    <t>26BA</t>
  </si>
  <si>
    <t>26B - Växtbaserat</t>
  </si>
  <si>
    <t>26BA - Växtbaserade Läkemedel</t>
  </si>
  <si>
    <t>26BB</t>
  </si>
  <si>
    <t>26BB - Växtbaserade Kosttillskott</t>
  </si>
  <si>
    <t>26EB</t>
  </si>
  <si>
    <t>26E - Vitaminer/Mineraler</t>
  </si>
  <si>
    <t>26EB - Multivitaminer/mineraler</t>
  </si>
  <si>
    <t>26EC</t>
  </si>
  <si>
    <t>26EC - A-vitamin</t>
  </si>
  <si>
    <t>26ED</t>
  </si>
  <si>
    <t>26ED - B-vitamin</t>
  </si>
  <si>
    <t>26EE</t>
  </si>
  <si>
    <t>26EE - C-vitamin</t>
  </si>
  <si>
    <t>26EF</t>
  </si>
  <si>
    <t>26EF - D-vitamin</t>
  </si>
  <si>
    <t>26EG</t>
  </si>
  <si>
    <t>26EG - E-vitamin</t>
  </si>
  <si>
    <t>26EH</t>
  </si>
  <si>
    <t>26EH - K-vitamin</t>
  </si>
  <si>
    <t>26EI</t>
  </si>
  <si>
    <t>26EI - Övriga vitaminer &amp; mineraler</t>
  </si>
  <si>
    <t>26EJ</t>
  </si>
  <si>
    <t>26EJ - Folsyra</t>
  </si>
  <si>
    <t>26EK</t>
  </si>
  <si>
    <t>26EK - Järn</t>
  </si>
  <si>
    <t>26EL</t>
  </si>
  <si>
    <t>26EL - Kalcium</t>
  </si>
  <si>
    <t>26EM</t>
  </si>
  <si>
    <t>26EM - Krom</t>
  </si>
  <si>
    <t>26EN</t>
  </si>
  <si>
    <t>26EN - Magnesium</t>
  </si>
  <si>
    <t>26EO</t>
  </si>
  <si>
    <t>26EO - Selen</t>
  </si>
  <si>
    <t>26EP</t>
  </si>
  <si>
    <t>26EP - Zink</t>
  </si>
  <si>
    <t>27AA</t>
  </si>
  <si>
    <t>27 - Värk &amp; Feber</t>
  </si>
  <si>
    <t>27A - Huvudvärk &amp; Febernedsättande</t>
  </si>
  <si>
    <t>27AA - Acetylsalicylsyra</t>
  </si>
  <si>
    <t>27AB</t>
  </si>
  <si>
    <t>27AB - Ibuprofen</t>
  </si>
  <si>
    <t>27AC</t>
  </si>
  <si>
    <t>27AC - Paracetamol</t>
  </si>
  <si>
    <t>27AD</t>
  </si>
  <si>
    <t>27AD - Fenazon</t>
  </si>
  <si>
    <t>27BA</t>
  </si>
  <si>
    <t>27B - Ledvärk &amp; Artros</t>
  </si>
  <si>
    <t>27BA - Glukosamin</t>
  </si>
  <si>
    <t>27BB</t>
  </si>
  <si>
    <t>27BB - Ledvärk &amp; Artros Övrigt</t>
  </si>
  <si>
    <t>27BC</t>
  </si>
  <si>
    <t>27BC - Nabumeton</t>
  </si>
  <si>
    <t>27CA</t>
  </si>
  <si>
    <t>27C - Lokalbedövande</t>
  </si>
  <si>
    <t>27CA - Lokalbedövande</t>
  </si>
  <si>
    <t>27DA</t>
  </si>
  <si>
    <t>27D - Migrän</t>
  </si>
  <si>
    <t>27DA - Acetylsalicylsyra</t>
  </si>
  <si>
    <t>27DB</t>
  </si>
  <si>
    <t>27DB - Diklofenak</t>
  </si>
  <si>
    <t>27DC</t>
  </si>
  <si>
    <t>27DC - Sumatriptan</t>
  </si>
  <si>
    <t>27DD</t>
  </si>
  <si>
    <t>27DD - Zolmitriptan</t>
  </si>
  <si>
    <t>27DE</t>
  </si>
  <si>
    <t>27DE - Rizatriptan</t>
  </si>
  <si>
    <t>27EA</t>
  </si>
  <si>
    <t>27E - Muskelvärk</t>
  </si>
  <si>
    <t>27EA - Cayennepeppar extrakt</t>
  </si>
  <si>
    <t>27EB</t>
  </si>
  <si>
    <t>27EB - Dietylaminosalicylat</t>
  </si>
  <si>
    <t>27EC</t>
  </si>
  <si>
    <t>27EC - Diklofenak</t>
  </si>
  <si>
    <t>27EE</t>
  </si>
  <si>
    <t>27EE - Ibuprofen</t>
  </si>
  <si>
    <t>27EF</t>
  </si>
  <si>
    <t>27EF - Läkemedel (VUM)</t>
  </si>
  <si>
    <t>27EG</t>
  </si>
  <si>
    <t>27EG - Övrigt</t>
  </si>
  <si>
    <t>27FA</t>
  </si>
  <si>
    <t>27F - Termometer</t>
  </si>
  <si>
    <t>27FA - Termometer Termometer</t>
  </si>
  <si>
    <t>27FB</t>
  </si>
  <si>
    <t>27FB - Termometer tillbehör</t>
  </si>
  <si>
    <t>27GA</t>
  </si>
  <si>
    <t>27G - Värk (mens,tand,rygg,nackvärk)</t>
  </si>
  <si>
    <t>27GA - Diklofenak</t>
  </si>
  <si>
    <t>27GB</t>
  </si>
  <si>
    <t>27GB - Naproxen</t>
  </si>
  <si>
    <t>27MA</t>
  </si>
  <si>
    <t>27M - Värme/Kyla behandling</t>
  </si>
  <si>
    <t>27MA - Värme/Kyla behandling</t>
  </si>
  <si>
    <t>28AA</t>
  </si>
  <si>
    <t>28 - Äta &amp; Dricka</t>
  </si>
  <si>
    <t>28A - Superfood</t>
  </si>
  <si>
    <t>28AA - Superfood</t>
  </si>
  <si>
    <t>28BA</t>
  </si>
  <si>
    <t>28B - Choklad</t>
  </si>
  <si>
    <t>28BA - Choklad</t>
  </si>
  <si>
    <t>28CA</t>
  </si>
  <si>
    <t>28C - Pasta</t>
  </si>
  <si>
    <t>28CA - Pasta</t>
  </si>
  <si>
    <t>28DA</t>
  </si>
  <si>
    <t>28D - Övrigt</t>
  </si>
  <si>
    <t>28DA - Övrigt</t>
  </si>
  <si>
    <t>28EA</t>
  </si>
  <si>
    <t>28E - Kaffe &amp; Te</t>
  </si>
  <si>
    <t>28EA - Kaffe &amp; Te</t>
  </si>
  <si>
    <t>28FA</t>
  </si>
  <si>
    <t>28F - Snacks &amp; Godis</t>
  </si>
  <si>
    <t>28FA - Snacks &amp; Godis</t>
  </si>
  <si>
    <t>28GA</t>
  </si>
  <si>
    <t>28G - Bröd &amp; Kex</t>
  </si>
  <si>
    <t>28GA - Bröd &amp; Kex</t>
  </si>
  <si>
    <t>28HA</t>
  </si>
  <si>
    <t>28H - Drycker &amp; Shakes</t>
  </si>
  <si>
    <t>28HA - Drycker &amp; Shakes</t>
  </si>
  <si>
    <t>28IA</t>
  </si>
  <si>
    <t>28I - Flingor, Gryn &amp; Mjöl</t>
  </si>
  <si>
    <t>28IA - Flingor, Gryn &amp; Mjöl</t>
  </si>
  <si>
    <t>28JA</t>
  </si>
  <si>
    <t>28J - Näringsdrycker</t>
  </si>
  <si>
    <t>28JA - Näringsdrycker</t>
  </si>
  <si>
    <t>28KA</t>
  </si>
  <si>
    <t>28K - Nötter &amp; Torkad frukt</t>
  </si>
  <si>
    <t>28KA - Nötter &amp; Torkad frukt</t>
  </si>
  <si>
    <t>28LA</t>
  </si>
  <si>
    <t>28L - Olja &amp; Fetter</t>
  </si>
  <si>
    <t>28LA - Olja &amp; Fetter</t>
  </si>
  <si>
    <t>28MA</t>
  </si>
  <si>
    <t>28M - Smaksättning &amp; Sötning</t>
  </si>
  <si>
    <t>28MA - Smaksättning &amp; Sötning</t>
  </si>
  <si>
    <t>30AA</t>
  </si>
  <si>
    <t>30 - Hälsotjänster</t>
  </si>
  <si>
    <t>30A - Hälsokontroller</t>
  </si>
  <si>
    <t>30AA - Födelsemärkeskontroll</t>
  </si>
  <si>
    <t>30AB</t>
  </si>
  <si>
    <t>30AB - Blodtrycksmätning</t>
  </si>
  <si>
    <t>30AC</t>
  </si>
  <si>
    <t>30AC - Övrigt</t>
  </si>
  <si>
    <t>30BA</t>
  </si>
  <si>
    <t>30B - Vaccination</t>
  </si>
  <si>
    <t>30BA - TBE</t>
  </si>
  <si>
    <t>30BB</t>
  </si>
  <si>
    <t>30BB - Hepatit</t>
  </si>
  <si>
    <t>30BC</t>
  </si>
  <si>
    <t>30BC - Influensa</t>
  </si>
  <si>
    <t>30BD</t>
  </si>
  <si>
    <t>30BD - Pneumokock</t>
  </si>
  <si>
    <t>30BE</t>
  </si>
  <si>
    <t>30BE - Övrigt</t>
  </si>
  <si>
    <t>30CA</t>
  </si>
  <si>
    <t>30C - Vårdbesök</t>
  </si>
  <si>
    <t>30CA - Vårdbesök läkare</t>
  </si>
  <si>
    <t>30CB</t>
  </si>
  <si>
    <t>30CB - Vårdbesök sköterska</t>
  </si>
  <si>
    <t>30CC</t>
  </si>
  <si>
    <t>30CC - Öronspolning</t>
  </si>
  <si>
    <t>30CD</t>
  </si>
  <si>
    <t>30CD - Receptförnyelse</t>
  </si>
  <si>
    <t>30DA</t>
  </si>
  <si>
    <t>30D - Övrigt</t>
  </si>
  <si>
    <t>30DA - Medicinsk öronhåltagning</t>
  </si>
  <si>
    <t>31AA</t>
  </si>
  <si>
    <t>31 - Smycken</t>
  </si>
  <si>
    <t>31A - Smycken</t>
  </si>
  <si>
    <t>31AA - Örhänge</t>
  </si>
  <si>
    <t>31AB</t>
  </si>
  <si>
    <t>31AB - Armband</t>
  </si>
  <si>
    <t>31AC</t>
  </si>
  <si>
    <t>31AC - Halsband</t>
  </si>
  <si>
    <t>31AD</t>
  </si>
  <si>
    <t>31AD - Håltagning</t>
  </si>
  <si>
    <t>31EA</t>
  </si>
  <si>
    <t>31E - Övrigt</t>
  </si>
  <si>
    <t>31EA - Övrigt</t>
  </si>
  <si>
    <t>31FA</t>
  </si>
  <si>
    <t>31F - Håltagning</t>
  </si>
  <si>
    <t>31FA - Håltagning</t>
  </si>
  <si>
    <t>32AA</t>
  </si>
  <si>
    <t>32 - Hushåll</t>
  </si>
  <si>
    <t>32A - Hushåll</t>
  </si>
  <si>
    <t>32AA - Hushåll</t>
  </si>
  <si>
    <t>33AA</t>
  </si>
  <si>
    <t>33 - Dofter</t>
  </si>
  <si>
    <t>33A - Eau de Parfum</t>
  </si>
  <si>
    <t>33AA - Eau de Parfum</t>
  </si>
  <si>
    <t>33BA</t>
  </si>
  <si>
    <t>33B - Eau de Toilette</t>
  </si>
  <si>
    <t>33BA - Eau de Toilette</t>
  </si>
  <si>
    <t>33CA</t>
  </si>
  <si>
    <t>33C - Eau de Cologne</t>
  </si>
  <si>
    <t>33CA - Eau de Cologne</t>
  </si>
  <si>
    <t>35AA</t>
  </si>
  <si>
    <t>35 - Djurvård</t>
  </si>
  <si>
    <t>35A - Djur Hud &amp; Päls</t>
  </si>
  <si>
    <t>35AA - Djur Pälsvård</t>
  </si>
  <si>
    <t>35AC</t>
  </si>
  <si>
    <t>35AC - Djur Pälsverktyg</t>
  </si>
  <si>
    <t>35AD</t>
  </si>
  <si>
    <t>35AD - Djur Klor &amp; Tassar</t>
  </si>
  <si>
    <t>35BA</t>
  </si>
  <si>
    <t>35B - Djur Parasiter</t>
  </si>
  <si>
    <t>35BA - Djur Invärtes parasiter</t>
  </si>
  <si>
    <t>35BB</t>
  </si>
  <si>
    <t>35BB - Djur Utvärtes parasiter</t>
  </si>
  <si>
    <t>35CA</t>
  </si>
  <si>
    <t>35C - Djur Sår &amp; förband</t>
  </si>
  <si>
    <t>35CA - Djur Sår &amp; förband</t>
  </si>
  <si>
    <t>35DA</t>
  </si>
  <si>
    <t>35D - Djur Munvård</t>
  </si>
  <si>
    <t>35DA - Djur Munvård</t>
  </si>
  <si>
    <t>35EA</t>
  </si>
  <si>
    <t>35E - Djur Ögon &amp; Öron</t>
  </si>
  <si>
    <t>35EA - Djur Ögon &amp; Öron</t>
  </si>
  <si>
    <t>35FB</t>
  </si>
  <si>
    <t>35F - Djurtillbehör</t>
  </si>
  <si>
    <t>35FB - Djur Leksaker</t>
  </si>
  <si>
    <t>35FC</t>
  </si>
  <si>
    <t>35FC - Djur Utrustning</t>
  </si>
  <si>
    <t>35GA</t>
  </si>
  <si>
    <t>35G - Djur Stress &amp; Oro</t>
  </si>
  <si>
    <t>35GA - Djur Stress &amp; Oro</t>
  </si>
  <si>
    <t>35HA</t>
  </si>
  <si>
    <t>35H - Djur Vitaminer &amp; Fodertillskott</t>
  </si>
  <si>
    <t>35HA - Djur Fodertillskott &amp; leder</t>
  </si>
  <si>
    <t>35HB</t>
  </si>
  <si>
    <t>35HB - Djur Mage &amp; tarm</t>
  </si>
  <si>
    <t>36AA</t>
  </si>
  <si>
    <t>36 - Halkskydd</t>
  </si>
  <si>
    <t>36A - Halkskydd</t>
  </si>
  <si>
    <t>36AA - Halkskydd</t>
  </si>
  <si>
    <t>37AA</t>
  </si>
  <si>
    <t>37 - Hårbesvär</t>
  </si>
  <si>
    <t>37A - Håravfall</t>
  </si>
  <si>
    <t>37AA - Håravfall</t>
  </si>
  <si>
    <t>37B - Lusmedel</t>
  </si>
  <si>
    <t>37BA - Lusmedel</t>
  </si>
  <si>
    <t>37C - Mjäll</t>
  </si>
  <si>
    <t>37CA - Mjäll</t>
  </si>
  <si>
    <t>37DA</t>
  </si>
  <si>
    <t>37D - Torr &amp; Känslig hårbotten</t>
  </si>
  <si>
    <t>37DA - Schampo</t>
  </si>
  <si>
    <t>40AA</t>
  </si>
  <si>
    <t>40 - Jul</t>
  </si>
  <si>
    <t>40A - Jultradition</t>
  </si>
  <si>
    <t>40AA - Senap</t>
  </si>
  <si>
    <t>40AB</t>
  </si>
  <si>
    <t>40AB - Saffran</t>
  </si>
  <si>
    <t>40AC</t>
  </si>
  <si>
    <t>40AC - Varma drycker</t>
  </si>
  <si>
    <t>40AD</t>
  </si>
  <si>
    <t>40AD - Konfektyr</t>
  </si>
  <si>
    <t>40AE</t>
  </si>
  <si>
    <t>40AE - Övrigt</t>
  </si>
  <si>
    <t>40BA</t>
  </si>
  <si>
    <t>40B - Jul Gåvopack</t>
  </si>
  <si>
    <t>40BA - Man</t>
  </si>
  <si>
    <t>40BB</t>
  </si>
  <si>
    <t>40BB - Kvinna</t>
  </si>
  <si>
    <t>40BC</t>
  </si>
  <si>
    <t>40BC - Barn</t>
  </si>
  <si>
    <t>40BD</t>
  </si>
  <si>
    <t>40BD - Familj</t>
  </si>
  <si>
    <t>40BE</t>
  </si>
  <si>
    <t>40BE - Övrigt</t>
  </si>
  <si>
    <t>40BF</t>
  </si>
  <si>
    <t>40BF - Adventskalendrar</t>
  </si>
  <si>
    <t>42AA</t>
  </si>
  <si>
    <t>42 - Munbesvär</t>
  </si>
  <si>
    <t>42A - Andedräkt</t>
  </si>
  <si>
    <t>42AA - Spray</t>
  </si>
  <si>
    <t>42AB</t>
  </si>
  <si>
    <t>42AB - Tabletter</t>
  </si>
  <si>
    <t>42AC</t>
  </si>
  <si>
    <t>42AC - Tuggtablett</t>
  </si>
  <si>
    <t>42AD</t>
  </si>
  <si>
    <t>42AD - Tuggummi</t>
  </si>
  <si>
    <t>42AE</t>
  </si>
  <si>
    <t>42AE - Tungskrapa</t>
  </si>
  <si>
    <t>42AF</t>
  </si>
  <si>
    <t>42AF - Dålig andedräkt</t>
  </si>
  <si>
    <t>42B - Mun Specialbehov</t>
  </si>
  <si>
    <t>42BA - Bakteriedödande</t>
  </si>
  <si>
    <t>42BB - Blåsor</t>
  </si>
  <si>
    <t>42BC</t>
  </si>
  <si>
    <t>42BC - Fluorprodukter</t>
  </si>
  <si>
    <t>42BD</t>
  </si>
  <si>
    <t>42BD - Muntorrhet</t>
  </si>
  <si>
    <t>42BE</t>
  </si>
  <si>
    <t>42BE - Specialbehov övrigt</t>
  </si>
  <si>
    <t>42C - Tandproteser</t>
  </si>
  <si>
    <t>42CA - Fixering</t>
  </si>
  <si>
    <t>42CB - Rengöring</t>
  </si>
  <si>
    <t>42CC - Tandskenor</t>
  </si>
  <si>
    <t>45AA</t>
  </si>
  <si>
    <t>45 - Ögon</t>
  </si>
  <si>
    <t>45A - Glasögon</t>
  </si>
  <si>
    <t>45AA - Läsglasögon</t>
  </si>
  <si>
    <t>45AB</t>
  </si>
  <si>
    <t>45AB - Solglasögon</t>
  </si>
  <si>
    <t>45AC</t>
  </si>
  <si>
    <t>45AC - Distansglasögon</t>
  </si>
  <si>
    <t>45BA</t>
  </si>
  <si>
    <t>45B - Linser</t>
  </si>
  <si>
    <t>45BA - Linsvätska</t>
  </si>
  <si>
    <t>45BB</t>
  </si>
  <si>
    <t>45BB - Endagslinser</t>
  </si>
  <si>
    <t>45BC</t>
  </si>
  <si>
    <t>45BC - Månadslinser</t>
  </si>
  <si>
    <t>45C - Ögonbesvär</t>
  </si>
  <si>
    <t>45CA - Öga Övrigt</t>
  </si>
  <si>
    <t>45CB</t>
  </si>
  <si>
    <t>45CB - Ögondroppar</t>
  </si>
  <si>
    <t>45CC</t>
  </si>
  <si>
    <t>45CC - Ögonsalva/gel</t>
  </si>
  <si>
    <t>45CD</t>
  </si>
  <si>
    <t>45CD - Ögonskölj</t>
  </si>
  <si>
    <t>46AA</t>
  </si>
  <si>
    <t>46 - Öron</t>
  </si>
  <si>
    <t>46A - Öra</t>
  </si>
  <si>
    <t>46AA - Vaxlösande</t>
  </si>
  <si>
    <t>46AB</t>
  </si>
  <si>
    <t>46AB - Öra Övrigt</t>
  </si>
  <si>
    <t>46AC - Öronbehandlande</t>
  </si>
  <si>
    <t>46AD</t>
  </si>
  <si>
    <t>46AD - Öronproppar</t>
  </si>
  <si>
    <t>47AA</t>
  </si>
  <si>
    <t>47 - Reflexer</t>
  </si>
  <si>
    <t>47A - Reflexer</t>
  </si>
  <si>
    <t>47AA - Reflexer</t>
  </si>
  <si>
    <t>48AA</t>
  </si>
  <si>
    <t>48 - Träning</t>
  </si>
  <si>
    <t>48A - Träning Tillbehör</t>
  </si>
  <si>
    <t>48AA - Träning Tillbehör</t>
  </si>
  <si>
    <t>48BA</t>
  </si>
  <si>
    <t>48B - Sportnutrition</t>
  </si>
  <si>
    <t>48BA - Sportnutrition</t>
  </si>
  <si>
    <t>48EA</t>
  </si>
  <si>
    <t>48E - Träningsredskap</t>
  </si>
  <si>
    <t>48EA - Träningsredskap</t>
  </si>
  <si>
    <t>48FA</t>
  </si>
  <si>
    <t>48F - Träningskläder</t>
  </si>
  <si>
    <t>48FA - Träningskläder</t>
  </si>
  <si>
    <t>48GA</t>
  </si>
  <si>
    <t>48G - Träningsappar &amp; Hälsoappar</t>
  </si>
  <si>
    <t>48GA - Träningsappar &amp; Hälsoappar</t>
  </si>
  <si>
    <t>48HA</t>
  </si>
  <si>
    <t>48H - Yoga &amp; Mindfulness</t>
  </si>
  <si>
    <t>48HA - Yoga &amp; Mindfulness</t>
  </si>
  <si>
    <t>48IA</t>
  </si>
  <si>
    <t>48I - Smart watch &amp; pulsband</t>
  </si>
  <si>
    <t>48IA - Smart watch &amp; pulsband</t>
  </si>
  <si>
    <t>48JA</t>
  </si>
  <si>
    <t>48J - Friluftsliv</t>
  </si>
  <si>
    <t>48JA - Friluftsliv</t>
  </si>
  <si>
    <t>50AA</t>
  </si>
  <si>
    <t>50 - Bett och stick</t>
  </si>
  <si>
    <t>50A - Bett och stick</t>
  </si>
  <si>
    <t>50AA - Bett och stick</t>
  </si>
  <si>
    <t>50BA</t>
  </si>
  <si>
    <t>50B - Fästing</t>
  </si>
  <si>
    <t>50BA - Fästing</t>
  </si>
  <si>
    <t>50CA</t>
  </si>
  <si>
    <t>50C - Insekter</t>
  </si>
  <si>
    <t>50CA - Insekter</t>
  </si>
  <si>
    <t>50DA</t>
  </si>
  <si>
    <t>50D - Myggmedel</t>
  </si>
  <si>
    <t>50DA - Myggmedel</t>
  </si>
  <si>
    <t>99</t>
  </si>
  <si>
    <t>I - Övrigt</t>
  </si>
  <si>
    <t>IB - Övrigt</t>
  </si>
  <si>
    <t>99 - Default class3</t>
  </si>
  <si>
    <t>DBA</t>
  </si>
  <si>
    <t>D - Medicinskt Förbrukningsmtrl</t>
  </si>
  <si>
    <t>DB - Diabetes</t>
  </si>
  <si>
    <t>DBA - Batterier</t>
  </si>
  <si>
    <t>DBB - Blodglukosmätare</t>
  </si>
  <si>
    <t>DBC</t>
  </si>
  <si>
    <t>DBC - Blodprovtagare</t>
  </si>
  <si>
    <t>DBD - Bärsystem</t>
  </si>
  <si>
    <t>DBE</t>
  </si>
  <si>
    <t>DBE - Insulinpenna</t>
  </si>
  <si>
    <t>DBF</t>
  </si>
  <si>
    <t>DBF - Insulinpump</t>
  </si>
  <si>
    <t>DBG</t>
  </si>
  <si>
    <t>DBG - Insulinpump &amp; tillbehör</t>
  </si>
  <si>
    <t>DBH - Insulinpump och tillbehör</t>
  </si>
  <si>
    <t>DBI - Insulinspruta</t>
  </si>
  <si>
    <t>DBJ - Lansetter</t>
  </si>
  <si>
    <t>DBK - Pennkanyler</t>
  </si>
  <si>
    <t>DBL</t>
  </si>
  <si>
    <t>DBL - Testremsor/stickor</t>
  </si>
  <si>
    <t>DBM - Teststickor</t>
  </si>
  <si>
    <t>DBN</t>
  </si>
  <si>
    <t>DBN - Analysmaterial blod</t>
  </si>
  <si>
    <t>DBO</t>
  </si>
  <si>
    <t>DBO - Analysmaterial urin</t>
  </si>
  <si>
    <t>DBQ</t>
  </si>
  <si>
    <t>DBQ - Injektionsspruta</t>
  </si>
  <si>
    <t>DBR</t>
  </si>
  <si>
    <t>DBR - Kanyler</t>
  </si>
  <si>
    <t>DBS</t>
  </si>
  <si>
    <t>DBS - Tillbehör infusionsset</t>
  </si>
  <si>
    <t>DBT</t>
  </si>
  <si>
    <t>DBT - Hudprodukter</t>
  </si>
  <si>
    <t>DBU</t>
  </si>
  <si>
    <t>DBU - Kanyl infusionsset</t>
  </si>
  <si>
    <t>DBV</t>
  </si>
  <si>
    <t>DBV - Infusionsset</t>
  </si>
  <si>
    <t>DC - Doseringshjälpmedel</t>
  </si>
  <si>
    <t>DCA - Dosbägare</t>
  </si>
  <si>
    <t>DCB</t>
  </si>
  <si>
    <t>DCB - Dosetter</t>
  </si>
  <si>
    <t>DCC - Doskil</t>
  </si>
  <si>
    <t>DCD - Dospump</t>
  </si>
  <si>
    <t>DCE - Dosspruta</t>
  </si>
  <si>
    <t>DCF - Droppstöd</t>
  </si>
  <si>
    <t>DCG</t>
  </si>
  <si>
    <t>DCG - Stödfot</t>
  </si>
  <si>
    <t>DCH</t>
  </si>
  <si>
    <t>DCH - Tablettdelare</t>
  </si>
  <si>
    <t>DCI</t>
  </si>
  <si>
    <t>DCI - Tablettkrossare</t>
  </si>
  <si>
    <t>DCJ</t>
  </si>
  <si>
    <t>DCJ - Tablettöverdrag</t>
  </si>
  <si>
    <t>DE - Injektion</t>
  </si>
  <si>
    <t>DEA - Infusionspump</t>
  </si>
  <si>
    <t>DEB - Infusionsset</t>
  </si>
  <si>
    <t>DEC - Infusionstillbehör</t>
  </si>
  <si>
    <t>DED</t>
  </si>
  <si>
    <t>DED - Injektionspenna</t>
  </si>
  <si>
    <t>DEE - Injektionstork</t>
  </si>
  <si>
    <t>DEF - Injektionsvätska</t>
  </si>
  <si>
    <t>DEG - Kanyler</t>
  </si>
  <si>
    <t>DEH - Sprutor</t>
  </si>
  <si>
    <t>DEI</t>
  </si>
  <si>
    <t>DEI - Tillbehör injektion</t>
  </si>
  <si>
    <t>DEJ</t>
  </si>
  <si>
    <t>DEJ - Uppdragskanyl</t>
  </si>
  <si>
    <t>DFA</t>
  </si>
  <si>
    <t>DF - Stomi</t>
  </si>
  <si>
    <t>DFA - Bäcken</t>
  </si>
  <si>
    <t>DFB - Kateter</t>
  </si>
  <si>
    <t>DFC</t>
  </si>
  <si>
    <t>DFC - Lakanskydd</t>
  </si>
  <si>
    <t>DFD</t>
  </si>
  <si>
    <t>DFD - Stomi</t>
  </si>
  <si>
    <t>DFE - Urinflaska</t>
  </si>
  <si>
    <t>DFF</t>
  </si>
  <si>
    <t>DFF - Absorberande minibandage</t>
  </si>
  <si>
    <t>DFG</t>
  </si>
  <si>
    <t>DFG - Bälten</t>
  </si>
  <si>
    <t>DFH - Förbandsmaterial</t>
  </si>
  <si>
    <t>DFI</t>
  </si>
  <si>
    <t>DFI - Glidmedel</t>
  </si>
  <si>
    <t>DFJ</t>
  </si>
  <si>
    <t>DFJ - Hudskydd, Tätande</t>
  </si>
  <si>
    <t>DFK</t>
  </si>
  <si>
    <t>DFK - Häftborttagningsmedel</t>
  </si>
  <si>
    <t>DFL</t>
  </si>
  <si>
    <t>DFL - Irrigationsartiklar</t>
  </si>
  <si>
    <t>DFM</t>
  </si>
  <si>
    <t>DFM - Kontinensproppar kolostomi</t>
  </si>
  <si>
    <t>DFN</t>
  </si>
  <si>
    <t>DFN - Platta m häftkoppling</t>
  </si>
  <si>
    <t>DFO</t>
  </si>
  <si>
    <t>DFO - Platta m kopplingsring</t>
  </si>
  <si>
    <t>DFP - Sköljsprutor</t>
  </si>
  <si>
    <t>DFQ</t>
  </si>
  <si>
    <t>DFQ - Stomipåse sluten</t>
  </si>
  <si>
    <t>DFR</t>
  </si>
  <si>
    <t>DFR - Stomipåse tömbar</t>
  </si>
  <si>
    <t>DFS</t>
  </si>
  <si>
    <t>DFS - Stödgördel</t>
  </si>
  <si>
    <t>DFT</t>
  </si>
  <si>
    <t>DFT - Tillbehör plattor</t>
  </si>
  <si>
    <t>DFU</t>
  </si>
  <si>
    <t>DFU - Tillbehör påsar</t>
  </si>
  <si>
    <t>DG - Nutrition</t>
  </si>
  <si>
    <t>DGA - Glutenfritt</t>
  </si>
  <si>
    <t>DGB - Kosttillskott</t>
  </si>
  <si>
    <t>DGC - Kosttillägg</t>
  </si>
  <si>
    <t>DGD - Livsmedel RX</t>
  </si>
  <si>
    <t>DGE - Sondnäring</t>
  </si>
  <si>
    <t>DGF</t>
  </si>
  <si>
    <t>DGF - Berikningsprodukter</t>
  </si>
  <si>
    <t>DGG</t>
  </si>
  <si>
    <t>DGG - Diabetes</t>
  </si>
  <si>
    <t>DGH</t>
  </si>
  <si>
    <t>DGH - Enzymer</t>
  </si>
  <si>
    <t>DGI</t>
  </si>
  <si>
    <t>DGI - Fenylketonuri (pku)</t>
  </si>
  <si>
    <t>DGJ</t>
  </si>
  <si>
    <t>DGJ - Gröt</t>
  </si>
  <si>
    <t>DGK</t>
  </si>
  <si>
    <t>DGK - Kosttillägg barn</t>
  </si>
  <si>
    <t>DGL</t>
  </si>
  <si>
    <t>DGL - Kosttillägg vuxen</t>
  </si>
  <si>
    <t>DGM</t>
  </si>
  <si>
    <t>DGM - Mag- och tarmsjukdom</t>
  </si>
  <si>
    <t>DGN</t>
  </si>
  <si>
    <t>DGN - Njursjukdom</t>
  </si>
  <si>
    <t>DGO</t>
  </si>
  <si>
    <t>DGO - Proteinreducerande</t>
  </si>
  <si>
    <t>DGQ</t>
  </si>
  <si>
    <t>DGQ - Specialnäring barn</t>
  </si>
  <si>
    <t>DGR</t>
  </si>
  <si>
    <t>DGR - Övrigt</t>
  </si>
  <si>
    <t>DGS</t>
  </si>
  <si>
    <t>DGS - Sondnäring barn</t>
  </si>
  <si>
    <t>DH - Sårvård</t>
  </si>
  <si>
    <t>DHA - Binda</t>
  </si>
  <si>
    <t>DHB</t>
  </si>
  <si>
    <t>DHB - Hudbarriärskydd</t>
  </si>
  <si>
    <t>DHC - Häfta</t>
  </si>
  <si>
    <t>DHD - Kompress</t>
  </si>
  <si>
    <t>DHE</t>
  </si>
  <si>
    <t>DHE - Platta</t>
  </si>
  <si>
    <t>DHF - Plåster</t>
  </si>
  <si>
    <t>DHG</t>
  </si>
  <si>
    <t>DHG - Strumpa</t>
  </si>
  <si>
    <t>DHH</t>
  </si>
  <si>
    <t>DHH - Strumpa klass 1</t>
  </si>
  <si>
    <t>DHI</t>
  </si>
  <si>
    <t>DHI - Strumpa klass 2</t>
  </si>
  <si>
    <t>DHJ - Stödbälte</t>
  </si>
  <si>
    <t>DHK - Sår- och förbandsmaterial</t>
  </si>
  <si>
    <t>DHL - Tejp</t>
  </si>
  <si>
    <t>DHM</t>
  </si>
  <si>
    <t>DHM - Ockulationsbandage</t>
  </si>
  <si>
    <t>DI - Övrigt</t>
  </si>
  <si>
    <t>DIA - Batteri</t>
  </si>
  <si>
    <t>DIB</t>
  </si>
  <si>
    <t>DIB - Beredning</t>
  </si>
  <si>
    <t>DIC</t>
  </si>
  <si>
    <t>DIC - Gas</t>
  </si>
  <si>
    <t>DID - Hudrengöringsmedel</t>
  </si>
  <si>
    <t>DIE - Hygien/Skydd</t>
  </si>
  <si>
    <t>DIF - Inhalation/Nebulisering</t>
  </si>
  <si>
    <t>DIG - Kanylburk</t>
  </si>
  <si>
    <t>DIH - Kemikalie</t>
  </si>
  <si>
    <t>DII - Spolvätska</t>
  </si>
  <si>
    <t>DIJ - Tester &amp; Reagenser</t>
  </si>
  <si>
    <t>DIK - TNS</t>
  </si>
  <si>
    <t>DIL - Väska</t>
  </si>
  <si>
    <t>DIM - Övrigt</t>
  </si>
  <si>
    <t>DIN</t>
  </si>
  <si>
    <t>DIN - Övrigt ej autodist</t>
  </si>
  <si>
    <t>DJA</t>
  </si>
  <si>
    <t>DJ - Urinkateter</t>
  </si>
  <si>
    <t>DJA - Urinkateter</t>
  </si>
  <si>
    <t>DKA</t>
  </si>
  <si>
    <t>DK - Gastillbehör</t>
  </si>
  <si>
    <t>DKA - Grimma</t>
  </si>
  <si>
    <t>DKB</t>
  </si>
  <si>
    <t>DKB - Mask</t>
  </si>
  <si>
    <t>DL - Infusion</t>
  </si>
  <si>
    <t>DLA - Infusionshjälpmedel</t>
  </si>
  <si>
    <t>DLB</t>
  </si>
  <si>
    <t>DLB - Infusionshjälpmedel dialys</t>
  </si>
  <si>
    <t>DMA</t>
  </si>
  <si>
    <t>DM - Inhalation</t>
  </si>
  <si>
    <t>DMA - Inhalationshjälpmedel</t>
  </si>
  <si>
    <t>DNA</t>
  </si>
  <si>
    <t>DN - Tester</t>
  </si>
  <si>
    <t>DNA - Mask</t>
  </si>
  <si>
    <t>DNB</t>
  </si>
  <si>
    <t>DNB - Tester</t>
  </si>
  <si>
    <t>F - Receptbelagda läkemedel</t>
  </si>
  <si>
    <t>FA - Apoteksproduktion</t>
  </si>
  <si>
    <t>FAA - Apoteksproduktion</t>
  </si>
  <si>
    <t>FBA</t>
  </si>
  <si>
    <t>FB - Extempore</t>
  </si>
  <si>
    <t>FBA - Extempore</t>
  </si>
  <si>
    <t>FBB</t>
  </si>
  <si>
    <t>FBB - Prioriterad extempore</t>
  </si>
  <si>
    <t>FCA</t>
  </si>
  <si>
    <t>FC - Generika</t>
  </si>
  <si>
    <t>FCA - Generika</t>
  </si>
  <si>
    <t>FCB</t>
  </si>
  <si>
    <t>FCB - Generika PI</t>
  </si>
  <si>
    <t>FCC</t>
  </si>
  <si>
    <t>FCC - Generika ej autodist</t>
  </si>
  <si>
    <t>FDA</t>
  </si>
  <si>
    <t>FD - Licens</t>
  </si>
  <si>
    <t>FDA - Licens</t>
  </si>
  <si>
    <t>FEA</t>
  </si>
  <si>
    <t>FE - Original</t>
  </si>
  <si>
    <t>FEA - Original</t>
  </si>
  <si>
    <t>FEB</t>
  </si>
  <si>
    <t>FEB - Original PI</t>
  </si>
  <si>
    <t>FEC</t>
  </si>
  <si>
    <t>FEC - Original ej autodist</t>
  </si>
  <si>
    <t>FED</t>
  </si>
  <si>
    <t>FED - Original NI</t>
  </si>
  <si>
    <t>FFA</t>
  </si>
  <si>
    <t>FF - Parallellimport</t>
  </si>
  <si>
    <t>FFA - PI Veterinär</t>
  </si>
  <si>
    <t>FFB</t>
  </si>
  <si>
    <t>FFB - Parallellimport</t>
  </si>
  <si>
    <t>FFC</t>
  </si>
  <si>
    <t>FFC - PI Generika</t>
  </si>
  <si>
    <t>FH - Veterinär</t>
  </si>
  <si>
    <t>FHA - Veterinär</t>
  </si>
  <si>
    <t>FHB</t>
  </si>
  <si>
    <t>FHB - Veterinär PI</t>
  </si>
  <si>
    <t>FHC</t>
  </si>
  <si>
    <t>FHC - Veterinär ej autodist</t>
  </si>
  <si>
    <t>IAA</t>
  </si>
  <si>
    <t>IA - Tjänster</t>
  </si>
  <si>
    <t>IAA - Mätning/analys</t>
  </si>
  <si>
    <t>IAB</t>
  </si>
  <si>
    <t>IAB - Rådgivningstjänster</t>
  </si>
  <si>
    <t>IBB</t>
  </si>
  <si>
    <t>IBB - Övrigt</t>
  </si>
  <si>
    <t>IBC</t>
  </si>
  <si>
    <t>IBC - Ej ingå i omsättning</t>
  </si>
  <si>
    <t>IBE</t>
  </si>
  <si>
    <t>IBE - Frakter</t>
  </si>
  <si>
    <t xml:space="preserve">Artikelbenämning </t>
  </si>
  <si>
    <t>EAN</t>
  </si>
  <si>
    <t>Namn Kategorichef</t>
  </si>
  <si>
    <t>Sortimentskod</t>
  </si>
  <si>
    <t>Varugrupp</t>
  </si>
  <si>
    <t>Varunummer</t>
  </si>
  <si>
    <t>Artikelgrupp
Se Flik "Artikelgrupper"</t>
  </si>
  <si>
    <t>Kategori 1</t>
  </si>
  <si>
    <t>Kategori 2</t>
  </si>
  <si>
    <t>Kategori 3</t>
  </si>
  <si>
    <t>Leverantörsnummer</t>
  </si>
  <si>
    <t>Huvudintressent, Leverantörens namn</t>
  </si>
  <si>
    <t>Varumärke</t>
  </si>
  <si>
    <t>Flöde AHL eller EHL</t>
  </si>
  <si>
    <t>Storlek</t>
  </si>
  <si>
    <t>Enhet</t>
  </si>
  <si>
    <t>Höjd cm</t>
  </si>
  <si>
    <t>Bredd cm</t>
  </si>
  <si>
    <t>Djup cm</t>
  </si>
  <si>
    <t>Ursprungligt GIP</t>
  </si>
  <si>
    <t>GIP</t>
  </si>
  <si>
    <t>AIP</t>
  </si>
  <si>
    <t>Leverantörens
rek. utpris</t>
  </si>
  <si>
    <t>AUP
OBSERVERA
Prisregel</t>
  </si>
  <si>
    <t>Marginal kr</t>
  </si>
  <si>
    <t>Marginal %</t>
  </si>
  <si>
    <t>Antal i DFP</t>
  </si>
  <si>
    <t>EAN på DFP</t>
  </si>
  <si>
    <t>Ersätter PSID (fylls i om det är en direkt ersättning, tex uppdatering av en produkt). Ange PSID</t>
  </si>
  <si>
    <t>CLASS4</t>
  </si>
  <si>
    <t>CLASS5</t>
  </si>
  <si>
    <t>VENDNO</t>
  </si>
  <si>
    <t>CZHEADPARTNER</t>
  </si>
  <si>
    <t>SORTIMENTSKOD</t>
  </si>
  <si>
    <t>VARUMÄRKE</t>
  </si>
  <si>
    <t>Värde hämtas från flik 3. Förpackningsdata</t>
  </si>
  <si>
    <t>SELLUNIT.PARTPACK</t>
  </si>
  <si>
    <t xml:space="preserve">Behöver dessa visas? Döljas?  </t>
  </si>
  <si>
    <t>OBS vid direktleverans så ska marginal beräknas mot AIP</t>
  </si>
  <si>
    <t>1. Artikeldata Grund</t>
  </si>
  <si>
    <t>4. Inköpsdata / Leverantörspriser</t>
  </si>
  <si>
    <t>2. Artikeldata Utökad / APH Specifika fält</t>
  </si>
  <si>
    <t>3. Förpackningsdata</t>
  </si>
  <si>
    <t>Endast för webbunika artiklar</t>
  </si>
  <si>
    <t xml:space="preserve">Webbpris </t>
  </si>
  <si>
    <t>Masterdata</t>
  </si>
  <si>
    <t>KIC/KIA/PC</t>
  </si>
  <si>
    <t>Auto</t>
  </si>
  <si>
    <t>Valutakurs (DRATEEX)
om annan valuta</t>
  </si>
  <si>
    <t>4. Inköpsdata</t>
  </si>
  <si>
    <t>Formel</t>
  </si>
  <si>
    <r>
      <t xml:space="preserve">Artikelbenämning 
</t>
    </r>
    <r>
      <rPr>
        <sz val="10"/>
        <color theme="1"/>
        <rFont val="Calibri"/>
        <family val="2"/>
        <scheme val="minor"/>
      </rPr>
      <t xml:space="preserve">
Ej redigerbart värde - hämtas från flik: 
1. Artikeldata Grund</t>
    </r>
  </si>
  <si>
    <r>
      <t xml:space="preserve">EAN
</t>
    </r>
    <r>
      <rPr>
        <sz val="10"/>
        <color theme="1"/>
        <rFont val="Calibri"/>
        <family val="2"/>
        <scheme val="minor"/>
      </rPr>
      <t xml:space="preserve">
Ej redigerbart värde - hämtas från flik: 
1. Artikeldata Grund</t>
    </r>
  </si>
  <si>
    <r>
      <t xml:space="preserve">PSID
</t>
    </r>
    <r>
      <rPr>
        <sz val="10"/>
        <color theme="1"/>
        <rFont val="Calibri"/>
        <family val="2"/>
        <scheme val="minor"/>
      </rPr>
      <t>Ange PSID</t>
    </r>
  </si>
  <si>
    <r>
      <t xml:space="preserve">Datum för inläsning
</t>
    </r>
    <r>
      <rPr>
        <sz val="10"/>
        <color theme="1"/>
        <rFont val="Calibri"/>
        <family val="2"/>
        <scheme val="minor"/>
      </rPr>
      <t xml:space="preserve">
Ange datum</t>
    </r>
  </si>
  <si>
    <r>
      <t xml:space="preserve">Kategorichef
</t>
    </r>
    <r>
      <rPr>
        <sz val="10"/>
        <color theme="1"/>
        <rFont val="Calibri"/>
        <family val="2"/>
        <scheme val="minor"/>
      </rPr>
      <t xml:space="preserve">
Ange namn</t>
    </r>
  </si>
  <si>
    <r>
      <t xml:space="preserve">Är artikel redan registrerad?
</t>
    </r>
    <r>
      <rPr>
        <sz val="10"/>
        <color theme="1"/>
        <rFont val="Calibri"/>
        <family val="2"/>
        <scheme val="minor"/>
      </rPr>
      <t>Om JA - Ange PSID</t>
    </r>
  </si>
  <si>
    <t>Om redan registrerad, skriv in nuvarande sortimentskod och vad du vill göra med den, tex "INA, återaktiveras"</t>
  </si>
  <si>
    <r>
      <t xml:space="preserve">Skall artikel läsas in?
</t>
    </r>
    <r>
      <rPr>
        <sz val="10"/>
        <color theme="1"/>
        <rFont val="Calibri"/>
        <family val="2"/>
        <scheme val="minor"/>
      </rPr>
      <t>Ange Ja eller Nej</t>
    </r>
  </si>
  <si>
    <r>
      <t xml:space="preserve">Ersätter PSID 
</t>
    </r>
    <r>
      <rPr>
        <sz val="10"/>
        <color theme="1"/>
        <rFont val="Calibri"/>
        <family val="2"/>
        <scheme val="minor"/>
      </rPr>
      <t xml:space="preserve">(fylls i om det är en direkt ersättning, tex uppdatering av en produkt.) </t>
    </r>
    <r>
      <rPr>
        <b/>
        <sz val="10"/>
        <color theme="1"/>
        <rFont val="Calibri"/>
        <family val="2"/>
        <scheme val="minor"/>
      </rPr>
      <t xml:space="preserve">
</t>
    </r>
    <r>
      <rPr>
        <sz val="10"/>
        <color theme="1"/>
        <rFont val="Calibri"/>
        <family val="2"/>
        <scheme val="minor"/>
      </rPr>
      <t>Ange PSID</t>
    </r>
  </si>
  <si>
    <t xml:space="preserve">Direktlevererad eller via AHL?
</t>
  </si>
  <si>
    <r>
      <t xml:space="preserve">
Artikelgrupp
</t>
    </r>
    <r>
      <rPr>
        <sz val="10"/>
        <color theme="1"/>
        <rFont val="Calibri"/>
        <family val="2"/>
        <scheme val="minor"/>
      </rPr>
      <t xml:space="preserve">
Ange 
Artikelgrupp</t>
    </r>
    <r>
      <rPr>
        <b/>
        <sz val="10"/>
        <color theme="1"/>
        <rFont val="Calibri"/>
        <family val="2"/>
        <scheme val="minor"/>
      </rPr>
      <t xml:space="preserve">
</t>
    </r>
  </si>
  <si>
    <r>
      <t xml:space="preserve">Varugrupp 
</t>
    </r>
    <r>
      <rPr>
        <sz val="10"/>
        <color theme="1"/>
        <rFont val="Calibri"/>
        <family val="2"/>
        <scheme val="minor"/>
      </rPr>
      <t xml:space="preserve">
Ange Varugrupp</t>
    </r>
  </si>
  <si>
    <t xml:space="preserve">Kategoriserad som Känslig 
Artikel?
</t>
  </si>
  <si>
    <r>
      <t xml:space="preserve">Artikelklass
</t>
    </r>
    <r>
      <rPr>
        <sz val="10"/>
        <color theme="1"/>
        <rFont val="Calibri"/>
        <family val="2"/>
        <scheme val="minor"/>
      </rPr>
      <t>Söks fram i HA0704
(9999 om Direktlev)</t>
    </r>
  </si>
  <si>
    <r>
      <t xml:space="preserve">Leverantörsnummer
</t>
    </r>
    <r>
      <rPr>
        <sz val="10"/>
        <color theme="1"/>
        <rFont val="Calibri"/>
        <family val="2"/>
        <scheme val="minor"/>
      </rPr>
      <t>Söks fram i HA0702. (Alternativt Distributörsnummer vid direktleverans)</t>
    </r>
  </si>
  <si>
    <r>
      <t xml:space="preserve">Huvudintressent, Leverantörs namn
</t>
    </r>
    <r>
      <rPr>
        <sz val="10"/>
        <color theme="1"/>
        <rFont val="Calibri"/>
        <family val="2"/>
        <scheme val="minor"/>
      </rPr>
      <t>Söks fram i HA0702
(Alternativt Distributörsnamn vid direktleverans)</t>
    </r>
  </si>
  <si>
    <r>
      <t xml:space="preserve">Sortimentskod
</t>
    </r>
    <r>
      <rPr>
        <sz val="10"/>
        <color theme="1"/>
        <rFont val="Calibri"/>
        <family val="2"/>
        <scheme val="minor"/>
      </rPr>
      <t>Ange sortimentskod från lista</t>
    </r>
  </si>
  <si>
    <r>
      <t xml:space="preserve">Varumärke 
</t>
    </r>
    <r>
      <rPr>
        <sz val="10"/>
        <color theme="1"/>
        <rFont val="Calibri"/>
        <family val="2"/>
        <scheme val="minor"/>
      </rPr>
      <t>Skrivs i versaler utan Å, Ä, Ö eller mellanrum.
Ex. HJARTAT</t>
    </r>
  </si>
  <si>
    <t xml:space="preserve">FÖRPACKNINGS-
ENHET </t>
  </si>
  <si>
    <t>ANTAL</t>
  </si>
  <si>
    <r>
      <t xml:space="preserve">BRYTSPÄRR
</t>
    </r>
    <r>
      <rPr>
        <sz val="10"/>
        <color theme="1"/>
        <rFont val="Calibri"/>
        <family val="2"/>
        <scheme val="minor"/>
      </rPr>
      <t xml:space="preserve">Om beställningar ska avrundas till närmsta större enhet ange då samma värde som i Kol V - annars lämna blank. </t>
    </r>
    <r>
      <rPr>
        <b/>
        <sz val="10"/>
        <color theme="1"/>
        <rFont val="Calibri"/>
        <family val="2"/>
        <scheme val="minor"/>
      </rPr>
      <t xml:space="preserve">
</t>
    </r>
  </si>
  <si>
    <r>
      <t xml:space="preserve">Ursprungligt GIP
</t>
    </r>
    <r>
      <rPr>
        <sz val="10"/>
        <color theme="1"/>
        <rFont val="Calibri"/>
        <family val="2"/>
        <scheme val="minor"/>
      </rPr>
      <t xml:space="preserve">exkl. moms
</t>
    </r>
    <r>
      <rPr>
        <b/>
        <sz val="10"/>
        <color theme="1"/>
        <rFont val="Calibri"/>
        <family val="2"/>
        <scheme val="minor"/>
      </rPr>
      <t xml:space="preserve">
</t>
    </r>
  </si>
  <si>
    <r>
      <t xml:space="preserve">GIP
</t>
    </r>
    <r>
      <rPr>
        <sz val="10"/>
        <color theme="1"/>
        <rFont val="Calibri"/>
        <family val="2"/>
        <scheme val="minor"/>
      </rPr>
      <t>exkl. moms</t>
    </r>
    <r>
      <rPr>
        <b/>
        <sz val="10"/>
        <color theme="1"/>
        <rFont val="Calibri"/>
        <family val="2"/>
        <scheme val="minor"/>
      </rPr>
      <t xml:space="preserve">
</t>
    </r>
    <r>
      <rPr>
        <sz val="10"/>
        <color theme="1"/>
        <rFont val="Calibri"/>
        <family val="2"/>
        <scheme val="minor"/>
      </rPr>
      <t xml:space="preserve">(AIP för direktlevererad)
</t>
    </r>
  </si>
  <si>
    <r>
      <t xml:space="preserve">AIP
</t>
    </r>
    <r>
      <rPr>
        <sz val="10"/>
        <color theme="1"/>
        <rFont val="Calibri"/>
        <family val="2"/>
        <scheme val="minor"/>
      </rPr>
      <t xml:space="preserve">exkl. moms
</t>
    </r>
    <r>
      <rPr>
        <b/>
        <sz val="10"/>
        <color theme="1"/>
        <rFont val="Calibri"/>
        <family val="2"/>
        <scheme val="minor"/>
      </rPr>
      <t xml:space="preserve">
</t>
    </r>
    <r>
      <rPr>
        <sz val="10"/>
        <color theme="1"/>
        <rFont val="Calibri"/>
        <family val="2"/>
        <scheme val="minor"/>
      </rPr>
      <t>(Endast för AHL artiklar)</t>
    </r>
  </si>
  <si>
    <r>
      <t xml:space="preserve">AUP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r>
      <rPr>
        <sz val="10"/>
        <color theme="1"/>
        <rFont val="Calibri"/>
        <family val="2"/>
        <scheme val="minor"/>
      </rPr>
      <t>OBS! 
Prisregel</t>
    </r>
  </si>
  <si>
    <r>
      <t xml:space="preserve">Leverantörens rekommenderade utpris
</t>
    </r>
    <r>
      <rPr>
        <sz val="10"/>
        <color theme="1"/>
        <rFont val="Calibri"/>
        <family val="2"/>
        <scheme val="minor"/>
      </rPr>
      <t xml:space="preserve">Inkl. moms
</t>
    </r>
    <r>
      <rPr>
        <b/>
        <sz val="10"/>
        <color theme="1"/>
        <rFont val="Calibri"/>
        <family val="2"/>
        <scheme val="minor"/>
      </rPr>
      <t xml:space="preserve">
</t>
    </r>
  </si>
  <si>
    <t xml:space="preserve">Moms
</t>
  </si>
  <si>
    <t xml:space="preserve">Momskod
</t>
  </si>
  <si>
    <t xml:space="preserve">Beräkningskolumn
</t>
  </si>
  <si>
    <r>
      <t xml:space="preserve">AUP 
</t>
    </r>
    <r>
      <rPr>
        <sz val="10"/>
        <color theme="1"/>
        <rFont val="Calibri"/>
        <family val="2"/>
        <scheme val="minor"/>
      </rPr>
      <t>exkl. moms</t>
    </r>
  </si>
  <si>
    <r>
      <t xml:space="preserve">AUP
</t>
    </r>
    <r>
      <rPr>
        <sz val="10"/>
        <color theme="1"/>
        <rFont val="Calibri"/>
        <family val="2"/>
        <scheme val="minor"/>
      </rPr>
      <t>Marginal kr</t>
    </r>
  </si>
  <si>
    <t xml:space="preserve">AUP (REK)
Marginal %
</t>
  </si>
  <si>
    <r>
      <t xml:space="preserve">Webbpris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</si>
  <si>
    <r>
      <t xml:space="preserve">Webbpris 
</t>
    </r>
    <r>
      <rPr>
        <sz val="10"/>
        <color theme="1"/>
        <rFont val="Calibri"/>
        <family val="2"/>
        <scheme val="minor"/>
      </rPr>
      <t>Exkl. moms</t>
    </r>
  </si>
  <si>
    <r>
      <t xml:space="preserve">Webbpris
</t>
    </r>
    <r>
      <rPr>
        <sz val="10"/>
        <color theme="1"/>
        <rFont val="Calibri"/>
        <family val="2"/>
        <scheme val="minor"/>
      </rPr>
      <t>Marginal</t>
    </r>
    <r>
      <rPr>
        <b/>
        <sz val="10"/>
        <color theme="1"/>
        <rFont val="Calibri"/>
        <family val="2"/>
        <scheme val="minor"/>
      </rPr>
      <t xml:space="preserve"> </t>
    </r>
    <r>
      <rPr>
        <sz val="10"/>
        <color theme="1"/>
        <rFont val="Calibri"/>
        <family val="2"/>
        <scheme val="minor"/>
      </rPr>
      <t xml:space="preserve">kr </t>
    </r>
  </si>
  <si>
    <t xml:space="preserve">Webbpris
Marginal %
</t>
  </si>
  <si>
    <t>Lösen kod till dokument:</t>
  </si>
  <si>
    <t>data</t>
  </si>
  <si>
    <t>Tas bort vid inläsning</t>
  </si>
  <si>
    <t>Kategorichef</t>
  </si>
  <si>
    <t>Leverantörsinfo
1. Artikeldata Grund</t>
  </si>
  <si>
    <t>Används ej</t>
  </si>
  <si>
    <t>EDI</t>
  </si>
  <si>
    <t>J vid Läkemedel</t>
  </si>
  <si>
    <t>SWE</t>
  </si>
  <si>
    <t>N</t>
  </si>
  <si>
    <t>Valbart värde
Masterdata</t>
  </si>
  <si>
    <t>Lämnas blank
Vid OTC anges 180</t>
  </si>
  <si>
    <t>Leverantörsinfo
4. Inköpsdata</t>
  </si>
  <si>
    <t>Anges i sin helhet i kolumn AF. Lämnas blank.</t>
  </si>
  <si>
    <t>J/N</t>
  </si>
  <si>
    <t>Läsas in?</t>
  </si>
  <si>
    <t>AHL/Direkt?</t>
  </si>
  <si>
    <t>PARTNO</t>
  </si>
  <si>
    <t>PARTDESCR1</t>
  </si>
  <si>
    <t>PARTDESCR2</t>
  </si>
  <si>
    <t>CLASS6</t>
  </si>
  <si>
    <t>CERTIF</t>
  </si>
  <si>
    <t>EMPLOYNO</t>
  </si>
  <si>
    <t>LOTTYPE
J/N</t>
  </si>
  <si>
    <t>PICKPREEXP</t>
  </si>
  <si>
    <t>EXPIREDATEYN
J/N</t>
  </si>
  <si>
    <t>KILLDATE</t>
  </si>
  <si>
    <t>LANGCODE</t>
  </si>
  <si>
    <t>NUMBDEC</t>
  </si>
  <si>
    <t>PARTDISCCD</t>
  </si>
  <si>
    <t>PARTFAMDISCCD</t>
  </si>
  <si>
    <t>PARTNOCOM</t>
  </si>
  <si>
    <t>PARTNOTE1</t>
  </si>
  <si>
    <t>PARTNOTE2</t>
  </si>
  <si>
    <t>PARTTYPE</t>
  </si>
  <si>
    <t xml:space="preserve">PARTTYPE2
</t>
  </si>
  <si>
    <t>DELSTOP
J/N</t>
  </si>
  <si>
    <t>PURCHSTOP
J/N</t>
  </si>
  <si>
    <t>SALESTOP
J/N</t>
  </si>
  <si>
    <t>FROMDATE_DEL</t>
  </si>
  <si>
    <t>FROMDATE_PURCH</t>
  </si>
  <si>
    <t>FROMDATE_SALE</t>
  </si>
  <si>
    <t>TODATE_DEL</t>
  </si>
  <si>
    <t>TODATE_PURCH</t>
  </si>
  <si>
    <t>TODATE_SALE</t>
  </si>
  <si>
    <t>SERIALNO
J/N</t>
  </si>
  <si>
    <t>TARIFFNO1</t>
  </si>
  <si>
    <t>TRSPDEMAND</t>
  </si>
  <si>
    <t>UNIT</t>
  </si>
  <si>
    <t>UNITSELL</t>
  </si>
  <si>
    <t>VARTYPE</t>
  </si>
  <si>
    <t>PARTSHIPLT</t>
  </si>
  <si>
    <t>PARTDELLT</t>
  </si>
  <si>
    <t>UNITPURCH</t>
  </si>
  <si>
    <t>UNITRELPS</t>
  </si>
  <si>
    <t>CWAREHOUSE</t>
  </si>
  <si>
    <t>ORGCOUNTRYCD</t>
  </si>
  <si>
    <t>PARTATTRVAL
Kyla</t>
  </si>
  <si>
    <t>PARTATTRVAL
Fara</t>
  </si>
  <si>
    <t>PARTATTRVAL
Säkerhet</t>
  </si>
  <si>
    <t>PARTTYPE1</t>
  </si>
  <si>
    <t>PARTVATCD</t>
  </si>
  <si>
    <t>PRICE (AIP)</t>
  </si>
  <si>
    <t>PRLCC (ÅP)</t>
  </si>
  <si>
    <t>TARIFFNO2</t>
  </si>
  <si>
    <t>TARIFFUNITREL</t>
  </si>
  <si>
    <t>TOBETERMINATEDDATE</t>
  </si>
  <si>
    <t>PARTW1</t>
  </si>
  <si>
    <t>PARTHGHT1</t>
  </si>
  <si>
    <t>PARTLENGTH1</t>
  </si>
  <si>
    <t xml:space="preserve"> PARTWDTH1
          </t>
  </si>
  <si>
    <t>PARTVOL1</t>
  </si>
  <si>
    <t>PSPRODCODEQUAL</t>
  </si>
  <si>
    <t>EXTPARTNO</t>
  </si>
  <si>
    <t>ENHET 1</t>
  </si>
  <si>
    <t>ENHET 2</t>
  </si>
  <si>
    <t>ENHET 3</t>
  </si>
  <si>
    <t>ENHET 4</t>
  </si>
  <si>
    <t>ENHET 5</t>
  </si>
  <si>
    <t>Fast värde</t>
  </si>
  <si>
    <t xml:space="preserve"> KFP Vikt [kg]
3. Förpackningsdata</t>
  </si>
  <si>
    <t>Höjd</t>
  </si>
  <si>
    <t>Längd i AOM = Djup</t>
  </si>
  <si>
    <t>Bredd</t>
  </si>
  <si>
    <t>Leverantörsinfo
3. Förpackningsdata</t>
  </si>
  <si>
    <t>PARTPACK.PARTPACK</t>
  </si>
  <si>
    <t>PURCHPACKFLG  
(J/N)</t>
  </si>
  <si>
    <t>QTY</t>
  </si>
  <si>
    <t>PACKWEIGHT</t>
  </si>
  <si>
    <t>PACKHEIGHT</t>
  </si>
  <si>
    <t>PACKLENGTH</t>
  </si>
  <si>
    <t>PACKWIDTH</t>
  </si>
  <si>
    <t>PACKVOLUME</t>
  </si>
  <si>
    <t xml:space="preserve">CZUNITWMS
</t>
  </si>
  <si>
    <t xml:space="preserve">.CZUNITWMS
</t>
  </si>
  <si>
    <t>.PARTPACK.PARTPACK</t>
  </si>
  <si>
    <t>E</t>
  </si>
  <si>
    <t>Sätts alltid till som högst, datumet för inläsning</t>
  </si>
  <si>
    <t>FAST VÄRDE</t>
  </si>
  <si>
    <t>Anges ej</t>
  </si>
  <si>
    <t>COMPNO</t>
  </si>
  <si>
    <t>MAINVENDNO</t>
  </si>
  <si>
    <t>FROMDATE</t>
  </si>
  <si>
    <t>VENDPARTNO</t>
  </si>
  <si>
    <t>VENDPARTDESCR1</t>
  </si>
  <si>
    <t>VENDPARTDESCR2</t>
  </si>
  <si>
    <t>COUNTRYCD</t>
  </si>
  <si>
    <t>VENDPRUNIT</t>
  </si>
  <si>
    <t>PRVEND</t>
  </si>
  <si>
    <t>VENDDISC1</t>
  </si>
  <si>
    <t>VENDDISC2</t>
  </si>
  <si>
    <t>CURRENCY</t>
  </si>
  <si>
    <t>PARTCUSTOMS</t>
  </si>
  <si>
    <t>KALKFREIGHT</t>
  </si>
  <si>
    <t>PARTPACKAGE</t>
  </si>
  <si>
    <t>UNITPRICE</t>
  </si>
  <si>
    <t>CZCREDEXPDATEYN</t>
  </si>
  <si>
    <t>LIMITDEF</t>
  </si>
  <si>
    <t>DISC_FROM</t>
  </si>
  <si>
    <t>J</t>
  </si>
  <si>
    <t>Vid OTC</t>
  </si>
  <si>
    <t>Vid OTC VARA Info</t>
  </si>
  <si>
    <t xml:space="preserve">Vid OTC VARA Info
</t>
  </si>
  <si>
    <t xml:space="preserve">Nytt fält </t>
  </si>
  <si>
    <t>Leverantörsinfo</t>
  </si>
  <si>
    <t>Vid HV</t>
  </si>
  <si>
    <t>Leverantörsinfo
1. Artikeldata Grund
Max 60 tecken</t>
  </si>
  <si>
    <t>Fast värde - ska alltid läsas in som 1.
Distributör 106628 registreras när artikel finns på Hjärtat Logistik</t>
  </si>
  <si>
    <t>Valbart värde
Masterdata
Sätts alltid till det datum då inläsning görs.</t>
  </si>
  <si>
    <t xml:space="preserve">Leverantörsinfo
2. Artikeldata Utökad
</t>
  </si>
  <si>
    <t xml:space="preserve">4.Inköpsdata 
Moms vid Fsg
</t>
  </si>
  <si>
    <t>Leverantörsinfo
2. Artikeldata Utökad</t>
  </si>
  <si>
    <t>Fast värde - Alla artiklar läses in i Revionics, undantag hanteras separat</t>
  </si>
  <si>
    <t>1. Artikeldatagrund</t>
  </si>
  <si>
    <t>Används ej - Avser interfacelistan PIPV</t>
  </si>
  <si>
    <t>CZPRODNAME</t>
  </si>
  <si>
    <t>CHILLED</t>
  </si>
  <si>
    <t>CZFRIDGE</t>
  </si>
  <si>
    <t>CZDRUGCLASS</t>
  </si>
  <si>
    <t>CZDRUGCD</t>
  </si>
  <si>
    <t>CZCONSUMERSTOP</t>
  </si>
  <si>
    <t>CZCONSUMERSTOPDATE</t>
  </si>
  <si>
    <t>CZDISTRIBUTOR</t>
  </si>
  <si>
    <t>CZDISTORDERNO</t>
  </si>
  <si>
    <t>CZDISTCHANGEDATE</t>
  </si>
  <si>
    <t>CZNORDICPRODNO</t>
  </si>
  <si>
    <t>VAT</t>
  </si>
  <si>
    <t>CZASSCD</t>
  </si>
  <si>
    <t>CZASSCDDATE</t>
  </si>
  <si>
    <t>CZASSORTMENTPOS</t>
  </si>
  <si>
    <t>CZATCCD</t>
  </si>
  <si>
    <t>CZATCDESCR</t>
  </si>
  <si>
    <t>CZPARALLELIMPORT</t>
  </si>
  <si>
    <t>CZBENEFIT</t>
  </si>
  <si>
    <t>CZDURABUNOPEN</t>
  </si>
  <si>
    <t>CZDURABOPEN</t>
  </si>
  <si>
    <t>CZAIPRICE</t>
  </si>
  <si>
    <t>CZRAUPRICE</t>
  </si>
  <si>
    <t>CZNPLPACKID</t>
  </si>
  <si>
    <t>CZPRODSTATUSPS</t>
  </si>
  <si>
    <t>CZGROUP</t>
  </si>
  <si>
    <t>CZITEMMARK</t>
  </si>
  <si>
    <t>CZVARATYPE</t>
  </si>
  <si>
    <t>CZGUCD</t>
  </si>
  <si>
    <t>CZSUBGROUP</t>
  </si>
  <si>
    <t>CZNUMBINPACK</t>
  </si>
  <si>
    <t>CZUNITINPACK</t>
  </si>
  <si>
    <t>CZPRODNAME1</t>
  </si>
  <si>
    <t>CZPHARMAFORMCD</t>
  </si>
  <si>
    <t>CZPHARMAFORMDESC</t>
  </si>
  <si>
    <t>CZSTRENGTHNUMB</t>
  </si>
  <si>
    <t>CZSTRENGTHUNIT</t>
  </si>
  <si>
    <t>CZSTRENGTHUNITDESC</t>
  </si>
  <si>
    <t>CZPACKTYPEIN</t>
  </si>
  <si>
    <t>CZPACKTYPEINDESC</t>
  </si>
  <si>
    <t>CZPHARMAFORMGRP</t>
  </si>
  <si>
    <t>CZPHARMAFRMGRPDESC</t>
  </si>
  <si>
    <t>CZUNITIDINPACK</t>
  </si>
  <si>
    <t>CZMULTIPLE1INPACK</t>
  </si>
  <si>
    <t>CZMULTIPLE2INPACK</t>
  </si>
  <si>
    <t>CZNPLID</t>
  </si>
  <si>
    <t>CZSTRENGTH</t>
  </si>
  <si>
    <t>CZPACKAGE</t>
  </si>
  <si>
    <t>CZCIEXPORTYN</t>
  </si>
  <si>
    <t>CZMDR</t>
  </si>
  <si>
    <t>EANSTATUS</t>
  </si>
  <si>
    <t>EANCODE (N20)</t>
  </si>
  <si>
    <t>CZPRODPRIO</t>
  </si>
  <si>
    <t>CZEXCHANGEGROUP</t>
  </si>
  <si>
    <t>CZSIZECLUSTER</t>
  </si>
  <si>
    <t>CZPERIODSTART</t>
  </si>
  <si>
    <t>CZPERIODEND</t>
  </si>
  <si>
    <t>CZRACKPRODNAME</t>
  </si>
  <si>
    <t>CZRACKTEXT</t>
  </si>
  <si>
    <t>CZRACKATTRIBUTE</t>
  </si>
  <si>
    <t>CZRACKUNIT</t>
  </si>
  <si>
    <t>CZRACKNUMBER</t>
  </si>
  <si>
    <t>CZRACKSELLTEXT</t>
  </si>
  <si>
    <t>CZRACKMULTIPLE</t>
  </si>
  <si>
    <t>CZRACKHINT</t>
  </si>
  <si>
    <t>CZRACKCUSTCLUB</t>
  </si>
  <si>
    <t>CZRACKNEWS</t>
  </si>
  <si>
    <t>CZRACKPRODNO</t>
  </si>
  <si>
    <t>CZRECEIPTTEXT</t>
  </si>
  <si>
    <t>CZRACKFORMCD</t>
  </si>
  <si>
    <t>CZRACKICON</t>
  </si>
  <si>
    <t>CZRACKICONACTIVE</t>
  </si>
  <si>
    <t>CZPURCHSTOP_YN</t>
  </si>
  <si>
    <t>CZPRIORITY_YN</t>
  </si>
  <si>
    <t>CZSIZEGROUP</t>
  </si>
  <si>
    <t>CZPRIOORDER</t>
  </si>
  <si>
    <t>CZPRIOFROM</t>
  </si>
  <si>
    <t>Juridisk enhet</t>
  </si>
  <si>
    <t>Varnamn (C100)</t>
  </si>
  <si>
    <t>Kyltext (C50)</t>
  </si>
  <si>
    <t>Narkotikakl Värde: -, 0-6</t>
  </si>
  <si>
    <t>Narkotika klassificerad (J/N)</t>
  </si>
  <si>
    <t>Konsument stop J/N</t>
  </si>
  <si>
    <t>Datum för konsstopp YYYYMMDD</t>
  </si>
  <si>
    <t>Distributör (C7)</t>
  </si>
  <si>
    <t xml:space="preserve">Beställnnr distributör </t>
  </si>
  <si>
    <t>Ändringsdatum Distributör</t>
  </si>
  <si>
    <t>Huvudintressent (C50)</t>
  </si>
  <si>
    <t>Nordiskt varunummer (C20)</t>
  </si>
  <si>
    <t>Moms</t>
  </si>
  <si>
    <t>Sortimentskod (C80)</t>
  </si>
  <si>
    <t>Ändringsdatum Sortimentskod</t>
  </si>
  <si>
    <t>Sortimentskod (C1)</t>
  </si>
  <si>
    <t>ATC-kod (C8)</t>
  </si>
  <si>
    <t>ATC-beskr(C280)</t>
  </si>
  <si>
    <t>Parallellimport J/N</t>
  </si>
  <si>
    <t>Förmån J/N</t>
  </si>
  <si>
    <t>Hållbarhet ej öppnad (C30)</t>
  </si>
  <si>
    <t>Hållbarhet öppen (C30)</t>
  </si>
  <si>
    <t xml:space="preserve">AIP pris (C12) </t>
  </si>
  <si>
    <t>AUP-pris (C12)</t>
  </si>
  <si>
    <t>NplPackID (C15)</t>
  </si>
  <si>
    <t>Artikelstatus PS</t>
  </si>
  <si>
    <t>Utbytesgrupp (C12)</t>
  </si>
  <si>
    <t>Varumärke som kod (C6)</t>
  </si>
  <si>
    <t>Produkttyp från VARA (C3)</t>
  </si>
  <si>
    <t>Varugrupperingskod (GU) (C8)</t>
  </si>
  <si>
    <t>Undergrupp till CLASS4 från VARA (C4)</t>
  </si>
  <si>
    <t>AntalIFörp Num(7,3)</t>
  </si>
  <si>
    <t>EnhetIFörp (C40)</t>
  </si>
  <si>
    <t>Artikelnamn (C100)</t>
  </si>
  <si>
    <t>Läkemedelsform (C20)</t>
  </si>
  <si>
    <t>LäkemformBesk(C100)</t>
  </si>
  <si>
    <t>EnhStyrka Num(12,3)</t>
  </si>
  <si>
    <t>EnhStyrkaId(C30)</t>
  </si>
  <si>
    <t>EnhStyrkaBesk(C30)</t>
  </si>
  <si>
    <t>FörpTypInre(C6)</t>
  </si>
  <si>
    <t>FörpTypInreBesk(C30)</t>
  </si>
  <si>
    <t>LäkemFormGrp(C6)</t>
  </si>
  <si>
    <t>LäkemFormGrpBesk(C30)</t>
  </si>
  <si>
    <t>EnhetId (C6)</t>
  </si>
  <si>
    <t>Multipel1 (C6)</t>
  </si>
  <si>
    <t>Multipel2 (C6)</t>
  </si>
  <si>
    <t>NPL-ID från VARA (C15)</t>
  </si>
  <si>
    <t>Ingående substansers styrka (C80)</t>
  </si>
  <si>
    <t>Förpackningsstorlek NxNxN (C50)</t>
  </si>
  <si>
    <t>CI flagga (Ja/Nej)</t>
  </si>
  <si>
    <t>Medicinskteknisk (J/N)</t>
  </si>
  <si>
    <t>0=aktiv/1=delete</t>
  </si>
  <si>
    <t>Ean-nummer</t>
  </si>
  <si>
    <t>Prio periodensvara (C1)</t>
  </si>
  <si>
    <t>Utbytesgrupp (C10)</t>
  </si>
  <si>
    <t>TLV storlekskluster (C10)</t>
  </si>
  <si>
    <t>Startdatum YYYYMMDD</t>
  </si>
  <si>
    <t>Slutdatum YYYYMMDD</t>
  </si>
  <si>
    <t>Produktnamn (C100)</t>
  </si>
  <si>
    <t>Hyllkantstext (C100)</t>
  </si>
  <si>
    <t>Egenskap (C100)</t>
  </si>
  <si>
    <t>Enhet (C100)</t>
  </si>
  <si>
    <t>Antal (N20)</t>
  </si>
  <si>
    <t>Säljande bud (C250)</t>
  </si>
  <si>
    <t>Multiple (C5)</t>
  </si>
  <si>
    <t>Tips (C150)</t>
  </si>
  <si>
    <t>Kundklubb (C10)</t>
  </si>
  <si>
    <t>Nyhet (C50)</t>
  </si>
  <si>
    <t>Varunr (C30)</t>
  </si>
  <si>
    <t>Kvittotext (C100)</t>
  </si>
  <si>
    <t>Kosttilskott/OTC (Kodvärde CZRACKFORMCD)</t>
  </si>
  <si>
    <t>Hyllkantsikon (Kodvärde CZRACKICON)</t>
  </si>
  <si>
    <t>Ikon aktiv på etikett J/N</t>
  </si>
  <si>
    <t>Best.stop J/N</t>
  </si>
  <si>
    <t>Storleksgr. N(10)</t>
  </si>
  <si>
    <t>Priorankning (N1)</t>
  </si>
  <si>
    <t>Prio från (YYYYMMDD)</t>
  </si>
  <si>
    <t>AVSER AIP (Apotekens In Pris)</t>
  </si>
  <si>
    <t>AVSER AUP (Apotekens Ut Pris)</t>
  </si>
  <si>
    <t>AVSER WEBBPRIS (Syns endast på sajten)</t>
  </si>
  <si>
    <t>PRICELIST</t>
  </si>
  <si>
    <t>PRICELIST_TYPE</t>
  </si>
  <si>
    <t>PRICE_FACTOR</t>
  </si>
  <si>
    <t>PRICE</t>
  </si>
  <si>
    <t>PREDEF_DISC</t>
  </si>
  <si>
    <t>AUTOCODISC</t>
  </si>
  <si>
    <t>KONSPR</t>
  </si>
  <si>
    <t>WEBPR</t>
  </si>
  <si>
    <t xml:space="preserve">EAN </t>
  </si>
  <si>
    <t>Nordiskt Varunummer</t>
  </si>
  <si>
    <t>Ersätter PSID</t>
  </si>
  <si>
    <t>Artikelnamn</t>
  </si>
  <si>
    <t>Redan registrerad? Webunik
Vid JA - ange PS ID</t>
  </si>
  <si>
    <t>Artikelgrupp</t>
  </si>
  <si>
    <t>Artikelklass</t>
  </si>
  <si>
    <t>Leverantörnummer</t>
  </si>
  <si>
    <t>Leverantörsnamn</t>
  </si>
  <si>
    <t>Leverantörsartikelnummer</t>
  </si>
  <si>
    <t>Säkerhetsdatablad
1 eller 2 = J</t>
  </si>
  <si>
    <t>Inköpsenhet</t>
  </si>
  <si>
    <t>Antal</t>
  </si>
  <si>
    <t>FÖRPACKNINGSENHET 2</t>
  </si>
  <si>
    <t>ANTAL i DFP</t>
  </si>
  <si>
    <t>EAN kod på DFP</t>
  </si>
  <si>
    <t>Valuta</t>
  </si>
  <si>
    <t>AUP</t>
  </si>
  <si>
    <t>WP</t>
  </si>
  <si>
    <t>Brytspärr J eller N
Informtion anges av Alexandra Sundh och Aida Aljic</t>
  </si>
  <si>
    <t>Distributör artikel är kopplad mot per idag
ENDAST VID WEBUNIK</t>
  </si>
  <si>
    <t>BESTÄLLNINGSNUMMER Distributör per idag
ENDAST VID WEBUNIK</t>
  </si>
  <si>
    <t>Har artikel brytspärr per idag?
ENDAST VID WEBUNIK</t>
  </si>
  <si>
    <t>Artikelrestriktion
ENDAST VID WEBUNIK MOT AHL</t>
  </si>
  <si>
    <t xml:space="preserve">Versionshistorik </t>
  </si>
  <si>
    <t>Version</t>
  </si>
  <si>
    <t>Datum</t>
  </si>
  <si>
    <t>Flik</t>
  </si>
  <si>
    <t>Beskrivning / Kolumn</t>
  </si>
  <si>
    <t>Kommentar</t>
  </si>
  <si>
    <t>Oktober 2022.1</t>
  </si>
  <si>
    <t>0. Instruktion</t>
  </si>
  <si>
    <t>Uppdaterat datum.</t>
  </si>
  <si>
    <t>Hela mallen</t>
  </si>
  <si>
    <t>Tagit bort text om att mått och hyllkantsetiketter  enbart gäller för butiksavisering.</t>
  </si>
  <si>
    <t xml:space="preserve">Omniomställning </t>
  </si>
  <si>
    <t>APH MD Förpackningsdata</t>
  </si>
  <si>
    <t>Länkat mått till inläsningskolumner.</t>
  </si>
  <si>
    <t>2. Artikeldata Utökad</t>
  </si>
  <si>
    <t>Uppdaterat lista för Hållbarhetsmärkning.</t>
  </si>
  <si>
    <t>Rainforest Alliance, Vegan Society</t>
  </si>
  <si>
    <t>Uppdaterat information gällande logistiska enheter samt lagt till exempel.</t>
  </si>
  <si>
    <t>Uppdaterat formler för automatisk kodning av logistiska enheter.</t>
  </si>
  <si>
    <t>.CZUNITWMS</t>
  </si>
  <si>
    <t>Till Nyhetslistan</t>
  </si>
  <si>
    <t>Uppdaterat formel för att undvika att Varunummer läggs på HV.</t>
  </si>
  <si>
    <t>Låst värdet 1 då det i det flesta fall är 1.</t>
  </si>
  <si>
    <t>Oktober 2022.2</t>
  </si>
  <si>
    <t>Uppdaterat datum April 2022.</t>
  </si>
  <si>
    <t xml:space="preserve">3. Förpackningsdata  </t>
  </si>
  <si>
    <t>Fixat till en exempelbild som dolde förklaringen.</t>
  </si>
  <si>
    <t>Oktober 2022.3</t>
  </si>
  <si>
    <t>Uppdaterat datum 2022-04-25.</t>
  </si>
  <si>
    <t>Lagt till inkl moms i rubrik för att tydliggöra hur priser läggs in, samt ändrat Nettopris till Pris efter rabatt.</t>
  </si>
  <si>
    <t>APH Kategorichef</t>
  </si>
  <si>
    <t>Ändrat färg på rubrik gällande känslig artikel då det är auto, lagt till heltal WEB och inkl moms i prisrubriker, samt prisregler som note.</t>
  </si>
  <si>
    <t>Artikelgrupper</t>
  </si>
  <si>
    <t>Lagt till nya artikelgrupper/subkategorier: 14CD, 15IA, 48JA.</t>
  </si>
  <si>
    <t>Även uppdaterat rullistan i KC-fliken.</t>
  </si>
  <si>
    <t>Oktober 2022.4</t>
  </si>
  <si>
    <t>Uppdaterat datum 2022-05-10.</t>
  </si>
  <si>
    <t>Certified Vegan, I´m Vegan, EU Ecolabel, Soil Association Organic</t>
  </si>
  <si>
    <t>Tabeller</t>
  </si>
  <si>
    <t>Oktober 2022.5</t>
  </si>
  <si>
    <t>Uppdaterat datum 2022-06-03.</t>
  </si>
  <si>
    <t>Ändrat inpris till exkl moms i rubrik (felinformerad tidigare), samt ändrat tillbaka till Nettopris.</t>
  </si>
  <si>
    <t>Ändrat inpris till exkl moms i rubrik (felinformerad tidigare).</t>
  </si>
  <si>
    <t>Döpt om Hållbar förpackning till Miljöförpackad och Närproducerad till Nordisk.</t>
  </si>
  <si>
    <t>Önskemål från Cecilia Michel, Hållbarhetsstrateg.</t>
  </si>
  <si>
    <t>5. E-Handel</t>
  </si>
  <si>
    <t>Tagit bort Ekologisk från Tillåtna kodvärden under Attribut.</t>
  </si>
  <si>
    <t>Februari 2023.1</t>
  </si>
  <si>
    <t>Lagt till Vegansk (med definitionen: Produkten är fri från animaliska ingredienser och tillsatser) i en egen kolumn.</t>
  </si>
  <si>
    <t>Tagit bort Teresas namn i kommentarer, bytt ut till note utan namn.</t>
  </si>
  <si>
    <t>Önskemål från Anna Bergström, GDPR.</t>
  </si>
  <si>
    <t>Fixat så att tullnr kan börja med nolla.</t>
  </si>
  <si>
    <t>Fixat så vikt även kommer med på AHL-artiklar.</t>
  </si>
  <si>
    <t>Önskemål från Anna Rahm.</t>
  </si>
  <si>
    <t>APH MD APH Specifika</t>
  </si>
  <si>
    <t>Fixat formeln gällande dag/dagar då den bara var rätt på första raden.</t>
  </si>
  <si>
    <t>Kollat av och fixat hållbarhetslistan som var fel och ej stämde helt med AOM. Bland annat Natrue Organic.</t>
  </si>
  <si>
    <t>Artikelns beställningsnr tillagt text i rubrik: Max 20 tecken.</t>
  </si>
  <si>
    <t>Får felmeddelande i AOM vid fler tecken.</t>
  </si>
  <si>
    <t>Tillagd instruktion för EMV-leverantörer att endast fylla i flik 1 och 3 m.m. Samt uppdaterat datum.</t>
  </si>
  <si>
    <t>EMV-mallen slås ihop med denna.</t>
  </si>
  <si>
    <t>Ändrat namn på flik till APH KIC KIA PC.</t>
  </si>
  <si>
    <t>1. Artikeldata Grund &amp; 3. Förpackningsdata</t>
  </si>
  <si>
    <t>Flyttat måtten från flik 1 till 3.</t>
  </si>
  <si>
    <t>1. Artikeldata Grund &amp; 4. Inköpsdata</t>
  </si>
  <si>
    <t>Flyttat Beställningsnr från flik 4 till 1, samt förtydligat rubriken (Lev artnr) och ändrat engelska översättningen till Supplier item number.</t>
  </si>
  <si>
    <t>1. Artikeldata Grund &amp; 2. Artikeldata Utökad</t>
  </si>
  <si>
    <t>Flyttat Hållbarhet öppnad/oöppnad från flik 2 till 1. Flyttat Med.tek från flik 1 till 2.</t>
  </si>
  <si>
    <t>Lagt till Frontify som bildkälla.</t>
  </si>
  <si>
    <t>Ändrat kolumn J och K så att det blir Nordisk och Miljoforpackad om Ja i Artikeldata Utökad.</t>
  </si>
  <si>
    <t>Önskemål från PIM via Cecilia.</t>
  </si>
  <si>
    <t>Lagt till formel i kolumn G, H och I för att märkningarna ska skrivas på ett sätt som passar PIM.</t>
  </si>
  <si>
    <t>Lagt till Medvetna val med formler i kolumn L-Q.</t>
  </si>
  <si>
    <t>Ändrat till listval för Vegansk i kolumn AI.</t>
  </si>
  <si>
    <t>Pga formel som tas från denna.</t>
  </si>
  <si>
    <t>Lagt till två Hållbarhetsmärkningar i kolumn J-L.</t>
  </si>
  <si>
    <t>24 Cosmetique Bio Cosmos Organic, 25 Fair for Life</t>
  </si>
  <si>
    <t>Lagt till kolumn för att lägga ihop Hållbarhetsmärkningarna.</t>
  </si>
  <si>
    <t>Önskemål från PIM.</t>
  </si>
  <si>
    <t>Maj 2023.1</t>
  </si>
  <si>
    <t>APH KIC KIA PC</t>
  </si>
  <si>
    <t>Uträkning tillagd för annan valuta än SEK.</t>
  </si>
  <si>
    <t>Även justerat i inläsningsflikarna.</t>
  </si>
  <si>
    <t>Lagt till varugrupp 950 för EMV.</t>
  </si>
  <si>
    <t>Lagt till artikelgrupp 27DE Rizatriptan.</t>
  </si>
  <si>
    <t>Felstavning korrigerad Leverantörens "rekommenderade" utpris.</t>
  </si>
  <si>
    <t>Lagt till note om webbpris.</t>
  </si>
  <si>
    <t>Lagt till instruktion att EAN ej får börja med 0.</t>
  </si>
  <si>
    <t>Fixat stavfel "Märkning" i rubrik.</t>
  </si>
  <si>
    <t>Lagt till info om land som det faktureras ifrån.</t>
  </si>
  <si>
    <t>Fixat stavfel "Artikeldata".</t>
  </si>
  <si>
    <t>Uppdaterat datum, samt uppdaterat/lagt till i texten.</t>
  </si>
  <si>
    <t>Lagt till artikelgrupp 39GA och 40BF.</t>
  </si>
  <si>
    <t>Lagt till artikelgrupp 39GA som känslig.</t>
  </si>
  <si>
    <t>Kommentar tillagd om Ersätter psid.</t>
  </si>
  <si>
    <t>Lagt till kolumn för kommentar om redan registrerad artikel.</t>
  </si>
  <si>
    <t>Lagt till diverse notes.</t>
  </si>
  <si>
    <t>Ändrat överst till KIC/KIA/PC.</t>
  </si>
  <si>
    <t>Oktober 2023.1</t>
  </si>
  <si>
    <t>Uppdaterat AIP-formeln som var lite fel.</t>
  </si>
  <si>
    <t>APH MD Artikeldata</t>
  </si>
  <si>
    <t>Uppdaterat kolumn AP och AQ för att det inte ska bli fel vid pris per dfp.</t>
  </si>
  <si>
    <t>November 2023.1</t>
  </si>
  <si>
    <t>Transportkod 99 ligger inte default</t>
  </si>
  <si>
    <t>Lagt till artikelgrupp 26AE</t>
  </si>
  <si>
    <t>December 2023.1</t>
  </si>
  <si>
    <t xml:space="preserve">Tabeller </t>
  </si>
  <si>
    <t>Adderat hållbarhetssymboler 26-31</t>
  </si>
  <si>
    <t>5. E-handel</t>
  </si>
  <si>
    <t>Ändrat i formler för hållbarhetsmärkningar och medvetna val för tillägg av hållbarhetssymboler 26-31</t>
  </si>
  <si>
    <t>Adderat hållbarhetssymboler 26-31 i drop-downlistor för hållbarhetsmärkningar</t>
  </si>
  <si>
    <t>Januari 2024.1</t>
  </si>
  <si>
    <t>Lagt till artikelgrupp 26AE - Övriga kosttillskott</t>
  </si>
  <si>
    <t>Mars 2024.3</t>
  </si>
  <si>
    <t>Kolumn J Ekologiskt Jordbruk EU Ekologis  ändras till Ekologiskt livsmedel. Ta bort Krav finnas kvar i kolumn K och L. Kolumn K och L: Ta bort Ekologiskt Jordbruk EU Ekologisk</t>
  </si>
  <si>
    <t>Kolumn J tillagt Obligatoriskt för Ekologiskt livsmedel</t>
  </si>
  <si>
    <t>Kolumn Q och S text tillagd för kosttillskott.</t>
  </si>
  <si>
    <t>Ny text för att specificera kostillskott i Kolumn AE, AF, V, X,  Z, AA, AB, AC, AD</t>
  </si>
  <si>
    <t>Borttag av kolumn AR, AS, AT, AU som inte används längre.</t>
  </si>
  <si>
    <t>Augusti 2024.8</t>
  </si>
  <si>
    <t>Lagt till 09AA-09DD Intim och tagit bort 38 AA-44DA Intim</t>
  </si>
  <si>
    <t>December 2024.12</t>
  </si>
  <si>
    <t>E-Handel</t>
  </si>
  <si>
    <r>
      <t>Lagt in Varningar och instruktioner E</t>
    </r>
    <r>
      <rPr>
        <sz val="10"/>
        <rFont val="Calibri"/>
        <family val="2"/>
        <scheme val="minor"/>
      </rPr>
      <t xml:space="preserve">ventuella varnings- eller säkerhetsinformation som finns angivet på produkten (enl art 19d i Produktsäkerhetsförordningen (EU) 2023/988)
samt  ny kolumn med följande text: Kontaktuppgifter (post- och elektronisk adress) där tillverkare kan kontakta 19a i Produktsäkerhetsförordningen (EU) 2023/988
Kontaktuppgifter (post- och elektronisk adress) till importör om tillverkare inte är etablerad i unionen (art 19b i Produktsäkerhetsförordningen (EU) 2023/988
</t>
    </r>
  </si>
  <si>
    <t>Janmuari 2025. n01.30</t>
  </si>
  <si>
    <t>2025.01.30</t>
  </si>
  <si>
    <t>Ändrat 18CA till Hushållsadessoarer</t>
  </si>
  <si>
    <t>Leverantörsdel</t>
  </si>
  <si>
    <t>KC del</t>
  </si>
  <si>
    <t>Lagringsvillkor</t>
  </si>
  <si>
    <t>Revideringsvecka</t>
  </si>
  <si>
    <t>Revideringsorsak</t>
  </si>
  <si>
    <t>Artikeltyp</t>
  </si>
  <si>
    <t>Produktklass Läkemedel</t>
  </si>
  <si>
    <t>Volym-/Viktenhet</t>
  </si>
  <si>
    <t>Momssats</t>
  </si>
  <si>
    <t>Hållbarhetssymbol</t>
  </si>
  <si>
    <t>Lagringsvillkor Kylvara</t>
  </si>
  <si>
    <t>Lagringsvillkor Farligt gods</t>
  </si>
  <si>
    <t>Typ av Brandfara</t>
  </si>
  <si>
    <t>Förpackningsenheter</t>
  </si>
  <si>
    <t>Skall artikel läsas in</t>
  </si>
  <si>
    <t>Sortimentsposition</t>
  </si>
  <si>
    <t>Age</t>
  </si>
  <si>
    <t>Målgrupp</t>
  </si>
  <si>
    <t>Solskyddsfaktor</t>
  </si>
  <si>
    <t>Vitaminer</t>
  </si>
  <si>
    <t>Mineraler</t>
  </si>
  <si>
    <t>Produkttyp</t>
  </si>
  <si>
    <t>Näringsinnehåll</t>
  </si>
  <si>
    <t>Mun &amp; Tänder</t>
  </si>
  <si>
    <t>Hårdhet Tandborste</t>
  </si>
  <si>
    <t>Med Fluor?</t>
  </si>
  <si>
    <t>Hundstorlek Vikt</t>
  </si>
  <si>
    <t>Hundtyp Ålder</t>
  </si>
  <si>
    <t>Kattyp Ålder</t>
  </si>
  <si>
    <t>Verkningstid</t>
  </si>
  <si>
    <t>Nikotinprodukt?</t>
  </si>
  <si>
    <t>Landskoder</t>
  </si>
  <si>
    <t>Leverans</t>
  </si>
  <si>
    <t>Medicinskteknisk</t>
  </si>
  <si>
    <t>Säkerhet</t>
  </si>
  <si>
    <t>Kategori</t>
  </si>
  <si>
    <t>v.5 Februari</t>
  </si>
  <si>
    <t>Nyhet</t>
  </si>
  <si>
    <t>1 Receptfritt läkemedel (OTC)</t>
  </si>
  <si>
    <t>st</t>
  </si>
  <si>
    <t>Momsfritt</t>
  </si>
  <si>
    <t>0  Ingen symbol</t>
  </si>
  <si>
    <t>0 = Inga villkor</t>
  </si>
  <si>
    <t>1 = Brandfarlig aerosol</t>
  </si>
  <si>
    <t>BX = Dfp</t>
  </si>
  <si>
    <t>Ja</t>
  </si>
  <si>
    <t>GRU</t>
  </si>
  <si>
    <t>0 mån</t>
  </si>
  <si>
    <t>Spädbarn</t>
  </si>
  <si>
    <t>SPF10</t>
  </si>
  <si>
    <t>Multivitamin</t>
  </si>
  <si>
    <t>Multimineral</t>
  </si>
  <si>
    <t>Dryck</t>
  </si>
  <si>
    <t>Komplett</t>
  </si>
  <si>
    <t>Sugtabletter</t>
  </si>
  <si>
    <t>Extramjuk</t>
  </si>
  <si>
    <t>1 till 10 kg</t>
  </si>
  <si>
    <t>Valp</t>
  </si>
  <si>
    <t>Bandmask</t>
  </si>
  <si>
    <t>Fästingar</t>
  </si>
  <si>
    <t>Kattunge</t>
  </si>
  <si>
    <t xml:space="preserve">Korttidsverkande &lt;12 timmar </t>
  </si>
  <si>
    <t>AD - Andorra</t>
  </si>
  <si>
    <t>Direktlevererad</t>
  </si>
  <si>
    <t>0 = Ej applicerbart</t>
  </si>
  <si>
    <t>Accessoarer</t>
  </si>
  <si>
    <t>v.18 Maj</t>
  </si>
  <si>
    <t>Utgår</t>
  </si>
  <si>
    <t>2 Naturläkemedel (OTC)</t>
  </si>
  <si>
    <t>ml</t>
  </si>
  <si>
    <t>EUR</t>
  </si>
  <si>
    <t>3  Astma- och Allergiförbundet</t>
  </si>
  <si>
    <t>2  KRAV</t>
  </si>
  <si>
    <t>1 = 2-8°C</t>
  </si>
  <si>
    <t>2 = Övriga UN-nunmmer</t>
  </si>
  <si>
    <t>2 = Vätska flampunkt</t>
  </si>
  <si>
    <t>B1 = Om en till nivå finns</t>
  </si>
  <si>
    <t>Nej</t>
  </si>
  <si>
    <t>TIL</t>
  </si>
  <si>
    <t>3 mån</t>
  </si>
  <si>
    <t>Barn</t>
  </si>
  <si>
    <t>SPF15</t>
  </si>
  <si>
    <t>A-vitamin</t>
  </si>
  <si>
    <t>Folsyra</t>
  </si>
  <si>
    <t>Pulver</t>
  </si>
  <si>
    <t>Energirik</t>
  </si>
  <si>
    <t>Tuggtabletter</t>
  </si>
  <si>
    <t>Mjuk</t>
  </si>
  <si>
    <t>11 till 25 kg</t>
  </si>
  <si>
    <t>Fullvuxen hund</t>
  </si>
  <si>
    <t>Spolmask</t>
  </si>
  <si>
    <t>Loppor</t>
  </si>
  <si>
    <t>Fullvuxen katt</t>
  </si>
  <si>
    <t>Långtidsverkande &gt;12 timmar</t>
  </si>
  <si>
    <t>AE - Förenade arabemiraten</t>
  </si>
  <si>
    <t>Via AHL</t>
  </si>
  <si>
    <t xml:space="preserve">LV </t>
  </si>
  <si>
    <t>1 = Säkerhetsklassad</t>
  </si>
  <si>
    <t>Allergi</t>
  </si>
  <si>
    <t>v.40 Oktober</t>
  </si>
  <si>
    <t>Artikelförändring</t>
  </si>
  <si>
    <t>3 Traditionellt växtbaserat läkemedel (OTC)</t>
  </si>
  <si>
    <t>mg</t>
  </si>
  <si>
    <t>USD</t>
  </si>
  <si>
    <t>4  Svanen</t>
  </si>
  <si>
    <t>5 = 2-8°C EJ kyla vid inleverans</t>
  </si>
  <si>
    <t>3 = Aerosol (UN-1950)</t>
  </si>
  <si>
    <t>3 = Ej brandfarlig</t>
  </si>
  <si>
    <t>LV = Lav</t>
  </si>
  <si>
    <t>FRI</t>
  </si>
  <si>
    <t>6 mån</t>
  </si>
  <si>
    <t>Ungdom</t>
  </si>
  <si>
    <t>SPF20</t>
  </si>
  <si>
    <t>B-vitamin</t>
  </si>
  <si>
    <t>Kalcium</t>
  </si>
  <si>
    <t>Bar</t>
  </si>
  <si>
    <t>Fiberrik</t>
  </si>
  <si>
    <t>Tuggummi</t>
  </si>
  <si>
    <t>Medium</t>
  </si>
  <si>
    <t>Ej relevant</t>
  </si>
  <si>
    <t>över 25 kg</t>
  </si>
  <si>
    <t>Ravens</t>
  </si>
  <si>
    <t>Löss</t>
  </si>
  <si>
    <t>AF - Afghanistan</t>
  </si>
  <si>
    <t>2 = Risk</t>
  </si>
  <si>
    <t>Ansikte</t>
  </si>
  <si>
    <t>Utanför revideringsfönster</t>
  </si>
  <si>
    <t>Ersätts</t>
  </si>
  <si>
    <t>4 Växtbaserat läkemedel (OTC)</t>
  </si>
  <si>
    <t>g</t>
  </si>
  <si>
    <t>5  GOTS</t>
  </si>
  <si>
    <t>PX = Pall</t>
  </si>
  <si>
    <t>SÄS</t>
  </si>
  <si>
    <t>1 år</t>
  </si>
  <si>
    <t>SPF25</t>
  </si>
  <si>
    <t>C-vitamin</t>
  </si>
  <si>
    <t>Krom</t>
  </si>
  <si>
    <t>Brustablett</t>
  </si>
  <si>
    <t>Proteinrik</t>
  </si>
  <si>
    <t>Gel</t>
  </si>
  <si>
    <t>Hård</t>
  </si>
  <si>
    <t>Mjällkvalster</t>
  </si>
  <si>
    <t>AG - Antigua och Barbuda</t>
  </si>
  <si>
    <t>3 = Kontaminerande</t>
  </si>
  <si>
    <t>Bett och stick</t>
  </si>
  <si>
    <t>Jul</t>
  </si>
  <si>
    <t>5 Vissa utvärtes läkemedel (OTC)</t>
  </si>
  <si>
    <t>kg</t>
  </si>
  <si>
    <t>6  Ekologiskt livsmedel</t>
  </si>
  <si>
    <t>WEB</t>
  </si>
  <si>
    <t>Senior</t>
  </si>
  <si>
    <t>D-vitamin</t>
  </si>
  <si>
    <t>Järn</t>
  </si>
  <si>
    <t>Spray</t>
  </si>
  <si>
    <t>Myggor</t>
  </si>
  <si>
    <t>AI - Anguilla</t>
  </si>
  <si>
    <t>Böcker</t>
  </si>
  <si>
    <t>Sol</t>
  </si>
  <si>
    <t>6  Kosttillskott (HV)</t>
  </si>
  <si>
    <t>par</t>
  </si>
  <si>
    <t>7  ECO CERT Cosmos Organic</t>
  </si>
  <si>
    <t>RE1</t>
  </si>
  <si>
    <t>3 år</t>
  </si>
  <si>
    <t>Gravida</t>
  </si>
  <si>
    <t>SPF50</t>
  </si>
  <si>
    <t>E-vitamin</t>
  </si>
  <si>
    <t>Magnesium</t>
  </si>
  <si>
    <t>Munskölj</t>
  </si>
  <si>
    <t>Rävskabb</t>
  </si>
  <si>
    <t>AL - Albanien</t>
  </si>
  <si>
    <t>Djurvård</t>
  </si>
  <si>
    <t>8  Bra miljöval</t>
  </si>
  <si>
    <t>4 år</t>
  </si>
  <si>
    <t>Ammande mammor</t>
  </si>
  <si>
    <t>SPF50+</t>
  </si>
  <si>
    <t>Selen</t>
  </si>
  <si>
    <t>Eltandborste</t>
  </si>
  <si>
    <t>Öronskabb</t>
  </si>
  <si>
    <t>AM - Armenien</t>
  </si>
  <si>
    <t>Dofter</t>
  </si>
  <si>
    <t>9  Fairtrade</t>
  </si>
  <si>
    <t>5 år</t>
  </si>
  <si>
    <t>Diabetiker</t>
  </si>
  <si>
    <t>Zink</t>
  </si>
  <si>
    <t>Whitening</t>
  </si>
  <si>
    <t>AN - Nederländska Antillerna</t>
  </si>
  <si>
    <t>Fot</t>
  </si>
  <si>
    <t>10 Natrue Organic</t>
  </si>
  <si>
    <t>6 år</t>
  </si>
  <si>
    <t>Kvinnor i klimankteriet</t>
  </si>
  <si>
    <t>Mot ilningar</t>
  </si>
  <si>
    <t>AO - Angola</t>
  </si>
  <si>
    <t>Förkylning</t>
  </si>
  <si>
    <t>11 UTZ Certified</t>
  </si>
  <si>
    <t>7 år</t>
  </si>
  <si>
    <t>AQ - Antarktis</t>
  </si>
  <si>
    <t>Halkskydd</t>
  </si>
  <si>
    <t>15 Asthma Allergy Nordic</t>
  </si>
  <si>
    <t>8 år</t>
  </si>
  <si>
    <t>AR - Argentina</t>
  </si>
  <si>
    <t>Hand</t>
  </si>
  <si>
    <t>16 FSC</t>
  </si>
  <si>
    <t>9 år</t>
  </si>
  <si>
    <t>AS - Amerikanska Samoa</t>
  </si>
  <si>
    <t>Hudbesvär</t>
  </si>
  <si>
    <t>17 Välvald (endast vid OTC)</t>
  </si>
  <si>
    <t>10 år</t>
  </si>
  <si>
    <t>AT - Österrike</t>
  </si>
  <si>
    <t>Hushåll</t>
  </si>
  <si>
    <t>18 Rainforest Alliance</t>
  </si>
  <si>
    <t>11 år</t>
  </si>
  <si>
    <t>AU - Australien</t>
  </si>
  <si>
    <t>Hår</t>
  </si>
  <si>
    <t>19 Vegan Society</t>
  </si>
  <si>
    <t>12 år</t>
  </si>
  <si>
    <t>AW - Aruba</t>
  </si>
  <si>
    <t>Hårbesvär</t>
  </si>
  <si>
    <t>20 Certified Vegan</t>
  </si>
  <si>
    <t>AX - Åland</t>
  </si>
  <si>
    <t>Hälsotjänster</t>
  </si>
  <si>
    <t>21 I'm Vegan</t>
  </si>
  <si>
    <t>AZ - Azerbajdzjan</t>
  </si>
  <si>
    <t>Intimtester</t>
  </si>
  <si>
    <t>22 EU Ecolabel</t>
  </si>
  <si>
    <t>BA - Bosnien-Hercegovina</t>
  </si>
  <si>
    <t>Intimvård</t>
  </si>
  <si>
    <t>23 Soil Association Cosmos Organic</t>
  </si>
  <si>
    <t>BB - Barbados</t>
  </si>
  <si>
    <t>24 Cosmetique Bio Cosmos Organic</t>
  </si>
  <si>
    <t>BD - Bangladesh</t>
  </si>
  <si>
    <t>Kläder</t>
  </si>
  <si>
    <t>25 Fair for Life</t>
  </si>
  <si>
    <t>BE - Belgien</t>
  </si>
  <si>
    <t>Kroppsvård</t>
  </si>
  <si>
    <t>26 Oeko tex Organic Cotton</t>
  </si>
  <si>
    <t>BF - Burkina Faso</t>
  </si>
  <si>
    <t>Lilla hjärtat - barn</t>
  </si>
  <si>
    <t>27 Oeko tex Standard 100</t>
  </si>
  <si>
    <t>BG - Bulgarien</t>
  </si>
  <si>
    <t>Mage</t>
  </si>
  <si>
    <t>28 Oeko tex Made in green</t>
  </si>
  <si>
    <t>BH - Bahrain</t>
  </si>
  <si>
    <t>Makeup</t>
  </si>
  <si>
    <t>29 ASC</t>
  </si>
  <si>
    <t>BI - Burundi</t>
  </si>
  <si>
    <t>Man</t>
  </si>
  <si>
    <t>30 MSC</t>
  </si>
  <si>
    <t>BJ - Benin</t>
  </si>
  <si>
    <t>Medicinskt Förbrukningsmtrl</t>
  </si>
  <si>
    <t>31 Friend of the sea</t>
  </si>
  <si>
    <t>BM - Bermuda</t>
  </si>
  <si>
    <t>Mensskydd</t>
  </si>
  <si>
    <t>BN - Brunei</t>
  </si>
  <si>
    <t>Munbesvär</t>
  </si>
  <si>
    <t>BO - Bolivia</t>
  </si>
  <si>
    <t>Reflexer</t>
  </si>
  <si>
    <t>BR - Brasilien</t>
  </si>
  <si>
    <t>Rogivande</t>
  </si>
  <si>
    <t>BS - Bahamas</t>
  </si>
  <si>
    <t>Rökfri</t>
  </si>
  <si>
    <t>BT - Bhutan</t>
  </si>
  <si>
    <t>Sex</t>
  </si>
  <si>
    <t>BV - Bouvetön</t>
  </si>
  <si>
    <t>Smycken</t>
  </si>
  <si>
    <t>BW - Botswana</t>
  </si>
  <si>
    <t>BY - Vitryssland</t>
  </si>
  <si>
    <t>Stöd &amp; Hjälpmedel</t>
  </si>
  <si>
    <t>BZ - Belize</t>
  </si>
  <si>
    <t>Sår</t>
  </si>
  <si>
    <t>CA - Kanada</t>
  </si>
  <si>
    <t>Tandvård</t>
  </si>
  <si>
    <t>CC - Kokosöarna</t>
  </si>
  <si>
    <t>Träning</t>
  </si>
  <si>
    <t>CF - Centralafrikanska republiken</t>
  </si>
  <si>
    <t>Vikt</t>
  </si>
  <si>
    <t>CG - Kongo</t>
  </si>
  <si>
    <t>Vitaminer &amp; Kosttillskott</t>
  </si>
  <si>
    <t>CH - Schweiz</t>
  </si>
  <si>
    <t>Värk &amp; Feber</t>
  </si>
  <si>
    <t>CI - Elfenbenskusten</t>
  </si>
  <si>
    <t>Äta &amp; Dricka</t>
  </si>
  <si>
    <t>CK - Cooköarna</t>
  </si>
  <si>
    <t>Ögon</t>
  </si>
  <si>
    <t>CL - Chile</t>
  </si>
  <si>
    <t>Öron</t>
  </si>
  <si>
    <t>CM - Kamerun</t>
  </si>
  <si>
    <t>CN - Kina</t>
  </si>
  <si>
    <t>CO - Colombia</t>
  </si>
  <si>
    <t>CR - Costa Rica</t>
  </si>
  <si>
    <t>CU - Kuba</t>
  </si>
  <si>
    <t>CV - Kap Verde</t>
  </si>
  <si>
    <t>CX - Julön</t>
  </si>
  <si>
    <t>CY - Cypern</t>
  </si>
  <si>
    <t>CZ - Tjeckien</t>
  </si>
  <si>
    <t>DE - Tyskland</t>
  </si>
  <si>
    <t>DJ - Djibouti</t>
  </si>
  <si>
    <t>DK - Danmark</t>
  </si>
  <si>
    <t>DM - Dominica</t>
  </si>
  <si>
    <t>DO - Dominikanska republiken</t>
  </si>
  <si>
    <t>DZ - Algeriet</t>
  </si>
  <si>
    <t>EC - Ecuador</t>
  </si>
  <si>
    <t>EE - Estland</t>
  </si>
  <si>
    <t>EG - Egypten</t>
  </si>
  <si>
    <t>EH - Västsahara</t>
  </si>
  <si>
    <t>ER - Eritrea</t>
  </si>
  <si>
    <t>ES - Spanien</t>
  </si>
  <si>
    <t>ET - Etiopien</t>
  </si>
  <si>
    <t>EU - European Union</t>
  </si>
  <si>
    <t>FI - Finland</t>
  </si>
  <si>
    <t>FJ - Fiji</t>
  </si>
  <si>
    <t>FK - Falklandsöarna</t>
  </si>
  <si>
    <t>FM - Mikronesiens federerade stater</t>
  </si>
  <si>
    <t>FO - Färöarna</t>
  </si>
  <si>
    <t>FR - Frankrike</t>
  </si>
  <si>
    <t>GA - Gabon</t>
  </si>
  <si>
    <t>GB - Storbritannien</t>
  </si>
  <si>
    <t>GD - Grenada</t>
  </si>
  <si>
    <t>GE - Georgien</t>
  </si>
  <si>
    <t>GF - Franska Guyana</t>
  </si>
  <si>
    <t>GH - Ghana</t>
  </si>
  <si>
    <t>GI - Gibraltar</t>
  </si>
  <si>
    <t>GL - Grönland</t>
  </si>
  <si>
    <t>GM - Gambia</t>
  </si>
  <si>
    <t>GN - Guinea</t>
  </si>
  <si>
    <t>GP - Guadeloupe</t>
  </si>
  <si>
    <t>GQ - Ekvatorialguinea</t>
  </si>
  <si>
    <t>GR - Grekland</t>
  </si>
  <si>
    <t>GT - Guatemala</t>
  </si>
  <si>
    <t>GU - Guam</t>
  </si>
  <si>
    <t>GW - Guinea Bissau</t>
  </si>
  <si>
    <t>GY - Guyana</t>
  </si>
  <si>
    <t>HK - Hongkong</t>
  </si>
  <si>
    <t>HM - Heard- och McDonaldsöarna</t>
  </si>
  <si>
    <t>HN - Honduras</t>
  </si>
  <si>
    <t>HR - Kroatien</t>
  </si>
  <si>
    <t>HT - Haiti</t>
  </si>
  <si>
    <t>HU - Ungern</t>
  </si>
  <si>
    <t>ID - Indonesien</t>
  </si>
  <si>
    <t>IE - Irland</t>
  </si>
  <si>
    <t>IL - Israel</t>
  </si>
  <si>
    <t>IN - Indien</t>
  </si>
  <si>
    <t>IO - Brittiska territoriet i Indiska Oceanen</t>
  </si>
  <si>
    <t>IQ - Irak</t>
  </si>
  <si>
    <t>IR - Iran</t>
  </si>
  <si>
    <t>IS - Island</t>
  </si>
  <si>
    <t>IT - Italien</t>
  </si>
  <si>
    <t>JM - Jamaica</t>
  </si>
  <si>
    <t>JO - Jordanien</t>
  </si>
  <si>
    <t>JP - Japan</t>
  </si>
  <si>
    <t>KE - Kenya</t>
  </si>
  <si>
    <t>KG - Kirgizistan</t>
  </si>
  <si>
    <t>KH - Kambodja</t>
  </si>
  <si>
    <t>KI - Kiribati</t>
  </si>
  <si>
    <t>KM - Comorerna</t>
  </si>
  <si>
    <t>KN - Saint Kitts och Nevis</t>
  </si>
  <si>
    <t>KP - Nordkorea</t>
  </si>
  <si>
    <t>KR - Sydkorea</t>
  </si>
  <si>
    <t>KW - Kuwait</t>
  </si>
  <si>
    <t>KY - Caymanöarna</t>
  </si>
  <si>
    <t>KZ - Kazakstan</t>
  </si>
  <si>
    <t>LA - Laos</t>
  </si>
  <si>
    <t>LB - Libanon</t>
  </si>
  <si>
    <t>LC - Saint Lucia</t>
  </si>
  <si>
    <t>LI - Liechtenstein</t>
  </si>
  <si>
    <t>LK - Sri Lanka</t>
  </si>
  <si>
    <t>LR - Liberia</t>
  </si>
  <si>
    <t>LS - Lesotho</t>
  </si>
  <si>
    <t>LT - Litauen</t>
  </si>
  <si>
    <t>LU - Luxemburg</t>
  </si>
  <si>
    <t>LV - Lettland</t>
  </si>
  <si>
    <t>LY - Libyen</t>
  </si>
  <si>
    <t>MA - Marocko</t>
  </si>
  <si>
    <t>MC - Monaco</t>
  </si>
  <si>
    <t>MD - Moldavien</t>
  </si>
  <si>
    <t>ME - Montenegro</t>
  </si>
  <si>
    <t>MG - Madagaskar</t>
  </si>
  <si>
    <t>MH - Marshallöarna</t>
  </si>
  <si>
    <t>MK - Makedonien</t>
  </si>
  <si>
    <t>ML - Mali</t>
  </si>
  <si>
    <t>MM - Burma (Myanmar)</t>
  </si>
  <si>
    <t>MN - Mongoliet</t>
  </si>
  <si>
    <t>MO - Macau</t>
  </si>
  <si>
    <t>MP - Nordmarianerna</t>
  </si>
  <si>
    <t>MQ - Martinique</t>
  </si>
  <si>
    <t>MR - Mauretanien</t>
  </si>
  <si>
    <t>MS - Montserrat</t>
  </si>
  <si>
    <t>MT - Malta</t>
  </si>
  <si>
    <t>MU - Mauritius</t>
  </si>
  <si>
    <t>MV - Maldiverna</t>
  </si>
  <si>
    <t>MW - Malawi</t>
  </si>
  <si>
    <t>MX - Mexiko</t>
  </si>
  <si>
    <t>MY - Malaysia</t>
  </si>
  <si>
    <t>MZ - Mocambique</t>
  </si>
  <si>
    <t>NA - Namibia</t>
  </si>
  <si>
    <t>NC - Nya Kaledonien</t>
  </si>
  <si>
    <t>NE - Niger</t>
  </si>
  <si>
    <t>NF - Norfolkön</t>
  </si>
  <si>
    <t>NG - Nigeria</t>
  </si>
  <si>
    <t>NI - Nicaragua</t>
  </si>
  <si>
    <t>NL - Nederländerna</t>
  </si>
  <si>
    <t>NO - Norge</t>
  </si>
  <si>
    <t>NP - Nepal</t>
  </si>
  <si>
    <t>NR - Nauru</t>
  </si>
  <si>
    <t>NU - Niue</t>
  </si>
  <si>
    <t>NZ - Nya Zeeland</t>
  </si>
  <si>
    <t>OM - Oman</t>
  </si>
  <si>
    <t>PA - Panama</t>
  </si>
  <si>
    <t>PE - Peru</t>
  </si>
  <si>
    <t>PF - Franska Polynesien</t>
  </si>
  <si>
    <t>PG - Papua Nya Guinea</t>
  </si>
  <si>
    <t>PH - Filippinerna</t>
  </si>
  <si>
    <t>PK - Pakistan</t>
  </si>
  <si>
    <t>PL - Polen</t>
  </si>
  <si>
    <t>PM - Saint Pierre och Miquelon</t>
  </si>
  <si>
    <t>PN - Pitcairn</t>
  </si>
  <si>
    <t>PR - Puerto Rico</t>
  </si>
  <si>
    <t>PT - Portugal</t>
  </si>
  <si>
    <t>PW - Palau</t>
  </si>
  <si>
    <t>PY - Paraguay</t>
  </si>
  <si>
    <t>QA - Qatar</t>
  </si>
  <si>
    <t>RE - Reunion</t>
  </si>
  <si>
    <t>RO - Rumänien</t>
  </si>
  <si>
    <t>RS - Serbien</t>
  </si>
  <si>
    <t>RU - Ryssland</t>
  </si>
  <si>
    <t>RW - Rwanda</t>
  </si>
  <si>
    <t>SA - Saudiarabien</t>
  </si>
  <si>
    <t>SB - Salomonöarna</t>
  </si>
  <si>
    <t>SC - Seychellerna</t>
  </si>
  <si>
    <t>SD - Sudan</t>
  </si>
  <si>
    <t>SE - Sverige</t>
  </si>
  <si>
    <t>SG - Singapore</t>
  </si>
  <si>
    <t>SH - Sankta Helena</t>
  </si>
  <si>
    <t>SI - Slovenien</t>
  </si>
  <si>
    <t>SJ - Svalbard och Jan Mayen</t>
  </si>
  <si>
    <t>SK - Slovakien</t>
  </si>
  <si>
    <t>SL - Sierra Leone</t>
  </si>
  <si>
    <t>SM - San Marino</t>
  </si>
  <si>
    <t>SN - Senegal</t>
  </si>
  <si>
    <t>SO - Somalia</t>
  </si>
  <si>
    <t>SR - Surinam</t>
  </si>
  <si>
    <t>ST - Sao Tome och Principe</t>
  </si>
  <si>
    <t>SV - El Salvador</t>
  </si>
  <si>
    <t>SY - Syrien</t>
  </si>
  <si>
    <t>SZ - Swaziland</t>
  </si>
  <si>
    <t>TC - Turks och Caicosöarna</t>
  </si>
  <si>
    <t>TD - Tchad</t>
  </si>
  <si>
    <t>TF - Franska Södra Territorierna</t>
  </si>
  <si>
    <t>TG - Togo</t>
  </si>
  <si>
    <t>TH - Thailand</t>
  </si>
  <si>
    <t>TJ - Tadzjikistan</t>
  </si>
  <si>
    <t>TK - Tokelau</t>
  </si>
  <si>
    <t>TM - Turkmenistan</t>
  </si>
  <si>
    <t>TN - Tunisien</t>
  </si>
  <si>
    <t>TO - Tonga</t>
  </si>
  <si>
    <t>TP - Östtimor</t>
  </si>
  <si>
    <t>TR - Turkiet</t>
  </si>
  <si>
    <t>TT - Trinidad och Tobago</t>
  </si>
  <si>
    <t>TV - Tuvalu</t>
  </si>
  <si>
    <t>TW - Taiwan</t>
  </si>
  <si>
    <t>TZ - Tanzania</t>
  </si>
  <si>
    <t>UA - Ukraina</t>
  </si>
  <si>
    <t>UG - Uganda</t>
  </si>
  <si>
    <t>UM - Yttre USA öarna</t>
  </si>
  <si>
    <t>US - USA</t>
  </si>
  <si>
    <t>UY - Uruguay</t>
  </si>
  <si>
    <t>UZ - Uzbekistan</t>
  </si>
  <si>
    <t>VA - Vatikanstaten</t>
  </si>
  <si>
    <t>VC - Saint Vincent och Grenadinerna</t>
  </si>
  <si>
    <t>VE - Venezuela</t>
  </si>
  <si>
    <t>WF - Wallis- och Futunaöarna</t>
  </si>
  <si>
    <t>VG - Brittiska Jungfruöarna</t>
  </si>
  <si>
    <t>VI - Jungfruöarna USA</t>
  </si>
  <si>
    <t>VN - Vietnam</t>
  </si>
  <si>
    <t>WS - Samoa</t>
  </si>
  <si>
    <t>VU - Vanuatu</t>
  </si>
  <si>
    <t>YE - Yemen</t>
  </si>
  <si>
    <t>YT - Mayotte</t>
  </si>
  <si>
    <t>ZA - Sydafrika</t>
  </si>
  <si>
    <t>ZM - Zambia</t>
  </si>
  <si>
    <t>ZR - Zaire</t>
  </si>
  <si>
    <t>ZW - Zimbabwe</t>
  </si>
  <si>
    <r>
      <rPr>
        <b/>
        <sz val="11"/>
        <color rgb="FFC00000"/>
        <rFont val="Calibri"/>
        <family val="2"/>
      </rPr>
      <t xml:space="preserve">OBS! </t>
    </r>
    <r>
      <rPr>
        <b/>
        <sz val="11"/>
        <rFont val="Calibri"/>
        <family val="2"/>
      </rPr>
      <t xml:space="preserve">Alla logistiska nivåer per artikel ska listas, nivå 2-4, om antalet </t>
    </r>
    <r>
      <rPr>
        <b/>
        <sz val="11"/>
        <color rgb="FFC00000"/>
        <rFont val="Calibri"/>
        <family val="2"/>
      </rPr>
      <t>rödmarkeras</t>
    </r>
    <r>
      <rPr>
        <b/>
        <sz val="11"/>
        <rFont val="Calibri"/>
        <family val="2"/>
      </rPr>
      <t xml:space="preserve"> på en nivå är antalet inte delbar med grundnivån (nivå 2) och behövs justeras till korrekt antal. Notera att respektive nivå ska ha ett unikt EAN.</t>
    </r>
  </si>
  <si>
    <t>Se exempelbild på logistiska nivåer till höger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</si>
</sst>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yyyy/mm/dd;@"/>
    <numFmt numFmtId="165" formatCode="0_ ;[Red]\-0\ "/>
    <numFmt numFmtId="166" formatCode="#,##0.000_ ;[Red]\-#,##0.000\ "/>
    <numFmt numFmtId="167" formatCode="0.0"/>
    <numFmt numFmtId="168" formatCode="000000"/>
    <numFmt numFmtId="169" formatCode="0.0000"/>
    <numFmt numFmtId="170" formatCode="#,##0\ _k_r"/>
    <numFmt numFmtId="171" formatCode="#,##0\ [$SEK]"/>
    <numFmt numFmtId="172" formatCode="#,##0.00\ [$SEK]"/>
    <numFmt numFmtId="173" formatCode="0.000"/>
  </numFmts>
  <fonts count="8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indexed="8"/>
      <name val="Arial"/>
      <family val="2"/>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Tahoma"/>
      <family val="2"/>
    </font>
    <font>
      <sz val="9"/>
      <color theme="1"/>
      <name val="Calibri"/>
      <family val="2"/>
    </font>
    <font>
      <sz val="12"/>
      <color theme="1"/>
      <name val="Calibri"/>
      <family val="2"/>
      <scheme val="minor"/>
    </font>
    <font>
      <b/>
      <u/>
      <sz val="8"/>
      <color indexed="81"/>
      <name val="Tahoma"/>
      <family val="2"/>
    </font>
    <font>
      <b/>
      <sz val="10"/>
      <color theme="0"/>
      <name val="Calibri"/>
      <family val="2"/>
      <scheme val="minor"/>
    </font>
    <font>
      <sz val="10"/>
      <name val="Calibri"/>
      <family val="2"/>
      <scheme val="minor"/>
    </font>
    <font>
      <b/>
      <sz val="10"/>
      <name val="Calibri"/>
      <family val="2"/>
      <scheme val="minor"/>
    </font>
    <font>
      <b/>
      <sz val="10"/>
      <color theme="1"/>
      <name val="Calibri"/>
      <family val="2"/>
      <scheme val="minor"/>
    </font>
    <font>
      <b/>
      <sz val="10"/>
      <color indexed="8"/>
      <name val="Calibri"/>
      <family val="2"/>
      <scheme val="minor"/>
    </font>
    <font>
      <sz val="9"/>
      <color theme="1"/>
      <name val="Calibri"/>
      <family val="2"/>
      <scheme val="minor"/>
    </font>
    <font>
      <b/>
      <sz val="12"/>
      <color theme="1"/>
      <name val="Calibri"/>
      <family val="2"/>
      <scheme val="minor"/>
    </font>
    <font>
      <b/>
      <sz val="10"/>
      <color rgb="FFFF0000"/>
      <name val="Calibri"/>
      <family val="2"/>
      <scheme val="minor"/>
    </font>
    <font>
      <sz val="10"/>
      <color theme="1"/>
      <name val="Arial"/>
      <family val="2"/>
    </font>
    <font>
      <sz val="16"/>
      <color theme="1"/>
      <name val="Arial"/>
      <family val="2"/>
    </font>
    <font>
      <sz val="14"/>
      <color theme="1"/>
      <name val="Calibri"/>
      <family val="2"/>
      <scheme val="minor"/>
    </font>
    <font>
      <b/>
      <sz val="11"/>
      <color rgb="FFFF0000"/>
      <name val="Calibri"/>
      <family val="2"/>
      <scheme val="minor"/>
    </font>
    <font>
      <sz val="8"/>
      <color theme="1"/>
      <name val="Calibri"/>
      <family val="2"/>
      <scheme val="minor"/>
    </font>
    <font>
      <sz val="11"/>
      <name val="Calibri"/>
      <family val="2"/>
      <scheme val="minor"/>
    </font>
    <font>
      <b/>
      <sz val="14"/>
      <name val="Calibri"/>
      <family val="2"/>
      <scheme val="minor"/>
    </font>
    <font>
      <b/>
      <sz val="11"/>
      <name val="Calibri"/>
      <family val="2"/>
      <scheme val="minor"/>
    </font>
    <font>
      <b/>
      <sz val="11"/>
      <color indexed="8"/>
      <name val="Calibri"/>
      <family val="2"/>
      <scheme val="minor"/>
    </font>
    <font>
      <b/>
      <sz val="8"/>
      <color theme="0"/>
      <name val="Calibri"/>
      <family val="2"/>
      <scheme val="minor"/>
    </font>
    <font>
      <sz val="8"/>
      <name val="Calibri"/>
      <family val="2"/>
      <scheme val="minor"/>
    </font>
    <font>
      <b/>
      <i/>
      <sz val="11"/>
      <color theme="1"/>
      <name val="Calibri"/>
      <family val="2"/>
      <scheme val="minor"/>
    </font>
    <font>
      <b/>
      <u/>
      <sz val="11"/>
      <name val="Calibri"/>
      <family val="2"/>
      <scheme val="minor"/>
    </font>
    <font>
      <b/>
      <sz val="14"/>
      <color rgb="FFFF0000"/>
      <name val="Arial"/>
      <family val="2"/>
    </font>
    <font>
      <u/>
      <sz val="11"/>
      <color theme="10"/>
      <name val="Calibri"/>
      <family val="2"/>
      <scheme val="minor"/>
    </font>
    <font>
      <sz val="11"/>
      <color indexed="8"/>
      <name val="Calibri"/>
      <family val="2"/>
      <scheme val="minor"/>
    </font>
    <font>
      <sz val="11"/>
      <name val="Calibri"/>
      <family val="2"/>
    </font>
    <font>
      <sz val="10"/>
      <name val="Calibri"/>
      <family val="2"/>
    </font>
    <font>
      <b/>
      <sz val="11"/>
      <color rgb="FFFFFFFF"/>
      <name val="Calibri"/>
      <family val="2"/>
    </font>
    <font>
      <sz val="11"/>
      <color theme="1"/>
      <name val="Calibri"/>
      <family val="2"/>
    </font>
    <font>
      <b/>
      <sz val="11"/>
      <color theme="0"/>
      <name val="Calibri"/>
      <family val="2"/>
    </font>
    <font>
      <i/>
      <sz val="9"/>
      <color theme="1"/>
      <name val="Calibri"/>
      <family val="2"/>
      <scheme val="minor"/>
    </font>
    <font>
      <b/>
      <sz val="8"/>
      <color theme="1"/>
      <name val="Calibri"/>
      <family val="2"/>
      <scheme val="minor"/>
    </font>
    <font>
      <b/>
      <sz val="8"/>
      <color rgb="FF000000"/>
      <name val="Calibri"/>
      <family val="2"/>
      <scheme val="minor"/>
    </font>
    <font>
      <sz val="8"/>
      <color rgb="FF000000"/>
      <name val="Calibri"/>
      <family val="2"/>
      <scheme val="minor"/>
    </font>
    <font>
      <sz val="10"/>
      <color rgb="FF000000"/>
      <name val="Calibri"/>
      <family val="2"/>
      <scheme val="minor"/>
    </font>
    <font>
      <i/>
      <sz val="10"/>
      <name val="Calibri"/>
      <family val="2"/>
      <scheme val="minor"/>
    </font>
    <font>
      <i/>
      <sz val="10"/>
      <color theme="1"/>
      <name val="Calibri"/>
      <family val="2"/>
      <scheme val="minor"/>
    </font>
    <font>
      <u/>
      <sz val="10"/>
      <color theme="3" tint="0.39997558519241921"/>
      <name val="Calibri"/>
      <family val="2"/>
      <scheme val="minor"/>
    </font>
    <font>
      <sz val="11"/>
      <color theme="10"/>
      <name val="Calibri"/>
      <family val="2"/>
      <scheme val="minor"/>
    </font>
    <font>
      <i/>
      <u/>
      <sz val="10"/>
      <name val="Calibri"/>
      <family val="2"/>
      <scheme val="minor"/>
    </font>
    <font>
      <b/>
      <sz val="12"/>
      <name val="Calibri"/>
      <family val="2"/>
      <scheme val="minor"/>
    </font>
    <font>
      <b/>
      <sz val="10"/>
      <color theme="1"/>
      <name val="Arial"/>
      <family val="2"/>
    </font>
    <font>
      <b/>
      <sz val="14"/>
      <color theme="1"/>
      <name val="Arial"/>
      <family val="2"/>
    </font>
    <font>
      <b/>
      <sz val="10"/>
      <color rgb="FF00B050"/>
      <name val="Arial"/>
      <family val="2"/>
    </font>
    <font>
      <b/>
      <sz val="10"/>
      <color theme="0" tint="-0.34998626667073579"/>
      <name val="Arial"/>
      <family val="2"/>
    </font>
    <font>
      <b/>
      <sz val="14"/>
      <name val="Arial"/>
      <family val="2"/>
    </font>
    <font>
      <b/>
      <sz val="16"/>
      <color rgb="FF00CD4F"/>
      <name val="Arial"/>
      <family val="2"/>
    </font>
    <font>
      <b/>
      <sz val="16"/>
      <color theme="1"/>
      <name val="Arial"/>
      <family val="2"/>
    </font>
    <font>
      <b/>
      <sz val="10"/>
      <color rgb="FFFF0000"/>
      <name val="Arial"/>
      <family val="2"/>
    </font>
    <font>
      <i/>
      <sz val="10"/>
      <color theme="1"/>
      <name val="Arial"/>
      <family val="2"/>
    </font>
    <font>
      <sz val="10"/>
      <color rgb="FFFF0000"/>
      <name val="Calibri"/>
      <family val="2"/>
      <scheme val="minor"/>
    </font>
    <font>
      <sz val="8"/>
      <color rgb="FFFF0000"/>
      <name val="Calibri"/>
      <family val="2"/>
      <scheme val="minor"/>
    </font>
    <font>
      <b/>
      <u/>
      <sz val="10"/>
      <name val="Calibri"/>
      <family val="2"/>
      <scheme val="minor"/>
    </font>
    <font>
      <b/>
      <u/>
      <sz val="10"/>
      <color theme="1"/>
      <name val="Calibri"/>
      <family val="2"/>
      <scheme val="minor"/>
    </font>
    <font>
      <b/>
      <sz val="11"/>
      <color theme="1"/>
      <name val="Calibri"/>
      <family val="2"/>
    </font>
    <font>
      <b/>
      <sz val="11"/>
      <name val="Calibri"/>
      <family val="2"/>
    </font>
    <font>
      <b/>
      <sz val="11"/>
      <color rgb="FFC00000"/>
      <name val="Calibri"/>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BFBFBF"/>
        <bgColor indexed="64"/>
      </patternFill>
    </fill>
    <fill>
      <patternFill patternType="solid">
        <fgColor rgb="FF00CD4F"/>
        <bgColor indexed="64"/>
      </patternFill>
    </fill>
    <fill>
      <patternFill patternType="solid">
        <fgColor rgb="FFE7E6E6"/>
        <bgColor rgb="FF000000"/>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65">
    <xf numFmtId="0" fontId="0" fillId="0" borderId="0" applyFont="0" applyFill="0" applyBorder="0" applyAlignment="0">
      <protection locked="0"/>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 fillId="0" borderId="0"/>
    <xf numFmtId="0" fontId="1" fillId="0" borderId="0" applyFont="0" applyFill="0" applyBorder="0" applyAlignment="0">
      <protection locked="0"/>
    </xf>
    <xf numFmtId="0" fontId="1" fillId="0" borderId="0" applyFont="0" applyFill="0" applyBorder="0" applyAlignment="0">
      <protection locked="0"/>
    </xf>
    <xf numFmtId="0" fontId="1" fillId="0" borderId="0"/>
    <xf numFmtId="0" fontId="25" fillId="0" borderId="0"/>
    <xf numFmtId="0" fontId="1" fillId="0" borderId="0"/>
    <xf numFmtId="0" fontId="1" fillId="0" borderId="0"/>
    <xf numFmtId="0" fontId="1" fillId="0" borderId="0"/>
    <xf numFmtId="0" fontId="26" fillId="0" borderId="0" applyFont="0" applyFill="0" applyBorder="0" applyAlignment="0">
      <protection locked="0"/>
    </xf>
    <xf numFmtId="0" fontId="19"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1" fillId="0" borderId="0" applyNumberFormat="0" applyFill="0" applyBorder="0" applyAlignment="0" applyProtection="0">
      <protection locked="0"/>
    </xf>
    <xf numFmtId="0" fontId="52" fillId="0" borderId="0"/>
  </cellStyleXfs>
  <cellXfs count="667">
    <xf numFmtId="0" fontId="0" fillId="0" borderId="0" xfId="0">
      <protection locked="0"/>
    </xf>
    <xf numFmtId="0" fontId="0" fillId="39" borderId="0" xfId="0" applyFill="1">
      <protection locked="0"/>
    </xf>
    <xf numFmtId="0" fontId="0" fillId="0" borderId="10" xfId="0" applyBorder="1" applyProtection="1"/>
    <xf numFmtId="1" fontId="0" fillId="0" borderId="0" xfId="0" applyNumberFormat="1">
      <protection locked="0"/>
    </xf>
    <xf numFmtId="0" fontId="29" fillId="38" borderId="10" xfId="0" applyFont="1" applyFill="1" applyBorder="1" applyAlignment="1" applyProtection="1">
      <alignment horizontal="center" vertical="center"/>
    </xf>
    <xf numFmtId="0" fontId="29" fillId="38" borderId="10" xfId="0" applyFont="1" applyFill="1" applyBorder="1" applyAlignment="1" applyProtection="1">
      <alignment horizontal="center" vertical="center" wrapText="1"/>
    </xf>
    <xf numFmtId="0" fontId="31" fillId="0" borderId="0" xfId="0" applyFont="1" applyAlignment="1">
      <alignment horizontal="center"/>
      <protection locked="0"/>
    </xf>
    <xf numFmtId="0" fontId="20" fillId="0" borderId="0" xfId="0" applyFont="1">
      <protection locked="0"/>
    </xf>
    <xf numFmtId="0" fontId="32" fillId="0" borderId="0" xfId="0" applyFont="1" applyAlignment="1">
      <alignment horizontal="center" vertical="center"/>
      <protection locked="0"/>
    </xf>
    <xf numFmtId="1" fontId="32" fillId="34" borderId="10" xfId="0" applyNumberFormat="1" applyFont="1" applyFill="1" applyBorder="1" applyAlignment="1" applyProtection="1">
      <alignment horizontal="center" vertical="center"/>
    </xf>
    <xf numFmtId="0" fontId="32" fillId="34" borderId="10" xfId="0" applyFont="1" applyFill="1" applyBorder="1" applyAlignment="1" applyProtection="1">
      <alignment horizontal="center" vertical="center"/>
    </xf>
    <xf numFmtId="0" fontId="32" fillId="37" borderId="10" xfId="0" applyFont="1" applyFill="1" applyBorder="1" applyAlignment="1" applyProtection="1">
      <alignment horizontal="center" vertical="center" wrapText="1"/>
    </xf>
    <xf numFmtId="0" fontId="32" fillId="34" borderId="10" xfId="0" applyFont="1" applyFill="1" applyBorder="1" applyAlignment="1" applyProtection="1">
      <alignment horizontal="center" vertical="center" wrapText="1"/>
    </xf>
    <xf numFmtId="49" fontId="32" fillId="34" borderId="10"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xf>
    <xf numFmtId="0" fontId="33" fillId="0" borderId="0" xfId="42" applyFont="1" applyAlignment="1">
      <alignment horizontal="center" vertical="center"/>
    </xf>
    <xf numFmtId="0" fontId="31" fillId="34" borderId="10" xfId="44" applyFont="1" applyFill="1" applyBorder="1" applyAlignment="1" applyProtection="1">
      <alignment horizontal="center" vertical="center"/>
    </xf>
    <xf numFmtId="49" fontId="32" fillId="34" borderId="10" xfId="0" applyNumberFormat="1" applyFont="1" applyFill="1" applyBorder="1" applyAlignment="1" applyProtection="1">
      <alignment horizontal="center" vertical="center"/>
    </xf>
    <xf numFmtId="1" fontId="31" fillId="36" borderId="1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xf>
    <xf numFmtId="0" fontId="31" fillId="36" borderId="10" xfId="0" applyFont="1" applyFill="1" applyBorder="1" applyAlignment="1" applyProtection="1">
      <alignment horizontal="center" vertical="center"/>
    </xf>
    <xf numFmtId="0" fontId="29" fillId="38" borderId="10" xfId="0" applyFont="1" applyFill="1" applyBorder="1" applyAlignment="1" applyProtection="1">
      <alignment horizontal="center"/>
    </xf>
    <xf numFmtId="0" fontId="20" fillId="0" borderId="10" xfId="0" applyFont="1" applyBorder="1" applyProtection="1"/>
    <xf numFmtId="1" fontId="31" fillId="36" borderId="10" xfId="0" applyNumberFormat="1" applyFont="1" applyFill="1" applyBorder="1" applyAlignment="1" applyProtection="1">
      <alignment horizontal="center" vertical="center" wrapText="1"/>
    </xf>
    <xf numFmtId="49" fontId="29" fillId="38" borderId="10" xfId="0" applyNumberFormat="1" applyFont="1" applyFill="1" applyBorder="1" applyAlignment="1" applyProtection="1">
      <alignment horizontal="center" vertical="center"/>
    </xf>
    <xf numFmtId="14" fontId="20" fillId="0" borderId="10" xfId="0" applyNumberFormat="1" applyFont="1" applyBorder="1" applyAlignment="1" applyProtection="1">
      <alignment horizontal="center"/>
    </xf>
    <xf numFmtId="2" fontId="20" fillId="0" borderId="10" xfId="0" applyNumberFormat="1" applyFont="1" applyBorder="1" applyAlignment="1" applyProtection="1">
      <alignment horizontal="center"/>
    </xf>
    <xf numFmtId="1" fontId="30" fillId="0" borderId="14" xfId="0" applyNumberFormat="1" applyFont="1" applyBorder="1" applyAlignment="1" applyProtection="1">
      <alignment horizontal="center"/>
    </xf>
    <xf numFmtId="1" fontId="20" fillId="0" borderId="10" xfId="0" applyNumberFormat="1" applyFont="1" applyBorder="1" applyAlignment="1" applyProtection="1">
      <alignment horizontal="center"/>
    </xf>
    <xf numFmtId="0" fontId="20" fillId="0" borderId="10" xfId="0" applyFont="1" applyBorder="1" applyAlignment="1" applyProtection="1">
      <alignment horizontal="center"/>
    </xf>
    <xf numFmtId="0" fontId="20" fillId="0" borderId="10" xfId="0" applyFont="1" applyBorder="1" applyAlignment="1" applyProtection="1">
      <alignment horizontal="left"/>
    </xf>
    <xf numFmtId="1" fontId="20" fillId="0" borderId="10" xfId="0" applyNumberFormat="1" applyFont="1" applyBorder="1" applyAlignment="1" applyProtection="1">
      <alignment horizontal="left"/>
    </xf>
    <xf numFmtId="1" fontId="32" fillId="35" borderId="10" xfId="0" applyNumberFormat="1"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xf>
    <xf numFmtId="49" fontId="20" fillId="0" borderId="10" xfId="0" applyNumberFormat="1" applyFont="1" applyBorder="1" applyAlignment="1" applyProtection="1">
      <alignment horizontal="left"/>
    </xf>
    <xf numFmtId="49" fontId="20" fillId="0" borderId="10" xfId="0" applyNumberFormat="1" applyFont="1" applyBorder="1" applyAlignment="1" applyProtection="1">
      <alignment horizontal="center"/>
    </xf>
    <xf numFmtId="0" fontId="0" fillId="39" borderId="0" xfId="0" applyFill="1" applyAlignment="1" applyProtection="1">
      <alignment horizontal="center"/>
    </xf>
    <xf numFmtId="0" fontId="16" fillId="0" borderId="0" xfId="0" applyFont="1" applyAlignment="1" applyProtection="1">
      <alignment horizontal="center" vertical="center"/>
    </xf>
    <xf numFmtId="0" fontId="0" fillId="39" borderId="0" xfId="0" applyFill="1" applyProtection="1"/>
    <xf numFmtId="0" fontId="32" fillId="39" borderId="0" xfId="0" applyFont="1" applyFill="1" applyAlignment="1" applyProtection="1">
      <alignment horizontal="center" vertical="center" wrapText="1"/>
    </xf>
    <xf numFmtId="0" fontId="0" fillId="0" borderId="0" xfId="0" applyProtection="1"/>
    <xf numFmtId="0" fontId="20" fillId="39" borderId="0" xfId="0" applyFont="1" applyFill="1" applyProtection="1"/>
    <xf numFmtId="0" fontId="32" fillId="39" borderId="0" xfId="0" applyFont="1" applyFill="1" applyAlignment="1" applyProtection="1">
      <alignment vertical="center"/>
    </xf>
    <xf numFmtId="2" fontId="0" fillId="0" borderId="0" xfId="0" applyNumberFormat="1" applyAlignment="1" applyProtection="1">
      <alignment horizontal="center"/>
    </xf>
    <xf numFmtId="0" fontId="16" fillId="39" borderId="0" xfId="0" applyFont="1" applyFill="1" applyAlignment="1" applyProtection="1">
      <alignment horizontal="center"/>
    </xf>
    <xf numFmtId="0" fontId="16" fillId="39" borderId="0" xfId="0" applyFont="1" applyFill="1" applyProtection="1"/>
    <xf numFmtId="1" fontId="30" fillId="0" borderId="14" xfId="0" applyNumberFormat="1" applyFont="1" applyBorder="1" applyAlignment="1" applyProtection="1">
      <alignment horizontal="left"/>
    </xf>
    <xf numFmtId="0" fontId="30" fillId="0" borderId="14" xfId="0" applyFont="1" applyBorder="1" applyAlignment="1" applyProtection="1">
      <alignment horizontal="left"/>
    </xf>
    <xf numFmtId="0" fontId="30" fillId="0" borderId="14" xfId="0" applyFont="1" applyBorder="1" applyAlignment="1" applyProtection="1">
      <alignment horizontal="center"/>
    </xf>
    <xf numFmtId="1" fontId="29" fillId="40" borderId="10" xfId="0" applyNumberFormat="1" applyFont="1" applyFill="1" applyBorder="1" applyAlignment="1" applyProtection="1">
      <alignment horizontal="center" vertical="center" wrapText="1"/>
    </xf>
    <xf numFmtId="49" fontId="30" fillId="0" borderId="14" xfId="0" applyNumberFormat="1" applyFont="1" applyBorder="1" applyAlignment="1" applyProtection="1">
      <alignment horizontal="center"/>
    </xf>
    <xf numFmtId="169" fontId="30" fillId="0" borderId="14" xfId="0" applyNumberFormat="1" applyFont="1" applyBorder="1" applyAlignment="1" applyProtection="1">
      <alignment horizontal="center"/>
    </xf>
    <xf numFmtId="2" fontId="30" fillId="0" borderId="14" xfId="0" applyNumberFormat="1" applyFont="1" applyBorder="1" applyAlignment="1" applyProtection="1">
      <alignment horizontal="center"/>
    </xf>
    <xf numFmtId="49" fontId="30" fillId="0" borderId="14" xfId="0" applyNumberFormat="1" applyFont="1" applyBorder="1" applyAlignment="1" applyProtection="1">
      <alignment horizontal="right"/>
    </xf>
    <xf numFmtId="0" fontId="16" fillId="39" borderId="0" xfId="0" applyFont="1" applyFill="1" applyAlignment="1" applyProtection="1">
      <alignment horizontal="center" vertical="center"/>
    </xf>
    <xf numFmtId="0" fontId="32" fillId="39" borderId="0" xfId="0" applyFont="1" applyFill="1" applyAlignment="1" applyProtection="1">
      <alignment horizontal="center" vertical="center"/>
    </xf>
    <xf numFmtId="0" fontId="32" fillId="35" borderId="10" xfId="0" applyFont="1" applyFill="1" applyBorder="1" applyAlignment="1" applyProtection="1">
      <alignment horizontal="left" vertical="center" wrapText="1"/>
    </xf>
    <xf numFmtId="0" fontId="32" fillId="0" borderId="0" xfId="0" applyFont="1" applyAlignment="1" applyProtection="1">
      <alignment horizontal="center" vertical="top"/>
    </xf>
    <xf numFmtId="0" fontId="32" fillId="35" borderId="10" xfId="0" applyFont="1" applyFill="1" applyBorder="1" applyAlignment="1" applyProtection="1">
      <alignment horizontal="left" vertical="top" wrapText="1"/>
    </xf>
    <xf numFmtId="49" fontId="32" fillId="34" borderId="10" xfId="44" applyNumberFormat="1" applyFont="1" applyFill="1" applyBorder="1" applyAlignment="1" applyProtection="1">
      <alignment horizontal="center" vertical="center"/>
    </xf>
    <xf numFmtId="1" fontId="32" fillId="34" borderId="10" xfId="44" applyNumberFormat="1" applyFont="1" applyFill="1" applyBorder="1" applyAlignment="1" applyProtection="1">
      <alignment horizontal="center" vertical="center"/>
    </xf>
    <xf numFmtId="2" fontId="31" fillId="36" borderId="10" xfId="45" applyNumberFormat="1" applyFont="1" applyFill="1" applyBorder="1" applyAlignment="1" applyProtection="1">
      <alignment horizontal="center" vertical="center"/>
    </xf>
    <xf numFmtId="49" fontId="29" fillId="38" borderId="10" xfId="44" applyNumberFormat="1" applyFont="1" applyFill="1" applyBorder="1" applyAlignment="1" applyProtection="1">
      <alignment horizontal="center" vertical="center"/>
    </xf>
    <xf numFmtId="49" fontId="29" fillId="38" borderId="10" xfId="45" applyNumberFormat="1" applyFont="1" applyFill="1" applyBorder="1" applyAlignment="1" applyProtection="1">
      <alignment horizontal="center" vertical="center"/>
    </xf>
    <xf numFmtId="49" fontId="32" fillId="34" borderId="10" xfId="45" applyNumberFormat="1" applyFont="1" applyFill="1" applyBorder="1" applyAlignment="1" applyProtection="1">
      <alignment horizontal="center" vertical="center"/>
    </xf>
    <xf numFmtId="0" fontId="32" fillId="39" borderId="0" xfId="0" applyFont="1" applyFill="1" applyAlignment="1" applyProtection="1">
      <alignment horizontal="center" vertical="top"/>
    </xf>
    <xf numFmtId="0" fontId="32" fillId="36" borderId="10" xfId="0" applyFont="1" applyFill="1" applyBorder="1" applyAlignment="1" applyProtection="1">
      <alignment horizontal="center" vertical="center"/>
    </xf>
    <xf numFmtId="0" fontId="32" fillId="0" borderId="0" xfId="0" applyFont="1" applyAlignment="1" applyProtection="1">
      <alignment vertical="center"/>
    </xf>
    <xf numFmtId="49" fontId="20" fillId="35" borderId="10" xfId="0" applyNumberFormat="1" applyFont="1" applyFill="1" applyBorder="1" applyAlignment="1" applyProtection="1">
      <alignment horizontal="center"/>
    </xf>
    <xf numFmtId="1" fontId="20" fillId="35" borderId="10" xfId="0" applyNumberFormat="1" applyFont="1" applyFill="1" applyBorder="1" applyAlignment="1" applyProtection="1">
      <alignment horizontal="center"/>
    </xf>
    <xf numFmtId="49" fontId="20" fillId="35" borderId="10" xfId="0" applyNumberFormat="1" applyFont="1" applyFill="1" applyBorder="1" applyAlignment="1" applyProtection="1">
      <alignment horizontal="right"/>
    </xf>
    <xf numFmtId="0" fontId="20" fillId="35" borderId="10" xfId="0" applyFont="1" applyFill="1" applyBorder="1" applyAlignment="1" applyProtection="1">
      <alignment horizontal="center"/>
    </xf>
    <xf numFmtId="0" fontId="29" fillId="38" borderId="11" xfId="0" applyFont="1" applyFill="1" applyBorder="1" applyAlignment="1" applyProtection="1">
      <alignment horizontal="center" vertical="center"/>
    </xf>
    <xf numFmtId="0" fontId="29" fillId="38" borderId="11" xfId="0" applyFont="1" applyFill="1" applyBorder="1" applyAlignment="1" applyProtection="1">
      <alignment horizontal="center"/>
    </xf>
    <xf numFmtId="0" fontId="31" fillId="36" borderId="20" xfId="0" applyFont="1" applyFill="1" applyBorder="1" applyAlignment="1" applyProtection="1">
      <alignment horizontal="center" vertical="center"/>
    </xf>
    <xf numFmtId="1" fontId="20" fillId="35" borderId="21" xfId="0" applyNumberFormat="1" applyFont="1" applyFill="1" applyBorder="1" applyAlignment="1" applyProtection="1">
      <alignment horizontal="left"/>
    </xf>
    <xf numFmtId="1" fontId="20" fillId="0" borderId="21" xfId="0" applyNumberFormat="1" applyFont="1" applyBorder="1" applyAlignment="1" applyProtection="1">
      <alignment horizontal="left"/>
    </xf>
    <xf numFmtId="1" fontId="20" fillId="35" borderId="20" xfId="0" applyNumberFormat="1" applyFont="1" applyFill="1" applyBorder="1" applyAlignment="1" applyProtection="1">
      <alignment horizontal="center"/>
    </xf>
    <xf numFmtId="0" fontId="20" fillId="0" borderId="20" xfId="0" applyFont="1" applyBorder="1" applyAlignment="1" applyProtection="1">
      <alignment horizontal="center"/>
    </xf>
    <xf numFmtId="0" fontId="20" fillId="35" borderId="20" xfId="0" applyFont="1" applyFill="1" applyBorder="1" applyAlignment="1" applyProtection="1">
      <alignment horizontal="center"/>
    </xf>
    <xf numFmtId="0" fontId="0" fillId="0" borderId="0" xfId="0" applyAlignment="1" applyProtection="1">
      <alignment horizontal="center"/>
    </xf>
    <xf numFmtId="2" fontId="20" fillId="35" borderId="10" xfId="0" applyNumberFormat="1" applyFont="1" applyFill="1" applyBorder="1" applyAlignment="1" applyProtection="1">
      <alignment horizontal="center"/>
    </xf>
    <xf numFmtId="0" fontId="0" fillId="0" borderId="10" xfId="53" applyFont="1" applyBorder="1" applyAlignment="1" applyProtection="1">
      <alignment horizontal="left" vertical="center"/>
      <protection locked="0"/>
    </xf>
    <xf numFmtId="0" fontId="1" fillId="0" borderId="10" xfId="53" applyBorder="1" applyAlignment="1" applyProtection="1">
      <alignment horizontal="left" vertical="center"/>
      <protection locked="0"/>
    </xf>
    <xf numFmtId="0" fontId="1" fillId="0" borderId="10" xfId="53" applyBorder="1" applyProtection="1">
      <protection locked="0"/>
    </xf>
    <xf numFmtId="0" fontId="29" fillId="38" borderId="11" xfId="0" applyFont="1" applyFill="1" applyBorder="1" applyAlignment="1" applyProtection="1">
      <alignment horizontal="center" vertical="center" wrapText="1"/>
    </xf>
    <xf numFmtId="0" fontId="0" fillId="35" borderId="17" xfId="0" applyFill="1" applyBorder="1" applyProtection="1"/>
    <xf numFmtId="0" fontId="20" fillId="35" borderId="10" xfId="0" applyFont="1" applyFill="1" applyBorder="1" applyProtection="1"/>
    <xf numFmtId="2" fontId="31" fillId="40" borderId="10" xfId="45" applyNumberFormat="1"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44" fillId="35" borderId="10" xfId="53" applyFont="1" applyFill="1" applyBorder="1" applyAlignment="1" applyProtection="1">
      <alignment horizontal="center" vertical="top" wrapText="1"/>
      <protection locked="0"/>
    </xf>
    <xf numFmtId="49" fontId="44" fillId="35" borderId="10" xfId="51" applyNumberFormat="1" applyFont="1" applyFill="1" applyBorder="1" applyAlignment="1">
      <alignment horizontal="center" wrapText="1"/>
      <protection locked="0"/>
    </xf>
    <xf numFmtId="0" fontId="44" fillId="35" borderId="10" xfId="53" applyFont="1" applyFill="1" applyBorder="1" applyAlignment="1" applyProtection="1">
      <alignment horizontal="center" wrapText="1"/>
      <protection locked="0"/>
    </xf>
    <xf numFmtId="1" fontId="1" fillId="44" borderId="0" xfId="53" applyNumberFormat="1" applyFill="1" applyAlignment="1" applyProtection="1">
      <alignment horizontal="center"/>
      <protection locked="0"/>
    </xf>
    <xf numFmtId="0" fontId="1" fillId="44" borderId="0" xfId="53" applyFill="1"/>
    <xf numFmtId="0" fontId="1" fillId="44" borderId="0" xfId="53" applyFill="1" applyAlignment="1">
      <alignment horizontal="center"/>
    </xf>
    <xf numFmtId="0" fontId="1" fillId="44" borderId="0" xfId="53" applyFill="1" applyProtection="1">
      <protection locked="0"/>
    </xf>
    <xf numFmtId="0" fontId="16" fillId="44" borderId="0" xfId="53" applyFont="1" applyFill="1" applyAlignment="1" applyProtection="1">
      <alignment horizontal="center" vertical="center"/>
      <protection locked="0"/>
    </xf>
    <xf numFmtId="0" fontId="44" fillId="44" borderId="0" xfId="53" applyFont="1" applyFill="1" applyAlignment="1" applyProtection="1">
      <alignment horizontal="center" vertical="center"/>
      <protection locked="0"/>
    </xf>
    <xf numFmtId="0" fontId="16" fillId="44" borderId="0" xfId="53" applyFont="1" applyFill="1" applyProtection="1">
      <protection locked="0"/>
    </xf>
    <xf numFmtId="0" fontId="48" fillId="39" borderId="0" xfId="0" applyFont="1" applyFill="1" applyProtection="1"/>
    <xf numFmtId="168" fontId="13" fillId="40" borderId="10" xfId="51" applyNumberFormat="1" applyFont="1" applyFill="1" applyBorder="1" applyAlignment="1" applyProtection="1">
      <alignment horizontal="center" vertical="center" wrapText="1"/>
    </xf>
    <xf numFmtId="0" fontId="46" fillId="40" borderId="10" xfId="53" applyFont="1" applyFill="1" applyBorder="1" applyAlignment="1">
      <alignment horizontal="center"/>
    </xf>
    <xf numFmtId="0" fontId="29" fillId="40" borderId="10" xfId="0" applyFont="1" applyFill="1" applyBorder="1" applyAlignment="1" applyProtection="1">
      <alignment horizontal="center" vertical="center" wrapText="1"/>
    </xf>
    <xf numFmtId="0" fontId="29" fillId="40" borderId="10" xfId="0" applyFont="1" applyFill="1" applyBorder="1" applyAlignment="1" applyProtection="1">
      <alignment horizontal="center"/>
    </xf>
    <xf numFmtId="0" fontId="29" fillId="40" borderId="11" xfId="0" applyFont="1" applyFill="1" applyBorder="1" applyAlignment="1" applyProtection="1">
      <alignment horizontal="center" vertical="center" wrapText="1"/>
    </xf>
    <xf numFmtId="0" fontId="13" fillId="40" borderId="10" xfId="0" applyFont="1" applyFill="1" applyBorder="1" applyAlignment="1" applyProtection="1">
      <alignment horizontal="center"/>
    </xf>
    <xf numFmtId="0" fontId="48" fillId="39" borderId="10" xfId="0" applyFont="1" applyFill="1" applyBorder="1" applyAlignment="1" applyProtection="1">
      <alignment horizontal="center"/>
    </xf>
    <xf numFmtId="1" fontId="29" fillId="40" borderId="10" xfId="0" applyNumberFormat="1" applyFont="1" applyFill="1" applyBorder="1" applyAlignment="1">
      <alignment horizontal="center" vertical="center" wrapText="1"/>
      <protection locked="0"/>
    </xf>
    <xf numFmtId="1" fontId="0" fillId="39" borderId="0" xfId="0" applyNumberFormat="1" applyFill="1" applyAlignment="1" applyProtection="1">
      <alignment horizontal="left"/>
    </xf>
    <xf numFmtId="49" fontId="0" fillId="39" borderId="0" xfId="0" applyNumberFormat="1" applyFill="1" applyAlignment="1" applyProtection="1">
      <alignment horizontal="left"/>
    </xf>
    <xf numFmtId="49" fontId="0" fillId="39" borderId="0" xfId="0" applyNumberFormat="1" applyFill="1" applyProtection="1"/>
    <xf numFmtId="1" fontId="0" fillId="39" borderId="0" xfId="0" applyNumberFormat="1" applyFill="1" applyProtection="1"/>
    <xf numFmtId="165" fontId="0" fillId="39" borderId="0" xfId="0" applyNumberFormat="1" applyFill="1" applyProtection="1"/>
    <xf numFmtId="164" fontId="0" fillId="39" borderId="0" xfId="0" applyNumberFormat="1" applyFill="1" applyProtection="1"/>
    <xf numFmtId="49" fontId="32" fillId="37" borderId="10" xfId="0" applyNumberFormat="1" applyFont="1" applyFill="1" applyBorder="1" applyAlignment="1" applyProtection="1">
      <alignment horizontal="center" vertical="center" wrapText="1"/>
    </xf>
    <xf numFmtId="49" fontId="29" fillId="38" borderId="11" xfId="0" applyNumberFormat="1" applyFont="1" applyFill="1" applyBorder="1" applyAlignment="1" applyProtection="1">
      <alignment horizontal="center" vertical="center"/>
    </xf>
    <xf numFmtId="49" fontId="20" fillId="0" borderId="10" xfId="0" applyNumberFormat="1" applyFont="1" applyBorder="1" applyProtection="1"/>
    <xf numFmtId="165" fontId="20" fillId="0" borderId="10" xfId="0" applyNumberFormat="1" applyFont="1" applyBorder="1" applyProtection="1"/>
    <xf numFmtId="164" fontId="20" fillId="0" borderId="10" xfId="0" applyNumberFormat="1" applyFont="1" applyBorder="1" applyProtection="1"/>
    <xf numFmtId="1" fontId="0" fillId="0" borderId="0" xfId="0" applyNumberFormat="1" applyAlignment="1" applyProtection="1">
      <alignment horizontal="left"/>
    </xf>
    <xf numFmtId="49" fontId="0" fillId="0" borderId="0" xfId="0" applyNumberFormat="1" applyAlignment="1" applyProtection="1">
      <alignment horizontal="left"/>
    </xf>
    <xf numFmtId="49" fontId="0" fillId="0" borderId="0" xfId="0" applyNumberFormat="1" applyProtection="1"/>
    <xf numFmtId="1" fontId="0" fillId="0" borderId="0" xfId="0" applyNumberFormat="1" applyProtection="1"/>
    <xf numFmtId="165" fontId="0" fillId="0" borderId="0" xfId="0" applyNumberFormat="1" applyProtection="1"/>
    <xf numFmtId="164" fontId="0" fillId="0" borderId="0" xfId="0" applyNumberFormat="1" applyProtection="1"/>
    <xf numFmtId="169" fontId="0" fillId="39" borderId="0" xfId="0" applyNumberFormat="1" applyFill="1" applyProtection="1"/>
    <xf numFmtId="2" fontId="0" fillId="39" borderId="0" xfId="0" applyNumberFormat="1" applyFill="1" applyProtection="1"/>
    <xf numFmtId="166" fontId="0" fillId="39" borderId="0" xfId="0" applyNumberFormat="1" applyFill="1" applyProtection="1"/>
    <xf numFmtId="49" fontId="0" fillId="39" borderId="0" xfId="0" applyNumberFormat="1" applyFill="1" applyAlignment="1" applyProtection="1">
      <alignment horizontal="right"/>
    </xf>
    <xf numFmtId="165" fontId="29" fillId="38" borderId="10" xfId="0" applyNumberFormat="1" applyFont="1" applyFill="1" applyBorder="1" applyAlignment="1" applyProtection="1">
      <alignment horizontal="center" vertical="center" wrapText="1"/>
    </xf>
    <xf numFmtId="165" fontId="32" fillId="35" borderId="10" xfId="0" applyNumberFormat="1" applyFont="1" applyFill="1" applyBorder="1" applyAlignment="1" applyProtection="1">
      <alignment horizontal="center" vertical="center" wrapText="1"/>
    </xf>
    <xf numFmtId="49" fontId="31" fillId="34" borderId="10" xfId="0" applyNumberFormat="1" applyFont="1" applyFill="1" applyBorder="1" applyAlignment="1" applyProtection="1">
      <alignment horizontal="center" vertical="center"/>
    </xf>
    <xf numFmtId="166" fontId="29" fillId="38" borderId="11" xfId="0" applyNumberFormat="1" applyFont="1" applyFill="1" applyBorder="1" applyAlignment="1" applyProtection="1">
      <alignment horizontal="center" vertical="center"/>
    </xf>
    <xf numFmtId="165" fontId="29" fillId="38" borderId="10" xfId="0" applyNumberFormat="1" applyFont="1" applyFill="1" applyBorder="1" applyAlignment="1" applyProtection="1">
      <alignment horizontal="center" vertical="center"/>
    </xf>
    <xf numFmtId="165" fontId="32" fillId="35" borderId="10" xfId="0" applyNumberFormat="1" applyFont="1" applyFill="1" applyBorder="1" applyAlignment="1" applyProtection="1">
      <alignment horizontal="center" vertical="center"/>
    </xf>
    <xf numFmtId="166" fontId="20" fillId="0" borderId="10" xfId="0" applyNumberFormat="1" applyFont="1" applyBorder="1" applyProtection="1"/>
    <xf numFmtId="169" fontId="0" fillId="0" borderId="0" xfId="0" applyNumberFormat="1" applyProtection="1"/>
    <xf numFmtId="2" fontId="0" fillId="0" borderId="0" xfId="0" applyNumberFormat="1" applyProtection="1"/>
    <xf numFmtId="166" fontId="0" fillId="0" borderId="0" xfId="0" applyNumberFormat="1" applyProtection="1"/>
    <xf numFmtId="49" fontId="0" fillId="0" borderId="0" xfId="0" applyNumberFormat="1" applyAlignment="1" applyProtection="1">
      <alignment horizontal="right"/>
    </xf>
    <xf numFmtId="49" fontId="48" fillId="39" borderId="0" xfId="0" applyNumberFormat="1" applyFont="1" applyFill="1" applyAlignment="1" applyProtection="1">
      <alignment horizontal="left"/>
    </xf>
    <xf numFmtId="49" fontId="27" fillId="39" borderId="0" xfId="0" applyNumberFormat="1" applyFont="1" applyFill="1" applyAlignment="1">
      <alignment horizontal="center"/>
      <protection locked="0"/>
    </xf>
    <xf numFmtId="0" fontId="27" fillId="39" borderId="0" xfId="0" applyFont="1" applyFill="1" applyAlignment="1">
      <alignment horizontal="center"/>
      <protection locked="0"/>
    </xf>
    <xf numFmtId="49" fontId="35" fillId="39" borderId="19" xfId="0" applyNumberFormat="1" applyFont="1" applyFill="1" applyBorder="1" applyAlignment="1">
      <alignment horizontal="center"/>
      <protection locked="0"/>
    </xf>
    <xf numFmtId="49" fontId="35" fillId="35" borderId="19" xfId="0" applyNumberFormat="1" applyFont="1" applyFill="1" applyBorder="1" applyAlignment="1">
      <alignment horizontal="center"/>
      <protection locked="0"/>
    </xf>
    <xf numFmtId="0" fontId="35" fillId="35" borderId="19" xfId="0" applyFont="1" applyFill="1" applyBorder="1" applyAlignment="1">
      <alignment horizontal="center"/>
      <protection locked="0"/>
    </xf>
    <xf numFmtId="1" fontId="29" fillId="40" borderId="10" xfId="42" applyNumberFormat="1" applyFont="1" applyFill="1" applyBorder="1" applyAlignment="1" applyProtection="1">
      <alignment horizontal="center" vertical="center"/>
      <protection locked="0"/>
    </xf>
    <xf numFmtId="0" fontId="20" fillId="40" borderId="10" xfId="0" applyFont="1" applyFill="1" applyBorder="1">
      <protection locked="0"/>
    </xf>
    <xf numFmtId="49" fontId="27" fillId="0" borderId="0" xfId="0" applyNumberFormat="1" applyFont="1" applyAlignment="1">
      <alignment horizontal="center"/>
      <protection locked="0"/>
    </xf>
    <xf numFmtId="0" fontId="27" fillId="0" borderId="0" xfId="0" applyFont="1" applyAlignment="1">
      <alignment horizontal="center"/>
      <protection locked="0"/>
    </xf>
    <xf numFmtId="1" fontId="27" fillId="39" borderId="0" xfId="0" applyNumberFormat="1" applyFont="1" applyFill="1" applyProtection="1"/>
    <xf numFmtId="49" fontId="27" fillId="39" borderId="0" xfId="0" applyNumberFormat="1" applyFont="1" applyFill="1" applyAlignment="1" applyProtection="1">
      <alignment horizontal="center"/>
    </xf>
    <xf numFmtId="1" fontId="27" fillId="39" borderId="0" xfId="0" applyNumberFormat="1" applyFont="1" applyFill="1" applyAlignment="1" applyProtection="1">
      <alignment horizontal="center"/>
    </xf>
    <xf numFmtId="2" fontId="27" fillId="39" borderId="0" xfId="0" applyNumberFormat="1" applyFont="1" applyFill="1" applyAlignment="1" applyProtection="1">
      <alignment horizontal="center"/>
    </xf>
    <xf numFmtId="49" fontId="27" fillId="39" borderId="0" xfId="0" applyNumberFormat="1" applyFont="1" applyFill="1" applyAlignment="1" applyProtection="1">
      <alignment horizontal="right"/>
    </xf>
    <xf numFmtId="1" fontId="27" fillId="39" borderId="0" xfId="0" applyNumberFormat="1" applyFont="1" applyFill="1" applyAlignment="1" applyProtection="1">
      <alignment horizontal="left"/>
    </xf>
    <xf numFmtId="1" fontId="35" fillId="35" borderId="18" xfId="0" applyNumberFormat="1" applyFont="1" applyFill="1" applyBorder="1" applyAlignment="1" applyProtection="1">
      <alignment horizontal="center"/>
    </xf>
    <xf numFmtId="1" fontId="35" fillId="35" borderId="19" xfId="0" applyNumberFormat="1" applyFont="1" applyFill="1" applyBorder="1" applyAlignment="1" applyProtection="1">
      <alignment horizontal="center"/>
    </xf>
    <xf numFmtId="49" fontId="35" fillId="39" borderId="18" xfId="0" applyNumberFormat="1" applyFont="1" applyFill="1" applyBorder="1" applyAlignment="1" applyProtection="1">
      <alignment horizontal="center"/>
    </xf>
    <xf numFmtId="49" fontId="35" fillId="39" borderId="19" xfId="0" applyNumberFormat="1" applyFont="1" applyFill="1" applyBorder="1" applyAlignment="1" applyProtection="1">
      <alignment horizontal="center"/>
    </xf>
    <xf numFmtId="49" fontId="31" fillId="36" borderId="2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wrapText="1"/>
    </xf>
    <xf numFmtId="1" fontId="32" fillId="35" borderId="21" xfId="0" applyNumberFormat="1" applyFont="1" applyFill="1" applyBorder="1" applyAlignment="1" applyProtection="1">
      <alignment horizontal="center" vertical="center" wrapText="1"/>
    </xf>
    <xf numFmtId="49" fontId="32" fillId="34" borderId="10" xfId="42" applyNumberFormat="1" applyFont="1" applyFill="1" applyBorder="1" applyAlignment="1">
      <alignment horizontal="center" vertical="center" wrapText="1"/>
    </xf>
    <xf numFmtId="49" fontId="29" fillId="38" borderId="10" xfId="42" applyNumberFormat="1" applyFont="1" applyFill="1" applyBorder="1" applyAlignment="1">
      <alignment horizontal="center" vertical="center" wrapText="1"/>
    </xf>
    <xf numFmtId="1" fontId="32" fillId="34"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wrapText="1"/>
    </xf>
    <xf numFmtId="49" fontId="32" fillId="34" borderId="10" xfId="42" applyNumberFormat="1" applyFont="1" applyFill="1" applyBorder="1" applyAlignment="1">
      <alignment horizontal="center" vertical="center"/>
    </xf>
    <xf numFmtId="1" fontId="32" fillId="35" borderId="21" xfId="42" applyNumberFormat="1" applyFont="1" applyFill="1" applyBorder="1" applyAlignment="1">
      <alignment horizontal="center" vertical="center" wrapText="1"/>
    </xf>
    <xf numFmtId="1" fontId="32" fillId="35"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xf>
    <xf numFmtId="1" fontId="27" fillId="0" borderId="0" xfId="0" applyNumberFormat="1" applyFont="1" applyProtection="1"/>
    <xf numFmtId="49" fontId="27" fillId="0" borderId="0" xfId="0" applyNumberFormat="1" applyFont="1" applyAlignment="1" applyProtection="1">
      <alignment horizontal="center"/>
    </xf>
    <xf numFmtId="1" fontId="27" fillId="0" borderId="0" xfId="0" applyNumberFormat="1" applyFont="1" applyAlignment="1" applyProtection="1">
      <alignment horizontal="center"/>
    </xf>
    <xf numFmtId="2" fontId="27" fillId="0" borderId="0" xfId="0" applyNumberFormat="1" applyFont="1" applyAlignment="1" applyProtection="1">
      <alignment horizontal="center"/>
    </xf>
    <xf numFmtId="49" fontId="27" fillId="0" borderId="0" xfId="0" applyNumberFormat="1" applyFont="1" applyAlignment="1" applyProtection="1">
      <alignment horizontal="right"/>
    </xf>
    <xf numFmtId="1" fontId="27" fillId="0" borderId="0" xfId="0" applyNumberFormat="1" applyFont="1" applyAlignment="1" applyProtection="1">
      <alignment horizontal="left"/>
    </xf>
    <xf numFmtId="0" fontId="27" fillId="39" borderId="0" xfId="0" applyFont="1" applyFill="1" applyAlignment="1" applyProtection="1">
      <alignment horizontal="center"/>
    </xf>
    <xf numFmtId="49" fontId="35" fillId="39" borderId="22" xfId="0" applyNumberFormat="1" applyFont="1" applyFill="1" applyBorder="1" applyAlignment="1" applyProtection="1">
      <alignment horizontal="center"/>
    </xf>
    <xf numFmtId="49" fontId="35" fillId="35" borderId="18" xfId="0" applyNumberFormat="1" applyFont="1" applyFill="1" applyBorder="1" applyAlignment="1" applyProtection="1">
      <alignment horizontal="center"/>
    </xf>
    <xf numFmtId="49" fontId="35" fillId="35" borderId="19" xfId="0" applyNumberFormat="1" applyFont="1" applyFill="1" applyBorder="1" applyAlignment="1" applyProtection="1">
      <alignment horizontal="center"/>
    </xf>
    <xf numFmtId="49" fontId="32" fillId="35" borderId="20" xfId="42" applyNumberFormat="1" applyFont="1" applyFill="1" applyBorder="1" applyAlignment="1">
      <alignment horizontal="center" vertical="center"/>
    </xf>
    <xf numFmtId="0" fontId="27" fillId="0" borderId="0" xfId="0" applyFont="1" applyAlignment="1" applyProtection="1">
      <alignment horizontal="center"/>
    </xf>
    <xf numFmtId="49" fontId="35" fillId="35" borderId="22" xfId="0" applyNumberFormat="1" applyFont="1" applyFill="1" applyBorder="1" applyAlignment="1" applyProtection="1">
      <alignment horizontal="center"/>
    </xf>
    <xf numFmtId="49" fontId="31" fillId="35" borderId="20" xfId="42" applyNumberFormat="1" applyFont="1" applyFill="1" applyBorder="1" applyAlignment="1">
      <alignment horizontal="center" vertical="center" wrapText="1"/>
    </xf>
    <xf numFmtId="0" fontId="27" fillId="39" borderId="0" xfId="0" applyFont="1" applyFill="1" applyProtection="1"/>
    <xf numFmtId="0" fontId="35" fillId="35" borderId="18" xfId="0" applyFont="1" applyFill="1" applyBorder="1" applyAlignment="1" applyProtection="1">
      <alignment horizontal="center"/>
    </xf>
    <xf numFmtId="0" fontId="35" fillId="35" borderId="19" xfId="0" applyFont="1" applyFill="1" applyBorder="1" applyAlignment="1" applyProtection="1">
      <alignment horizontal="center"/>
    </xf>
    <xf numFmtId="1" fontId="31" fillId="35" borderId="21" xfId="42" applyNumberFormat="1" applyFont="1" applyFill="1" applyBorder="1" applyAlignment="1">
      <alignment horizontal="center" vertical="center" wrapText="1"/>
    </xf>
    <xf numFmtId="1" fontId="31" fillId="35" borderId="10" xfId="42" applyNumberFormat="1" applyFont="1" applyFill="1" applyBorder="1" applyAlignment="1">
      <alignment horizontal="center" vertical="center" wrapText="1"/>
    </xf>
    <xf numFmtId="0" fontId="27" fillId="0" borderId="0" xfId="0" applyFont="1" applyProtection="1"/>
    <xf numFmtId="0" fontId="35" fillId="35" borderId="22" xfId="0" applyFont="1" applyFill="1" applyBorder="1" applyAlignment="1" applyProtection="1">
      <alignment horizontal="center"/>
    </xf>
    <xf numFmtId="49" fontId="31" fillId="34" borderId="10" xfId="42" applyNumberFormat="1" applyFont="1" applyFill="1" applyBorder="1" applyAlignment="1">
      <alignment horizontal="center" vertical="center" wrapText="1"/>
    </xf>
    <xf numFmtId="0" fontId="20" fillId="35" borderId="10" xfId="0" applyFont="1" applyFill="1" applyBorder="1" applyAlignment="1" applyProtection="1">
      <alignment horizontal="right"/>
    </xf>
    <xf numFmtId="10" fontId="27" fillId="39" borderId="0" xfId="0" applyNumberFormat="1" applyFont="1" applyFill="1" applyAlignment="1" applyProtection="1">
      <alignment horizontal="center"/>
    </xf>
    <xf numFmtId="14" fontId="32" fillId="35" borderId="10" xfId="0" applyNumberFormat="1" applyFont="1" applyFill="1" applyBorder="1" applyAlignment="1" applyProtection="1">
      <alignment horizontal="center" vertical="center" wrapText="1"/>
    </xf>
    <xf numFmtId="1" fontId="29" fillId="38" borderId="10" xfId="42" applyNumberFormat="1" applyFont="1" applyFill="1" applyBorder="1" applyAlignment="1">
      <alignment horizontal="center" vertical="center"/>
    </xf>
    <xf numFmtId="14" fontId="36" fillId="35" borderId="10" xfId="0" applyNumberFormat="1" applyFont="1" applyFill="1" applyBorder="1" applyAlignment="1" applyProtection="1">
      <alignment horizontal="center" vertical="center" wrapText="1"/>
    </xf>
    <xf numFmtId="167" fontId="29" fillId="38" borderId="10" xfId="42" applyNumberFormat="1" applyFont="1" applyFill="1" applyBorder="1" applyAlignment="1">
      <alignment horizontal="center" vertical="center"/>
    </xf>
    <xf numFmtId="1" fontId="32" fillId="34" borderId="10" xfId="42" applyNumberFormat="1" applyFont="1" applyFill="1" applyBorder="1" applyAlignment="1">
      <alignment horizontal="center" vertical="center"/>
    </xf>
    <xf numFmtId="1" fontId="31" fillId="36" borderId="10" xfId="42" applyNumberFormat="1" applyFont="1" applyFill="1" applyBorder="1" applyAlignment="1">
      <alignment horizontal="center" vertical="center"/>
    </xf>
    <xf numFmtId="49" fontId="31" fillId="36" borderId="10" xfId="42" applyNumberFormat="1" applyFont="1" applyFill="1" applyBorder="1" applyAlignment="1">
      <alignment horizontal="center" vertical="center"/>
    </xf>
    <xf numFmtId="14" fontId="32" fillId="35" borderId="10" xfId="42" applyNumberFormat="1" applyFont="1" applyFill="1" applyBorder="1" applyAlignment="1">
      <alignment horizontal="center" vertical="center"/>
    </xf>
    <xf numFmtId="1" fontId="32" fillId="35" borderId="10" xfId="42" applyNumberFormat="1" applyFont="1" applyFill="1" applyBorder="1" applyAlignment="1">
      <alignment horizontal="center" vertical="center"/>
    </xf>
    <xf numFmtId="49" fontId="32" fillId="35" borderId="10" xfId="42" applyNumberFormat="1" applyFont="1" applyFill="1" applyBorder="1" applyAlignment="1">
      <alignment horizontal="center" vertical="center"/>
    </xf>
    <xf numFmtId="2" fontId="32" fillId="35" borderId="10" xfId="42" applyNumberFormat="1" applyFont="1" applyFill="1" applyBorder="1" applyAlignment="1">
      <alignment horizontal="center" vertical="center"/>
    </xf>
    <xf numFmtId="10" fontId="32" fillId="35" borderId="10" xfId="42" applyNumberFormat="1" applyFont="1" applyFill="1" applyBorder="1" applyAlignment="1">
      <alignment horizontal="center" vertical="center"/>
    </xf>
    <xf numFmtId="0" fontId="31" fillId="36" borderId="10" xfId="42" applyFont="1" applyFill="1" applyBorder="1" applyAlignment="1">
      <alignment horizontal="center" vertical="center"/>
    </xf>
    <xf numFmtId="10" fontId="20" fillId="0" borderId="10" xfId="0" applyNumberFormat="1" applyFont="1" applyBorder="1" applyAlignment="1" applyProtection="1">
      <alignment horizontal="center"/>
    </xf>
    <xf numFmtId="14" fontId="27" fillId="0" borderId="0" xfId="0" applyNumberFormat="1" applyFont="1" applyAlignment="1" applyProtection="1">
      <alignment horizontal="center"/>
    </xf>
    <xf numFmtId="10" fontId="27" fillId="0" borderId="0" xfId="0" applyNumberFormat="1" applyFont="1" applyAlignment="1" applyProtection="1">
      <alignment horizontal="center"/>
    </xf>
    <xf numFmtId="171" fontId="27" fillId="0" borderId="0" xfId="0" applyNumberFormat="1" applyFont="1" applyAlignment="1" applyProtection="1">
      <alignment horizontal="center"/>
    </xf>
    <xf numFmtId="49" fontId="27" fillId="0" borderId="0" xfId="0" applyNumberFormat="1" applyFont="1" applyAlignment="1" applyProtection="1">
      <alignment horizontal="left"/>
    </xf>
    <xf numFmtId="49" fontId="27" fillId="39" borderId="0" xfId="0" applyNumberFormat="1" applyFont="1" applyFill="1" applyAlignment="1" applyProtection="1">
      <alignment horizontal="left"/>
    </xf>
    <xf numFmtId="14" fontId="27" fillId="39" borderId="0" xfId="0" applyNumberFormat="1" applyFont="1" applyFill="1" applyAlignment="1" applyProtection="1">
      <alignment horizontal="center"/>
    </xf>
    <xf numFmtId="168" fontId="44" fillId="35" borderId="10" xfId="51" applyNumberFormat="1" applyFont="1" applyFill="1" applyBorder="1" applyAlignment="1" applyProtection="1">
      <alignment horizontal="center" vertical="center" wrapText="1"/>
    </xf>
    <xf numFmtId="168" fontId="44" fillId="35" borderId="11" xfId="51" applyNumberFormat="1" applyFont="1" applyFill="1" applyBorder="1" applyAlignment="1">
      <alignment horizontal="center" vertical="top" wrapText="1"/>
      <protection locked="0"/>
    </xf>
    <xf numFmtId="168" fontId="44" fillId="35" borderId="0" xfId="51" applyNumberFormat="1" applyFont="1" applyFill="1" applyAlignment="1">
      <alignment horizontal="center" vertical="center" wrapText="1"/>
      <protection locked="0"/>
    </xf>
    <xf numFmtId="0" fontId="32" fillId="35" borderId="0" xfId="0" applyFont="1" applyFill="1" applyAlignment="1">
      <alignment horizontal="left" vertical="center" wrapText="1"/>
      <protection locked="0"/>
    </xf>
    <xf numFmtId="0" fontId="32" fillId="39" borderId="0" xfId="0" applyFont="1" applyFill="1" applyAlignment="1" applyProtection="1">
      <alignment horizontal="center" vertical="top" wrapText="1"/>
    </xf>
    <xf numFmtId="1" fontId="0" fillId="35" borderId="23" xfId="0" applyNumberFormat="1" applyFill="1" applyBorder="1" applyAlignment="1" applyProtection="1">
      <alignment horizontal="left"/>
    </xf>
    <xf numFmtId="0" fontId="1" fillId="0" borderId="0" xfId="61"/>
    <xf numFmtId="0" fontId="1" fillId="0" borderId="14" xfId="61" applyBorder="1"/>
    <xf numFmtId="0" fontId="1" fillId="0" borderId="14" xfId="61" applyBorder="1" applyAlignment="1">
      <alignment horizontal="center"/>
    </xf>
    <xf numFmtId="0" fontId="29" fillId="38" borderId="14" xfId="61" applyFont="1" applyFill="1" applyBorder="1" applyAlignment="1">
      <alignment horizontal="center"/>
    </xf>
    <xf numFmtId="0" fontId="1" fillId="0" borderId="10" xfId="61" applyBorder="1"/>
    <xf numFmtId="0" fontId="1" fillId="0" borderId="10" xfId="61" applyBorder="1" applyAlignment="1">
      <alignment horizontal="center"/>
    </xf>
    <xf numFmtId="0" fontId="29" fillId="38" borderId="10" xfId="61" applyFont="1" applyFill="1" applyBorder="1" applyAlignment="1">
      <alignment horizontal="center"/>
    </xf>
    <xf numFmtId="0" fontId="29" fillId="38" borderId="10" xfId="61" applyFont="1" applyFill="1" applyBorder="1" applyAlignment="1">
      <alignment horizontal="center" vertical="center"/>
    </xf>
    <xf numFmtId="0" fontId="29" fillId="38" borderId="10" xfId="61" applyFont="1" applyFill="1" applyBorder="1" applyAlignment="1" applyProtection="1">
      <alignment horizontal="center" vertical="center"/>
      <protection locked="0"/>
    </xf>
    <xf numFmtId="1" fontId="29" fillId="38" borderId="10" xfId="61" applyNumberFormat="1" applyFont="1" applyFill="1" applyBorder="1" applyAlignment="1">
      <alignment horizontal="center" vertical="center"/>
    </xf>
    <xf numFmtId="14" fontId="29" fillId="38" borderId="10" xfId="61" applyNumberFormat="1" applyFont="1" applyFill="1" applyBorder="1" applyAlignment="1">
      <alignment horizontal="center" vertical="center"/>
    </xf>
    <xf numFmtId="49" fontId="29" fillId="38" borderId="10" xfId="61" applyNumberFormat="1" applyFont="1" applyFill="1" applyBorder="1" applyAlignment="1">
      <alignment horizontal="center" vertical="center"/>
    </xf>
    <xf numFmtId="0" fontId="31" fillId="41" borderId="10" xfId="61" applyFont="1" applyFill="1" applyBorder="1" applyAlignment="1">
      <alignment horizontal="center" vertical="center"/>
    </xf>
    <xf numFmtId="0" fontId="32" fillId="34" borderId="10" xfId="61" applyFont="1" applyFill="1" applyBorder="1" applyAlignment="1">
      <alignment horizontal="center" vertical="center"/>
    </xf>
    <xf numFmtId="49" fontId="31" fillId="35" borderId="10" xfId="61" applyNumberFormat="1" applyFont="1" applyFill="1" applyBorder="1" applyAlignment="1">
      <alignment horizontal="center" vertical="center"/>
    </xf>
    <xf numFmtId="0" fontId="32" fillId="35" borderId="10" xfId="61" applyFont="1" applyFill="1" applyBorder="1" applyAlignment="1">
      <alignment horizontal="center" vertical="center"/>
    </xf>
    <xf numFmtId="0" fontId="29" fillId="40" borderId="10" xfId="61" applyFont="1" applyFill="1" applyBorder="1" applyAlignment="1" applyProtection="1">
      <alignment horizontal="center" vertical="center"/>
      <protection locked="0"/>
    </xf>
    <xf numFmtId="1" fontId="31" fillId="34" borderId="10" xfId="61" applyNumberFormat="1" applyFont="1" applyFill="1" applyBorder="1" applyAlignment="1">
      <alignment horizontal="center" vertical="center"/>
    </xf>
    <xf numFmtId="0" fontId="32" fillId="42" borderId="10" xfId="61" applyFont="1" applyFill="1" applyBorder="1" applyAlignment="1">
      <alignment horizontal="center" vertical="center"/>
    </xf>
    <xf numFmtId="49" fontId="32" fillId="42" borderId="10" xfId="61" applyNumberFormat="1" applyFont="1" applyFill="1" applyBorder="1" applyAlignment="1">
      <alignment horizontal="center" vertical="center"/>
    </xf>
    <xf numFmtId="0" fontId="31" fillId="36" borderId="10" xfId="61" applyFont="1" applyFill="1" applyBorder="1" applyAlignment="1">
      <alignment horizontal="center" vertical="center"/>
    </xf>
    <xf numFmtId="0" fontId="31" fillId="42" borderId="10" xfId="61" applyFont="1" applyFill="1" applyBorder="1" applyAlignment="1">
      <alignment horizontal="center" vertical="center"/>
    </xf>
    <xf numFmtId="0" fontId="31" fillId="34" borderId="10" xfId="61" applyFont="1" applyFill="1" applyBorder="1" applyAlignment="1">
      <alignment horizontal="center" vertical="center"/>
    </xf>
    <xf numFmtId="1" fontId="31" fillId="42" borderId="10" xfId="61" applyNumberFormat="1" applyFont="1" applyFill="1" applyBorder="1" applyAlignment="1">
      <alignment horizontal="center" vertical="center"/>
    </xf>
    <xf numFmtId="0" fontId="31" fillId="35" borderId="10" xfId="61" applyFont="1" applyFill="1" applyBorder="1" applyAlignment="1">
      <alignment horizontal="center" vertical="center"/>
    </xf>
    <xf numFmtId="0" fontId="29" fillId="40" borderId="10" xfId="61" applyFont="1" applyFill="1" applyBorder="1" applyAlignment="1">
      <alignment horizontal="center" vertical="center"/>
    </xf>
    <xf numFmtId="1" fontId="31" fillId="35" borderId="10" xfId="61" applyNumberFormat="1" applyFont="1" applyFill="1" applyBorder="1" applyAlignment="1">
      <alignment horizontal="center" vertical="center"/>
    </xf>
    <xf numFmtId="14" fontId="29" fillId="40" borderId="10" xfId="61" applyNumberFormat="1" applyFont="1" applyFill="1" applyBorder="1" applyAlignment="1">
      <alignment horizontal="center" vertical="center"/>
    </xf>
    <xf numFmtId="14" fontId="31" fillId="42" borderId="10" xfId="61" applyNumberFormat="1" applyFont="1" applyFill="1" applyBorder="1" applyAlignment="1">
      <alignment horizontal="center" vertical="center"/>
    </xf>
    <xf numFmtId="49" fontId="31" fillId="42" borderId="10" xfId="61" applyNumberFormat="1" applyFont="1" applyFill="1" applyBorder="1" applyAlignment="1">
      <alignment horizontal="center" vertical="center"/>
    </xf>
    <xf numFmtId="49" fontId="31" fillId="0" borderId="10" xfId="61" applyNumberFormat="1" applyFont="1" applyBorder="1" applyAlignment="1">
      <alignment horizontal="center" vertical="center"/>
    </xf>
    <xf numFmtId="168" fontId="32" fillId="34" borderId="10" xfId="61" applyNumberFormat="1" applyFont="1" applyFill="1" applyBorder="1" applyAlignment="1">
      <alignment horizontal="center" vertical="center"/>
    </xf>
    <xf numFmtId="49" fontId="32" fillId="35" borderId="10" xfId="61" applyNumberFormat="1" applyFont="1" applyFill="1" applyBorder="1" applyAlignment="1">
      <alignment horizontal="center" vertical="center" wrapText="1"/>
    </xf>
    <xf numFmtId="1" fontId="29" fillId="40" borderId="10" xfId="61" applyNumberFormat="1" applyFont="1" applyFill="1" applyBorder="1" applyAlignment="1" applyProtection="1">
      <alignment horizontal="center" vertical="center" wrapText="1"/>
      <protection locked="0"/>
    </xf>
    <xf numFmtId="0" fontId="32" fillId="35" borderId="10" xfId="61" applyFont="1" applyFill="1" applyBorder="1" applyAlignment="1">
      <alignment horizontal="center" vertical="center" wrapText="1"/>
    </xf>
    <xf numFmtId="49" fontId="31" fillId="36" borderId="10" xfId="61" applyNumberFormat="1" applyFont="1" applyFill="1" applyBorder="1" applyAlignment="1">
      <alignment horizontal="center" vertical="center"/>
    </xf>
    <xf numFmtId="1" fontId="29" fillId="40" borderId="10" xfId="61" applyNumberFormat="1" applyFont="1" applyFill="1" applyBorder="1" applyAlignment="1">
      <alignment horizontal="center" vertical="center" wrapText="1"/>
    </xf>
    <xf numFmtId="0" fontId="32" fillId="35" borderId="10" xfId="61" applyFont="1" applyFill="1" applyBorder="1" applyAlignment="1">
      <alignment horizontal="center" wrapText="1"/>
    </xf>
    <xf numFmtId="1" fontId="31" fillId="34" borderId="10" xfId="61" applyNumberFormat="1" applyFont="1" applyFill="1" applyBorder="1" applyAlignment="1">
      <alignment horizontal="center" vertical="center" wrapText="1"/>
    </xf>
    <xf numFmtId="49" fontId="32" fillId="35" borderId="10" xfId="61" applyNumberFormat="1" applyFont="1" applyFill="1" applyBorder="1" applyAlignment="1">
      <alignment horizontal="center" vertical="center"/>
    </xf>
    <xf numFmtId="168" fontId="32" fillId="42" borderId="10" xfId="61" applyNumberFormat="1" applyFont="1" applyFill="1" applyBorder="1" applyAlignment="1">
      <alignment horizontal="center" vertical="center" wrapText="1"/>
    </xf>
    <xf numFmtId="49" fontId="31" fillId="42" borderId="10" xfId="61" applyNumberFormat="1" applyFont="1" applyFill="1" applyBorder="1" applyAlignment="1">
      <alignment horizontal="center" vertical="center" wrapText="1"/>
    </xf>
    <xf numFmtId="49" fontId="32" fillId="42" borderId="10" xfId="61" applyNumberFormat="1" applyFont="1" applyFill="1" applyBorder="1" applyAlignment="1">
      <alignment horizontal="center" vertical="center" wrapText="1"/>
    </xf>
    <xf numFmtId="1" fontId="31" fillId="42" borderId="10" xfId="61" applyNumberFormat="1" applyFont="1" applyFill="1" applyBorder="1" applyAlignment="1" applyProtection="1">
      <alignment horizontal="center" vertical="center" wrapText="1"/>
      <protection locked="0"/>
    </xf>
    <xf numFmtId="0" fontId="31" fillId="42" borderId="10" xfId="61" applyFont="1" applyFill="1" applyBorder="1" applyAlignment="1">
      <alignment horizontal="center" vertical="center" wrapText="1"/>
    </xf>
    <xf numFmtId="1" fontId="31" fillId="42" borderId="10" xfId="61" applyNumberFormat="1" applyFont="1" applyFill="1" applyBorder="1" applyAlignment="1">
      <alignment horizontal="center" vertical="center" wrapText="1"/>
    </xf>
    <xf numFmtId="49" fontId="32" fillId="42" borderId="11" xfId="61" applyNumberFormat="1" applyFont="1" applyFill="1" applyBorder="1" applyAlignment="1">
      <alignment horizontal="center" vertical="center"/>
    </xf>
    <xf numFmtId="0" fontId="1" fillId="0" borderId="10" xfId="61" applyBorder="1" applyAlignment="1">
      <alignment horizontal="left"/>
    </xf>
    <xf numFmtId="14" fontId="1" fillId="0" borderId="10" xfId="61" applyNumberFormat="1" applyBorder="1"/>
    <xf numFmtId="3" fontId="1" fillId="0" borderId="10" xfId="61" applyNumberFormat="1" applyBorder="1" applyAlignment="1">
      <alignment horizontal="center"/>
    </xf>
    <xf numFmtId="0" fontId="0" fillId="0" borderId="10" xfId="61" applyFont="1" applyBorder="1" applyAlignment="1">
      <alignment horizontal="center"/>
    </xf>
    <xf numFmtId="0" fontId="0" fillId="0" borderId="10" xfId="0" applyBorder="1" applyAlignment="1">
      <alignment horizontal="left"/>
      <protection locked="0"/>
    </xf>
    <xf numFmtId="14" fontId="32" fillId="34" borderId="10" xfId="0" applyNumberFormat="1" applyFont="1" applyFill="1" applyBorder="1" applyAlignment="1" applyProtection="1">
      <alignment horizontal="center" vertical="center" wrapText="1"/>
    </xf>
    <xf numFmtId="0" fontId="0" fillId="0" borderId="10" xfId="61" applyFont="1" applyBorder="1"/>
    <xf numFmtId="0" fontId="0" fillId="39" borderId="0" xfId="0" applyFill="1" applyAlignment="1">
      <alignment horizontal="center"/>
      <protection locked="0"/>
    </xf>
    <xf numFmtId="2" fontId="0" fillId="0" borderId="0" xfId="0" applyNumberFormat="1" applyAlignment="1">
      <alignment horizontal="center"/>
      <protection locked="0"/>
    </xf>
    <xf numFmtId="0" fontId="20" fillId="0" borderId="10" xfId="0" applyFont="1" applyBorder="1" applyAlignment="1">
      <alignment horizontal="center"/>
      <protection locked="0"/>
    </xf>
    <xf numFmtId="2" fontId="20" fillId="0" borderId="10" xfId="0" applyNumberFormat="1" applyFont="1" applyBorder="1" applyAlignment="1">
      <alignment horizontal="center"/>
      <protection locked="0"/>
    </xf>
    <xf numFmtId="172" fontId="20" fillId="0" borderId="10" xfId="0" applyNumberFormat="1" applyFont="1" applyBorder="1" applyAlignment="1">
      <alignment horizontal="center"/>
      <protection locked="0"/>
    </xf>
    <xf numFmtId="0" fontId="0" fillId="0" borderId="0" xfId="0" applyAlignment="1">
      <alignment horizontal="center"/>
      <protection locked="0"/>
    </xf>
    <xf numFmtId="1" fontId="0" fillId="0" borderId="0" xfId="0" applyNumberFormat="1" applyAlignment="1">
      <alignment horizontal="center"/>
      <protection locked="0"/>
    </xf>
    <xf numFmtId="170" fontId="0" fillId="0" borderId="0" xfId="0" applyNumberFormat="1" applyAlignment="1">
      <alignment horizontal="center"/>
      <protection locked="0"/>
    </xf>
    <xf numFmtId="0" fontId="0" fillId="0" borderId="0" xfId="0" applyAlignment="1" applyProtection="1">
      <alignment horizontal="left"/>
    </xf>
    <xf numFmtId="0" fontId="20" fillId="39" borderId="0" xfId="0" applyFont="1" applyFill="1">
      <protection locked="0"/>
    </xf>
    <xf numFmtId="0" fontId="32" fillId="39" borderId="0" xfId="0" applyFont="1" applyFill="1" applyAlignment="1">
      <alignment vertical="center"/>
      <protection locked="0"/>
    </xf>
    <xf numFmtId="0" fontId="20" fillId="0" borderId="0" xfId="0" applyFont="1" applyAlignment="1">
      <alignment vertical="center"/>
      <protection locked="0"/>
    </xf>
    <xf numFmtId="1" fontId="20" fillId="0" borderId="10" xfId="0" applyNumberFormat="1" applyFont="1" applyBorder="1">
      <protection locked="0"/>
    </xf>
    <xf numFmtId="0" fontId="20" fillId="0" borderId="10" xfId="0" applyFont="1" applyBorder="1">
      <protection locked="0"/>
    </xf>
    <xf numFmtId="0" fontId="20" fillId="0" borderId="23" xfId="0" applyFont="1" applyBorder="1">
      <protection locked="0"/>
    </xf>
    <xf numFmtId="0" fontId="0" fillId="0" borderId="10" xfId="0" applyBorder="1" applyAlignment="1">
      <alignment horizontal="center"/>
      <protection locked="0"/>
    </xf>
    <xf numFmtId="0" fontId="0" fillId="0" borderId="10" xfId="0" applyBorder="1">
      <protection locked="0"/>
    </xf>
    <xf numFmtId="0" fontId="0" fillId="40" borderId="24" xfId="0" applyFill="1" applyBorder="1" applyAlignment="1">
      <alignment horizontal="left"/>
      <protection locked="0"/>
    </xf>
    <xf numFmtId="0" fontId="0" fillId="0" borderId="17" xfId="0" applyBorder="1" applyAlignment="1">
      <alignment horizontal="center"/>
      <protection locked="0"/>
    </xf>
    <xf numFmtId="172" fontId="0" fillId="39" borderId="0" xfId="0" applyNumberFormat="1" applyFill="1" applyAlignment="1">
      <alignment horizontal="center"/>
      <protection locked="0"/>
    </xf>
    <xf numFmtId="0" fontId="0" fillId="40" borderId="11" xfId="0" applyFill="1" applyBorder="1" applyAlignment="1">
      <alignment horizontal="left"/>
      <protection locked="0"/>
    </xf>
    <xf numFmtId="0" fontId="0" fillId="0" borderId="16" xfId="0" applyFill="1" applyBorder="1" applyAlignment="1">
      <alignment horizontal="left"/>
      <protection locked="0"/>
    </xf>
    <xf numFmtId="0" fontId="0" fillId="0" borderId="13" xfId="0" applyFill="1" applyBorder="1" applyAlignment="1">
      <alignment horizontal="left"/>
      <protection locked="0"/>
    </xf>
    <xf numFmtId="0" fontId="16" fillId="39" borderId="0" xfId="0" applyFont="1" applyFill="1" applyAlignment="1" applyProtection="1">
      <alignment vertical="center"/>
    </xf>
    <xf numFmtId="0" fontId="16" fillId="39" borderId="0" xfId="0" applyFont="1" applyFill="1" applyAlignment="1" applyProtection="1">
      <alignment horizontal="center" vertical="center" wrapText="1"/>
    </xf>
    <xf numFmtId="0" fontId="16" fillId="39" borderId="0" xfId="0" applyFont="1" applyFill="1" applyBorder="1" applyAlignment="1" applyProtection="1">
      <alignment horizontal="center" vertical="center" wrapText="1"/>
    </xf>
    <xf numFmtId="0" fontId="16" fillId="0" borderId="0" xfId="0" applyFont="1" applyAlignment="1" applyProtection="1">
      <alignment vertical="center"/>
    </xf>
    <xf numFmtId="172" fontId="0" fillId="35" borderId="10" xfId="0" applyNumberFormat="1" applyFill="1" applyBorder="1" applyAlignment="1" applyProtection="1">
      <alignment horizontal="center"/>
    </xf>
    <xf numFmtId="0" fontId="0" fillId="35" borderId="17" xfId="0" applyFill="1" applyBorder="1" applyAlignment="1" applyProtection="1">
      <alignment horizontal="center"/>
    </xf>
    <xf numFmtId="0" fontId="0" fillId="0" borderId="0" xfId="0" applyFill="1">
      <protection locked="0"/>
    </xf>
    <xf numFmtId="2" fontId="31" fillId="36" borderId="10" xfId="0" applyNumberFormat="1" applyFont="1" applyFill="1" applyBorder="1" applyAlignment="1" applyProtection="1">
      <alignment horizontal="center" vertical="center"/>
    </xf>
    <xf numFmtId="2" fontId="0" fillId="0" borderId="0" xfId="0" applyNumberFormat="1">
      <protection locked="0"/>
    </xf>
    <xf numFmtId="0" fontId="0" fillId="39" borderId="0" xfId="0" applyFill="1" applyAlignment="1">
      <protection locked="0"/>
    </xf>
    <xf numFmtId="1" fontId="0" fillId="0" borderId="10" xfId="0" applyNumberFormat="1" applyBorder="1" applyAlignment="1">
      <alignment horizontal="left"/>
      <protection locked="0"/>
    </xf>
    <xf numFmtId="2" fontId="0" fillId="0" borderId="10" xfId="0" applyNumberFormat="1" applyBorder="1" applyAlignment="1">
      <alignment horizontal="left"/>
      <protection locked="0"/>
    </xf>
    <xf numFmtId="49" fontId="0" fillId="0" borderId="10" xfId="0" applyNumberFormat="1" applyBorder="1" applyAlignment="1">
      <alignment horizontal="left"/>
      <protection locked="0"/>
    </xf>
    <xf numFmtId="0" fontId="0" fillId="0" borderId="0" xfId="0" applyAlignment="1">
      <alignment horizontal="left"/>
      <protection locked="0"/>
    </xf>
    <xf numFmtId="0" fontId="16" fillId="43" borderId="10" xfId="0" applyFont="1" applyFill="1" applyBorder="1" applyAlignment="1" applyProtection="1">
      <alignment horizontal="left" vertical="center" wrapText="1"/>
    </xf>
    <xf numFmtId="0" fontId="32" fillId="43" borderId="10" xfId="0" applyFont="1" applyFill="1" applyBorder="1" applyAlignment="1" applyProtection="1">
      <alignment horizontal="left" vertical="center" wrapText="1"/>
    </xf>
    <xf numFmtId="0" fontId="16" fillId="43" borderId="10" xfId="0" applyFont="1" applyFill="1" applyBorder="1" applyAlignment="1">
      <alignment horizontal="left" vertical="center" wrapText="1"/>
      <protection locked="0"/>
    </xf>
    <xf numFmtId="1" fontId="0" fillId="0" borderId="17" xfId="0" applyNumberFormat="1" applyBorder="1" applyAlignment="1">
      <alignment horizontal="left"/>
      <protection locked="0"/>
    </xf>
    <xf numFmtId="0" fontId="0" fillId="0" borderId="17" xfId="0" applyBorder="1" applyAlignment="1">
      <alignment horizontal="left"/>
      <protection locked="0"/>
    </xf>
    <xf numFmtId="2" fontId="0" fillId="0" borderId="17" xfId="0" applyNumberFormat="1" applyBorder="1" applyAlignment="1">
      <alignment horizontal="left"/>
      <protection locked="0"/>
    </xf>
    <xf numFmtId="49" fontId="0" fillId="0" borderId="17" xfId="0" applyNumberFormat="1" applyBorder="1" applyAlignment="1">
      <alignment horizontal="left"/>
      <protection locked="0"/>
    </xf>
    <xf numFmtId="0" fontId="16" fillId="45" borderId="10" xfId="0" applyFont="1" applyFill="1" applyBorder="1" applyAlignment="1">
      <alignment horizontal="left" vertical="center"/>
      <protection locked="0"/>
    </xf>
    <xf numFmtId="0" fontId="16" fillId="45" borderId="10" xfId="0" applyFont="1" applyFill="1" applyBorder="1" applyAlignment="1" applyProtection="1">
      <alignment horizontal="left" vertical="center"/>
    </xf>
    <xf numFmtId="0" fontId="32" fillId="45" borderId="10" xfId="0" applyFont="1" applyFill="1" applyBorder="1" applyAlignment="1" applyProtection="1">
      <alignment horizontal="left" vertical="center" wrapText="1"/>
    </xf>
    <xf numFmtId="0" fontId="16" fillId="45" borderId="10" xfId="0" applyFont="1" applyFill="1" applyBorder="1" applyAlignment="1" applyProtection="1">
      <alignment horizontal="left" vertical="center" wrapText="1"/>
    </xf>
    <xf numFmtId="1" fontId="16" fillId="45" borderId="10" xfId="0" applyNumberFormat="1" applyFont="1" applyFill="1" applyBorder="1" applyAlignment="1" applyProtection="1">
      <alignment horizontal="left" vertical="center"/>
    </xf>
    <xf numFmtId="0" fontId="52" fillId="0" borderId="0" xfId="64"/>
    <xf numFmtId="0" fontId="53" fillId="0" borderId="0" xfId="0" applyFont="1" applyFill="1" applyBorder="1">
      <protection locked="0"/>
    </xf>
    <xf numFmtId="0" fontId="42" fillId="0" borderId="0" xfId="0" applyFont="1" applyFill="1" applyBorder="1" applyProtection="1"/>
    <xf numFmtId="0" fontId="42" fillId="0" borderId="0" xfId="0" applyFont="1" applyFill="1" applyBorder="1">
      <protection locked="0"/>
    </xf>
    <xf numFmtId="0" fontId="55" fillId="0" borderId="0" xfId="0" applyFont="1" applyFill="1" applyBorder="1" applyAlignment="1" applyProtection="1">
      <alignment horizontal="center"/>
    </xf>
    <xf numFmtId="0" fontId="56" fillId="0" borderId="0" xfId="0" applyFont="1" applyFill="1" applyBorder="1" applyProtection="1"/>
    <xf numFmtId="1" fontId="56" fillId="0" borderId="0" xfId="0" applyNumberFormat="1" applyFont="1" applyFill="1" applyBorder="1" applyAlignment="1" applyProtection="1">
      <alignment horizontal="left"/>
    </xf>
    <xf numFmtId="0" fontId="56" fillId="0" borderId="0" xfId="0" applyFont="1" applyFill="1" applyBorder="1">
      <protection locked="0"/>
    </xf>
    <xf numFmtId="0" fontId="56" fillId="0" borderId="0" xfId="0" applyFont="1">
      <protection locked="0"/>
    </xf>
    <xf numFmtId="49" fontId="0" fillId="0" borderId="0" xfId="0" applyNumberFormat="1" applyAlignment="1">
      <alignment horizontal="center"/>
      <protection locked="0"/>
    </xf>
    <xf numFmtId="0" fontId="44" fillId="35" borderId="10" xfId="53" applyFont="1" applyFill="1" applyBorder="1" applyAlignment="1">
      <alignment horizontal="center" vertical="center" wrapText="1"/>
    </xf>
    <xf numFmtId="49" fontId="44" fillId="35" borderId="10" xfId="51" applyNumberFormat="1" applyFont="1" applyFill="1" applyBorder="1" applyAlignment="1" applyProtection="1">
      <alignment horizontal="center" vertical="center" wrapText="1"/>
    </xf>
    <xf numFmtId="49" fontId="44" fillId="35" borderId="11" xfId="51" applyNumberFormat="1" applyFont="1" applyFill="1" applyBorder="1" applyAlignment="1" applyProtection="1">
      <alignment horizontal="center" vertical="center" wrapText="1"/>
    </xf>
    <xf numFmtId="168" fontId="44" fillId="35" borderId="12" xfId="51" applyNumberFormat="1" applyFont="1" applyFill="1" applyBorder="1" applyAlignment="1" applyProtection="1">
      <alignment horizontal="center" vertical="center" wrapText="1"/>
    </xf>
    <xf numFmtId="0" fontId="31" fillId="45" borderId="10" xfId="53" applyFont="1" applyFill="1" applyBorder="1" applyAlignment="1">
      <alignment horizontal="center" vertical="center"/>
    </xf>
    <xf numFmtId="1" fontId="31" fillId="45" borderId="10" xfId="53" applyNumberFormat="1" applyFont="1" applyFill="1" applyBorder="1" applyAlignment="1">
      <alignment horizontal="center" vertical="center"/>
    </xf>
    <xf numFmtId="0" fontId="31" fillId="45" borderId="10" xfId="43" applyFont="1" applyFill="1" applyBorder="1" applyAlignment="1">
      <alignment horizontal="left" vertical="center"/>
    </xf>
    <xf numFmtId="0" fontId="31" fillId="45" borderId="10" xfId="43" applyFont="1" applyFill="1" applyBorder="1" applyAlignment="1">
      <alignment horizontal="left" vertical="center" wrapText="1"/>
    </xf>
    <xf numFmtId="0" fontId="32" fillId="45" borderId="10" xfId="0" applyFont="1" applyFill="1" applyBorder="1" applyAlignment="1" applyProtection="1">
      <alignment horizontal="left" vertical="center"/>
    </xf>
    <xf numFmtId="0" fontId="32" fillId="45" borderId="10" xfId="0" applyFont="1" applyFill="1" applyBorder="1" applyAlignment="1" applyProtection="1">
      <alignment horizontal="center" vertical="center"/>
    </xf>
    <xf numFmtId="49" fontId="31" fillId="45" borderId="10" xfId="53" applyNumberFormat="1" applyFont="1" applyFill="1" applyBorder="1" applyAlignment="1">
      <alignment horizontal="center" vertical="center"/>
    </xf>
    <xf numFmtId="0" fontId="57" fillId="40" borderId="10" xfId="0" applyFont="1" applyFill="1" applyBorder="1" applyAlignment="1" applyProtection="1">
      <alignment horizontal="center"/>
    </xf>
    <xf numFmtId="0" fontId="32" fillId="36" borderId="10" xfId="0" applyFont="1" applyFill="1" applyBorder="1" applyAlignment="1" applyProtection="1">
      <alignment horizontal="center" vertical="center" wrapText="1"/>
    </xf>
    <xf numFmtId="0" fontId="32" fillId="40" borderId="10" xfId="0" applyFont="1" applyFill="1" applyBorder="1" applyAlignment="1" applyProtection="1">
      <alignment horizontal="center" vertical="center" wrapText="1"/>
    </xf>
    <xf numFmtId="0" fontId="16" fillId="36" borderId="10" xfId="0" applyFont="1" applyFill="1" applyBorder="1" applyAlignment="1" applyProtection="1">
      <alignment horizontal="center" vertical="center" wrapText="1"/>
    </xf>
    <xf numFmtId="0" fontId="0" fillId="0" borderId="17" xfId="0" applyFill="1" applyBorder="1" applyAlignment="1">
      <alignment horizontal="left"/>
      <protection locked="0"/>
    </xf>
    <xf numFmtId="0" fontId="0" fillId="40" borderId="10" xfId="0" applyFill="1" applyBorder="1" applyAlignment="1">
      <alignment horizontal="center"/>
      <protection locked="0"/>
    </xf>
    <xf numFmtId="2" fontId="0" fillId="35" borderId="10" xfId="0" applyNumberFormat="1" applyFill="1" applyBorder="1" applyAlignment="1" applyProtection="1">
      <alignment horizontal="center"/>
    </xf>
    <xf numFmtId="2" fontId="0" fillId="0" borderId="10" xfId="0" applyNumberFormat="1" applyBorder="1" applyAlignment="1">
      <alignment horizontal="center"/>
      <protection locked="0"/>
    </xf>
    <xf numFmtId="1" fontId="0" fillId="0" borderId="10" xfId="0" applyNumberFormat="1" applyBorder="1" applyAlignment="1">
      <alignment horizontal="center"/>
      <protection locked="0"/>
    </xf>
    <xf numFmtId="0" fontId="0" fillId="39" borderId="10" xfId="0" applyFill="1" applyBorder="1" applyAlignment="1">
      <alignment horizontal="center"/>
      <protection locked="0"/>
    </xf>
    <xf numFmtId="1" fontId="0" fillId="35" borderId="10" xfId="0" applyNumberFormat="1" applyFill="1" applyBorder="1" applyAlignment="1" applyProtection="1">
      <alignment horizontal="left"/>
    </xf>
    <xf numFmtId="0" fontId="20" fillId="0" borderId="10" xfId="0" applyFont="1" applyBorder="1" applyAlignment="1" applyProtection="1">
      <alignment horizontal="right"/>
    </xf>
    <xf numFmtId="0" fontId="20" fillId="40" borderId="10" xfId="0" applyFont="1" applyFill="1" applyBorder="1" applyAlignment="1">
      <alignment horizontal="center"/>
      <protection locked="0"/>
    </xf>
    <xf numFmtId="0" fontId="31" fillId="47" borderId="10" xfId="53" applyFont="1" applyFill="1" applyBorder="1" applyAlignment="1">
      <alignment horizontal="right" vertical="center"/>
    </xf>
    <xf numFmtId="0" fontId="29" fillId="40" borderId="14" xfId="0" applyFont="1" applyFill="1" applyBorder="1" applyAlignment="1" applyProtection="1">
      <alignment horizontal="center"/>
    </xf>
    <xf numFmtId="0" fontId="29" fillId="40" borderId="17" xfId="0" applyFont="1" applyFill="1" applyBorder="1" applyAlignment="1" applyProtection="1">
      <alignment horizontal="center"/>
    </xf>
    <xf numFmtId="1" fontId="20" fillId="0" borderId="17" xfId="0" applyNumberFormat="1" applyFont="1" applyBorder="1">
      <protection locked="0"/>
    </xf>
    <xf numFmtId="0" fontId="20" fillId="0" borderId="17" xfId="0" applyFont="1" applyBorder="1" applyAlignment="1">
      <alignment horizontal="center"/>
      <protection locked="0"/>
    </xf>
    <xf numFmtId="0" fontId="20" fillId="0" borderId="17" xfId="0" applyFont="1" applyBorder="1">
      <protection locked="0"/>
    </xf>
    <xf numFmtId="1" fontId="20" fillId="0" borderId="17" xfId="0" applyNumberFormat="1" applyFont="1" applyBorder="1" applyAlignment="1">
      <alignment horizontal="left"/>
      <protection locked="0"/>
    </xf>
    <xf numFmtId="2" fontId="20" fillId="0" borderId="17" xfId="0" applyNumberFormat="1" applyFont="1" applyBorder="1" applyAlignment="1">
      <alignment horizontal="center"/>
      <protection locked="0"/>
    </xf>
    <xf numFmtId="49" fontId="20" fillId="0" borderId="17" xfId="0" applyNumberFormat="1" applyFont="1" applyBorder="1" applyAlignment="1">
      <alignment horizontal="center"/>
      <protection locked="0"/>
    </xf>
    <xf numFmtId="2" fontId="20" fillId="36" borderId="17" xfId="0" applyNumberFormat="1" applyFont="1" applyFill="1" applyBorder="1" applyAlignment="1" applyProtection="1">
      <alignment horizontal="center"/>
    </xf>
    <xf numFmtId="172" fontId="20" fillId="0" borderId="17" xfId="0" applyNumberFormat="1" applyFont="1" applyBorder="1" applyAlignment="1">
      <alignment horizontal="center"/>
      <protection locked="0"/>
    </xf>
    <xf numFmtId="0" fontId="46" fillId="40" borderId="17" xfId="53" applyFont="1" applyFill="1" applyBorder="1" applyAlignment="1">
      <alignment horizontal="center"/>
    </xf>
    <xf numFmtId="0" fontId="0" fillId="0" borderId="17" xfId="53" applyFont="1" applyBorder="1" applyAlignment="1" applyProtection="1">
      <alignment horizontal="left" vertical="center"/>
      <protection locked="0"/>
    </xf>
    <xf numFmtId="0" fontId="1" fillId="0" borderId="17" xfId="53" applyBorder="1" applyAlignment="1" applyProtection="1">
      <alignment horizontal="left" vertical="center"/>
      <protection locked="0"/>
    </xf>
    <xf numFmtId="14" fontId="1" fillId="0" borderId="10" xfId="61" applyNumberFormat="1" applyBorder="1" applyAlignment="1">
      <alignment horizontal="center"/>
    </xf>
    <xf numFmtId="0" fontId="59" fillId="0" borderId="10" xfId="0" applyFont="1" applyBorder="1" applyAlignment="1" applyProtection="1">
      <alignment horizontal="left"/>
    </xf>
    <xf numFmtId="0" fontId="59" fillId="0" borderId="10" xfId="0" applyFont="1" applyBorder="1" applyAlignment="1" applyProtection="1">
      <alignment horizontal="center"/>
    </xf>
    <xf numFmtId="0" fontId="59" fillId="0" borderId="11" xfId="0" applyFont="1" applyBorder="1" applyAlignment="1" applyProtection="1">
      <alignment horizontal="center"/>
    </xf>
    <xf numFmtId="0" fontId="41" fillId="0" borderId="0" xfId="0" applyFont="1" applyAlignment="1" applyProtection="1">
      <alignment horizontal="left"/>
    </xf>
    <xf numFmtId="0" fontId="60" fillId="34" borderId="10" xfId="45" applyFont="1" applyFill="1" applyBorder="1" applyAlignment="1" applyProtection="1">
      <alignment horizontal="left" vertical="center"/>
    </xf>
    <xf numFmtId="0" fontId="59" fillId="34" borderId="10" xfId="0" applyFont="1" applyFill="1" applyBorder="1" applyAlignment="1" applyProtection="1">
      <alignment horizontal="left" vertical="center"/>
    </xf>
    <xf numFmtId="0" fontId="59" fillId="35" borderId="10" xfId="0" applyFont="1" applyFill="1" applyBorder="1" applyAlignment="1" applyProtection="1">
      <alignment horizontal="left" vertical="center"/>
    </xf>
    <xf numFmtId="0" fontId="59" fillId="35" borderId="10" xfId="0" applyFont="1" applyFill="1" applyBorder="1" applyAlignment="1" applyProtection="1">
      <alignment horizontal="left"/>
    </xf>
    <xf numFmtId="0" fontId="59" fillId="35" borderId="10" xfId="0" applyFont="1" applyFill="1" applyBorder="1" applyProtection="1"/>
    <xf numFmtId="0" fontId="59" fillId="35" borderId="11" xfId="0" applyFont="1" applyFill="1" applyBorder="1" applyAlignment="1" applyProtection="1">
      <alignment horizontal="left"/>
    </xf>
    <xf numFmtId="0" fontId="59" fillId="0" borderId="0" xfId="0" applyFont="1" applyAlignment="1" applyProtection="1">
      <alignment horizontal="left"/>
    </xf>
    <xf numFmtId="0" fontId="60" fillId="0" borderId="14" xfId="45" applyFont="1" applyFill="1" applyBorder="1" applyAlignment="1" applyProtection="1">
      <alignment horizontal="left" vertical="center"/>
    </xf>
    <xf numFmtId="0" fontId="60" fillId="0" borderId="15" xfId="45" applyFont="1" applyFill="1" applyBorder="1" applyAlignment="1" applyProtection="1">
      <alignment horizontal="left" vertical="center"/>
    </xf>
    <xf numFmtId="0" fontId="59" fillId="0" borderId="0" xfId="0" applyFont="1" applyFill="1" applyAlignment="1" applyProtection="1">
      <alignment horizontal="left"/>
    </xf>
    <xf numFmtId="49" fontId="41" fillId="0" borderId="10" xfId="0" applyNumberFormat="1" applyFont="1" applyBorder="1" applyAlignment="1" applyProtection="1">
      <alignment horizontal="left"/>
    </xf>
    <xf numFmtId="0" fontId="41" fillId="0" borderId="10" xfId="0" applyFont="1" applyBorder="1" applyAlignment="1" applyProtection="1">
      <alignment horizontal="left"/>
    </xf>
    <xf numFmtId="0" fontId="41" fillId="0" borderId="11" xfId="0" applyFont="1" applyBorder="1" applyAlignment="1" applyProtection="1">
      <alignment horizontal="left"/>
    </xf>
    <xf numFmtId="0" fontId="41" fillId="0" borderId="10" xfId="0" applyFont="1" applyFill="1" applyBorder="1" applyAlignment="1" applyProtection="1">
      <alignment horizontal="left"/>
    </xf>
    <xf numFmtId="1" fontId="41" fillId="0" borderId="10" xfId="0" applyNumberFormat="1" applyFont="1" applyBorder="1" applyAlignment="1" applyProtection="1">
      <alignment horizontal="left"/>
    </xf>
    <xf numFmtId="0" fontId="61" fillId="0" borderId="10" xfId="45" applyFont="1" applyFill="1" applyBorder="1" applyAlignment="1" applyProtection="1">
      <alignment horizontal="left" vertical="center"/>
    </xf>
    <xf numFmtId="0" fontId="41" fillId="0" borderId="12" xfId="0" applyFont="1" applyBorder="1" applyAlignment="1" applyProtection="1">
      <alignment horizontal="left"/>
    </xf>
    <xf numFmtId="0" fontId="41" fillId="0" borderId="0" xfId="0" applyFont="1" applyBorder="1" applyAlignment="1" applyProtection="1">
      <alignment horizontal="left"/>
    </xf>
    <xf numFmtId="0" fontId="61" fillId="0" borderId="17" xfId="45" applyFont="1" applyFill="1" applyBorder="1" applyAlignment="1" applyProtection="1">
      <alignment horizontal="left" vertical="center"/>
    </xf>
    <xf numFmtId="0" fontId="30" fillId="0" borderId="14" xfId="0" applyFont="1" applyFill="1" applyBorder="1" applyAlignment="1" applyProtection="1">
      <alignment horizontal="left"/>
    </xf>
    <xf numFmtId="49" fontId="0" fillId="0" borderId="0" xfId="0" applyNumberFormat="1" applyFill="1" applyAlignment="1" applyProtection="1">
      <alignment horizontal="left"/>
    </xf>
    <xf numFmtId="0" fontId="0" fillId="0" borderId="14" xfId="53" applyFont="1" applyBorder="1" applyAlignment="1" applyProtection="1">
      <alignment vertical="center"/>
      <protection locked="0"/>
    </xf>
    <xf numFmtId="0" fontId="0" fillId="0" borderId="10" xfId="53" applyFont="1" applyBorder="1" applyProtection="1">
      <protection locked="0"/>
    </xf>
    <xf numFmtId="0" fontId="41" fillId="0" borderId="0" xfId="0" applyFont="1" applyFill="1" applyAlignment="1" applyProtection="1">
      <alignment horizontal="left"/>
    </xf>
    <xf numFmtId="0" fontId="31" fillId="35" borderId="10" xfId="42" applyFont="1" applyFill="1" applyBorder="1" applyAlignment="1">
      <alignment horizontal="center" vertical="center" wrapText="1"/>
    </xf>
    <xf numFmtId="49" fontId="31" fillId="35" borderId="10" xfId="0" applyNumberFormat="1" applyFont="1" applyFill="1" applyBorder="1" applyAlignment="1" applyProtection="1">
      <alignment horizontal="center" vertical="center" wrapText="1"/>
    </xf>
    <xf numFmtId="1" fontId="0" fillId="0" borderId="0" xfId="0" applyNumberFormat="1" applyFill="1" applyProtection="1"/>
    <xf numFmtId="2" fontId="0" fillId="0" borderId="0" xfId="0" applyNumberFormat="1" applyFill="1" applyProtection="1"/>
    <xf numFmtId="0" fontId="32" fillId="35" borderId="10" xfId="0" applyFont="1" applyFill="1" applyBorder="1" applyAlignment="1" applyProtection="1">
      <alignment horizontal="center" vertical="top" wrapText="1"/>
    </xf>
    <xf numFmtId="49" fontId="20" fillId="0" borderId="10" xfId="0" applyNumberFormat="1" applyFont="1" applyBorder="1" applyAlignment="1">
      <alignment horizontal="center"/>
      <protection locked="0"/>
    </xf>
    <xf numFmtId="49" fontId="0" fillId="0" borderId="10" xfId="0" applyNumberFormat="1" applyBorder="1" applyAlignment="1">
      <alignment horizontal="center"/>
      <protection locked="0"/>
    </xf>
    <xf numFmtId="0" fontId="32" fillId="33" borderId="1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wrapText="1"/>
    </xf>
    <xf numFmtId="0" fontId="20" fillId="0" borderId="0" xfId="0" applyFont="1" applyFill="1" applyBorder="1">
      <protection locked="0"/>
    </xf>
    <xf numFmtId="0" fontId="0" fillId="0" borderId="0" xfId="0" applyFill="1" applyBorder="1">
      <protection locked="0"/>
    </xf>
    <xf numFmtId="49" fontId="31" fillId="35" borderId="10" xfId="0" applyNumberFormat="1" applyFont="1" applyFill="1" applyBorder="1" applyAlignment="1" applyProtection="1">
      <alignment horizontal="center" vertical="top" wrapText="1"/>
    </xf>
    <xf numFmtId="0" fontId="32" fillId="40" borderId="10" xfId="0" applyFont="1" applyFill="1" applyBorder="1" applyAlignment="1" applyProtection="1">
      <alignment horizontal="center" vertical="center"/>
    </xf>
    <xf numFmtId="0" fontId="16" fillId="40" borderId="10" xfId="0" applyFont="1" applyFill="1" applyBorder="1" applyAlignment="1" applyProtection="1">
      <alignment horizontal="center" vertical="center" wrapText="1"/>
    </xf>
    <xf numFmtId="0" fontId="31" fillId="40" borderId="10" xfId="0" applyFont="1" applyFill="1" applyBorder="1" applyAlignment="1" applyProtection="1">
      <alignment horizontal="center" vertical="center"/>
    </xf>
    <xf numFmtId="1" fontId="0" fillId="0" borderId="0" xfId="0" applyNumberFormat="1" applyFill="1">
      <protection locked="0"/>
    </xf>
    <xf numFmtId="49" fontId="0" fillId="0" borderId="10" xfId="61" applyNumberFormat="1" applyFont="1" applyBorder="1"/>
    <xf numFmtId="49" fontId="1" fillId="0" borderId="10" xfId="61" applyNumberFormat="1" applyBorder="1"/>
    <xf numFmtId="0" fontId="32" fillId="35"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49" fontId="32" fillId="35" borderId="10" xfId="0" applyNumberFormat="1" applyFont="1" applyFill="1" applyBorder="1" applyAlignment="1" applyProtection="1">
      <alignment horizontal="center" vertical="top" wrapText="1"/>
    </xf>
    <xf numFmtId="0" fontId="31" fillId="35" borderId="10" xfId="0" applyFont="1" applyFill="1" applyBorder="1" applyAlignment="1" applyProtection="1">
      <alignment horizontal="center" vertical="top" wrapText="1"/>
    </xf>
    <xf numFmtId="0" fontId="39" fillId="0" borderId="0" xfId="0" applyFont="1" applyFill="1">
      <protection locked="0"/>
    </xf>
    <xf numFmtId="0" fontId="20" fillId="0" borderId="0" xfId="0" applyFont="1" applyFill="1">
      <protection locked="0"/>
    </xf>
    <xf numFmtId="0" fontId="30" fillId="0" borderId="14" xfId="0" applyFont="1" applyFill="1" applyBorder="1" applyAlignment="1" applyProtection="1">
      <alignment horizontal="center"/>
    </xf>
    <xf numFmtId="165" fontId="0" fillId="0" borderId="0" xfId="0" applyNumberFormat="1" applyFill="1" applyProtection="1"/>
    <xf numFmtId="1" fontId="32" fillId="35" borderId="10" xfId="0" applyNumberFormat="1" applyFont="1" applyFill="1" applyBorder="1" applyAlignment="1" applyProtection="1">
      <alignment horizontal="center" vertical="center" wrapText="1"/>
    </xf>
    <xf numFmtId="1" fontId="31" fillId="35" borderId="10" xfId="0" applyNumberFormat="1" applyFont="1" applyFill="1" applyBorder="1" applyAlignment="1" applyProtection="1">
      <alignment horizontal="center" vertical="center"/>
    </xf>
    <xf numFmtId="1" fontId="30" fillId="0" borderId="10" xfId="0" applyNumberFormat="1" applyFont="1" applyBorder="1" applyAlignment="1" applyProtection="1">
      <alignment horizontal="left"/>
    </xf>
    <xf numFmtId="0" fontId="59" fillId="0" borderId="10" xfId="0" applyFont="1" applyFill="1" applyBorder="1" applyAlignment="1" applyProtection="1">
      <alignment horizontal="left"/>
    </xf>
    <xf numFmtId="0" fontId="59" fillId="34" borderId="10" xfId="0" applyFont="1" applyFill="1" applyBorder="1" applyAlignment="1" applyProtection="1">
      <alignment horizontal="left"/>
    </xf>
    <xf numFmtId="49" fontId="27" fillId="0" borderId="0" xfId="0" applyNumberFormat="1" applyFont="1" applyFill="1" applyAlignment="1" applyProtection="1">
      <alignment horizontal="center"/>
    </xf>
    <xf numFmtId="1" fontId="27" fillId="0" borderId="0" xfId="0" applyNumberFormat="1" applyFont="1" applyFill="1" applyAlignment="1" applyProtection="1">
      <alignment horizontal="center"/>
    </xf>
    <xf numFmtId="10" fontId="20" fillId="0" borderId="17" xfId="0" applyNumberFormat="1" applyFont="1" applyBorder="1" applyAlignment="1">
      <alignment horizontal="center"/>
      <protection locked="0"/>
    </xf>
    <xf numFmtId="0" fontId="16" fillId="35" borderId="10" xfId="0" applyFont="1" applyFill="1" applyBorder="1" applyAlignment="1" applyProtection="1">
      <alignment horizontal="left" vertical="center" wrapText="1"/>
    </xf>
    <xf numFmtId="0" fontId="42" fillId="0" borderId="10" xfId="0" applyFont="1" applyFill="1" applyBorder="1" applyAlignment="1" applyProtection="1">
      <alignment horizontal="left"/>
    </xf>
    <xf numFmtId="1" fontId="42" fillId="0" borderId="10" xfId="0" applyNumberFormat="1" applyFont="1" applyFill="1" applyBorder="1" applyAlignment="1" applyProtection="1">
      <alignment horizontal="left"/>
    </xf>
    <xf numFmtId="0" fontId="53" fillId="0" borderId="10" xfId="0" applyFont="1" applyFill="1" applyBorder="1" applyAlignment="1" applyProtection="1">
      <alignment horizontal="left"/>
    </xf>
    <xf numFmtId="1" fontId="53" fillId="0" borderId="10" xfId="0" applyNumberFormat="1" applyFont="1" applyFill="1" applyBorder="1" applyAlignment="1" applyProtection="1">
      <alignment horizontal="left"/>
    </xf>
    <xf numFmtId="0" fontId="53" fillId="0" borderId="10" xfId="0" applyFont="1" applyFill="1" applyBorder="1" applyAlignment="1" applyProtection="1">
      <alignment horizontal="center"/>
    </xf>
    <xf numFmtId="1" fontId="53" fillId="0" borderId="10" xfId="0" applyNumberFormat="1" applyFont="1" applyFill="1" applyBorder="1" applyAlignment="1" applyProtection="1">
      <alignment horizontal="center"/>
    </xf>
    <xf numFmtId="2" fontId="54" fillId="0" borderId="10" xfId="0" applyNumberFormat="1" applyFont="1" applyFill="1" applyBorder="1" applyAlignment="1" applyProtection="1">
      <alignment horizontal="center"/>
    </xf>
    <xf numFmtId="2" fontId="53" fillId="0" borderId="10" xfId="0" applyNumberFormat="1" applyFont="1" applyFill="1" applyBorder="1" applyAlignment="1" applyProtection="1">
      <alignment horizontal="center"/>
    </xf>
    <xf numFmtId="172" fontId="53" fillId="0" borderId="10" xfId="0" applyNumberFormat="1" applyFont="1" applyFill="1" applyBorder="1" applyAlignment="1" applyProtection="1">
      <alignment horizontal="center"/>
    </xf>
    <xf numFmtId="10" fontId="53" fillId="0" borderId="10" xfId="0" applyNumberFormat="1" applyFont="1" applyFill="1" applyBorder="1" applyAlignment="1" applyProtection="1">
      <alignment horizontal="center"/>
    </xf>
    <xf numFmtId="1" fontId="30" fillId="0" borderId="10" xfId="0" applyNumberFormat="1" applyFont="1" applyBorder="1" applyAlignment="1" applyProtection="1">
      <alignment horizontal="center"/>
    </xf>
    <xf numFmtId="1" fontId="30" fillId="35" borderId="10" xfId="0" applyNumberFormat="1" applyFont="1" applyFill="1" applyBorder="1" applyAlignment="1" applyProtection="1">
      <alignment horizontal="center"/>
    </xf>
    <xf numFmtId="0" fontId="20" fillId="0" borderId="12" xfId="0" applyFont="1" applyBorder="1" applyAlignment="1" applyProtection="1">
      <alignment horizontal="center"/>
    </xf>
    <xf numFmtId="1" fontId="20" fillId="35" borderId="10" xfId="0" applyNumberFormat="1" applyFont="1" applyFill="1" applyBorder="1" applyAlignment="1" applyProtection="1">
      <alignment horizontal="left"/>
    </xf>
    <xf numFmtId="49" fontId="35" fillId="39" borderId="30" xfId="0" applyNumberFormat="1" applyFont="1" applyFill="1" applyBorder="1" applyAlignment="1" applyProtection="1">
      <alignment horizontal="center"/>
    </xf>
    <xf numFmtId="1" fontId="32" fillId="35" borderId="31" xfId="0" applyNumberFormat="1" applyFont="1" applyFill="1" applyBorder="1" applyAlignment="1" applyProtection="1">
      <alignment horizontal="center" vertical="center" wrapText="1"/>
    </xf>
    <xf numFmtId="49" fontId="32" fillId="35" borderId="12" xfId="42" applyNumberFormat="1" applyFont="1" applyFill="1" applyBorder="1" applyAlignment="1">
      <alignment horizontal="center" vertical="center" wrapText="1"/>
    </xf>
    <xf numFmtId="0" fontId="32" fillId="40" borderId="24" xfId="0" applyFont="1" applyFill="1" applyBorder="1" applyAlignment="1" applyProtection="1">
      <alignment horizontal="center" vertical="center" wrapText="1"/>
    </xf>
    <xf numFmtId="0" fontId="0" fillId="0" borderId="0" xfId="0" applyFill="1" applyAlignment="1">
      <alignment wrapText="1"/>
      <protection locked="0"/>
    </xf>
    <xf numFmtId="9" fontId="0" fillId="35" borderId="10" xfId="62" applyFont="1" applyFill="1" applyBorder="1" applyAlignment="1" applyProtection="1">
      <alignment horizontal="center"/>
    </xf>
    <xf numFmtId="0" fontId="0" fillId="35" borderId="10" xfId="62" applyNumberFormat="1" applyFont="1" applyFill="1" applyBorder="1" applyAlignment="1" applyProtection="1">
      <alignment horizontal="center"/>
    </xf>
    <xf numFmtId="0" fontId="1" fillId="0" borderId="14" xfId="61" applyBorder="1" applyAlignment="1">
      <alignment horizontal="left"/>
    </xf>
    <xf numFmtId="0" fontId="0" fillId="0" borderId="14" xfId="61" applyFont="1" applyBorder="1"/>
    <xf numFmtId="0" fontId="0" fillId="0" borderId="14" xfId="61" applyFont="1" applyBorder="1" applyAlignment="1">
      <alignment horizontal="center"/>
    </xf>
    <xf numFmtId="14" fontId="1" fillId="0" borderId="14" xfId="61" applyNumberFormat="1" applyBorder="1"/>
    <xf numFmtId="14" fontId="1" fillId="0" borderId="14" xfId="61" applyNumberFormat="1" applyBorder="1" applyAlignment="1">
      <alignment horizontal="center"/>
    </xf>
    <xf numFmtId="0" fontId="30" fillId="40" borderId="14" xfId="0" applyFont="1" applyFill="1" applyBorder="1" applyAlignment="1" applyProtection="1">
      <alignment horizontal="center"/>
    </xf>
    <xf numFmtId="9" fontId="0" fillId="35" borderId="10" xfId="0" applyNumberFormat="1" applyFill="1" applyBorder="1" applyAlignment="1" applyProtection="1">
      <alignment horizontal="center"/>
    </xf>
    <xf numFmtId="0" fontId="41" fillId="0" borderId="14" xfId="0" applyFont="1" applyBorder="1" applyAlignment="1" applyProtection="1">
      <alignment horizontal="left"/>
    </xf>
    <xf numFmtId="0" fontId="31" fillId="36" borderId="10" xfId="61" applyFont="1" applyFill="1" applyBorder="1" applyAlignment="1">
      <alignment horizontal="center" vertical="center" wrapText="1"/>
    </xf>
    <xf numFmtId="0" fontId="32" fillId="0" borderId="10" xfId="0" applyFont="1" applyFill="1" applyBorder="1" applyAlignment="1" applyProtection="1">
      <alignment horizontal="center" vertical="center"/>
    </xf>
    <xf numFmtId="0" fontId="53" fillId="0" borderId="10" xfId="0" applyFont="1" applyFill="1" applyBorder="1" applyProtection="1"/>
    <xf numFmtId="0" fontId="0" fillId="35" borderId="0" xfId="0" applyFill="1" applyProtection="1"/>
    <xf numFmtId="0" fontId="0" fillId="35" borderId="0" xfId="0" applyFill="1">
      <protection locked="0"/>
    </xf>
    <xf numFmtId="0" fontId="37" fillId="39" borderId="29" xfId="54" applyFill="1" applyBorder="1"/>
    <xf numFmtId="0" fontId="69" fillId="39" borderId="0" xfId="54" applyFont="1" applyFill="1"/>
    <xf numFmtId="0" fontId="38" fillId="39" borderId="0" xfId="54" applyFont="1" applyFill="1" applyAlignment="1">
      <alignment horizontal="left" wrapText="1"/>
    </xf>
    <xf numFmtId="0" fontId="37" fillId="39" borderId="0" xfId="54" applyFill="1" applyAlignment="1">
      <alignment vertical="top" wrapText="1"/>
    </xf>
    <xf numFmtId="0" fontId="37" fillId="39" borderId="16" xfId="54" applyFill="1" applyBorder="1" applyAlignment="1">
      <alignment vertical="top" wrapText="1"/>
    </xf>
    <xf numFmtId="0" fontId="70" fillId="39" borderId="0" xfId="54" applyFont="1" applyFill="1" applyAlignment="1">
      <alignment horizontal="left" wrapText="1"/>
    </xf>
    <xf numFmtId="0" fontId="37" fillId="39" borderId="0" xfId="54" applyFill="1" applyAlignment="1">
      <alignment horizontal="left" wrapText="1"/>
    </xf>
    <xf numFmtId="0" fontId="31" fillId="45" borderId="10" xfId="53" applyFont="1" applyFill="1" applyBorder="1" applyAlignment="1">
      <alignment horizontal="center" vertical="center" wrapText="1"/>
    </xf>
    <xf numFmtId="0" fontId="59" fillId="34" borderId="11" xfId="0" applyFont="1" applyFill="1" applyBorder="1" applyAlignment="1" applyProtection="1">
      <alignment horizontal="left"/>
    </xf>
    <xf numFmtId="0" fontId="59" fillId="0" borderId="11" xfId="0" applyFont="1" applyFill="1" applyBorder="1" applyAlignment="1" applyProtection="1">
      <alignment horizontal="left"/>
    </xf>
    <xf numFmtId="0" fontId="71" fillId="48" borderId="0" xfId="54" applyFont="1" applyFill="1" applyAlignment="1">
      <alignment vertical="top" wrapText="1"/>
    </xf>
    <xf numFmtId="0" fontId="18" fillId="35" borderId="0" xfId="54" applyFont="1" applyFill="1" applyAlignment="1">
      <alignment vertical="top" wrapText="1"/>
    </xf>
    <xf numFmtId="0" fontId="0" fillId="0" borderId="0" xfId="0" applyFill="1" applyProtection="1"/>
    <xf numFmtId="1" fontId="20" fillId="35" borderId="10" xfId="0" applyNumberFormat="1" applyFont="1" applyFill="1" applyBorder="1" applyProtection="1"/>
    <xf numFmtId="0" fontId="68" fillId="0" borderId="0" xfId="43" applyFont="1" applyAlignment="1">
      <alignment horizontal="left" vertical="center" wrapText="1"/>
    </xf>
    <xf numFmtId="0" fontId="66" fillId="0" borderId="0" xfId="63" applyFont="1" applyAlignment="1">
      <alignment horizontal="left" vertical="center"/>
      <protection locked="0"/>
    </xf>
    <xf numFmtId="49" fontId="42" fillId="0" borderId="0" xfId="53" applyNumberFormat="1" applyFont="1" applyAlignment="1" applyProtection="1">
      <alignment horizontal="left" vertical="center"/>
      <protection locked="0"/>
    </xf>
    <xf numFmtId="2" fontId="0" fillId="0" borderId="10" xfId="0" applyNumberFormat="1" applyFill="1" applyBorder="1" applyAlignment="1">
      <alignment horizontal="center" vertical="center"/>
      <protection locked="0"/>
    </xf>
    <xf numFmtId="0" fontId="74" fillId="39" borderId="0" xfId="54" applyFont="1" applyFill="1"/>
    <xf numFmtId="0" fontId="29" fillId="38" borderId="14" xfId="0" applyFont="1" applyFill="1" applyBorder="1" applyAlignment="1" applyProtection="1">
      <alignment horizontal="center"/>
    </xf>
    <xf numFmtId="0" fontId="32" fillId="39" borderId="0" xfId="0" applyFont="1" applyFill="1" applyAlignment="1" applyProtection="1">
      <alignment horizontal="center" wrapText="1"/>
    </xf>
    <xf numFmtId="0" fontId="32" fillId="35" borderId="10" xfId="0" applyFont="1" applyFill="1" applyBorder="1" applyAlignment="1" applyProtection="1">
      <alignment vertical="center" wrapText="1"/>
    </xf>
    <xf numFmtId="2" fontId="0" fillId="0" borderId="10" xfId="0" applyNumberFormat="1" applyFill="1" applyBorder="1" applyAlignment="1">
      <alignment horizontal="center"/>
      <protection locked="0"/>
    </xf>
    <xf numFmtId="0" fontId="16" fillId="36" borderId="11" xfId="0" applyFont="1" applyFill="1" applyBorder="1" applyAlignment="1" applyProtection="1">
      <alignment vertical="center" wrapText="1"/>
    </xf>
    <xf numFmtId="0" fontId="32" fillId="0" borderId="10" xfId="0" applyFont="1" applyFill="1" applyBorder="1" applyAlignment="1" applyProtection="1">
      <alignment horizontal="center" vertical="top"/>
    </xf>
    <xf numFmtId="0" fontId="16" fillId="0" borderId="11" xfId="0" applyFont="1" applyFill="1" applyBorder="1" applyAlignment="1" applyProtection="1">
      <alignment vertical="center" wrapText="1"/>
    </xf>
    <xf numFmtId="0" fontId="16" fillId="0" borderId="0" xfId="0" applyFont="1" applyFill="1" applyAlignment="1" applyProtection="1">
      <alignment vertical="center"/>
    </xf>
    <xf numFmtId="0" fontId="0" fillId="0" borderId="12" xfId="0" applyBorder="1" applyAlignment="1">
      <alignment horizontal="center"/>
      <protection locked="0"/>
    </xf>
    <xf numFmtId="0" fontId="32" fillId="36" borderId="27" xfId="0" applyFont="1" applyFill="1" applyBorder="1" applyAlignment="1" applyProtection="1">
      <alignment horizontal="center" vertical="center" wrapText="1"/>
    </xf>
    <xf numFmtId="9" fontId="41" fillId="0" borderId="10" xfId="0" applyNumberFormat="1" applyFont="1" applyBorder="1" applyAlignment="1" applyProtection="1">
      <alignment horizontal="left"/>
    </xf>
    <xf numFmtId="1" fontId="0" fillId="39" borderId="10" xfId="0" applyNumberFormat="1" applyFill="1" applyBorder="1" applyAlignment="1">
      <alignment horizontal="left"/>
      <protection locked="0"/>
    </xf>
    <xf numFmtId="168" fontId="44" fillId="35" borderId="11" xfId="51" applyNumberFormat="1" applyFont="1" applyFill="1" applyBorder="1" applyAlignment="1" applyProtection="1">
      <alignment horizontal="center" vertical="center" wrapText="1"/>
    </xf>
    <xf numFmtId="0" fontId="59" fillId="0" borderId="11" xfId="0" applyFont="1" applyBorder="1" applyAlignment="1" applyProtection="1">
      <alignment horizontal="left"/>
    </xf>
    <xf numFmtId="0" fontId="59" fillId="34" borderId="11" xfId="0" applyFont="1" applyFill="1" applyBorder="1" applyAlignment="1" applyProtection="1">
      <alignment horizontal="left" vertical="center"/>
    </xf>
    <xf numFmtId="0" fontId="59" fillId="0" borderId="12" xfId="0" applyFont="1" applyBorder="1" applyAlignment="1" applyProtection="1">
      <alignment horizontal="left"/>
    </xf>
    <xf numFmtId="0" fontId="60" fillId="34" borderId="12" xfId="45" applyFont="1" applyFill="1" applyBorder="1" applyAlignment="1" applyProtection="1">
      <alignment horizontal="left" vertical="center"/>
    </xf>
    <xf numFmtId="0" fontId="60" fillId="0" borderId="27" xfId="45" applyFont="1" applyFill="1" applyBorder="1" applyAlignment="1" applyProtection="1">
      <alignment horizontal="left" vertical="center"/>
    </xf>
    <xf numFmtId="0" fontId="60" fillId="0" borderId="10" xfId="45" applyFont="1" applyFill="1" applyBorder="1" applyAlignment="1" applyProtection="1">
      <alignment horizontal="left" vertical="center"/>
    </xf>
    <xf numFmtId="0" fontId="44" fillId="39" borderId="14" xfId="53" applyFont="1" applyFill="1" applyBorder="1" applyAlignment="1" applyProtection="1">
      <alignment vertical="center"/>
      <protection locked="0"/>
    </xf>
    <xf numFmtId="0" fontId="44" fillId="39" borderId="25" xfId="53" applyFont="1" applyFill="1" applyBorder="1" applyAlignment="1" applyProtection="1">
      <alignment vertical="center"/>
      <protection locked="0"/>
    </xf>
    <xf numFmtId="0" fontId="45" fillId="39" borderId="14" xfId="53" applyFont="1" applyFill="1" applyBorder="1" applyAlignment="1" applyProtection="1">
      <alignment vertical="center"/>
      <protection locked="0"/>
    </xf>
    <xf numFmtId="0" fontId="45" fillId="39" borderId="25" xfId="53" applyFont="1" applyFill="1" applyBorder="1" applyAlignment="1" applyProtection="1">
      <alignment vertical="center"/>
      <protection locked="0"/>
    </xf>
    <xf numFmtId="0" fontId="44" fillId="39" borderId="14" xfId="54" applyFont="1" applyFill="1" applyBorder="1" applyAlignment="1" applyProtection="1">
      <alignment vertical="center"/>
      <protection locked="0"/>
    </xf>
    <xf numFmtId="0" fontId="44" fillId="39" borderId="25" xfId="54" applyFont="1" applyFill="1" applyBorder="1" applyAlignment="1" applyProtection="1">
      <alignment vertical="center"/>
      <protection locked="0"/>
    </xf>
    <xf numFmtId="14" fontId="0" fillId="40" borderId="10" xfId="0" applyNumberFormat="1" applyFill="1" applyBorder="1" applyAlignment="1" applyProtection="1">
      <alignment horizontal="center"/>
    </xf>
    <xf numFmtId="0" fontId="78" fillId="0" borderId="0" xfId="0" applyFont="1" applyAlignment="1" applyProtection="1">
      <alignment horizontal="center"/>
      <protection hidden="1"/>
    </xf>
    <xf numFmtId="0" fontId="17" fillId="39" borderId="0" xfId="0" applyFont="1" applyFill="1" applyProtection="1">
      <protection hidden="1"/>
    </xf>
    <xf numFmtId="0" fontId="20" fillId="35" borderId="17" xfId="0" applyFont="1" applyFill="1" applyBorder="1" applyProtection="1">
      <protection hidden="1"/>
    </xf>
    <xf numFmtId="0" fontId="29" fillId="40" borderId="17" xfId="0" applyFont="1" applyFill="1" applyBorder="1" applyAlignment="1" applyProtection="1">
      <alignment horizontal="center"/>
      <protection hidden="1"/>
    </xf>
    <xf numFmtId="0" fontId="29" fillId="40" borderId="10" xfId="0" applyFont="1" applyFill="1" applyBorder="1" applyAlignment="1" applyProtection="1">
      <alignment horizontal="center"/>
      <protection hidden="1"/>
    </xf>
    <xf numFmtId="0" fontId="29" fillId="40" borderId="14" xfId="0" applyFont="1" applyFill="1" applyBorder="1" applyAlignment="1" applyProtection="1">
      <alignment horizontal="center"/>
      <protection hidden="1"/>
    </xf>
    <xf numFmtId="0" fontId="20" fillId="35" borderId="17" xfId="0" applyFont="1" applyFill="1" applyBorder="1" applyAlignment="1" applyProtection="1">
      <alignment horizontal="left"/>
      <protection hidden="1"/>
    </xf>
    <xf numFmtId="0" fontId="46" fillId="40" borderId="17" xfId="53" applyFont="1" applyFill="1" applyBorder="1" applyAlignment="1" applyProtection="1">
      <alignment horizontal="center"/>
      <protection hidden="1"/>
    </xf>
    <xf numFmtId="0" fontId="1" fillId="35" borderId="17" xfId="53" applyFill="1" applyBorder="1" applyAlignment="1" applyProtection="1">
      <alignment horizontal="left" vertical="center"/>
      <protection hidden="1"/>
    </xf>
    <xf numFmtId="1" fontId="1" fillId="35" borderId="10" xfId="53" applyNumberFormat="1" applyFill="1" applyBorder="1" applyAlignment="1" applyProtection="1">
      <alignment horizontal="left" vertical="center"/>
      <protection hidden="1"/>
    </xf>
    <xf numFmtId="1" fontId="1" fillId="35" borderId="17" xfId="53" applyNumberFormat="1" applyFill="1" applyBorder="1" applyAlignment="1" applyProtection="1">
      <alignment horizontal="center" vertical="center"/>
      <protection hidden="1"/>
    </xf>
    <xf numFmtId="1" fontId="0" fillId="35" borderId="17" xfId="53" applyNumberFormat="1" applyFont="1" applyFill="1" applyBorder="1" applyAlignment="1" applyProtection="1">
      <alignment horizontal="center" vertical="center"/>
      <protection hidden="1"/>
    </xf>
    <xf numFmtId="0" fontId="18" fillId="0" borderId="0" xfId="0" applyFont="1">
      <protection locked="0"/>
    </xf>
    <xf numFmtId="49" fontId="0" fillId="0" borderId="10" xfId="0" applyNumberFormat="1" applyBorder="1">
      <protection locked="0"/>
    </xf>
    <xf numFmtId="9" fontId="20" fillId="0" borderId="17" xfId="0" applyNumberFormat="1" applyFont="1" applyFill="1" applyBorder="1" applyAlignment="1">
      <alignment horizontal="center"/>
      <protection locked="0"/>
    </xf>
    <xf numFmtId="0" fontId="0" fillId="0" borderId="12" xfId="0" applyFill="1" applyBorder="1" applyAlignment="1" applyProtection="1">
      <alignment horizontal="center"/>
      <protection hidden="1"/>
    </xf>
    <xf numFmtId="9" fontId="20" fillId="0" borderId="17" xfId="62" applyFont="1" applyFill="1" applyBorder="1" applyAlignment="1" applyProtection="1">
      <alignment horizontal="center"/>
      <protection locked="0"/>
    </xf>
    <xf numFmtId="173" fontId="20" fillId="35" borderId="10" xfId="0" applyNumberFormat="1" applyFont="1" applyFill="1" applyBorder="1" applyAlignment="1" applyProtection="1">
      <alignment horizontal="center"/>
    </xf>
    <xf numFmtId="0" fontId="79" fillId="0" borderId="0" xfId="0" applyFont="1" applyAlignment="1" applyProtection="1">
      <alignment horizontal="left"/>
    </xf>
    <xf numFmtId="0" fontId="42" fillId="46" borderId="10" xfId="43" applyFont="1" applyFill="1" applyBorder="1" applyAlignment="1">
      <alignment horizontal="left" vertical="center"/>
    </xf>
    <xf numFmtId="0" fontId="42" fillId="46" borderId="10" xfId="43" applyFont="1" applyFill="1" applyBorder="1" applyAlignment="1" applyProtection="1">
      <alignment horizontal="left" vertical="center"/>
      <protection locked="0"/>
    </xf>
    <xf numFmtId="0" fontId="75" fillId="0" borderId="0" xfId="54" applyFont="1"/>
    <xf numFmtId="0" fontId="72" fillId="0" borderId="0" xfId="54" applyFont="1"/>
    <xf numFmtId="0" fontId="0" fillId="39" borderId="0" xfId="0" applyFill="1" applyAlignment="1" applyProtection="1"/>
    <xf numFmtId="168" fontId="13" fillId="40" borderId="10" xfId="51" applyNumberFormat="1" applyFont="1" applyFill="1" applyBorder="1" applyAlignment="1">
      <alignment horizontal="center" vertical="center" wrapText="1"/>
      <protection locked="0"/>
    </xf>
    <xf numFmtId="1" fontId="0" fillId="0" borderId="10" xfId="0" applyNumberFormat="1" applyFill="1" applyBorder="1" applyAlignment="1">
      <alignment horizontal="center"/>
      <protection locked="0"/>
    </xf>
    <xf numFmtId="0" fontId="16" fillId="39" borderId="16" xfId="0" applyFont="1" applyFill="1" applyBorder="1" applyAlignment="1" applyProtection="1"/>
    <xf numFmtId="0" fontId="20" fillId="0" borderId="0" xfId="0" applyFont="1" applyAlignment="1">
      <alignment horizontal="center"/>
      <protection locked="0"/>
    </xf>
    <xf numFmtId="0" fontId="20" fillId="0" borderId="0" xfId="0" applyFont="1" applyAlignment="1">
      <alignment horizontal="left"/>
      <protection locked="0"/>
    </xf>
    <xf numFmtId="0" fontId="20" fillId="0" borderId="0" xfId="0" applyFont="1" applyAlignment="1">
      <alignment horizontal="right"/>
      <protection locked="0"/>
    </xf>
    <xf numFmtId="0" fontId="32" fillId="0" borderId="0" xfId="0" applyFont="1" applyAlignment="1" applyProtection="1">
      <alignment horizontal="left" vertical="center"/>
    </xf>
    <xf numFmtId="0" fontId="16" fillId="0" borderId="0" xfId="0" applyFont="1">
      <protection locked="0"/>
    </xf>
    <xf numFmtId="0" fontId="52" fillId="0" borderId="0" xfId="64" applyProtection="1">
      <protection locked="0"/>
    </xf>
    <xf numFmtId="0" fontId="45" fillId="0" borderId="0" xfId="64" applyFont="1" applyProtection="1">
      <protection locked="0"/>
    </xf>
    <xf numFmtId="14" fontId="0" fillId="0" borderId="0" xfId="0" applyNumberFormat="1">
      <protection locked="0"/>
    </xf>
    <xf numFmtId="1" fontId="0" fillId="0" borderId="10" xfId="0" applyNumberFormat="1" applyFill="1" applyBorder="1" applyAlignment="1">
      <alignment horizontal="center" wrapText="1"/>
      <protection locked="0"/>
    </xf>
    <xf numFmtId="173" fontId="20" fillId="39" borderId="10" xfId="0" applyNumberFormat="1" applyFont="1" applyFill="1" applyBorder="1" applyAlignment="1">
      <alignment horizontal="center"/>
      <protection locked="0"/>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44" fillId="35" borderId="14" xfId="0" applyFont="1" applyFill="1" applyBorder="1" applyAlignment="1" applyProtection="1">
      <alignment horizontal="center" vertical="center" wrapText="1"/>
    </xf>
    <xf numFmtId="0" fontId="44" fillId="35" borderId="17" xfId="0" applyFont="1" applyFill="1" applyBorder="1" applyAlignment="1" applyProtection="1">
      <alignment horizontal="center" vertical="top" wrapText="1"/>
    </xf>
    <xf numFmtId="49" fontId="44" fillId="35" borderId="14" xfId="0" applyNumberFormat="1" applyFont="1" applyFill="1" applyBorder="1" applyAlignment="1" applyProtection="1">
      <alignment horizontal="center" vertical="center" wrapText="1"/>
    </xf>
    <xf numFmtId="0" fontId="32" fillId="40" borderId="0" xfId="0" applyFont="1" applyFill="1" applyBorder="1" applyAlignment="1" applyProtection="1">
      <alignment vertical="top" wrapText="1"/>
    </xf>
    <xf numFmtId="0" fontId="32" fillId="40" borderId="0" xfId="0" applyFont="1" applyFill="1" applyAlignment="1" applyProtection="1">
      <alignment horizontal="center" vertical="center"/>
    </xf>
    <xf numFmtId="0" fontId="0" fillId="0" borderId="17" xfId="0" applyFill="1" applyBorder="1" applyAlignment="1">
      <alignment horizontal="center"/>
      <protection locked="0"/>
    </xf>
    <xf numFmtId="0" fontId="0" fillId="0" borderId="24" xfId="0" applyFill="1" applyBorder="1" applyAlignment="1">
      <alignment horizontal="center"/>
      <protection locked="0"/>
    </xf>
    <xf numFmtId="0" fontId="61" fillId="34" borderId="10" xfId="45" applyFont="1" applyFill="1" applyBorder="1" applyAlignment="1" applyProtection="1">
      <alignment horizontal="left" vertical="center"/>
    </xf>
    <xf numFmtId="0" fontId="61" fillId="0" borderId="10" xfId="0" applyFont="1" applyBorder="1" applyAlignment="1">
      <alignment vertical="center" wrapText="1"/>
      <protection locked="0"/>
    </xf>
    <xf numFmtId="17" fontId="0" fillId="0" borderId="0" xfId="0" applyNumberFormat="1">
      <protection locked="0"/>
    </xf>
    <xf numFmtId="0" fontId="52" fillId="0" borderId="0" xfId="64" applyProtection="1">
      <protection locked="0" hidden="1"/>
    </xf>
    <xf numFmtId="0" fontId="62" fillId="49" borderId="17" xfId="0" applyFont="1" applyFill="1" applyBorder="1" applyAlignment="1">
      <alignment horizontal="left" vertical="center"/>
      <protection locked="0"/>
    </xf>
    <xf numFmtId="0" fontId="0" fillId="0" borderId="0" xfId="0" applyAlignment="1">
      <alignment wrapText="1"/>
      <protection locked="0"/>
    </xf>
    <xf numFmtId="0" fontId="0" fillId="0" borderId="15" xfId="0" applyBorder="1" applyAlignment="1">
      <alignment horizontal="center"/>
      <protection locked="0"/>
    </xf>
    <xf numFmtId="0" fontId="0" fillId="0" borderId="28" xfId="0" applyBorder="1" applyAlignment="1">
      <alignment horizontal="center"/>
      <protection locked="0"/>
    </xf>
    <xf numFmtId="0" fontId="0" fillId="0" borderId="24" xfId="0" applyBorder="1" applyAlignment="1">
      <alignment horizontal="center"/>
      <protection locked="0"/>
    </xf>
    <xf numFmtId="0" fontId="0" fillId="39" borderId="27" xfId="0" applyFill="1" applyBorder="1" applyAlignment="1">
      <alignment horizontal="center"/>
      <protection locked="0"/>
    </xf>
    <xf numFmtId="0" fontId="0" fillId="39" borderId="26" xfId="0" applyFill="1" applyBorder="1" applyAlignment="1">
      <alignment horizontal="center"/>
      <protection locked="0"/>
    </xf>
    <xf numFmtId="0" fontId="0" fillId="39" borderId="23" xfId="0" applyFill="1" applyBorder="1" applyAlignment="1">
      <alignment horizontal="center"/>
      <protection locked="0"/>
    </xf>
    <xf numFmtId="0" fontId="30" fillId="47" borderId="14" xfId="43" applyFont="1" applyFill="1" applyBorder="1" applyAlignment="1">
      <alignment horizontal="center" vertical="center" wrapText="1"/>
    </xf>
    <xf numFmtId="0" fontId="30" fillId="47" borderId="25" xfId="43" applyFont="1" applyFill="1" applyBorder="1" applyAlignment="1">
      <alignment horizontal="center" vertical="center" wrapText="1"/>
    </xf>
    <xf numFmtId="0" fontId="30" fillId="47" borderId="17" xfId="43" applyFont="1" applyFill="1" applyBorder="1" applyAlignment="1">
      <alignment horizontal="center" vertical="center" wrapText="1"/>
    </xf>
    <xf numFmtId="0" fontId="20" fillId="47" borderId="14" xfId="0" applyFont="1" applyFill="1" applyBorder="1" applyAlignment="1" applyProtection="1">
      <alignment horizontal="center" vertical="center" wrapText="1"/>
    </xf>
    <xf numFmtId="0" fontId="20" fillId="47" borderId="25" xfId="0" applyFont="1" applyFill="1" applyBorder="1" applyAlignment="1" applyProtection="1">
      <alignment horizontal="center" vertical="center" wrapText="1"/>
    </xf>
    <xf numFmtId="0" fontId="20" fillId="47" borderId="17" xfId="0" applyFont="1" applyFill="1" applyBorder="1" applyAlignment="1" applyProtection="1">
      <alignment horizontal="center" vertical="center" wrapText="1"/>
    </xf>
    <xf numFmtId="0" fontId="44" fillId="45" borderId="11" xfId="43" applyFont="1" applyFill="1" applyBorder="1" applyAlignment="1">
      <alignment horizontal="left" vertical="center"/>
    </xf>
    <xf numFmtId="0" fontId="44" fillId="45" borderId="13" xfId="43" applyFont="1" applyFill="1" applyBorder="1" applyAlignment="1">
      <alignment horizontal="left" vertical="center"/>
    </xf>
    <xf numFmtId="0" fontId="44" fillId="45" borderId="12" xfId="43" applyFont="1" applyFill="1" applyBorder="1" applyAlignment="1">
      <alignment horizontal="left" vertical="center"/>
    </xf>
    <xf numFmtId="0" fontId="58" fillId="45" borderId="10" xfId="0" applyFont="1" applyFill="1" applyBorder="1" applyAlignment="1" applyProtection="1">
      <alignment horizontal="center" vertical="center" wrapText="1"/>
    </xf>
    <xf numFmtId="0" fontId="65" fillId="45" borderId="10" xfId="63" applyFont="1" applyFill="1" applyBorder="1" applyAlignment="1" applyProtection="1">
      <alignment horizontal="center" vertical="center" wrapText="1"/>
    </xf>
    <xf numFmtId="0" fontId="34" fillId="47" borderId="10" xfId="0" applyFont="1" applyFill="1" applyBorder="1" applyAlignment="1">
      <alignment horizontal="center" vertical="center"/>
      <protection locked="0"/>
    </xf>
    <xf numFmtId="0" fontId="63" fillId="45" borderId="10" xfId="63" applyFont="1" applyFill="1" applyBorder="1" applyAlignment="1" applyProtection="1">
      <alignment horizontal="center" vertical="center" wrapText="1"/>
    </xf>
    <xf numFmtId="0" fontId="67" fillId="45" borderId="10" xfId="63" applyFont="1" applyFill="1" applyBorder="1" applyAlignment="1" applyProtection="1">
      <alignment horizontal="center" vertical="center" wrapText="1"/>
    </xf>
    <xf numFmtId="0" fontId="34" fillId="45" borderId="10" xfId="0" applyFont="1" applyFill="1" applyBorder="1" applyAlignment="1" applyProtection="1">
      <alignment horizontal="center" vertical="center" wrapText="1"/>
    </xf>
    <xf numFmtId="0" fontId="44" fillId="35" borderId="10" xfId="43" applyFont="1" applyFill="1" applyBorder="1" applyAlignment="1">
      <alignment horizontal="right" vertical="center" wrapText="1"/>
    </xf>
    <xf numFmtId="0" fontId="30" fillId="47" borderId="14" xfId="0" applyFont="1" applyFill="1" applyBorder="1" applyAlignment="1" applyProtection="1">
      <alignment horizontal="center" vertical="center"/>
    </xf>
    <xf numFmtId="0" fontId="30" fillId="47" borderId="17" xfId="0" applyFont="1" applyFill="1" applyBorder="1" applyAlignment="1" applyProtection="1">
      <alignment horizontal="center" vertical="center"/>
    </xf>
    <xf numFmtId="0" fontId="27" fillId="35" borderId="10" xfId="0" applyFont="1" applyFill="1" applyBorder="1" applyAlignment="1" applyProtection="1">
      <alignment horizontal="center" vertical="center"/>
    </xf>
    <xf numFmtId="0" fontId="35" fillId="35" borderId="10" xfId="0" applyFont="1" applyFill="1" applyBorder="1" applyAlignment="1" applyProtection="1">
      <alignment horizontal="center" vertical="center"/>
    </xf>
    <xf numFmtId="0" fontId="30" fillId="47" borderId="10" xfId="0" applyFont="1" applyFill="1" applyBorder="1" applyAlignment="1" applyProtection="1">
      <alignment horizontal="center" vertical="center"/>
    </xf>
    <xf numFmtId="0" fontId="30" fillId="47" borderId="15" xfId="0" applyFont="1" applyFill="1" applyBorder="1" applyAlignment="1" applyProtection="1">
      <alignment horizontal="center" vertical="center" wrapText="1"/>
    </xf>
    <xf numFmtId="0" fontId="30" fillId="47" borderId="29" xfId="0" applyFont="1" applyFill="1" applyBorder="1" applyAlignment="1" applyProtection="1">
      <alignment horizontal="center" vertical="center"/>
    </xf>
    <xf numFmtId="0" fontId="30" fillId="47" borderId="27" xfId="0" applyFont="1" applyFill="1" applyBorder="1" applyAlignment="1" applyProtection="1">
      <alignment horizontal="center" vertical="center"/>
    </xf>
    <xf numFmtId="0" fontId="30" fillId="47" borderId="28" xfId="0" applyFont="1" applyFill="1" applyBorder="1" applyAlignment="1" applyProtection="1">
      <alignment horizontal="center" vertical="center"/>
    </xf>
    <xf numFmtId="0" fontId="30" fillId="47" borderId="0" xfId="0" applyFont="1" applyFill="1" applyBorder="1" applyAlignment="1" applyProtection="1">
      <alignment horizontal="center" vertical="center"/>
    </xf>
    <xf numFmtId="0" fontId="30" fillId="47" borderId="26" xfId="0" applyFont="1" applyFill="1" applyBorder="1" applyAlignment="1" applyProtection="1">
      <alignment horizontal="center" vertical="center"/>
    </xf>
    <xf numFmtId="0" fontId="30" fillId="47" borderId="24" xfId="0" applyFont="1" applyFill="1" applyBorder="1" applyAlignment="1" applyProtection="1">
      <alignment horizontal="center" vertical="center"/>
    </xf>
    <xf numFmtId="0" fontId="30" fillId="47" borderId="16" xfId="0" applyFont="1" applyFill="1" applyBorder="1" applyAlignment="1" applyProtection="1">
      <alignment horizontal="center" vertical="center"/>
    </xf>
    <xf numFmtId="0" fontId="30" fillId="47" borderId="23" xfId="0" applyFont="1" applyFill="1" applyBorder="1" applyAlignment="1" applyProtection="1">
      <alignment horizontal="center" vertical="center"/>
    </xf>
    <xf numFmtId="0" fontId="30" fillId="47" borderId="10" xfId="0" applyFont="1" applyFill="1" applyBorder="1" applyAlignment="1" applyProtection="1">
      <alignment horizontal="center" vertical="center" wrapText="1"/>
    </xf>
    <xf numFmtId="0" fontId="68" fillId="45" borderId="0" xfId="43" applyFont="1" applyFill="1" applyAlignment="1">
      <alignment horizontal="left" vertical="center" wrapText="1"/>
    </xf>
    <xf numFmtId="0" fontId="68" fillId="45" borderId="26" xfId="43" applyFont="1" applyFill="1" applyBorder="1" applyAlignment="1">
      <alignment horizontal="left" vertical="center" wrapText="1"/>
    </xf>
    <xf numFmtId="0" fontId="63" fillId="47" borderId="14" xfId="0" applyFont="1" applyFill="1" applyBorder="1" applyAlignment="1" applyProtection="1">
      <alignment horizontal="center" vertical="center"/>
    </xf>
    <xf numFmtId="0" fontId="30" fillId="47" borderId="25" xfId="0" applyFont="1" applyFill="1" applyBorder="1" applyAlignment="1" applyProtection="1">
      <alignment horizontal="center" vertical="center"/>
    </xf>
    <xf numFmtId="0" fontId="20" fillId="35" borderId="11" xfId="0" applyFont="1" applyFill="1" applyBorder="1" applyAlignment="1" applyProtection="1">
      <alignment horizontal="center" vertical="center" wrapText="1"/>
    </xf>
    <xf numFmtId="0" fontId="20" fillId="35" borderId="13" xfId="0" applyFont="1" applyFill="1" applyBorder="1" applyAlignment="1" applyProtection="1">
      <alignment horizontal="center" vertical="center" wrapText="1"/>
    </xf>
    <xf numFmtId="0" fontId="20" fillId="35" borderId="12"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32" fillId="45" borderId="0" xfId="0" applyFont="1" applyFill="1" applyBorder="1" applyAlignment="1" applyProtection="1">
      <alignment horizontal="center" vertical="center" wrapText="1"/>
    </xf>
    <xf numFmtId="0" fontId="32" fillId="45" borderId="26" xfId="0" applyFont="1" applyFill="1" applyBorder="1" applyAlignment="1" applyProtection="1">
      <alignment horizontal="center" vertical="center" wrapText="1"/>
    </xf>
    <xf numFmtId="0" fontId="32" fillId="45" borderId="16" xfId="0" applyFont="1" applyFill="1" applyBorder="1" applyAlignment="1" applyProtection="1">
      <alignment horizontal="center" vertical="center" wrapText="1"/>
    </xf>
    <xf numFmtId="0" fontId="32" fillId="45" borderId="23" xfId="0" applyFont="1" applyFill="1" applyBorder="1" applyAlignment="1" applyProtection="1">
      <alignment horizontal="center" vertical="center" wrapText="1"/>
    </xf>
    <xf numFmtId="0" fontId="82" fillId="39" borderId="11" xfId="0" applyFont="1" applyFill="1" applyBorder="1" applyAlignment="1" applyProtection="1">
      <alignment horizontal="center" vertical="center" wrapText="1"/>
    </xf>
    <xf numFmtId="0" fontId="82" fillId="39" borderId="13" xfId="0" applyFont="1" applyFill="1" applyBorder="1" applyAlignment="1" applyProtection="1">
      <alignment horizontal="center" vertical="center" wrapText="1"/>
    </xf>
    <xf numFmtId="0" fontId="82" fillId="39" borderId="12" xfId="0" applyFont="1" applyFill="1" applyBorder="1" applyAlignment="1" applyProtection="1">
      <alignment horizontal="center" vertical="center" wrapText="1"/>
    </xf>
    <xf numFmtId="0" fontId="16" fillId="39"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0" fontId="32" fillId="35" borderId="10" xfId="0" applyFont="1" applyFill="1" applyBorder="1" applyAlignment="1" applyProtection="1">
      <alignment horizontal="center" wrapText="1"/>
    </xf>
    <xf numFmtId="0" fontId="32" fillId="36" borderId="10" xfId="0" applyFont="1" applyFill="1" applyBorder="1" applyAlignment="1" applyProtection="1">
      <alignment horizontal="center" vertical="center" wrapText="1"/>
    </xf>
    <xf numFmtId="2" fontId="32" fillId="36" borderId="10" xfId="0" applyNumberFormat="1" applyFont="1" applyFill="1" applyBorder="1" applyAlignment="1" applyProtection="1">
      <alignment horizontal="center" vertical="center" wrapText="1"/>
    </xf>
    <xf numFmtId="0" fontId="32" fillId="35" borderId="14" xfId="0" applyFont="1" applyFill="1" applyBorder="1" applyAlignment="1" applyProtection="1">
      <alignment horizontal="center" vertical="center" wrapText="1"/>
    </xf>
    <xf numFmtId="0" fontId="32" fillId="35" borderId="25" xfId="0" applyFont="1" applyFill="1" applyBorder="1" applyAlignment="1" applyProtection="1">
      <alignment horizontal="center" vertical="center" wrapText="1"/>
    </xf>
    <xf numFmtId="0" fontId="32" fillId="35" borderId="17" xfId="0" applyFont="1" applyFill="1" applyBorder="1" applyAlignment="1" applyProtection="1">
      <alignment horizontal="center" vertical="center" wrapText="1"/>
    </xf>
    <xf numFmtId="0" fontId="44" fillId="39" borderId="25" xfId="54" applyFont="1" applyFill="1" applyBorder="1" applyAlignment="1" applyProtection="1">
      <alignment horizontal="center" vertical="center"/>
      <protection locked="0"/>
    </xf>
    <xf numFmtId="0" fontId="44" fillId="35" borderId="14" xfId="53" applyFont="1" applyFill="1" applyBorder="1" applyAlignment="1">
      <alignment horizontal="center" vertical="center" wrapText="1"/>
    </xf>
    <xf numFmtId="0" fontId="44" fillId="35" borderId="25" xfId="53" applyFont="1" applyFill="1" applyBorder="1" applyAlignment="1">
      <alignment horizontal="center" vertical="center" wrapText="1"/>
    </xf>
    <xf numFmtId="0" fontId="44" fillId="35" borderId="17" xfId="53" applyFont="1" applyFill="1" applyBorder="1" applyAlignment="1">
      <alignment horizontal="center" vertical="center" wrapText="1"/>
    </xf>
    <xf numFmtId="0" fontId="44" fillId="35" borderId="10" xfId="54" applyFont="1" applyFill="1" applyBorder="1" applyAlignment="1">
      <alignment horizontal="center" vertical="center" wrapText="1"/>
    </xf>
    <xf numFmtId="0" fontId="44" fillId="35" borderId="25" xfId="53" applyFont="1" applyFill="1" applyBorder="1" applyAlignment="1">
      <alignment horizontal="center" vertical="top" wrapText="1"/>
    </xf>
    <xf numFmtId="0" fontId="44" fillId="35" borderId="17" xfId="53" applyFont="1" applyFill="1" applyBorder="1" applyAlignment="1">
      <alignment horizontal="center" vertical="top" wrapText="1"/>
    </xf>
    <xf numFmtId="49" fontId="44" fillId="35" borderId="14" xfId="53" applyNumberFormat="1" applyFont="1" applyFill="1" applyBorder="1" applyAlignment="1">
      <alignment horizontal="center" vertical="center" wrapText="1"/>
    </xf>
    <xf numFmtId="49" fontId="44" fillId="35" borderId="17" xfId="53" applyNumberFormat="1" applyFont="1" applyFill="1" applyBorder="1" applyAlignment="1">
      <alignment horizontal="center" vertical="center" wrapText="1"/>
    </xf>
    <xf numFmtId="0" fontId="44" fillId="35" borderId="10" xfId="53" applyFont="1" applyFill="1" applyBorder="1" applyAlignment="1">
      <alignment horizontal="center" vertical="center" wrapText="1"/>
    </xf>
    <xf numFmtId="49" fontId="44" fillId="35" borderId="10" xfId="53" applyNumberFormat="1" applyFont="1" applyFill="1" applyBorder="1" applyAlignment="1">
      <alignment horizontal="center" vertical="center" wrapText="1"/>
    </xf>
    <xf numFmtId="0" fontId="44" fillId="39" borderId="25" xfId="53" applyFont="1" applyFill="1" applyBorder="1" applyAlignment="1" applyProtection="1">
      <alignment horizontal="center" vertical="center"/>
      <protection locked="0"/>
    </xf>
    <xf numFmtId="49" fontId="44" fillId="35" borderId="27" xfId="53" applyNumberFormat="1" applyFont="1" applyFill="1" applyBorder="1" applyAlignment="1">
      <alignment horizontal="center" vertical="top" wrapText="1"/>
    </xf>
    <xf numFmtId="49" fontId="44" fillId="35" borderId="26" xfId="53" applyNumberFormat="1" applyFont="1" applyFill="1" applyBorder="1" applyAlignment="1">
      <alignment horizontal="center" vertical="top" wrapText="1"/>
    </xf>
    <xf numFmtId="49" fontId="44" fillId="35" borderId="23" xfId="53" applyNumberFormat="1" applyFont="1" applyFill="1" applyBorder="1" applyAlignment="1">
      <alignment horizontal="center" vertical="top" wrapText="1"/>
    </xf>
    <xf numFmtId="0" fontId="0" fillId="35" borderId="14" xfId="53" applyFont="1" applyFill="1" applyBorder="1" applyAlignment="1" applyProtection="1">
      <alignment horizontal="center" vertical="center"/>
      <protection locked="0"/>
    </xf>
    <xf numFmtId="0" fontId="0" fillId="35" borderId="25" xfId="53" applyFont="1" applyFill="1" applyBorder="1" applyAlignment="1" applyProtection="1">
      <alignment horizontal="center" vertical="center"/>
      <protection locked="0"/>
    </xf>
    <xf numFmtId="0" fontId="45" fillId="39" borderId="25" xfId="53" applyFont="1" applyFill="1" applyBorder="1" applyAlignment="1" applyProtection="1">
      <alignment horizontal="center" vertical="center"/>
      <protection locked="0"/>
    </xf>
    <xf numFmtId="0" fontId="44" fillId="35" borderId="27" xfId="53" applyFont="1" applyFill="1" applyBorder="1" applyAlignment="1">
      <alignment horizontal="center" vertical="center" wrapText="1"/>
    </xf>
    <xf numFmtId="0" fontId="44" fillId="35" borderId="23" xfId="53" applyFont="1" applyFill="1" applyBorder="1" applyAlignment="1">
      <alignment horizontal="center" vertical="center" wrapText="1"/>
    </xf>
    <xf numFmtId="0" fontId="44" fillId="35" borderId="10" xfId="0" applyFont="1" applyFill="1" applyBorder="1" applyAlignment="1" applyProtection="1">
      <alignment horizontal="center" vertical="center" wrapText="1"/>
    </xf>
    <xf numFmtId="0" fontId="43" fillId="45" borderId="0" xfId="43" applyFont="1" applyFill="1" applyAlignment="1">
      <alignment horizontal="left" vertical="center" wrapText="1"/>
    </xf>
    <xf numFmtId="0" fontId="43" fillId="45" borderId="26" xfId="43" applyFont="1" applyFill="1" applyBorder="1" applyAlignment="1">
      <alignment horizontal="left" vertical="center" wrapText="1"/>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16" fillId="36" borderId="10" xfId="0" applyFont="1" applyFill="1" applyBorder="1" applyAlignment="1" applyProtection="1">
      <alignment horizontal="center" vertical="center" wrapText="1"/>
    </xf>
    <xf numFmtId="0" fontId="16" fillId="35" borderId="10" xfId="0" applyFont="1" applyFill="1" applyBorder="1" applyAlignment="1" applyProtection="1">
      <alignment horizontal="center" vertical="center" wrapText="1"/>
    </xf>
    <xf numFmtId="0" fontId="16" fillId="36" borderId="11"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2" xfId="0" applyFont="1" applyFill="1" applyBorder="1" applyAlignment="1" applyProtection="1">
      <alignment horizontal="center" vertical="center"/>
    </xf>
    <xf numFmtId="1" fontId="0" fillId="0" borderId="16" xfId="0" applyNumberFormat="1" applyFill="1" applyBorder="1" applyAlignment="1" applyProtection="1">
      <alignment horizontal="center"/>
    </xf>
    <xf numFmtId="14" fontId="41" fillId="39" borderId="0" xfId="0" applyNumberFormat="1" applyFont="1" applyFill="1" applyAlignment="1" applyProtection="1">
      <alignment horizontal="center" vertical="center" wrapText="1"/>
    </xf>
    <xf numFmtId="14" fontId="41" fillId="39" borderId="16" xfId="0" applyNumberFormat="1" applyFont="1" applyFill="1" applyBorder="1" applyAlignment="1" applyProtection="1">
      <alignment horizontal="center" vertical="center" wrapText="1"/>
    </xf>
    <xf numFmtId="168" fontId="29" fillId="38" borderId="11" xfId="61" applyNumberFormat="1" applyFont="1" applyFill="1" applyBorder="1" applyAlignment="1">
      <alignment horizontal="center" vertical="center" wrapText="1"/>
    </xf>
    <xf numFmtId="168" fontId="29" fillId="38" borderId="13" xfId="61" applyNumberFormat="1" applyFont="1" applyFill="1" applyBorder="1" applyAlignment="1">
      <alignment horizontal="center" vertical="center" wrapText="1"/>
    </xf>
    <xf numFmtId="168" fontId="29" fillId="38" borderId="12" xfId="61" applyNumberFormat="1" applyFont="1" applyFill="1" applyBorder="1" applyAlignment="1">
      <alignment horizontal="center" vertical="center" wrapText="1"/>
    </xf>
    <xf numFmtId="0" fontId="16" fillId="39" borderId="0" xfId="0" applyFont="1" applyFill="1" applyAlignment="1" applyProtection="1">
      <alignment horizontal="center" wrapText="1"/>
    </xf>
  </cellXfs>
  <cellStyles count="6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63"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10" xfId="56" xr:uid="{00000000-0005-0000-0000-00003D000000}"/>
    <cellStyle name="Normal 11" xfId="61" xr:uid="{1A19830B-4D50-4BD8-8847-27E5FAAD1A15}"/>
    <cellStyle name="Normal 12" xfId="57" xr:uid="{3C52B296-17AF-4609-990B-A21FE15172C2}"/>
    <cellStyle name="Normal 13" xfId="58" xr:uid="{3A6C59D1-5F75-41AA-B504-581A5A16F1D6}"/>
    <cellStyle name="Normal 14" xfId="59" xr:uid="{7F7217C1-A227-4EDF-A638-4D6F5C23FB06}"/>
    <cellStyle name="Normal 15" xfId="60" xr:uid="{F7FB7EF4-9219-48B0-B67A-3F69590AF4A0}"/>
    <cellStyle name="Normal 16" xfId="51" xr:uid="{00000000-0005-0000-0000-000022000000}"/>
    <cellStyle name="Normal 17" xfId="53" xr:uid="{4C8CE796-BD7B-4C43-9C26-E479F57237D9}"/>
    <cellStyle name="Normal 18" xfId="55" xr:uid="{A09C4C56-00F4-4848-A0E7-4CF331EFCCAA}"/>
    <cellStyle name="Normal 19" xfId="64" xr:uid="{0B96A34C-D37C-46A0-A57B-191F9E788913}"/>
    <cellStyle name="Normal 2" xfId="44" xr:uid="{00000000-0005-0000-0000-000023000000}"/>
    <cellStyle name="Normal 2 2" xfId="47" xr:uid="{00000000-0005-0000-0000-000024000000}"/>
    <cellStyle name="Normal 2 3" xfId="43" xr:uid="{00000000-0005-0000-0000-000025000000}"/>
    <cellStyle name="Normal 3" xfId="45" xr:uid="{00000000-0005-0000-0000-000026000000}"/>
    <cellStyle name="Normal 4" xfId="46" xr:uid="{00000000-0005-0000-0000-000027000000}"/>
    <cellStyle name="Normal 5" xfId="48" xr:uid="{00000000-0005-0000-0000-000028000000}"/>
    <cellStyle name="Normal 6" xfId="42" xr:uid="{00000000-0005-0000-0000-000029000000}"/>
    <cellStyle name="Normal 7" xfId="49" xr:uid="{00000000-0005-0000-0000-00002A000000}"/>
    <cellStyle name="Normal 8" xfId="50" xr:uid="{00000000-0005-0000-0000-00002B000000}"/>
    <cellStyle name="Normal 9" xfId="54" xr:uid="{E4744E22-54AB-4DD3-BC5C-57FFFBF39C1D}"/>
    <cellStyle name="Normal 9 2" xfId="52" xr:uid="{00000000-0005-0000-0000-00002C000000}"/>
    <cellStyle name="Procent" xfId="62" builtinId="5"/>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17">
    <dxf>
      <fill>
        <patternFill>
          <bgColor theme="5" tint="0.79998168889431442"/>
        </patternFill>
      </fill>
    </dxf>
    <dxf>
      <fill>
        <patternFill patternType="mediumGray">
          <fgColor theme="7" tint="0.39994506668294322"/>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ill>
        <patternFill patternType="lightGray">
          <fgColor rgb="FFFF0000"/>
        </patternFill>
      </fill>
    </dxf>
    <dxf>
      <fill>
        <patternFill patternType="lightGray">
          <fgColor rgb="FFFF0000"/>
        </patternFill>
      </fill>
    </dxf>
    <dxf>
      <fill>
        <patternFill patternType="lightGray">
          <fgColor rgb="FFFF0000"/>
          <bgColor auto="1"/>
        </patternFill>
      </fill>
    </dxf>
    <dxf>
      <fill>
        <patternFill patternType="lightGray">
          <fgColor rgb="FFFF0000"/>
        </patternFill>
      </fill>
    </dxf>
    <dxf>
      <fill>
        <patternFill>
          <bgColor rgb="FFFF0000"/>
        </patternFill>
      </fill>
    </dxf>
    <dxf>
      <fill>
        <patternFill patternType="lightGray">
          <fgColor rgb="FFFF0000"/>
        </patternFill>
      </fill>
    </dxf>
    <dxf>
      <fill>
        <patternFill patternType="lightGray">
          <f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CD4F"/>
      <color rgb="FFBFBFBF"/>
      <color rgb="FFFFFF99"/>
      <color rgb="FFBDFFDB"/>
      <color rgb="FFD1FFE6"/>
      <color rgb="FF6D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xdr:col>
      <xdr:colOff>6008308</xdr:colOff>
      <xdr:row>2</xdr:row>
      <xdr:rowOff>31750</xdr:rowOff>
    </xdr:from>
    <xdr:ext cx="2539364" cy="434094"/>
    <xdr:pic>
      <xdr:nvPicPr>
        <xdr:cNvPr id="6" name="Bildobjekt 2">
          <a:extLst>
            <a:ext uri="{FF2B5EF4-FFF2-40B4-BE49-F238E27FC236}">
              <a16:creationId xmlns:a16="http://schemas.microsoft.com/office/drawing/2014/main" id="{E0E7E574-18AC-40F5-BD87-61C2096AC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3475" y="41275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5933722</xdr:colOff>
      <xdr:row>2</xdr:row>
      <xdr:rowOff>0</xdr:rowOff>
    </xdr:from>
    <xdr:ext cx="2539364" cy="434094"/>
    <xdr:pic>
      <xdr:nvPicPr>
        <xdr:cNvPr id="2" name="Bildobjekt 2">
          <a:extLst>
            <a:ext uri="{FF2B5EF4-FFF2-40B4-BE49-F238E27FC236}">
              <a16:creationId xmlns:a16="http://schemas.microsoft.com/office/drawing/2014/main" id="{E0884BD6-782B-477B-A78C-BA1426B3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8639" y="38100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3</xdr:row>
      <xdr:rowOff>0</xdr:rowOff>
    </xdr:from>
    <xdr:to>
      <xdr:col>26</xdr:col>
      <xdr:colOff>304800</xdr:colOff>
      <xdr:row>3</xdr:row>
      <xdr:rowOff>316230</xdr:rowOff>
    </xdr:to>
    <xdr:sp macro="" textlink="">
      <xdr:nvSpPr>
        <xdr:cNvPr id="14338" name="AutoShape 2" descr="Image result for ekologiskt jordbruk">
          <a:extLst>
            <a:ext uri="{FF2B5EF4-FFF2-40B4-BE49-F238E27FC236}">
              <a16:creationId xmlns:a16="http://schemas.microsoft.com/office/drawing/2014/main" id="{5C85A327-CC0A-478B-8546-3C0BF92279E1}"/>
            </a:ext>
          </a:extLst>
        </xdr:cNvPr>
        <xdr:cNvSpPr>
          <a:spLocks noChangeAspect="1" noChangeArrowheads="1"/>
        </xdr:cNvSpPr>
      </xdr:nvSpPr>
      <xdr:spPr bwMode="auto">
        <a:xfrm>
          <a:off x="32956500" y="54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26</xdr:col>
      <xdr:colOff>384077</xdr:colOff>
      <xdr:row>6</xdr:row>
      <xdr:rowOff>146685</xdr:rowOff>
    </xdr:from>
    <xdr:ext cx="4664173" cy="1891665"/>
    <xdr:pic>
      <xdr:nvPicPr>
        <xdr:cNvPr id="11" name="AreaWithMainMenu_AreaWithSubMenu_ctl02_pMainBody_ctl00_ctl08_Img0" descr="http://www.gs1.se/Global/Bilder/Artikelinformation/Artikelhierarki-exempel-1.png">
          <a:extLst>
            <a:ext uri="{FF2B5EF4-FFF2-40B4-BE49-F238E27FC236}">
              <a16:creationId xmlns:a16="http://schemas.microsoft.com/office/drawing/2014/main" id="{37FC5BD4-DDD0-4EDC-BA3C-7C2E789F80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48202" y="1899285"/>
          <a:ext cx="4664173" cy="1891665"/>
        </a:xfrm>
        <a:prstGeom prst="rect">
          <a:avLst/>
        </a:prstGeom>
        <a:noFill/>
        <a:ln>
          <a:noFill/>
        </a:ln>
      </xdr:spPr>
    </xdr:pic>
    <xdr:clientData/>
  </xdr:oneCellAnchor>
  <xdr:oneCellAnchor>
    <xdr:from>
      <xdr:col>26</xdr:col>
      <xdr:colOff>207353</xdr:colOff>
      <xdr:row>23</xdr:row>
      <xdr:rowOff>114300</xdr:rowOff>
    </xdr:from>
    <xdr:ext cx="5746692" cy="2021668"/>
    <xdr:pic>
      <xdr:nvPicPr>
        <xdr:cNvPr id="9" name="AreaWithMainMenu_AreaWithSubMenu_ctl02_pMainBody_ctl00_ctl10_Img0" descr="http://gs1.se/Global/Bilder/Artikelinformation/Artikelhierarki-exempel-2.png">
          <a:extLst>
            <a:ext uri="{FF2B5EF4-FFF2-40B4-BE49-F238E27FC236}">
              <a16:creationId xmlns:a16="http://schemas.microsoft.com/office/drawing/2014/main" id="{0A094627-5608-4C25-9E5F-F876D3A86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71478" y="4619625"/>
          <a:ext cx="5746692" cy="2021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556260</xdr:colOff>
      <xdr:row>42</xdr:row>
      <xdr:rowOff>101069</xdr:rowOff>
    </xdr:from>
    <xdr:ext cx="6532868" cy="1813994"/>
    <xdr:pic>
      <xdr:nvPicPr>
        <xdr:cNvPr id="12" name="Bildobjekt 6">
          <a:extLst>
            <a:ext uri="{FF2B5EF4-FFF2-40B4-BE49-F238E27FC236}">
              <a16:creationId xmlns:a16="http://schemas.microsoft.com/office/drawing/2014/main" id="{D4042968-C136-4133-8B57-CE3B4E338F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8985" y="7035269"/>
          <a:ext cx="6532868" cy="1813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26</xdr:col>
      <xdr:colOff>160020</xdr:colOff>
      <xdr:row>6</xdr:row>
      <xdr:rowOff>83820</xdr:rowOff>
    </xdr:from>
    <xdr:to>
      <xdr:col>35</xdr:col>
      <xdr:colOff>312420</xdr:colOff>
      <xdr:row>21</xdr:row>
      <xdr:rowOff>99060</xdr:rowOff>
    </xdr:to>
    <xdr:sp macro="" textlink="">
      <xdr:nvSpPr>
        <xdr:cNvPr id="5" name="Rectangle 4">
          <a:extLst>
            <a:ext uri="{FF2B5EF4-FFF2-40B4-BE49-F238E27FC236}">
              <a16:creationId xmlns:a16="http://schemas.microsoft.com/office/drawing/2014/main" id="{80F4D319-8FDC-4D74-8683-4566588A447A}"/>
            </a:ext>
          </a:extLst>
        </xdr:cNvPr>
        <xdr:cNvSpPr/>
      </xdr:nvSpPr>
      <xdr:spPr>
        <a:xfrm>
          <a:off x="20566380" y="693420"/>
          <a:ext cx="5638800" cy="31623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22</xdr:row>
      <xdr:rowOff>152400</xdr:rowOff>
    </xdr:from>
    <xdr:to>
      <xdr:col>37</xdr:col>
      <xdr:colOff>7620</xdr:colOff>
      <xdr:row>39</xdr:row>
      <xdr:rowOff>83820</xdr:rowOff>
    </xdr:to>
    <xdr:sp macro="" textlink="">
      <xdr:nvSpPr>
        <xdr:cNvPr id="6" name="Rectangle 5">
          <a:extLst>
            <a:ext uri="{FF2B5EF4-FFF2-40B4-BE49-F238E27FC236}">
              <a16:creationId xmlns:a16="http://schemas.microsoft.com/office/drawing/2014/main" id="{621772FC-51BB-464A-948E-5C4D73B54222}"/>
            </a:ext>
          </a:extLst>
        </xdr:cNvPr>
        <xdr:cNvSpPr/>
      </xdr:nvSpPr>
      <xdr:spPr>
        <a:xfrm>
          <a:off x="20574000" y="4084320"/>
          <a:ext cx="6545580" cy="291084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40</xdr:row>
      <xdr:rowOff>144780</xdr:rowOff>
    </xdr:from>
    <xdr:to>
      <xdr:col>38</xdr:col>
      <xdr:colOff>175260</xdr:colOff>
      <xdr:row>56</xdr:row>
      <xdr:rowOff>167640</xdr:rowOff>
    </xdr:to>
    <xdr:sp macro="" textlink="">
      <xdr:nvSpPr>
        <xdr:cNvPr id="7" name="Rectangle 6">
          <a:extLst>
            <a:ext uri="{FF2B5EF4-FFF2-40B4-BE49-F238E27FC236}">
              <a16:creationId xmlns:a16="http://schemas.microsoft.com/office/drawing/2014/main" id="{D12D9840-6729-4651-B5AA-6AE8797F9054}"/>
            </a:ext>
          </a:extLst>
        </xdr:cNvPr>
        <xdr:cNvSpPr/>
      </xdr:nvSpPr>
      <xdr:spPr>
        <a:xfrm>
          <a:off x="20574000" y="7231380"/>
          <a:ext cx="7322820" cy="282702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916213</xdr:colOff>
      <xdr:row>45</xdr:row>
      <xdr:rowOff>0</xdr:rowOff>
    </xdr:from>
    <xdr:ext cx="2107409" cy="0"/>
    <xdr:pic>
      <xdr:nvPicPr>
        <xdr:cNvPr id="2" name="Picture 1">
          <a:extLst>
            <a:ext uri="{FF2B5EF4-FFF2-40B4-BE49-F238E27FC236}">
              <a16:creationId xmlns:a16="http://schemas.microsoft.com/office/drawing/2014/main" id="{1E27C66A-5B61-4FB4-AB86-4B326D372F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9848850"/>
          <a:ext cx="2107409" cy="0"/>
        </a:xfrm>
        <a:prstGeom prst="rect">
          <a:avLst/>
        </a:prstGeom>
        <a:noFill/>
      </xdr:spPr>
    </xdr:pic>
    <xdr:clientData/>
  </xdr:oneCellAnchor>
  <xdr:oneCellAnchor>
    <xdr:from>
      <xdr:col>0</xdr:col>
      <xdr:colOff>916213</xdr:colOff>
      <xdr:row>145</xdr:row>
      <xdr:rowOff>0</xdr:rowOff>
    </xdr:from>
    <xdr:ext cx="2107409" cy="0"/>
    <xdr:pic>
      <xdr:nvPicPr>
        <xdr:cNvPr id="3" name="Picture 2">
          <a:extLst>
            <a:ext uri="{FF2B5EF4-FFF2-40B4-BE49-F238E27FC236}">
              <a16:creationId xmlns:a16="http://schemas.microsoft.com/office/drawing/2014/main" id="{4FF0AE42-8A9F-4663-BF83-5FC8F13F7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28898850"/>
          <a:ext cx="2107409" cy="0"/>
        </a:xfrm>
        <a:prstGeom prst="rect">
          <a:avLst/>
        </a:prstGeom>
        <a:noFill/>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v.se/halsa-och-sakerhet/kemiska-risker-och-luftfororeningar/vagledningen-till-foreskrifterna-om-kemiska-arbetsmiljorisker/information-fran-leverantoren/innehall-av-sakerhetsdatabla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6EE85-A4ED-488D-BBFA-1C308C2F4ED3}">
  <sheetPr codeName="Sheet1">
    <tabColor rgb="FFD1FFE6"/>
  </sheetPr>
  <dimension ref="A1:H13"/>
  <sheetViews>
    <sheetView showGridLines="0" zoomScale="90" zoomScaleNormal="90" zoomScaleSheetLayoutView="80" workbookViewId="0">
      <selection activeCell="C11" sqref="C11"/>
    </sheetView>
  </sheetViews>
  <sheetFormatPr defaultColWidth="9.140625" defaultRowHeight="15" x14ac:dyDescent="0.25"/>
  <cols>
    <col min="1" max="1" width="8.7109375" customWidth="1"/>
    <col min="2" max="2" width="3.42578125" customWidth="1"/>
    <col min="3" max="3" width="127.5703125" customWidth="1"/>
    <col min="4" max="4" width="3" customWidth="1"/>
    <col min="5" max="5" width="8.7109375" customWidth="1"/>
    <col min="6" max="6" width="4.85546875" style="305" customWidth="1"/>
    <col min="7" max="7" width="125.5703125" style="305" bestFit="1" customWidth="1"/>
    <col min="8" max="8" width="6.7109375" style="305" customWidth="1"/>
    <col min="9" max="16384" width="9.140625" style="305"/>
  </cols>
  <sheetData>
    <row r="1" spans="1:8" s="456" customFormat="1" x14ac:dyDescent="0.25"/>
    <row r="2" spans="1:8" x14ac:dyDescent="0.25">
      <c r="A2" s="305"/>
      <c r="B2" s="569"/>
      <c r="C2" s="472"/>
      <c r="D2" s="572"/>
      <c r="E2" s="305"/>
      <c r="F2" s="569"/>
      <c r="G2" s="472"/>
      <c r="H2" s="572"/>
    </row>
    <row r="3" spans="1:8" ht="20.25" x14ac:dyDescent="0.3">
      <c r="A3" s="305"/>
      <c r="B3" s="570"/>
      <c r="C3" s="490" t="s">
        <v>0</v>
      </c>
      <c r="D3" s="573"/>
      <c r="E3" s="305"/>
      <c r="F3" s="570"/>
      <c r="G3" s="490" t="s">
        <v>1</v>
      </c>
      <c r="H3" s="573"/>
    </row>
    <row r="4" spans="1:8" ht="20.25" x14ac:dyDescent="0.3">
      <c r="A4" s="305"/>
      <c r="B4" s="570"/>
      <c r="C4" s="538" t="s">
        <v>2</v>
      </c>
      <c r="D4" s="573"/>
      <c r="E4" s="305"/>
      <c r="F4" s="570"/>
      <c r="G4" s="538" t="s">
        <v>3</v>
      </c>
      <c r="H4" s="573"/>
    </row>
    <row r="5" spans="1:8" ht="15.75" customHeight="1" x14ac:dyDescent="0.25">
      <c r="A5" s="305"/>
      <c r="B5" s="570"/>
      <c r="C5" s="539" t="s">
        <v>4</v>
      </c>
      <c r="D5" s="573"/>
      <c r="E5" s="305"/>
      <c r="F5" s="570"/>
      <c r="G5" s="539" t="s">
        <v>5</v>
      </c>
      <c r="H5" s="573"/>
    </row>
    <row r="6" spans="1:8" ht="15.75" customHeight="1" x14ac:dyDescent="0.25">
      <c r="A6" s="305"/>
      <c r="B6" s="570"/>
      <c r="C6" s="473"/>
      <c r="D6" s="573"/>
      <c r="E6" s="305"/>
      <c r="F6" s="570"/>
      <c r="G6" s="473"/>
      <c r="H6" s="573"/>
    </row>
    <row r="7" spans="1:8" s="425" customFormat="1" ht="36.75" x14ac:dyDescent="0.3">
      <c r="B7" s="570"/>
      <c r="C7" s="477" t="s">
        <v>6</v>
      </c>
      <c r="D7" s="573"/>
      <c r="F7" s="570"/>
      <c r="G7" s="477" t="s">
        <v>7</v>
      </c>
      <c r="H7" s="573"/>
    </row>
    <row r="8" spans="1:8" s="426" customFormat="1" ht="15" customHeight="1" x14ac:dyDescent="0.2">
      <c r="B8" s="570"/>
      <c r="C8" s="478" t="s">
        <v>8</v>
      </c>
      <c r="D8" s="573"/>
      <c r="F8" s="570"/>
      <c r="G8" s="478" t="s">
        <v>9</v>
      </c>
      <c r="H8" s="573"/>
    </row>
    <row r="9" spans="1:8" ht="20.25" x14ac:dyDescent="0.3">
      <c r="A9" s="305"/>
      <c r="B9" s="570"/>
      <c r="C9" s="474"/>
      <c r="D9" s="573"/>
      <c r="E9" s="305"/>
      <c r="F9" s="570"/>
      <c r="G9" s="474"/>
      <c r="H9" s="573"/>
    </row>
    <row r="10" spans="1:8" x14ac:dyDescent="0.25">
      <c r="A10" s="305"/>
      <c r="B10" s="570"/>
      <c r="C10" s="482"/>
      <c r="D10" s="573"/>
      <c r="E10" s="305"/>
      <c r="F10" s="570"/>
      <c r="G10" s="482"/>
      <c r="H10" s="573"/>
    </row>
    <row r="11" spans="1:8" ht="403.5" customHeight="1" x14ac:dyDescent="0.25">
      <c r="A11" s="305"/>
      <c r="B11" s="570"/>
      <c r="C11" s="475" t="s">
        <v>10</v>
      </c>
      <c r="D11" s="573"/>
      <c r="E11" s="305"/>
      <c r="F11" s="570"/>
      <c r="G11" s="475" t="s">
        <v>11</v>
      </c>
      <c r="H11" s="573"/>
    </row>
    <row r="12" spans="1:8" x14ac:dyDescent="0.25">
      <c r="A12" s="305"/>
      <c r="B12" s="570"/>
      <c r="C12" s="483"/>
      <c r="D12" s="573"/>
      <c r="E12" s="305"/>
      <c r="F12" s="570"/>
      <c r="G12" s="483"/>
      <c r="H12" s="573"/>
    </row>
    <row r="13" spans="1:8" x14ac:dyDescent="0.25">
      <c r="A13" s="305"/>
      <c r="B13" s="571"/>
      <c r="C13" s="476"/>
      <c r="D13" s="574"/>
      <c r="E13" s="305"/>
      <c r="F13" s="571"/>
      <c r="G13" s="476"/>
      <c r="H13" s="574"/>
    </row>
  </sheetData>
  <sheetProtection algorithmName="SHA-512" hashValue="JccHDMK1o+++Xr2XClluVIQMJQUDwdbbHUUfgXMhZPN8e+9+UgRm4qrkEFQ1OLIumfpBrKjxh/g5bKdWWbM3+g==" saltValue="SMOqioOJuDsl5rbHkBafUw==" spinCount="100000" sheet="1" objects="1" scenarios="1"/>
  <mergeCells count="4">
    <mergeCell ref="B2:B13"/>
    <mergeCell ref="D2:D13"/>
    <mergeCell ref="F2:F13"/>
    <mergeCell ref="H2:H13"/>
  </mergeCells>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00B050"/>
  </sheetPr>
  <dimension ref="A1:BM204"/>
  <sheetViews>
    <sheetView zoomScale="80" zoomScaleNormal="80" zoomScaleSheetLayoutView="100" workbookViewId="0">
      <pane xSplit="3" ySplit="4" topLeftCell="D5" activePane="bottomRight" state="frozen"/>
      <selection activeCell="J17" sqref="J17"/>
      <selection pane="topRight" activeCell="J17" sqref="J17"/>
      <selection pane="bottomLeft" activeCell="J17" sqref="J17"/>
      <selection pane="bottomRight" activeCell="J17" sqref="J17"/>
    </sheetView>
  </sheetViews>
  <sheetFormatPr defaultColWidth="9.140625" defaultRowHeight="15" x14ac:dyDescent="0.25"/>
  <cols>
    <col min="1" max="1" width="10.7109375" style="40" bestFit="1" customWidth="1"/>
    <col min="2" max="2" width="10.7109375" style="40" customWidth="1"/>
    <col min="3" max="3" width="11.5703125" style="40" bestFit="1" customWidth="1"/>
    <col min="4" max="4" width="11.7109375" style="120" bestFit="1" customWidth="1"/>
    <col min="5" max="5" width="28.85546875" style="121" bestFit="1" customWidth="1"/>
    <col min="6" max="6" width="28.7109375" style="121" bestFit="1" customWidth="1"/>
    <col min="7" max="7" width="11.7109375" style="122" bestFit="1" customWidth="1"/>
    <col min="8" max="8" width="11.7109375" style="123" bestFit="1" customWidth="1"/>
    <col min="9" max="9" width="7.28515625" style="123" bestFit="1" customWidth="1"/>
    <col min="10" max="10" width="10.140625" style="122" bestFit="1" customWidth="1"/>
    <col min="11" max="11" width="10.7109375" style="122" bestFit="1" customWidth="1"/>
    <col min="12" max="12" width="10.28515625" style="122" bestFit="1" customWidth="1"/>
    <col min="13" max="13" width="11" style="124" bestFit="1" customWidth="1"/>
    <col min="14" max="14" width="13.42578125" style="122" bestFit="1" customWidth="1"/>
    <col min="15" max="15" width="10.140625" style="125" bestFit="1" customWidth="1"/>
    <col min="16" max="16" width="10.28515625" style="122" bestFit="1" customWidth="1"/>
    <col min="17" max="17" width="9.85546875" style="123" bestFit="1" customWidth="1"/>
    <col min="18" max="18" width="11.5703125" style="122" bestFit="1" customWidth="1"/>
    <col min="19" max="19" width="15.7109375" style="122" bestFit="1" customWidth="1"/>
    <col min="20" max="20" width="12.140625" style="122" bestFit="1" customWidth="1"/>
    <col min="21" max="22" width="10.85546875" style="122" bestFit="1" customWidth="1"/>
    <col min="23" max="23" width="9.42578125" style="123" bestFit="1" customWidth="1"/>
    <col min="24" max="24" width="11.5703125" style="123" bestFit="1" customWidth="1"/>
    <col min="25" max="25" width="8.42578125" style="122" bestFit="1" customWidth="1"/>
    <col min="26" max="26" width="15.140625" style="122" bestFit="1" customWidth="1"/>
    <col min="27" max="27" width="9.28515625" style="122" bestFit="1" customWidth="1"/>
    <col min="28" max="28" width="14.5703125" style="125" bestFit="1" customWidth="1"/>
    <col min="29" max="29" width="17.28515625" style="125" bestFit="1" customWidth="1"/>
    <col min="30" max="30" width="15.5703125" style="125" bestFit="1" customWidth="1"/>
    <col min="31" max="31" width="11.5703125" style="125" bestFit="1" customWidth="1"/>
    <col min="32" max="32" width="14.42578125" style="125" bestFit="1" customWidth="1"/>
    <col min="33" max="33" width="12.42578125" style="125" bestFit="1" customWidth="1"/>
    <col min="34" max="34" width="10.28515625" style="122" bestFit="1" customWidth="1"/>
    <col min="35" max="35" width="18.140625" style="123" bestFit="1" customWidth="1"/>
    <col min="36" max="36" width="11.5703125" style="3" customWidth="1"/>
    <col min="37" max="37" width="5.140625" style="122" bestFit="1" customWidth="1"/>
    <col min="38" max="38" width="6.42578125" style="122" bestFit="1" customWidth="1"/>
    <col min="39" max="39" width="10.140625" style="122" bestFit="1" customWidth="1"/>
    <col min="40" max="40" width="12.7109375" style="124" bestFit="1" customWidth="1"/>
    <col min="41" max="41" width="10.28515625" style="124" bestFit="1" customWidth="1"/>
    <col min="42" max="42" width="14.42578125" style="122" bestFit="1" customWidth="1"/>
    <col min="43" max="43" width="14.42578125" style="137" bestFit="1" customWidth="1"/>
    <col min="44" max="44" width="11.7109375" style="123" bestFit="1" customWidth="1"/>
    <col min="45" max="45" width="23.42578125" style="124" bestFit="1" customWidth="1"/>
    <col min="46" max="46" width="18.140625" style="122" bestFit="1" customWidth="1"/>
    <col min="47" max="48" width="17.7109375" style="123" bestFit="1" customWidth="1"/>
    <col min="49" max="49" width="20" style="123" bestFit="1" customWidth="1"/>
    <col min="50" max="50" width="10.5703125" style="123" bestFit="1" customWidth="1"/>
    <col min="51" max="51" width="14.42578125" style="123" bestFit="1" customWidth="1"/>
    <col min="52" max="53" width="15.85546875" style="138" bestFit="1" customWidth="1"/>
    <col min="54" max="54" width="15.85546875" style="123" bestFit="1" customWidth="1"/>
    <col min="55" max="55" width="13.5703125" style="139" bestFit="1" customWidth="1"/>
    <col min="56" max="56" width="15.140625" style="122" bestFit="1" customWidth="1"/>
    <col min="57" max="57" width="20.7109375" style="125" bestFit="1" customWidth="1"/>
    <col min="58" max="58" width="5.140625" style="122" bestFit="1" customWidth="1"/>
    <col min="59" max="59" width="10.140625" style="138" bestFit="1" customWidth="1"/>
    <col min="60" max="60" width="11.28515625" style="138" bestFit="1" customWidth="1"/>
    <col min="61" max="61" width="13" style="138" bestFit="1" customWidth="1"/>
    <col min="62" max="62" width="17" style="138" bestFit="1" customWidth="1"/>
    <col min="63" max="63" width="10.140625" style="138" bestFit="1" customWidth="1"/>
    <col min="64" max="64" width="17.28515625" style="140" bestFit="1" customWidth="1"/>
    <col min="65" max="65" width="18.140625" style="120" bestFit="1" customWidth="1"/>
  </cols>
  <sheetData>
    <row r="1" spans="1:65" s="1" customFormat="1" x14ac:dyDescent="0.25">
      <c r="A1" s="38"/>
      <c r="B1" s="38"/>
      <c r="C1" s="38"/>
      <c r="D1" s="141"/>
      <c r="F1" s="110"/>
      <c r="G1" s="111"/>
      <c r="H1" s="112"/>
      <c r="I1" s="112"/>
      <c r="J1" s="111"/>
      <c r="K1" s="111"/>
      <c r="L1" s="111"/>
      <c r="M1" s="113"/>
      <c r="N1" s="111"/>
      <c r="O1" s="114"/>
      <c r="P1" s="111"/>
      <c r="Q1" s="112"/>
      <c r="R1" s="111"/>
      <c r="S1" s="111"/>
      <c r="T1" s="111"/>
      <c r="U1" s="111"/>
      <c r="V1" s="111"/>
      <c r="W1" s="112"/>
      <c r="X1" s="112"/>
      <c r="Y1" s="111"/>
      <c r="Z1" s="111"/>
      <c r="AA1" s="111"/>
      <c r="AB1" s="114"/>
      <c r="AC1" s="114"/>
      <c r="AD1" s="114"/>
      <c r="AE1" s="114"/>
      <c r="AF1" s="114"/>
      <c r="AG1" s="114"/>
      <c r="AH1" s="111"/>
      <c r="AI1" s="112"/>
      <c r="AJ1" s="418"/>
      <c r="AK1" s="111"/>
      <c r="AL1" s="111"/>
      <c r="AM1" s="111"/>
      <c r="AN1" s="113"/>
      <c r="AO1" s="113"/>
      <c r="AP1" s="111"/>
      <c r="AQ1" s="126"/>
      <c r="AR1" s="112"/>
      <c r="AS1" s="45" t="s">
        <v>1886</v>
      </c>
      <c r="AT1" s="38"/>
      <c r="AU1" s="107" t="s">
        <v>1887</v>
      </c>
      <c r="AV1" s="112"/>
      <c r="AW1" s="112"/>
      <c r="AX1" s="112"/>
      <c r="AY1" s="112"/>
      <c r="AZ1" s="127"/>
      <c r="BA1" s="127"/>
      <c r="BB1" s="112"/>
      <c r="BC1" s="128"/>
      <c r="BD1" s="111"/>
      <c r="BE1" s="114"/>
      <c r="BF1" s="111"/>
      <c r="BG1" s="127"/>
      <c r="BH1" s="127"/>
      <c r="BI1" s="127"/>
      <c r="BJ1" s="127"/>
      <c r="BK1" s="127"/>
      <c r="BL1" s="129"/>
      <c r="BM1" s="109"/>
    </row>
    <row r="2" spans="1:65" s="1" customFormat="1" x14ac:dyDescent="0.25">
      <c r="A2" s="38"/>
      <c r="B2" s="38"/>
      <c r="C2" s="38"/>
      <c r="D2" s="109"/>
      <c r="E2" s="398"/>
      <c r="F2" s="398"/>
      <c r="G2" s="111"/>
      <c r="H2" s="112"/>
      <c r="I2" s="112"/>
      <c r="J2" s="111"/>
      <c r="K2" s="111"/>
      <c r="L2" s="111"/>
      <c r="M2" s="113"/>
      <c r="N2" s="111"/>
      <c r="O2" s="114"/>
      <c r="P2" s="111"/>
      <c r="Q2" s="112"/>
      <c r="R2" s="111"/>
      <c r="S2" s="111"/>
      <c r="T2" s="111"/>
      <c r="U2" s="111"/>
      <c r="V2" s="111"/>
      <c r="W2" s="112"/>
      <c r="X2" s="112"/>
      <c r="Y2" s="111"/>
      <c r="Z2" s="111"/>
      <c r="AA2" s="111"/>
      <c r="AB2" s="114"/>
      <c r="AC2" s="114"/>
      <c r="AD2" s="114"/>
      <c r="AE2" s="114"/>
      <c r="AF2" s="114"/>
      <c r="AG2" s="114"/>
      <c r="AH2" s="111"/>
      <c r="AI2" s="112"/>
      <c r="AJ2" s="418"/>
      <c r="AK2" s="111"/>
      <c r="AL2" s="111"/>
      <c r="AM2" s="111"/>
      <c r="AN2" s="113"/>
      <c r="AO2" s="428"/>
      <c r="AP2" s="111"/>
      <c r="AQ2" s="126"/>
      <c r="AR2" s="112"/>
      <c r="AS2" s="113"/>
      <c r="AT2" s="111"/>
      <c r="AU2" s="660"/>
      <c r="AV2" s="660"/>
      <c r="AW2" s="660"/>
      <c r="AX2" s="404"/>
      <c r="AY2" s="112"/>
      <c r="AZ2" s="127"/>
      <c r="BA2" s="405"/>
      <c r="BB2" s="112"/>
      <c r="BC2" s="128"/>
      <c r="BD2" s="111"/>
      <c r="BE2" s="114"/>
      <c r="BF2" s="111"/>
      <c r="BG2" s="127"/>
      <c r="BH2" s="127"/>
      <c r="BI2" s="127"/>
      <c r="BJ2" s="127"/>
      <c r="BK2" s="127"/>
      <c r="BL2" s="129"/>
      <c r="BM2" s="109"/>
    </row>
    <row r="3" spans="1:65" s="8" customFormat="1" ht="38.25" x14ac:dyDescent="0.25">
      <c r="A3" s="5" t="s">
        <v>1888</v>
      </c>
      <c r="B3" s="5" t="s">
        <v>1888</v>
      </c>
      <c r="C3" s="5" t="s">
        <v>1888</v>
      </c>
      <c r="D3" s="19" t="s">
        <v>1889</v>
      </c>
      <c r="E3" s="89" t="s">
        <v>1890</v>
      </c>
      <c r="F3" s="89" t="s">
        <v>1890</v>
      </c>
      <c r="G3" s="19" t="s">
        <v>1889</v>
      </c>
      <c r="H3" s="19" t="s">
        <v>1889</v>
      </c>
      <c r="I3" s="9">
        <v>99</v>
      </c>
      <c r="J3" s="24" t="s">
        <v>1891</v>
      </c>
      <c r="K3" s="17" t="s">
        <v>1892</v>
      </c>
      <c r="L3" s="115" t="s">
        <v>1893</v>
      </c>
      <c r="M3" s="24" t="s">
        <v>1891</v>
      </c>
      <c r="N3" s="115" t="s">
        <v>1893</v>
      </c>
      <c r="O3" s="24" t="s">
        <v>1891</v>
      </c>
      <c r="P3" s="17" t="s">
        <v>1894</v>
      </c>
      <c r="Q3" s="9">
        <v>0</v>
      </c>
      <c r="R3" s="24" t="s">
        <v>1891</v>
      </c>
      <c r="S3" s="24" t="s">
        <v>1891</v>
      </c>
      <c r="T3" s="24" t="s">
        <v>1891</v>
      </c>
      <c r="U3" s="24" t="s">
        <v>1891</v>
      </c>
      <c r="V3" s="24" t="s">
        <v>1891</v>
      </c>
      <c r="W3" s="9">
        <v>1</v>
      </c>
      <c r="X3" s="9">
        <v>1</v>
      </c>
      <c r="Y3" s="17" t="s">
        <v>1895</v>
      </c>
      <c r="Z3" s="17" t="s">
        <v>1895</v>
      </c>
      <c r="AA3" s="17" t="s">
        <v>1895</v>
      </c>
      <c r="AB3" s="24" t="s">
        <v>1891</v>
      </c>
      <c r="AC3" s="116" t="s">
        <v>1891</v>
      </c>
      <c r="AD3" s="116" t="s">
        <v>1891</v>
      </c>
      <c r="AE3" s="116" t="s">
        <v>1891</v>
      </c>
      <c r="AF3" s="116" t="s">
        <v>1891</v>
      </c>
      <c r="AG3" s="116" t="s">
        <v>1891</v>
      </c>
      <c r="AH3" s="115" t="s">
        <v>1893</v>
      </c>
      <c r="AI3" s="89" t="s">
        <v>1890</v>
      </c>
      <c r="AJ3" s="108" t="s">
        <v>1896</v>
      </c>
      <c r="AK3" s="17" t="s">
        <v>112</v>
      </c>
      <c r="AL3" s="17" t="s">
        <v>112</v>
      </c>
      <c r="AM3" s="24" t="s">
        <v>1891</v>
      </c>
      <c r="AN3" s="130" t="s">
        <v>1897</v>
      </c>
      <c r="AO3" s="5" t="s">
        <v>1891</v>
      </c>
      <c r="AP3" s="131" t="s">
        <v>1898</v>
      </c>
      <c r="AQ3" s="131" t="s">
        <v>1898</v>
      </c>
      <c r="AR3" s="19" t="s">
        <v>1889</v>
      </c>
      <c r="AS3" s="24" t="s">
        <v>1891</v>
      </c>
      <c r="AT3" s="131" t="s">
        <v>1890</v>
      </c>
      <c r="AU3" s="131" t="s">
        <v>1890</v>
      </c>
      <c r="AV3" s="131" t="s">
        <v>1890</v>
      </c>
      <c r="AW3" s="131" t="s">
        <v>1890</v>
      </c>
      <c r="AX3" s="9">
        <v>1</v>
      </c>
      <c r="AY3" s="131" t="s">
        <v>1898</v>
      </c>
      <c r="AZ3" s="19" t="s">
        <v>1889</v>
      </c>
      <c r="BA3" s="131" t="s">
        <v>1898</v>
      </c>
      <c r="BB3" s="131" t="s">
        <v>1899</v>
      </c>
      <c r="BC3" s="116" t="s">
        <v>1891</v>
      </c>
      <c r="BD3" s="132" t="s">
        <v>1900</v>
      </c>
      <c r="BE3" s="116" t="s">
        <v>1891</v>
      </c>
      <c r="BF3" s="17" t="s">
        <v>112</v>
      </c>
      <c r="BG3" s="133" t="s">
        <v>1891</v>
      </c>
      <c r="BH3" s="133" t="s">
        <v>1891</v>
      </c>
      <c r="BI3" s="133" t="s">
        <v>1891</v>
      </c>
      <c r="BJ3" s="133" t="s">
        <v>1891</v>
      </c>
      <c r="BK3" s="133" t="s">
        <v>1891</v>
      </c>
      <c r="BL3" s="17" t="s">
        <v>1800</v>
      </c>
      <c r="BM3" s="429" t="s">
        <v>1890</v>
      </c>
    </row>
    <row r="4" spans="1:65" s="14" customFormat="1" ht="26.25" customHeight="1" x14ac:dyDescent="0.25">
      <c r="A4" s="4" t="s">
        <v>76</v>
      </c>
      <c r="B4" s="4" t="s">
        <v>1901</v>
      </c>
      <c r="C4" s="4" t="s">
        <v>1902</v>
      </c>
      <c r="D4" s="20" t="s">
        <v>1903</v>
      </c>
      <c r="E4" s="89" t="s">
        <v>1904</v>
      </c>
      <c r="F4" s="89" t="s">
        <v>1905</v>
      </c>
      <c r="G4" s="20" t="s">
        <v>221</v>
      </c>
      <c r="H4" s="18" t="s">
        <v>1828</v>
      </c>
      <c r="I4" s="9" t="s">
        <v>1906</v>
      </c>
      <c r="J4" s="4" t="s">
        <v>1907</v>
      </c>
      <c r="K4" s="10" t="s">
        <v>1908</v>
      </c>
      <c r="L4" s="11" t="s">
        <v>1909</v>
      </c>
      <c r="M4" s="4" t="s">
        <v>1910</v>
      </c>
      <c r="N4" s="11" t="s">
        <v>1911</v>
      </c>
      <c r="O4" s="4" t="s">
        <v>1912</v>
      </c>
      <c r="P4" s="10" t="s">
        <v>1913</v>
      </c>
      <c r="Q4" s="9" t="s">
        <v>1914</v>
      </c>
      <c r="R4" s="5" t="s">
        <v>1915</v>
      </c>
      <c r="S4" s="4" t="s">
        <v>1916</v>
      </c>
      <c r="T4" s="4" t="s">
        <v>1917</v>
      </c>
      <c r="U4" s="4" t="s">
        <v>1918</v>
      </c>
      <c r="V4" s="4" t="s">
        <v>1919</v>
      </c>
      <c r="W4" s="9" t="s">
        <v>1920</v>
      </c>
      <c r="X4" s="9" t="s">
        <v>1921</v>
      </c>
      <c r="Y4" s="12" t="s">
        <v>1922</v>
      </c>
      <c r="Z4" s="10" t="s">
        <v>1923</v>
      </c>
      <c r="AA4" s="12" t="s">
        <v>1924</v>
      </c>
      <c r="AB4" s="4" t="s">
        <v>1925</v>
      </c>
      <c r="AC4" s="4" t="s">
        <v>1926</v>
      </c>
      <c r="AD4" s="4" t="s">
        <v>1927</v>
      </c>
      <c r="AE4" s="4" t="s">
        <v>1928</v>
      </c>
      <c r="AF4" s="4" t="s">
        <v>1929</v>
      </c>
      <c r="AG4" s="4" t="s">
        <v>1930</v>
      </c>
      <c r="AH4" s="115" t="s">
        <v>1931</v>
      </c>
      <c r="AI4" s="89" t="s">
        <v>1932</v>
      </c>
      <c r="AJ4" s="108" t="s">
        <v>1933</v>
      </c>
      <c r="AK4" s="13" t="s">
        <v>1934</v>
      </c>
      <c r="AL4" s="13" t="s">
        <v>1935</v>
      </c>
      <c r="AM4" s="4" t="s">
        <v>1936</v>
      </c>
      <c r="AN4" s="134" t="s">
        <v>1937</v>
      </c>
      <c r="AO4" s="134" t="s">
        <v>1938</v>
      </c>
      <c r="AP4" s="135" t="s">
        <v>1939</v>
      </c>
      <c r="AQ4" s="135" t="s">
        <v>1940</v>
      </c>
      <c r="AR4" s="23" t="s">
        <v>1829</v>
      </c>
      <c r="AS4" s="5" t="s">
        <v>1941</v>
      </c>
      <c r="AT4" s="421" t="s">
        <v>1942</v>
      </c>
      <c r="AU4" s="32" t="s">
        <v>1943</v>
      </c>
      <c r="AV4" s="32" t="s">
        <v>1944</v>
      </c>
      <c r="AW4" s="32" t="s">
        <v>1945</v>
      </c>
      <c r="AX4" s="9" t="s">
        <v>1946</v>
      </c>
      <c r="AY4" s="32" t="s">
        <v>1947</v>
      </c>
      <c r="AZ4" s="19" t="s">
        <v>1948</v>
      </c>
      <c r="BA4" s="33" t="s">
        <v>1949</v>
      </c>
      <c r="BB4" s="32" t="s">
        <v>1950</v>
      </c>
      <c r="BC4" s="4" t="s">
        <v>1951</v>
      </c>
      <c r="BD4" s="10" t="s">
        <v>1923</v>
      </c>
      <c r="BE4" s="4" t="s">
        <v>1952</v>
      </c>
      <c r="BF4" s="17" t="s">
        <v>1934</v>
      </c>
      <c r="BG4" s="4" t="s">
        <v>1953</v>
      </c>
      <c r="BH4" s="4" t="s">
        <v>1954</v>
      </c>
      <c r="BI4" s="4" t="s">
        <v>1955</v>
      </c>
      <c r="BJ4" s="4" t="s">
        <v>1956</v>
      </c>
      <c r="BK4" s="4" t="s">
        <v>1957</v>
      </c>
      <c r="BL4" s="17" t="s">
        <v>1958</v>
      </c>
      <c r="BM4" s="430" t="s">
        <v>1959</v>
      </c>
    </row>
    <row r="5" spans="1:65" s="6" customFormat="1" ht="12.75" x14ac:dyDescent="0.2">
      <c r="A5" s="21">
        <v>1</v>
      </c>
      <c r="B5" s="491" t="str">
        <f>'APH KIC KIA PC'!I5</f>
        <v>Välj…</v>
      </c>
      <c r="C5" s="491" t="str">
        <f>'APH KIC KIA PC'!K5</f>
        <v>Välj…</v>
      </c>
      <c r="D5" s="46">
        <f>'APH KIC KIA PC'!D5</f>
        <v>0</v>
      </c>
      <c r="E5" s="47" t="str">
        <f>TRIM(LEFT('1. Artikeldata Grund'!E5,30))</f>
        <v/>
      </c>
      <c r="F5" s="397" t="str">
        <f>IFERROR(TRIM(RIGHT('1. Artikeldata Grund'!E5,LEN('1. Artikeldata Grund'!E5)-30)),"")</f>
        <v/>
      </c>
      <c r="G5" s="48" t="str">
        <f>TRIM('APH KIC KIA PC'!L5)</f>
        <v>Välj….</v>
      </c>
      <c r="H5" s="27">
        <f>'APH KIC KIA PC'!M5</f>
        <v>910</v>
      </c>
      <c r="I5" s="27">
        <v>99</v>
      </c>
      <c r="J5" s="48"/>
      <c r="K5" s="48" t="s">
        <v>1892</v>
      </c>
      <c r="L5" s="48" t="str">
        <f>IF('APH MD APH Specifika'!BD5="J","J","N")</f>
        <v>N</v>
      </c>
      <c r="M5" s="48"/>
      <c r="N5" s="48" t="s">
        <v>1895</v>
      </c>
      <c r="O5" s="48"/>
      <c r="P5" s="48" t="s">
        <v>1894</v>
      </c>
      <c r="Q5" s="27">
        <v>0</v>
      </c>
      <c r="R5" s="48"/>
      <c r="S5" s="48"/>
      <c r="T5" s="48"/>
      <c r="U5" s="48"/>
      <c r="V5" s="48"/>
      <c r="W5" s="27">
        <v>1</v>
      </c>
      <c r="X5" s="27">
        <v>1</v>
      </c>
      <c r="Y5" s="48" t="s">
        <v>1895</v>
      </c>
      <c r="Z5" s="48" t="s">
        <v>1895</v>
      </c>
      <c r="AA5" s="48" t="s">
        <v>1895</v>
      </c>
      <c r="AB5" s="48"/>
      <c r="AC5" s="48"/>
      <c r="AD5" s="48"/>
      <c r="AE5" s="48"/>
      <c r="AF5" s="48"/>
      <c r="AG5" s="48"/>
      <c r="AH5" s="48" t="s">
        <v>1895</v>
      </c>
      <c r="AI5" s="27" t="str">
        <f>TRIM(LEFT('1. Artikeldata Grund'!G5,6))</f>
        <v/>
      </c>
      <c r="AJ5" s="464" cm="1">
        <f t="array" ref="AJ5">_xlfn.IFS(AV5="1",20,AV5="2",20,AV5="3",20,AV5="0",99,AV5="",99)</f>
        <v>99</v>
      </c>
      <c r="AK5" s="50" t="s">
        <v>112</v>
      </c>
      <c r="AL5" s="50" t="s">
        <v>112</v>
      </c>
      <c r="AM5" s="48"/>
      <c r="AN5" s="48"/>
      <c r="AO5" s="427"/>
      <c r="AP5" s="50" t="s">
        <v>112</v>
      </c>
      <c r="AQ5" s="51">
        <v>1</v>
      </c>
      <c r="AR5" s="27" t="str">
        <f>TRIM('APH KIC KIA PC'!O5)</f>
        <v/>
      </c>
      <c r="AS5" s="48"/>
      <c r="AT5" s="48" t="str">
        <f>LEFT('1. Artikeldata Grund'!H5,2)</f>
        <v>Vä</v>
      </c>
      <c r="AU5" s="27" t="str" cm="1">
        <f t="array" ref="AU5">_xlfn.IFS('1. Artikeldata Grund'!I5="","",'1. Artikeldata Grund'!I5=Tabeller!$J$3,"",'1. Artikeldata Grund'!I5=Tabeller!$J$4,"",'1. Artikeldata Grund'!I5=Tabeller!$J$5,LEFT('1. Artikeldata Grund'!I5,1),'1. Artikeldata Grund'!I5=Tabeller!$J$6,LEFT('1. Artikeldata Grund'!I5,1))</f>
        <v/>
      </c>
      <c r="AV5" s="27" t="str" cm="1">
        <f t="array" ref="AV5">_xlfn.IFS('1. Artikeldata Grund'!J5="","",'1. Artikeldata Grund'!J5=Tabeller!$K$3,"",'1. Artikeldata Grund'!J5=Tabeller!$K$4,"",'1. Artikeldata Grund'!J5=Tabeller!$K$5,LEFT('1. Artikeldata Grund'!J5,1),'1. Artikeldata Grund'!J5=Tabeller!$K$6,LEFT('1. Artikeldata Grund'!J5,1),'1. Artikeldata Grund'!J5=Tabeller!$K$7,LEFT('1. Artikeldata Grund'!J5,1))</f>
        <v/>
      </c>
      <c r="AW5" s="27"/>
      <c r="AX5" s="27">
        <f>IF('APH KIC KIA PC'!K5=Tabeller!$AI$4,2,1)</f>
        <v>1</v>
      </c>
      <c r="AY5" s="27" t="str" cm="1">
        <f t="array" ref="AY5">IF('APH KIC KIA PC'!K5=Tabeller!$AI$4,99,IFERROR(_xlfn.IFS('4. Inköpsdata'!L5=25%,41,'4. Inköpsdata'!L5=12%,42,'4. Inköpsdata'!L5=6%,43,'4. Inköpsdata'!L5="Momsfritt",38),""))</f>
        <v/>
      </c>
      <c r="AZ5" s="52" t="e">
        <f>IF('APH KIC KIA PC'!K5=Tabeller!$AI$4,'4. Inköpsdata'!J5,ROUND('APH KIC KIA PC'!AB5,2))</f>
        <v>#VALUE!</v>
      </c>
      <c r="BA5" s="52" t="e">
        <f>IF('APH KIC KIA PC'!K5=Tabeller!$AI$4,0.01,ROUND('APH KIC KIA PC'!AA5,2))</f>
        <v>#VALUE!</v>
      </c>
      <c r="BB5" s="27" t="str">
        <f>TRIM(RIGHT('1. Artikeldata Grund'!G5,2))</f>
        <v/>
      </c>
      <c r="BC5" s="48"/>
      <c r="BD5" s="48" t="s">
        <v>1895</v>
      </c>
      <c r="BE5" s="48"/>
      <c r="BF5" s="50" t="s">
        <v>112</v>
      </c>
      <c r="BG5" s="48"/>
      <c r="BH5" s="52"/>
      <c r="BI5" s="52"/>
      <c r="BJ5" s="52"/>
      <c r="BK5" s="52"/>
      <c r="BL5" s="53" t="s">
        <v>1800</v>
      </c>
      <c r="BM5" s="431" t="str">
        <f>TRIM('1. Artikeldata Grund'!D5)</f>
        <v/>
      </c>
    </row>
    <row r="6" spans="1:65" s="7" customFormat="1" ht="15" customHeight="1" x14ac:dyDescent="0.2">
      <c r="A6" s="21">
        <v>2</v>
      </c>
      <c r="B6" s="491" t="str">
        <f>'APH KIC KIA PC'!I6</f>
        <v>Välj…</v>
      </c>
      <c r="C6" s="491" t="str">
        <f>'APH KIC KIA PC'!K6</f>
        <v>Välj…</v>
      </c>
      <c r="D6" s="46">
        <f>'APH KIC KIA PC'!D6</f>
        <v>0</v>
      </c>
      <c r="E6" s="47" t="str">
        <f>TRIM(LEFT('1. Artikeldata Grund'!E6,30))</f>
        <v/>
      </c>
      <c r="F6" s="397" t="str">
        <f>IFERROR(TRIM(RIGHT('1. Artikeldata Grund'!E6,LEN('1. Artikeldata Grund'!E6)-30)),"")</f>
        <v/>
      </c>
      <c r="G6" s="48" t="str">
        <f>TRIM('APH KIC KIA PC'!L6)</f>
        <v>Välj….</v>
      </c>
      <c r="H6" s="27">
        <f>'APH KIC KIA PC'!M6</f>
        <v>910</v>
      </c>
      <c r="I6" s="27">
        <v>99</v>
      </c>
      <c r="J6" s="117"/>
      <c r="K6" s="48" t="s">
        <v>1892</v>
      </c>
      <c r="L6" s="48" t="str">
        <f>IF('APH MD APH Specifika'!BD6="J","J","N")</f>
        <v>N</v>
      </c>
      <c r="M6" s="118"/>
      <c r="N6" s="48" t="s">
        <v>1895</v>
      </c>
      <c r="O6" s="119"/>
      <c r="P6" s="48" t="s">
        <v>1894</v>
      </c>
      <c r="Q6" s="27">
        <v>0</v>
      </c>
      <c r="R6" s="117"/>
      <c r="S6" s="117"/>
      <c r="T6" s="117"/>
      <c r="U6" s="117"/>
      <c r="V6" s="117"/>
      <c r="W6" s="27">
        <v>1</v>
      </c>
      <c r="X6" s="27">
        <v>1</v>
      </c>
      <c r="Y6" s="48" t="s">
        <v>1895</v>
      </c>
      <c r="Z6" s="48" t="s">
        <v>1895</v>
      </c>
      <c r="AA6" s="48" t="s">
        <v>1895</v>
      </c>
      <c r="AB6" s="119"/>
      <c r="AC6" s="119"/>
      <c r="AD6" s="119"/>
      <c r="AE6" s="119"/>
      <c r="AF6" s="119"/>
      <c r="AG6" s="119"/>
      <c r="AH6" s="48" t="s">
        <v>1895</v>
      </c>
      <c r="AI6" s="27" t="str">
        <f>TRIM(LEFT('1. Artikeldata Grund'!G6,6))</f>
        <v/>
      </c>
      <c r="AJ6" s="464" cm="1">
        <f t="array" ref="AJ6">_xlfn.IFS(AV6="1",20,AV6="2",20,AV6="3",20,AV6="0",99,AV6="",99)</f>
        <v>99</v>
      </c>
      <c r="AK6" s="50" t="s">
        <v>112</v>
      </c>
      <c r="AL6" s="50" t="s">
        <v>112</v>
      </c>
      <c r="AM6" s="117"/>
      <c r="AN6" s="48"/>
      <c r="AO6" s="48"/>
      <c r="AP6" s="50" t="s">
        <v>112</v>
      </c>
      <c r="AQ6" s="51">
        <v>1</v>
      </c>
      <c r="AR6" s="27" t="str">
        <f>TRIM('APH KIC KIA PC'!O6)</f>
        <v/>
      </c>
      <c r="AS6" s="118"/>
      <c r="AT6" s="48" t="str">
        <f>LEFT('1. Artikeldata Grund'!H6,2)</f>
        <v>Vä</v>
      </c>
      <c r="AU6" s="27" t="str" cm="1">
        <f t="array" ref="AU6">_xlfn.IFS('1. Artikeldata Grund'!I6="","",'1. Artikeldata Grund'!I6=Tabeller!$J$3,"",'1. Artikeldata Grund'!I6=Tabeller!$J$4,"",'1. Artikeldata Grund'!I6=Tabeller!$J$5,LEFT('1. Artikeldata Grund'!I6,1),'1. Artikeldata Grund'!I6=Tabeller!$J$6,LEFT('1. Artikeldata Grund'!I6,1))</f>
        <v/>
      </c>
      <c r="AV6" s="27" t="str" cm="1">
        <f t="array" ref="AV6">_xlfn.IFS('1. Artikeldata Grund'!J6="","",'1. Artikeldata Grund'!J6=Tabeller!$K$3,"",'1. Artikeldata Grund'!J6=Tabeller!$K$4,"",'1. Artikeldata Grund'!J6=Tabeller!$K$5,LEFT('1. Artikeldata Grund'!J6,1),'1. Artikeldata Grund'!J6=Tabeller!$K$6,LEFT('1. Artikeldata Grund'!J6,1),'1. Artikeldata Grund'!J6=Tabeller!$K$7,LEFT('1. Artikeldata Grund'!J6,1))</f>
        <v/>
      </c>
      <c r="AW6" s="27"/>
      <c r="AX6" s="27">
        <f>IF('APH KIC KIA PC'!K6=Tabeller!$AI$4,2,1)</f>
        <v>1</v>
      </c>
      <c r="AY6" s="27" t="str" cm="1">
        <f t="array" ref="AY6">IF('APH KIC KIA PC'!K6=Tabeller!$AI$4,99,IFERROR(_xlfn.IFS('4. Inköpsdata'!L6=25%,41,'4. Inköpsdata'!L6=12%,42,'4. Inköpsdata'!L6=6%,43,'4. Inköpsdata'!L6="Momsfritt",38),""))</f>
        <v/>
      </c>
      <c r="AZ6" s="52" t="e">
        <f>IF('APH KIC KIA PC'!K6=Tabeller!$AI$4,'4. Inköpsdata'!J6,ROUND('APH KIC KIA PC'!AB6,2))</f>
        <v>#VALUE!</v>
      </c>
      <c r="BA6" s="52" t="e">
        <f>IF('APH KIC KIA PC'!K6=Tabeller!$AI$4,0.01,ROUND('APH KIC KIA PC'!AA6,2))</f>
        <v>#VALUE!</v>
      </c>
      <c r="BB6" s="27" t="str">
        <f>TRIM(RIGHT('1. Artikeldata Grund'!G6,2))</f>
        <v/>
      </c>
      <c r="BC6" s="136"/>
      <c r="BD6" s="48" t="s">
        <v>1895</v>
      </c>
      <c r="BE6" s="48"/>
      <c r="BF6" s="50" t="s">
        <v>112</v>
      </c>
      <c r="BG6" s="136"/>
      <c r="BH6" s="52"/>
      <c r="BI6" s="52"/>
      <c r="BJ6" s="52"/>
      <c r="BK6" s="52"/>
      <c r="BL6" s="53" t="s">
        <v>1800</v>
      </c>
      <c r="BM6" s="431" t="str">
        <f>TRIM('1. Artikeldata Grund'!D6)</f>
        <v/>
      </c>
    </row>
    <row r="7" spans="1:65" s="7" customFormat="1" ht="15" customHeight="1" x14ac:dyDescent="0.2">
      <c r="A7" s="21">
        <v>3</v>
      </c>
      <c r="B7" s="491" t="str">
        <f>'APH KIC KIA PC'!I7</f>
        <v>Välj…</v>
      </c>
      <c r="C7" s="491" t="str">
        <f>'APH KIC KIA PC'!K7</f>
        <v>Välj…</v>
      </c>
      <c r="D7" s="46">
        <f>'APH KIC KIA PC'!D7</f>
        <v>0</v>
      </c>
      <c r="E7" s="47" t="str">
        <f>TRIM(LEFT('1. Artikeldata Grund'!E7,30))</f>
        <v/>
      </c>
      <c r="F7" s="397" t="str">
        <f>IFERROR(TRIM(RIGHT('1. Artikeldata Grund'!E7,LEN('1. Artikeldata Grund'!E7)-30)),"")</f>
        <v/>
      </c>
      <c r="G7" s="48" t="str">
        <f>TRIM('APH KIC KIA PC'!L7)</f>
        <v>Välj….</v>
      </c>
      <c r="H7" s="27">
        <f>'APH KIC KIA PC'!M7</f>
        <v>910</v>
      </c>
      <c r="I7" s="27">
        <v>99</v>
      </c>
      <c r="J7" s="117"/>
      <c r="K7" s="48" t="s">
        <v>1892</v>
      </c>
      <c r="L7" s="48" t="str">
        <f>IF('APH MD APH Specifika'!BD7="J","J","N")</f>
        <v>N</v>
      </c>
      <c r="M7" s="118"/>
      <c r="N7" s="48" t="s">
        <v>1895</v>
      </c>
      <c r="O7" s="119"/>
      <c r="P7" s="48" t="s">
        <v>1894</v>
      </c>
      <c r="Q7" s="27">
        <v>0</v>
      </c>
      <c r="R7" s="117"/>
      <c r="S7" s="117"/>
      <c r="T7" s="117"/>
      <c r="U7" s="117"/>
      <c r="V7" s="117"/>
      <c r="W7" s="27">
        <v>1</v>
      </c>
      <c r="X7" s="27">
        <v>1</v>
      </c>
      <c r="Y7" s="48" t="s">
        <v>1895</v>
      </c>
      <c r="Z7" s="48" t="s">
        <v>1895</v>
      </c>
      <c r="AA7" s="48" t="s">
        <v>1895</v>
      </c>
      <c r="AB7" s="119"/>
      <c r="AC7" s="119"/>
      <c r="AD7" s="119"/>
      <c r="AE7" s="119"/>
      <c r="AF7" s="119"/>
      <c r="AG7" s="119"/>
      <c r="AH7" s="48" t="s">
        <v>1895</v>
      </c>
      <c r="AI7" s="27" t="str">
        <f>TRIM(LEFT('1. Artikeldata Grund'!G7,6))</f>
        <v/>
      </c>
      <c r="AJ7" s="464" cm="1">
        <f t="array" ref="AJ7">_xlfn.IFS(AV7="1",20,AV7="2",20,AV7="3",20,AV7="0",99,AV7="",99)</f>
        <v>99</v>
      </c>
      <c r="AK7" s="50" t="s">
        <v>112</v>
      </c>
      <c r="AL7" s="50" t="s">
        <v>112</v>
      </c>
      <c r="AM7" s="117"/>
      <c r="AN7" s="48"/>
      <c r="AO7" s="48"/>
      <c r="AP7" s="50" t="s">
        <v>112</v>
      </c>
      <c r="AQ7" s="51">
        <v>1</v>
      </c>
      <c r="AR7" s="27" t="str">
        <f>TRIM('APH KIC KIA PC'!O7)</f>
        <v/>
      </c>
      <c r="AS7" s="118"/>
      <c r="AT7" s="48" t="str">
        <f>LEFT('1. Artikeldata Grund'!H7,2)</f>
        <v>Vä</v>
      </c>
      <c r="AU7" s="27" t="str" cm="1">
        <f t="array" ref="AU7">_xlfn.IFS('1. Artikeldata Grund'!I7="","",'1. Artikeldata Grund'!I7=Tabeller!$J$3,"",'1. Artikeldata Grund'!I7=Tabeller!$J$4,"",'1. Artikeldata Grund'!I7=Tabeller!$J$5,LEFT('1. Artikeldata Grund'!I7,1),'1. Artikeldata Grund'!I7=Tabeller!$J$6,LEFT('1. Artikeldata Grund'!I7,1))</f>
        <v/>
      </c>
      <c r="AV7" s="27" t="str" cm="1">
        <f t="array" ref="AV7">_xlfn.IFS('1. Artikeldata Grund'!J7="","",'1. Artikeldata Grund'!J7=Tabeller!$K$3,"",'1. Artikeldata Grund'!J7=Tabeller!$K$4,"",'1. Artikeldata Grund'!J7=Tabeller!$K$5,LEFT('1. Artikeldata Grund'!J7,1),'1. Artikeldata Grund'!J7=Tabeller!$K$6,LEFT('1. Artikeldata Grund'!J7,1),'1. Artikeldata Grund'!J7=Tabeller!$K$7,LEFT('1. Artikeldata Grund'!J7,1))</f>
        <v/>
      </c>
      <c r="AW7" s="27"/>
      <c r="AX7" s="27">
        <f>IF('APH KIC KIA PC'!K7=Tabeller!$AI$4,2,1)</f>
        <v>1</v>
      </c>
      <c r="AY7" s="27" t="str" cm="1">
        <f t="array" ref="AY7">IF('APH KIC KIA PC'!K7=Tabeller!$AI$4,99,IFERROR(_xlfn.IFS('4. Inköpsdata'!L7=25%,41,'4. Inköpsdata'!L7=12%,42,'4. Inköpsdata'!L7=6%,43,'4. Inköpsdata'!L7="Momsfritt",38),""))</f>
        <v/>
      </c>
      <c r="AZ7" s="52" t="e">
        <f>IF('APH KIC KIA PC'!K7=Tabeller!$AI$4,'4. Inköpsdata'!J7,ROUND('APH KIC KIA PC'!AB7,2))</f>
        <v>#VALUE!</v>
      </c>
      <c r="BA7" s="52" t="e">
        <f>IF('APH KIC KIA PC'!K7=Tabeller!$AI$4,0.01,ROUND('APH KIC KIA PC'!AA7,2))</f>
        <v>#VALUE!</v>
      </c>
      <c r="BB7" s="27" t="str">
        <f>TRIM(RIGHT('1. Artikeldata Grund'!G7,2))</f>
        <v/>
      </c>
      <c r="BC7" s="136"/>
      <c r="BD7" s="48" t="s">
        <v>1895</v>
      </c>
      <c r="BE7" s="48"/>
      <c r="BF7" s="50" t="s">
        <v>112</v>
      </c>
      <c r="BG7" s="136"/>
      <c r="BH7" s="52"/>
      <c r="BI7" s="52"/>
      <c r="BJ7" s="52"/>
      <c r="BK7" s="52"/>
      <c r="BL7" s="53" t="s">
        <v>1800</v>
      </c>
      <c r="BM7" s="431" t="str">
        <f>TRIM('1. Artikeldata Grund'!D7)</f>
        <v/>
      </c>
    </row>
    <row r="8" spans="1:65" s="7" customFormat="1" ht="15" customHeight="1" x14ac:dyDescent="0.2">
      <c r="A8" s="21">
        <v>4</v>
      </c>
      <c r="B8" s="491" t="str">
        <f>'APH KIC KIA PC'!I8</f>
        <v>Välj…</v>
      </c>
      <c r="C8" s="491" t="str">
        <f>'APH KIC KIA PC'!K8</f>
        <v>Välj…</v>
      </c>
      <c r="D8" s="46">
        <f>'APH KIC KIA PC'!D8</f>
        <v>0</v>
      </c>
      <c r="E8" s="47" t="str">
        <f>TRIM(LEFT('1. Artikeldata Grund'!E8,30))</f>
        <v/>
      </c>
      <c r="F8" s="397" t="str">
        <f>IFERROR(TRIM(RIGHT('1. Artikeldata Grund'!E8,LEN('1. Artikeldata Grund'!E8)-30)),"")</f>
        <v/>
      </c>
      <c r="G8" s="48" t="str">
        <f>TRIM('APH KIC KIA PC'!L8)</f>
        <v>Välj….</v>
      </c>
      <c r="H8" s="27">
        <f>'APH KIC KIA PC'!M8</f>
        <v>910</v>
      </c>
      <c r="I8" s="27">
        <v>99</v>
      </c>
      <c r="J8" s="117"/>
      <c r="K8" s="48" t="s">
        <v>1892</v>
      </c>
      <c r="L8" s="48" t="str">
        <f>IF('APH MD APH Specifika'!BD8="J","J","N")</f>
        <v>N</v>
      </c>
      <c r="M8" s="118"/>
      <c r="N8" s="48" t="s">
        <v>1895</v>
      </c>
      <c r="O8" s="119"/>
      <c r="P8" s="48" t="s">
        <v>1894</v>
      </c>
      <c r="Q8" s="27">
        <v>0</v>
      </c>
      <c r="R8" s="117"/>
      <c r="S8" s="117"/>
      <c r="T8" s="117"/>
      <c r="U8" s="117"/>
      <c r="V8" s="117"/>
      <c r="W8" s="27">
        <v>1</v>
      </c>
      <c r="X8" s="27">
        <v>1</v>
      </c>
      <c r="Y8" s="48" t="s">
        <v>1895</v>
      </c>
      <c r="Z8" s="48" t="s">
        <v>1895</v>
      </c>
      <c r="AA8" s="48" t="s">
        <v>1895</v>
      </c>
      <c r="AB8" s="119"/>
      <c r="AC8" s="119"/>
      <c r="AD8" s="119"/>
      <c r="AE8" s="119"/>
      <c r="AF8" s="119"/>
      <c r="AG8" s="119"/>
      <c r="AH8" s="48" t="s">
        <v>1895</v>
      </c>
      <c r="AI8" s="27" t="str">
        <f>TRIM(LEFT('1. Artikeldata Grund'!G8,6))</f>
        <v/>
      </c>
      <c r="AJ8" s="464" cm="1">
        <f t="array" ref="AJ8">_xlfn.IFS(AV8="1",20,AV8="2",20,AV8="3",20,AV8="0",99,AV8="",99)</f>
        <v>99</v>
      </c>
      <c r="AK8" s="50" t="s">
        <v>112</v>
      </c>
      <c r="AL8" s="50" t="s">
        <v>112</v>
      </c>
      <c r="AM8" s="117"/>
      <c r="AN8" s="48"/>
      <c r="AO8" s="48"/>
      <c r="AP8" s="50" t="s">
        <v>112</v>
      </c>
      <c r="AQ8" s="51">
        <v>1</v>
      </c>
      <c r="AR8" s="27" t="str">
        <f>TRIM('APH KIC KIA PC'!O8)</f>
        <v/>
      </c>
      <c r="AS8" s="118"/>
      <c r="AT8" s="48" t="str">
        <f>LEFT('1. Artikeldata Grund'!H8,2)</f>
        <v>Vä</v>
      </c>
      <c r="AU8" s="27" t="str" cm="1">
        <f t="array" ref="AU8">_xlfn.IFS('1. Artikeldata Grund'!I8="","",'1. Artikeldata Grund'!I8=Tabeller!$J$3,"",'1. Artikeldata Grund'!I8=Tabeller!$J$4,"",'1. Artikeldata Grund'!I8=Tabeller!$J$5,LEFT('1. Artikeldata Grund'!I8,1),'1. Artikeldata Grund'!I8=Tabeller!$J$6,LEFT('1. Artikeldata Grund'!I8,1))</f>
        <v/>
      </c>
      <c r="AV8" s="27" t="str" cm="1">
        <f t="array" ref="AV8">_xlfn.IFS('1. Artikeldata Grund'!J8="","",'1. Artikeldata Grund'!J8=Tabeller!$K$3,"",'1. Artikeldata Grund'!J8=Tabeller!$K$4,"",'1. Artikeldata Grund'!J8=Tabeller!$K$5,LEFT('1. Artikeldata Grund'!J8,1),'1. Artikeldata Grund'!J8=Tabeller!$K$6,LEFT('1. Artikeldata Grund'!J8,1),'1. Artikeldata Grund'!J8=Tabeller!$K$7,LEFT('1. Artikeldata Grund'!J8,1))</f>
        <v/>
      </c>
      <c r="AW8" s="27"/>
      <c r="AX8" s="27">
        <f>IF('APH KIC KIA PC'!K8=Tabeller!$AI$4,2,1)</f>
        <v>1</v>
      </c>
      <c r="AY8" s="27" t="str" cm="1">
        <f t="array" ref="AY8">IF('APH KIC KIA PC'!K8=Tabeller!$AI$4,99,IFERROR(_xlfn.IFS('4. Inköpsdata'!L8=25%,41,'4. Inköpsdata'!L8=12%,42,'4. Inköpsdata'!L8=6%,43,'4. Inköpsdata'!L8="Momsfritt",38),""))</f>
        <v/>
      </c>
      <c r="AZ8" s="52" t="e">
        <f>IF('APH KIC KIA PC'!K8=Tabeller!$AI$4,'4. Inköpsdata'!J8,ROUND('APH KIC KIA PC'!AB8,2))</f>
        <v>#VALUE!</v>
      </c>
      <c r="BA8" s="52" t="e">
        <f>IF('APH KIC KIA PC'!K8=Tabeller!$AI$4,0.01,ROUND('APH KIC KIA PC'!AA8,2))</f>
        <v>#VALUE!</v>
      </c>
      <c r="BB8" s="27" t="str">
        <f>TRIM(RIGHT('1. Artikeldata Grund'!G8,2))</f>
        <v/>
      </c>
      <c r="BC8" s="136"/>
      <c r="BD8" s="48" t="s">
        <v>1895</v>
      </c>
      <c r="BE8" s="48"/>
      <c r="BF8" s="50" t="s">
        <v>112</v>
      </c>
      <c r="BG8" s="136"/>
      <c r="BH8" s="52"/>
      <c r="BI8" s="52"/>
      <c r="BJ8" s="52"/>
      <c r="BK8" s="52"/>
      <c r="BL8" s="53" t="s">
        <v>1800</v>
      </c>
      <c r="BM8" s="431" t="str">
        <f>TRIM('1. Artikeldata Grund'!D8)</f>
        <v/>
      </c>
    </row>
    <row r="9" spans="1:65" s="7" customFormat="1" ht="15" customHeight="1" x14ac:dyDescent="0.2">
      <c r="A9" s="21">
        <v>5</v>
      </c>
      <c r="B9" s="491" t="str">
        <f>'APH KIC KIA PC'!I9</f>
        <v>Välj…</v>
      </c>
      <c r="C9" s="491" t="str">
        <f>'APH KIC KIA PC'!K9</f>
        <v>Välj…</v>
      </c>
      <c r="D9" s="46">
        <f>'APH KIC KIA PC'!D9</f>
        <v>0</v>
      </c>
      <c r="E9" s="47" t="str">
        <f>TRIM(LEFT('1. Artikeldata Grund'!E9,30))</f>
        <v/>
      </c>
      <c r="F9" s="397" t="str">
        <f>IFERROR(TRIM(RIGHT('1. Artikeldata Grund'!E9,LEN('1. Artikeldata Grund'!E9)-30)),"")</f>
        <v/>
      </c>
      <c r="G9" s="48" t="str">
        <f>TRIM('APH KIC KIA PC'!L9)</f>
        <v>Välj….</v>
      </c>
      <c r="H9" s="27">
        <f>'APH KIC KIA PC'!M9</f>
        <v>910</v>
      </c>
      <c r="I9" s="27">
        <v>99</v>
      </c>
      <c r="J9" s="117"/>
      <c r="K9" s="48" t="s">
        <v>1892</v>
      </c>
      <c r="L9" s="48" t="str">
        <f>IF('APH MD APH Specifika'!BD9="J","J","N")</f>
        <v>N</v>
      </c>
      <c r="M9" s="118"/>
      <c r="N9" s="48" t="s">
        <v>1895</v>
      </c>
      <c r="O9" s="119"/>
      <c r="P9" s="48" t="s">
        <v>1894</v>
      </c>
      <c r="Q9" s="27">
        <v>0</v>
      </c>
      <c r="R9" s="117"/>
      <c r="S9" s="117"/>
      <c r="T9" s="117"/>
      <c r="U9" s="117"/>
      <c r="V9" s="117"/>
      <c r="W9" s="27">
        <v>1</v>
      </c>
      <c r="X9" s="27">
        <v>1</v>
      </c>
      <c r="Y9" s="48" t="s">
        <v>1895</v>
      </c>
      <c r="Z9" s="48" t="s">
        <v>1895</v>
      </c>
      <c r="AA9" s="48" t="s">
        <v>1895</v>
      </c>
      <c r="AB9" s="119"/>
      <c r="AC9" s="119"/>
      <c r="AD9" s="119"/>
      <c r="AE9" s="119"/>
      <c r="AF9" s="119"/>
      <c r="AG9" s="119"/>
      <c r="AH9" s="48" t="s">
        <v>1895</v>
      </c>
      <c r="AI9" s="27" t="str">
        <f>TRIM(LEFT('1. Artikeldata Grund'!G9,6))</f>
        <v/>
      </c>
      <c r="AJ9" s="464" cm="1">
        <f t="array" ref="AJ9">_xlfn.IFS(AV9="1",20,AV9="2",20,AV9="3",20,AV9="0",99,AV9="",99)</f>
        <v>99</v>
      </c>
      <c r="AK9" s="50" t="s">
        <v>112</v>
      </c>
      <c r="AL9" s="50" t="s">
        <v>112</v>
      </c>
      <c r="AM9" s="117"/>
      <c r="AN9" s="48"/>
      <c r="AO9" s="48"/>
      <c r="AP9" s="50" t="s">
        <v>112</v>
      </c>
      <c r="AQ9" s="51">
        <v>1</v>
      </c>
      <c r="AR9" s="27" t="str">
        <f>TRIM('APH KIC KIA PC'!O9)</f>
        <v/>
      </c>
      <c r="AS9" s="118"/>
      <c r="AT9" s="48" t="str">
        <f>LEFT('1. Artikeldata Grund'!H9,2)</f>
        <v>Vä</v>
      </c>
      <c r="AU9" s="27" t="str" cm="1">
        <f t="array" ref="AU9">_xlfn.IFS('1. Artikeldata Grund'!I9="","",'1. Artikeldata Grund'!I9=Tabeller!$J$3,"",'1. Artikeldata Grund'!I9=Tabeller!$J$4,"",'1. Artikeldata Grund'!I9=Tabeller!$J$5,LEFT('1. Artikeldata Grund'!I9,1),'1. Artikeldata Grund'!I9=Tabeller!$J$6,LEFT('1. Artikeldata Grund'!I9,1))</f>
        <v/>
      </c>
      <c r="AV9" s="27" t="str" cm="1">
        <f t="array" ref="AV9">_xlfn.IFS('1. Artikeldata Grund'!J9="","",'1. Artikeldata Grund'!J9=Tabeller!$K$3,"",'1. Artikeldata Grund'!J9=Tabeller!$K$4,"",'1. Artikeldata Grund'!J9=Tabeller!$K$5,LEFT('1. Artikeldata Grund'!J9,1),'1. Artikeldata Grund'!J9=Tabeller!$K$6,LEFT('1. Artikeldata Grund'!J9,1),'1. Artikeldata Grund'!J9=Tabeller!$K$7,LEFT('1. Artikeldata Grund'!J9,1))</f>
        <v/>
      </c>
      <c r="AW9" s="27"/>
      <c r="AX9" s="27">
        <f>IF('APH KIC KIA PC'!K9=Tabeller!$AI$4,2,1)</f>
        <v>1</v>
      </c>
      <c r="AY9" s="27" t="str" cm="1">
        <f t="array" ref="AY9">IF('APH KIC KIA PC'!K9=Tabeller!$AI$4,99,IFERROR(_xlfn.IFS('4. Inköpsdata'!L9=25%,41,'4. Inköpsdata'!L9=12%,42,'4. Inköpsdata'!L9=6%,43,'4. Inköpsdata'!L9="Momsfritt",38),""))</f>
        <v/>
      </c>
      <c r="AZ9" s="52" t="e">
        <f>IF('APH KIC KIA PC'!K9=Tabeller!$AI$4,'4. Inköpsdata'!J9,ROUND('APH KIC KIA PC'!AB9,2))</f>
        <v>#VALUE!</v>
      </c>
      <c r="BA9" s="52" t="e">
        <f>IF('APH KIC KIA PC'!K9=Tabeller!$AI$4,0.01,ROUND('APH KIC KIA PC'!AA9,2))</f>
        <v>#VALUE!</v>
      </c>
      <c r="BB9" s="27" t="str">
        <f>TRIM(RIGHT('1. Artikeldata Grund'!G9,2))</f>
        <v/>
      </c>
      <c r="BC9" s="136"/>
      <c r="BD9" s="48" t="s">
        <v>1895</v>
      </c>
      <c r="BE9" s="48"/>
      <c r="BF9" s="50" t="s">
        <v>112</v>
      </c>
      <c r="BG9" s="136"/>
      <c r="BH9" s="52"/>
      <c r="BI9" s="52"/>
      <c r="BJ9" s="52"/>
      <c r="BK9" s="52"/>
      <c r="BL9" s="53" t="s">
        <v>1800</v>
      </c>
      <c r="BM9" s="431" t="str">
        <f>TRIM('1. Artikeldata Grund'!D9)</f>
        <v/>
      </c>
    </row>
    <row r="10" spans="1:65" s="7" customFormat="1" ht="15" customHeight="1" x14ac:dyDescent="0.2">
      <c r="A10" s="21">
        <v>6</v>
      </c>
      <c r="B10" s="491" t="str">
        <f>'APH KIC KIA PC'!I10</f>
        <v>Välj…</v>
      </c>
      <c r="C10" s="491" t="str">
        <f>'APH KIC KIA PC'!K10</f>
        <v>Välj…</v>
      </c>
      <c r="D10" s="46">
        <f>'APH KIC KIA PC'!D10</f>
        <v>0</v>
      </c>
      <c r="E10" s="47" t="str">
        <f>TRIM(LEFT('1. Artikeldata Grund'!E10,30))</f>
        <v/>
      </c>
      <c r="F10" s="397" t="str">
        <f>IFERROR(TRIM(RIGHT('1. Artikeldata Grund'!E10,LEN('1. Artikeldata Grund'!E10)-30)),"")</f>
        <v/>
      </c>
      <c r="G10" s="48" t="str">
        <f>TRIM('APH KIC KIA PC'!L10)</f>
        <v>Välj….</v>
      </c>
      <c r="H10" s="27">
        <f>'APH KIC KIA PC'!M10</f>
        <v>910</v>
      </c>
      <c r="I10" s="27">
        <v>99</v>
      </c>
      <c r="J10" s="117"/>
      <c r="K10" s="48" t="s">
        <v>1892</v>
      </c>
      <c r="L10" s="48" t="str">
        <f>IF('APH MD APH Specifika'!BD10="J","J","N")</f>
        <v>N</v>
      </c>
      <c r="M10" s="118"/>
      <c r="N10" s="48" t="s">
        <v>1895</v>
      </c>
      <c r="O10" s="119"/>
      <c r="P10" s="48" t="s">
        <v>1894</v>
      </c>
      <c r="Q10" s="27">
        <v>0</v>
      </c>
      <c r="R10" s="117"/>
      <c r="S10" s="117"/>
      <c r="T10" s="117"/>
      <c r="U10" s="117"/>
      <c r="V10" s="117"/>
      <c r="W10" s="27">
        <v>1</v>
      </c>
      <c r="X10" s="27">
        <v>1</v>
      </c>
      <c r="Y10" s="48" t="s">
        <v>1895</v>
      </c>
      <c r="Z10" s="48" t="s">
        <v>1895</v>
      </c>
      <c r="AA10" s="48" t="s">
        <v>1895</v>
      </c>
      <c r="AB10" s="119"/>
      <c r="AC10" s="119"/>
      <c r="AD10" s="119"/>
      <c r="AE10" s="119"/>
      <c r="AF10" s="119"/>
      <c r="AG10" s="119"/>
      <c r="AH10" s="48" t="s">
        <v>1895</v>
      </c>
      <c r="AI10" s="27" t="str">
        <f>TRIM(LEFT('1. Artikeldata Grund'!G10,6))</f>
        <v/>
      </c>
      <c r="AJ10" s="464" cm="1">
        <f t="array" ref="AJ10">_xlfn.IFS(AV10="1",20,AV10="2",20,AV10="3",20,AV10="0",99,AV10="",99)</f>
        <v>99</v>
      </c>
      <c r="AK10" s="50" t="s">
        <v>112</v>
      </c>
      <c r="AL10" s="50" t="s">
        <v>112</v>
      </c>
      <c r="AM10" s="117"/>
      <c r="AN10" s="48"/>
      <c r="AO10" s="48"/>
      <c r="AP10" s="50" t="s">
        <v>112</v>
      </c>
      <c r="AQ10" s="51">
        <v>1</v>
      </c>
      <c r="AR10" s="27" t="str">
        <f>TRIM('APH KIC KIA PC'!O10)</f>
        <v/>
      </c>
      <c r="AS10" s="118"/>
      <c r="AT10" s="48" t="str">
        <f>LEFT('1. Artikeldata Grund'!H10,2)</f>
        <v>Vä</v>
      </c>
      <c r="AU10" s="27" t="str" cm="1">
        <f t="array" ref="AU10">_xlfn.IFS('1. Artikeldata Grund'!I10="","",'1. Artikeldata Grund'!I10=Tabeller!$J$3,"",'1. Artikeldata Grund'!I10=Tabeller!$J$4,"",'1. Artikeldata Grund'!I10=Tabeller!$J$5,LEFT('1. Artikeldata Grund'!I10,1),'1. Artikeldata Grund'!I10=Tabeller!$J$6,LEFT('1. Artikeldata Grund'!I10,1))</f>
        <v/>
      </c>
      <c r="AV10" s="27" t="str" cm="1">
        <f t="array" ref="AV10">_xlfn.IFS('1. Artikeldata Grund'!J10="","",'1. Artikeldata Grund'!J10=Tabeller!$K$3,"",'1. Artikeldata Grund'!J10=Tabeller!$K$4,"",'1. Artikeldata Grund'!J10=Tabeller!$K$5,LEFT('1. Artikeldata Grund'!J10,1),'1. Artikeldata Grund'!J10=Tabeller!$K$6,LEFT('1. Artikeldata Grund'!J10,1),'1. Artikeldata Grund'!J10=Tabeller!$K$7,LEFT('1. Artikeldata Grund'!J10,1))</f>
        <v/>
      </c>
      <c r="AW10" s="27"/>
      <c r="AX10" s="27">
        <f>IF('APH KIC KIA PC'!K10=Tabeller!$AI$4,2,1)</f>
        <v>1</v>
      </c>
      <c r="AY10" s="27" t="str" cm="1">
        <f t="array" ref="AY10">IF('APH KIC KIA PC'!K10=Tabeller!$AI$4,99,IFERROR(_xlfn.IFS('4. Inköpsdata'!L10=25%,41,'4. Inköpsdata'!L10=12%,42,'4. Inköpsdata'!L10=6%,43,'4. Inköpsdata'!L10="Momsfritt",38),""))</f>
        <v/>
      </c>
      <c r="AZ10" s="52" t="e">
        <f>IF('APH KIC KIA PC'!K10=Tabeller!$AI$4,'4. Inköpsdata'!J10,ROUND('APH KIC KIA PC'!AB10,2))</f>
        <v>#VALUE!</v>
      </c>
      <c r="BA10" s="52" t="e">
        <f>IF('APH KIC KIA PC'!K10=Tabeller!$AI$4,0.01,ROUND('APH KIC KIA PC'!AA10,2))</f>
        <v>#VALUE!</v>
      </c>
      <c r="BB10" s="27" t="str">
        <f>TRIM(RIGHT('1. Artikeldata Grund'!G10,2))</f>
        <v/>
      </c>
      <c r="BC10" s="136"/>
      <c r="BD10" s="48" t="s">
        <v>1895</v>
      </c>
      <c r="BE10" s="48"/>
      <c r="BF10" s="50" t="s">
        <v>112</v>
      </c>
      <c r="BG10" s="136"/>
      <c r="BH10" s="52"/>
      <c r="BI10" s="52"/>
      <c r="BJ10" s="52"/>
      <c r="BK10" s="52"/>
      <c r="BL10" s="53" t="s">
        <v>1800</v>
      </c>
      <c r="BM10" s="431" t="str">
        <f>TRIM('1. Artikeldata Grund'!D10)</f>
        <v/>
      </c>
    </row>
    <row r="11" spans="1:65" s="7" customFormat="1" ht="15" customHeight="1" x14ac:dyDescent="0.2">
      <c r="A11" s="21">
        <v>7</v>
      </c>
      <c r="B11" s="491" t="str">
        <f>'APH KIC KIA PC'!I11</f>
        <v>Välj…</v>
      </c>
      <c r="C11" s="491" t="str">
        <f>'APH KIC KIA PC'!K11</f>
        <v>Välj…</v>
      </c>
      <c r="D11" s="46">
        <f>'APH KIC KIA PC'!D11</f>
        <v>0</v>
      </c>
      <c r="E11" s="47" t="str">
        <f>TRIM(LEFT('1. Artikeldata Grund'!E11,30))</f>
        <v/>
      </c>
      <c r="F11" s="397" t="str">
        <f>IFERROR(TRIM(RIGHT('1. Artikeldata Grund'!E11,LEN('1. Artikeldata Grund'!E11)-30)),"")</f>
        <v/>
      </c>
      <c r="G11" s="48" t="str">
        <f>TRIM('APH KIC KIA PC'!L11)</f>
        <v>Välj….</v>
      </c>
      <c r="H11" s="27">
        <f>'APH KIC KIA PC'!M11</f>
        <v>910</v>
      </c>
      <c r="I11" s="27">
        <v>99</v>
      </c>
      <c r="J11" s="117"/>
      <c r="K11" s="48" t="s">
        <v>1892</v>
      </c>
      <c r="L11" s="48" t="str">
        <f>IF('APH MD APH Specifika'!BD11="J","J","N")</f>
        <v>N</v>
      </c>
      <c r="M11" s="118"/>
      <c r="N11" s="48" t="s">
        <v>1895</v>
      </c>
      <c r="O11" s="119"/>
      <c r="P11" s="48" t="s">
        <v>1894</v>
      </c>
      <c r="Q11" s="27">
        <v>0</v>
      </c>
      <c r="R11" s="117"/>
      <c r="S11" s="117"/>
      <c r="T11" s="117"/>
      <c r="U11" s="117"/>
      <c r="V11" s="117"/>
      <c r="W11" s="27">
        <v>1</v>
      </c>
      <c r="X11" s="27">
        <v>1</v>
      </c>
      <c r="Y11" s="48" t="s">
        <v>1895</v>
      </c>
      <c r="Z11" s="48" t="s">
        <v>1895</v>
      </c>
      <c r="AA11" s="48" t="s">
        <v>1895</v>
      </c>
      <c r="AB11" s="119"/>
      <c r="AC11" s="119"/>
      <c r="AD11" s="119"/>
      <c r="AE11" s="119"/>
      <c r="AF11" s="119"/>
      <c r="AG11" s="119"/>
      <c r="AH11" s="48" t="s">
        <v>1895</v>
      </c>
      <c r="AI11" s="27" t="str">
        <f>TRIM(LEFT('1. Artikeldata Grund'!G11,6))</f>
        <v/>
      </c>
      <c r="AJ11" s="464" cm="1">
        <f t="array" ref="AJ11">_xlfn.IFS(AV11="1",20,AV11="2",20,AV11="3",20,AV11="0",99,AV11="",99)</f>
        <v>99</v>
      </c>
      <c r="AK11" s="50" t="s">
        <v>112</v>
      </c>
      <c r="AL11" s="50" t="s">
        <v>112</v>
      </c>
      <c r="AM11" s="117"/>
      <c r="AN11" s="48"/>
      <c r="AO11" s="48"/>
      <c r="AP11" s="50" t="s">
        <v>112</v>
      </c>
      <c r="AQ11" s="51">
        <v>1</v>
      </c>
      <c r="AR11" s="27" t="str">
        <f>TRIM('APH KIC KIA PC'!O11)</f>
        <v/>
      </c>
      <c r="AS11" s="118"/>
      <c r="AT11" s="48" t="str">
        <f>LEFT('1. Artikeldata Grund'!H11,2)</f>
        <v>Vä</v>
      </c>
      <c r="AU11" s="27" t="str" cm="1">
        <f t="array" ref="AU11">_xlfn.IFS('1. Artikeldata Grund'!I11="","",'1. Artikeldata Grund'!I11=Tabeller!$J$3,"",'1. Artikeldata Grund'!I11=Tabeller!$J$4,"",'1. Artikeldata Grund'!I11=Tabeller!$J$5,LEFT('1. Artikeldata Grund'!I11,1),'1. Artikeldata Grund'!I11=Tabeller!$J$6,LEFT('1. Artikeldata Grund'!I11,1))</f>
        <v/>
      </c>
      <c r="AV11" s="27" t="str" cm="1">
        <f t="array" ref="AV11">_xlfn.IFS('1. Artikeldata Grund'!J11="","",'1. Artikeldata Grund'!J11=Tabeller!$K$3,"",'1. Artikeldata Grund'!J11=Tabeller!$K$4,"",'1. Artikeldata Grund'!J11=Tabeller!$K$5,LEFT('1. Artikeldata Grund'!J11,1),'1. Artikeldata Grund'!J11=Tabeller!$K$6,LEFT('1. Artikeldata Grund'!J11,1),'1. Artikeldata Grund'!J11=Tabeller!$K$7,LEFT('1. Artikeldata Grund'!J11,1))</f>
        <v/>
      </c>
      <c r="AW11" s="27"/>
      <c r="AX11" s="27">
        <f>IF('APH KIC KIA PC'!K11=Tabeller!$AI$4,2,1)</f>
        <v>1</v>
      </c>
      <c r="AY11" s="27" t="str" cm="1">
        <f t="array" ref="AY11">IF('APH KIC KIA PC'!K11=Tabeller!$AI$4,99,IFERROR(_xlfn.IFS('4. Inköpsdata'!L11=25%,41,'4. Inköpsdata'!L11=12%,42,'4. Inköpsdata'!L11=6%,43,'4. Inköpsdata'!L11="Momsfritt",38),""))</f>
        <v/>
      </c>
      <c r="AZ11" s="52" t="e">
        <f>IF('APH KIC KIA PC'!K11=Tabeller!$AI$4,'4. Inköpsdata'!J11,ROUND('APH KIC KIA PC'!AB11,2))</f>
        <v>#VALUE!</v>
      </c>
      <c r="BA11" s="52" t="e">
        <f>IF('APH KIC KIA PC'!K11=Tabeller!$AI$4,0.01,ROUND('APH KIC KIA PC'!AA11,2))</f>
        <v>#VALUE!</v>
      </c>
      <c r="BB11" s="27" t="str">
        <f>TRIM(RIGHT('1. Artikeldata Grund'!G11,2))</f>
        <v/>
      </c>
      <c r="BC11" s="136"/>
      <c r="BD11" s="48" t="s">
        <v>1895</v>
      </c>
      <c r="BE11" s="119"/>
      <c r="BF11" s="50" t="s">
        <v>112</v>
      </c>
      <c r="BG11" s="136"/>
      <c r="BH11" s="52"/>
      <c r="BI11" s="52"/>
      <c r="BJ11" s="52"/>
      <c r="BK11" s="52"/>
      <c r="BL11" s="53" t="s">
        <v>1800</v>
      </c>
      <c r="BM11" s="431" t="str">
        <f>TRIM('1. Artikeldata Grund'!D11)</f>
        <v/>
      </c>
    </row>
    <row r="12" spans="1:65" s="7" customFormat="1" ht="15" customHeight="1" x14ac:dyDescent="0.2">
      <c r="A12" s="21">
        <v>8</v>
      </c>
      <c r="B12" s="491" t="str">
        <f>'APH KIC KIA PC'!I12</f>
        <v>Välj…</v>
      </c>
      <c r="C12" s="491" t="str">
        <f>'APH KIC KIA PC'!K12</f>
        <v>Välj…</v>
      </c>
      <c r="D12" s="46">
        <f>'APH KIC KIA PC'!D12</f>
        <v>0</v>
      </c>
      <c r="E12" s="47" t="str">
        <f>TRIM(LEFT('1. Artikeldata Grund'!E12,30))</f>
        <v/>
      </c>
      <c r="F12" s="397" t="str">
        <f>IFERROR(TRIM(RIGHT('1. Artikeldata Grund'!E12,LEN('1. Artikeldata Grund'!E12)-30)),"")</f>
        <v/>
      </c>
      <c r="G12" s="48" t="str">
        <f>TRIM('APH KIC KIA PC'!L12)</f>
        <v>Välj….</v>
      </c>
      <c r="H12" s="27">
        <f>'APH KIC KIA PC'!M12</f>
        <v>910</v>
      </c>
      <c r="I12" s="27">
        <v>99</v>
      </c>
      <c r="J12" s="117"/>
      <c r="K12" s="48" t="s">
        <v>1892</v>
      </c>
      <c r="L12" s="48" t="str">
        <f>IF('APH MD APH Specifika'!BD12="J","J","N")</f>
        <v>N</v>
      </c>
      <c r="M12" s="118"/>
      <c r="N12" s="48" t="s">
        <v>1895</v>
      </c>
      <c r="O12" s="119"/>
      <c r="P12" s="48" t="s">
        <v>1894</v>
      </c>
      <c r="Q12" s="27">
        <v>0</v>
      </c>
      <c r="R12" s="117"/>
      <c r="S12" s="117"/>
      <c r="T12" s="117"/>
      <c r="U12" s="117"/>
      <c r="V12" s="117"/>
      <c r="W12" s="27">
        <v>1</v>
      </c>
      <c r="X12" s="27">
        <v>1</v>
      </c>
      <c r="Y12" s="48" t="s">
        <v>1895</v>
      </c>
      <c r="Z12" s="48" t="s">
        <v>1895</v>
      </c>
      <c r="AA12" s="48" t="s">
        <v>1895</v>
      </c>
      <c r="AB12" s="119"/>
      <c r="AC12" s="119"/>
      <c r="AD12" s="119"/>
      <c r="AE12" s="119"/>
      <c r="AF12" s="119"/>
      <c r="AG12" s="119"/>
      <c r="AH12" s="48" t="s">
        <v>1895</v>
      </c>
      <c r="AI12" s="27" t="str">
        <f>TRIM(LEFT('1. Artikeldata Grund'!G12,6))</f>
        <v/>
      </c>
      <c r="AJ12" s="464" cm="1">
        <f t="array" ref="AJ12">_xlfn.IFS(AV12="1",20,AV12="2",20,AV12="3",20,AV12="0",99,AV12="",99)</f>
        <v>99</v>
      </c>
      <c r="AK12" s="50" t="s">
        <v>112</v>
      </c>
      <c r="AL12" s="50" t="s">
        <v>112</v>
      </c>
      <c r="AM12" s="117"/>
      <c r="AN12" s="48"/>
      <c r="AO12" s="48"/>
      <c r="AP12" s="50" t="s">
        <v>112</v>
      </c>
      <c r="AQ12" s="51">
        <v>1</v>
      </c>
      <c r="AR12" s="27" t="str">
        <f>TRIM('APH KIC KIA PC'!O12)</f>
        <v/>
      </c>
      <c r="AS12" s="118"/>
      <c r="AT12" s="48" t="str">
        <f>LEFT('1. Artikeldata Grund'!H12,2)</f>
        <v>Vä</v>
      </c>
      <c r="AU12" s="27" t="str" cm="1">
        <f t="array" ref="AU12">_xlfn.IFS('1. Artikeldata Grund'!I12="","",'1. Artikeldata Grund'!I12=Tabeller!$J$3,"",'1. Artikeldata Grund'!I12=Tabeller!$J$4,"",'1. Artikeldata Grund'!I12=Tabeller!$J$5,LEFT('1. Artikeldata Grund'!I12,1),'1. Artikeldata Grund'!I12=Tabeller!$J$6,LEFT('1. Artikeldata Grund'!I12,1))</f>
        <v/>
      </c>
      <c r="AV12" s="27" t="str" cm="1">
        <f t="array" ref="AV12">_xlfn.IFS('1. Artikeldata Grund'!J12="","",'1. Artikeldata Grund'!J12=Tabeller!$K$3,"",'1. Artikeldata Grund'!J12=Tabeller!$K$4,"",'1. Artikeldata Grund'!J12=Tabeller!$K$5,LEFT('1. Artikeldata Grund'!J12,1),'1. Artikeldata Grund'!J12=Tabeller!$K$6,LEFT('1. Artikeldata Grund'!J12,1),'1. Artikeldata Grund'!J12=Tabeller!$K$7,LEFT('1. Artikeldata Grund'!J12,1))</f>
        <v/>
      </c>
      <c r="AW12" s="27"/>
      <c r="AX12" s="27">
        <f>IF('APH KIC KIA PC'!K12=Tabeller!$AI$4,2,1)</f>
        <v>1</v>
      </c>
      <c r="AY12" s="27" t="str" cm="1">
        <f t="array" ref="AY12">IF('APH KIC KIA PC'!K12=Tabeller!$AI$4,99,IFERROR(_xlfn.IFS('4. Inköpsdata'!L12=25%,41,'4. Inköpsdata'!L12=12%,42,'4. Inköpsdata'!L12=6%,43,'4. Inköpsdata'!L12="Momsfritt",38),""))</f>
        <v/>
      </c>
      <c r="AZ12" s="52" t="e">
        <f>IF('APH KIC KIA PC'!K12=Tabeller!$AI$4,'4. Inköpsdata'!J12,ROUND('APH KIC KIA PC'!AB12,2))</f>
        <v>#VALUE!</v>
      </c>
      <c r="BA12" s="52" t="e">
        <f>IF('APH KIC KIA PC'!K12=Tabeller!$AI$4,0.01,ROUND('APH KIC KIA PC'!AA12,2))</f>
        <v>#VALUE!</v>
      </c>
      <c r="BB12" s="27" t="str">
        <f>TRIM(RIGHT('1. Artikeldata Grund'!G12,2))</f>
        <v/>
      </c>
      <c r="BC12" s="136"/>
      <c r="BD12" s="48" t="s">
        <v>1895</v>
      </c>
      <c r="BE12" s="119"/>
      <c r="BF12" s="50" t="s">
        <v>112</v>
      </c>
      <c r="BG12" s="136"/>
      <c r="BH12" s="52"/>
      <c r="BI12" s="52"/>
      <c r="BJ12" s="52"/>
      <c r="BK12" s="52"/>
      <c r="BL12" s="53" t="s">
        <v>1800</v>
      </c>
      <c r="BM12" s="431" t="str">
        <f>TRIM('1. Artikeldata Grund'!D12)</f>
        <v/>
      </c>
    </row>
    <row r="13" spans="1:65" s="7" customFormat="1" ht="15" customHeight="1" x14ac:dyDescent="0.2">
      <c r="A13" s="21">
        <v>9</v>
      </c>
      <c r="B13" s="491" t="str">
        <f>'APH KIC KIA PC'!I13</f>
        <v>Välj…</v>
      </c>
      <c r="C13" s="491" t="str">
        <f>'APH KIC KIA PC'!K13</f>
        <v>Välj…</v>
      </c>
      <c r="D13" s="46">
        <f>'APH KIC KIA PC'!D13</f>
        <v>0</v>
      </c>
      <c r="E13" s="47" t="str">
        <f>TRIM(LEFT('1. Artikeldata Grund'!E13,30))</f>
        <v/>
      </c>
      <c r="F13" s="397" t="str">
        <f>IFERROR(TRIM(RIGHT('1. Artikeldata Grund'!E13,LEN('1. Artikeldata Grund'!E13)-30)),"")</f>
        <v/>
      </c>
      <c r="G13" s="48" t="str">
        <f>TRIM('APH KIC KIA PC'!L13)</f>
        <v>Välj….</v>
      </c>
      <c r="H13" s="27">
        <f>'APH KIC KIA PC'!M13</f>
        <v>910</v>
      </c>
      <c r="I13" s="27">
        <v>99</v>
      </c>
      <c r="J13" s="117"/>
      <c r="K13" s="48" t="s">
        <v>1892</v>
      </c>
      <c r="L13" s="48" t="str">
        <f>IF('APH MD APH Specifika'!BD13="J","J","N")</f>
        <v>N</v>
      </c>
      <c r="M13" s="118"/>
      <c r="N13" s="48" t="s">
        <v>1895</v>
      </c>
      <c r="O13" s="119"/>
      <c r="P13" s="48" t="s">
        <v>1894</v>
      </c>
      <c r="Q13" s="27">
        <v>0</v>
      </c>
      <c r="R13" s="117"/>
      <c r="S13" s="117"/>
      <c r="T13" s="117"/>
      <c r="U13" s="117"/>
      <c r="V13" s="117"/>
      <c r="W13" s="27">
        <v>1</v>
      </c>
      <c r="X13" s="27">
        <v>1</v>
      </c>
      <c r="Y13" s="48" t="s">
        <v>1895</v>
      </c>
      <c r="Z13" s="48" t="s">
        <v>1895</v>
      </c>
      <c r="AA13" s="48" t="s">
        <v>1895</v>
      </c>
      <c r="AB13" s="119"/>
      <c r="AC13" s="119"/>
      <c r="AD13" s="119"/>
      <c r="AE13" s="119"/>
      <c r="AF13" s="119"/>
      <c r="AG13" s="119"/>
      <c r="AH13" s="48" t="s">
        <v>1895</v>
      </c>
      <c r="AI13" s="27" t="str">
        <f>TRIM(LEFT('1. Artikeldata Grund'!G13,6))</f>
        <v/>
      </c>
      <c r="AJ13" s="464" cm="1">
        <f t="array" ref="AJ13">_xlfn.IFS(AV13="1",20,AV13="2",20,AV13="3",20,AV13="0",99,AV13="",99)</f>
        <v>99</v>
      </c>
      <c r="AK13" s="50" t="s">
        <v>112</v>
      </c>
      <c r="AL13" s="50" t="s">
        <v>112</v>
      </c>
      <c r="AM13" s="117"/>
      <c r="AN13" s="48"/>
      <c r="AO13" s="48"/>
      <c r="AP13" s="50" t="s">
        <v>112</v>
      </c>
      <c r="AQ13" s="51">
        <v>1</v>
      </c>
      <c r="AR13" s="27" t="str">
        <f>TRIM('APH KIC KIA PC'!O13)</f>
        <v/>
      </c>
      <c r="AS13" s="118"/>
      <c r="AT13" s="48" t="str">
        <f>LEFT('1. Artikeldata Grund'!H13,2)</f>
        <v>Vä</v>
      </c>
      <c r="AU13" s="27" t="str" cm="1">
        <f t="array" ref="AU13">_xlfn.IFS('1. Artikeldata Grund'!I13="","",'1. Artikeldata Grund'!I13=Tabeller!$J$3,"",'1. Artikeldata Grund'!I13=Tabeller!$J$4,"",'1. Artikeldata Grund'!I13=Tabeller!$J$5,LEFT('1. Artikeldata Grund'!I13,1),'1. Artikeldata Grund'!I13=Tabeller!$J$6,LEFT('1. Artikeldata Grund'!I13,1))</f>
        <v/>
      </c>
      <c r="AV13" s="27" t="str" cm="1">
        <f t="array" ref="AV13">_xlfn.IFS('1. Artikeldata Grund'!J13="","",'1. Artikeldata Grund'!J13=Tabeller!$K$3,"",'1. Artikeldata Grund'!J13=Tabeller!$K$4,"",'1. Artikeldata Grund'!J13=Tabeller!$K$5,LEFT('1. Artikeldata Grund'!J13,1),'1. Artikeldata Grund'!J13=Tabeller!$K$6,LEFT('1. Artikeldata Grund'!J13,1),'1. Artikeldata Grund'!J13=Tabeller!$K$7,LEFT('1. Artikeldata Grund'!J13,1))</f>
        <v/>
      </c>
      <c r="AW13" s="27"/>
      <c r="AX13" s="27">
        <f>IF('APH KIC KIA PC'!K13=Tabeller!$AI$4,2,1)</f>
        <v>1</v>
      </c>
      <c r="AY13" s="27" t="str" cm="1">
        <f t="array" ref="AY13">IF('APH KIC KIA PC'!K13=Tabeller!$AI$4,99,IFERROR(_xlfn.IFS('4. Inköpsdata'!L13=25%,41,'4. Inköpsdata'!L13=12%,42,'4. Inköpsdata'!L13=6%,43,'4. Inköpsdata'!L13="Momsfritt",38),""))</f>
        <v/>
      </c>
      <c r="AZ13" s="52" t="e">
        <f>IF('APH KIC KIA PC'!K13=Tabeller!$AI$4,'4. Inköpsdata'!J13,ROUND('APH KIC KIA PC'!AB13,2))</f>
        <v>#VALUE!</v>
      </c>
      <c r="BA13" s="52" t="e">
        <f>IF('APH KIC KIA PC'!K13=Tabeller!$AI$4,0.01,ROUND('APH KIC KIA PC'!AA13,2))</f>
        <v>#VALUE!</v>
      </c>
      <c r="BB13" s="27" t="str">
        <f>TRIM(RIGHT('1. Artikeldata Grund'!G13,2))</f>
        <v/>
      </c>
      <c r="BC13" s="136"/>
      <c r="BD13" s="48" t="s">
        <v>1895</v>
      </c>
      <c r="BE13" s="119"/>
      <c r="BF13" s="50" t="s">
        <v>112</v>
      </c>
      <c r="BG13" s="136"/>
      <c r="BH13" s="52"/>
      <c r="BI13" s="52"/>
      <c r="BJ13" s="52"/>
      <c r="BK13" s="52"/>
      <c r="BL13" s="53" t="s">
        <v>1800</v>
      </c>
      <c r="BM13" s="431" t="str">
        <f>TRIM('1. Artikeldata Grund'!D13)</f>
        <v/>
      </c>
    </row>
    <row r="14" spans="1:65" s="7" customFormat="1" ht="15" customHeight="1" x14ac:dyDescent="0.2">
      <c r="A14" s="21">
        <v>10</v>
      </c>
      <c r="B14" s="491" t="str">
        <f>'APH KIC KIA PC'!I14</f>
        <v>Välj…</v>
      </c>
      <c r="C14" s="491" t="str">
        <f>'APH KIC KIA PC'!K14</f>
        <v>Välj…</v>
      </c>
      <c r="D14" s="46">
        <f>'APH KIC KIA PC'!D14</f>
        <v>0</v>
      </c>
      <c r="E14" s="47" t="str">
        <f>TRIM(LEFT('1. Artikeldata Grund'!E14,30))</f>
        <v/>
      </c>
      <c r="F14" s="397" t="str">
        <f>IFERROR(TRIM(RIGHT('1. Artikeldata Grund'!E14,LEN('1. Artikeldata Grund'!E14)-30)),"")</f>
        <v/>
      </c>
      <c r="G14" s="48" t="str">
        <f>TRIM('APH KIC KIA PC'!L14)</f>
        <v>Välj….</v>
      </c>
      <c r="H14" s="27">
        <f>'APH KIC KIA PC'!M14</f>
        <v>910</v>
      </c>
      <c r="I14" s="27">
        <v>99</v>
      </c>
      <c r="J14" s="117"/>
      <c r="K14" s="48" t="s">
        <v>1892</v>
      </c>
      <c r="L14" s="48" t="str">
        <f>IF('APH MD APH Specifika'!BD14="J","J","N")</f>
        <v>N</v>
      </c>
      <c r="M14" s="118"/>
      <c r="N14" s="48" t="s">
        <v>1895</v>
      </c>
      <c r="O14" s="119"/>
      <c r="P14" s="48" t="s">
        <v>1894</v>
      </c>
      <c r="Q14" s="27">
        <v>0</v>
      </c>
      <c r="R14" s="117"/>
      <c r="S14" s="117"/>
      <c r="T14" s="117"/>
      <c r="U14" s="117"/>
      <c r="V14" s="117"/>
      <c r="W14" s="27">
        <v>1</v>
      </c>
      <c r="X14" s="27">
        <v>1</v>
      </c>
      <c r="Y14" s="48" t="s">
        <v>1895</v>
      </c>
      <c r="Z14" s="48" t="s">
        <v>1895</v>
      </c>
      <c r="AA14" s="48" t="s">
        <v>1895</v>
      </c>
      <c r="AB14" s="119"/>
      <c r="AC14" s="119"/>
      <c r="AD14" s="119"/>
      <c r="AE14" s="119"/>
      <c r="AF14" s="119"/>
      <c r="AG14" s="119"/>
      <c r="AH14" s="48" t="s">
        <v>1895</v>
      </c>
      <c r="AI14" s="27" t="str">
        <f>TRIM(LEFT('1. Artikeldata Grund'!G14,6))</f>
        <v/>
      </c>
      <c r="AJ14" s="464" cm="1">
        <f t="array" ref="AJ14">_xlfn.IFS(AV14="1",20,AV14="2",20,AV14="3",20,AV14="0",99,AV14="",99)</f>
        <v>99</v>
      </c>
      <c r="AK14" s="50" t="s">
        <v>112</v>
      </c>
      <c r="AL14" s="50" t="s">
        <v>112</v>
      </c>
      <c r="AM14" s="117"/>
      <c r="AN14" s="48"/>
      <c r="AO14" s="48"/>
      <c r="AP14" s="50" t="s">
        <v>112</v>
      </c>
      <c r="AQ14" s="51">
        <v>1</v>
      </c>
      <c r="AR14" s="27" t="str">
        <f>TRIM('APH KIC KIA PC'!O14)</f>
        <v/>
      </c>
      <c r="AS14" s="118"/>
      <c r="AT14" s="48" t="str">
        <f>LEFT('1. Artikeldata Grund'!H14,2)</f>
        <v>Vä</v>
      </c>
      <c r="AU14" s="27" t="str" cm="1">
        <f t="array" ref="AU14">_xlfn.IFS('1. Artikeldata Grund'!I14="","",'1. Artikeldata Grund'!I14=Tabeller!$J$3,"",'1. Artikeldata Grund'!I14=Tabeller!$J$4,"",'1. Artikeldata Grund'!I14=Tabeller!$J$5,LEFT('1. Artikeldata Grund'!I14,1),'1. Artikeldata Grund'!I14=Tabeller!$J$6,LEFT('1. Artikeldata Grund'!I14,1))</f>
        <v/>
      </c>
      <c r="AV14" s="27" t="str" cm="1">
        <f t="array" ref="AV14">_xlfn.IFS('1. Artikeldata Grund'!J14="","",'1. Artikeldata Grund'!J14=Tabeller!$K$3,"",'1. Artikeldata Grund'!J14=Tabeller!$K$4,"",'1. Artikeldata Grund'!J14=Tabeller!$K$5,LEFT('1. Artikeldata Grund'!J14,1),'1. Artikeldata Grund'!J14=Tabeller!$K$6,LEFT('1. Artikeldata Grund'!J14,1),'1. Artikeldata Grund'!J14=Tabeller!$K$7,LEFT('1. Artikeldata Grund'!J14,1))</f>
        <v/>
      </c>
      <c r="AW14" s="27"/>
      <c r="AX14" s="27">
        <f>IF('APH KIC KIA PC'!K14=Tabeller!$AI$4,2,1)</f>
        <v>1</v>
      </c>
      <c r="AY14" s="27" t="str" cm="1">
        <f t="array" ref="AY14">IF('APH KIC KIA PC'!K14=Tabeller!$AI$4,99,IFERROR(_xlfn.IFS('4. Inköpsdata'!L14=25%,41,'4. Inköpsdata'!L14=12%,42,'4. Inköpsdata'!L14=6%,43,'4. Inköpsdata'!L14="Momsfritt",38),""))</f>
        <v/>
      </c>
      <c r="AZ14" s="52" t="e">
        <f>IF('APH KIC KIA PC'!K14=Tabeller!$AI$4,'4. Inköpsdata'!J14,ROUND('APH KIC KIA PC'!AB14,2))</f>
        <v>#VALUE!</v>
      </c>
      <c r="BA14" s="52" t="e">
        <f>IF('APH KIC KIA PC'!K14=Tabeller!$AI$4,0.01,ROUND('APH KIC KIA PC'!AA14,2))</f>
        <v>#VALUE!</v>
      </c>
      <c r="BB14" s="27" t="str">
        <f>TRIM(RIGHT('1. Artikeldata Grund'!G14,2))</f>
        <v/>
      </c>
      <c r="BC14" s="136"/>
      <c r="BD14" s="48" t="s">
        <v>1895</v>
      </c>
      <c r="BE14" s="119"/>
      <c r="BF14" s="50" t="s">
        <v>112</v>
      </c>
      <c r="BG14" s="136"/>
      <c r="BH14" s="52"/>
      <c r="BI14" s="52"/>
      <c r="BJ14" s="52"/>
      <c r="BK14" s="52"/>
      <c r="BL14" s="53" t="s">
        <v>1800</v>
      </c>
      <c r="BM14" s="431" t="str">
        <f>TRIM('1. Artikeldata Grund'!D14)</f>
        <v/>
      </c>
    </row>
    <row r="15" spans="1:65" s="7" customFormat="1" ht="15" customHeight="1" x14ac:dyDescent="0.2">
      <c r="A15" s="21">
        <v>11</v>
      </c>
      <c r="B15" s="491" t="str">
        <f>'APH KIC KIA PC'!I15</f>
        <v>Välj…</v>
      </c>
      <c r="C15" s="491" t="str">
        <f>'APH KIC KIA PC'!K15</f>
        <v>Välj…</v>
      </c>
      <c r="D15" s="46">
        <f>'APH KIC KIA PC'!D15</f>
        <v>0</v>
      </c>
      <c r="E15" s="47" t="str">
        <f>TRIM(LEFT('1. Artikeldata Grund'!E15,30))</f>
        <v/>
      </c>
      <c r="F15" s="397" t="str">
        <f>IFERROR(TRIM(RIGHT('1. Artikeldata Grund'!E15,LEN('1. Artikeldata Grund'!E15)-30)),"")</f>
        <v/>
      </c>
      <c r="G15" s="48" t="str">
        <f>TRIM('APH KIC KIA PC'!L15)</f>
        <v>Välj….</v>
      </c>
      <c r="H15" s="27">
        <f>'APH KIC KIA PC'!M15</f>
        <v>910</v>
      </c>
      <c r="I15" s="27">
        <v>99</v>
      </c>
      <c r="J15" s="117"/>
      <c r="K15" s="48" t="s">
        <v>1892</v>
      </c>
      <c r="L15" s="48" t="str">
        <f>IF('APH MD APH Specifika'!BD15="J","J","N")</f>
        <v>N</v>
      </c>
      <c r="M15" s="118"/>
      <c r="N15" s="48" t="s">
        <v>1895</v>
      </c>
      <c r="O15" s="119"/>
      <c r="P15" s="48" t="s">
        <v>1894</v>
      </c>
      <c r="Q15" s="27">
        <v>0</v>
      </c>
      <c r="R15" s="117"/>
      <c r="S15" s="117"/>
      <c r="T15" s="117"/>
      <c r="U15" s="117"/>
      <c r="V15" s="117"/>
      <c r="W15" s="27">
        <v>1</v>
      </c>
      <c r="X15" s="27">
        <v>1</v>
      </c>
      <c r="Y15" s="48" t="s">
        <v>1895</v>
      </c>
      <c r="Z15" s="48" t="s">
        <v>1895</v>
      </c>
      <c r="AA15" s="48" t="s">
        <v>1895</v>
      </c>
      <c r="AB15" s="119"/>
      <c r="AC15" s="119"/>
      <c r="AD15" s="119"/>
      <c r="AE15" s="119"/>
      <c r="AF15" s="119"/>
      <c r="AG15" s="119"/>
      <c r="AH15" s="48" t="s">
        <v>1895</v>
      </c>
      <c r="AI15" s="27" t="str">
        <f>TRIM(LEFT('1. Artikeldata Grund'!G15,6))</f>
        <v/>
      </c>
      <c r="AJ15" s="464" cm="1">
        <f t="array" ref="AJ15">_xlfn.IFS(AV15="1",20,AV15="2",20,AV15="3",20,AV15="0",99,AV15="",99)</f>
        <v>99</v>
      </c>
      <c r="AK15" s="50" t="s">
        <v>112</v>
      </c>
      <c r="AL15" s="50" t="s">
        <v>112</v>
      </c>
      <c r="AM15" s="117"/>
      <c r="AN15" s="48"/>
      <c r="AO15" s="48"/>
      <c r="AP15" s="50" t="s">
        <v>112</v>
      </c>
      <c r="AQ15" s="51">
        <v>1</v>
      </c>
      <c r="AR15" s="27" t="str">
        <f>TRIM('APH KIC KIA PC'!O15)</f>
        <v/>
      </c>
      <c r="AS15" s="118"/>
      <c r="AT15" s="48" t="str">
        <f>LEFT('1. Artikeldata Grund'!H15,2)</f>
        <v>Vä</v>
      </c>
      <c r="AU15" s="27" t="str" cm="1">
        <f t="array" ref="AU15">_xlfn.IFS('1. Artikeldata Grund'!I15="","",'1. Artikeldata Grund'!I15=Tabeller!$J$3,"",'1. Artikeldata Grund'!I15=Tabeller!$J$4,"",'1. Artikeldata Grund'!I15=Tabeller!$J$5,LEFT('1. Artikeldata Grund'!I15,1),'1. Artikeldata Grund'!I15=Tabeller!$J$6,LEFT('1. Artikeldata Grund'!I15,1))</f>
        <v/>
      </c>
      <c r="AV15" s="27" t="str" cm="1">
        <f t="array" ref="AV15">_xlfn.IFS('1. Artikeldata Grund'!J15="","",'1. Artikeldata Grund'!J15=Tabeller!$K$3,"",'1. Artikeldata Grund'!J15=Tabeller!$K$4,"",'1. Artikeldata Grund'!J15=Tabeller!$K$5,LEFT('1. Artikeldata Grund'!J15,1),'1. Artikeldata Grund'!J15=Tabeller!$K$6,LEFT('1. Artikeldata Grund'!J15,1),'1. Artikeldata Grund'!J15=Tabeller!$K$7,LEFT('1. Artikeldata Grund'!J15,1))</f>
        <v/>
      </c>
      <c r="AW15" s="27"/>
      <c r="AX15" s="27">
        <f>IF('APH KIC KIA PC'!K15=Tabeller!$AI$4,2,1)</f>
        <v>1</v>
      </c>
      <c r="AY15" s="27" t="str" cm="1">
        <f t="array" ref="AY15">IF('APH KIC KIA PC'!K15=Tabeller!$AI$4,99,IFERROR(_xlfn.IFS('4. Inköpsdata'!L15=25%,41,'4. Inköpsdata'!L15=12%,42,'4. Inköpsdata'!L15=6%,43,'4. Inköpsdata'!L15="Momsfritt",38),""))</f>
        <v/>
      </c>
      <c r="AZ15" s="52" t="e">
        <f>IF('APH KIC KIA PC'!K15=Tabeller!$AI$4,'4. Inköpsdata'!J15,ROUND('APH KIC KIA PC'!AB15,2))</f>
        <v>#VALUE!</v>
      </c>
      <c r="BA15" s="52" t="e">
        <f>IF('APH KIC KIA PC'!K15=Tabeller!$AI$4,0.01,ROUND('APH KIC KIA PC'!AA15,2))</f>
        <v>#VALUE!</v>
      </c>
      <c r="BB15" s="27" t="str">
        <f>TRIM(RIGHT('1. Artikeldata Grund'!G15,2))</f>
        <v/>
      </c>
      <c r="BC15" s="136"/>
      <c r="BD15" s="48" t="s">
        <v>1895</v>
      </c>
      <c r="BE15" s="119"/>
      <c r="BF15" s="50" t="s">
        <v>112</v>
      </c>
      <c r="BG15" s="136"/>
      <c r="BH15" s="52"/>
      <c r="BI15" s="52"/>
      <c r="BJ15" s="52"/>
      <c r="BK15" s="52"/>
      <c r="BL15" s="53" t="s">
        <v>1800</v>
      </c>
      <c r="BM15" s="431" t="str">
        <f>TRIM('1. Artikeldata Grund'!D15)</f>
        <v/>
      </c>
    </row>
    <row r="16" spans="1:65" s="7" customFormat="1" ht="15" customHeight="1" x14ac:dyDescent="0.2">
      <c r="A16" s="21">
        <v>12</v>
      </c>
      <c r="B16" s="491" t="str">
        <f>'APH KIC KIA PC'!I16</f>
        <v>Välj…</v>
      </c>
      <c r="C16" s="491" t="str">
        <f>'APH KIC KIA PC'!K16</f>
        <v>Välj…</v>
      </c>
      <c r="D16" s="46">
        <f>'APH KIC KIA PC'!D16</f>
        <v>0</v>
      </c>
      <c r="E16" s="47" t="str">
        <f>TRIM(LEFT('1. Artikeldata Grund'!E16,30))</f>
        <v/>
      </c>
      <c r="F16" s="397" t="str">
        <f>IFERROR(TRIM(RIGHT('1. Artikeldata Grund'!E16,LEN('1. Artikeldata Grund'!E16)-30)),"")</f>
        <v/>
      </c>
      <c r="G16" s="48" t="str">
        <f>TRIM('APH KIC KIA PC'!L16)</f>
        <v>Välj….</v>
      </c>
      <c r="H16" s="27">
        <f>'APH KIC KIA PC'!M16</f>
        <v>910</v>
      </c>
      <c r="I16" s="27">
        <v>99</v>
      </c>
      <c r="J16" s="117"/>
      <c r="K16" s="48" t="s">
        <v>1892</v>
      </c>
      <c r="L16" s="48" t="str">
        <f>IF('APH MD APH Specifika'!BD16="J","J","N")</f>
        <v>N</v>
      </c>
      <c r="M16" s="118"/>
      <c r="N16" s="48" t="s">
        <v>1895</v>
      </c>
      <c r="O16" s="119"/>
      <c r="P16" s="48" t="s">
        <v>1894</v>
      </c>
      <c r="Q16" s="27">
        <v>0</v>
      </c>
      <c r="R16" s="117"/>
      <c r="S16" s="117"/>
      <c r="T16" s="117"/>
      <c r="U16" s="117"/>
      <c r="V16" s="117"/>
      <c r="W16" s="27">
        <v>1</v>
      </c>
      <c r="X16" s="27">
        <v>1</v>
      </c>
      <c r="Y16" s="48" t="s">
        <v>1895</v>
      </c>
      <c r="Z16" s="48" t="s">
        <v>1895</v>
      </c>
      <c r="AA16" s="48" t="s">
        <v>1895</v>
      </c>
      <c r="AB16" s="119"/>
      <c r="AC16" s="119"/>
      <c r="AD16" s="119"/>
      <c r="AE16" s="119"/>
      <c r="AF16" s="119"/>
      <c r="AG16" s="119"/>
      <c r="AH16" s="48" t="s">
        <v>1895</v>
      </c>
      <c r="AI16" s="27" t="str">
        <f>TRIM(LEFT('1. Artikeldata Grund'!G16,6))</f>
        <v/>
      </c>
      <c r="AJ16" s="464" cm="1">
        <f t="array" ref="AJ16">_xlfn.IFS(AV16="1",20,AV16="2",20,AV16="3",20,AV16="0",99,AV16="",99)</f>
        <v>99</v>
      </c>
      <c r="AK16" s="50" t="s">
        <v>112</v>
      </c>
      <c r="AL16" s="50" t="s">
        <v>112</v>
      </c>
      <c r="AM16" s="117"/>
      <c r="AN16" s="48"/>
      <c r="AO16" s="48"/>
      <c r="AP16" s="50" t="s">
        <v>112</v>
      </c>
      <c r="AQ16" s="51">
        <v>1</v>
      </c>
      <c r="AR16" s="27" t="str">
        <f>TRIM('APH KIC KIA PC'!O16)</f>
        <v/>
      </c>
      <c r="AS16" s="118"/>
      <c r="AT16" s="48" t="str">
        <f>LEFT('1. Artikeldata Grund'!H16,2)</f>
        <v>Vä</v>
      </c>
      <c r="AU16" s="27" t="str" cm="1">
        <f t="array" ref="AU16">_xlfn.IFS('1. Artikeldata Grund'!I16="","",'1. Artikeldata Grund'!I16=Tabeller!$J$3,"",'1. Artikeldata Grund'!I16=Tabeller!$J$4,"",'1. Artikeldata Grund'!I16=Tabeller!$J$5,LEFT('1. Artikeldata Grund'!I16,1),'1. Artikeldata Grund'!I16=Tabeller!$J$6,LEFT('1. Artikeldata Grund'!I16,1))</f>
        <v/>
      </c>
      <c r="AV16" s="27" t="str" cm="1">
        <f t="array" ref="AV16">_xlfn.IFS('1. Artikeldata Grund'!J16="","",'1. Artikeldata Grund'!J16=Tabeller!$K$3,"",'1. Artikeldata Grund'!J16=Tabeller!$K$4,"",'1. Artikeldata Grund'!J16=Tabeller!$K$5,LEFT('1. Artikeldata Grund'!J16,1),'1. Artikeldata Grund'!J16=Tabeller!$K$6,LEFT('1. Artikeldata Grund'!J16,1),'1. Artikeldata Grund'!J16=Tabeller!$K$7,LEFT('1. Artikeldata Grund'!J16,1))</f>
        <v/>
      </c>
      <c r="AW16" s="27"/>
      <c r="AX16" s="27">
        <f>IF('APH KIC KIA PC'!K16=Tabeller!$AI$4,2,1)</f>
        <v>1</v>
      </c>
      <c r="AY16" s="27" t="str" cm="1">
        <f t="array" ref="AY16">IF('APH KIC KIA PC'!K16=Tabeller!$AI$4,99,IFERROR(_xlfn.IFS('4. Inköpsdata'!L16=25%,41,'4. Inköpsdata'!L16=12%,42,'4. Inköpsdata'!L16=6%,43,'4. Inköpsdata'!L16="Momsfritt",38),""))</f>
        <v/>
      </c>
      <c r="AZ16" s="52" t="e">
        <f>IF('APH KIC KIA PC'!K16=Tabeller!$AI$4,'4. Inköpsdata'!J16,ROUND('APH KIC KIA PC'!AB16,2))</f>
        <v>#VALUE!</v>
      </c>
      <c r="BA16" s="52" t="e">
        <f>IF('APH KIC KIA PC'!K16=Tabeller!$AI$4,0.01,ROUND('APH KIC KIA PC'!AA16,2))</f>
        <v>#VALUE!</v>
      </c>
      <c r="BB16" s="27" t="str">
        <f>TRIM(RIGHT('1. Artikeldata Grund'!G16,2))</f>
        <v/>
      </c>
      <c r="BC16" s="136"/>
      <c r="BD16" s="48" t="s">
        <v>1895</v>
      </c>
      <c r="BE16" s="119"/>
      <c r="BF16" s="50" t="s">
        <v>112</v>
      </c>
      <c r="BG16" s="136"/>
      <c r="BH16" s="52"/>
      <c r="BI16" s="52"/>
      <c r="BJ16" s="52"/>
      <c r="BK16" s="52"/>
      <c r="BL16" s="53" t="s">
        <v>1800</v>
      </c>
      <c r="BM16" s="431" t="str">
        <f>TRIM('1. Artikeldata Grund'!D16)</f>
        <v/>
      </c>
    </row>
    <row r="17" spans="1:65" s="7" customFormat="1" ht="15" customHeight="1" x14ac:dyDescent="0.2">
      <c r="A17" s="21">
        <v>13</v>
      </c>
      <c r="B17" s="491" t="str">
        <f>'APH KIC KIA PC'!I17</f>
        <v>Välj…</v>
      </c>
      <c r="C17" s="491" t="str">
        <f>'APH KIC KIA PC'!K17</f>
        <v>Välj…</v>
      </c>
      <c r="D17" s="46">
        <f>'APH KIC KIA PC'!D17</f>
        <v>0</v>
      </c>
      <c r="E17" s="47" t="str">
        <f>TRIM(LEFT('1. Artikeldata Grund'!E17,30))</f>
        <v/>
      </c>
      <c r="F17" s="397" t="str">
        <f>IFERROR(TRIM(RIGHT('1. Artikeldata Grund'!E17,LEN('1. Artikeldata Grund'!E17)-30)),"")</f>
        <v/>
      </c>
      <c r="G17" s="48" t="str">
        <f>TRIM('APH KIC KIA PC'!L17)</f>
        <v>Välj….</v>
      </c>
      <c r="H17" s="27">
        <f>'APH KIC KIA PC'!M17</f>
        <v>910</v>
      </c>
      <c r="I17" s="27">
        <v>99</v>
      </c>
      <c r="J17" s="117"/>
      <c r="K17" s="48" t="s">
        <v>1892</v>
      </c>
      <c r="L17" s="48" t="str">
        <f>IF('APH MD APH Specifika'!BD17="J","J","N")</f>
        <v>N</v>
      </c>
      <c r="M17" s="118"/>
      <c r="N17" s="48" t="s">
        <v>1895</v>
      </c>
      <c r="O17" s="119"/>
      <c r="P17" s="48" t="s">
        <v>1894</v>
      </c>
      <c r="Q17" s="27">
        <v>0</v>
      </c>
      <c r="R17" s="117"/>
      <c r="S17" s="117"/>
      <c r="T17" s="117"/>
      <c r="U17" s="117"/>
      <c r="V17" s="117"/>
      <c r="W17" s="27">
        <v>1</v>
      </c>
      <c r="X17" s="27">
        <v>1</v>
      </c>
      <c r="Y17" s="48" t="s">
        <v>1895</v>
      </c>
      <c r="Z17" s="48" t="s">
        <v>1895</v>
      </c>
      <c r="AA17" s="48" t="s">
        <v>1895</v>
      </c>
      <c r="AB17" s="119"/>
      <c r="AC17" s="119"/>
      <c r="AD17" s="119"/>
      <c r="AE17" s="119"/>
      <c r="AF17" s="119"/>
      <c r="AG17" s="119"/>
      <c r="AH17" s="48" t="s">
        <v>1895</v>
      </c>
      <c r="AI17" s="27" t="str">
        <f>TRIM(LEFT('1. Artikeldata Grund'!G17,6))</f>
        <v/>
      </c>
      <c r="AJ17" s="464" cm="1">
        <f t="array" ref="AJ17">_xlfn.IFS(AV17="1",20,AV17="2",20,AV17="3",20,AV17="0",99,AV17="",99)</f>
        <v>99</v>
      </c>
      <c r="AK17" s="50" t="s">
        <v>112</v>
      </c>
      <c r="AL17" s="50" t="s">
        <v>112</v>
      </c>
      <c r="AM17" s="117"/>
      <c r="AN17" s="48"/>
      <c r="AO17" s="48"/>
      <c r="AP17" s="50" t="s">
        <v>112</v>
      </c>
      <c r="AQ17" s="51">
        <v>1</v>
      </c>
      <c r="AR17" s="27" t="str">
        <f>TRIM('APH KIC KIA PC'!O17)</f>
        <v/>
      </c>
      <c r="AS17" s="118"/>
      <c r="AT17" s="48" t="str">
        <f>LEFT('1. Artikeldata Grund'!H17,2)</f>
        <v>Vä</v>
      </c>
      <c r="AU17" s="27" t="str" cm="1">
        <f t="array" ref="AU17">_xlfn.IFS('1. Artikeldata Grund'!I17="","",'1. Artikeldata Grund'!I17=Tabeller!$J$3,"",'1. Artikeldata Grund'!I17=Tabeller!$J$4,"",'1. Artikeldata Grund'!I17=Tabeller!$J$5,LEFT('1. Artikeldata Grund'!I17,1),'1. Artikeldata Grund'!I17=Tabeller!$J$6,LEFT('1. Artikeldata Grund'!I17,1))</f>
        <v/>
      </c>
      <c r="AV17" s="27" t="str" cm="1">
        <f t="array" ref="AV17">_xlfn.IFS('1. Artikeldata Grund'!J17="","",'1. Artikeldata Grund'!J17=Tabeller!$K$3,"",'1. Artikeldata Grund'!J17=Tabeller!$K$4,"",'1. Artikeldata Grund'!J17=Tabeller!$K$5,LEFT('1. Artikeldata Grund'!J17,1),'1. Artikeldata Grund'!J17=Tabeller!$K$6,LEFT('1. Artikeldata Grund'!J17,1),'1. Artikeldata Grund'!J17=Tabeller!$K$7,LEFT('1. Artikeldata Grund'!J17,1))</f>
        <v/>
      </c>
      <c r="AW17" s="27"/>
      <c r="AX17" s="27">
        <f>IF('APH KIC KIA PC'!K17=Tabeller!$AI$4,2,1)</f>
        <v>1</v>
      </c>
      <c r="AY17" s="27" t="str" cm="1">
        <f t="array" ref="AY17">IF('APH KIC KIA PC'!K17=Tabeller!$AI$4,99,IFERROR(_xlfn.IFS('4. Inköpsdata'!L17=25%,41,'4. Inköpsdata'!L17=12%,42,'4. Inköpsdata'!L17=6%,43,'4. Inköpsdata'!L17="Momsfritt",38),""))</f>
        <v/>
      </c>
      <c r="AZ17" s="52" t="e">
        <f>IF('APH KIC KIA PC'!K17=Tabeller!$AI$4,'4. Inköpsdata'!J17,ROUND('APH KIC KIA PC'!AB17,2))</f>
        <v>#VALUE!</v>
      </c>
      <c r="BA17" s="52" t="e">
        <f>IF('APH KIC KIA PC'!K17=Tabeller!$AI$4,0.01,ROUND('APH KIC KIA PC'!AA17,2))</f>
        <v>#VALUE!</v>
      </c>
      <c r="BB17" s="27" t="str">
        <f>TRIM(RIGHT('1. Artikeldata Grund'!G17,2))</f>
        <v/>
      </c>
      <c r="BC17" s="136"/>
      <c r="BD17" s="48" t="s">
        <v>1895</v>
      </c>
      <c r="BE17" s="119"/>
      <c r="BF17" s="50" t="s">
        <v>112</v>
      </c>
      <c r="BG17" s="136"/>
      <c r="BH17" s="52"/>
      <c r="BI17" s="52"/>
      <c r="BJ17" s="52"/>
      <c r="BK17" s="52"/>
      <c r="BL17" s="53" t="s">
        <v>1800</v>
      </c>
      <c r="BM17" s="431" t="str">
        <f>TRIM('1. Artikeldata Grund'!D17)</f>
        <v/>
      </c>
    </row>
    <row r="18" spans="1:65" s="7" customFormat="1" ht="15" customHeight="1" x14ac:dyDescent="0.2">
      <c r="A18" s="21">
        <v>14</v>
      </c>
      <c r="B18" s="491" t="str">
        <f>'APH KIC KIA PC'!I18</f>
        <v>Välj…</v>
      </c>
      <c r="C18" s="491" t="str">
        <f>'APH KIC KIA PC'!K18</f>
        <v>Välj…</v>
      </c>
      <c r="D18" s="46">
        <f>'APH KIC KIA PC'!D18</f>
        <v>0</v>
      </c>
      <c r="E18" s="47" t="str">
        <f>TRIM(LEFT('1. Artikeldata Grund'!E18,30))</f>
        <v/>
      </c>
      <c r="F18" s="397" t="str">
        <f>IFERROR(TRIM(RIGHT('1. Artikeldata Grund'!E18,LEN('1. Artikeldata Grund'!E18)-30)),"")</f>
        <v/>
      </c>
      <c r="G18" s="48" t="str">
        <f>TRIM('APH KIC KIA PC'!L18)</f>
        <v>Välj….</v>
      </c>
      <c r="H18" s="27">
        <f>'APH KIC KIA PC'!M18</f>
        <v>910</v>
      </c>
      <c r="I18" s="27">
        <v>99</v>
      </c>
      <c r="J18" s="117"/>
      <c r="K18" s="48" t="s">
        <v>1892</v>
      </c>
      <c r="L18" s="48" t="str">
        <f>IF('APH MD APH Specifika'!BD18="J","J","N")</f>
        <v>N</v>
      </c>
      <c r="M18" s="118"/>
      <c r="N18" s="48" t="s">
        <v>1895</v>
      </c>
      <c r="O18" s="119"/>
      <c r="P18" s="48" t="s">
        <v>1894</v>
      </c>
      <c r="Q18" s="27">
        <v>0</v>
      </c>
      <c r="R18" s="117"/>
      <c r="S18" s="117"/>
      <c r="T18" s="117"/>
      <c r="U18" s="117"/>
      <c r="V18" s="117"/>
      <c r="W18" s="27">
        <v>1</v>
      </c>
      <c r="X18" s="27">
        <v>1</v>
      </c>
      <c r="Y18" s="48" t="s">
        <v>1895</v>
      </c>
      <c r="Z18" s="48" t="s">
        <v>1895</v>
      </c>
      <c r="AA18" s="48" t="s">
        <v>1895</v>
      </c>
      <c r="AB18" s="119"/>
      <c r="AC18" s="119"/>
      <c r="AD18" s="119"/>
      <c r="AE18" s="119"/>
      <c r="AF18" s="119"/>
      <c r="AG18" s="119"/>
      <c r="AH18" s="48" t="s">
        <v>1895</v>
      </c>
      <c r="AI18" s="27" t="str">
        <f>TRIM(LEFT('1. Artikeldata Grund'!G18,6))</f>
        <v/>
      </c>
      <c r="AJ18" s="464" cm="1">
        <f t="array" ref="AJ18">_xlfn.IFS(AV18="1",20,AV18="2",20,AV18="3",20,AV18="0",99,AV18="",99)</f>
        <v>99</v>
      </c>
      <c r="AK18" s="50" t="s">
        <v>112</v>
      </c>
      <c r="AL18" s="50" t="s">
        <v>112</v>
      </c>
      <c r="AM18" s="117"/>
      <c r="AN18" s="48"/>
      <c r="AO18" s="48"/>
      <c r="AP18" s="50" t="s">
        <v>112</v>
      </c>
      <c r="AQ18" s="51">
        <v>1</v>
      </c>
      <c r="AR18" s="27" t="str">
        <f>TRIM('APH KIC KIA PC'!O18)</f>
        <v/>
      </c>
      <c r="AS18" s="118"/>
      <c r="AT18" s="48" t="str">
        <f>LEFT('1. Artikeldata Grund'!H18,2)</f>
        <v>Vä</v>
      </c>
      <c r="AU18" s="27" t="str" cm="1">
        <f t="array" ref="AU18">_xlfn.IFS('1. Artikeldata Grund'!I18="","",'1. Artikeldata Grund'!I18=Tabeller!$J$3,"",'1. Artikeldata Grund'!I18=Tabeller!$J$4,"",'1. Artikeldata Grund'!I18=Tabeller!$J$5,LEFT('1. Artikeldata Grund'!I18,1),'1. Artikeldata Grund'!I18=Tabeller!$J$6,LEFT('1. Artikeldata Grund'!I18,1))</f>
        <v/>
      </c>
      <c r="AV18" s="27" t="str" cm="1">
        <f t="array" ref="AV18">_xlfn.IFS('1. Artikeldata Grund'!J18="","",'1. Artikeldata Grund'!J18=Tabeller!$K$3,"",'1. Artikeldata Grund'!J18=Tabeller!$K$4,"",'1. Artikeldata Grund'!J18=Tabeller!$K$5,LEFT('1. Artikeldata Grund'!J18,1),'1. Artikeldata Grund'!J18=Tabeller!$K$6,LEFT('1. Artikeldata Grund'!J18,1),'1. Artikeldata Grund'!J18=Tabeller!$K$7,LEFT('1. Artikeldata Grund'!J18,1))</f>
        <v/>
      </c>
      <c r="AW18" s="27"/>
      <c r="AX18" s="27">
        <f>IF('APH KIC KIA PC'!K18=Tabeller!$AI$4,2,1)</f>
        <v>1</v>
      </c>
      <c r="AY18" s="27" t="str" cm="1">
        <f t="array" ref="AY18">IF('APH KIC KIA PC'!K18=Tabeller!$AI$4,99,IFERROR(_xlfn.IFS('4. Inköpsdata'!L18=25%,41,'4. Inköpsdata'!L18=12%,42,'4. Inköpsdata'!L18=6%,43,'4. Inköpsdata'!L18="Momsfritt",38),""))</f>
        <v/>
      </c>
      <c r="AZ18" s="52" t="e">
        <f>IF('APH KIC KIA PC'!K18=Tabeller!$AI$4,'4. Inköpsdata'!J18,ROUND('APH KIC KIA PC'!AB18,2))</f>
        <v>#VALUE!</v>
      </c>
      <c r="BA18" s="52" t="e">
        <f>IF('APH KIC KIA PC'!K18=Tabeller!$AI$4,0.01,ROUND('APH KIC KIA PC'!AA18,2))</f>
        <v>#VALUE!</v>
      </c>
      <c r="BB18" s="27" t="str">
        <f>TRIM(RIGHT('1. Artikeldata Grund'!G18,2))</f>
        <v/>
      </c>
      <c r="BC18" s="136"/>
      <c r="BD18" s="48" t="s">
        <v>1895</v>
      </c>
      <c r="BE18" s="119"/>
      <c r="BF18" s="50" t="s">
        <v>112</v>
      </c>
      <c r="BG18" s="136"/>
      <c r="BH18" s="52"/>
      <c r="BI18" s="52"/>
      <c r="BJ18" s="52"/>
      <c r="BK18" s="52"/>
      <c r="BL18" s="53" t="s">
        <v>1800</v>
      </c>
      <c r="BM18" s="431" t="str">
        <f>TRIM('1. Artikeldata Grund'!D18)</f>
        <v/>
      </c>
    </row>
    <row r="19" spans="1:65" s="7" customFormat="1" ht="15" customHeight="1" x14ac:dyDescent="0.2">
      <c r="A19" s="21">
        <v>15</v>
      </c>
      <c r="B19" s="491" t="str">
        <f>'APH KIC KIA PC'!I19</f>
        <v>Välj…</v>
      </c>
      <c r="C19" s="491" t="str">
        <f>'APH KIC KIA PC'!K19</f>
        <v>Välj…</v>
      </c>
      <c r="D19" s="46">
        <f>'APH KIC KIA PC'!D19</f>
        <v>0</v>
      </c>
      <c r="E19" s="47" t="str">
        <f>TRIM(LEFT('1. Artikeldata Grund'!E19,30))</f>
        <v/>
      </c>
      <c r="F19" s="397" t="str">
        <f>IFERROR(TRIM(RIGHT('1. Artikeldata Grund'!E19,LEN('1. Artikeldata Grund'!E19)-30)),"")</f>
        <v/>
      </c>
      <c r="G19" s="48" t="str">
        <f>TRIM('APH KIC KIA PC'!L19)</f>
        <v>Välj….</v>
      </c>
      <c r="H19" s="27">
        <f>'APH KIC KIA PC'!M19</f>
        <v>910</v>
      </c>
      <c r="I19" s="27">
        <v>99</v>
      </c>
      <c r="J19" s="117"/>
      <c r="K19" s="48" t="s">
        <v>1892</v>
      </c>
      <c r="L19" s="48" t="str">
        <f>IF('APH MD APH Specifika'!BD19="J","J","N")</f>
        <v>N</v>
      </c>
      <c r="M19" s="118"/>
      <c r="N19" s="48" t="s">
        <v>1895</v>
      </c>
      <c r="O19" s="119"/>
      <c r="P19" s="48" t="s">
        <v>1894</v>
      </c>
      <c r="Q19" s="27">
        <v>0</v>
      </c>
      <c r="R19" s="117"/>
      <c r="S19" s="117"/>
      <c r="T19" s="117"/>
      <c r="U19" s="117"/>
      <c r="V19" s="117"/>
      <c r="W19" s="27">
        <v>1</v>
      </c>
      <c r="X19" s="27">
        <v>1</v>
      </c>
      <c r="Y19" s="48" t="s">
        <v>1895</v>
      </c>
      <c r="Z19" s="48" t="s">
        <v>1895</v>
      </c>
      <c r="AA19" s="48" t="s">
        <v>1895</v>
      </c>
      <c r="AB19" s="119"/>
      <c r="AC19" s="119"/>
      <c r="AD19" s="119"/>
      <c r="AE19" s="119"/>
      <c r="AF19" s="119"/>
      <c r="AG19" s="119"/>
      <c r="AH19" s="48" t="s">
        <v>1895</v>
      </c>
      <c r="AI19" s="27" t="str">
        <f>TRIM(LEFT('1. Artikeldata Grund'!G19,6))</f>
        <v/>
      </c>
      <c r="AJ19" s="464" cm="1">
        <f t="array" ref="AJ19">_xlfn.IFS(AV19="1",20,AV19="2",20,AV19="3",20,AV19="0",99,AV19="",99)</f>
        <v>99</v>
      </c>
      <c r="AK19" s="50" t="s">
        <v>112</v>
      </c>
      <c r="AL19" s="50" t="s">
        <v>112</v>
      </c>
      <c r="AM19" s="117"/>
      <c r="AN19" s="48"/>
      <c r="AO19" s="48"/>
      <c r="AP19" s="50" t="s">
        <v>112</v>
      </c>
      <c r="AQ19" s="51">
        <v>1</v>
      </c>
      <c r="AR19" s="27" t="str">
        <f>TRIM('APH KIC KIA PC'!O19)</f>
        <v/>
      </c>
      <c r="AS19" s="118"/>
      <c r="AT19" s="48" t="str">
        <f>LEFT('1. Artikeldata Grund'!H19,2)</f>
        <v>Vä</v>
      </c>
      <c r="AU19" s="27" t="str" cm="1">
        <f t="array" ref="AU19">_xlfn.IFS('1. Artikeldata Grund'!I19="","",'1. Artikeldata Grund'!I19=Tabeller!$J$3,"",'1. Artikeldata Grund'!I19=Tabeller!$J$4,"",'1. Artikeldata Grund'!I19=Tabeller!$J$5,LEFT('1. Artikeldata Grund'!I19,1),'1. Artikeldata Grund'!I19=Tabeller!$J$6,LEFT('1. Artikeldata Grund'!I19,1))</f>
        <v/>
      </c>
      <c r="AV19" s="27" t="str" cm="1">
        <f t="array" ref="AV19">_xlfn.IFS('1. Artikeldata Grund'!J19="","",'1. Artikeldata Grund'!J19=Tabeller!$K$3,"",'1. Artikeldata Grund'!J19=Tabeller!$K$4,"",'1. Artikeldata Grund'!J19=Tabeller!$K$5,LEFT('1. Artikeldata Grund'!J19,1),'1. Artikeldata Grund'!J19=Tabeller!$K$6,LEFT('1. Artikeldata Grund'!J19,1),'1. Artikeldata Grund'!J19=Tabeller!$K$7,LEFT('1. Artikeldata Grund'!J19,1))</f>
        <v/>
      </c>
      <c r="AW19" s="27"/>
      <c r="AX19" s="27">
        <f>IF('APH KIC KIA PC'!K19=Tabeller!$AI$4,2,1)</f>
        <v>1</v>
      </c>
      <c r="AY19" s="27" t="str" cm="1">
        <f t="array" ref="AY19">IF('APH KIC KIA PC'!K19=Tabeller!$AI$4,99,IFERROR(_xlfn.IFS('4. Inköpsdata'!L19=25%,41,'4. Inköpsdata'!L19=12%,42,'4. Inköpsdata'!L19=6%,43,'4. Inköpsdata'!L19="Momsfritt",38),""))</f>
        <v/>
      </c>
      <c r="AZ19" s="52" t="e">
        <f>IF('APH KIC KIA PC'!K19=Tabeller!$AI$4,'4. Inköpsdata'!J19,ROUND('APH KIC KIA PC'!AB19,2))</f>
        <v>#VALUE!</v>
      </c>
      <c r="BA19" s="52" t="e">
        <f>IF('APH KIC KIA PC'!K19=Tabeller!$AI$4,0.01,ROUND('APH KIC KIA PC'!AA19,2))</f>
        <v>#VALUE!</v>
      </c>
      <c r="BB19" s="27" t="str">
        <f>TRIM(RIGHT('1. Artikeldata Grund'!G19,2))</f>
        <v/>
      </c>
      <c r="BC19" s="136"/>
      <c r="BD19" s="48" t="s">
        <v>1895</v>
      </c>
      <c r="BE19" s="119"/>
      <c r="BF19" s="50" t="s">
        <v>112</v>
      </c>
      <c r="BG19" s="136"/>
      <c r="BH19" s="52"/>
      <c r="BI19" s="52"/>
      <c r="BJ19" s="52"/>
      <c r="BK19" s="52"/>
      <c r="BL19" s="53" t="s">
        <v>1800</v>
      </c>
      <c r="BM19" s="431" t="str">
        <f>TRIM('1. Artikeldata Grund'!D19)</f>
        <v/>
      </c>
    </row>
    <row r="20" spans="1:65" s="7" customFormat="1" ht="15" customHeight="1" x14ac:dyDescent="0.2">
      <c r="A20" s="21">
        <v>16</v>
      </c>
      <c r="B20" s="491" t="str">
        <f>'APH KIC KIA PC'!I20</f>
        <v>Välj…</v>
      </c>
      <c r="C20" s="491" t="str">
        <f>'APH KIC KIA PC'!K20</f>
        <v>Välj…</v>
      </c>
      <c r="D20" s="46">
        <f>'APH KIC KIA PC'!D20</f>
        <v>0</v>
      </c>
      <c r="E20" s="47" t="str">
        <f>TRIM(LEFT('1. Artikeldata Grund'!E20,30))</f>
        <v/>
      </c>
      <c r="F20" s="397" t="str">
        <f>IFERROR(TRIM(RIGHT('1. Artikeldata Grund'!E20,LEN('1. Artikeldata Grund'!E20)-30)),"")</f>
        <v/>
      </c>
      <c r="G20" s="48" t="str">
        <f>TRIM('APH KIC KIA PC'!L20)</f>
        <v>Välj….</v>
      </c>
      <c r="H20" s="27">
        <f>'APH KIC KIA PC'!M20</f>
        <v>910</v>
      </c>
      <c r="I20" s="27">
        <v>99</v>
      </c>
      <c r="J20" s="117"/>
      <c r="K20" s="48" t="s">
        <v>1892</v>
      </c>
      <c r="L20" s="48" t="str">
        <f>IF('APH MD APH Specifika'!BD20="J","J","N")</f>
        <v>N</v>
      </c>
      <c r="M20" s="118"/>
      <c r="N20" s="48" t="s">
        <v>1895</v>
      </c>
      <c r="O20" s="119"/>
      <c r="P20" s="48" t="s">
        <v>1894</v>
      </c>
      <c r="Q20" s="27">
        <v>0</v>
      </c>
      <c r="R20" s="117"/>
      <c r="S20" s="117"/>
      <c r="T20" s="117"/>
      <c r="U20" s="117"/>
      <c r="V20" s="117"/>
      <c r="W20" s="27">
        <v>1</v>
      </c>
      <c r="X20" s="27">
        <v>1</v>
      </c>
      <c r="Y20" s="48" t="s">
        <v>1895</v>
      </c>
      <c r="Z20" s="48" t="s">
        <v>1895</v>
      </c>
      <c r="AA20" s="48" t="s">
        <v>1895</v>
      </c>
      <c r="AB20" s="119"/>
      <c r="AC20" s="119"/>
      <c r="AD20" s="119"/>
      <c r="AE20" s="119"/>
      <c r="AF20" s="119"/>
      <c r="AG20" s="119"/>
      <c r="AH20" s="48" t="s">
        <v>1895</v>
      </c>
      <c r="AI20" s="27" t="str">
        <f>TRIM(LEFT('1. Artikeldata Grund'!G20,6))</f>
        <v/>
      </c>
      <c r="AJ20" s="464" cm="1">
        <f t="array" ref="AJ20">_xlfn.IFS(AV20="1",20,AV20="2",20,AV20="3",20,AV20="0",99,AV20="",99)</f>
        <v>99</v>
      </c>
      <c r="AK20" s="50" t="s">
        <v>112</v>
      </c>
      <c r="AL20" s="50" t="s">
        <v>112</v>
      </c>
      <c r="AM20" s="117"/>
      <c r="AN20" s="48"/>
      <c r="AO20" s="48"/>
      <c r="AP20" s="50" t="s">
        <v>112</v>
      </c>
      <c r="AQ20" s="51">
        <v>1</v>
      </c>
      <c r="AR20" s="27" t="str">
        <f>TRIM('APH KIC KIA PC'!O20)</f>
        <v/>
      </c>
      <c r="AS20" s="118"/>
      <c r="AT20" s="48" t="str">
        <f>LEFT('1. Artikeldata Grund'!H20,2)</f>
        <v>Vä</v>
      </c>
      <c r="AU20" s="27" t="str" cm="1">
        <f t="array" ref="AU20">_xlfn.IFS('1. Artikeldata Grund'!I20="","",'1. Artikeldata Grund'!I20=Tabeller!$J$3,"",'1. Artikeldata Grund'!I20=Tabeller!$J$4,"",'1. Artikeldata Grund'!I20=Tabeller!$J$5,LEFT('1. Artikeldata Grund'!I20,1),'1. Artikeldata Grund'!I20=Tabeller!$J$6,LEFT('1. Artikeldata Grund'!I20,1))</f>
        <v/>
      </c>
      <c r="AV20" s="27" t="str" cm="1">
        <f t="array" ref="AV20">_xlfn.IFS('1. Artikeldata Grund'!J20="","",'1. Artikeldata Grund'!J20=Tabeller!$K$3,"",'1. Artikeldata Grund'!J20=Tabeller!$K$4,"",'1. Artikeldata Grund'!J20=Tabeller!$K$5,LEFT('1. Artikeldata Grund'!J20,1),'1. Artikeldata Grund'!J20=Tabeller!$K$6,LEFT('1. Artikeldata Grund'!J20,1),'1. Artikeldata Grund'!J20=Tabeller!$K$7,LEFT('1. Artikeldata Grund'!J20,1))</f>
        <v/>
      </c>
      <c r="AW20" s="27"/>
      <c r="AX20" s="27">
        <f>IF('APH KIC KIA PC'!K20=Tabeller!$AI$4,2,1)</f>
        <v>1</v>
      </c>
      <c r="AY20" s="27" t="str" cm="1">
        <f t="array" ref="AY20">IF('APH KIC KIA PC'!K20=Tabeller!$AI$4,99,IFERROR(_xlfn.IFS('4. Inköpsdata'!L20=25%,41,'4. Inköpsdata'!L20=12%,42,'4. Inköpsdata'!L20=6%,43,'4. Inköpsdata'!L20="Momsfritt",38),""))</f>
        <v/>
      </c>
      <c r="AZ20" s="52" t="e">
        <f>IF('APH KIC KIA PC'!K20=Tabeller!$AI$4,'4. Inköpsdata'!J20,ROUND('APH KIC KIA PC'!AB20,2))</f>
        <v>#VALUE!</v>
      </c>
      <c r="BA20" s="52" t="e">
        <f>IF('APH KIC KIA PC'!K20=Tabeller!$AI$4,0.01,ROUND('APH KIC KIA PC'!AA20,2))</f>
        <v>#VALUE!</v>
      </c>
      <c r="BB20" s="27" t="str">
        <f>TRIM(RIGHT('1. Artikeldata Grund'!G20,2))</f>
        <v/>
      </c>
      <c r="BC20" s="136"/>
      <c r="BD20" s="48" t="s">
        <v>1895</v>
      </c>
      <c r="BE20" s="119"/>
      <c r="BF20" s="50" t="s">
        <v>112</v>
      </c>
      <c r="BG20" s="136"/>
      <c r="BH20" s="52"/>
      <c r="BI20" s="52"/>
      <c r="BJ20" s="52"/>
      <c r="BK20" s="52"/>
      <c r="BL20" s="53" t="s">
        <v>1800</v>
      </c>
      <c r="BM20" s="431" t="str">
        <f>TRIM('1. Artikeldata Grund'!D20)</f>
        <v/>
      </c>
    </row>
    <row r="21" spans="1:65" s="7" customFormat="1" ht="15" customHeight="1" x14ac:dyDescent="0.2">
      <c r="A21" s="21">
        <v>17</v>
      </c>
      <c r="B21" s="491" t="str">
        <f>'APH KIC KIA PC'!I21</f>
        <v>Välj…</v>
      </c>
      <c r="C21" s="491" t="str">
        <f>'APH KIC KIA PC'!K21</f>
        <v>Välj…</v>
      </c>
      <c r="D21" s="46">
        <f>'APH KIC KIA PC'!D21</f>
        <v>0</v>
      </c>
      <c r="E21" s="47" t="str">
        <f>TRIM(LEFT('1. Artikeldata Grund'!E21,30))</f>
        <v/>
      </c>
      <c r="F21" s="397" t="str">
        <f>IFERROR(TRIM(RIGHT('1. Artikeldata Grund'!E21,LEN('1. Artikeldata Grund'!E21)-30)),"")</f>
        <v/>
      </c>
      <c r="G21" s="48" t="str">
        <f>TRIM('APH KIC KIA PC'!L21)</f>
        <v>Välj….</v>
      </c>
      <c r="H21" s="27">
        <f>'APH KIC KIA PC'!M21</f>
        <v>910</v>
      </c>
      <c r="I21" s="27">
        <v>99</v>
      </c>
      <c r="J21" s="117"/>
      <c r="K21" s="48" t="s">
        <v>1892</v>
      </c>
      <c r="L21" s="48" t="str">
        <f>IF('APH MD APH Specifika'!BD21="J","J","N")</f>
        <v>N</v>
      </c>
      <c r="M21" s="118"/>
      <c r="N21" s="48" t="s">
        <v>1895</v>
      </c>
      <c r="O21" s="119"/>
      <c r="P21" s="48" t="s">
        <v>1894</v>
      </c>
      <c r="Q21" s="27">
        <v>0</v>
      </c>
      <c r="R21" s="117"/>
      <c r="S21" s="117"/>
      <c r="T21" s="117"/>
      <c r="U21" s="117"/>
      <c r="V21" s="117"/>
      <c r="W21" s="27">
        <v>1</v>
      </c>
      <c r="X21" s="27">
        <v>1</v>
      </c>
      <c r="Y21" s="48" t="s">
        <v>1895</v>
      </c>
      <c r="Z21" s="48" t="s">
        <v>1895</v>
      </c>
      <c r="AA21" s="48" t="s">
        <v>1895</v>
      </c>
      <c r="AB21" s="119"/>
      <c r="AC21" s="119"/>
      <c r="AD21" s="119"/>
      <c r="AE21" s="119"/>
      <c r="AF21" s="119"/>
      <c r="AG21" s="119"/>
      <c r="AH21" s="48" t="s">
        <v>1895</v>
      </c>
      <c r="AI21" s="27" t="str">
        <f>TRIM(LEFT('1. Artikeldata Grund'!G21,6))</f>
        <v/>
      </c>
      <c r="AJ21" s="464" cm="1">
        <f t="array" ref="AJ21">_xlfn.IFS(AV21="1",20,AV21="2",20,AV21="3",20,AV21="0",99,AV21="",99)</f>
        <v>99</v>
      </c>
      <c r="AK21" s="50" t="s">
        <v>112</v>
      </c>
      <c r="AL21" s="50" t="s">
        <v>112</v>
      </c>
      <c r="AM21" s="117"/>
      <c r="AN21" s="48"/>
      <c r="AO21" s="48"/>
      <c r="AP21" s="50" t="s">
        <v>112</v>
      </c>
      <c r="AQ21" s="51">
        <v>1</v>
      </c>
      <c r="AR21" s="27" t="str">
        <f>TRIM('APH KIC KIA PC'!O21)</f>
        <v/>
      </c>
      <c r="AS21" s="118"/>
      <c r="AT21" s="48" t="str">
        <f>LEFT('1. Artikeldata Grund'!H21,2)</f>
        <v>Vä</v>
      </c>
      <c r="AU21" s="27" t="str" cm="1">
        <f t="array" ref="AU21">_xlfn.IFS('1. Artikeldata Grund'!I21="","",'1. Artikeldata Grund'!I21=Tabeller!$J$3,"",'1. Artikeldata Grund'!I21=Tabeller!$J$4,"",'1. Artikeldata Grund'!I21=Tabeller!$J$5,LEFT('1. Artikeldata Grund'!I21,1),'1. Artikeldata Grund'!I21=Tabeller!$J$6,LEFT('1. Artikeldata Grund'!I21,1))</f>
        <v/>
      </c>
      <c r="AV21" s="27" t="str" cm="1">
        <f t="array" ref="AV21">_xlfn.IFS('1. Artikeldata Grund'!J21="","",'1. Artikeldata Grund'!J21=Tabeller!$K$3,"",'1. Artikeldata Grund'!J21=Tabeller!$K$4,"",'1. Artikeldata Grund'!J21=Tabeller!$K$5,LEFT('1. Artikeldata Grund'!J21,1),'1. Artikeldata Grund'!J21=Tabeller!$K$6,LEFT('1. Artikeldata Grund'!J21,1),'1. Artikeldata Grund'!J21=Tabeller!$K$7,LEFT('1. Artikeldata Grund'!J21,1))</f>
        <v/>
      </c>
      <c r="AW21" s="27"/>
      <c r="AX21" s="27">
        <f>IF('APH KIC KIA PC'!K21=Tabeller!$AI$4,2,1)</f>
        <v>1</v>
      </c>
      <c r="AY21" s="27" t="str" cm="1">
        <f t="array" ref="AY21">IF('APH KIC KIA PC'!K21=Tabeller!$AI$4,99,IFERROR(_xlfn.IFS('4. Inköpsdata'!L21=25%,41,'4. Inköpsdata'!L21=12%,42,'4. Inköpsdata'!L21=6%,43,'4. Inköpsdata'!L21="Momsfritt",38),""))</f>
        <v/>
      </c>
      <c r="AZ21" s="52" t="e">
        <f>IF('APH KIC KIA PC'!K21=Tabeller!$AI$4,'4. Inköpsdata'!J21,ROUND('APH KIC KIA PC'!AB21,2))</f>
        <v>#VALUE!</v>
      </c>
      <c r="BA21" s="52" t="e">
        <f>IF('APH KIC KIA PC'!K21=Tabeller!$AI$4,0.01,ROUND('APH KIC KIA PC'!AA21,2))</f>
        <v>#VALUE!</v>
      </c>
      <c r="BB21" s="27" t="str">
        <f>TRIM(RIGHT('1. Artikeldata Grund'!G21,2))</f>
        <v/>
      </c>
      <c r="BC21" s="136"/>
      <c r="BD21" s="48" t="s">
        <v>1895</v>
      </c>
      <c r="BE21" s="119"/>
      <c r="BF21" s="50" t="s">
        <v>112</v>
      </c>
      <c r="BG21" s="136"/>
      <c r="BH21" s="52"/>
      <c r="BI21" s="52"/>
      <c r="BJ21" s="52"/>
      <c r="BK21" s="52"/>
      <c r="BL21" s="53" t="s">
        <v>1800</v>
      </c>
      <c r="BM21" s="431" t="str">
        <f>TRIM('1. Artikeldata Grund'!D21)</f>
        <v/>
      </c>
    </row>
    <row r="22" spans="1:65" s="7" customFormat="1" ht="15" customHeight="1" x14ac:dyDescent="0.2">
      <c r="A22" s="21">
        <v>18</v>
      </c>
      <c r="B22" s="491" t="str">
        <f>'APH KIC KIA PC'!I22</f>
        <v>Välj…</v>
      </c>
      <c r="C22" s="491" t="str">
        <f>'APH KIC KIA PC'!K22</f>
        <v>Välj…</v>
      </c>
      <c r="D22" s="46">
        <f>'APH KIC KIA PC'!D22</f>
        <v>0</v>
      </c>
      <c r="E22" s="47" t="str">
        <f>TRIM(LEFT('1. Artikeldata Grund'!E22,30))</f>
        <v/>
      </c>
      <c r="F22" s="397" t="str">
        <f>IFERROR(TRIM(RIGHT('1. Artikeldata Grund'!E22,LEN('1. Artikeldata Grund'!E22)-30)),"")</f>
        <v/>
      </c>
      <c r="G22" s="48" t="str">
        <f>TRIM('APH KIC KIA PC'!L22)</f>
        <v>Välj….</v>
      </c>
      <c r="H22" s="27">
        <f>'APH KIC KIA PC'!M22</f>
        <v>910</v>
      </c>
      <c r="I22" s="27">
        <v>99</v>
      </c>
      <c r="J22" s="117"/>
      <c r="K22" s="48" t="s">
        <v>1892</v>
      </c>
      <c r="L22" s="48" t="str">
        <f>IF('APH MD APH Specifika'!BD22="J","J","N")</f>
        <v>N</v>
      </c>
      <c r="M22" s="118"/>
      <c r="N22" s="48" t="s">
        <v>1895</v>
      </c>
      <c r="O22" s="119"/>
      <c r="P22" s="48" t="s">
        <v>1894</v>
      </c>
      <c r="Q22" s="27">
        <v>0</v>
      </c>
      <c r="R22" s="117"/>
      <c r="S22" s="117"/>
      <c r="T22" s="117"/>
      <c r="U22" s="117"/>
      <c r="V22" s="117"/>
      <c r="W22" s="27">
        <v>1</v>
      </c>
      <c r="X22" s="27">
        <v>1</v>
      </c>
      <c r="Y22" s="48" t="s">
        <v>1895</v>
      </c>
      <c r="Z22" s="48" t="s">
        <v>1895</v>
      </c>
      <c r="AA22" s="48" t="s">
        <v>1895</v>
      </c>
      <c r="AB22" s="119"/>
      <c r="AC22" s="119"/>
      <c r="AD22" s="119"/>
      <c r="AE22" s="119"/>
      <c r="AF22" s="119"/>
      <c r="AG22" s="119"/>
      <c r="AH22" s="48" t="s">
        <v>1895</v>
      </c>
      <c r="AI22" s="27" t="str">
        <f>TRIM(LEFT('1. Artikeldata Grund'!G22,6))</f>
        <v/>
      </c>
      <c r="AJ22" s="464" cm="1">
        <f t="array" ref="AJ22">_xlfn.IFS(AV22="1",20,AV22="2",20,AV22="3",20,AV22="0",99,AV22="",99)</f>
        <v>99</v>
      </c>
      <c r="AK22" s="50" t="s">
        <v>112</v>
      </c>
      <c r="AL22" s="50" t="s">
        <v>112</v>
      </c>
      <c r="AM22" s="117"/>
      <c r="AN22" s="48"/>
      <c r="AO22" s="48"/>
      <c r="AP22" s="50" t="s">
        <v>112</v>
      </c>
      <c r="AQ22" s="51">
        <v>1</v>
      </c>
      <c r="AR22" s="27" t="str">
        <f>TRIM('APH KIC KIA PC'!O22)</f>
        <v/>
      </c>
      <c r="AS22" s="118"/>
      <c r="AT22" s="48" t="str">
        <f>LEFT('1. Artikeldata Grund'!H22,2)</f>
        <v>Vä</v>
      </c>
      <c r="AU22" s="27" t="str" cm="1">
        <f t="array" ref="AU22">_xlfn.IFS('1. Artikeldata Grund'!I22="","",'1. Artikeldata Grund'!I22=Tabeller!$J$3,"",'1. Artikeldata Grund'!I22=Tabeller!$J$4,"",'1. Artikeldata Grund'!I22=Tabeller!$J$5,LEFT('1. Artikeldata Grund'!I22,1),'1. Artikeldata Grund'!I22=Tabeller!$J$6,LEFT('1. Artikeldata Grund'!I22,1))</f>
        <v/>
      </c>
      <c r="AV22" s="27" t="str" cm="1">
        <f t="array" ref="AV22">_xlfn.IFS('1. Artikeldata Grund'!J22="","",'1. Artikeldata Grund'!J22=Tabeller!$K$3,"",'1. Artikeldata Grund'!J22=Tabeller!$K$4,"",'1. Artikeldata Grund'!J22=Tabeller!$K$5,LEFT('1. Artikeldata Grund'!J22,1),'1. Artikeldata Grund'!J22=Tabeller!$K$6,LEFT('1. Artikeldata Grund'!J22,1),'1. Artikeldata Grund'!J22=Tabeller!$K$7,LEFT('1. Artikeldata Grund'!J22,1))</f>
        <v/>
      </c>
      <c r="AW22" s="27"/>
      <c r="AX22" s="27">
        <f>IF('APH KIC KIA PC'!K22=Tabeller!$AI$4,2,1)</f>
        <v>1</v>
      </c>
      <c r="AY22" s="27" t="str" cm="1">
        <f t="array" ref="AY22">IF('APH KIC KIA PC'!K22=Tabeller!$AI$4,99,IFERROR(_xlfn.IFS('4. Inköpsdata'!L22=25%,41,'4. Inköpsdata'!L22=12%,42,'4. Inköpsdata'!L22=6%,43,'4. Inköpsdata'!L22="Momsfritt",38),""))</f>
        <v/>
      </c>
      <c r="AZ22" s="52" t="e">
        <f>IF('APH KIC KIA PC'!K22=Tabeller!$AI$4,'4. Inköpsdata'!J22,ROUND('APH KIC KIA PC'!AB22,2))</f>
        <v>#VALUE!</v>
      </c>
      <c r="BA22" s="52" t="e">
        <f>IF('APH KIC KIA PC'!K22=Tabeller!$AI$4,0.01,ROUND('APH KIC KIA PC'!AA22,2))</f>
        <v>#VALUE!</v>
      </c>
      <c r="BB22" s="27" t="str">
        <f>TRIM(RIGHT('1. Artikeldata Grund'!G22,2))</f>
        <v/>
      </c>
      <c r="BC22" s="136"/>
      <c r="BD22" s="48" t="s">
        <v>1895</v>
      </c>
      <c r="BE22" s="119"/>
      <c r="BF22" s="50" t="s">
        <v>112</v>
      </c>
      <c r="BG22" s="136"/>
      <c r="BH22" s="52"/>
      <c r="BI22" s="52"/>
      <c r="BJ22" s="52"/>
      <c r="BK22" s="52"/>
      <c r="BL22" s="53" t="s">
        <v>1800</v>
      </c>
      <c r="BM22" s="431" t="str">
        <f>TRIM('1. Artikeldata Grund'!D22)</f>
        <v/>
      </c>
    </row>
    <row r="23" spans="1:65" s="7" customFormat="1" ht="15" customHeight="1" x14ac:dyDescent="0.2">
      <c r="A23" s="21">
        <v>19</v>
      </c>
      <c r="B23" s="491" t="str">
        <f>'APH KIC KIA PC'!I23</f>
        <v>Välj…</v>
      </c>
      <c r="C23" s="491" t="str">
        <f>'APH KIC KIA PC'!K23</f>
        <v>Välj…</v>
      </c>
      <c r="D23" s="46">
        <f>'APH KIC KIA PC'!D23</f>
        <v>0</v>
      </c>
      <c r="E23" s="47" t="str">
        <f>TRIM(LEFT('1. Artikeldata Grund'!E23,30))</f>
        <v/>
      </c>
      <c r="F23" s="397" t="str">
        <f>IFERROR(TRIM(RIGHT('1. Artikeldata Grund'!E23,LEN('1. Artikeldata Grund'!E23)-30)),"")</f>
        <v/>
      </c>
      <c r="G23" s="48" t="str">
        <f>TRIM('APH KIC KIA PC'!L23)</f>
        <v>Välj….</v>
      </c>
      <c r="H23" s="27">
        <f>'APH KIC KIA PC'!M23</f>
        <v>910</v>
      </c>
      <c r="I23" s="27">
        <v>99</v>
      </c>
      <c r="J23" s="117"/>
      <c r="K23" s="48" t="s">
        <v>1892</v>
      </c>
      <c r="L23" s="48" t="str">
        <f>IF('APH MD APH Specifika'!BD23="J","J","N")</f>
        <v>N</v>
      </c>
      <c r="M23" s="118"/>
      <c r="N23" s="48" t="s">
        <v>1895</v>
      </c>
      <c r="O23" s="119"/>
      <c r="P23" s="48" t="s">
        <v>1894</v>
      </c>
      <c r="Q23" s="27">
        <v>0</v>
      </c>
      <c r="R23" s="117"/>
      <c r="S23" s="117"/>
      <c r="T23" s="117"/>
      <c r="U23" s="117"/>
      <c r="V23" s="117"/>
      <c r="W23" s="27">
        <v>1</v>
      </c>
      <c r="X23" s="27">
        <v>1</v>
      </c>
      <c r="Y23" s="48" t="s">
        <v>1895</v>
      </c>
      <c r="Z23" s="48" t="s">
        <v>1895</v>
      </c>
      <c r="AA23" s="48" t="s">
        <v>1895</v>
      </c>
      <c r="AB23" s="119"/>
      <c r="AC23" s="119"/>
      <c r="AD23" s="119"/>
      <c r="AE23" s="119"/>
      <c r="AF23" s="119"/>
      <c r="AG23" s="119"/>
      <c r="AH23" s="48" t="s">
        <v>1895</v>
      </c>
      <c r="AI23" s="27" t="str">
        <f>TRIM(LEFT('1. Artikeldata Grund'!G23,6))</f>
        <v/>
      </c>
      <c r="AJ23" s="464" cm="1">
        <f t="array" ref="AJ23">_xlfn.IFS(AV23="1",20,AV23="2",20,AV23="3",20,AV23="0",99,AV23="",99)</f>
        <v>99</v>
      </c>
      <c r="AK23" s="50" t="s">
        <v>112</v>
      </c>
      <c r="AL23" s="50" t="s">
        <v>112</v>
      </c>
      <c r="AM23" s="117"/>
      <c r="AN23" s="48"/>
      <c r="AO23" s="48"/>
      <c r="AP23" s="50" t="s">
        <v>112</v>
      </c>
      <c r="AQ23" s="51">
        <v>1</v>
      </c>
      <c r="AR23" s="27" t="str">
        <f>TRIM('APH KIC KIA PC'!O23)</f>
        <v/>
      </c>
      <c r="AS23" s="118"/>
      <c r="AT23" s="48" t="str">
        <f>LEFT('1. Artikeldata Grund'!H23,2)</f>
        <v>Vä</v>
      </c>
      <c r="AU23" s="27" t="str" cm="1">
        <f t="array" ref="AU23">_xlfn.IFS('1. Artikeldata Grund'!I23="","",'1. Artikeldata Grund'!I23=Tabeller!$J$3,"",'1. Artikeldata Grund'!I23=Tabeller!$J$4,"",'1. Artikeldata Grund'!I23=Tabeller!$J$5,LEFT('1. Artikeldata Grund'!I23,1),'1. Artikeldata Grund'!I23=Tabeller!$J$6,LEFT('1. Artikeldata Grund'!I23,1))</f>
        <v/>
      </c>
      <c r="AV23" s="27" t="str" cm="1">
        <f t="array" ref="AV23">_xlfn.IFS('1. Artikeldata Grund'!J23="","",'1. Artikeldata Grund'!J23=Tabeller!$K$3,"",'1. Artikeldata Grund'!J23=Tabeller!$K$4,"",'1. Artikeldata Grund'!J23=Tabeller!$K$5,LEFT('1. Artikeldata Grund'!J23,1),'1. Artikeldata Grund'!J23=Tabeller!$K$6,LEFT('1. Artikeldata Grund'!J23,1),'1. Artikeldata Grund'!J23=Tabeller!$K$7,LEFT('1. Artikeldata Grund'!J23,1))</f>
        <v/>
      </c>
      <c r="AW23" s="27"/>
      <c r="AX23" s="27">
        <f>IF('APH KIC KIA PC'!K23=Tabeller!$AI$4,2,1)</f>
        <v>1</v>
      </c>
      <c r="AY23" s="27" t="str" cm="1">
        <f t="array" ref="AY23">IF('APH KIC KIA PC'!K23=Tabeller!$AI$4,99,IFERROR(_xlfn.IFS('4. Inköpsdata'!L23=25%,41,'4. Inköpsdata'!L23=12%,42,'4. Inköpsdata'!L23=6%,43,'4. Inköpsdata'!L23="Momsfritt",38),""))</f>
        <v/>
      </c>
      <c r="AZ23" s="52" t="e">
        <f>IF('APH KIC KIA PC'!K23=Tabeller!$AI$4,'4. Inköpsdata'!J23,ROUND('APH KIC KIA PC'!AB23,2))</f>
        <v>#VALUE!</v>
      </c>
      <c r="BA23" s="52" t="e">
        <f>IF('APH KIC KIA PC'!K23=Tabeller!$AI$4,0.01,ROUND('APH KIC KIA PC'!AA23,2))</f>
        <v>#VALUE!</v>
      </c>
      <c r="BB23" s="27" t="str">
        <f>TRIM(RIGHT('1. Artikeldata Grund'!G23,2))</f>
        <v/>
      </c>
      <c r="BC23" s="136"/>
      <c r="BD23" s="48" t="s">
        <v>1895</v>
      </c>
      <c r="BE23" s="119"/>
      <c r="BF23" s="50" t="s">
        <v>112</v>
      </c>
      <c r="BG23" s="136"/>
      <c r="BH23" s="52"/>
      <c r="BI23" s="52"/>
      <c r="BJ23" s="52"/>
      <c r="BK23" s="52"/>
      <c r="BL23" s="53" t="s">
        <v>1800</v>
      </c>
      <c r="BM23" s="431" t="str">
        <f>TRIM('1. Artikeldata Grund'!D23)</f>
        <v/>
      </c>
    </row>
    <row r="24" spans="1:65" s="7" customFormat="1" ht="15" customHeight="1" x14ac:dyDescent="0.2">
      <c r="A24" s="21">
        <v>20</v>
      </c>
      <c r="B24" s="491" t="str">
        <f>'APH KIC KIA PC'!I24</f>
        <v>Välj…</v>
      </c>
      <c r="C24" s="491" t="str">
        <f>'APH KIC KIA PC'!K24</f>
        <v>Välj…</v>
      </c>
      <c r="D24" s="46">
        <f>'APH KIC KIA PC'!D24</f>
        <v>0</v>
      </c>
      <c r="E24" s="47" t="str">
        <f>TRIM(LEFT('1. Artikeldata Grund'!E24,30))</f>
        <v/>
      </c>
      <c r="F24" s="397" t="str">
        <f>IFERROR(TRIM(RIGHT('1. Artikeldata Grund'!E24,LEN('1. Artikeldata Grund'!E24)-30)),"")</f>
        <v/>
      </c>
      <c r="G24" s="48" t="str">
        <f>TRIM('APH KIC KIA PC'!L24)</f>
        <v>Välj….</v>
      </c>
      <c r="H24" s="27">
        <f>'APH KIC KIA PC'!M24</f>
        <v>910</v>
      </c>
      <c r="I24" s="27">
        <v>99</v>
      </c>
      <c r="J24" s="117"/>
      <c r="K24" s="48" t="s">
        <v>1892</v>
      </c>
      <c r="L24" s="48" t="str">
        <f>IF('APH MD APH Specifika'!BD24="J","J","N")</f>
        <v>N</v>
      </c>
      <c r="M24" s="118"/>
      <c r="N24" s="48" t="s">
        <v>1895</v>
      </c>
      <c r="O24" s="119"/>
      <c r="P24" s="48" t="s">
        <v>1894</v>
      </c>
      <c r="Q24" s="27">
        <v>0</v>
      </c>
      <c r="R24" s="117"/>
      <c r="S24" s="117"/>
      <c r="T24" s="117"/>
      <c r="U24" s="117"/>
      <c r="V24" s="117"/>
      <c r="W24" s="27">
        <v>1</v>
      </c>
      <c r="X24" s="27">
        <v>1</v>
      </c>
      <c r="Y24" s="48" t="s">
        <v>1895</v>
      </c>
      <c r="Z24" s="48" t="s">
        <v>1895</v>
      </c>
      <c r="AA24" s="48" t="s">
        <v>1895</v>
      </c>
      <c r="AB24" s="119"/>
      <c r="AC24" s="119"/>
      <c r="AD24" s="119"/>
      <c r="AE24" s="119"/>
      <c r="AF24" s="119"/>
      <c r="AG24" s="119"/>
      <c r="AH24" s="48" t="s">
        <v>1895</v>
      </c>
      <c r="AI24" s="27" t="str">
        <f>TRIM(LEFT('1. Artikeldata Grund'!G24,6))</f>
        <v/>
      </c>
      <c r="AJ24" s="464" cm="1">
        <f t="array" ref="AJ24">_xlfn.IFS(AV24="1",20,AV24="2",20,AV24="3",20,AV24="0",99,AV24="",99)</f>
        <v>99</v>
      </c>
      <c r="AK24" s="50" t="s">
        <v>112</v>
      </c>
      <c r="AL24" s="50" t="s">
        <v>112</v>
      </c>
      <c r="AM24" s="117"/>
      <c r="AN24" s="48"/>
      <c r="AO24" s="48"/>
      <c r="AP24" s="50" t="s">
        <v>112</v>
      </c>
      <c r="AQ24" s="51">
        <v>1</v>
      </c>
      <c r="AR24" s="27" t="str">
        <f>TRIM('APH KIC KIA PC'!O24)</f>
        <v/>
      </c>
      <c r="AS24" s="118"/>
      <c r="AT24" s="48" t="str">
        <f>LEFT('1. Artikeldata Grund'!H24,2)</f>
        <v>Vä</v>
      </c>
      <c r="AU24" s="27" t="str" cm="1">
        <f t="array" ref="AU24">_xlfn.IFS('1. Artikeldata Grund'!I24="","",'1. Artikeldata Grund'!I24=Tabeller!$J$3,"",'1. Artikeldata Grund'!I24=Tabeller!$J$4,"",'1. Artikeldata Grund'!I24=Tabeller!$J$5,LEFT('1. Artikeldata Grund'!I24,1),'1. Artikeldata Grund'!I24=Tabeller!$J$6,LEFT('1. Artikeldata Grund'!I24,1))</f>
        <v/>
      </c>
      <c r="AV24" s="27" t="str" cm="1">
        <f t="array" ref="AV24">_xlfn.IFS('1. Artikeldata Grund'!J24="","",'1. Artikeldata Grund'!J24=Tabeller!$K$3,"",'1. Artikeldata Grund'!J24=Tabeller!$K$4,"",'1. Artikeldata Grund'!J24=Tabeller!$K$5,LEFT('1. Artikeldata Grund'!J24,1),'1. Artikeldata Grund'!J24=Tabeller!$K$6,LEFT('1. Artikeldata Grund'!J24,1),'1. Artikeldata Grund'!J24=Tabeller!$K$7,LEFT('1. Artikeldata Grund'!J24,1))</f>
        <v/>
      </c>
      <c r="AW24" s="27"/>
      <c r="AX24" s="27">
        <f>IF('APH KIC KIA PC'!K24=Tabeller!$AI$4,2,1)</f>
        <v>1</v>
      </c>
      <c r="AY24" s="27" t="str" cm="1">
        <f t="array" ref="AY24">IF('APH KIC KIA PC'!K24=Tabeller!$AI$4,99,IFERROR(_xlfn.IFS('4. Inköpsdata'!L24=25%,41,'4. Inköpsdata'!L24=12%,42,'4. Inköpsdata'!L24=6%,43,'4. Inköpsdata'!L24="Momsfritt",38),""))</f>
        <v/>
      </c>
      <c r="AZ24" s="52" t="e">
        <f>IF('APH KIC KIA PC'!K24=Tabeller!$AI$4,'4. Inköpsdata'!J24,ROUND('APH KIC KIA PC'!AB24,2))</f>
        <v>#VALUE!</v>
      </c>
      <c r="BA24" s="52" t="e">
        <f>IF('APH KIC KIA PC'!K24=Tabeller!$AI$4,0.01,ROUND('APH KIC KIA PC'!AA24,2))</f>
        <v>#VALUE!</v>
      </c>
      <c r="BB24" s="27" t="str">
        <f>TRIM(RIGHT('1. Artikeldata Grund'!G24,2))</f>
        <v/>
      </c>
      <c r="BC24" s="136"/>
      <c r="BD24" s="48" t="s">
        <v>1895</v>
      </c>
      <c r="BE24" s="119"/>
      <c r="BF24" s="50" t="s">
        <v>112</v>
      </c>
      <c r="BG24" s="136"/>
      <c r="BH24" s="52"/>
      <c r="BI24" s="52"/>
      <c r="BJ24" s="52"/>
      <c r="BK24" s="52"/>
      <c r="BL24" s="53" t="s">
        <v>1800</v>
      </c>
      <c r="BM24" s="431" t="str">
        <f>TRIM('1. Artikeldata Grund'!D24)</f>
        <v/>
      </c>
    </row>
    <row r="25" spans="1:65" s="7" customFormat="1" ht="15" customHeight="1" x14ac:dyDescent="0.2">
      <c r="A25" s="21">
        <v>21</v>
      </c>
      <c r="B25" s="491" t="str">
        <f>'APH KIC KIA PC'!I25</f>
        <v>Välj…</v>
      </c>
      <c r="C25" s="491" t="str">
        <f>'APH KIC KIA PC'!K25</f>
        <v>Välj…</v>
      </c>
      <c r="D25" s="46">
        <f>'APH KIC KIA PC'!D25</f>
        <v>0</v>
      </c>
      <c r="E25" s="47" t="str">
        <f>TRIM(LEFT('1. Artikeldata Grund'!E25,30))</f>
        <v/>
      </c>
      <c r="F25" s="397" t="str">
        <f>IFERROR(TRIM(RIGHT('1. Artikeldata Grund'!E25,LEN('1. Artikeldata Grund'!E25)-30)),"")</f>
        <v/>
      </c>
      <c r="G25" s="48" t="str">
        <f>TRIM('APH KIC KIA PC'!L25)</f>
        <v>Välj….</v>
      </c>
      <c r="H25" s="27">
        <f>'APH KIC KIA PC'!M25</f>
        <v>910</v>
      </c>
      <c r="I25" s="27">
        <v>99</v>
      </c>
      <c r="J25" s="117"/>
      <c r="K25" s="48" t="s">
        <v>1892</v>
      </c>
      <c r="L25" s="48" t="str">
        <f>IF('APH MD APH Specifika'!BD25="J","J","N")</f>
        <v>N</v>
      </c>
      <c r="M25" s="118"/>
      <c r="N25" s="48" t="s">
        <v>1895</v>
      </c>
      <c r="O25" s="119"/>
      <c r="P25" s="48" t="s">
        <v>1894</v>
      </c>
      <c r="Q25" s="27">
        <v>0</v>
      </c>
      <c r="R25" s="117"/>
      <c r="S25" s="117"/>
      <c r="T25" s="117"/>
      <c r="U25" s="117"/>
      <c r="V25" s="117"/>
      <c r="W25" s="27">
        <v>1</v>
      </c>
      <c r="X25" s="27">
        <v>1</v>
      </c>
      <c r="Y25" s="48" t="s">
        <v>1895</v>
      </c>
      <c r="Z25" s="48" t="s">
        <v>1895</v>
      </c>
      <c r="AA25" s="48" t="s">
        <v>1895</v>
      </c>
      <c r="AB25" s="119"/>
      <c r="AC25" s="119"/>
      <c r="AD25" s="119"/>
      <c r="AE25" s="119"/>
      <c r="AF25" s="119"/>
      <c r="AG25" s="119"/>
      <c r="AH25" s="48" t="s">
        <v>1895</v>
      </c>
      <c r="AI25" s="27" t="str">
        <f>TRIM(LEFT('1. Artikeldata Grund'!G25,6))</f>
        <v/>
      </c>
      <c r="AJ25" s="464" cm="1">
        <f t="array" ref="AJ25">_xlfn.IFS(AV25="1",20,AV25="2",20,AV25="3",20,AV25="0",99,AV25="",99)</f>
        <v>99</v>
      </c>
      <c r="AK25" s="50" t="s">
        <v>112</v>
      </c>
      <c r="AL25" s="50" t="s">
        <v>112</v>
      </c>
      <c r="AM25" s="117"/>
      <c r="AN25" s="48"/>
      <c r="AO25" s="48"/>
      <c r="AP25" s="50" t="s">
        <v>112</v>
      </c>
      <c r="AQ25" s="51">
        <v>1</v>
      </c>
      <c r="AR25" s="27" t="str">
        <f>TRIM('APH KIC KIA PC'!O25)</f>
        <v/>
      </c>
      <c r="AS25" s="118"/>
      <c r="AT25" s="48" t="str">
        <f>LEFT('1. Artikeldata Grund'!H25,2)</f>
        <v>Vä</v>
      </c>
      <c r="AU25" s="27" t="str" cm="1">
        <f t="array" ref="AU25">_xlfn.IFS('1. Artikeldata Grund'!I25="","",'1. Artikeldata Grund'!I25=Tabeller!$J$3,"",'1. Artikeldata Grund'!I25=Tabeller!$J$4,"",'1. Artikeldata Grund'!I25=Tabeller!$J$5,LEFT('1. Artikeldata Grund'!I25,1),'1. Artikeldata Grund'!I25=Tabeller!$J$6,LEFT('1. Artikeldata Grund'!I25,1))</f>
        <v/>
      </c>
      <c r="AV25" s="27" t="str" cm="1">
        <f t="array" ref="AV25">_xlfn.IFS('1. Artikeldata Grund'!J25="","",'1. Artikeldata Grund'!J25=Tabeller!$K$3,"",'1. Artikeldata Grund'!J25=Tabeller!$K$4,"",'1. Artikeldata Grund'!J25=Tabeller!$K$5,LEFT('1. Artikeldata Grund'!J25,1),'1. Artikeldata Grund'!J25=Tabeller!$K$6,LEFT('1. Artikeldata Grund'!J25,1),'1. Artikeldata Grund'!J25=Tabeller!$K$7,LEFT('1. Artikeldata Grund'!J25,1))</f>
        <v/>
      </c>
      <c r="AW25" s="27"/>
      <c r="AX25" s="27">
        <f>IF('APH KIC KIA PC'!K25=Tabeller!$AI$4,2,1)</f>
        <v>1</v>
      </c>
      <c r="AY25" s="27" t="str" cm="1">
        <f t="array" ref="AY25">IF('APH KIC KIA PC'!K25=Tabeller!$AI$4,99,IFERROR(_xlfn.IFS('4. Inköpsdata'!L25=25%,41,'4. Inköpsdata'!L25=12%,42,'4. Inköpsdata'!L25=6%,43,'4. Inköpsdata'!L25="Momsfritt",38),""))</f>
        <v/>
      </c>
      <c r="AZ25" s="52" t="e">
        <f>IF('APH KIC KIA PC'!K25=Tabeller!$AI$4,'4. Inköpsdata'!J25,ROUND('APH KIC KIA PC'!AB25,2))</f>
        <v>#VALUE!</v>
      </c>
      <c r="BA25" s="52" t="e">
        <f>IF('APH KIC KIA PC'!K25=Tabeller!$AI$4,0.01,ROUND('APH KIC KIA PC'!AA25,2))</f>
        <v>#VALUE!</v>
      </c>
      <c r="BB25" s="27" t="str">
        <f>TRIM(RIGHT('1. Artikeldata Grund'!G25,2))</f>
        <v/>
      </c>
      <c r="BC25" s="136"/>
      <c r="BD25" s="48" t="s">
        <v>1895</v>
      </c>
      <c r="BE25" s="119"/>
      <c r="BF25" s="50" t="s">
        <v>112</v>
      </c>
      <c r="BG25" s="136"/>
      <c r="BH25" s="52"/>
      <c r="BI25" s="52"/>
      <c r="BJ25" s="52"/>
      <c r="BK25" s="52"/>
      <c r="BL25" s="53" t="s">
        <v>1800</v>
      </c>
      <c r="BM25" s="431" t="str">
        <f>TRIM('1. Artikeldata Grund'!D25)</f>
        <v/>
      </c>
    </row>
    <row r="26" spans="1:65" s="7" customFormat="1" ht="15" customHeight="1" x14ac:dyDescent="0.2">
      <c r="A26" s="21">
        <v>22</v>
      </c>
      <c r="B26" s="491" t="str">
        <f>'APH KIC KIA PC'!I26</f>
        <v>Välj…</v>
      </c>
      <c r="C26" s="491" t="str">
        <f>'APH KIC KIA PC'!K26</f>
        <v>Välj…</v>
      </c>
      <c r="D26" s="46">
        <f>'APH KIC KIA PC'!D26</f>
        <v>0</v>
      </c>
      <c r="E26" s="47" t="str">
        <f>TRIM(LEFT('1. Artikeldata Grund'!E26,30))</f>
        <v/>
      </c>
      <c r="F26" s="397" t="str">
        <f>IFERROR(TRIM(RIGHT('1. Artikeldata Grund'!E26,LEN('1. Artikeldata Grund'!E26)-30)),"")</f>
        <v/>
      </c>
      <c r="G26" s="48" t="str">
        <f>TRIM('APH KIC KIA PC'!L26)</f>
        <v>Välj….</v>
      </c>
      <c r="H26" s="27">
        <f>'APH KIC KIA PC'!M26</f>
        <v>910</v>
      </c>
      <c r="I26" s="27">
        <v>99</v>
      </c>
      <c r="J26" s="117"/>
      <c r="K26" s="48" t="s">
        <v>1892</v>
      </c>
      <c r="L26" s="48" t="str">
        <f>IF('APH MD APH Specifika'!BD26="J","J","N")</f>
        <v>N</v>
      </c>
      <c r="M26" s="118"/>
      <c r="N26" s="48" t="s">
        <v>1895</v>
      </c>
      <c r="O26" s="119"/>
      <c r="P26" s="48" t="s">
        <v>1894</v>
      </c>
      <c r="Q26" s="27">
        <v>0</v>
      </c>
      <c r="R26" s="117"/>
      <c r="S26" s="117"/>
      <c r="T26" s="117"/>
      <c r="U26" s="117"/>
      <c r="V26" s="117"/>
      <c r="W26" s="27">
        <v>1</v>
      </c>
      <c r="X26" s="27">
        <v>1</v>
      </c>
      <c r="Y26" s="48" t="s">
        <v>1895</v>
      </c>
      <c r="Z26" s="48" t="s">
        <v>1895</v>
      </c>
      <c r="AA26" s="48" t="s">
        <v>1895</v>
      </c>
      <c r="AB26" s="119"/>
      <c r="AC26" s="119"/>
      <c r="AD26" s="119"/>
      <c r="AE26" s="119"/>
      <c r="AF26" s="119"/>
      <c r="AG26" s="119"/>
      <c r="AH26" s="48" t="s">
        <v>1895</v>
      </c>
      <c r="AI26" s="27" t="str">
        <f>TRIM(LEFT('1. Artikeldata Grund'!G26,6))</f>
        <v/>
      </c>
      <c r="AJ26" s="464" cm="1">
        <f t="array" ref="AJ26">_xlfn.IFS(AV26="1",20,AV26="2",20,AV26="3",20,AV26="0",99,AV26="",99)</f>
        <v>99</v>
      </c>
      <c r="AK26" s="50" t="s">
        <v>112</v>
      </c>
      <c r="AL26" s="50" t="s">
        <v>112</v>
      </c>
      <c r="AM26" s="117"/>
      <c r="AN26" s="48"/>
      <c r="AO26" s="48"/>
      <c r="AP26" s="50" t="s">
        <v>112</v>
      </c>
      <c r="AQ26" s="51">
        <v>1</v>
      </c>
      <c r="AR26" s="27" t="str">
        <f>TRIM('APH KIC KIA PC'!O26)</f>
        <v/>
      </c>
      <c r="AS26" s="118"/>
      <c r="AT26" s="48" t="str">
        <f>LEFT('1. Artikeldata Grund'!H26,2)</f>
        <v>Vä</v>
      </c>
      <c r="AU26" s="27" t="str" cm="1">
        <f t="array" ref="AU26">_xlfn.IFS('1. Artikeldata Grund'!I26="","",'1. Artikeldata Grund'!I26=Tabeller!$J$3,"",'1. Artikeldata Grund'!I26=Tabeller!$J$4,"",'1. Artikeldata Grund'!I26=Tabeller!$J$5,LEFT('1. Artikeldata Grund'!I26,1),'1. Artikeldata Grund'!I26=Tabeller!$J$6,LEFT('1. Artikeldata Grund'!I26,1))</f>
        <v/>
      </c>
      <c r="AV26" s="27" t="str" cm="1">
        <f t="array" ref="AV26">_xlfn.IFS('1. Artikeldata Grund'!J26="","",'1. Artikeldata Grund'!J26=Tabeller!$K$3,"",'1. Artikeldata Grund'!J26=Tabeller!$K$4,"",'1. Artikeldata Grund'!J26=Tabeller!$K$5,LEFT('1. Artikeldata Grund'!J26,1),'1. Artikeldata Grund'!J26=Tabeller!$K$6,LEFT('1. Artikeldata Grund'!J26,1),'1. Artikeldata Grund'!J26=Tabeller!$K$7,LEFT('1. Artikeldata Grund'!J26,1))</f>
        <v/>
      </c>
      <c r="AW26" s="27"/>
      <c r="AX26" s="27">
        <f>IF('APH KIC KIA PC'!K26=Tabeller!$AI$4,2,1)</f>
        <v>1</v>
      </c>
      <c r="AY26" s="27" t="str" cm="1">
        <f t="array" ref="AY26">IF('APH KIC KIA PC'!K26=Tabeller!$AI$4,99,IFERROR(_xlfn.IFS('4. Inköpsdata'!L26=25%,41,'4. Inköpsdata'!L26=12%,42,'4. Inköpsdata'!L26=6%,43,'4. Inköpsdata'!L26="Momsfritt",38),""))</f>
        <v/>
      </c>
      <c r="AZ26" s="52" t="e">
        <f>IF('APH KIC KIA PC'!K26=Tabeller!$AI$4,'4. Inköpsdata'!J26,ROUND('APH KIC KIA PC'!AB26,2))</f>
        <v>#VALUE!</v>
      </c>
      <c r="BA26" s="52" t="e">
        <f>IF('APH KIC KIA PC'!K26=Tabeller!$AI$4,0.01,ROUND('APH KIC KIA PC'!AA26,2))</f>
        <v>#VALUE!</v>
      </c>
      <c r="BB26" s="27" t="str">
        <f>TRIM(RIGHT('1. Artikeldata Grund'!G26,2))</f>
        <v/>
      </c>
      <c r="BC26" s="136"/>
      <c r="BD26" s="48" t="s">
        <v>1895</v>
      </c>
      <c r="BE26" s="119"/>
      <c r="BF26" s="50" t="s">
        <v>112</v>
      </c>
      <c r="BG26" s="136"/>
      <c r="BH26" s="52"/>
      <c r="BI26" s="52"/>
      <c r="BJ26" s="52"/>
      <c r="BK26" s="52"/>
      <c r="BL26" s="53" t="s">
        <v>1800</v>
      </c>
      <c r="BM26" s="431" t="str">
        <f>TRIM('1. Artikeldata Grund'!D26)</f>
        <v/>
      </c>
    </row>
    <row r="27" spans="1:65" s="7" customFormat="1" ht="15" customHeight="1" x14ac:dyDescent="0.2">
      <c r="A27" s="21">
        <v>23</v>
      </c>
      <c r="B27" s="491" t="str">
        <f>'APH KIC KIA PC'!I27</f>
        <v>Välj…</v>
      </c>
      <c r="C27" s="491" t="str">
        <f>'APH KIC KIA PC'!K27</f>
        <v>Välj…</v>
      </c>
      <c r="D27" s="46">
        <f>'APH KIC KIA PC'!D27</f>
        <v>0</v>
      </c>
      <c r="E27" s="47" t="str">
        <f>TRIM(LEFT('1. Artikeldata Grund'!E27,30))</f>
        <v/>
      </c>
      <c r="F27" s="397" t="str">
        <f>IFERROR(TRIM(RIGHT('1. Artikeldata Grund'!E27,LEN('1. Artikeldata Grund'!E27)-30)),"")</f>
        <v/>
      </c>
      <c r="G27" s="48" t="str">
        <f>TRIM('APH KIC KIA PC'!L27)</f>
        <v>Välj….</v>
      </c>
      <c r="H27" s="27">
        <f>'APH KIC KIA PC'!M27</f>
        <v>910</v>
      </c>
      <c r="I27" s="27">
        <v>99</v>
      </c>
      <c r="J27" s="117"/>
      <c r="K27" s="48" t="s">
        <v>1892</v>
      </c>
      <c r="L27" s="48" t="str">
        <f>IF('APH MD APH Specifika'!BD27="J","J","N")</f>
        <v>N</v>
      </c>
      <c r="M27" s="118"/>
      <c r="N27" s="48" t="s">
        <v>1895</v>
      </c>
      <c r="O27" s="119"/>
      <c r="P27" s="48" t="s">
        <v>1894</v>
      </c>
      <c r="Q27" s="27">
        <v>0</v>
      </c>
      <c r="R27" s="117"/>
      <c r="S27" s="117"/>
      <c r="T27" s="117"/>
      <c r="U27" s="117"/>
      <c r="V27" s="117"/>
      <c r="W27" s="27">
        <v>1</v>
      </c>
      <c r="X27" s="27">
        <v>1</v>
      </c>
      <c r="Y27" s="48" t="s">
        <v>1895</v>
      </c>
      <c r="Z27" s="48" t="s">
        <v>1895</v>
      </c>
      <c r="AA27" s="48" t="s">
        <v>1895</v>
      </c>
      <c r="AB27" s="119"/>
      <c r="AC27" s="119"/>
      <c r="AD27" s="119"/>
      <c r="AE27" s="119"/>
      <c r="AF27" s="119"/>
      <c r="AG27" s="119"/>
      <c r="AH27" s="48" t="s">
        <v>1895</v>
      </c>
      <c r="AI27" s="27" t="str">
        <f>TRIM(LEFT('1. Artikeldata Grund'!G27,6))</f>
        <v/>
      </c>
      <c r="AJ27" s="464" cm="1">
        <f t="array" ref="AJ27">_xlfn.IFS(AV27="1",20,AV27="2",20,AV27="3",20,AV27="0",99,AV27="",99)</f>
        <v>99</v>
      </c>
      <c r="AK27" s="50" t="s">
        <v>112</v>
      </c>
      <c r="AL27" s="50" t="s">
        <v>112</v>
      </c>
      <c r="AM27" s="117"/>
      <c r="AN27" s="48"/>
      <c r="AO27" s="48"/>
      <c r="AP27" s="50" t="s">
        <v>112</v>
      </c>
      <c r="AQ27" s="51">
        <v>1</v>
      </c>
      <c r="AR27" s="27" t="str">
        <f>TRIM('APH KIC KIA PC'!O27)</f>
        <v/>
      </c>
      <c r="AS27" s="118"/>
      <c r="AT27" s="48" t="str">
        <f>LEFT('1. Artikeldata Grund'!H27,2)</f>
        <v>Vä</v>
      </c>
      <c r="AU27" s="27" t="str" cm="1">
        <f t="array" ref="AU27">_xlfn.IFS('1. Artikeldata Grund'!I27="","",'1. Artikeldata Grund'!I27=Tabeller!$J$3,"",'1. Artikeldata Grund'!I27=Tabeller!$J$4,"",'1. Artikeldata Grund'!I27=Tabeller!$J$5,LEFT('1. Artikeldata Grund'!I27,1),'1. Artikeldata Grund'!I27=Tabeller!$J$6,LEFT('1. Artikeldata Grund'!I27,1))</f>
        <v/>
      </c>
      <c r="AV27" s="27" t="str" cm="1">
        <f t="array" ref="AV27">_xlfn.IFS('1. Artikeldata Grund'!J27="","",'1. Artikeldata Grund'!J27=Tabeller!$K$3,"",'1. Artikeldata Grund'!J27=Tabeller!$K$4,"",'1. Artikeldata Grund'!J27=Tabeller!$K$5,LEFT('1. Artikeldata Grund'!J27,1),'1. Artikeldata Grund'!J27=Tabeller!$K$6,LEFT('1. Artikeldata Grund'!J27,1),'1. Artikeldata Grund'!J27=Tabeller!$K$7,LEFT('1. Artikeldata Grund'!J27,1))</f>
        <v/>
      </c>
      <c r="AW27" s="27"/>
      <c r="AX27" s="27">
        <f>IF('APH KIC KIA PC'!K27=Tabeller!$AI$4,2,1)</f>
        <v>1</v>
      </c>
      <c r="AY27" s="27" t="str" cm="1">
        <f t="array" ref="AY27">IF('APH KIC KIA PC'!K27=Tabeller!$AI$4,99,IFERROR(_xlfn.IFS('4. Inköpsdata'!L27=25%,41,'4. Inköpsdata'!L27=12%,42,'4. Inköpsdata'!L27=6%,43,'4. Inköpsdata'!L27="Momsfritt",38),""))</f>
        <v/>
      </c>
      <c r="AZ27" s="52" t="e">
        <f>IF('APH KIC KIA PC'!K27=Tabeller!$AI$4,'4. Inköpsdata'!J27,ROUND('APH KIC KIA PC'!AB27,2))</f>
        <v>#VALUE!</v>
      </c>
      <c r="BA27" s="52" t="e">
        <f>IF('APH KIC KIA PC'!K27=Tabeller!$AI$4,0.01,ROUND('APH KIC KIA PC'!AA27,2))</f>
        <v>#VALUE!</v>
      </c>
      <c r="BB27" s="27" t="str">
        <f>TRIM(RIGHT('1. Artikeldata Grund'!G27,2))</f>
        <v/>
      </c>
      <c r="BC27" s="136"/>
      <c r="BD27" s="48" t="s">
        <v>1895</v>
      </c>
      <c r="BE27" s="119"/>
      <c r="BF27" s="50" t="s">
        <v>112</v>
      </c>
      <c r="BG27" s="136"/>
      <c r="BH27" s="52"/>
      <c r="BI27" s="52"/>
      <c r="BJ27" s="52"/>
      <c r="BK27" s="52"/>
      <c r="BL27" s="53" t="s">
        <v>1800</v>
      </c>
      <c r="BM27" s="431" t="str">
        <f>TRIM('1. Artikeldata Grund'!D27)</f>
        <v/>
      </c>
    </row>
    <row r="28" spans="1:65" s="7" customFormat="1" ht="15" customHeight="1" x14ac:dyDescent="0.2">
      <c r="A28" s="21">
        <v>24</v>
      </c>
      <c r="B28" s="491" t="str">
        <f>'APH KIC KIA PC'!I28</f>
        <v>Välj…</v>
      </c>
      <c r="C28" s="491" t="str">
        <f>'APH KIC KIA PC'!K28</f>
        <v>Välj…</v>
      </c>
      <c r="D28" s="46">
        <f>'APH KIC KIA PC'!D28</f>
        <v>0</v>
      </c>
      <c r="E28" s="47" t="str">
        <f>TRIM(LEFT('1. Artikeldata Grund'!E28,30))</f>
        <v/>
      </c>
      <c r="F28" s="397" t="str">
        <f>IFERROR(TRIM(RIGHT('1. Artikeldata Grund'!E28,LEN('1. Artikeldata Grund'!E28)-30)),"")</f>
        <v/>
      </c>
      <c r="G28" s="48" t="str">
        <f>TRIM('APH KIC KIA PC'!L28)</f>
        <v>Välj….</v>
      </c>
      <c r="H28" s="27">
        <f>'APH KIC KIA PC'!M28</f>
        <v>910</v>
      </c>
      <c r="I28" s="27">
        <v>99</v>
      </c>
      <c r="J28" s="117"/>
      <c r="K28" s="48" t="s">
        <v>1892</v>
      </c>
      <c r="L28" s="48" t="str">
        <f>IF('APH MD APH Specifika'!BD28="J","J","N")</f>
        <v>N</v>
      </c>
      <c r="M28" s="118"/>
      <c r="N28" s="48" t="s">
        <v>1895</v>
      </c>
      <c r="O28" s="119"/>
      <c r="P28" s="48" t="s">
        <v>1894</v>
      </c>
      <c r="Q28" s="27">
        <v>0</v>
      </c>
      <c r="R28" s="117"/>
      <c r="S28" s="117"/>
      <c r="T28" s="117"/>
      <c r="U28" s="117"/>
      <c r="V28" s="117"/>
      <c r="W28" s="27">
        <v>1</v>
      </c>
      <c r="X28" s="27">
        <v>1</v>
      </c>
      <c r="Y28" s="48" t="s">
        <v>1895</v>
      </c>
      <c r="Z28" s="48" t="s">
        <v>1895</v>
      </c>
      <c r="AA28" s="48" t="s">
        <v>1895</v>
      </c>
      <c r="AB28" s="119"/>
      <c r="AC28" s="119"/>
      <c r="AD28" s="119"/>
      <c r="AE28" s="119"/>
      <c r="AF28" s="119"/>
      <c r="AG28" s="119"/>
      <c r="AH28" s="48" t="s">
        <v>1895</v>
      </c>
      <c r="AI28" s="27" t="str">
        <f>TRIM(LEFT('1. Artikeldata Grund'!G28,6))</f>
        <v/>
      </c>
      <c r="AJ28" s="464" cm="1">
        <f t="array" ref="AJ28">_xlfn.IFS(AV28="1",20,AV28="2",20,AV28="3",20,AV28="0",99,AV28="",99)</f>
        <v>99</v>
      </c>
      <c r="AK28" s="50" t="s">
        <v>112</v>
      </c>
      <c r="AL28" s="50" t="s">
        <v>112</v>
      </c>
      <c r="AM28" s="117"/>
      <c r="AN28" s="48"/>
      <c r="AO28" s="48"/>
      <c r="AP28" s="50" t="s">
        <v>112</v>
      </c>
      <c r="AQ28" s="51">
        <v>1</v>
      </c>
      <c r="AR28" s="27" t="str">
        <f>TRIM('APH KIC KIA PC'!O28)</f>
        <v/>
      </c>
      <c r="AS28" s="118"/>
      <c r="AT28" s="48" t="str">
        <f>LEFT('1. Artikeldata Grund'!H28,2)</f>
        <v>Vä</v>
      </c>
      <c r="AU28" s="27" t="str" cm="1">
        <f t="array" ref="AU28">_xlfn.IFS('1. Artikeldata Grund'!I28="","",'1. Artikeldata Grund'!I28=Tabeller!$J$3,"",'1. Artikeldata Grund'!I28=Tabeller!$J$4,"",'1. Artikeldata Grund'!I28=Tabeller!$J$5,LEFT('1. Artikeldata Grund'!I28,1),'1. Artikeldata Grund'!I28=Tabeller!$J$6,LEFT('1. Artikeldata Grund'!I28,1))</f>
        <v/>
      </c>
      <c r="AV28" s="27" t="str" cm="1">
        <f t="array" ref="AV28">_xlfn.IFS('1. Artikeldata Grund'!J28="","",'1. Artikeldata Grund'!J28=Tabeller!$K$3,"",'1. Artikeldata Grund'!J28=Tabeller!$K$4,"",'1. Artikeldata Grund'!J28=Tabeller!$K$5,LEFT('1. Artikeldata Grund'!J28,1),'1. Artikeldata Grund'!J28=Tabeller!$K$6,LEFT('1. Artikeldata Grund'!J28,1),'1. Artikeldata Grund'!J28=Tabeller!$K$7,LEFT('1. Artikeldata Grund'!J28,1))</f>
        <v/>
      </c>
      <c r="AW28" s="27"/>
      <c r="AX28" s="27">
        <f>IF('APH KIC KIA PC'!K28=Tabeller!$AI$4,2,1)</f>
        <v>1</v>
      </c>
      <c r="AY28" s="27" t="str" cm="1">
        <f t="array" ref="AY28">IF('APH KIC KIA PC'!K28=Tabeller!$AI$4,99,IFERROR(_xlfn.IFS('4. Inköpsdata'!L28=25%,41,'4. Inköpsdata'!L28=12%,42,'4. Inköpsdata'!L28=6%,43,'4. Inköpsdata'!L28="Momsfritt",38),""))</f>
        <v/>
      </c>
      <c r="AZ28" s="52" t="e">
        <f>IF('APH KIC KIA PC'!K28=Tabeller!$AI$4,'4. Inköpsdata'!J28,ROUND('APH KIC KIA PC'!AB28,2))</f>
        <v>#VALUE!</v>
      </c>
      <c r="BA28" s="52" t="e">
        <f>IF('APH KIC KIA PC'!K28=Tabeller!$AI$4,0.01,ROUND('APH KIC KIA PC'!AA28,2))</f>
        <v>#VALUE!</v>
      </c>
      <c r="BB28" s="27" t="str">
        <f>TRIM(RIGHT('1. Artikeldata Grund'!G28,2))</f>
        <v/>
      </c>
      <c r="BC28" s="136"/>
      <c r="BD28" s="48" t="s">
        <v>1895</v>
      </c>
      <c r="BE28" s="119"/>
      <c r="BF28" s="50" t="s">
        <v>112</v>
      </c>
      <c r="BG28" s="136"/>
      <c r="BH28" s="52"/>
      <c r="BI28" s="52"/>
      <c r="BJ28" s="52"/>
      <c r="BK28" s="52"/>
      <c r="BL28" s="53" t="s">
        <v>1800</v>
      </c>
      <c r="BM28" s="431" t="str">
        <f>TRIM('1. Artikeldata Grund'!D28)</f>
        <v/>
      </c>
    </row>
    <row r="29" spans="1:65" s="7" customFormat="1" ht="15" customHeight="1" x14ac:dyDescent="0.2">
      <c r="A29" s="21">
        <v>25</v>
      </c>
      <c r="B29" s="491" t="str">
        <f>'APH KIC KIA PC'!I29</f>
        <v>Välj…</v>
      </c>
      <c r="C29" s="491" t="str">
        <f>'APH KIC KIA PC'!K29</f>
        <v>Välj…</v>
      </c>
      <c r="D29" s="46">
        <f>'APH KIC KIA PC'!D29</f>
        <v>0</v>
      </c>
      <c r="E29" s="47" t="str">
        <f>TRIM(LEFT('1. Artikeldata Grund'!E29,30))</f>
        <v/>
      </c>
      <c r="F29" s="397" t="str">
        <f>IFERROR(TRIM(RIGHT('1. Artikeldata Grund'!E29,LEN('1. Artikeldata Grund'!E29)-30)),"")</f>
        <v/>
      </c>
      <c r="G29" s="48" t="str">
        <f>TRIM('APH KIC KIA PC'!L29)</f>
        <v>Välj….</v>
      </c>
      <c r="H29" s="27">
        <f>'APH KIC KIA PC'!M29</f>
        <v>910</v>
      </c>
      <c r="I29" s="27">
        <v>99</v>
      </c>
      <c r="J29" s="117"/>
      <c r="K29" s="48" t="s">
        <v>1892</v>
      </c>
      <c r="L29" s="48" t="str">
        <f>IF('APH MD APH Specifika'!BD29="J","J","N")</f>
        <v>N</v>
      </c>
      <c r="M29" s="118"/>
      <c r="N29" s="48" t="s">
        <v>1895</v>
      </c>
      <c r="O29" s="119"/>
      <c r="P29" s="48" t="s">
        <v>1894</v>
      </c>
      <c r="Q29" s="27">
        <v>0</v>
      </c>
      <c r="R29" s="117"/>
      <c r="S29" s="117"/>
      <c r="T29" s="117"/>
      <c r="U29" s="117"/>
      <c r="V29" s="117"/>
      <c r="W29" s="27">
        <v>1</v>
      </c>
      <c r="X29" s="27">
        <v>1</v>
      </c>
      <c r="Y29" s="48" t="s">
        <v>1895</v>
      </c>
      <c r="Z29" s="48" t="s">
        <v>1895</v>
      </c>
      <c r="AA29" s="48" t="s">
        <v>1895</v>
      </c>
      <c r="AB29" s="119"/>
      <c r="AC29" s="119"/>
      <c r="AD29" s="119"/>
      <c r="AE29" s="119"/>
      <c r="AF29" s="119"/>
      <c r="AG29" s="119"/>
      <c r="AH29" s="48" t="s">
        <v>1895</v>
      </c>
      <c r="AI29" s="27" t="str">
        <f>TRIM(LEFT('1. Artikeldata Grund'!G29,6))</f>
        <v/>
      </c>
      <c r="AJ29" s="464" cm="1">
        <f t="array" ref="AJ29">_xlfn.IFS(AV29="1",20,AV29="2",20,AV29="3",20,AV29="0",99,AV29="",99)</f>
        <v>99</v>
      </c>
      <c r="AK29" s="50" t="s">
        <v>112</v>
      </c>
      <c r="AL29" s="50" t="s">
        <v>112</v>
      </c>
      <c r="AM29" s="117"/>
      <c r="AN29" s="48"/>
      <c r="AO29" s="48"/>
      <c r="AP29" s="50" t="s">
        <v>112</v>
      </c>
      <c r="AQ29" s="51">
        <v>1</v>
      </c>
      <c r="AR29" s="27" t="str">
        <f>TRIM('APH KIC KIA PC'!O29)</f>
        <v/>
      </c>
      <c r="AS29" s="118"/>
      <c r="AT29" s="48" t="str">
        <f>LEFT('1. Artikeldata Grund'!H29,2)</f>
        <v>Vä</v>
      </c>
      <c r="AU29" s="27" t="str" cm="1">
        <f t="array" ref="AU29">_xlfn.IFS('1. Artikeldata Grund'!I29="","",'1. Artikeldata Grund'!I29=Tabeller!$J$3,"",'1. Artikeldata Grund'!I29=Tabeller!$J$4,"",'1. Artikeldata Grund'!I29=Tabeller!$J$5,LEFT('1. Artikeldata Grund'!I29,1),'1. Artikeldata Grund'!I29=Tabeller!$J$6,LEFT('1. Artikeldata Grund'!I29,1))</f>
        <v/>
      </c>
      <c r="AV29" s="27" t="str" cm="1">
        <f t="array" ref="AV29">_xlfn.IFS('1. Artikeldata Grund'!J29="","",'1. Artikeldata Grund'!J29=Tabeller!$K$3,"",'1. Artikeldata Grund'!J29=Tabeller!$K$4,"",'1. Artikeldata Grund'!J29=Tabeller!$K$5,LEFT('1. Artikeldata Grund'!J29,1),'1. Artikeldata Grund'!J29=Tabeller!$K$6,LEFT('1. Artikeldata Grund'!J29,1),'1. Artikeldata Grund'!J29=Tabeller!$K$7,LEFT('1. Artikeldata Grund'!J29,1))</f>
        <v/>
      </c>
      <c r="AW29" s="27"/>
      <c r="AX29" s="27">
        <f>IF('APH KIC KIA PC'!K29=Tabeller!$AI$4,2,1)</f>
        <v>1</v>
      </c>
      <c r="AY29" s="27" t="str" cm="1">
        <f t="array" ref="AY29">IF('APH KIC KIA PC'!K29=Tabeller!$AI$4,99,IFERROR(_xlfn.IFS('4. Inköpsdata'!L29=25%,41,'4. Inköpsdata'!L29=12%,42,'4. Inköpsdata'!L29=6%,43,'4. Inköpsdata'!L29="Momsfritt",38),""))</f>
        <v/>
      </c>
      <c r="AZ29" s="52" t="e">
        <f>IF('APH KIC KIA PC'!K29=Tabeller!$AI$4,'4. Inköpsdata'!J29,ROUND('APH KIC KIA PC'!AB29,2))</f>
        <v>#VALUE!</v>
      </c>
      <c r="BA29" s="52" t="e">
        <f>IF('APH KIC KIA PC'!K29=Tabeller!$AI$4,0.01,ROUND('APH KIC KIA PC'!AA29,2))</f>
        <v>#VALUE!</v>
      </c>
      <c r="BB29" s="27" t="str">
        <f>TRIM(RIGHT('1. Artikeldata Grund'!G29,2))</f>
        <v/>
      </c>
      <c r="BC29" s="136"/>
      <c r="BD29" s="48" t="s">
        <v>1895</v>
      </c>
      <c r="BE29" s="119"/>
      <c r="BF29" s="50" t="s">
        <v>112</v>
      </c>
      <c r="BG29" s="136"/>
      <c r="BH29" s="52"/>
      <c r="BI29" s="52"/>
      <c r="BJ29" s="52"/>
      <c r="BK29" s="52"/>
      <c r="BL29" s="53" t="s">
        <v>1800</v>
      </c>
      <c r="BM29" s="431" t="str">
        <f>TRIM('1. Artikeldata Grund'!D29)</f>
        <v/>
      </c>
    </row>
    <row r="30" spans="1:65" s="7" customFormat="1" ht="15" customHeight="1" x14ac:dyDescent="0.2">
      <c r="A30" s="21">
        <v>26</v>
      </c>
      <c r="B30" s="491" t="str">
        <f>'APH KIC KIA PC'!I30</f>
        <v>Välj…</v>
      </c>
      <c r="C30" s="491" t="str">
        <f>'APH KIC KIA PC'!K30</f>
        <v>Välj…</v>
      </c>
      <c r="D30" s="46">
        <f>'APH KIC KIA PC'!D30</f>
        <v>0</v>
      </c>
      <c r="E30" s="47" t="str">
        <f>TRIM(LEFT('1. Artikeldata Grund'!E30,30))</f>
        <v/>
      </c>
      <c r="F30" s="397" t="str">
        <f>IFERROR(TRIM(RIGHT('1. Artikeldata Grund'!E30,LEN('1. Artikeldata Grund'!E30)-30)),"")</f>
        <v/>
      </c>
      <c r="G30" s="48" t="str">
        <f>TRIM('APH KIC KIA PC'!L30)</f>
        <v>Välj….</v>
      </c>
      <c r="H30" s="27">
        <f>'APH KIC KIA PC'!M30</f>
        <v>910</v>
      </c>
      <c r="I30" s="27">
        <v>99</v>
      </c>
      <c r="J30" s="117"/>
      <c r="K30" s="48" t="s">
        <v>1892</v>
      </c>
      <c r="L30" s="48" t="str">
        <f>IF('APH MD APH Specifika'!BD30="J","J","N")</f>
        <v>N</v>
      </c>
      <c r="M30" s="118"/>
      <c r="N30" s="48" t="s">
        <v>1895</v>
      </c>
      <c r="O30" s="119"/>
      <c r="P30" s="48" t="s">
        <v>1894</v>
      </c>
      <c r="Q30" s="27">
        <v>0</v>
      </c>
      <c r="R30" s="117"/>
      <c r="S30" s="117"/>
      <c r="T30" s="117"/>
      <c r="U30" s="117"/>
      <c r="V30" s="117"/>
      <c r="W30" s="27">
        <v>1</v>
      </c>
      <c r="X30" s="27">
        <v>1</v>
      </c>
      <c r="Y30" s="48" t="s">
        <v>1895</v>
      </c>
      <c r="Z30" s="48" t="s">
        <v>1895</v>
      </c>
      <c r="AA30" s="48" t="s">
        <v>1895</v>
      </c>
      <c r="AB30" s="119"/>
      <c r="AC30" s="119"/>
      <c r="AD30" s="119"/>
      <c r="AE30" s="119"/>
      <c r="AF30" s="119"/>
      <c r="AG30" s="119"/>
      <c r="AH30" s="48" t="s">
        <v>1895</v>
      </c>
      <c r="AI30" s="27" t="str">
        <f>TRIM(LEFT('1. Artikeldata Grund'!G30,6))</f>
        <v/>
      </c>
      <c r="AJ30" s="464" cm="1">
        <f t="array" ref="AJ30">_xlfn.IFS(AV30="1",20,AV30="2",20,AV30="3",20,AV30="0",99,AV30="",99)</f>
        <v>99</v>
      </c>
      <c r="AK30" s="50" t="s">
        <v>112</v>
      </c>
      <c r="AL30" s="50" t="s">
        <v>112</v>
      </c>
      <c r="AM30" s="117"/>
      <c r="AN30" s="48"/>
      <c r="AO30" s="48"/>
      <c r="AP30" s="50" t="s">
        <v>112</v>
      </c>
      <c r="AQ30" s="51">
        <v>1</v>
      </c>
      <c r="AR30" s="27" t="str">
        <f>TRIM('APH KIC KIA PC'!O30)</f>
        <v/>
      </c>
      <c r="AS30" s="118"/>
      <c r="AT30" s="48" t="str">
        <f>LEFT('1. Artikeldata Grund'!H30,2)</f>
        <v>Vä</v>
      </c>
      <c r="AU30" s="27" t="str" cm="1">
        <f t="array" ref="AU30">_xlfn.IFS('1. Artikeldata Grund'!I30="","",'1. Artikeldata Grund'!I30=Tabeller!$J$3,"",'1. Artikeldata Grund'!I30=Tabeller!$J$4,"",'1. Artikeldata Grund'!I30=Tabeller!$J$5,LEFT('1. Artikeldata Grund'!I30,1),'1. Artikeldata Grund'!I30=Tabeller!$J$6,LEFT('1. Artikeldata Grund'!I30,1))</f>
        <v/>
      </c>
      <c r="AV30" s="27" t="str" cm="1">
        <f t="array" ref="AV30">_xlfn.IFS('1. Artikeldata Grund'!J30="","",'1. Artikeldata Grund'!J30=Tabeller!$K$3,"",'1. Artikeldata Grund'!J30=Tabeller!$K$4,"",'1. Artikeldata Grund'!J30=Tabeller!$K$5,LEFT('1. Artikeldata Grund'!J30,1),'1. Artikeldata Grund'!J30=Tabeller!$K$6,LEFT('1. Artikeldata Grund'!J30,1),'1. Artikeldata Grund'!J30=Tabeller!$K$7,LEFT('1. Artikeldata Grund'!J30,1))</f>
        <v/>
      </c>
      <c r="AW30" s="27"/>
      <c r="AX30" s="27">
        <f>IF('APH KIC KIA PC'!K30=Tabeller!$AI$4,2,1)</f>
        <v>1</v>
      </c>
      <c r="AY30" s="27" t="str" cm="1">
        <f t="array" ref="AY30">IF('APH KIC KIA PC'!K30=Tabeller!$AI$4,99,IFERROR(_xlfn.IFS('4. Inköpsdata'!L30=25%,41,'4. Inköpsdata'!L30=12%,42,'4. Inköpsdata'!L30=6%,43,'4. Inköpsdata'!L30="Momsfritt",38),""))</f>
        <v/>
      </c>
      <c r="AZ30" s="52" t="e">
        <f>IF('APH KIC KIA PC'!K30=Tabeller!$AI$4,'4. Inköpsdata'!J30,ROUND('APH KIC KIA PC'!AB30,2))</f>
        <v>#VALUE!</v>
      </c>
      <c r="BA30" s="52" t="e">
        <f>IF('APH KIC KIA PC'!K30=Tabeller!$AI$4,0.01,ROUND('APH KIC KIA PC'!AA30,2))</f>
        <v>#VALUE!</v>
      </c>
      <c r="BB30" s="27" t="str">
        <f>TRIM(RIGHT('1. Artikeldata Grund'!G30,2))</f>
        <v/>
      </c>
      <c r="BC30" s="136"/>
      <c r="BD30" s="48" t="s">
        <v>1895</v>
      </c>
      <c r="BE30" s="119"/>
      <c r="BF30" s="50" t="s">
        <v>112</v>
      </c>
      <c r="BG30" s="136"/>
      <c r="BH30" s="52"/>
      <c r="BI30" s="52"/>
      <c r="BJ30" s="52"/>
      <c r="BK30" s="52"/>
      <c r="BL30" s="53" t="s">
        <v>1800</v>
      </c>
      <c r="BM30" s="431" t="str">
        <f>TRIM('1. Artikeldata Grund'!D30)</f>
        <v/>
      </c>
    </row>
    <row r="31" spans="1:65" s="7" customFormat="1" ht="15" customHeight="1" x14ac:dyDescent="0.2">
      <c r="A31" s="21">
        <v>27</v>
      </c>
      <c r="B31" s="491" t="str">
        <f>'APH KIC KIA PC'!I31</f>
        <v>Välj…</v>
      </c>
      <c r="C31" s="491" t="str">
        <f>'APH KIC KIA PC'!K31</f>
        <v>Välj…</v>
      </c>
      <c r="D31" s="46">
        <f>'APH KIC KIA PC'!D31</f>
        <v>0</v>
      </c>
      <c r="E31" s="47" t="str">
        <f>TRIM(LEFT('1. Artikeldata Grund'!E31,30))</f>
        <v/>
      </c>
      <c r="F31" s="397" t="str">
        <f>IFERROR(TRIM(RIGHT('1. Artikeldata Grund'!E31,LEN('1. Artikeldata Grund'!E31)-30)),"")</f>
        <v/>
      </c>
      <c r="G31" s="48" t="str">
        <f>TRIM('APH KIC KIA PC'!L31)</f>
        <v>Välj….</v>
      </c>
      <c r="H31" s="27">
        <f>'APH KIC KIA PC'!M31</f>
        <v>910</v>
      </c>
      <c r="I31" s="27">
        <v>99</v>
      </c>
      <c r="J31" s="117"/>
      <c r="K31" s="48" t="s">
        <v>1892</v>
      </c>
      <c r="L31" s="48" t="str">
        <f>IF('APH MD APH Specifika'!BD31="J","J","N")</f>
        <v>N</v>
      </c>
      <c r="M31" s="118"/>
      <c r="N31" s="48" t="s">
        <v>1895</v>
      </c>
      <c r="O31" s="119"/>
      <c r="P31" s="48" t="s">
        <v>1894</v>
      </c>
      <c r="Q31" s="27">
        <v>0</v>
      </c>
      <c r="R31" s="117"/>
      <c r="S31" s="117"/>
      <c r="T31" s="117"/>
      <c r="U31" s="117"/>
      <c r="V31" s="117"/>
      <c r="W31" s="27">
        <v>1</v>
      </c>
      <c r="X31" s="27">
        <v>1</v>
      </c>
      <c r="Y31" s="48" t="s">
        <v>1895</v>
      </c>
      <c r="Z31" s="48" t="s">
        <v>1895</v>
      </c>
      <c r="AA31" s="48" t="s">
        <v>1895</v>
      </c>
      <c r="AB31" s="119"/>
      <c r="AC31" s="119"/>
      <c r="AD31" s="119"/>
      <c r="AE31" s="119"/>
      <c r="AF31" s="119"/>
      <c r="AG31" s="119"/>
      <c r="AH31" s="48" t="s">
        <v>1895</v>
      </c>
      <c r="AI31" s="27" t="str">
        <f>TRIM(LEFT('1. Artikeldata Grund'!G31,6))</f>
        <v/>
      </c>
      <c r="AJ31" s="464" cm="1">
        <f t="array" ref="AJ31">_xlfn.IFS(AV31="1",20,AV31="2",20,AV31="3",20,AV31="0",99,AV31="",99)</f>
        <v>99</v>
      </c>
      <c r="AK31" s="50" t="s">
        <v>112</v>
      </c>
      <c r="AL31" s="50" t="s">
        <v>112</v>
      </c>
      <c r="AM31" s="117"/>
      <c r="AN31" s="48"/>
      <c r="AO31" s="48"/>
      <c r="AP31" s="50" t="s">
        <v>112</v>
      </c>
      <c r="AQ31" s="51">
        <v>1</v>
      </c>
      <c r="AR31" s="27" t="str">
        <f>TRIM('APH KIC KIA PC'!O31)</f>
        <v/>
      </c>
      <c r="AS31" s="118"/>
      <c r="AT31" s="48" t="str">
        <f>LEFT('1. Artikeldata Grund'!H31,2)</f>
        <v>Vä</v>
      </c>
      <c r="AU31" s="27" t="str" cm="1">
        <f t="array" ref="AU31">_xlfn.IFS('1. Artikeldata Grund'!I31="","",'1. Artikeldata Grund'!I31=Tabeller!$J$3,"",'1. Artikeldata Grund'!I31=Tabeller!$J$4,"",'1. Artikeldata Grund'!I31=Tabeller!$J$5,LEFT('1. Artikeldata Grund'!I31,1),'1. Artikeldata Grund'!I31=Tabeller!$J$6,LEFT('1. Artikeldata Grund'!I31,1))</f>
        <v/>
      </c>
      <c r="AV31" s="27" t="str" cm="1">
        <f t="array" ref="AV31">_xlfn.IFS('1. Artikeldata Grund'!J31="","",'1. Artikeldata Grund'!J31=Tabeller!$K$3,"",'1. Artikeldata Grund'!J31=Tabeller!$K$4,"",'1. Artikeldata Grund'!J31=Tabeller!$K$5,LEFT('1. Artikeldata Grund'!J31,1),'1. Artikeldata Grund'!J31=Tabeller!$K$6,LEFT('1. Artikeldata Grund'!J31,1),'1. Artikeldata Grund'!J31=Tabeller!$K$7,LEFT('1. Artikeldata Grund'!J31,1))</f>
        <v/>
      </c>
      <c r="AW31" s="27"/>
      <c r="AX31" s="27">
        <f>IF('APH KIC KIA PC'!K31=Tabeller!$AI$4,2,1)</f>
        <v>1</v>
      </c>
      <c r="AY31" s="27" t="str" cm="1">
        <f t="array" ref="AY31">IF('APH KIC KIA PC'!K31=Tabeller!$AI$4,99,IFERROR(_xlfn.IFS('4. Inköpsdata'!L31=25%,41,'4. Inköpsdata'!L31=12%,42,'4. Inköpsdata'!L31=6%,43,'4. Inköpsdata'!L31="Momsfritt",38),""))</f>
        <v/>
      </c>
      <c r="AZ31" s="52" t="e">
        <f>IF('APH KIC KIA PC'!K31=Tabeller!$AI$4,'4. Inköpsdata'!J31,ROUND('APH KIC KIA PC'!AB31,2))</f>
        <v>#VALUE!</v>
      </c>
      <c r="BA31" s="52" t="e">
        <f>IF('APH KIC KIA PC'!K31=Tabeller!$AI$4,0.01,ROUND('APH KIC KIA PC'!AA31,2))</f>
        <v>#VALUE!</v>
      </c>
      <c r="BB31" s="27" t="str">
        <f>TRIM(RIGHT('1. Artikeldata Grund'!G31,2))</f>
        <v/>
      </c>
      <c r="BC31" s="136"/>
      <c r="BD31" s="48" t="s">
        <v>1895</v>
      </c>
      <c r="BE31" s="119"/>
      <c r="BF31" s="50" t="s">
        <v>112</v>
      </c>
      <c r="BG31" s="136"/>
      <c r="BH31" s="52"/>
      <c r="BI31" s="52"/>
      <c r="BJ31" s="52"/>
      <c r="BK31" s="52"/>
      <c r="BL31" s="53" t="s">
        <v>1800</v>
      </c>
      <c r="BM31" s="431" t="str">
        <f>TRIM('1. Artikeldata Grund'!D31)</f>
        <v/>
      </c>
    </row>
    <row r="32" spans="1:65" s="7" customFormat="1" ht="15" customHeight="1" x14ac:dyDescent="0.2">
      <c r="A32" s="21">
        <v>28</v>
      </c>
      <c r="B32" s="491" t="str">
        <f>'APH KIC KIA PC'!I32</f>
        <v>Välj…</v>
      </c>
      <c r="C32" s="491" t="str">
        <f>'APH KIC KIA PC'!K32</f>
        <v>Välj…</v>
      </c>
      <c r="D32" s="46">
        <f>'APH KIC KIA PC'!D32</f>
        <v>0</v>
      </c>
      <c r="E32" s="47" t="str">
        <f>TRIM(LEFT('1. Artikeldata Grund'!E32,30))</f>
        <v/>
      </c>
      <c r="F32" s="397" t="str">
        <f>IFERROR(TRIM(RIGHT('1. Artikeldata Grund'!E32,LEN('1. Artikeldata Grund'!E32)-30)),"")</f>
        <v/>
      </c>
      <c r="G32" s="48" t="str">
        <f>TRIM('APH KIC KIA PC'!L32)</f>
        <v>Välj….</v>
      </c>
      <c r="H32" s="27">
        <f>'APH KIC KIA PC'!M32</f>
        <v>910</v>
      </c>
      <c r="I32" s="27">
        <v>99</v>
      </c>
      <c r="J32" s="117"/>
      <c r="K32" s="48" t="s">
        <v>1892</v>
      </c>
      <c r="L32" s="48" t="str">
        <f>IF('APH MD APH Specifika'!BD32="J","J","N")</f>
        <v>N</v>
      </c>
      <c r="M32" s="118"/>
      <c r="N32" s="48" t="s">
        <v>1895</v>
      </c>
      <c r="O32" s="119"/>
      <c r="P32" s="48" t="s">
        <v>1894</v>
      </c>
      <c r="Q32" s="27">
        <v>0</v>
      </c>
      <c r="R32" s="117"/>
      <c r="S32" s="117"/>
      <c r="T32" s="117"/>
      <c r="U32" s="117"/>
      <c r="V32" s="117"/>
      <c r="W32" s="27">
        <v>1</v>
      </c>
      <c r="X32" s="27">
        <v>1</v>
      </c>
      <c r="Y32" s="48" t="s">
        <v>1895</v>
      </c>
      <c r="Z32" s="48" t="s">
        <v>1895</v>
      </c>
      <c r="AA32" s="48" t="s">
        <v>1895</v>
      </c>
      <c r="AB32" s="119"/>
      <c r="AC32" s="119"/>
      <c r="AD32" s="119"/>
      <c r="AE32" s="119"/>
      <c r="AF32" s="119"/>
      <c r="AG32" s="119"/>
      <c r="AH32" s="48" t="s">
        <v>1895</v>
      </c>
      <c r="AI32" s="27" t="str">
        <f>TRIM(LEFT('1. Artikeldata Grund'!G32,6))</f>
        <v/>
      </c>
      <c r="AJ32" s="464" cm="1">
        <f t="array" ref="AJ32">_xlfn.IFS(AV32="1",20,AV32="2",20,AV32="3",20,AV32="0",99,AV32="",99)</f>
        <v>99</v>
      </c>
      <c r="AK32" s="50" t="s">
        <v>112</v>
      </c>
      <c r="AL32" s="50" t="s">
        <v>112</v>
      </c>
      <c r="AM32" s="117"/>
      <c r="AN32" s="48"/>
      <c r="AO32" s="48"/>
      <c r="AP32" s="50" t="s">
        <v>112</v>
      </c>
      <c r="AQ32" s="51">
        <v>1</v>
      </c>
      <c r="AR32" s="27" t="str">
        <f>TRIM('APH KIC KIA PC'!O32)</f>
        <v/>
      </c>
      <c r="AS32" s="118"/>
      <c r="AT32" s="48" t="str">
        <f>LEFT('1. Artikeldata Grund'!H32,2)</f>
        <v>Vä</v>
      </c>
      <c r="AU32" s="27" t="str" cm="1">
        <f t="array" ref="AU32">_xlfn.IFS('1. Artikeldata Grund'!I32="","",'1. Artikeldata Grund'!I32=Tabeller!$J$3,"",'1. Artikeldata Grund'!I32=Tabeller!$J$4,"",'1. Artikeldata Grund'!I32=Tabeller!$J$5,LEFT('1. Artikeldata Grund'!I32,1),'1. Artikeldata Grund'!I32=Tabeller!$J$6,LEFT('1. Artikeldata Grund'!I32,1))</f>
        <v/>
      </c>
      <c r="AV32" s="27" t="str" cm="1">
        <f t="array" ref="AV32">_xlfn.IFS('1. Artikeldata Grund'!J32="","",'1. Artikeldata Grund'!J32=Tabeller!$K$3,"",'1. Artikeldata Grund'!J32=Tabeller!$K$4,"",'1. Artikeldata Grund'!J32=Tabeller!$K$5,LEFT('1. Artikeldata Grund'!J32,1),'1. Artikeldata Grund'!J32=Tabeller!$K$6,LEFT('1. Artikeldata Grund'!J32,1),'1. Artikeldata Grund'!J32=Tabeller!$K$7,LEFT('1. Artikeldata Grund'!J32,1))</f>
        <v/>
      </c>
      <c r="AW32" s="27"/>
      <c r="AX32" s="27">
        <f>IF('APH KIC KIA PC'!K32=Tabeller!$AI$4,2,1)</f>
        <v>1</v>
      </c>
      <c r="AY32" s="27" t="str" cm="1">
        <f t="array" ref="AY32">IF('APH KIC KIA PC'!K32=Tabeller!$AI$4,99,IFERROR(_xlfn.IFS('4. Inköpsdata'!L32=25%,41,'4. Inköpsdata'!L32=12%,42,'4. Inköpsdata'!L32=6%,43,'4. Inköpsdata'!L32="Momsfritt",38),""))</f>
        <v/>
      </c>
      <c r="AZ32" s="52" t="e">
        <f>IF('APH KIC KIA PC'!K32=Tabeller!$AI$4,'4. Inköpsdata'!J32,ROUND('APH KIC KIA PC'!AB32,2))</f>
        <v>#VALUE!</v>
      </c>
      <c r="BA32" s="52" t="e">
        <f>IF('APH KIC KIA PC'!K32=Tabeller!$AI$4,0.01,ROUND('APH KIC KIA PC'!AA32,2))</f>
        <v>#VALUE!</v>
      </c>
      <c r="BB32" s="27" t="str">
        <f>TRIM(RIGHT('1. Artikeldata Grund'!G32,2))</f>
        <v/>
      </c>
      <c r="BC32" s="136"/>
      <c r="BD32" s="48" t="s">
        <v>1895</v>
      </c>
      <c r="BE32" s="119"/>
      <c r="BF32" s="50" t="s">
        <v>112</v>
      </c>
      <c r="BG32" s="136"/>
      <c r="BH32" s="52"/>
      <c r="BI32" s="52"/>
      <c r="BJ32" s="52"/>
      <c r="BK32" s="52"/>
      <c r="BL32" s="53" t="s">
        <v>1800</v>
      </c>
      <c r="BM32" s="431" t="str">
        <f>TRIM('1. Artikeldata Grund'!D32)</f>
        <v/>
      </c>
    </row>
    <row r="33" spans="1:65" s="7" customFormat="1" ht="15" customHeight="1" x14ac:dyDescent="0.2">
      <c r="A33" s="21">
        <v>29</v>
      </c>
      <c r="B33" s="491" t="str">
        <f>'APH KIC KIA PC'!I33</f>
        <v>Välj…</v>
      </c>
      <c r="C33" s="491" t="str">
        <f>'APH KIC KIA PC'!K33</f>
        <v>Välj…</v>
      </c>
      <c r="D33" s="46">
        <f>'APH KIC KIA PC'!D33</f>
        <v>0</v>
      </c>
      <c r="E33" s="47" t="str">
        <f>TRIM(LEFT('1. Artikeldata Grund'!E33,30))</f>
        <v/>
      </c>
      <c r="F33" s="397" t="str">
        <f>IFERROR(TRIM(RIGHT('1. Artikeldata Grund'!E33,LEN('1. Artikeldata Grund'!E33)-30)),"")</f>
        <v/>
      </c>
      <c r="G33" s="48" t="str">
        <f>TRIM('APH KIC KIA PC'!L33)</f>
        <v>Välj….</v>
      </c>
      <c r="H33" s="27">
        <f>'APH KIC KIA PC'!M33</f>
        <v>910</v>
      </c>
      <c r="I33" s="27">
        <v>99</v>
      </c>
      <c r="J33" s="117"/>
      <c r="K33" s="48" t="s">
        <v>1892</v>
      </c>
      <c r="L33" s="48" t="str">
        <f>IF('APH MD APH Specifika'!BD33="J","J","N")</f>
        <v>N</v>
      </c>
      <c r="M33" s="118"/>
      <c r="N33" s="48" t="s">
        <v>1895</v>
      </c>
      <c r="O33" s="119"/>
      <c r="P33" s="48" t="s">
        <v>1894</v>
      </c>
      <c r="Q33" s="27">
        <v>0</v>
      </c>
      <c r="R33" s="117"/>
      <c r="S33" s="117"/>
      <c r="T33" s="117"/>
      <c r="U33" s="117"/>
      <c r="V33" s="117"/>
      <c r="W33" s="27">
        <v>1</v>
      </c>
      <c r="X33" s="27">
        <v>1</v>
      </c>
      <c r="Y33" s="48" t="s">
        <v>1895</v>
      </c>
      <c r="Z33" s="48" t="s">
        <v>1895</v>
      </c>
      <c r="AA33" s="48" t="s">
        <v>1895</v>
      </c>
      <c r="AB33" s="119"/>
      <c r="AC33" s="119"/>
      <c r="AD33" s="119"/>
      <c r="AE33" s="119"/>
      <c r="AF33" s="119"/>
      <c r="AG33" s="119"/>
      <c r="AH33" s="48" t="s">
        <v>1895</v>
      </c>
      <c r="AI33" s="27" t="str">
        <f>TRIM(LEFT('1. Artikeldata Grund'!G33,6))</f>
        <v/>
      </c>
      <c r="AJ33" s="464" cm="1">
        <f t="array" ref="AJ33">_xlfn.IFS(AV33="1",20,AV33="2",20,AV33="3",20,AV33="0",99,AV33="",99)</f>
        <v>99</v>
      </c>
      <c r="AK33" s="50" t="s">
        <v>112</v>
      </c>
      <c r="AL33" s="50" t="s">
        <v>112</v>
      </c>
      <c r="AM33" s="117"/>
      <c r="AN33" s="48"/>
      <c r="AO33" s="48"/>
      <c r="AP33" s="50" t="s">
        <v>112</v>
      </c>
      <c r="AQ33" s="51">
        <v>1</v>
      </c>
      <c r="AR33" s="27" t="str">
        <f>TRIM('APH KIC KIA PC'!O33)</f>
        <v/>
      </c>
      <c r="AS33" s="118"/>
      <c r="AT33" s="48" t="str">
        <f>LEFT('1. Artikeldata Grund'!H33,2)</f>
        <v>Vä</v>
      </c>
      <c r="AU33" s="27" t="str" cm="1">
        <f t="array" ref="AU33">_xlfn.IFS('1. Artikeldata Grund'!I33="","",'1. Artikeldata Grund'!I33=Tabeller!$J$3,"",'1. Artikeldata Grund'!I33=Tabeller!$J$4,"",'1. Artikeldata Grund'!I33=Tabeller!$J$5,LEFT('1. Artikeldata Grund'!I33,1),'1. Artikeldata Grund'!I33=Tabeller!$J$6,LEFT('1. Artikeldata Grund'!I33,1))</f>
        <v/>
      </c>
      <c r="AV33" s="27" t="str" cm="1">
        <f t="array" ref="AV33">_xlfn.IFS('1. Artikeldata Grund'!J33="","",'1. Artikeldata Grund'!J33=Tabeller!$K$3,"",'1. Artikeldata Grund'!J33=Tabeller!$K$4,"",'1. Artikeldata Grund'!J33=Tabeller!$K$5,LEFT('1. Artikeldata Grund'!J33,1),'1. Artikeldata Grund'!J33=Tabeller!$K$6,LEFT('1. Artikeldata Grund'!J33,1),'1. Artikeldata Grund'!J33=Tabeller!$K$7,LEFT('1. Artikeldata Grund'!J33,1))</f>
        <v/>
      </c>
      <c r="AW33" s="27"/>
      <c r="AX33" s="27">
        <f>IF('APH KIC KIA PC'!K33=Tabeller!$AI$4,2,1)</f>
        <v>1</v>
      </c>
      <c r="AY33" s="27" t="str" cm="1">
        <f t="array" ref="AY33">IF('APH KIC KIA PC'!K33=Tabeller!$AI$4,99,IFERROR(_xlfn.IFS('4. Inköpsdata'!L33=25%,41,'4. Inköpsdata'!L33=12%,42,'4. Inköpsdata'!L33=6%,43,'4. Inköpsdata'!L33="Momsfritt",38),""))</f>
        <v/>
      </c>
      <c r="AZ33" s="52" t="e">
        <f>IF('APH KIC KIA PC'!K33=Tabeller!$AI$4,'4. Inköpsdata'!J33,ROUND('APH KIC KIA PC'!AB33,2))</f>
        <v>#VALUE!</v>
      </c>
      <c r="BA33" s="52" t="e">
        <f>IF('APH KIC KIA PC'!K33=Tabeller!$AI$4,0.01,ROUND('APH KIC KIA PC'!AA33,2))</f>
        <v>#VALUE!</v>
      </c>
      <c r="BB33" s="27" t="str">
        <f>TRIM(RIGHT('1. Artikeldata Grund'!G33,2))</f>
        <v/>
      </c>
      <c r="BC33" s="136"/>
      <c r="BD33" s="48" t="s">
        <v>1895</v>
      </c>
      <c r="BE33" s="119"/>
      <c r="BF33" s="50" t="s">
        <v>112</v>
      </c>
      <c r="BG33" s="136"/>
      <c r="BH33" s="52"/>
      <c r="BI33" s="52"/>
      <c r="BJ33" s="52"/>
      <c r="BK33" s="52"/>
      <c r="BL33" s="53" t="s">
        <v>1800</v>
      </c>
      <c r="BM33" s="431" t="str">
        <f>TRIM('1. Artikeldata Grund'!D33)</f>
        <v/>
      </c>
    </row>
    <row r="34" spans="1:65" s="7" customFormat="1" ht="15" customHeight="1" x14ac:dyDescent="0.2">
      <c r="A34" s="21">
        <v>30</v>
      </c>
      <c r="B34" s="491" t="str">
        <f>'APH KIC KIA PC'!I34</f>
        <v>Välj…</v>
      </c>
      <c r="C34" s="491" t="str">
        <f>'APH KIC KIA PC'!K34</f>
        <v>Välj…</v>
      </c>
      <c r="D34" s="46">
        <f>'APH KIC KIA PC'!D34</f>
        <v>0</v>
      </c>
      <c r="E34" s="47" t="str">
        <f>TRIM(LEFT('1. Artikeldata Grund'!E34,30))</f>
        <v/>
      </c>
      <c r="F34" s="397" t="str">
        <f>IFERROR(TRIM(RIGHT('1. Artikeldata Grund'!E34,LEN('1. Artikeldata Grund'!E34)-30)),"")</f>
        <v/>
      </c>
      <c r="G34" s="48" t="str">
        <f>TRIM('APH KIC KIA PC'!L34)</f>
        <v>Välj….</v>
      </c>
      <c r="H34" s="27">
        <f>'APH KIC KIA PC'!M34</f>
        <v>910</v>
      </c>
      <c r="I34" s="27">
        <v>99</v>
      </c>
      <c r="J34" s="117"/>
      <c r="K34" s="48" t="s">
        <v>1892</v>
      </c>
      <c r="L34" s="48" t="str">
        <f>IF('APH MD APH Specifika'!BD34="J","J","N")</f>
        <v>N</v>
      </c>
      <c r="M34" s="118"/>
      <c r="N34" s="48" t="s">
        <v>1895</v>
      </c>
      <c r="O34" s="119"/>
      <c r="P34" s="48" t="s">
        <v>1894</v>
      </c>
      <c r="Q34" s="27">
        <v>0</v>
      </c>
      <c r="R34" s="117"/>
      <c r="S34" s="117"/>
      <c r="T34" s="117"/>
      <c r="U34" s="117"/>
      <c r="V34" s="117"/>
      <c r="W34" s="27">
        <v>1</v>
      </c>
      <c r="X34" s="27">
        <v>1</v>
      </c>
      <c r="Y34" s="48" t="s">
        <v>1895</v>
      </c>
      <c r="Z34" s="48" t="s">
        <v>1895</v>
      </c>
      <c r="AA34" s="48" t="s">
        <v>1895</v>
      </c>
      <c r="AB34" s="119"/>
      <c r="AC34" s="119"/>
      <c r="AD34" s="119"/>
      <c r="AE34" s="119"/>
      <c r="AF34" s="119"/>
      <c r="AG34" s="119"/>
      <c r="AH34" s="48" t="s">
        <v>1895</v>
      </c>
      <c r="AI34" s="27" t="str">
        <f>TRIM(LEFT('1. Artikeldata Grund'!G34,6))</f>
        <v/>
      </c>
      <c r="AJ34" s="464" cm="1">
        <f t="array" ref="AJ34">_xlfn.IFS(AV34="1",20,AV34="2",20,AV34="3",20,AV34="0",99,AV34="",99)</f>
        <v>99</v>
      </c>
      <c r="AK34" s="50" t="s">
        <v>112</v>
      </c>
      <c r="AL34" s="50" t="s">
        <v>112</v>
      </c>
      <c r="AM34" s="117"/>
      <c r="AN34" s="48"/>
      <c r="AO34" s="48"/>
      <c r="AP34" s="50" t="s">
        <v>112</v>
      </c>
      <c r="AQ34" s="51">
        <v>1</v>
      </c>
      <c r="AR34" s="27" t="str">
        <f>TRIM('APH KIC KIA PC'!O34)</f>
        <v/>
      </c>
      <c r="AS34" s="118"/>
      <c r="AT34" s="48" t="str">
        <f>LEFT('1. Artikeldata Grund'!H34,2)</f>
        <v>Vä</v>
      </c>
      <c r="AU34" s="27" t="str" cm="1">
        <f t="array" ref="AU34">_xlfn.IFS('1. Artikeldata Grund'!I34="","",'1. Artikeldata Grund'!I34=Tabeller!$J$3,"",'1. Artikeldata Grund'!I34=Tabeller!$J$4,"",'1. Artikeldata Grund'!I34=Tabeller!$J$5,LEFT('1. Artikeldata Grund'!I34,1),'1. Artikeldata Grund'!I34=Tabeller!$J$6,LEFT('1. Artikeldata Grund'!I34,1))</f>
        <v/>
      </c>
      <c r="AV34" s="27" t="str" cm="1">
        <f t="array" ref="AV34">_xlfn.IFS('1. Artikeldata Grund'!J34="","",'1. Artikeldata Grund'!J34=Tabeller!$K$3,"",'1. Artikeldata Grund'!J34=Tabeller!$K$4,"",'1. Artikeldata Grund'!J34=Tabeller!$K$5,LEFT('1. Artikeldata Grund'!J34,1),'1. Artikeldata Grund'!J34=Tabeller!$K$6,LEFT('1. Artikeldata Grund'!J34,1),'1. Artikeldata Grund'!J34=Tabeller!$K$7,LEFT('1. Artikeldata Grund'!J34,1))</f>
        <v/>
      </c>
      <c r="AW34" s="27"/>
      <c r="AX34" s="27">
        <f>IF('APH KIC KIA PC'!K34=Tabeller!$AI$4,2,1)</f>
        <v>1</v>
      </c>
      <c r="AY34" s="27" t="str" cm="1">
        <f t="array" ref="AY34">IF('APH KIC KIA PC'!K34=Tabeller!$AI$4,99,IFERROR(_xlfn.IFS('4. Inköpsdata'!L34=25%,41,'4. Inköpsdata'!L34=12%,42,'4. Inköpsdata'!L34=6%,43,'4. Inköpsdata'!L34="Momsfritt",38),""))</f>
        <v/>
      </c>
      <c r="AZ34" s="52" t="e">
        <f>IF('APH KIC KIA PC'!K34=Tabeller!$AI$4,'4. Inköpsdata'!J34,ROUND('APH KIC KIA PC'!AB34,2))</f>
        <v>#VALUE!</v>
      </c>
      <c r="BA34" s="52" t="e">
        <f>IF('APH KIC KIA PC'!K34=Tabeller!$AI$4,0.01,ROUND('APH KIC KIA PC'!AA34,2))</f>
        <v>#VALUE!</v>
      </c>
      <c r="BB34" s="27" t="str">
        <f>TRIM(RIGHT('1. Artikeldata Grund'!G34,2))</f>
        <v/>
      </c>
      <c r="BC34" s="136"/>
      <c r="BD34" s="48" t="s">
        <v>1895</v>
      </c>
      <c r="BE34" s="119"/>
      <c r="BF34" s="50" t="s">
        <v>112</v>
      </c>
      <c r="BG34" s="136"/>
      <c r="BH34" s="52"/>
      <c r="BI34" s="52"/>
      <c r="BJ34" s="52"/>
      <c r="BK34" s="52"/>
      <c r="BL34" s="53" t="s">
        <v>1800</v>
      </c>
      <c r="BM34" s="431" t="str">
        <f>TRIM('1. Artikeldata Grund'!D34)</f>
        <v/>
      </c>
    </row>
    <row r="35" spans="1:65" s="7" customFormat="1" ht="15" customHeight="1" x14ac:dyDescent="0.2">
      <c r="A35" s="21">
        <v>31</v>
      </c>
      <c r="B35" s="491" t="str">
        <f>'APH KIC KIA PC'!I35</f>
        <v>Välj…</v>
      </c>
      <c r="C35" s="491" t="str">
        <f>'APH KIC KIA PC'!K35</f>
        <v>Välj…</v>
      </c>
      <c r="D35" s="46">
        <f>'APH KIC KIA PC'!D35</f>
        <v>0</v>
      </c>
      <c r="E35" s="47" t="str">
        <f>TRIM(LEFT('1. Artikeldata Grund'!E35,30))</f>
        <v/>
      </c>
      <c r="F35" s="397" t="str">
        <f>IFERROR(TRIM(RIGHT('1. Artikeldata Grund'!E35,LEN('1. Artikeldata Grund'!E35)-30)),"")</f>
        <v/>
      </c>
      <c r="G35" s="48" t="str">
        <f>TRIM('APH KIC KIA PC'!L35)</f>
        <v>Välj….</v>
      </c>
      <c r="H35" s="27">
        <f>'APH KIC KIA PC'!M35</f>
        <v>910</v>
      </c>
      <c r="I35" s="27">
        <v>99</v>
      </c>
      <c r="J35" s="117"/>
      <c r="K35" s="48" t="s">
        <v>1892</v>
      </c>
      <c r="L35" s="48" t="str">
        <f>IF('APH MD APH Specifika'!BD35="J","J","N")</f>
        <v>N</v>
      </c>
      <c r="M35" s="118"/>
      <c r="N35" s="48" t="s">
        <v>1895</v>
      </c>
      <c r="O35" s="119"/>
      <c r="P35" s="48" t="s">
        <v>1894</v>
      </c>
      <c r="Q35" s="27">
        <v>0</v>
      </c>
      <c r="R35" s="117"/>
      <c r="S35" s="117"/>
      <c r="T35" s="117"/>
      <c r="U35" s="117"/>
      <c r="V35" s="117"/>
      <c r="W35" s="27">
        <v>1</v>
      </c>
      <c r="X35" s="27">
        <v>1</v>
      </c>
      <c r="Y35" s="48" t="s">
        <v>1895</v>
      </c>
      <c r="Z35" s="48" t="s">
        <v>1895</v>
      </c>
      <c r="AA35" s="48" t="s">
        <v>1895</v>
      </c>
      <c r="AB35" s="119"/>
      <c r="AC35" s="119"/>
      <c r="AD35" s="119"/>
      <c r="AE35" s="119"/>
      <c r="AF35" s="119"/>
      <c r="AG35" s="119"/>
      <c r="AH35" s="48" t="s">
        <v>1895</v>
      </c>
      <c r="AI35" s="27" t="str">
        <f>TRIM(LEFT('1. Artikeldata Grund'!G35,6))</f>
        <v/>
      </c>
      <c r="AJ35" s="464" cm="1">
        <f t="array" ref="AJ35">_xlfn.IFS(AV35="1",20,AV35="2",20,AV35="3",20,AV35="0",99,AV35="",99)</f>
        <v>99</v>
      </c>
      <c r="AK35" s="50" t="s">
        <v>112</v>
      </c>
      <c r="AL35" s="50" t="s">
        <v>112</v>
      </c>
      <c r="AM35" s="117"/>
      <c r="AN35" s="48"/>
      <c r="AO35" s="48"/>
      <c r="AP35" s="50" t="s">
        <v>112</v>
      </c>
      <c r="AQ35" s="51">
        <v>1</v>
      </c>
      <c r="AR35" s="27" t="str">
        <f>TRIM('APH KIC KIA PC'!O35)</f>
        <v/>
      </c>
      <c r="AS35" s="118"/>
      <c r="AT35" s="48" t="str">
        <f>LEFT('1. Artikeldata Grund'!H35,2)</f>
        <v>Vä</v>
      </c>
      <c r="AU35" s="27" t="str" cm="1">
        <f t="array" ref="AU35">_xlfn.IFS('1. Artikeldata Grund'!I35="","",'1. Artikeldata Grund'!I35=Tabeller!$J$3,"",'1. Artikeldata Grund'!I35=Tabeller!$J$4,"",'1. Artikeldata Grund'!I35=Tabeller!$J$5,LEFT('1. Artikeldata Grund'!I35,1),'1. Artikeldata Grund'!I35=Tabeller!$J$6,LEFT('1. Artikeldata Grund'!I35,1))</f>
        <v/>
      </c>
      <c r="AV35" s="27" t="str" cm="1">
        <f t="array" ref="AV35">_xlfn.IFS('1. Artikeldata Grund'!J35="","",'1. Artikeldata Grund'!J35=Tabeller!$K$3,"",'1. Artikeldata Grund'!J35=Tabeller!$K$4,"",'1. Artikeldata Grund'!J35=Tabeller!$K$5,LEFT('1. Artikeldata Grund'!J35,1),'1. Artikeldata Grund'!J35=Tabeller!$K$6,LEFT('1. Artikeldata Grund'!J35,1),'1. Artikeldata Grund'!J35=Tabeller!$K$7,LEFT('1. Artikeldata Grund'!J35,1))</f>
        <v/>
      </c>
      <c r="AW35" s="27"/>
      <c r="AX35" s="27">
        <f>IF('APH KIC KIA PC'!K35=Tabeller!$AI$4,2,1)</f>
        <v>1</v>
      </c>
      <c r="AY35" s="27" t="str" cm="1">
        <f t="array" ref="AY35">IF('APH KIC KIA PC'!K35=Tabeller!$AI$4,99,IFERROR(_xlfn.IFS('4. Inköpsdata'!L35=25%,41,'4. Inköpsdata'!L35=12%,42,'4. Inköpsdata'!L35=6%,43,'4. Inköpsdata'!L35="Momsfritt",38),""))</f>
        <v/>
      </c>
      <c r="AZ35" s="52" t="e">
        <f>IF('APH KIC KIA PC'!K35=Tabeller!$AI$4,'4. Inköpsdata'!J35,ROUND('APH KIC KIA PC'!AB35,2))</f>
        <v>#VALUE!</v>
      </c>
      <c r="BA35" s="52" t="e">
        <f>IF('APH KIC KIA PC'!K35=Tabeller!$AI$4,0.01,ROUND('APH KIC KIA PC'!AA35,2))</f>
        <v>#VALUE!</v>
      </c>
      <c r="BB35" s="27" t="str">
        <f>TRIM(RIGHT('1. Artikeldata Grund'!G35,2))</f>
        <v/>
      </c>
      <c r="BC35" s="136"/>
      <c r="BD35" s="48" t="s">
        <v>1895</v>
      </c>
      <c r="BE35" s="119"/>
      <c r="BF35" s="50" t="s">
        <v>112</v>
      </c>
      <c r="BG35" s="136"/>
      <c r="BH35" s="52"/>
      <c r="BI35" s="52"/>
      <c r="BJ35" s="52"/>
      <c r="BK35" s="52"/>
      <c r="BL35" s="53" t="s">
        <v>1800</v>
      </c>
      <c r="BM35" s="431" t="str">
        <f>TRIM('1. Artikeldata Grund'!D35)</f>
        <v/>
      </c>
    </row>
    <row r="36" spans="1:65" s="7" customFormat="1" ht="15" customHeight="1" x14ac:dyDescent="0.2">
      <c r="A36" s="21">
        <v>32</v>
      </c>
      <c r="B36" s="491" t="str">
        <f>'APH KIC KIA PC'!I36</f>
        <v>Välj…</v>
      </c>
      <c r="C36" s="491" t="str">
        <f>'APH KIC KIA PC'!K36</f>
        <v>Välj…</v>
      </c>
      <c r="D36" s="46">
        <f>'APH KIC KIA PC'!D36</f>
        <v>0</v>
      </c>
      <c r="E36" s="47" t="str">
        <f>TRIM(LEFT('1. Artikeldata Grund'!E36,30))</f>
        <v/>
      </c>
      <c r="F36" s="397" t="str">
        <f>IFERROR(TRIM(RIGHT('1. Artikeldata Grund'!E36,LEN('1. Artikeldata Grund'!E36)-30)),"")</f>
        <v/>
      </c>
      <c r="G36" s="48" t="str">
        <f>TRIM('APH KIC KIA PC'!L36)</f>
        <v>Välj….</v>
      </c>
      <c r="H36" s="27">
        <f>'APH KIC KIA PC'!M36</f>
        <v>910</v>
      </c>
      <c r="I36" s="27">
        <v>99</v>
      </c>
      <c r="J36" s="117"/>
      <c r="K36" s="48" t="s">
        <v>1892</v>
      </c>
      <c r="L36" s="48" t="str">
        <f>IF('APH MD APH Specifika'!BD36="J","J","N")</f>
        <v>N</v>
      </c>
      <c r="M36" s="118"/>
      <c r="N36" s="48" t="s">
        <v>1895</v>
      </c>
      <c r="O36" s="119"/>
      <c r="P36" s="48" t="s">
        <v>1894</v>
      </c>
      <c r="Q36" s="27">
        <v>0</v>
      </c>
      <c r="R36" s="117"/>
      <c r="S36" s="117"/>
      <c r="T36" s="117"/>
      <c r="U36" s="117"/>
      <c r="V36" s="117"/>
      <c r="W36" s="27">
        <v>1</v>
      </c>
      <c r="X36" s="27">
        <v>1</v>
      </c>
      <c r="Y36" s="48" t="s">
        <v>1895</v>
      </c>
      <c r="Z36" s="48" t="s">
        <v>1895</v>
      </c>
      <c r="AA36" s="48" t="s">
        <v>1895</v>
      </c>
      <c r="AB36" s="119"/>
      <c r="AC36" s="119"/>
      <c r="AD36" s="119"/>
      <c r="AE36" s="119"/>
      <c r="AF36" s="119"/>
      <c r="AG36" s="119"/>
      <c r="AH36" s="48" t="s">
        <v>1895</v>
      </c>
      <c r="AI36" s="27" t="str">
        <f>TRIM(LEFT('1. Artikeldata Grund'!G36,6))</f>
        <v/>
      </c>
      <c r="AJ36" s="464" cm="1">
        <f t="array" ref="AJ36">_xlfn.IFS(AV36="1",20,AV36="2",20,AV36="3",20,AV36="0",99,AV36="",99)</f>
        <v>99</v>
      </c>
      <c r="AK36" s="50" t="s">
        <v>112</v>
      </c>
      <c r="AL36" s="50" t="s">
        <v>112</v>
      </c>
      <c r="AM36" s="117"/>
      <c r="AN36" s="48"/>
      <c r="AO36" s="48"/>
      <c r="AP36" s="50" t="s">
        <v>112</v>
      </c>
      <c r="AQ36" s="51">
        <v>1</v>
      </c>
      <c r="AR36" s="27" t="str">
        <f>TRIM('APH KIC KIA PC'!O36)</f>
        <v/>
      </c>
      <c r="AS36" s="118"/>
      <c r="AT36" s="48" t="str">
        <f>LEFT('1. Artikeldata Grund'!H36,2)</f>
        <v>Vä</v>
      </c>
      <c r="AU36" s="27" t="str" cm="1">
        <f t="array" ref="AU36">_xlfn.IFS('1. Artikeldata Grund'!I36="","",'1. Artikeldata Grund'!I36=Tabeller!$J$3,"",'1. Artikeldata Grund'!I36=Tabeller!$J$4,"",'1. Artikeldata Grund'!I36=Tabeller!$J$5,LEFT('1. Artikeldata Grund'!I36,1),'1. Artikeldata Grund'!I36=Tabeller!$J$6,LEFT('1. Artikeldata Grund'!I36,1))</f>
        <v/>
      </c>
      <c r="AV36" s="27" t="str" cm="1">
        <f t="array" ref="AV36">_xlfn.IFS('1. Artikeldata Grund'!J36="","",'1. Artikeldata Grund'!J36=Tabeller!$K$3,"",'1. Artikeldata Grund'!J36=Tabeller!$K$4,"",'1. Artikeldata Grund'!J36=Tabeller!$K$5,LEFT('1. Artikeldata Grund'!J36,1),'1. Artikeldata Grund'!J36=Tabeller!$K$6,LEFT('1. Artikeldata Grund'!J36,1),'1. Artikeldata Grund'!J36=Tabeller!$K$7,LEFT('1. Artikeldata Grund'!J36,1))</f>
        <v/>
      </c>
      <c r="AW36" s="27"/>
      <c r="AX36" s="27">
        <f>IF('APH KIC KIA PC'!K36=Tabeller!$AI$4,2,1)</f>
        <v>1</v>
      </c>
      <c r="AY36" s="27" t="str" cm="1">
        <f t="array" ref="AY36">IF('APH KIC KIA PC'!K36=Tabeller!$AI$4,99,IFERROR(_xlfn.IFS('4. Inköpsdata'!L36=25%,41,'4. Inköpsdata'!L36=12%,42,'4. Inköpsdata'!L36=6%,43,'4. Inköpsdata'!L36="Momsfritt",38),""))</f>
        <v/>
      </c>
      <c r="AZ36" s="52" t="e">
        <f>IF('APH KIC KIA PC'!K36=Tabeller!$AI$4,'4. Inköpsdata'!J36,ROUND('APH KIC KIA PC'!AB36,2))</f>
        <v>#VALUE!</v>
      </c>
      <c r="BA36" s="52" t="e">
        <f>IF('APH KIC KIA PC'!K36=Tabeller!$AI$4,0.01,ROUND('APH KIC KIA PC'!AA36,2))</f>
        <v>#VALUE!</v>
      </c>
      <c r="BB36" s="27" t="str">
        <f>TRIM(RIGHT('1. Artikeldata Grund'!G36,2))</f>
        <v/>
      </c>
      <c r="BC36" s="136"/>
      <c r="BD36" s="48" t="s">
        <v>1895</v>
      </c>
      <c r="BE36" s="119"/>
      <c r="BF36" s="50" t="s">
        <v>112</v>
      </c>
      <c r="BG36" s="136"/>
      <c r="BH36" s="52"/>
      <c r="BI36" s="52"/>
      <c r="BJ36" s="52"/>
      <c r="BK36" s="52"/>
      <c r="BL36" s="53" t="s">
        <v>1800</v>
      </c>
      <c r="BM36" s="431" t="str">
        <f>TRIM('1. Artikeldata Grund'!D36)</f>
        <v/>
      </c>
    </row>
    <row r="37" spans="1:65" s="7" customFormat="1" ht="15" customHeight="1" x14ac:dyDescent="0.2">
      <c r="A37" s="21">
        <v>33</v>
      </c>
      <c r="B37" s="491" t="str">
        <f>'APH KIC KIA PC'!I37</f>
        <v>Välj…</v>
      </c>
      <c r="C37" s="491" t="str">
        <f>'APH KIC KIA PC'!K37</f>
        <v>Välj…</v>
      </c>
      <c r="D37" s="46">
        <f>'APH KIC KIA PC'!D37</f>
        <v>0</v>
      </c>
      <c r="E37" s="47" t="str">
        <f>TRIM(LEFT('1. Artikeldata Grund'!E37,30))</f>
        <v/>
      </c>
      <c r="F37" s="397" t="str">
        <f>IFERROR(TRIM(RIGHT('1. Artikeldata Grund'!E37,LEN('1. Artikeldata Grund'!E37)-30)),"")</f>
        <v/>
      </c>
      <c r="G37" s="48" t="str">
        <f>TRIM('APH KIC KIA PC'!L37)</f>
        <v>Välj….</v>
      </c>
      <c r="H37" s="27">
        <f>'APH KIC KIA PC'!M37</f>
        <v>910</v>
      </c>
      <c r="I37" s="27">
        <v>99</v>
      </c>
      <c r="J37" s="117"/>
      <c r="K37" s="48" t="s">
        <v>1892</v>
      </c>
      <c r="L37" s="48" t="str">
        <f>IF('APH MD APH Specifika'!BD37="J","J","N")</f>
        <v>N</v>
      </c>
      <c r="M37" s="118"/>
      <c r="N37" s="48" t="s">
        <v>1895</v>
      </c>
      <c r="O37" s="119"/>
      <c r="P37" s="48" t="s">
        <v>1894</v>
      </c>
      <c r="Q37" s="27">
        <v>0</v>
      </c>
      <c r="R37" s="117"/>
      <c r="S37" s="117"/>
      <c r="T37" s="117"/>
      <c r="U37" s="117"/>
      <c r="V37" s="117"/>
      <c r="W37" s="27">
        <v>1</v>
      </c>
      <c r="X37" s="27">
        <v>1</v>
      </c>
      <c r="Y37" s="48" t="s">
        <v>1895</v>
      </c>
      <c r="Z37" s="48" t="s">
        <v>1895</v>
      </c>
      <c r="AA37" s="48" t="s">
        <v>1895</v>
      </c>
      <c r="AB37" s="119"/>
      <c r="AC37" s="119"/>
      <c r="AD37" s="119"/>
      <c r="AE37" s="119"/>
      <c r="AF37" s="119"/>
      <c r="AG37" s="119"/>
      <c r="AH37" s="48" t="s">
        <v>1895</v>
      </c>
      <c r="AI37" s="27" t="str">
        <f>TRIM(LEFT('1. Artikeldata Grund'!G37,6))</f>
        <v/>
      </c>
      <c r="AJ37" s="464" cm="1">
        <f t="array" ref="AJ37">_xlfn.IFS(AV37="1",20,AV37="2",20,AV37="3",20,AV37="0",99,AV37="",99)</f>
        <v>99</v>
      </c>
      <c r="AK37" s="50" t="s">
        <v>112</v>
      </c>
      <c r="AL37" s="50" t="s">
        <v>112</v>
      </c>
      <c r="AM37" s="117"/>
      <c r="AN37" s="48"/>
      <c r="AO37" s="48"/>
      <c r="AP37" s="50" t="s">
        <v>112</v>
      </c>
      <c r="AQ37" s="51">
        <v>1</v>
      </c>
      <c r="AR37" s="27" t="str">
        <f>TRIM('APH KIC KIA PC'!O37)</f>
        <v/>
      </c>
      <c r="AS37" s="118"/>
      <c r="AT37" s="48" t="str">
        <f>LEFT('1. Artikeldata Grund'!H37,2)</f>
        <v>Vä</v>
      </c>
      <c r="AU37" s="27" t="str" cm="1">
        <f t="array" ref="AU37">_xlfn.IFS('1. Artikeldata Grund'!I37="","",'1. Artikeldata Grund'!I37=Tabeller!$J$3,"",'1. Artikeldata Grund'!I37=Tabeller!$J$4,"",'1. Artikeldata Grund'!I37=Tabeller!$J$5,LEFT('1. Artikeldata Grund'!I37,1),'1. Artikeldata Grund'!I37=Tabeller!$J$6,LEFT('1. Artikeldata Grund'!I37,1))</f>
        <v/>
      </c>
      <c r="AV37" s="27" t="str" cm="1">
        <f t="array" ref="AV37">_xlfn.IFS('1. Artikeldata Grund'!J37="","",'1. Artikeldata Grund'!J37=Tabeller!$K$3,"",'1. Artikeldata Grund'!J37=Tabeller!$K$4,"",'1. Artikeldata Grund'!J37=Tabeller!$K$5,LEFT('1. Artikeldata Grund'!J37,1),'1. Artikeldata Grund'!J37=Tabeller!$K$6,LEFT('1. Artikeldata Grund'!J37,1),'1. Artikeldata Grund'!J37=Tabeller!$K$7,LEFT('1. Artikeldata Grund'!J37,1))</f>
        <v/>
      </c>
      <c r="AW37" s="27"/>
      <c r="AX37" s="27">
        <f>IF('APH KIC KIA PC'!K37=Tabeller!$AI$4,2,1)</f>
        <v>1</v>
      </c>
      <c r="AY37" s="27" t="str" cm="1">
        <f t="array" ref="AY37">IF('APH KIC KIA PC'!K37=Tabeller!$AI$4,99,IFERROR(_xlfn.IFS('4. Inköpsdata'!L37=25%,41,'4. Inköpsdata'!L37=12%,42,'4. Inköpsdata'!L37=6%,43,'4. Inköpsdata'!L37="Momsfritt",38),""))</f>
        <v/>
      </c>
      <c r="AZ37" s="52" t="e">
        <f>IF('APH KIC KIA PC'!K37=Tabeller!$AI$4,'4. Inköpsdata'!J37,ROUND('APH KIC KIA PC'!AB37,2))</f>
        <v>#VALUE!</v>
      </c>
      <c r="BA37" s="52" t="e">
        <f>IF('APH KIC KIA PC'!K37=Tabeller!$AI$4,0.01,ROUND('APH KIC KIA PC'!AA37,2))</f>
        <v>#VALUE!</v>
      </c>
      <c r="BB37" s="27" t="str">
        <f>TRIM(RIGHT('1. Artikeldata Grund'!G37,2))</f>
        <v/>
      </c>
      <c r="BC37" s="136"/>
      <c r="BD37" s="48" t="s">
        <v>1895</v>
      </c>
      <c r="BE37" s="119"/>
      <c r="BF37" s="50" t="s">
        <v>112</v>
      </c>
      <c r="BG37" s="136"/>
      <c r="BH37" s="52"/>
      <c r="BI37" s="52"/>
      <c r="BJ37" s="52"/>
      <c r="BK37" s="52"/>
      <c r="BL37" s="53" t="s">
        <v>1800</v>
      </c>
      <c r="BM37" s="431" t="str">
        <f>TRIM('1. Artikeldata Grund'!D37)</f>
        <v/>
      </c>
    </row>
    <row r="38" spans="1:65" s="7" customFormat="1" ht="15" customHeight="1" x14ac:dyDescent="0.2">
      <c r="A38" s="21">
        <v>34</v>
      </c>
      <c r="B38" s="491" t="str">
        <f>'APH KIC KIA PC'!I38</f>
        <v>Välj…</v>
      </c>
      <c r="C38" s="491" t="str">
        <f>'APH KIC KIA PC'!K38</f>
        <v>Välj…</v>
      </c>
      <c r="D38" s="46">
        <f>'APH KIC KIA PC'!D38</f>
        <v>0</v>
      </c>
      <c r="E38" s="47" t="str">
        <f>TRIM(LEFT('1. Artikeldata Grund'!E38,30))</f>
        <v/>
      </c>
      <c r="F38" s="397" t="str">
        <f>IFERROR(TRIM(RIGHT('1. Artikeldata Grund'!E38,LEN('1. Artikeldata Grund'!E38)-30)),"")</f>
        <v/>
      </c>
      <c r="G38" s="48" t="str">
        <f>TRIM('APH KIC KIA PC'!L38)</f>
        <v>Välj….</v>
      </c>
      <c r="H38" s="27">
        <f>'APH KIC KIA PC'!M38</f>
        <v>910</v>
      </c>
      <c r="I38" s="27">
        <v>99</v>
      </c>
      <c r="J38" s="117"/>
      <c r="K38" s="48" t="s">
        <v>1892</v>
      </c>
      <c r="L38" s="48" t="str">
        <f>IF('APH MD APH Specifika'!BD38="J","J","N")</f>
        <v>N</v>
      </c>
      <c r="M38" s="118"/>
      <c r="N38" s="48" t="s">
        <v>1895</v>
      </c>
      <c r="O38" s="119"/>
      <c r="P38" s="48" t="s">
        <v>1894</v>
      </c>
      <c r="Q38" s="27">
        <v>0</v>
      </c>
      <c r="R38" s="117"/>
      <c r="S38" s="117"/>
      <c r="T38" s="117"/>
      <c r="U38" s="117"/>
      <c r="V38" s="117"/>
      <c r="W38" s="27">
        <v>1</v>
      </c>
      <c r="X38" s="27">
        <v>1</v>
      </c>
      <c r="Y38" s="48" t="s">
        <v>1895</v>
      </c>
      <c r="Z38" s="48" t="s">
        <v>1895</v>
      </c>
      <c r="AA38" s="48" t="s">
        <v>1895</v>
      </c>
      <c r="AB38" s="119"/>
      <c r="AC38" s="119"/>
      <c r="AD38" s="119"/>
      <c r="AE38" s="119"/>
      <c r="AF38" s="119"/>
      <c r="AG38" s="119"/>
      <c r="AH38" s="48" t="s">
        <v>1895</v>
      </c>
      <c r="AI38" s="27" t="str">
        <f>TRIM(LEFT('1. Artikeldata Grund'!G38,6))</f>
        <v/>
      </c>
      <c r="AJ38" s="464" cm="1">
        <f t="array" ref="AJ38">_xlfn.IFS(AV38="1",20,AV38="2",20,AV38="3",20,AV38="0",99,AV38="",99)</f>
        <v>99</v>
      </c>
      <c r="AK38" s="50" t="s">
        <v>112</v>
      </c>
      <c r="AL38" s="50" t="s">
        <v>112</v>
      </c>
      <c r="AM38" s="117"/>
      <c r="AN38" s="48"/>
      <c r="AO38" s="48"/>
      <c r="AP38" s="50" t="s">
        <v>112</v>
      </c>
      <c r="AQ38" s="51">
        <v>1</v>
      </c>
      <c r="AR38" s="27" t="str">
        <f>TRIM('APH KIC KIA PC'!O38)</f>
        <v/>
      </c>
      <c r="AS38" s="118"/>
      <c r="AT38" s="48" t="str">
        <f>LEFT('1. Artikeldata Grund'!H38,2)</f>
        <v>Vä</v>
      </c>
      <c r="AU38" s="27" t="str" cm="1">
        <f t="array" ref="AU38">_xlfn.IFS('1. Artikeldata Grund'!I38="","",'1. Artikeldata Grund'!I38=Tabeller!$J$3,"",'1. Artikeldata Grund'!I38=Tabeller!$J$4,"",'1. Artikeldata Grund'!I38=Tabeller!$J$5,LEFT('1. Artikeldata Grund'!I38,1),'1. Artikeldata Grund'!I38=Tabeller!$J$6,LEFT('1. Artikeldata Grund'!I38,1))</f>
        <v/>
      </c>
      <c r="AV38" s="27" t="str" cm="1">
        <f t="array" ref="AV38">_xlfn.IFS('1. Artikeldata Grund'!J38="","",'1. Artikeldata Grund'!J38=Tabeller!$K$3,"",'1. Artikeldata Grund'!J38=Tabeller!$K$4,"",'1. Artikeldata Grund'!J38=Tabeller!$K$5,LEFT('1. Artikeldata Grund'!J38,1),'1. Artikeldata Grund'!J38=Tabeller!$K$6,LEFT('1. Artikeldata Grund'!J38,1),'1. Artikeldata Grund'!J38=Tabeller!$K$7,LEFT('1. Artikeldata Grund'!J38,1))</f>
        <v/>
      </c>
      <c r="AW38" s="27"/>
      <c r="AX38" s="27">
        <f>IF('APH KIC KIA PC'!K38=Tabeller!$AI$4,2,1)</f>
        <v>1</v>
      </c>
      <c r="AY38" s="27" t="str" cm="1">
        <f t="array" ref="AY38">IF('APH KIC KIA PC'!K38=Tabeller!$AI$4,99,IFERROR(_xlfn.IFS('4. Inköpsdata'!L38=25%,41,'4. Inköpsdata'!L38=12%,42,'4. Inköpsdata'!L38=6%,43,'4. Inköpsdata'!L38="Momsfritt",38),""))</f>
        <v/>
      </c>
      <c r="AZ38" s="52" t="e">
        <f>IF('APH KIC KIA PC'!K38=Tabeller!$AI$4,'4. Inköpsdata'!J38,ROUND('APH KIC KIA PC'!AB38,2))</f>
        <v>#VALUE!</v>
      </c>
      <c r="BA38" s="52" t="e">
        <f>IF('APH KIC KIA PC'!K38=Tabeller!$AI$4,0.01,ROUND('APH KIC KIA PC'!AA38,2))</f>
        <v>#VALUE!</v>
      </c>
      <c r="BB38" s="27" t="str">
        <f>TRIM(RIGHT('1. Artikeldata Grund'!G38,2))</f>
        <v/>
      </c>
      <c r="BC38" s="136"/>
      <c r="BD38" s="48" t="s">
        <v>1895</v>
      </c>
      <c r="BE38" s="119"/>
      <c r="BF38" s="50" t="s">
        <v>112</v>
      </c>
      <c r="BG38" s="136"/>
      <c r="BH38" s="52"/>
      <c r="BI38" s="52"/>
      <c r="BJ38" s="52"/>
      <c r="BK38" s="52"/>
      <c r="BL38" s="53" t="s">
        <v>1800</v>
      </c>
      <c r="BM38" s="431" t="str">
        <f>TRIM('1. Artikeldata Grund'!D38)</f>
        <v/>
      </c>
    </row>
    <row r="39" spans="1:65" s="7" customFormat="1" ht="15" customHeight="1" x14ac:dyDescent="0.2">
      <c r="A39" s="21">
        <v>35</v>
      </c>
      <c r="B39" s="491" t="str">
        <f>'APH KIC KIA PC'!I39</f>
        <v>Välj…</v>
      </c>
      <c r="C39" s="491" t="str">
        <f>'APH KIC KIA PC'!K39</f>
        <v>Välj…</v>
      </c>
      <c r="D39" s="46">
        <f>'APH KIC KIA PC'!D39</f>
        <v>0</v>
      </c>
      <c r="E39" s="47" t="str">
        <f>TRIM(LEFT('1. Artikeldata Grund'!E39,30))</f>
        <v/>
      </c>
      <c r="F39" s="397" t="str">
        <f>IFERROR(TRIM(RIGHT('1. Artikeldata Grund'!E39,LEN('1. Artikeldata Grund'!E39)-30)),"")</f>
        <v/>
      </c>
      <c r="G39" s="48" t="str">
        <f>TRIM('APH KIC KIA PC'!L39)</f>
        <v>Välj….</v>
      </c>
      <c r="H39" s="27">
        <f>'APH KIC KIA PC'!M39</f>
        <v>910</v>
      </c>
      <c r="I39" s="27">
        <v>99</v>
      </c>
      <c r="J39" s="117"/>
      <c r="K39" s="48" t="s">
        <v>1892</v>
      </c>
      <c r="L39" s="48" t="str">
        <f>IF('APH MD APH Specifika'!BD39="J","J","N")</f>
        <v>N</v>
      </c>
      <c r="M39" s="118"/>
      <c r="N39" s="48" t="s">
        <v>1895</v>
      </c>
      <c r="O39" s="119"/>
      <c r="P39" s="48" t="s">
        <v>1894</v>
      </c>
      <c r="Q39" s="27">
        <v>0</v>
      </c>
      <c r="R39" s="117"/>
      <c r="S39" s="117"/>
      <c r="T39" s="117"/>
      <c r="U39" s="117"/>
      <c r="V39" s="117"/>
      <c r="W39" s="27">
        <v>1</v>
      </c>
      <c r="X39" s="27">
        <v>1</v>
      </c>
      <c r="Y39" s="48" t="s">
        <v>1895</v>
      </c>
      <c r="Z39" s="48" t="s">
        <v>1895</v>
      </c>
      <c r="AA39" s="48" t="s">
        <v>1895</v>
      </c>
      <c r="AB39" s="119"/>
      <c r="AC39" s="119"/>
      <c r="AD39" s="119"/>
      <c r="AE39" s="119"/>
      <c r="AF39" s="119"/>
      <c r="AG39" s="119"/>
      <c r="AH39" s="48" t="s">
        <v>1895</v>
      </c>
      <c r="AI39" s="27" t="str">
        <f>TRIM(LEFT('1. Artikeldata Grund'!G39,6))</f>
        <v/>
      </c>
      <c r="AJ39" s="464" cm="1">
        <f t="array" ref="AJ39">_xlfn.IFS(AV39="1",20,AV39="2",20,AV39="3",20,AV39="0",99,AV39="",99)</f>
        <v>99</v>
      </c>
      <c r="AK39" s="50" t="s">
        <v>112</v>
      </c>
      <c r="AL39" s="50" t="s">
        <v>112</v>
      </c>
      <c r="AM39" s="117"/>
      <c r="AN39" s="48"/>
      <c r="AO39" s="48"/>
      <c r="AP39" s="50" t="s">
        <v>112</v>
      </c>
      <c r="AQ39" s="51">
        <v>1</v>
      </c>
      <c r="AR39" s="27" t="str">
        <f>TRIM('APH KIC KIA PC'!O39)</f>
        <v/>
      </c>
      <c r="AS39" s="118"/>
      <c r="AT39" s="48" t="str">
        <f>LEFT('1. Artikeldata Grund'!H39,2)</f>
        <v>Vä</v>
      </c>
      <c r="AU39" s="27" t="str" cm="1">
        <f t="array" ref="AU39">_xlfn.IFS('1. Artikeldata Grund'!I39="","",'1. Artikeldata Grund'!I39=Tabeller!$J$3,"",'1. Artikeldata Grund'!I39=Tabeller!$J$4,"",'1. Artikeldata Grund'!I39=Tabeller!$J$5,LEFT('1. Artikeldata Grund'!I39,1),'1. Artikeldata Grund'!I39=Tabeller!$J$6,LEFT('1. Artikeldata Grund'!I39,1))</f>
        <v/>
      </c>
      <c r="AV39" s="27" t="str" cm="1">
        <f t="array" ref="AV39">_xlfn.IFS('1. Artikeldata Grund'!J39="","",'1. Artikeldata Grund'!J39=Tabeller!$K$3,"",'1. Artikeldata Grund'!J39=Tabeller!$K$4,"",'1. Artikeldata Grund'!J39=Tabeller!$K$5,LEFT('1. Artikeldata Grund'!J39,1),'1. Artikeldata Grund'!J39=Tabeller!$K$6,LEFT('1. Artikeldata Grund'!J39,1),'1. Artikeldata Grund'!J39=Tabeller!$K$7,LEFT('1. Artikeldata Grund'!J39,1))</f>
        <v/>
      </c>
      <c r="AW39" s="27"/>
      <c r="AX39" s="27">
        <f>IF('APH KIC KIA PC'!K39=Tabeller!$AI$4,2,1)</f>
        <v>1</v>
      </c>
      <c r="AY39" s="27" t="str" cm="1">
        <f t="array" ref="AY39">IF('APH KIC KIA PC'!K39=Tabeller!$AI$4,99,IFERROR(_xlfn.IFS('4. Inköpsdata'!L39=25%,41,'4. Inköpsdata'!L39=12%,42,'4. Inköpsdata'!L39=6%,43,'4. Inköpsdata'!L39="Momsfritt",38),""))</f>
        <v/>
      </c>
      <c r="AZ39" s="52" t="e">
        <f>IF('APH KIC KIA PC'!K39=Tabeller!$AI$4,'4. Inköpsdata'!J39,ROUND('APH KIC KIA PC'!AB39,2))</f>
        <v>#VALUE!</v>
      </c>
      <c r="BA39" s="52" t="e">
        <f>IF('APH KIC KIA PC'!K39=Tabeller!$AI$4,0.01,ROUND('APH KIC KIA PC'!AA39,2))</f>
        <v>#VALUE!</v>
      </c>
      <c r="BB39" s="27" t="str">
        <f>TRIM(RIGHT('1. Artikeldata Grund'!G39,2))</f>
        <v/>
      </c>
      <c r="BC39" s="136"/>
      <c r="BD39" s="48" t="s">
        <v>1895</v>
      </c>
      <c r="BE39" s="119"/>
      <c r="BF39" s="50" t="s">
        <v>112</v>
      </c>
      <c r="BG39" s="136"/>
      <c r="BH39" s="52"/>
      <c r="BI39" s="52"/>
      <c r="BJ39" s="52"/>
      <c r="BK39" s="52"/>
      <c r="BL39" s="53" t="s">
        <v>1800</v>
      </c>
      <c r="BM39" s="431" t="str">
        <f>TRIM('1. Artikeldata Grund'!D39)</f>
        <v/>
      </c>
    </row>
    <row r="40" spans="1:65" s="7" customFormat="1" ht="15" customHeight="1" x14ac:dyDescent="0.2">
      <c r="A40" s="21">
        <v>36</v>
      </c>
      <c r="B40" s="491" t="str">
        <f>'APH KIC KIA PC'!I40</f>
        <v>Välj…</v>
      </c>
      <c r="C40" s="491" t="str">
        <f>'APH KIC KIA PC'!K40</f>
        <v>Välj…</v>
      </c>
      <c r="D40" s="46">
        <f>'APH KIC KIA PC'!D40</f>
        <v>0</v>
      </c>
      <c r="E40" s="47" t="str">
        <f>TRIM(LEFT('1. Artikeldata Grund'!E40,30))</f>
        <v/>
      </c>
      <c r="F40" s="397" t="str">
        <f>IFERROR(TRIM(RIGHT('1. Artikeldata Grund'!E40,LEN('1. Artikeldata Grund'!E40)-30)),"")</f>
        <v/>
      </c>
      <c r="G40" s="48" t="str">
        <f>TRIM('APH KIC KIA PC'!L40)</f>
        <v>Välj….</v>
      </c>
      <c r="H40" s="27">
        <f>'APH KIC KIA PC'!M40</f>
        <v>910</v>
      </c>
      <c r="I40" s="27">
        <v>99</v>
      </c>
      <c r="J40" s="117"/>
      <c r="K40" s="48" t="s">
        <v>1892</v>
      </c>
      <c r="L40" s="48" t="str">
        <f>IF('APH MD APH Specifika'!BD40="J","J","N")</f>
        <v>N</v>
      </c>
      <c r="M40" s="118"/>
      <c r="N40" s="48" t="s">
        <v>1895</v>
      </c>
      <c r="O40" s="119"/>
      <c r="P40" s="48" t="s">
        <v>1894</v>
      </c>
      <c r="Q40" s="27">
        <v>0</v>
      </c>
      <c r="R40" s="117"/>
      <c r="S40" s="117"/>
      <c r="T40" s="117"/>
      <c r="U40" s="117"/>
      <c r="V40" s="117"/>
      <c r="W40" s="27">
        <v>1</v>
      </c>
      <c r="X40" s="27">
        <v>1</v>
      </c>
      <c r="Y40" s="48" t="s">
        <v>1895</v>
      </c>
      <c r="Z40" s="48" t="s">
        <v>1895</v>
      </c>
      <c r="AA40" s="48" t="s">
        <v>1895</v>
      </c>
      <c r="AB40" s="119"/>
      <c r="AC40" s="119"/>
      <c r="AD40" s="119"/>
      <c r="AE40" s="119"/>
      <c r="AF40" s="119"/>
      <c r="AG40" s="119"/>
      <c r="AH40" s="48" t="s">
        <v>1895</v>
      </c>
      <c r="AI40" s="27" t="str">
        <f>TRIM(LEFT('1. Artikeldata Grund'!G40,6))</f>
        <v/>
      </c>
      <c r="AJ40" s="464" cm="1">
        <f t="array" ref="AJ40">_xlfn.IFS(AV40="1",20,AV40="2",20,AV40="3",20,AV40="0",99,AV40="",99)</f>
        <v>99</v>
      </c>
      <c r="AK40" s="50" t="s">
        <v>112</v>
      </c>
      <c r="AL40" s="50" t="s">
        <v>112</v>
      </c>
      <c r="AM40" s="117"/>
      <c r="AN40" s="48"/>
      <c r="AO40" s="48"/>
      <c r="AP40" s="50" t="s">
        <v>112</v>
      </c>
      <c r="AQ40" s="51">
        <v>1</v>
      </c>
      <c r="AR40" s="27" t="str">
        <f>TRIM('APH KIC KIA PC'!O40)</f>
        <v/>
      </c>
      <c r="AS40" s="118"/>
      <c r="AT40" s="48" t="str">
        <f>LEFT('1. Artikeldata Grund'!H40,2)</f>
        <v>Vä</v>
      </c>
      <c r="AU40" s="27" t="str" cm="1">
        <f t="array" ref="AU40">_xlfn.IFS('1. Artikeldata Grund'!I40="","",'1. Artikeldata Grund'!I40=Tabeller!$J$3,"",'1. Artikeldata Grund'!I40=Tabeller!$J$4,"",'1. Artikeldata Grund'!I40=Tabeller!$J$5,LEFT('1. Artikeldata Grund'!I40,1),'1. Artikeldata Grund'!I40=Tabeller!$J$6,LEFT('1. Artikeldata Grund'!I40,1))</f>
        <v/>
      </c>
      <c r="AV40" s="27" t="str" cm="1">
        <f t="array" ref="AV40">_xlfn.IFS('1. Artikeldata Grund'!J40="","",'1. Artikeldata Grund'!J40=Tabeller!$K$3,"",'1. Artikeldata Grund'!J40=Tabeller!$K$4,"",'1. Artikeldata Grund'!J40=Tabeller!$K$5,LEFT('1. Artikeldata Grund'!J40,1),'1. Artikeldata Grund'!J40=Tabeller!$K$6,LEFT('1. Artikeldata Grund'!J40,1),'1. Artikeldata Grund'!J40=Tabeller!$K$7,LEFT('1. Artikeldata Grund'!J40,1))</f>
        <v/>
      </c>
      <c r="AW40" s="27"/>
      <c r="AX40" s="27">
        <f>IF('APH KIC KIA PC'!K40=Tabeller!$AI$4,2,1)</f>
        <v>1</v>
      </c>
      <c r="AY40" s="27" t="str" cm="1">
        <f t="array" ref="AY40">IF('APH KIC KIA PC'!K40=Tabeller!$AI$4,99,IFERROR(_xlfn.IFS('4. Inköpsdata'!L40=25%,41,'4. Inköpsdata'!L40=12%,42,'4. Inköpsdata'!L40=6%,43,'4. Inköpsdata'!L40="Momsfritt",38),""))</f>
        <v/>
      </c>
      <c r="AZ40" s="52" t="e">
        <f>IF('APH KIC KIA PC'!K40=Tabeller!$AI$4,'4. Inköpsdata'!J40,ROUND('APH KIC KIA PC'!AB40,2))</f>
        <v>#VALUE!</v>
      </c>
      <c r="BA40" s="52" t="e">
        <f>IF('APH KIC KIA PC'!K40=Tabeller!$AI$4,0.01,ROUND('APH KIC KIA PC'!AA40,2))</f>
        <v>#VALUE!</v>
      </c>
      <c r="BB40" s="27" t="str">
        <f>TRIM(RIGHT('1. Artikeldata Grund'!G40,2))</f>
        <v/>
      </c>
      <c r="BC40" s="136"/>
      <c r="BD40" s="48" t="s">
        <v>1895</v>
      </c>
      <c r="BE40" s="119"/>
      <c r="BF40" s="50" t="s">
        <v>112</v>
      </c>
      <c r="BG40" s="136"/>
      <c r="BH40" s="52"/>
      <c r="BI40" s="52"/>
      <c r="BJ40" s="52"/>
      <c r="BK40" s="52"/>
      <c r="BL40" s="53" t="s">
        <v>1800</v>
      </c>
      <c r="BM40" s="431" t="str">
        <f>TRIM('1. Artikeldata Grund'!D40)</f>
        <v/>
      </c>
    </row>
    <row r="41" spans="1:65" s="7" customFormat="1" ht="15" customHeight="1" x14ac:dyDescent="0.2">
      <c r="A41" s="21">
        <v>37</v>
      </c>
      <c r="B41" s="491" t="str">
        <f>'APH KIC KIA PC'!I41</f>
        <v>Välj…</v>
      </c>
      <c r="C41" s="491" t="str">
        <f>'APH KIC KIA PC'!K41</f>
        <v>Välj…</v>
      </c>
      <c r="D41" s="46">
        <f>'APH KIC KIA PC'!D41</f>
        <v>0</v>
      </c>
      <c r="E41" s="47" t="str">
        <f>TRIM(LEFT('1. Artikeldata Grund'!E41,30))</f>
        <v/>
      </c>
      <c r="F41" s="397" t="str">
        <f>IFERROR(TRIM(RIGHT('1. Artikeldata Grund'!E41,LEN('1. Artikeldata Grund'!E41)-30)),"")</f>
        <v/>
      </c>
      <c r="G41" s="48" t="str">
        <f>TRIM('APH KIC KIA PC'!L41)</f>
        <v>Välj….</v>
      </c>
      <c r="H41" s="27">
        <f>'APH KIC KIA PC'!M41</f>
        <v>910</v>
      </c>
      <c r="I41" s="27">
        <v>99</v>
      </c>
      <c r="J41" s="117"/>
      <c r="K41" s="48" t="s">
        <v>1892</v>
      </c>
      <c r="L41" s="48" t="str">
        <f>IF('APH MD APH Specifika'!BD41="J","J","N")</f>
        <v>N</v>
      </c>
      <c r="M41" s="118"/>
      <c r="N41" s="48" t="s">
        <v>1895</v>
      </c>
      <c r="O41" s="119"/>
      <c r="P41" s="48" t="s">
        <v>1894</v>
      </c>
      <c r="Q41" s="27">
        <v>0</v>
      </c>
      <c r="R41" s="117"/>
      <c r="S41" s="117"/>
      <c r="T41" s="117"/>
      <c r="U41" s="117"/>
      <c r="V41" s="117"/>
      <c r="W41" s="27">
        <v>1</v>
      </c>
      <c r="X41" s="27">
        <v>1</v>
      </c>
      <c r="Y41" s="48" t="s">
        <v>1895</v>
      </c>
      <c r="Z41" s="48" t="s">
        <v>1895</v>
      </c>
      <c r="AA41" s="48" t="s">
        <v>1895</v>
      </c>
      <c r="AB41" s="119"/>
      <c r="AC41" s="119"/>
      <c r="AD41" s="119"/>
      <c r="AE41" s="119"/>
      <c r="AF41" s="119"/>
      <c r="AG41" s="119"/>
      <c r="AH41" s="48" t="s">
        <v>1895</v>
      </c>
      <c r="AI41" s="27" t="str">
        <f>TRIM(LEFT('1. Artikeldata Grund'!G41,6))</f>
        <v/>
      </c>
      <c r="AJ41" s="464" cm="1">
        <f t="array" ref="AJ41">_xlfn.IFS(AV41="1",20,AV41="2",20,AV41="3",20,AV41="0",99,AV41="",99)</f>
        <v>99</v>
      </c>
      <c r="AK41" s="50" t="s">
        <v>112</v>
      </c>
      <c r="AL41" s="50" t="s">
        <v>112</v>
      </c>
      <c r="AM41" s="117"/>
      <c r="AN41" s="48"/>
      <c r="AO41" s="48"/>
      <c r="AP41" s="50" t="s">
        <v>112</v>
      </c>
      <c r="AQ41" s="51">
        <v>1</v>
      </c>
      <c r="AR41" s="27" t="str">
        <f>TRIM('APH KIC KIA PC'!O41)</f>
        <v/>
      </c>
      <c r="AS41" s="118"/>
      <c r="AT41" s="48" t="str">
        <f>LEFT('1. Artikeldata Grund'!H41,2)</f>
        <v>Vä</v>
      </c>
      <c r="AU41" s="27" t="str" cm="1">
        <f t="array" ref="AU41">_xlfn.IFS('1. Artikeldata Grund'!I41="","",'1. Artikeldata Grund'!I41=Tabeller!$J$3,"",'1. Artikeldata Grund'!I41=Tabeller!$J$4,"",'1. Artikeldata Grund'!I41=Tabeller!$J$5,LEFT('1. Artikeldata Grund'!I41,1),'1. Artikeldata Grund'!I41=Tabeller!$J$6,LEFT('1. Artikeldata Grund'!I41,1))</f>
        <v/>
      </c>
      <c r="AV41" s="27" t="str" cm="1">
        <f t="array" ref="AV41">_xlfn.IFS('1. Artikeldata Grund'!J41="","",'1. Artikeldata Grund'!J41=Tabeller!$K$3,"",'1. Artikeldata Grund'!J41=Tabeller!$K$4,"",'1. Artikeldata Grund'!J41=Tabeller!$K$5,LEFT('1. Artikeldata Grund'!J41,1),'1. Artikeldata Grund'!J41=Tabeller!$K$6,LEFT('1. Artikeldata Grund'!J41,1),'1. Artikeldata Grund'!J41=Tabeller!$K$7,LEFT('1. Artikeldata Grund'!J41,1))</f>
        <v/>
      </c>
      <c r="AW41" s="27"/>
      <c r="AX41" s="27">
        <f>IF('APH KIC KIA PC'!K41=Tabeller!$AI$4,2,1)</f>
        <v>1</v>
      </c>
      <c r="AY41" s="27" t="str" cm="1">
        <f t="array" ref="AY41">IF('APH KIC KIA PC'!K41=Tabeller!$AI$4,99,IFERROR(_xlfn.IFS('4. Inköpsdata'!L41=25%,41,'4. Inköpsdata'!L41=12%,42,'4. Inköpsdata'!L41=6%,43,'4. Inköpsdata'!L41="Momsfritt",38),""))</f>
        <v/>
      </c>
      <c r="AZ41" s="52" t="e">
        <f>IF('APH KIC KIA PC'!K41=Tabeller!$AI$4,'4. Inköpsdata'!J41,ROUND('APH KIC KIA PC'!AB41,2))</f>
        <v>#VALUE!</v>
      </c>
      <c r="BA41" s="52" t="e">
        <f>IF('APH KIC KIA PC'!K41=Tabeller!$AI$4,0.01,ROUND('APH KIC KIA PC'!AA41,2))</f>
        <v>#VALUE!</v>
      </c>
      <c r="BB41" s="27" t="str">
        <f>TRIM(RIGHT('1. Artikeldata Grund'!G41,2))</f>
        <v/>
      </c>
      <c r="BC41" s="136"/>
      <c r="BD41" s="48" t="s">
        <v>1895</v>
      </c>
      <c r="BE41" s="119"/>
      <c r="BF41" s="50" t="s">
        <v>112</v>
      </c>
      <c r="BG41" s="136"/>
      <c r="BH41" s="52"/>
      <c r="BI41" s="52"/>
      <c r="BJ41" s="52"/>
      <c r="BK41" s="52"/>
      <c r="BL41" s="53" t="s">
        <v>1800</v>
      </c>
      <c r="BM41" s="431" t="str">
        <f>TRIM('1. Artikeldata Grund'!D41)</f>
        <v/>
      </c>
    </row>
    <row r="42" spans="1:65" s="7" customFormat="1" ht="15" customHeight="1" x14ac:dyDescent="0.2">
      <c r="A42" s="21">
        <v>38</v>
      </c>
      <c r="B42" s="491" t="str">
        <f>'APH KIC KIA PC'!I42</f>
        <v>Välj…</v>
      </c>
      <c r="C42" s="491" t="str">
        <f>'APH KIC KIA PC'!K42</f>
        <v>Välj…</v>
      </c>
      <c r="D42" s="46">
        <f>'APH KIC KIA PC'!D42</f>
        <v>0</v>
      </c>
      <c r="E42" s="47" t="str">
        <f>TRIM(LEFT('1. Artikeldata Grund'!E42,30))</f>
        <v/>
      </c>
      <c r="F42" s="397" t="str">
        <f>IFERROR(TRIM(RIGHT('1. Artikeldata Grund'!E42,LEN('1. Artikeldata Grund'!E42)-30)),"")</f>
        <v/>
      </c>
      <c r="G42" s="48" t="str">
        <f>TRIM('APH KIC KIA PC'!L42)</f>
        <v>Välj….</v>
      </c>
      <c r="H42" s="27">
        <f>'APH KIC KIA PC'!M42</f>
        <v>910</v>
      </c>
      <c r="I42" s="27">
        <v>99</v>
      </c>
      <c r="J42" s="117"/>
      <c r="K42" s="48" t="s">
        <v>1892</v>
      </c>
      <c r="L42" s="48" t="str">
        <f>IF('APH MD APH Specifika'!BD42="J","J","N")</f>
        <v>N</v>
      </c>
      <c r="M42" s="118"/>
      <c r="N42" s="48" t="s">
        <v>1895</v>
      </c>
      <c r="O42" s="119"/>
      <c r="P42" s="48" t="s">
        <v>1894</v>
      </c>
      <c r="Q42" s="27">
        <v>0</v>
      </c>
      <c r="R42" s="117"/>
      <c r="S42" s="117"/>
      <c r="T42" s="117"/>
      <c r="U42" s="117"/>
      <c r="V42" s="117"/>
      <c r="W42" s="27">
        <v>1</v>
      </c>
      <c r="X42" s="27">
        <v>1</v>
      </c>
      <c r="Y42" s="48" t="s">
        <v>1895</v>
      </c>
      <c r="Z42" s="48" t="s">
        <v>1895</v>
      </c>
      <c r="AA42" s="48" t="s">
        <v>1895</v>
      </c>
      <c r="AB42" s="119"/>
      <c r="AC42" s="119"/>
      <c r="AD42" s="119"/>
      <c r="AE42" s="119"/>
      <c r="AF42" s="119"/>
      <c r="AG42" s="119"/>
      <c r="AH42" s="48" t="s">
        <v>1895</v>
      </c>
      <c r="AI42" s="27" t="str">
        <f>TRIM(LEFT('1. Artikeldata Grund'!G42,6))</f>
        <v/>
      </c>
      <c r="AJ42" s="464" cm="1">
        <f t="array" ref="AJ42">_xlfn.IFS(AV42="1",20,AV42="2",20,AV42="3",20,AV42="0",99,AV42="",99)</f>
        <v>99</v>
      </c>
      <c r="AK42" s="50" t="s">
        <v>112</v>
      </c>
      <c r="AL42" s="50" t="s">
        <v>112</v>
      </c>
      <c r="AM42" s="117"/>
      <c r="AN42" s="48"/>
      <c r="AO42" s="48"/>
      <c r="AP42" s="50" t="s">
        <v>112</v>
      </c>
      <c r="AQ42" s="51">
        <v>1</v>
      </c>
      <c r="AR42" s="27" t="str">
        <f>TRIM('APH KIC KIA PC'!O42)</f>
        <v/>
      </c>
      <c r="AS42" s="118"/>
      <c r="AT42" s="48" t="str">
        <f>LEFT('1. Artikeldata Grund'!H42,2)</f>
        <v>Vä</v>
      </c>
      <c r="AU42" s="27" t="str" cm="1">
        <f t="array" ref="AU42">_xlfn.IFS('1. Artikeldata Grund'!I42="","",'1. Artikeldata Grund'!I42=Tabeller!$J$3,"",'1. Artikeldata Grund'!I42=Tabeller!$J$4,"",'1. Artikeldata Grund'!I42=Tabeller!$J$5,LEFT('1. Artikeldata Grund'!I42,1),'1. Artikeldata Grund'!I42=Tabeller!$J$6,LEFT('1. Artikeldata Grund'!I42,1))</f>
        <v/>
      </c>
      <c r="AV42" s="27" t="str" cm="1">
        <f t="array" ref="AV42">_xlfn.IFS('1. Artikeldata Grund'!J42="","",'1. Artikeldata Grund'!J42=Tabeller!$K$3,"",'1. Artikeldata Grund'!J42=Tabeller!$K$4,"",'1. Artikeldata Grund'!J42=Tabeller!$K$5,LEFT('1. Artikeldata Grund'!J42,1),'1. Artikeldata Grund'!J42=Tabeller!$K$6,LEFT('1. Artikeldata Grund'!J42,1),'1. Artikeldata Grund'!J42=Tabeller!$K$7,LEFT('1. Artikeldata Grund'!J42,1))</f>
        <v/>
      </c>
      <c r="AW42" s="27"/>
      <c r="AX42" s="27">
        <f>IF('APH KIC KIA PC'!K42=Tabeller!$AI$4,2,1)</f>
        <v>1</v>
      </c>
      <c r="AY42" s="27" t="str" cm="1">
        <f t="array" ref="AY42">IF('APH KIC KIA PC'!K42=Tabeller!$AI$4,99,IFERROR(_xlfn.IFS('4. Inköpsdata'!L42=25%,41,'4. Inköpsdata'!L42=12%,42,'4. Inköpsdata'!L42=6%,43,'4. Inköpsdata'!L42="Momsfritt",38),""))</f>
        <v/>
      </c>
      <c r="AZ42" s="52" t="e">
        <f>IF('APH KIC KIA PC'!K42=Tabeller!$AI$4,'4. Inköpsdata'!J42,ROUND('APH KIC KIA PC'!AB42,2))</f>
        <v>#VALUE!</v>
      </c>
      <c r="BA42" s="52" t="e">
        <f>IF('APH KIC KIA PC'!K42=Tabeller!$AI$4,0.01,ROUND('APH KIC KIA PC'!AA42,2))</f>
        <v>#VALUE!</v>
      </c>
      <c r="BB42" s="27" t="str">
        <f>TRIM(RIGHT('1. Artikeldata Grund'!G42,2))</f>
        <v/>
      </c>
      <c r="BC42" s="136"/>
      <c r="BD42" s="48" t="s">
        <v>1895</v>
      </c>
      <c r="BE42" s="119"/>
      <c r="BF42" s="50" t="s">
        <v>112</v>
      </c>
      <c r="BG42" s="136"/>
      <c r="BH42" s="52"/>
      <c r="BI42" s="52"/>
      <c r="BJ42" s="52"/>
      <c r="BK42" s="52"/>
      <c r="BL42" s="53" t="s">
        <v>1800</v>
      </c>
      <c r="BM42" s="431" t="str">
        <f>TRIM('1. Artikeldata Grund'!D42)</f>
        <v/>
      </c>
    </row>
    <row r="43" spans="1:65" s="7" customFormat="1" ht="15" customHeight="1" x14ac:dyDescent="0.2">
      <c r="A43" s="21">
        <v>39</v>
      </c>
      <c r="B43" s="491" t="str">
        <f>'APH KIC KIA PC'!I43</f>
        <v>Välj…</v>
      </c>
      <c r="C43" s="491" t="str">
        <f>'APH KIC KIA PC'!K43</f>
        <v>Välj…</v>
      </c>
      <c r="D43" s="46">
        <f>'APH KIC KIA PC'!D43</f>
        <v>0</v>
      </c>
      <c r="E43" s="47" t="str">
        <f>TRIM(LEFT('1. Artikeldata Grund'!E43,30))</f>
        <v/>
      </c>
      <c r="F43" s="397" t="str">
        <f>IFERROR(TRIM(RIGHT('1. Artikeldata Grund'!E43,LEN('1. Artikeldata Grund'!E43)-30)),"")</f>
        <v/>
      </c>
      <c r="G43" s="48" t="str">
        <f>TRIM('APH KIC KIA PC'!L43)</f>
        <v>Välj….</v>
      </c>
      <c r="H43" s="27">
        <f>'APH KIC KIA PC'!M43</f>
        <v>910</v>
      </c>
      <c r="I43" s="27">
        <v>99</v>
      </c>
      <c r="J43" s="117"/>
      <c r="K43" s="48" t="s">
        <v>1892</v>
      </c>
      <c r="L43" s="48" t="str">
        <f>IF('APH MD APH Specifika'!BD43="J","J","N")</f>
        <v>N</v>
      </c>
      <c r="M43" s="118"/>
      <c r="N43" s="48" t="s">
        <v>1895</v>
      </c>
      <c r="O43" s="119"/>
      <c r="P43" s="48" t="s">
        <v>1894</v>
      </c>
      <c r="Q43" s="27">
        <v>0</v>
      </c>
      <c r="R43" s="117"/>
      <c r="S43" s="117"/>
      <c r="T43" s="117"/>
      <c r="U43" s="117"/>
      <c r="V43" s="117"/>
      <c r="W43" s="27">
        <v>1</v>
      </c>
      <c r="X43" s="27">
        <v>1</v>
      </c>
      <c r="Y43" s="48" t="s">
        <v>1895</v>
      </c>
      <c r="Z43" s="48" t="s">
        <v>1895</v>
      </c>
      <c r="AA43" s="48" t="s">
        <v>1895</v>
      </c>
      <c r="AB43" s="119"/>
      <c r="AC43" s="119"/>
      <c r="AD43" s="119"/>
      <c r="AE43" s="119"/>
      <c r="AF43" s="119"/>
      <c r="AG43" s="119"/>
      <c r="AH43" s="48" t="s">
        <v>1895</v>
      </c>
      <c r="AI43" s="27" t="str">
        <f>TRIM(LEFT('1. Artikeldata Grund'!G43,6))</f>
        <v/>
      </c>
      <c r="AJ43" s="464" cm="1">
        <f t="array" ref="AJ43">_xlfn.IFS(AV43="1",20,AV43="2",20,AV43="3",20,AV43="0",99,AV43="",99)</f>
        <v>99</v>
      </c>
      <c r="AK43" s="50" t="s">
        <v>112</v>
      </c>
      <c r="AL43" s="50" t="s">
        <v>112</v>
      </c>
      <c r="AM43" s="117"/>
      <c r="AN43" s="48"/>
      <c r="AO43" s="48"/>
      <c r="AP43" s="50" t="s">
        <v>112</v>
      </c>
      <c r="AQ43" s="51">
        <v>1</v>
      </c>
      <c r="AR43" s="27" t="str">
        <f>TRIM('APH KIC KIA PC'!O43)</f>
        <v/>
      </c>
      <c r="AS43" s="118"/>
      <c r="AT43" s="48" t="str">
        <f>LEFT('1. Artikeldata Grund'!H43,2)</f>
        <v>Vä</v>
      </c>
      <c r="AU43" s="27" t="str" cm="1">
        <f t="array" ref="AU43">_xlfn.IFS('1. Artikeldata Grund'!I43="","",'1. Artikeldata Grund'!I43=Tabeller!$J$3,"",'1. Artikeldata Grund'!I43=Tabeller!$J$4,"",'1. Artikeldata Grund'!I43=Tabeller!$J$5,LEFT('1. Artikeldata Grund'!I43,1),'1. Artikeldata Grund'!I43=Tabeller!$J$6,LEFT('1. Artikeldata Grund'!I43,1))</f>
        <v/>
      </c>
      <c r="AV43" s="27" t="str" cm="1">
        <f t="array" ref="AV43">_xlfn.IFS('1. Artikeldata Grund'!J43="","",'1. Artikeldata Grund'!J43=Tabeller!$K$3,"",'1. Artikeldata Grund'!J43=Tabeller!$K$4,"",'1. Artikeldata Grund'!J43=Tabeller!$K$5,LEFT('1. Artikeldata Grund'!J43,1),'1. Artikeldata Grund'!J43=Tabeller!$K$6,LEFT('1. Artikeldata Grund'!J43,1),'1. Artikeldata Grund'!J43=Tabeller!$K$7,LEFT('1. Artikeldata Grund'!J43,1))</f>
        <v/>
      </c>
      <c r="AW43" s="27"/>
      <c r="AX43" s="27">
        <f>IF('APH KIC KIA PC'!K43=Tabeller!$AI$4,2,1)</f>
        <v>1</v>
      </c>
      <c r="AY43" s="27" t="str" cm="1">
        <f t="array" ref="AY43">IF('APH KIC KIA PC'!K43=Tabeller!$AI$4,99,IFERROR(_xlfn.IFS('4. Inköpsdata'!L43=25%,41,'4. Inköpsdata'!L43=12%,42,'4. Inköpsdata'!L43=6%,43,'4. Inköpsdata'!L43="Momsfritt",38),""))</f>
        <v/>
      </c>
      <c r="AZ43" s="52" t="e">
        <f>IF('APH KIC KIA PC'!K43=Tabeller!$AI$4,'4. Inköpsdata'!J43,ROUND('APH KIC KIA PC'!AB43,2))</f>
        <v>#VALUE!</v>
      </c>
      <c r="BA43" s="52" t="e">
        <f>IF('APH KIC KIA PC'!K43=Tabeller!$AI$4,0.01,ROUND('APH KIC KIA PC'!AA43,2))</f>
        <v>#VALUE!</v>
      </c>
      <c r="BB43" s="27" t="str">
        <f>TRIM(RIGHT('1. Artikeldata Grund'!G43,2))</f>
        <v/>
      </c>
      <c r="BC43" s="136"/>
      <c r="BD43" s="48" t="s">
        <v>1895</v>
      </c>
      <c r="BE43" s="119"/>
      <c r="BF43" s="50" t="s">
        <v>112</v>
      </c>
      <c r="BG43" s="136"/>
      <c r="BH43" s="52"/>
      <c r="BI43" s="52"/>
      <c r="BJ43" s="52"/>
      <c r="BK43" s="52"/>
      <c r="BL43" s="53" t="s">
        <v>1800</v>
      </c>
      <c r="BM43" s="431" t="str">
        <f>TRIM('1. Artikeldata Grund'!D43)</f>
        <v/>
      </c>
    </row>
    <row r="44" spans="1:65" s="7" customFormat="1" ht="15" customHeight="1" x14ac:dyDescent="0.2">
      <c r="A44" s="21">
        <v>40</v>
      </c>
      <c r="B44" s="491" t="str">
        <f>'APH KIC KIA PC'!I44</f>
        <v>Välj…</v>
      </c>
      <c r="C44" s="491" t="str">
        <f>'APH KIC KIA PC'!K44</f>
        <v>Välj…</v>
      </c>
      <c r="D44" s="46">
        <f>'APH KIC KIA PC'!D44</f>
        <v>0</v>
      </c>
      <c r="E44" s="47" t="str">
        <f>TRIM(LEFT('1. Artikeldata Grund'!E44,30))</f>
        <v/>
      </c>
      <c r="F44" s="397" t="str">
        <f>IFERROR(TRIM(RIGHT('1. Artikeldata Grund'!E44,LEN('1. Artikeldata Grund'!E44)-30)),"")</f>
        <v/>
      </c>
      <c r="G44" s="48" t="str">
        <f>TRIM('APH KIC KIA PC'!L44)</f>
        <v>Välj….</v>
      </c>
      <c r="H44" s="27">
        <f>'APH KIC KIA PC'!M44</f>
        <v>910</v>
      </c>
      <c r="I44" s="27">
        <v>99</v>
      </c>
      <c r="J44" s="117"/>
      <c r="K44" s="48" t="s">
        <v>1892</v>
      </c>
      <c r="L44" s="48" t="str">
        <f>IF('APH MD APH Specifika'!BD44="J","J","N")</f>
        <v>N</v>
      </c>
      <c r="M44" s="118"/>
      <c r="N44" s="48" t="s">
        <v>1895</v>
      </c>
      <c r="O44" s="119"/>
      <c r="P44" s="48" t="s">
        <v>1894</v>
      </c>
      <c r="Q44" s="27">
        <v>0</v>
      </c>
      <c r="R44" s="117"/>
      <c r="S44" s="117"/>
      <c r="T44" s="117"/>
      <c r="U44" s="117"/>
      <c r="V44" s="117"/>
      <c r="W44" s="27">
        <v>1</v>
      </c>
      <c r="X44" s="27">
        <v>1</v>
      </c>
      <c r="Y44" s="48" t="s">
        <v>1895</v>
      </c>
      <c r="Z44" s="48" t="s">
        <v>1895</v>
      </c>
      <c r="AA44" s="48" t="s">
        <v>1895</v>
      </c>
      <c r="AB44" s="119"/>
      <c r="AC44" s="119"/>
      <c r="AD44" s="119"/>
      <c r="AE44" s="119"/>
      <c r="AF44" s="119"/>
      <c r="AG44" s="119"/>
      <c r="AH44" s="48" t="s">
        <v>1895</v>
      </c>
      <c r="AI44" s="27" t="str">
        <f>TRIM(LEFT('1. Artikeldata Grund'!G44,6))</f>
        <v/>
      </c>
      <c r="AJ44" s="464" cm="1">
        <f t="array" ref="AJ44">_xlfn.IFS(AV44="1",20,AV44="2",20,AV44="3",20,AV44="0",99,AV44="",99)</f>
        <v>99</v>
      </c>
      <c r="AK44" s="50" t="s">
        <v>112</v>
      </c>
      <c r="AL44" s="50" t="s">
        <v>112</v>
      </c>
      <c r="AM44" s="117"/>
      <c r="AN44" s="48"/>
      <c r="AO44" s="48"/>
      <c r="AP44" s="50" t="s">
        <v>112</v>
      </c>
      <c r="AQ44" s="51">
        <v>1</v>
      </c>
      <c r="AR44" s="27" t="str">
        <f>TRIM('APH KIC KIA PC'!O44)</f>
        <v/>
      </c>
      <c r="AS44" s="118"/>
      <c r="AT44" s="48" t="str">
        <f>LEFT('1. Artikeldata Grund'!H44,2)</f>
        <v>Vä</v>
      </c>
      <c r="AU44" s="27" t="str" cm="1">
        <f t="array" ref="AU44">_xlfn.IFS('1. Artikeldata Grund'!I44="","",'1. Artikeldata Grund'!I44=Tabeller!$J$3,"",'1. Artikeldata Grund'!I44=Tabeller!$J$4,"",'1. Artikeldata Grund'!I44=Tabeller!$J$5,LEFT('1. Artikeldata Grund'!I44,1),'1. Artikeldata Grund'!I44=Tabeller!$J$6,LEFT('1. Artikeldata Grund'!I44,1))</f>
        <v/>
      </c>
      <c r="AV44" s="27" t="str" cm="1">
        <f t="array" ref="AV44">_xlfn.IFS('1. Artikeldata Grund'!J44="","",'1. Artikeldata Grund'!J44=Tabeller!$K$3,"",'1. Artikeldata Grund'!J44=Tabeller!$K$4,"",'1. Artikeldata Grund'!J44=Tabeller!$K$5,LEFT('1. Artikeldata Grund'!J44,1),'1. Artikeldata Grund'!J44=Tabeller!$K$6,LEFT('1. Artikeldata Grund'!J44,1),'1. Artikeldata Grund'!J44=Tabeller!$K$7,LEFT('1. Artikeldata Grund'!J44,1))</f>
        <v/>
      </c>
      <c r="AW44" s="27"/>
      <c r="AX44" s="27">
        <f>IF('APH KIC KIA PC'!K44=Tabeller!$AI$4,2,1)</f>
        <v>1</v>
      </c>
      <c r="AY44" s="27" t="str" cm="1">
        <f t="array" ref="AY44">IF('APH KIC KIA PC'!K44=Tabeller!$AI$4,99,IFERROR(_xlfn.IFS('4. Inköpsdata'!L44=25%,41,'4. Inköpsdata'!L44=12%,42,'4. Inköpsdata'!L44=6%,43,'4. Inköpsdata'!L44="Momsfritt",38),""))</f>
        <v/>
      </c>
      <c r="AZ44" s="52" t="e">
        <f>IF('APH KIC KIA PC'!K44=Tabeller!$AI$4,'4. Inköpsdata'!J44,ROUND('APH KIC KIA PC'!AB44,2))</f>
        <v>#VALUE!</v>
      </c>
      <c r="BA44" s="52" t="e">
        <f>IF('APH KIC KIA PC'!K44=Tabeller!$AI$4,0.01,ROUND('APH KIC KIA PC'!AA44,2))</f>
        <v>#VALUE!</v>
      </c>
      <c r="BB44" s="27" t="str">
        <f>TRIM(RIGHT('1. Artikeldata Grund'!G44,2))</f>
        <v/>
      </c>
      <c r="BC44" s="136"/>
      <c r="BD44" s="48" t="s">
        <v>1895</v>
      </c>
      <c r="BE44" s="119"/>
      <c r="BF44" s="50" t="s">
        <v>112</v>
      </c>
      <c r="BG44" s="136"/>
      <c r="BH44" s="52"/>
      <c r="BI44" s="52"/>
      <c r="BJ44" s="52"/>
      <c r="BK44" s="52"/>
      <c r="BL44" s="53" t="s">
        <v>1800</v>
      </c>
      <c r="BM44" s="431" t="str">
        <f>TRIM('1. Artikeldata Grund'!D44)</f>
        <v/>
      </c>
    </row>
    <row r="45" spans="1:65" x14ac:dyDescent="0.25">
      <c r="A45" s="21">
        <v>41</v>
      </c>
      <c r="B45" s="491" t="str">
        <f>'APH KIC KIA PC'!I45</f>
        <v>Välj…</v>
      </c>
      <c r="C45" s="491" t="str">
        <f>'APH KIC KIA PC'!K45</f>
        <v>Välj…</v>
      </c>
      <c r="D45" s="46">
        <f>'APH KIC KIA PC'!D45</f>
        <v>0</v>
      </c>
      <c r="E45" s="47" t="str">
        <f>TRIM(LEFT('1. Artikeldata Grund'!E45,30))</f>
        <v/>
      </c>
      <c r="F45" s="397" t="str">
        <f>IFERROR(TRIM(RIGHT('1. Artikeldata Grund'!E45,LEN('1. Artikeldata Grund'!E45)-30)),"")</f>
        <v/>
      </c>
      <c r="G45" s="48" t="str">
        <f>TRIM('APH KIC KIA PC'!L45)</f>
        <v>Välj….</v>
      </c>
      <c r="H45" s="27">
        <f>'APH KIC KIA PC'!M45</f>
        <v>910</v>
      </c>
      <c r="I45" s="27">
        <v>99</v>
      </c>
      <c r="J45" s="117"/>
      <c r="K45" s="48" t="s">
        <v>1892</v>
      </c>
      <c r="L45" s="48" t="str">
        <f>IF('APH MD APH Specifika'!BD45="J","J","N")</f>
        <v>N</v>
      </c>
      <c r="M45" s="118"/>
      <c r="N45" s="48" t="s">
        <v>1895</v>
      </c>
      <c r="O45" s="119"/>
      <c r="P45" s="48" t="s">
        <v>1894</v>
      </c>
      <c r="Q45" s="27">
        <v>0</v>
      </c>
      <c r="R45" s="117"/>
      <c r="S45" s="117"/>
      <c r="T45" s="117"/>
      <c r="U45" s="117"/>
      <c r="V45" s="117"/>
      <c r="W45" s="27">
        <v>1</v>
      </c>
      <c r="X45" s="27">
        <v>1</v>
      </c>
      <c r="Y45" s="48" t="s">
        <v>1895</v>
      </c>
      <c r="Z45" s="48" t="s">
        <v>1895</v>
      </c>
      <c r="AA45" s="48" t="s">
        <v>1895</v>
      </c>
      <c r="AB45" s="119"/>
      <c r="AC45" s="119"/>
      <c r="AD45" s="119"/>
      <c r="AE45" s="119"/>
      <c r="AF45" s="119"/>
      <c r="AG45" s="119"/>
      <c r="AH45" s="48" t="s">
        <v>1895</v>
      </c>
      <c r="AI45" s="27" t="str">
        <f>TRIM(LEFT('1. Artikeldata Grund'!G45,6))</f>
        <v/>
      </c>
      <c r="AJ45" s="464" cm="1">
        <f t="array" ref="AJ45">_xlfn.IFS(AV45="1",20,AV45="2",20,AV45="3",20,AV45="0",99,AV45="",99)</f>
        <v>99</v>
      </c>
      <c r="AK45" s="50" t="s">
        <v>112</v>
      </c>
      <c r="AL45" s="50" t="s">
        <v>112</v>
      </c>
      <c r="AM45" s="117"/>
      <c r="AN45" s="48"/>
      <c r="AO45" s="48"/>
      <c r="AP45" s="50" t="s">
        <v>112</v>
      </c>
      <c r="AQ45" s="51">
        <v>1</v>
      </c>
      <c r="AR45" s="27" t="str">
        <f>TRIM('APH KIC KIA PC'!O45)</f>
        <v/>
      </c>
      <c r="AS45" s="118"/>
      <c r="AT45" s="48" t="str">
        <f>LEFT('1. Artikeldata Grund'!H45,2)</f>
        <v>Vä</v>
      </c>
      <c r="AU45" s="27" t="str" cm="1">
        <f t="array" ref="AU45">_xlfn.IFS('1. Artikeldata Grund'!I45="","",'1. Artikeldata Grund'!I45=Tabeller!$J$3,"",'1. Artikeldata Grund'!I45=Tabeller!$J$4,"",'1. Artikeldata Grund'!I45=Tabeller!$J$5,LEFT('1. Artikeldata Grund'!I45,1),'1. Artikeldata Grund'!I45=Tabeller!$J$6,LEFT('1. Artikeldata Grund'!I45,1))</f>
        <v/>
      </c>
      <c r="AV45" s="27" t="str" cm="1">
        <f t="array" ref="AV45">_xlfn.IFS('1. Artikeldata Grund'!J45="","",'1. Artikeldata Grund'!J45=Tabeller!$K$3,"",'1. Artikeldata Grund'!J45=Tabeller!$K$4,"",'1. Artikeldata Grund'!J45=Tabeller!$K$5,LEFT('1. Artikeldata Grund'!J45,1),'1. Artikeldata Grund'!J45=Tabeller!$K$6,LEFT('1. Artikeldata Grund'!J45,1),'1. Artikeldata Grund'!J45=Tabeller!$K$7,LEFT('1. Artikeldata Grund'!J45,1))</f>
        <v/>
      </c>
      <c r="AW45" s="27"/>
      <c r="AX45" s="27">
        <f>IF('APH KIC KIA PC'!K45=Tabeller!$AI$4,2,1)</f>
        <v>1</v>
      </c>
      <c r="AY45" s="27" t="str" cm="1">
        <f t="array" ref="AY45">IF('APH KIC KIA PC'!K45=Tabeller!$AI$4,99,IFERROR(_xlfn.IFS('4. Inköpsdata'!L45=25%,41,'4. Inköpsdata'!L45=12%,42,'4. Inköpsdata'!L45=6%,43,'4. Inköpsdata'!L45="Momsfritt",38),""))</f>
        <v/>
      </c>
      <c r="AZ45" s="52" t="e">
        <f>IF('APH KIC KIA PC'!K45=Tabeller!$AI$4,'4. Inköpsdata'!J45,ROUND('APH KIC KIA PC'!AB45,2))</f>
        <v>#VALUE!</v>
      </c>
      <c r="BA45" s="52" t="e">
        <f>IF('APH KIC KIA PC'!K45=Tabeller!$AI$4,0.01,ROUND('APH KIC KIA PC'!AA45,2))</f>
        <v>#VALUE!</v>
      </c>
      <c r="BB45" s="27" t="str">
        <f>TRIM(RIGHT('1. Artikeldata Grund'!G45,2))</f>
        <v/>
      </c>
      <c r="BC45" s="136"/>
      <c r="BD45" s="48" t="s">
        <v>1895</v>
      </c>
      <c r="BE45" s="119"/>
      <c r="BF45" s="50" t="s">
        <v>112</v>
      </c>
      <c r="BG45" s="136"/>
      <c r="BH45" s="52"/>
      <c r="BI45" s="52"/>
      <c r="BJ45" s="52"/>
      <c r="BK45" s="52"/>
      <c r="BL45" s="53" t="s">
        <v>1800</v>
      </c>
      <c r="BM45" s="431" t="str">
        <f>TRIM('1. Artikeldata Grund'!D45)</f>
        <v/>
      </c>
    </row>
    <row r="46" spans="1:65" x14ac:dyDescent="0.25">
      <c r="A46" s="21">
        <v>42</v>
      </c>
      <c r="B46" s="491" t="str">
        <f>'APH KIC KIA PC'!I46</f>
        <v>Välj…</v>
      </c>
      <c r="C46" s="491" t="str">
        <f>'APH KIC KIA PC'!K46</f>
        <v>Välj…</v>
      </c>
      <c r="D46" s="46">
        <f>'APH KIC KIA PC'!D46</f>
        <v>0</v>
      </c>
      <c r="E46" s="47" t="str">
        <f>TRIM(LEFT('1. Artikeldata Grund'!E46,30))</f>
        <v/>
      </c>
      <c r="F46" s="397" t="str">
        <f>IFERROR(TRIM(RIGHT('1. Artikeldata Grund'!E46,LEN('1. Artikeldata Grund'!E46)-30)),"")</f>
        <v/>
      </c>
      <c r="G46" s="48" t="str">
        <f>TRIM('APH KIC KIA PC'!L46)</f>
        <v>Välj….</v>
      </c>
      <c r="H46" s="27">
        <f>'APH KIC KIA PC'!M46</f>
        <v>910</v>
      </c>
      <c r="I46" s="27">
        <v>99</v>
      </c>
      <c r="J46" s="117"/>
      <c r="K46" s="48" t="s">
        <v>1892</v>
      </c>
      <c r="L46" s="48" t="str">
        <f>IF('APH MD APH Specifika'!BD46="J","J","N")</f>
        <v>N</v>
      </c>
      <c r="M46" s="118"/>
      <c r="N46" s="48" t="s">
        <v>1895</v>
      </c>
      <c r="O46" s="119"/>
      <c r="P46" s="48" t="s">
        <v>1894</v>
      </c>
      <c r="Q46" s="27">
        <v>0</v>
      </c>
      <c r="R46" s="117"/>
      <c r="S46" s="117"/>
      <c r="T46" s="117"/>
      <c r="U46" s="117"/>
      <c r="V46" s="117"/>
      <c r="W46" s="27">
        <v>1</v>
      </c>
      <c r="X46" s="27">
        <v>1</v>
      </c>
      <c r="Y46" s="48" t="s">
        <v>1895</v>
      </c>
      <c r="Z46" s="48" t="s">
        <v>1895</v>
      </c>
      <c r="AA46" s="48" t="s">
        <v>1895</v>
      </c>
      <c r="AB46" s="119"/>
      <c r="AC46" s="119"/>
      <c r="AD46" s="119"/>
      <c r="AE46" s="119"/>
      <c r="AF46" s="119"/>
      <c r="AG46" s="119"/>
      <c r="AH46" s="48" t="s">
        <v>1895</v>
      </c>
      <c r="AI46" s="27" t="str">
        <f>TRIM(LEFT('1. Artikeldata Grund'!G46,6))</f>
        <v/>
      </c>
      <c r="AJ46" s="464" cm="1">
        <f t="array" ref="AJ46">_xlfn.IFS(AV46="1",20,AV46="2",20,AV46="3",20,AV46="0",99,AV46="",99)</f>
        <v>99</v>
      </c>
      <c r="AK46" s="50" t="s">
        <v>112</v>
      </c>
      <c r="AL46" s="50" t="s">
        <v>112</v>
      </c>
      <c r="AM46" s="117"/>
      <c r="AN46" s="48"/>
      <c r="AO46" s="48"/>
      <c r="AP46" s="50" t="s">
        <v>112</v>
      </c>
      <c r="AQ46" s="51">
        <v>1</v>
      </c>
      <c r="AR46" s="27" t="str">
        <f>TRIM('APH KIC KIA PC'!O46)</f>
        <v/>
      </c>
      <c r="AS46" s="118"/>
      <c r="AT46" s="48" t="str">
        <f>LEFT('1. Artikeldata Grund'!H46,2)</f>
        <v>Vä</v>
      </c>
      <c r="AU46" s="27" t="str" cm="1">
        <f t="array" ref="AU46">_xlfn.IFS('1. Artikeldata Grund'!I46="","",'1. Artikeldata Grund'!I46=Tabeller!$J$3,"",'1. Artikeldata Grund'!I46=Tabeller!$J$4,"",'1. Artikeldata Grund'!I46=Tabeller!$J$5,LEFT('1. Artikeldata Grund'!I46,1),'1. Artikeldata Grund'!I46=Tabeller!$J$6,LEFT('1. Artikeldata Grund'!I46,1))</f>
        <v/>
      </c>
      <c r="AV46" s="27" t="str" cm="1">
        <f t="array" ref="AV46">_xlfn.IFS('1. Artikeldata Grund'!J46="","",'1. Artikeldata Grund'!J46=Tabeller!$K$3,"",'1. Artikeldata Grund'!J46=Tabeller!$K$4,"",'1. Artikeldata Grund'!J46=Tabeller!$K$5,LEFT('1. Artikeldata Grund'!J46,1),'1. Artikeldata Grund'!J46=Tabeller!$K$6,LEFT('1. Artikeldata Grund'!J46,1),'1. Artikeldata Grund'!J46=Tabeller!$K$7,LEFT('1. Artikeldata Grund'!J46,1))</f>
        <v/>
      </c>
      <c r="AW46" s="27"/>
      <c r="AX46" s="27">
        <f>IF('APH KIC KIA PC'!K46=Tabeller!$AI$4,2,1)</f>
        <v>1</v>
      </c>
      <c r="AY46" s="27" t="str" cm="1">
        <f t="array" ref="AY46">IF('APH KIC KIA PC'!K46=Tabeller!$AI$4,99,IFERROR(_xlfn.IFS('4. Inköpsdata'!L46=25%,41,'4. Inköpsdata'!L46=12%,42,'4. Inköpsdata'!L46=6%,43,'4. Inköpsdata'!L46="Momsfritt",38),""))</f>
        <v/>
      </c>
      <c r="AZ46" s="52" t="e">
        <f>IF('APH KIC KIA PC'!K46=Tabeller!$AI$4,'4. Inköpsdata'!J46,ROUND('APH KIC KIA PC'!AB46,2))</f>
        <v>#VALUE!</v>
      </c>
      <c r="BA46" s="52" t="e">
        <f>IF('APH KIC KIA PC'!K46=Tabeller!$AI$4,0.01,ROUND('APH KIC KIA PC'!AA46,2))</f>
        <v>#VALUE!</v>
      </c>
      <c r="BB46" s="27" t="str">
        <f>TRIM(RIGHT('1. Artikeldata Grund'!G46,2))</f>
        <v/>
      </c>
      <c r="BC46" s="136"/>
      <c r="BD46" s="48" t="s">
        <v>1895</v>
      </c>
      <c r="BE46" s="119"/>
      <c r="BF46" s="50" t="s">
        <v>112</v>
      </c>
      <c r="BG46" s="136"/>
      <c r="BH46" s="52"/>
      <c r="BI46" s="52"/>
      <c r="BJ46" s="52"/>
      <c r="BK46" s="52"/>
      <c r="BL46" s="53" t="s">
        <v>1800</v>
      </c>
      <c r="BM46" s="431" t="str">
        <f>TRIM('1. Artikeldata Grund'!D46)</f>
        <v/>
      </c>
    </row>
    <row r="47" spans="1:65" x14ac:dyDescent="0.25">
      <c r="A47" s="21">
        <v>43</v>
      </c>
      <c r="B47" s="491" t="str">
        <f>'APH KIC KIA PC'!I47</f>
        <v>Välj…</v>
      </c>
      <c r="C47" s="491" t="str">
        <f>'APH KIC KIA PC'!K47</f>
        <v>Välj…</v>
      </c>
      <c r="D47" s="46">
        <f>'APH KIC KIA PC'!D47</f>
        <v>0</v>
      </c>
      <c r="E47" s="47" t="str">
        <f>TRIM(LEFT('1. Artikeldata Grund'!E47,30))</f>
        <v/>
      </c>
      <c r="F47" s="397" t="str">
        <f>IFERROR(TRIM(RIGHT('1. Artikeldata Grund'!E47,LEN('1. Artikeldata Grund'!E47)-30)),"")</f>
        <v/>
      </c>
      <c r="G47" s="48" t="str">
        <f>TRIM('APH KIC KIA PC'!L47)</f>
        <v>Välj….</v>
      </c>
      <c r="H47" s="27">
        <f>'APH KIC KIA PC'!M47</f>
        <v>910</v>
      </c>
      <c r="I47" s="27">
        <v>99</v>
      </c>
      <c r="J47" s="117"/>
      <c r="K47" s="48" t="s">
        <v>1892</v>
      </c>
      <c r="L47" s="48" t="str">
        <f>IF('APH MD APH Specifika'!BD47="J","J","N")</f>
        <v>N</v>
      </c>
      <c r="M47" s="118"/>
      <c r="N47" s="48" t="s">
        <v>1895</v>
      </c>
      <c r="O47" s="119"/>
      <c r="P47" s="48" t="s">
        <v>1894</v>
      </c>
      <c r="Q47" s="27">
        <v>0</v>
      </c>
      <c r="R47" s="117"/>
      <c r="S47" s="117"/>
      <c r="T47" s="117"/>
      <c r="U47" s="117"/>
      <c r="V47" s="117"/>
      <c r="W47" s="27">
        <v>1</v>
      </c>
      <c r="X47" s="27">
        <v>1</v>
      </c>
      <c r="Y47" s="48" t="s">
        <v>1895</v>
      </c>
      <c r="Z47" s="48" t="s">
        <v>1895</v>
      </c>
      <c r="AA47" s="48" t="s">
        <v>1895</v>
      </c>
      <c r="AB47" s="119"/>
      <c r="AC47" s="119"/>
      <c r="AD47" s="119"/>
      <c r="AE47" s="119"/>
      <c r="AF47" s="119"/>
      <c r="AG47" s="119"/>
      <c r="AH47" s="48" t="s">
        <v>1895</v>
      </c>
      <c r="AI47" s="27" t="str">
        <f>TRIM(LEFT('1. Artikeldata Grund'!G47,6))</f>
        <v/>
      </c>
      <c r="AJ47" s="464" cm="1">
        <f t="array" ref="AJ47">_xlfn.IFS(AV47="1",20,AV47="2",20,AV47="3",20,AV47="0",99,AV47="",99)</f>
        <v>99</v>
      </c>
      <c r="AK47" s="50" t="s">
        <v>112</v>
      </c>
      <c r="AL47" s="50" t="s">
        <v>112</v>
      </c>
      <c r="AM47" s="117"/>
      <c r="AN47" s="48"/>
      <c r="AO47" s="48"/>
      <c r="AP47" s="50" t="s">
        <v>112</v>
      </c>
      <c r="AQ47" s="51">
        <v>1</v>
      </c>
      <c r="AR47" s="27" t="str">
        <f>TRIM('APH KIC KIA PC'!O47)</f>
        <v/>
      </c>
      <c r="AS47" s="118"/>
      <c r="AT47" s="48" t="str">
        <f>LEFT('1. Artikeldata Grund'!H47,2)</f>
        <v>Vä</v>
      </c>
      <c r="AU47" s="27" t="str" cm="1">
        <f t="array" ref="AU47">_xlfn.IFS('1. Artikeldata Grund'!I47="","",'1. Artikeldata Grund'!I47=Tabeller!$J$3,"",'1. Artikeldata Grund'!I47=Tabeller!$J$4,"",'1. Artikeldata Grund'!I47=Tabeller!$J$5,LEFT('1. Artikeldata Grund'!I47,1),'1. Artikeldata Grund'!I47=Tabeller!$J$6,LEFT('1. Artikeldata Grund'!I47,1))</f>
        <v/>
      </c>
      <c r="AV47" s="27" t="str" cm="1">
        <f t="array" ref="AV47">_xlfn.IFS('1. Artikeldata Grund'!J47="","",'1. Artikeldata Grund'!J47=Tabeller!$K$3,"",'1. Artikeldata Grund'!J47=Tabeller!$K$4,"",'1. Artikeldata Grund'!J47=Tabeller!$K$5,LEFT('1. Artikeldata Grund'!J47,1),'1. Artikeldata Grund'!J47=Tabeller!$K$6,LEFT('1. Artikeldata Grund'!J47,1),'1. Artikeldata Grund'!J47=Tabeller!$K$7,LEFT('1. Artikeldata Grund'!J47,1))</f>
        <v/>
      </c>
      <c r="AW47" s="27"/>
      <c r="AX47" s="27">
        <f>IF('APH KIC KIA PC'!K47=Tabeller!$AI$4,2,1)</f>
        <v>1</v>
      </c>
      <c r="AY47" s="27" t="str" cm="1">
        <f t="array" ref="AY47">IF('APH KIC KIA PC'!K47=Tabeller!$AI$4,99,IFERROR(_xlfn.IFS('4. Inköpsdata'!L47=25%,41,'4. Inköpsdata'!L47=12%,42,'4. Inköpsdata'!L47=6%,43,'4. Inköpsdata'!L47="Momsfritt",38),""))</f>
        <v/>
      </c>
      <c r="AZ47" s="52" t="e">
        <f>IF('APH KIC KIA PC'!K47=Tabeller!$AI$4,'4. Inköpsdata'!J47,ROUND('APH KIC KIA PC'!AB47,2))</f>
        <v>#VALUE!</v>
      </c>
      <c r="BA47" s="52" t="e">
        <f>IF('APH KIC KIA PC'!K47=Tabeller!$AI$4,0.01,ROUND('APH KIC KIA PC'!AA47,2))</f>
        <v>#VALUE!</v>
      </c>
      <c r="BB47" s="27" t="str">
        <f>TRIM(RIGHT('1. Artikeldata Grund'!G47,2))</f>
        <v/>
      </c>
      <c r="BC47" s="136"/>
      <c r="BD47" s="48" t="s">
        <v>1895</v>
      </c>
      <c r="BE47" s="119"/>
      <c r="BF47" s="50" t="s">
        <v>112</v>
      </c>
      <c r="BG47" s="136"/>
      <c r="BH47" s="52"/>
      <c r="BI47" s="52"/>
      <c r="BJ47" s="52"/>
      <c r="BK47" s="52"/>
      <c r="BL47" s="53" t="s">
        <v>1800</v>
      </c>
      <c r="BM47" s="431" t="str">
        <f>TRIM('1. Artikeldata Grund'!D47)</f>
        <v/>
      </c>
    </row>
    <row r="48" spans="1:65" x14ac:dyDescent="0.25">
      <c r="A48" s="21">
        <v>44</v>
      </c>
      <c r="B48" s="491" t="str">
        <f>'APH KIC KIA PC'!I48</f>
        <v>Välj…</v>
      </c>
      <c r="C48" s="491" t="str">
        <f>'APH KIC KIA PC'!K48</f>
        <v>Välj…</v>
      </c>
      <c r="D48" s="46">
        <f>'APH KIC KIA PC'!D48</f>
        <v>0</v>
      </c>
      <c r="E48" s="47" t="str">
        <f>TRIM(LEFT('1. Artikeldata Grund'!E48,30))</f>
        <v/>
      </c>
      <c r="F48" s="397" t="str">
        <f>IFERROR(TRIM(RIGHT('1. Artikeldata Grund'!E48,LEN('1. Artikeldata Grund'!E48)-30)),"")</f>
        <v/>
      </c>
      <c r="G48" s="48" t="str">
        <f>TRIM('APH KIC KIA PC'!L48)</f>
        <v>Välj….</v>
      </c>
      <c r="H48" s="27">
        <f>'APH KIC KIA PC'!M48</f>
        <v>910</v>
      </c>
      <c r="I48" s="27">
        <v>99</v>
      </c>
      <c r="J48" s="117"/>
      <c r="K48" s="48" t="s">
        <v>1892</v>
      </c>
      <c r="L48" s="48" t="str">
        <f>IF('APH MD APH Specifika'!BD48="J","J","N")</f>
        <v>N</v>
      </c>
      <c r="M48" s="118"/>
      <c r="N48" s="48" t="s">
        <v>1895</v>
      </c>
      <c r="O48" s="119"/>
      <c r="P48" s="48" t="s">
        <v>1894</v>
      </c>
      <c r="Q48" s="27">
        <v>0</v>
      </c>
      <c r="R48" s="117"/>
      <c r="S48" s="117"/>
      <c r="T48" s="117"/>
      <c r="U48" s="117"/>
      <c r="V48" s="117"/>
      <c r="W48" s="27">
        <v>1</v>
      </c>
      <c r="X48" s="27">
        <v>1</v>
      </c>
      <c r="Y48" s="48" t="s">
        <v>1895</v>
      </c>
      <c r="Z48" s="48" t="s">
        <v>1895</v>
      </c>
      <c r="AA48" s="48" t="s">
        <v>1895</v>
      </c>
      <c r="AB48" s="119"/>
      <c r="AC48" s="119"/>
      <c r="AD48" s="119"/>
      <c r="AE48" s="119"/>
      <c r="AF48" s="119"/>
      <c r="AG48" s="119"/>
      <c r="AH48" s="48" t="s">
        <v>1895</v>
      </c>
      <c r="AI48" s="27" t="str">
        <f>TRIM(LEFT('1. Artikeldata Grund'!G48,6))</f>
        <v/>
      </c>
      <c r="AJ48" s="464" cm="1">
        <f t="array" ref="AJ48">_xlfn.IFS(AV48="1",20,AV48="2",20,AV48="3",20,AV48="0",99,AV48="",99)</f>
        <v>99</v>
      </c>
      <c r="AK48" s="50" t="s">
        <v>112</v>
      </c>
      <c r="AL48" s="50" t="s">
        <v>112</v>
      </c>
      <c r="AM48" s="117"/>
      <c r="AN48" s="48"/>
      <c r="AO48" s="48"/>
      <c r="AP48" s="50" t="s">
        <v>112</v>
      </c>
      <c r="AQ48" s="51">
        <v>1</v>
      </c>
      <c r="AR48" s="27" t="str">
        <f>TRIM('APH KIC KIA PC'!O48)</f>
        <v/>
      </c>
      <c r="AS48" s="118"/>
      <c r="AT48" s="48" t="str">
        <f>LEFT('1. Artikeldata Grund'!H48,2)</f>
        <v>Vä</v>
      </c>
      <c r="AU48" s="27" t="str" cm="1">
        <f t="array" ref="AU48">_xlfn.IFS('1. Artikeldata Grund'!I48="","",'1. Artikeldata Grund'!I48=Tabeller!$J$3,"",'1. Artikeldata Grund'!I48=Tabeller!$J$4,"",'1. Artikeldata Grund'!I48=Tabeller!$J$5,LEFT('1. Artikeldata Grund'!I48,1),'1. Artikeldata Grund'!I48=Tabeller!$J$6,LEFT('1. Artikeldata Grund'!I48,1))</f>
        <v/>
      </c>
      <c r="AV48" s="27" t="str" cm="1">
        <f t="array" ref="AV48">_xlfn.IFS('1. Artikeldata Grund'!J48="","",'1. Artikeldata Grund'!J48=Tabeller!$K$3,"",'1. Artikeldata Grund'!J48=Tabeller!$K$4,"",'1. Artikeldata Grund'!J48=Tabeller!$K$5,LEFT('1. Artikeldata Grund'!J48,1),'1. Artikeldata Grund'!J48=Tabeller!$K$6,LEFT('1. Artikeldata Grund'!J48,1),'1. Artikeldata Grund'!J48=Tabeller!$K$7,LEFT('1. Artikeldata Grund'!J48,1))</f>
        <v/>
      </c>
      <c r="AW48" s="27"/>
      <c r="AX48" s="27">
        <f>IF('APH KIC KIA PC'!K48=Tabeller!$AI$4,2,1)</f>
        <v>1</v>
      </c>
      <c r="AY48" s="27" t="str" cm="1">
        <f t="array" ref="AY48">IF('APH KIC KIA PC'!K48=Tabeller!$AI$4,99,IFERROR(_xlfn.IFS('4. Inköpsdata'!L48=25%,41,'4. Inköpsdata'!L48=12%,42,'4. Inköpsdata'!L48=6%,43,'4. Inköpsdata'!L48="Momsfritt",38),""))</f>
        <v/>
      </c>
      <c r="AZ48" s="52" t="e">
        <f>IF('APH KIC KIA PC'!K48=Tabeller!$AI$4,'4. Inköpsdata'!J48,ROUND('APH KIC KIA PC'!AB48,2))</f>
        <v>#VALUE!</v>
      </c>
      <c r="BA48" s="52" t="e">
        <f>IF('APH KIC KIA PC'!K48=Tabeller!$AI$4,0.01,ROUND('APH KIC KIA PC'!AA48,2))</f>
        <v>#VALUE!</v>
      </c>
      <c r="BB48" s="27" t="str">
        <f>TRIM(RIGHT('1. Artikeldata Grund'!G48,2))</f>
        <v/>
      </c>
      <c r="BC48" s="136"/>
      <c r="BD48" s="48" t="s">
        <v>1895</v>
      </c>
      <c r="BE48" s="119"/>
      <c r="BF48" s="50" t="s">
        <v>112</v>
      </c>
      <c r="BG48" s="136"/>
      <c r="BH48" s="52"/>
      <c r="BI48" s="52"/>
      <c r="BJ48" s="52"/>
      <c r="BK48" s="52"/>
      <c r="BL48" s="53" t="s">
        <v>1800</v>
      </c>
      <c r="BM48" s="431" t="str">
        <f>TRIM('1. Artikeldata Grund'!D48)</f>
        <v/>
      </c>
    </row>
    <row r="49" spans="1:65" x14ac:dyDescent="0.25">
      <c r="A49" s="21">
        <v>45</v>
      </c>
      <c r="B49" s="491" t="str">
        <f>'APH KIC KIA PC'!I49</f>
        <v>Välj…</v>
      </c>
      <c r="C49" s="491" t="str">
        <f>'APH KIC KIA PC'!K49</f>
        <v>Välj…</v>
      </c>
      <c r="D49" s="46">
        <f>'APH KIC KIA PC'!D49</f>
        <v>0</v>
      </c>
      <c r="E49" s="47" t="str">
        <f>TRIM(LEFT('1. Artikeldata Grund'!E49,30))</f>
        <v/>
      </c>
      <c r="F49" s="397" t="str">
        <f>IFERROR(TRIM(RIGHT('1. Artikeldata Grund'!E49,LEN('1. Artikeldata Grund'!E49)-30)),"")</f>
        <v/>
      </c>
      <c r="G49" s="48" t="str">
        <f>TRIM('APH KIC KIA PC'!L49)</f>
        <v>Välj….</v>
      </c>
      <c r="H49" s="27">
        <f>'APH KIC KIA PC'!M49</f>
        <v>910</v>
      </c>
      <c r="I49" s="27">
        <v>99</v>
      </c>
      <c r="J49" s="117"/>
      <c r="K49" s="48" t="s">
        <v>1892</v>
      </c>
      <c r="L49" s="48" t="str">
        <f>IF('APH MD APH Specifika'!BD49="J","J","N")</f>
        <v>N</v>
      </c>
      <c r="M49" s="118"/>
      <c r="N49" s="48" t="s">
        <v>1895</v>
      </c>
      <c r="O49" s="119"/>
      <c r="P49" s="48" t="s">
        <v>1894</v>
      </c>
      <c r="Q49" s="27">
        <v>0</v>
      </c>
      <c r="R49" s="117"/>
      <c r="S49" s="117"/>
      <c r="T49" s="117"/>
      <c r="U49" s="117"/>
      <c r="V49" s="117"/>
      <c r="W49" s="27">
        <v>1</v>
      </c>
      <c r="X49" s="27">
        <v>1</v>
      </c>
      <c r="Y49" s="48" t="s">
        <v>1895</v>
      </c>
      <c r="Z49" s="48" t="s">
        <v>1895</v>
      </c>
      <c r="AA49" s="48" t="s">
        <v>1895</v>
      </c>
      <c r="AB49" s="119"/>
      <c r="AC49" s="119"/>
      <c r="AD49" s="119"/>
      <c r="AE49" s="119"/>
      <c r="AF49" s="119"/>
      <c r="AG49" s="119"/>
      <c r="AH49" s="48" t="s">
        <v>1895</v>
      </c>
      <c r="AI49" s="27" t="str">
        <f>TRIM(LEFT('1. Artikeldata Grund'!G49,6))</f>
        <v/>
      </c>
      <c r="AJ49" s="464" cm="1">
        <f t="array" ref="AJ49">_xlfn.IFS(AV49="1",20,AV49="2",20,AV49="3",20,AV49="0",99,AV49="",99)</f>
        <v>99</v>
      </c>
      <c r="AK49" s="50" t="s">
        <v>112</v>
      </c>
      <c r="AL49" s="50" t="s">
        <v>112</v>
      </c>
      <c r="AM49" s="117"/>
      <c r="AN49" s="48"/>
      <c r="AO49" s="48"/>
      <c r="AP49" s="50" t="s">
        <v>112</v>
      </c>
      <c r="AQ49" s="51">
        <v>1</v>
      </c>
      <c r="AR49" s="27" t="str">
        <f>TRIM('APH KIC KIA PC'!O49)</f>
        <v/>
      </c>
      <c r="AS49" s="118"/>
      <c r="AT49" s="48" t="str">
        <f>LEFT('1. Artikeldata Grund'!H49,2)</f>
        <v>Vä</v>
      </c>
      <c r="AU49" s="27" t="str" cm="1">
        <f t="array" ref="AU49">_xlfn.IFS('1. Artikeldata Grund'!I49="","",'1. Artikeldata Grund'!I49=Tabeller!$J$3,"",'1. Artikeldata Grund'!I49=Tabeller!$J$4,"",'1. Artikeldata Grund'!I49=Tabeller!$J$5,LEFT('1. Artikeldata Grund'!I49,1),'1. Artikeldata Grund'!I49=Tabeller!$J$6,LEFT('1. Artikeldata Grund'!I49,1))</f>
        <v/>
      </c>
      <c r="AV49" s="27" t="str" cm="1">
        <f t="array" ref="AV49">_xlfn.IFS('1. Artikeldata Grund'!J49="","",'1. Artikeldata Grund'!J49=Tabeller!$K$3,"",'1. Artikeldata Grund'!J49=Tabeller!$K$4,"",'1. Artikeldata Grund'!J49=Tabeller!$K$5,LEFT('1. Artikeldata Grund'!J49,1),'1. Artikeldata Grund'!J49=Tabeller!$K$6,LEFT('1. Artikeldata Grund'!J49,1),'1. Artikeldata Grund'!J49=Tabeller!$K$7,LEFT('1. Artikeldata Grund'!J49,1))</f>
        <v/>
      </c>
      <c r="AW49" s="27"/>
      <c r="AX49" s="27">
        <f>IF('APH KIC KIA PC'!K49=Tabeller!$AI$4,2,1)</f>
        <v>1</v>
      </c>
      <c r="AY49" s="27" t="str" cm="1">
        <f t="array" ref="AY49">IF('APH KIC KIA PC'!K49=Tabeller!$AI$4,99,IFERROR(_xlfn.IFS('4. Inköpsdata'!L49=25%,41,'4. Inköpsdata'!L49=12%,42,'4. Inköpsdata'!L49=6%,43,'4. Inköpsdata'!L49="Momsfritt",38),""))</f>
        <v/>
      </c>
      <c r="AZ49" s="52" t="e">
        <f>IF('APH KIC KIA PC'!K49=Tabeller!$AI$4,'4. Inköpsdata'!J49,ROUND('APH KIC KIA PC'!AB49,2))</f>
        <v>#VALUE!</v>
      </c>
      <c r="BA49" s="52" t="e">
        <f>IF('APH KIC KIA PC'!K49=Tabeller!$AI$4,0.01,ROUND('APH KIC KIA PC'!AA49,2))</f>
        <v>#VALUE!</v>
      </c>
      <c r="BB49" s="27" t="str">
        <f>TRIM(RIGHT('1. Artikeldata Grund'!G49,2))</f>
        <v/>
      </c>
      <c r="BC49" s="136"/>
      <c r="BD49" s="48" t="s">
        <v>1895</v>
      </c>
      <c r="BE49" s="119"/>
      <c r="BF49" s="50" t="s">
        <v>112</v>
      </c>
      <c r="BG49" s="136"/>
      <c r="BH49" s="52"/>
      <c r="BI49" s="52"/>
      <c r="BJ49" s="52"/>
      <c r="BK49" s="52"/>
      <c r="BL49" s="53" t="s">
        <v>1800</v>
      </c>
      <c r="BM49" s="431" t="str">
        <f>TRIM('1. Artikeldata Grund'!D49)</f>
        <v/>
      </c>
    </row>
    <row r="50" spans="1:65" x14ac:dyDescent="0.25">
      <c r="A50" s="21">
        <v>46</v>
      </c>
      <c r="B50" s="491" t="str">
        <f>'APH KIC KIA PC'!I50</f>
        <v>Välj…</v>
      </c>
      <c r="C50" s="491" t="str">
        <f>'APH KIC KIA PC'!K50</f>
        <v>Välj…</v>
      </c>
      <c r="D50" s="46">
        <f>'APH KIC KIA PC'!D50</f>
        <v>0</v>
      </c>
      <c r="E50" s="47" t="str">
        <f>TRIM(LEFT('1. Artikeldata Grund'!E50,30))</f>
        <v/>
      </c>
      <c r="F50" s="397" t="str">
        <f>IFERROR(TRIM(RIGHT('1. Artikeldata Grund'!E50,LEN('1. Artikeldata Grund'!E50)-30)),"")</f>
        <v/>
      </c>
      <c r="G50" s="48" t="str">
        <f>TRIM('APH KIC KIA PC'!L50)</f>
        <v>Välj….</v>
      </c>
      <c r="H50" s="27">
        <f>'APH KIC KIA PC'!M50</f>
        <v>910</v>
      </c>
      <c r="I50" s="27">
        <v>99</v>
      </c>
      <c r="J50" s="117"/>
      <c r="K50" s="48" t="s">
        <v>1892</v>
      </c>
      <c r="L50" s="48" t="str">
        <f>IF('APH MD APH Specifika'!BD50="J","J","N")</f>
        <v>N</v>
      </c>
      <c r="M50" s="118"/>
      <c r="N50" s="48" t="s">
        <v>1895</v>
      </c>
      <c r="O50" s="119"/>
      <c r="P50" s="48" t="s">
        <v>1894</v>
      </c>
      <c r="Q50" s="27">
        <v>0</v>
      </c>
      <c r="R50" s="117"/>
      <c r="S50" s="117"/>
      <c r="T50" s="117"/>
      <c r="U50" s="117"/>
      <c r="V50" s="117"/>
      <c r="W50" s="27">
        <v>1</v>
      </c>
      <c r="X50" s="27">
        <v>1</v>
      </c>
      <c r="Y50" s="48" t="s">
        <v>1895</v>
      </c>
      <c r="Z50" s="48" t="s">
        <v>1895</v>
      </c>
      <c r="AA50" s="48" t="s">
        <v>1895</v>
      </c>
      <c r="AB50" s="119"/>
      <c r="AC50" s="119"/>
      <c r="AD50" s="119"/>
      <c r="AE50" s="119"/>
      <c r="AF50" s="119"/>
      <c r="AG50" s="119"/>
      <c r="AH50" s="48" t="s">
        <v>1895</v>
      </c>
      <c r="AI50" s="27" t="str">
        <f>TRIM(LEFT('1. Artikeldata Grund'!G50,6))</f>
        <v/>
      </c>
      <c r="AJ50" s="464" cm="1">
        <f t="array" ref="AJ50">_xlfn.IFS(AV50="1",20,AV50="2",20,AV50="3",20,AV50="0",99,AV50="",99)</f>
        <v>99</v>
      </c>
      <c r="AK50" s="50" t="s">
        <v>112</v>
      </c>
      <c r="AL50" s="50" t="s">
        <v>112</v>
      </c>
      <c r="AM50" s="117"/>
      <c r="AN50" s="48"/>
      <c r="AO50" s="48"/>
      <c r="AP50" s="50" t="s">
        <v>112</v>
      </c>
      <c r="AQ50" s="51">
        <v>1</v>
      </c>
      <c r="AR50" s="27" t="str">
        <f>TRIM('APH KIC KIA PC'!O50)</f>
        <v/>
      </c>
      <c r="AS50" s="118"/>
      <c r="AT50" s="48" t="str">
        <f>LEFT('1. Artikeldata Grund'!H50,2)</f>
        <v>Vä</v>
      </c>
      <c r="AU50" s="27" t="str" cm="1">
        <f t="array" ref="AU50">_xlfn.IFS('1. Artikeldata Grund'!I50="","",'1. Artikeldata Grund'!I50=Tabeller!$J$3,"",'1. Artikeldata Grund'!I50=Tabeller!$J$4,"",'1. Artikeldata Grund'!I50=Tabeller!$J$5,LEFT('1. Artikeldata Grund'!I50,1),'1. Artikeldata Grund'!I50=Tabeller!$J$6,LEFT('1. Artikeldata Grund'!I50,1))</f>
        <v/>
      </c>
      <c r="AV50" s="27" t="str" cm="1">
        <f t="array" ref="AV50">_xlfn.IFS('1. Artikeldata Grund'!J50="","",'1. Artikeldata Grund'!J50=Tabeller!$K$3,"",'1. Artikeldata Grund'!J50=Tabeller!$K$4,"",'1. Artikeldata Grund'!J50=Tabeller!$K$5,LEFT('1. Artikeldata Grund'!J50,1),'1. Artikeldata Grund'!J50=Tabeller!$K$6,LEFT('1. Artikeldata Grund'!J50,1),'1. Artikeldata Grund'!J50=Tabeller!$K$7,LEFT('1. Artikeldata Grund'!J50,1))</f>
        <v/>
      </c>
      <c r="AW50" s="27"/>
      <c r="AX50" s="27">
        <f>IF('APH KIC KIA PC'!K50=Tabeller!$AI$4,2,1)</f>
        <v>1</v>
      </c>
      <c r="AY50" s="27" t="str" cm="1">
        <f t="array" ref="AY50">IF('APH KIC KIA PC'!K50=Tabeller!$AI$4,99,IFERROR(_xlfn.IFS('4. Inköpsdata'!L50=25%,41,'4. Inköpsdata'!L50=12%,42,'4. Inköpsdata'!L50=6%,43,'4. Inköpsdata'!L50="Momsfritt",38),""))</f>
        <v/>
      </c>
      <c r="AZ50" s="52" t="e">
        <f>IF('APH KIC KIA PC'!K50=Tabeller!$AI$4,'4. Inköpsdata'!J50,ROUND('APH KIC KIA PC'!AB50,2))</f>
        <v>#VALUE!</v>
      </c>
      <c r="BA50" s="52" t="e">
        <f>IF('APH KIC KIA PC'!K50=Tabeller!$AI$4,0.01,ROUND('APH KIC KIA PC'!AA50,2))</f>
        <v>#VALUE!</v>
      </c>
      <c r="BB50" s="27" t="str">
        <f>TRIM(RIGHT('1. Artikeldata Grund'!G50,2))</f>
        <v/>
      </c>
      <c r="BC50" s="136"/>
      <c r="BD50" s="48" t="s">
        <v>1895</v>
      </c>
      <c r="BE50" s="119"/>
      <c r="BF50" s="50" t="s">
        <v>112</v>
      </c>
      <c r="BG50" s="136"/>
      <c r="BH50" s="52"/>
      <c r="BI50" s="52"/>
      <c r="BJ50" s="52"/>
      <c r="BK50" s="52"/>
      <c r="BL50" s="53" t="s">
        <v>1800</v>
      </c>
      <c r="BM50" s="431" t="str">
        <f>TRIM('1. Artikeldata Grund'!D50)</f>
        <v/>
      </c>
    </row>
    <row r="51" spans="1:65" x14ac:dyDescent="0.25">
      <c r="A51" s="21">
        <v>47</v>
      </c>
      <c r="B51" s="491" t="str">
        <f>'APH KIC KIA PC'!I51</f>
        <v>Välj…</v>
      </c>
      <c r="C51" s="491" t="str">
        <f>'APH KIC KIA PC'!K51</f>
        <v>Välj…</v>
      </c>
      <c r="D51" s="46">
        <f>'APH KIC KIA PC'!D51</f>
        <v>0</v>
      </c>
      <c r="E51" s="47" t="str">
        <f>TRIM(LEFT('1. Artikeldata Grund'!E51,30))</f>
        <v/>
      </c>
      <c r="F51" s="397" t="str">
        <f>IFERROR(TRIM(RIGHT('1. Artikeldata Grund'!E51,LEN('1. Artikeldata Grund'!E51)-30)),"")</f>
        <v/>
      </c>
      <c r="G51" s="48" t="str">
        <f>TRIM('APH KIC KIA PC'!L51)</f>
        <v>Välj….</v>
      </c>
      <c r="H51" s="27">
        <f>'APH KIC KIA PC'!M51</f>
        <v>910</v>
      </c>
      <c r="I51" s="27">
        <v>99</v>
      </c>
      <c r="J51" s="117"/>
      <c r="K51" s="48" t="s">
        <v>1892</v>
      </c>
      <c r="L51" s="48" t="str">
        <f>IF('APH MD APH Specifika'!BD51="J","J","N")</f>
        <v>N</v>
      </c>
      <c r="M51" s="118"/>
      <c r="N51" s="48" t="s">
        <v>1895</v>
      </c>
      <c r="O51" s="119"/>
      <c r="P51" s="48" t="s">
        <v>1894</v>
      </c>
      <c r="Q51" s="27">
        <v>0</v>
      </c>
      <c r="R51" s="117"/>
      <c r="S51" s="117"/>
      <c r="T51" s="117"/>
      <c r="U51" s="117"/>
      <c r="V51" s="117"/>
      <c r="W51" s="27">
        <v>1</v>
      </c>
      <c r="X51" s="27">
        <v>1</v>
      </c>
      <c r="Y51" s="48" t="s">
        <v>1895</v>
      </c>
      <c r="Z51" s="48" t="s">
        <v>1895</v>
      </c>
      <c r="AA51" s="48" t="s">
        <v>1895</v>
      </c>
      <c r="AB51" s="119"/>
      <c r="AC51" s="119"/>
      <c r="AD51" s="119"/>
      <c r="AE51" s="119"/>
      <c r="AF51" s="119"/>
      <c r="AG51" s="119"/>
      <c r="AH51" s="48" t="s">
        <v>1895</v>
      </c>
      <c r="AI51" s="27" t="str">
        <f>TRIM(LEFT('1. Artikeldata Grund'!G51,6))</f>
        <v/>
      </c>
      <c r="AJ51" s="464" cm="1">
        <f t="array" ref="AJ51">_xlfn.IFS(AV51="1",20,AV51="2",20,AV51="3",20,AV51="0",99,AV51="",99)</f>
        <v>99</v>
      </c>
      <c r="AK51" s="50" t="s">
        <v>112</v>
      </c>
      <c r="AL51" s="50" t="s">
        <v>112</v>
      </c>
      <c r="AM51" s="117"/>
      <c r="AN51" s="48"/>
      <c r="AO51" s="48"/>
      <c r="AP51" s="50" t="s">
        <v>112</v>
      </c>
      <c r="AQ51" s="51">
        <v>1</v>
      </c>
      <c r="AR51" s="27" t="str">
        <f>TRIM('APH KIC KIA PC'!O51)</f>
        <v/>
      </c>
      <c r="AS51" s="118"/>
      <c r="AT51" s="48" t="str">
        <f>LEFT('1. Artikeldata Grund'!H51,2)</f>
        <v>Vä</v>
      </c>
      <c r="AU51" s="27" t="str" cm="1">
        <f t="array" ref="AU51">_xlfn.IFS('1. Artikeldata Grund'!I51="","",'1. Artikeldata Grund'!I51=Tabeller!$J$3,"",'1. Artikeldata Grund'!I51=Tabeller!$J$4,"",'1. Artikeldata Grund'!I51=Tabeller!$J$5,LEFT('1. Artikeldata Grund'!I51,1),'1. Artikeldata Grund'!I51=Tabeller!$J$6,LEFT('1. Artikeldata Grund'!I51,1))</f>
        <v/>
      </c>
      <c r="AV51" s="27" t="str" cm="1">
        <f t="array" ref="AV51">_xlfn.IFS('1. Artikeldata Grund'!J51="","",'1. Artikeldata Grund'!J51=Tabeller!$K$3,"",'1. Artikeldata Grund'!J51=Tabeller!$K$4,"",'1. Artikeldata Grund'!J51=Tabeller!$K$5,LEFT('1. Artikeldata Grund'!J51,1),'1. Artikeldata Grund'!J51=Tabeller!$K$6,LEFT('1. Artikeldata Grund'!J51,1),'1. Artikeldata Grund'!J51=Tabeller!$K$7,LEFT('1. Artikeldata Grund'!J51,1))</f>
        <v/>
      </c>
      <c r="AW51" s="27"/>
      <c r="AX51" s="27">
        <f>IF('APH KIC KIA PC'!K51=Tabeller!$AI$4,2,1)</f>
        <v>1</v>
      </c>
      <c r="AY51" s="27" t="str" cm="1">
        <f t="array" ref="AY51">IF('APH KIC KIA PC'!K51=Tabeller!$AI$4,99,IFERROR(_xlfn.IFS('4. Inköpsdata'!L51=25%,41,'4. Inköpsdata'!L51=12%,42,'4. Inköpsdata'!L51=6%,43,'4. Inköpsdata'!L51="Momsfritt",38),""))</f>
        <v/>
      </c>
      <c r="AZ51" s="52" t="e">
        <f>IF('APH KIC KIA PC'!K51=Tabeller!$AI$4,'4. Inköpsdata'!J51,ROUND('APH KIC KIA PC'!AB51,2))</f>
        <v>#VALUE!</v>
      </c>
      <c r="BA51" s="52" t="e">
        <f>IF('APH KIC KIA PC'!K51=Tabeller!$AI$4,0.01,ROUND('APH KIC KIA PC'!AA51,2))</f>
        <v>#VALUE!</v>
      </c>
      <c r="BB51" s="27" t="str">
        <f>TRIM(RIGHT('1. Artikeldata Grund'!G51,2))</f>
        <v/>
      </c>
      <c r="BC51" s="136"/>
      <c r="BD51" s="48" t="s">
        <v>1895</v>
      </c>
      <c r="BE51" s="119"/>
      <c r="BF51" s="50" t="s">
        <v>112</v>
      </c>
      <c r="BG51" s="136"/>
      <c r="BH51" s="52"/>
      <c r="BI51" s="52"/>
      <c r="BJ51" s="52"/>
      <c r="BK51" s="52"/>
      <c r="BL51" s="53" t="s">
        <v>1800</v>
      </c>
      <c r="BM51" s="431" t="str">
        <f>TRIM('1. Artikeldata Grund'!D51)</f>
        <v/>
      </c>
    </row>
    <row r="52" spans="1:65" x14ac:dyDescent="0.25">
      <c r="A52" s="21">
        <v>48</v>
      </c>
      <c r="B52" s="491" t="str">
        <f>'APH KIC KIA PC'!I52</f>
        <v>Välj…</v>
      </c>
      <c r="C52" s="491" t="str">
        <f>'APH KIC KIA PC'!K52</f>
        <v>Välj…</v>
      </c>
      <c r="D52" s="46">
        <f>'APH KIC KIA PC'!D52</f>
        <v>0</v>
      </c>
      <c r="E52" s="47" t="str">
        <f>TRIM(LEFT('1. Artikeldata Grund'!E52,30))</f>
        <v/>
      </c>
      <c r="F52" s="397" t="str">
        <f>IFERROR(TRIM(RIGHT('1. Artikeldata Grund'!E52,LEN('1. Artikeldata Grund'!E52)-30)),"")</f>
        <v/>
      </c>
      <c r="G52" s="48" t="str">
        <f>TRIM('APH KIC KIA PC'!L52)</f>
        <v>Välj….</v>
      </c>
      <c r="H52" s="27">
        <f>'APH KIC KIA PC'!M52</f>
        <v>910</v>
      </c>
      <c r="I52" s="27">
        <v>99</v>
      </c>
      <c r="J52" s="117"/>
      <c r="K52" s="48" t="s">
        <v>1892</v>
      </c>
      <c r="L52" s="48" t="str">
        <f>IF('APH MD APH Specifika'!BD52="J","J","N")</f>
        <v>N</v>
      </c>
      <c r="M52" s="118"/>
      <c r="N52" s="48" t="s">
        <v>1895</v>
      </c>
      <c r="O52" s="119"/>
      <c r="P52" s="48" t="s">
        <v>1894</v>
      </c>
      <c r="Q52" s="27">
        <v>0</v>
      </c>
      <c r="R52" s="117"/>
      <c r="S52" s="117"/>
      <c r="T52" s="117"/>
      <c r="U52" s="117"/>
      <c r="V52" s="117"/>
      <c r="W52" s="27">
        <v>1</v>
      </c>
      <c r="X52" s="27">
        <v>1</v>
      </c>
      <c r="Y52" s="48" t="s">
        <v>1895</v>
      </c>
      <c r="Z52" s="48" t="s">
        <v>1895</v>
      </c>
      <c r="AA52" s="48" t="s">
        <v>1895</v>
      </c>
      <c r="AB52" s="119"/>
      <c r="AC52" s="119"/>
      <c r="AD52" s="119"/>
      <c r="AE52" s="119"/>
      <c r="AF52" s="119"/>
      <c r="AG52" s="119"/>
      <c r="AH52" s="48" t="s">
        <v>1895</v>
      </c>
      <c r="AI52" s="27" t="str">
        <f>TRIM(LEFT('1. Artikeldata Grund'!G52,6))</f>
        <v/>
      </c>
      <c r="AJ52" s="464" cm="1">
        <f t="array" ref="AJ52">_xlfn.IFS(AV52="1",20,AV52="2",20,AV52="3",20,AV52="0",99,AV52="",99)</f>
        <v>99</v>
      </c>
      <c r="AK52" s="50" t="s">
        <v>112</v>
      </c>
      <c r="AL52" s="50" t="s">
        <v>112</v>
      </c>
      <c r="AM52" s="117"/>
      <c r="AN52" s="48"/>
      <c r="AO52" s="48"/>
      <c r="AP52" s="50" t="s">
        <v>112</v>
      </c>
      <c r="AQ52" s="51">
        <v>1</v>
      </c>
      <c r="AR52" s="27" t="str">
        <f>TRIM('APH KIC KIA PC'!O52)</f>
        <v/>
      </c>
      <c r="AS52" s="118"/>
      <c r="AT52" s="48" t="str">
        <f>LEFT('1. Artikeldata Grund'!H52,2)</f>
        <v>Vä</v>
      </c>
      <c r="AU52" s="27" t="str" cm="1">
        <f t="array" ref="AU52">_xlfn.IFS('1. Artikeldata Grund'!I52="","",'1. Artikeldata Grund'!I52=Tabeller!$J$3,"",'1. Artikeldata Grund'!I52=Tabeller!$J$4,"",'1. Artikeldata Grund'!I52=Tabeller!$J$5,LEFT('1. Artikeldata Grund'!I52,1),'1. Artikeldata Grund'!I52=Tabeller!$J$6,LEFT('1. Artikeldata Grund'!I52,1))</f>
        <v/>
      </c>
      <c r="AV52" s="27" t="str" cm="1">
        <f t="array" ref="AV52">_xlfn.IFS('1. Artikeldata Grund'!J52="","",'1. Artikeldata Grund'!J52=Tabeller!$K$3,"",'1. Artikeldata Grund'!J52=Tabeller!$K$4,"",'1. Artikeldata Grund'!J52=Tabeller!$K$5,LEFT('1. Artikeldata Grund'!J52,1),'1. Artikeldata Grund'!J52=Tabeller!$K$6,LEFT('1. Artikeldata Grund'!J52,1),'1. Artikeldata Grund'!J52=Tabeller!$K$7,LEFT('1. Artikeldata Grund'!J52,1))</f>
        <v/>
      </c>
      <c r="AW52" s="27"/>
      <c r="AX52" s="27">
        <f>IF('APH KIC KIA PC'!K52=Tabeller!$AI$4,2,1)</f>
        <v>1</v>
      </c>
      <c r="AY52" s="27" t="str" cm="1">
        <f t="array" ref="AY52">IF('APH KIC KIA PC'!K52=Tabeller!$AI$4,99,IFERROR(_xlfn.IFS('4. Inköpsdata'!L52=25%,41,'4. Inköpsdata'!L52=12%,42,'4. Inköpsdata'!L52=6%,43,'4. Inköpsdata'!L52="Momsfritt",38),""))</f>
        <v/>
      </c>
      <c r="AZ52" s="52" t="e">
        <f>IF('APH KIC KIA PC'!K52=Tabeller!$AI$4,'4. Inköpsdata'!J52,ROUND('APH KIC KIA PC'!AB52,2))</f>
        <v>#VALUE!</v>
      </c>
      <c r="BA52" s="52" t="e">
        <f>IF('APH KIC KIA PC'!K52=Tabeller!$AI$4,0.01,ROUND('APH KIC KIA PC'!AA52,2))</f>
        <v>#VALUE!</v>
      </c>
      <c r="BB52" s="27" t="str">
        <f>TRIM(RIGHT('1. Artikeldata Grund'!G52,2))</f>
        <v/>
      </c>
      <c r="BC52" s="136"/>
      <c r="BD52" s="48" t="s">
        <v>1895</v>
      </c>
      <c r="BE52" s="119"/>
      <c r="BF52" s="50" t="s">
        <v>112</v>
      </c>
      <c r="BG52" s="136"/>
      <c r="BH52" s="52"/>
      <c r="BI52" s="52"/>
      <c r="BJ52" s="52"/>
      <c r="BK52" s="52"/>
      <c r="BL52" s="53" t="s">
        <v>1800</v>
      </c>
      <c r="BM52" s="431" t="str">
        <f>TRIM('1. Artikeldata Grund'!D52)</f>
        <v/>
      </c>
    </row>
    <row r="53" spans="1:65" x14ac:dyDescent="0.25">
      <c r="A53" s="21">
        <v>49</v>
      </c>
      <c r="B53" s="491" t="str">
        <f>'APH KIC KIA PC'!I53</f>
        <v>Välj…</v>
      </c>
      <c r="C53" s="491" t="str">
        <f>'APH KIC KIA PC'!K53</f>
        <v>Välj…</v>
      </c>
      <c r="D53" s="46">
        <f>'APH KIC KIA PC'!D53</f>
        <v>0</v>
      </c>
      <c r="E53" s="47" t="str">
        <f>TRIM(LEFT('1. Artikeldata Grund'!E53,30))</f>
        <v/>
      </c>
      <c r="F53" s="397" t="str">
        <f>IFERROR(TRIM(RIGHT('1. Artikeldata Grund'!E53,LEN('1. Artikeldata Grund'!E53)-30)),"")</f>
        <v/>
      </c>
      <c r="G53" s="48" t="str">
        <f>TRIM('APH KIC KIA PC'!L53)</f>
        <v>Välj….</v>
      </c>
      <c r="H53" s="27">
        <f>'APH KIC KIA PC'!M53</f>
        <v>910</v>
      </c>
      <c r="I53" s="27">
        <v>99</v>
      </c>
      <c r="J53" s="117"/>
      <c r="K53" s="48" t="s">
        <v>1892</v>
      </c>
      <c r="L53" s="48" t="str">
        <f>IF('APH MD APH Specifika'!BD53="J","J","N")</f>
        <v>N</v>
      </c>
      <c r="M53" s="118"/>
      <c r="N53" s="48" t="s">
        <v>1895</v>
      </c>
      <c r="O53" s="119"/>
      <c r="P53" s="48" t="s">
        <v>1894</v>
      </c>
      <c r="Q53" s="27">
        <v>0</v>
      </c>
      <c r="R53" s="117"/>
      <c r="S53" s="117"/>
      <c r="T53" s="117"/>
      <c r="U53" s="117"/>
      <c r="V53" s="117"/>
      <c r="W53" s="27">
        <v>1</v>
      </c>
      <c r="X53" s="27">
        <v>1</v>
      </c>
      <c r="Y53" s="48" t="s">
        <v>1895</v>
      </c>
      <c r="Z53" s="48" t="s">
        <v>1895</v>
      </c>
      <c r="AA53" s="48" t="s">
        <v>1895</v>
      </c>
      <c r="AB53" s="119"/>
      <c r="AC53" s="119"/>
      <c r="AD53" s="119"/>
      <c r="AE53" s="119"/>
      <c r="AF53" s="119"/>
      <c r="AG53" s="119"/>
      <c r="AH53" s="48" t="s">
        <v>1895</v>
      </c>
      <c r="AI53" s="27" t="str">
        <f>TRIM(LEFT('1. Artikeldata Grund'!G53,6))</f>
        <v/>
      </c>
      <c r="AJ53" s="464" cm="1">
        <f t="array" ref="AJ53">_xlfn.IFS(AV53="1",20,AV53="2",20,AV53="3",20,AV53="0",99,AV53="",99)</f>
        <v>99</v>
      </c>
      <c r="AK53" s="50" t="s">
        <v>112</v>
      </c>
      <c r="AL53" s="50" t="s">
        <v>112</v>
      </c>
      <c r="AM53" s="117"/>
      <c r="AN53" s="48"/>
      <c r="AO53" s="48"/>
      <c r="AP53" s="50" t="s">
        <v>112</v>
      </c>
      <c r="AQ53" s="51">
        <v>1</v>
      </c>
      <c r="AR53" s="27" t="str">
        <f>TRIM('APH KIC KIA PC'!O53)</f>
        <v/>
      </c>
      <c r="AS53" s="118"/>
      <c r="AT53" s="48" t="str">
        <f>LEFT('1. Artikeldata Grund'!H53,2)</f>
        <v>Vä</v>
      </c>
      <c r="AU53" s="27" t="str" cm="1">
        <f t="array" ref="AU53">_xlfn.IFS('1. Artikeldata Grund'!I53="","",'1. Artikeldata Grund'!I53=Tabeller!$J$3,"",'1. Artikeldata Grund'!I53=Tabeller!$J$4,"",'1. Artikeldata Grund'!I53=Tabeller!$J$5,LEFT('1. Artikeldata Grund'!I53,1),'1. Artikeldata Grund'!I53=Tabeller!$J$6,LEFT('1. Artikeldata Grund'!I53,1))</f>
        <v/>
      </c>
      <c r="AV53" s="27" t="str" cm="1">
        <f t="array" ref="AV53">_xlfn.IFS('1. Artikeldata Grund'!J53="","",'1. Artikeldata Grund'!J53=Tabeller!$K$3,"",'1. Artikeldata Grund'!J53=Tabeller!$K$4,"",'1. Artikeldata Grund'!J53=Tabeller!$K$5,LEFT('1. Artikeldata Grund'!J53,1),'1. Artikeldata Grund'!J53=Tabeller!$K$6,LEFT('1. Artikeldata Grund'!J53,1),'1. Artikeldata Grund'!J53=Tabeller!$K$7,LEFT('1. Artikeldata Grund'!J53,1))</f>
        <v/>
      </c>
      <c r="AW53" s="27"/>
      <c r="AX53" s="27">
        <f>IF('APH KIC KIA PC'!K53=Tabeller!$AI$4,2,1)</f>
        <v>1</v>
      </c>
      <c r="AY53" s="27" t="str" cm="1">
        <f t="array" ref="AY53">IF('APH KIC KIA PC'!K53=Tabeller!$AI$4,99,IFERROR(_xlfn.IFS('4. Inköpsdata'!L53=25%,41,'4. Inköpsdata'!L53=12%,42,'4. Inköpsdata'!L53=6%,43,'4. Inköpsdata'!L53="Momsfritt",38),""))</f>
        <v/>
      </c>
      <c r="AZ53" s="52" t="e">
        <f>IF('APH KIC KIA PC'!K53=Tabeller!$AI$4,'4. Inköpsdata'!J53,ROUND('APH KIC KIA PC'!AB53,2))</f>
        <v>#VALUE!</v>
      </c>
      <c r="BA53" s="52" t="e">
        <f>IF('APH KIC KIA PC'!K53=Tabeller!$AI$4,0.01,ROUND('APH KIC KIA PC'!AA53,2))</f>
        <v>#VALUE!</v>
      </c>
      <c r="BB53" s="27" t="str">
        <f>TRIM(RIGHT('1. Artikeldata Grund'!G53,2))</f>
        <v/>
      </c>
      <c r="BC53" s="136"/>
      <c r="BD53" s="48" t="s">
        <v>1895</v>
      </c>
      <c r="BE53" s="119"/>
      <c r="BF53" s="50" t="s">
        <v>112</v>
      </c>
      <c r="BG53" s="136"/>
      <c r="BH53" s="52"/>
      <c r="BI53" s="52"/>
      <c r="BJ53" s="52"/>
      <c r="BK53" s="52"/>
      <c r="BL53" s="53" t="s">
        <v>1800</v>
      </c>
      <c r="BM53" s="431" t="str">
        <f>TRIM('1. Artikeldata Grund'!D53)</f>
        <v/>
      </c>
    </row>
    <row r="54" spans="1:65" x14ac:dyDescent="0.25">
      <c r="A54" s="21">
        <v>50</v>
      </c>
      <c r="B54" s="491" t="str">
        <f>'APH KIC KIA PC'!I54</f>
        <v>Välj…</v>
      </c>
      <c r="C54" s="491" t="str">
        <f>'APH KIC KIA PC'!K54</f>
        <v>Välj…</v>
      </c>
      <c r="D54" s="46">
        <f>'APH KIC KIA PC'!D54</f>
        <v>0</v>
      </c>
      <c r="E54" s="47" t="str">
        <f>TRIM(LEFT('1. Artikeldata Grund'!E54,30))</f>
        <v/>
      </c>
      <c r="F54" s="397" t="str">
        <f>IFERROR(TRIM(RIGHT('1. Artikeldata Grund'!E54,LEN('1. Artikeldata Grund'!E54)-30)),"")</f>
        <v/>
      </c>
      <c r="G54" s="48" t="str">
        <f>TRIM('APH KIC KIA PC'!L54)</f>
        <v>Välj….</v>
      </c>
      <c r="H54" s="27">
        <f>'APH KIC KIA PC'!M54</f>
        <v>910</v>
      </c>
      <c r="I54" s="27">
        <v>99</v>
      </c>
      <c r="J54" s="117"/>
      <c r="K54" s="48" t="s">
        <v>1892</v>
      </c>
      <c r="L54" s="48" t="str">
        <f>IF('APH MD APH Specifika'!BD54="J","J","N")</f>
        <v>N</v>
      </c>
      <c r="M54" s="118"/>
      <c r="N54" s="48" t="s">
        <v>1895</v>
      </c>
      <c r="O54" s="119"/>
      <c r="P54" s="48" t="s">
        <v>1894</v>
      </c>
      <c r="Q54" s="27">
        <v>0</v>
      </c>
      <c r="R54" s="117"/>
      <c r="S54" s="117"/>
      <c r="T54" s="117"/>
      <c r="U54" s="117"/>
      <c r="V54" s="117"/>
      <c r="W54" s="27">
        <v>1</v>
      </c>
      <c r="X54" s="27">
        <v>1</v>
      </c>
      <c r="Y54" s="48" t="s">
        <v>1895</v>
      </c>
      <c r="Z54" s="48" t="s">
        <v>1895</v>
      </c>
      <c r="AA54" s="48" t="s">
        <v>1895</v>
      </c>
      <c r="AB54" s="119"/>
      <c r="AC54" s="119"/>
      <c r="AD54" s="119"/>
      <c r="AE54" s="119"/>
      <c r="AF54" s="119"/>
      <c r="AG54" s="119"/>
      <c r="AH54" s="48" t="s">
        <v>1895</v>
      </c>
      <c r="AI54" s="27" t="str">
        <f>TRIM(LEFT('1. Artikeldata Grund'!G54,6))</f>
        <v/>
      </c>
      <c r="AJ54" s="464" cm="1">
        <f t="array" ref="AJ54">_xlfn.IFS(AV54="1",20,AV54="2",20,AV54="3",20,AV54="0",99,AV54="",99)</f>
        <v>99</v>
      </c>
      <c r="AK54" s="50" t="s">
        <v>112</v>
      </c>
      <c r="AL54" s="50" t="s">
        <v>112</v>
      </c>
      <c r="AM54" s="117"/>
      <c r="AN54" s="48"/>
      <c r="AO54" s="48"/>
      <c r="AP54" s="50" t="s">
        <v>112</v>
      </c>
      <c r="AQ54" s="51">
        <v>1</v>
      </c>
      <c r="AR54" s="27" t="str">
        <f>TRIM('APH KIC KIA PC'!O54)</f>
        <v/>
      </c>
      <c r="AS54" s="118"/>
      <c r="AT54" s="48" t="str">
        <f>LEFT('1. Artikeldata Grund'!H54,2)</f>
        <v>Vä</v>
      </c>
      <c r="AU54" s="27" t="str" cm="1">
        <f t="array" ref="AU54">_xlfn.IFS('1. Artikeldata Grund'!I54="","",'1. Artikeldata Grund'!I54=Tabeller!$J$3,"",'1. Artikeldata Grund'!I54=Tabeller!$J$4,"",'1. Artikeldata Grund'!I54=Tabeller!$J$5,LEFT('1. Artikeldata Grund'!I54,1),'1. Artikeldata Grund'!I54=Tabeller!$J$6,LEFT('1. Artikeldata Grund'!I54,1))</f>
        <v/>
      </c>
      <c r="AV54" s="27" t="str" cm="1">
        <f t="array" ref="AV54">_xlfn.IFS('1. Artikeldata Grund'!J54="","",'1. Artikeldata Grund'!J54=Tabeller!$K$3,"",'1. Artikeldata Grund'!J54=Tabeller!$K$4,"",'1. Artikeldata Grund'!J54=Tabeller!$K$5,LEFT('1. Artikeldata Grund'!J54,1),'1. Artikeldata Grund'!J54=Tabeller!$K$6,LEFT('1. Artikeldata Grund'!J54,1),'1. Artikeldata Grund'!J54=Tabeller!$K$7,LEFT('1. Artikeldata Grund'!J54,1))</f>
        <v/>
      </c>
      <c r="AW54" s="27"/>
      <c r="AX54" s="27">
        <f>IF('APH KIC KIA PC'!K54=Tabeller!$AI$4,2,1)</f>
        <v>1</v>
      </c>
      <c r="AY54" s="27" t="str" cm="1">
        <f t="array" ref="AY54">IF('APH KIC KIA PC'!K54=Tabeller!$AI$4,99,IFERROR(_xlfn.IFS('4. Inköpsdata'!L54=25%,41,'4. Inköpsdata'!L54=12%,42,'4. Inköpsdata'!L54=6%,43,'4. Inköpsdata'!L54="Momsfritt",38),""))</f>
        <v/>
      </c>
      <c r="AZ54" s="52" t="e">
        <f>IF('APH KIC KIA PC'!K54=Tabeller!$AI$4,'4. Inköpsdata'!J54,ROUND('APH KIC KIA PC'!AB54,2))</f>
        <v>#VALUE!</v>
      </c>
      <c r="BA54" s="52" t="e">
        <f>IF('APH KIC KIA PC'!K54=Tabeller!$AI$4,0.01,ROUND('APH KIC KIA PC'!AA54,2))</f>
        <v>#VALUE!</v>
      </c>
      <c r="BB54" s="27" t="str">
        <f>TRIM(RIGHT('1. Artikeldata Grund'!G54,2))</f>
        <v/>
      </c>
      <c r="BC54" s="136"/>
      <c r="BD54" s="48" t="s">
        <v>1895</v>
      </c>
      <c r="BE54" s="119"/>
      <c r="BF54" s="50" t="s">
        <v>112</v>
      </c>
      <c r="BG54" s="136"/>
      <c r="BH54" s="52"/>
      <c r="BI54" s="52"/>
      <c r="BJ54" s="52"/>
      <c r="BK54" s="52"/>
      <c r="BL54" s="53" t="s">
        <v>1800</v>
      </c>
      <c r="BM54" s="431" t="str">
        <f>TRIM('1. Artikeldata Grund'!D54)</f>
        <v/>
      </c>
    </row>
    <row r="55" spans="1:65" x14ac:dyDescent="0.25">
      <c r="A55" s="21">
        <v>51</v>
      </c>
      <c r="B55" s="491" t="str">
        <f>'APH KIC KIA PC'!I55</f>
        <v>Välj…</v>
      </c>
      <c r="C55" s="491" t="str">
        <f>'APH KIC KIA PC'!K55</f>
        <v>Välj…</v>
      </c>
      <c r="D55" s="46">
        <f>'APH KIC KIA PC'!D55</f>
        <v>0</v>
      </c>
      <c r="E55" s="47" t="str">
        <f>TRIM(LEFT('1. Artikeldata Grund'!E55,30))</f>
        <v/>
      </c>
      <c r="F55" s="397" t="str">
        <f>IFERROR(TRIM(RIGHT('1. Artikeldata Grund'!E55,LEN('1. Artikeldata Grund'!E55)-30)),"")</f>
        <v/>
      </c>
      <c r="G55" s="48" t="str">
        <f>TRIM('APH KIC KIA PC'!L55)</f>
        <v>Välj….</v>
      </c>
      <c r="H55" s="27">
        <f>'APH KIC KIA PC'!M55</f>
        <v>910</v>
      </c>
      <c r="I55" s="27">
        <v>99</v>
      </c>
      <c r="J55" s="117"/>
      <c r="K55" s="48" t="s">
        <v>1892</v>
      </c>
      <c r="L55" s="48" t="str">
        <f>IF('APH MD APH Specifika'!BD55="J","J","N")</f>
        <v>N</v>
      </c>
      <c r="M55" s="118"/>
      <c r="N55" s="48" t="s">
        <v>1895</v>
      </c>
      <c r="O55" s="119"/>
      <c r="P55" s="48" t="s">
        <v>1894</v>
      </c>
      <c r="Q55" s="27">
        <v>0</v>
      </c>
      <c r="R55" s="117"/>
      <c r="S55" s="117"/>
      <c r="T55" s="117"/>
      <c r="U55" s="117"/>
      <c r="V55" s="117"/>
      <c r="W55" s="27">
        <v>1</v>
      </c>
      <c r="X55" s="27">
        <v>1</v>
      </c>
      <c r="Y55" s="48" t="s">
        <v>1895</v>
      </c>
      <c r="Z55" s="48" t="s">
        <v>1895</v>
      </c>
      <c r="AA55" s="48" t="s">
        <v>1895</v>
      </c>
      <c r="AB55" s="119"/>
      <c r="AC55" s="119"/>
      <c r="AD55" s="119"/>
      <c r="AE55" s="119"/>
      <c r="AF55" s="119"/>
      <c r="AG55" s="119"/>
      <c r="AH55" s="48" t="s">
        <v>1895</v>
      </c>
      <c r="AI55" s="27" t="str">
        <f>TRIM(LEFT('1. Artikeldata Grund'!G55,6))</f>
        <v/>
      </c>
      <c r="AJ55" s="464" cm="1">
        <f t="array" ref="AJ55">_xlfn.IFS(AV55="1",20,AV55="2",20,AV55="3",20,AV55="0",99,AV55="",99)</f>
        <v>99</v>
      </c>
      <c r="AK55" s="50" t="s">
        <v>112</v>
      </c>
      <c r="AL55" s="50" t="s">
        <v>112</v>
      </c>
      <c r="AM55" s="117"/>
      <c r="AN55" s="48"/>
      <c r="AO55" s="48"/>
      <c r="AP55" s="50" t="s">
        <v>112</v>
      </c>
      <c r="AQ55" s="51">
        <v>1</v>
      </c>
      <c r="AR55" s="27" t="str">
        <f>TRIM('APH KIC KIA PC'!O55)</f>
        <v/>
      </c>
      <c r="AS55" s="118"/>
      <c r="AT55" s="48" t="str">
        <f>LEFT('1. Artikeldata Grund'!H55,2)</f>
        <v>Vä</v>
      </c>
      <c r="AU55" s="27" t="str" cm="1">
        <f t="array" ref="AU55">_xlfn.IFS('1. Artikeldata Grund'!I55="","",'1. Artikeldata Grund'!I55=Tabeller!$J$3,"",'1. Artikeldata Grund'!I55=Tabeller!$J$4,"",'1. Artikeldata Grund'!I55=Tabeller!$J$5,LEFT('1. Artikeldata Grund'!I55,1),'1. Artikeldata Grund'!I55=Tabeller!$J$6,LEFT('1. Artikeldata Grund'!I55,1))</f>
        <v/>
      </c>
      <c r="AV55" s="27" t="str" cm="1">
        <f t="array" ref="AV55">_xlfn.IFS('1. Artikeldata Grund'!J55="","",'1. Artikeldata Grund'!J55=Tabeller!$K$3,"",'1. Artikeldata Grund'!J55=Tabeller!$K$4,"",'1. Artikeldata Grund'!J55=Tabeller!$K$5,LEFT('1. Artikeldata Grund'!J55,1),'1. Artikeldata Grund'!J55=Tabeller!$K$6,LEFT('1. Artikeldata Grund'!J55,1),'1. Artikeldata Grund'!J55=Tabeller!$K$7,LEFT('1. Artikeldata Grund'!J55,1))</f>
        <v/>
      </c>
      <c r="AW55" s="27"/>
      <c r="AX55" s="27">
        <f>IF('APH KIC KIA PC'!K55=Tabeller!$AI$4,2,1)</f>
        <v>1</v>
      </c>
      <c r="AY55" s="27" t="str" cm="1">
        <f t="array" ref="AY55">IF('APH KIC KIA PC'!K55=Tabeller!$AI$4,99,IFERROR(_xlfn.IFS('4. Inköpsdata'!L55=25%,41,'4. Inköpsdata'!L55=12%,42,'4. Inköpsdata'!L55=6%,43,'4. Inköpsdata'!L55="Momsfritt",38),""))</f>
        <v/>
      </c>
      <c r="AZ55" s="52" t="e">
        <f>IF('APH KIC KIA PC'!K55=Tabeller!$AI$4,'4. Inköpsdata'!J55,ROUND('APH KIC KIA PC'!AB55,2))</f>
        <v>#VALUE!</v>
      </c>
      <c r="BA55" s="52" t="e">
        <f>IF('APH KIC KIA PC'!K55=Tabeller!$AI$4,0.01,ROUND('APH KIC KIA PC'!AA55,2))</f>
        <v>#VALUE!</v>
      </c>
      <c r="BB55" s="27" t="str">
        <f>TRIM(RIGHT('1. Artikeldata Grund'!G55,2))</f>
        <v/>
      </c>
      <c r="BC55" s="136"/>
      <c r="BD55" s="48" t="s">
        <v>1895</v>
      </c>
      <c r="BE55" s="119"/>
      <c r="BF55" s="50" t="s">
        <v>112</v>
      </c>
      <c r="BG55" s="136"/>
      <c r="BH55" s="52"/>
      <c r="BI55" s="52"/>
      <c r="BJ55" s="52"/>
      <c r="BK55" s="52"/>
      <c r="BL55" s="53" t="s">
        <v>1800</v>
      </c>
      <c r="BM55" s="431" t="str">
        <f>TRIM('1. Artikeldata Grund'!D55)</f>
        <v/>
      </c>
    </row>
    <row r="56" spans="1:65" x14ac:dyDescent="0.25">
      <c r="A56" s="21">
        <v>52</v>
      </c>
      <c r="B56" s="491" t="str">
        <f>'APH KIC KIA PC'!I56</f>
        <v>Välj…</v>
      </c>
      <c r="C56" s="491" t="str">
        <f>'APH KIC KIA PC'!K56</f>
        <v>Välj…</v>
      </c>
      <c r="D56" s="46">
        <f>'APH KIC KIA PC'!D56</f>
        <v>0</v>
      </c>
      <c r="E56" s="47" t="str">
        <f>TRIM(LEFT('1. Artikeldata Grund'!E56,30))</f>
        <v/>
      </c>
      <c r="F56" s="397" t="str">
        <f>IFERROR(TRIM(RIGHT('1. Artikeldata Grund'!E56,LEN('1. Artikeldata Grund'!E56)-30)),"")</f>
        <v/>
      </c>
      <c r="G56" s="48" t="str">
        <f>TRIM('APH KIC KIA PC'!L56)</f>
        <v>Välj….</v>
      </c>
      <c r="H56" s="27">
        <f>'APH KIC KIA PC'!M56</f>
        <v>910</v>
      </c>
      <c r="I56" s="27">
        <v>99</v>
      </c>
      <c r="J56" s="117"/>
      <c r="K56" s="48" t="s">
        <v>1892</v>
      </c>
      <c r="L56" s="48" t="str">
        <f>IF('APH MD APH Specifika'!BD56="J","J","N")</f>
        <v>N</v>
      </c>
      <c r="M56" s="118"/>
      <c r="N56" s="48" t="s">
        <v>1895</v>
      </c>
      <c r="O56" s="119"/>
      <c r="P56" s="48" t="s">
        <v>1894</v>
      </c>
      <c r="Q56" s="27">
        <v>0</v>
      </c>
      <c r="R56" s="117"/>
      <c r="S56" s="117"/>
      <c r="T56" s="117"/>
      <c r="U56" s="117"/>
      <c r="V56" s="117"/>
      <c r="W56" s="27">
        <v>1</v>
      </c>
      <c r="X56" s="27">
        <v>1</v>
      </c>
      <c r="Y56" s="48" t="s">
        <v>1895</v>
      </c>
      <c r="Z56" s="48" t="s">
        <v>1895</v>
      </c>
      <c r="AA56" s="48" t="s">
        <v>1895</v>
      </c>
      <c r="AB56" s="119"/>
      <c r="AC56" s="119"/>
      <c r="AD56" s="119"/>
      <c r="AE56" s="119"/>
      <c r="AF56" s="119"/>
      <c r="AG56" s="119"/>
      <c r="AH56" s="48" t="s">
        <v>1895</v>
      </c>
      <c r="AI56" s="27" t="str">
        <f>TRIM(LEFT('1. Artikeldata Grund'!G56,6))</f>
        <v/>
      </c>
      <c r="AJ56" s="464" cm="1">
        <f t="array" ref="AJ56">_xlfn.IFS(AV56="1",20,AV56="2",20,AV56="3",20,AV56="0",99,AV56="",99)</f>
        <v>99</v>
      </c>
      <c r="AK56" s="50" t="s">
        <v>112</v>
      </c>
      <c r="AL56" s="50" t="s">
        <v>112</v>
      </c>
      <c r="AM56" s="117"/>
      <c r="AN56" s="48"/>
      <c r="AO56" s="48"/>
      <c r="AP56" s="50" t="s">
        <v>112</v>
      </c>
      <c r="AQ56" s="51">
        <v>1</v>
      </c>
      <c r="AR56" s="27" t="str">
        <f>TRIM('APH KIC KIA PC'!O56)</f>
        <v/>
      </c>
      <c r="AS56" s="118"/>
      <c r="AT56" s="48" t="str">
        <f>LEFT('1. Artikeldata Grund'!H56,2)</f>
        <v>Vä</v>
      </c>
      <c r="AU56" s="27" t="str" cm="1">
        <f t="array" ref="AU56">_xlfn.IFS('1. Artikeldata Grund'!I56="","",'1. Artikeldata Grund'!I56=Tabeller!$J$3,"",'1. Artikeldata Grund'!I56=Tabeller!$J$4,"",'1. Artikeldata Grund'!I56=Tabeller!$J$5,LEFT('1. Artikeldata Grund'!I56,1),'1. Artikeldata Grund'!I56=Tabeller!$J$6,LEFT('1. Artikeldata Grund'!I56,1))</f>
        <v/>
      </c>
      <c r="AV56" s="27" t="str" cm="1">
        <f t="array" ref="AV56">_xlfn.IFS('1. Artikeldata Grund'!J56="","",'1. Artikeldata Grund'!J56=Tabeller!$K$3,"",'1. Artikeldata Grund'!J56=Tabeller!$K$4,"",'1. Artikeldata Grund'!J56=Tabeller!$K$5,LEFT('1. Artikeldata Grund'!J56,1),'1. Artikeldata Grund'!J56=Tabeller!$K$6,LEFT('1. Artikeldata Grund'!J56,1),'1. Artikeldata Grund'!J56=Tabeller!$K$7,LEFT('1. Artikeldata Grund'!J56,1))</f>
        <v/>
      </c>
      <c r="AW56" s="27"/>
      <c r="AX56" s="27">
        <f>IF('APH KIC KIA PC'!K56=Tabeller!$AI$4,2,1)</f>
        <v>1</v>
      </c>
      <c r="AY56" s="27" t="str" cm="1">
        <f t="array" ref="AY56">IF('APH KIC KIA PC'!K56=Tabeller!$AI$4,99,IFERROR(_xlfn.IFS('4. Inköpsdata'!L56=25%,41,'4. Inköpsdata'!L56=12%,42,'4. Inköpsdata'!L56=6%,43,'4. Inköpsdata'!L56="Momsfritt",38),""))</f>
        <v/>
      </c>
      <c r="AZ56" s="52" t="e">
        <f>IF('APH KIC KIA PC'!K56=Tabeller!$AI$4,'4. Inköpsdata'!J56,ROUND('APH KIC KIA PC'!AB56,2))</f>
        <v>#VALUE!</v>
      </c>
      <c r="BA56" s="52" t="e">
        <f>IF('APH KIC KIA PC'!K56=Tabeller!$AI$4,0.01,ROUND('APH KIC KIA PC'!AA56,2))</f>
        <v>#VALUE!</v>
      </c>
      <c r="BB56" s="27" t="str">
        <f>TRIM(RIGHT('1. Artikeldata Grund'!G56,2))</f>
        <v/>
      </c>
      <c r="BC56" s="136"/>
      <c r="BD56" s="48" t="s">
        <v>1895</v>
      </c>
      <c r="BE56" s="119"/>
      <c r="BF56" s="50" t="s">
        <v>112</v>
      </c>
      <c r="BG56" s="136"/>
      <c r="BH56" s="52"/>
      <c r="BI56" s="52"/>
      <c r="BJ56" s="52"/>
      <c r="BK56" s="52"/>
      <c r="BL56" s="53" t="s">
        <v>1800</v>
      </c>
      <c r="BM56" s="431" t="str">
        <f>TRIM('1. Artikeldata Grund'!D56)</f>
        <v/>
      </c>
    </row>
    <row r="57" spans="1:65" x14ac:dyDescent="0.25">
      <c r="A57" s="21">
        <v>53</v>
      </c>
      <c r="B57" s="491" t="str">
        <f>'APH KIC KIA PC'!I57</f>
        <v>Välj…</v>
      </c>
      <c r="C57" s="491" t="str">
        <f>'APH KIC KIA PC'!K57</f>
        <v>Välj…</v>
      </c>
      <c r="D57" s="46">
        <f>'APH KIC KIA PC'!D57</f>
        <v>0</v>
      </c>
      <c r="E57" s="47" t="str">
        <f>TRIM(LEFT('1. Artikeldata Grund'!E57,30))</f>
        <v/>
      </c>
      <c r="F57" s="397" t="str">
        <f>IFERROR(TRIM(RIGHT('1. Artikeldata Grund'!E57,LEN('1. Artikeldata Grund'!E57)-30)),"")</f>
        <v/>
      </c>
      <c r="G57" s="48" t="str">
        <f>TRIM('APH KIC KIA PC'!L57)</f>
        <v>Välj….</v>
      </c>
      <c r="H57" s="27">
        <f>'APH KIC KIA PC'!M57</f>
        <v>910</v>
      </c>
      <c r="I57" s="27">
        <v>99</v>
      </c>
      <c r="J57" s="117"/>
      <c r="K57" s="48" t="s">
        <v>1892</v>
      </c>
      <c r="L57" s="48" t="str">
        <f>IF('APH MD APH Specifika'!BD57="J","J","N")</f>
        <v>N</v>
      </c>
      <c r="M57" s="118"/>
      <c r="N57" s="48" t="s">
        <v>1895</v>
      </c>
      <c r="O57" s="119"/>
      <c r="P57" s="48" t="s">
        <v>1894</v>
      </c>
      <c r="Q57" s="27">
        <v>0</v>
      </c>
      <c r="R57" s="117"/>
      <c r="S57" s="117"/>
      <c r="T57" s="117"/>
      <c r="U57" s="117"/>
      <c r="V57" s="117"/>
      <c r="W57" s="27">
        <v>1</v>
      </c>
      <c r="X57" s="27">
        <v>1</v>
      </c>
      <c r="Y57" s="48" t="s">
        <v>1895</v>
      </c>
      <c r="Z57" s="48" t="s">
        <v>1895</v>
      </c>
      <c r="AA57" s="48" t="s">
        <v>1895</v>
      </c>
      <c r="AB57" s="119"/>
      <c r="AC57" s="119"/>
      <c r="AD57" s="119"/>
      <c r="AE57" s="119"/>
      <c r="AF57" s="119"/>
      <c r="AG57" s="119"/>
      <c r="AH57" s="48" t="s">
        <v>1895</v>
      </c>
      <c r="AI57" s="27" t="str">
        <f>TRIM(LEFT('1. Artikeldata Grund'!G57,6))</f>
        <v/>
      </c>
      <c r="AJ57" s="464" cm="1">
        <f t="array" ref="AJ57">_xlfn.IFS(AV57="1",20,AV57="2",20,AV57="3",20,AV57="0",99,AV57="",99)</f>
        <v>99</v>
      </c>
      <c r="AK57" s="50" t="s">
        <v>112</v>
      </c>
      <c r="AL57" s="50" t="s">
        <v>112</v>
      </c>
      <c r="AM57" s="117"/>
      <c r="AN57" s="48"/>
      <c r="AO57" s="48"/>
      <c r="AP57" s="50" t="s">
        <v>112</v>
      </c>
      <c r="AQ57" s="51">
        <v>1</v>
      </c>
      <c r="AR57" s="27" t="str">
        <f>TRIM('APH KIC KIA PC'!O57)</f>
        <v/>
      </c>
      <c r="AS57" s="118"/>
      <c r="AT57" s="48" t="str">
        <f>LEFT('1. Artikeldata Grund'!H57,2)</f>
        <v>Vä</v>
      </c>
      <c r="AU57" s="27" t="str" cm="1">
        <f t="array" ref="AU57">_xlfn.IFS('1. Artikeldata Grund'!I57="","",'1. Artikeldata Grund'!I57=Tabeller!$J$3,"",'1. Artikeldata Grund'!I57=Tabeller!$J$4,"",'1. Artikeldata Grund'!I57=Tabeller!$J$5,LEFT('1. Artikeldata Grund'!I57,1),'1. Artikeldata Grund'!I57=Tabeller!$J$6,LEFT('1. Artikeldata Grund'!I57,1))</f>
        <v/>
      </c>
      <c r="AV57" s="27" t="str" cm="1">
        <f t="array" ref="AV57">_xlfn.IFS('1. Artikeldata Grund'!J57="","",'1. Artikeldata Grund'!J57=Tabeller!$K$3,"",'1. Artikeldata Grund'!J57=Tabeller!$K$4,"",'1. Artikeldata Grund'!J57=Tabeller!$K$5,LEFT('1. Artikeldata Grund'!J57,1),'1. Artikeldata Grund'!J57=Tabeller!$K$6,LEFT('1. Artikeldata Grund'!J57,1),'1. Artikeldata Grund'!J57=Tabeller!$K$7,LEFT('1. Artikeldata Grund'!J57,1))</f>
        <v/>
      </c>
      <c r="AW57" s="27"/>
      <c r="AX57" s="27">
        <f>IF('APH KIC KIA PC'!K57=Tabeller!$AI$4,2,1)</f>
        <v>1</v>
      </c>
      <c r="AY57" s="27" t="str" cm="1">
        <f t="array" ref="AY57">IF('APH KIC KIA PC'!K57=Tabeller!$AI$4,99,IFERROR(_xlfn.IFS('4. Inköpsdata'!L57=25%,41,'4. Inköpsdata'!L57=12%,42,'4. Inköpsdata'!L57=6%,43,'4. Inköpsdata'!L57="Momsfritt",38),""))</f>
        <v/>
      </c>
      <c r="AZ57" s="52" t="e">
        <f>IF('APH KIC KIA PC'!K57=Tabeller!$AI$4,'4. Inköpsdata'!J57,ROUND('APH KIC KIA PC'!AB57,2))</f>
        <v>#VALUE!</v>
      </c>
      <c r="BA57" s="52" t="e">
        <f>IF('APH KIC KIA PC'!K57=Tabeller!$AI$4,0.01,ROUND('APH KIC KIA PC'!AA57,2))</f>
        <v>#VALUE!</v>
      </c>
      <c r="BB57" s="27" t="str">
        <f>TRIM(RIGHT('1. Artikeldata Grund'!G57,2))</f>
        <v/>
      </c>
      <c r="BC57" s="136"/>
      <c r="BD57" s="48" t="s">
        <v>1895</v>
      </c>
      <c r="BE57" s="119"/>
      <c r="BF57" s="50" t="s">
        <v>112</v>
      </c>
      <c r="BG57" s="136"/>
      <c r="BH57" s="52"/>
      <c r="BI57" s="52"/>
      <c r="BJ57" s="52"/>
      <c r="BK57" s="52"/>
      <c r="BL57" s="53" t="s">
        <v>1800</v>
      </c>
      <c r="BM57" s="431" t="str">
        <f>TRIM('1. Artikeldata Grund'!D57)</f>
        <v/>
      </c>
    </row>
    <row r="58" spans="1:65" x14ac:dyDescent="0.25">
      <c r="A58" s="21">
        <v>54</v>
      </c>
      <c r="B58" s="491" t="str">
        <f>'APH KIC KIA PC'!I58</f>
        <v>Välj…</v>
      </c>
      <c r="C58" s="491" t="str">
        <f>'APH KIC KIA PC'!K58</f>
        <v>Välj…</v>
      </c>
      <c r="D58" s="46">
        <f>'APH KIC KIA PC'!D58</f>
        <v>0</v>
      </c>
      <c r="E58" s="47" t="str">
        <f>TRIM(LEFT('1. Artikeldata Grund'!E58,30))</f>
        <v/>
      </c>
      <c r="F58" s="397" t="str">
        <f>IFERROR(TRIM(RIGHT('1. Artikeldata Grund'!E58,LEN('1. Artikeldata Grund'!E58)-30)),"")</f>
        <v/>
      </c>
      <c r="G58" s="48" t="str">
        <f>TRIM('APH KIC KIA PC'!L58)</f>
        <v>Välj….</v>
      </c>
      <c r="H58" s="27">
        <f>'APH KIC KIA PC'!M58</f>
        <v>910</v>
      </c>
      <c r="I58" s="27">
        <v>99</v>
      </c>
      <c r="J58" s="117"/>
      <c r="K58" s="48" t="s">
        <v>1892</v>
      </c>
      <c r="L58" s="48" t="str">
        <f>IF('APH MD APH Specifika'!BD58="J","J","N")</f>
        <v>N</v>
      </c>
      <c r="M58" s="118"/>
      <c r="N58" s="48" t="s">
        <v>1895</v>
      </c>
      <c r="O58" s="119"/>
      <c r="P58" s="48" t="s">
        <v>1894</v>
      </c>
      <c r="Q58" s="27">
        <v>0</v>
      </c>
      <c r="R58" s="117"/>
      <c r="S58" s="117"/>
      <c r="T58" s="117"/>
      <c r="U58" s="117"/>
      <c r="V58" s="117"/>
      <c r="W58" s="27">
        <v>1</v>
      </c>
      <c r="X58" s="27">
        <v>1</v>
      </c>
      <c r="Y58" s="48" t="s">
        <v>1895</v>
      </c>
      <c r="Z58" s="48" t="s">
        <v>1895</v>
      </c>
      <c r="AA58" s="48" t="s">
        <v>1895</v>
      </c>
      <c r="AB58" s="119"/>
      <c r="AC58" s="119"/>
      <c r="AD58" s="119"/>
      <c r="AE58" s="119"/>
      <c r="AF58" s="119"/>
      <c r="AG58" s="119"/>
      <c r="AH58" s="48" t="s">
        <v>1895</v>
      </c>
      <c r="AI58" s="27" t="str">
        <f>TRIM(LEFT('1. Artikeldata Grund'!G58,6))</f>
        <v/>
      </c>
      <c r="AJ58" s="464" cm="1">
        <f t="array" ref="AJ58">_xlfn.IFS(AV58="1",20,AV58="2",20,AV58="3",20,AV58="0",99,AV58="",99)</f>
        <v>99</v>
      </c>
      <c r="AK58" s="50" t="s">
        <v>112</v>
      </c>
      <c r="AL58" s="50" t="s">
        <v>112</v>
      </c>
      <c r="AM58" s="117"/>
      <c r="AN58" s="48"/>
      <c r="AO58" s="48"/>
      <c r="AP58" s="50" t="s">
        <v>112</v>
      </c>
      <c r="AQ58" s="51">
        <v>1</v>
      </c>
      <c r="AR58" s="27" t="str">
        <f>TRIM('APH KIC KIA PC'!O58)</f>
        <v/>
      </c>
      <c r="AS58" s="118"/>
      <c r="AT58" s="48" t="str">
        <f>LEFT('1. Artikeldata Grund'!H58,2)</f>
        <v>Vä</v>
      </c>
      <c r="AU58" s="27" t="str" cm="1">
        <f t="array" ref="AU58">_xlfn.IFS('1. Artikeldata Grund'!I58="","",'1. Artikeldata Grund'!I58=Tabeller!$J$3,"",'1. Artikeldata Grund'!I58=Tabeller!$J$4,"",'1. Artikeldata Grund'!I58=Tabeller!$J$5,LEFT('1. Artikeldata Grund'!I58,1),'1. Artikeldata Grund'!I58=Tabeller!$J$6,LEFT('1. Artikeldata Grund'!I58,1))</f>
        <v/>
      </c>
      <c r="AV58" s="27" t="str" cm="1">
        <f t="array" ref="AV58">_xlfn.IFS('1. Artikeldata Grund'!J58="","",'1. Artikeldata Grund'!J58=Tabeller!$K$3,"",'1. Artikeldata Grund'!J58=Tabeller!$K$4,"",'1. Artikeldata Grund'!J58=Tabeller!$K$5,LEFT('1. Artikeldata Grund'!J58,1),'1. Artikeldata Grund'!J58=Tabeller!$K$6,LEFT('1. Artikeldata Grund'!J58,1),'1. Artikeldata Grund'!J58=Tabeller!$K$7,LEFT('1. Artikeldata Grund'!J58,1))</f>
        <v/>
      </c>
      <c r="AW58" s="27"/>
      <c r="AX58" s="27">
        <f>IF('APH KIC KIA PC'!K58=Tabeller!$AI$4,2,1)</f>
        <v>1</v>
      </c>
      <c r="AY58" s="27" t="str" cm="1">
        <f t="array" ref="AY58">IF('APH KIC KIA PC'!K58=Tabeller!$AI$4,99,IFERROR(_xlfn.IFS('4. Inköpsdata'!L58=25%,41,'4. Inköpsdata'!L58=12%,42,'4. Inköpsdata'!L58=6%,43,'4. Inköpsdata'!L58="Momsfritt",38),""))</f>
        <v/>
      </c>
      <c r="AZ58" s="52" t="e">
        <f>IF('APH KIC KIA PC'!K58=Tabeller!$AI$4,'4. Inköpsdata'!J58,ROUND('APH KIC KIA PC'!AB58,2))</f>
        <v>#VALUE!</v>
      </c>
      <c r="BA58" s="52" t="e">
        <f>IF('APH KIC KIA PC'!K58=Tabeller!$AI$4,0.01,ROUND('APH KIC KIA PC'!AA58,2))</f>
        <v>#VALUE!</v>
      </c>
      <c r="BB58" s="27" t="str">
        <f>TRIM(RIGHT('1. Artikeldata Grund'!G58,2))</f>
        <v/>
      </c>
      <c r="BC58" s="136"/>
      <c r="BD58" s="48" t="s">
        <v>1895</v>
      </c>
      <c r="BE58" s="119"/>
      <c r="BF58" s="50" t="s">
        <v>112</v>
      </c>
      <c r="BG58" s="136"/>
      <c r="BH58" s="52"/>
      <c r="BI58" s="52"/>
      <c r="BJ58" s="52"/>
      <c r="BK58" s="52"/>
      <c r="BL58" s="53" t="s">
        <v>1800</v>
      </c>
      <c r="BM58" s="431" t="str">
        <f>TRIM('1. Artikeldata Grund'!D58)</f>
        <v/>
      </c>
    </row>
    <row r="59" spans="1:65" x14ac:dyDescent="0.25">
      <c r="A59" s="21">
        <v>55</v>
      </c>
      <c r="B59" s="491" t="str">
        <f>'APH KIC KIA PC'!I59</f>
        <v>Välj…</v>
      </c>
      <c r="C59" s="491" t="str">
        <f>'APH KIC KIA PC'!K59</f>
        <v>Välj…</v>
      </c>
      <c r="D59" s="46">
        <f>'APH KIC KIA PC'!D59</f>
        <v>0</v>
      </c>
      <c r="E59" s="47" t="str">
        <f>TRIM(LEFT('1. Artikeldata Grund'!E59,30))</f>
        <v/>
      </c>
      <c r="F59" s="397" t="str">
        <f>IFERROR(TRIM(RIGHT('1. Artikeldata Grund'!E59,LEN('1. Artikeldata Grund'!E59)-30)),"")</f>
        <v/>
      </c>
      <c r="G59" s="48" t="str">
        <f>TRIM('APH KIC KIA PC'!L59)</f>
        <v>Välj….</v>
      </c>
      <c r="H59" s="27">
        <f>'APH KIC KIA PC'!M59</f>
        <v>910</v>
      </c>
      <c r="I59" s="27">
        <v>99</v>
      </c>
      <c r="J59" s="117"/>
      <c r="K59" s="48" t="s">
        <v>1892</v>
      </c>
      <c r="L59" s="48" t="str">
        <f>IF('APH MD APH Specifika'!BD59="J","J","N")</f>
        <v>N</v>
      </c>
      <c r="M59" s="118"/>
      <c r="N59" s="48" t="s">
        <v>1895</v>
      </c>
      <c r="O59" s="119"/>
      <c r="P59" s="48" t="s">
        <v>1894</v>
      </c>
      <c r="Q59" s="27">
        <v>0</v>
      </c>
      <c r="R59" s="117"/>
      <c r="S59" s="117"/>
      <c r="T59" s="117"/>
      <c r="U59" s="117"/>
      <c r="V59" s="117"/>
      <c r="W59" s="27">
        <v>1</v>
      </c>
      <c r="X59" s="27">
        <v>1</v>
      </c>
      <c r="Y59" s="48" t="s">
        <v>1895</v>
      </c>
      <c r="Z59" s="48" t="s">
        <v>1895</v>
      </c>
      <c r="AA59" s="48" t="s">
        <v>1895</v>
      </c>
      <c r="AB59" s="119"/>
      <c r="AC59" s="119"/>
      <c r="AD59" s="119"/>
      <c r="AE59" s="119"/>
      <c r="AF59" s="119"/>
      <c r="AG59" s="119"/>
      <c r="AH59" s="48" t="s">
        <v>1895</v>
      </c>
      <c r="AI59" s="27" t="str">
        <f>TRIM(LEFT('1. Artikeldata Grund'!G59,6))</f>
        <v/>
      </c>
      <c r="AJ59" s="464" cm="1">
        <f t="array" ref="AJ59">_xlfn.IFS(AV59="1",20,AV59="2",20,AV59="3",20,AV59="0",99,AV59="",99)</f>
        <v>99</v>
      </c>
      <c r="AK59" s="50" t="s">
        <v>112</v>
      </c>
      <c r="AL59" s="50" t="s">
        <v>112</v>
      </c>
      <c r="AM59" s="117"/>
      <c r="AN59" s="48"/>
      <c r="AO59" s="48"/>
      <c r="AP59" s="50" t="s">
        <v>112</v>
      </c>
      <c r="AQ59" s="51">
        <v>1</v>
      </c>
      <c r="AR59" s="27" t="str">
        <f>TRIM('APH KIC KIA PC'!O59)</f>
        <v/>
      </c>
      <c r="AS59" s="118"/>
      <c r="AT59" s="48" t="str">
        <f>LEFT('1. Artikeldata Grund'!H59,2)</f>
        <v>Vä</v>
      </c>
      <c r="AU59" s="27" t="str" cm="1">
        <f t="array" ref="AU59">_xlfn.IFS('1. Artikeldata Grund'!I59="","",'1. Artikeldata Grund'!I59=Tabeller!$J$3,"",'1. Artikeldata Grund'!I59=Tabeller!$J$4,"",'1. Artikeldata Grund'!I59=Tabeller!$J$5,LEFT('1. Artikeldata Grund'!I59,1),'1. Artikeldata Grund'!I59=Tabeller!$J$6,LEFT('1. Artikeldata Grund'!I59,1))</f>
        <v/>
      </c>
      <c r="AV59" s="27" t="str" cm="1">
        <f t="array" ref="AV59">_xlfn.IFS('1. Artikeldata Grund'!J59="","",'1. Artikeldata Grund'!J59=Tabeller!$K$3,"",'1. Artikeldata Grund'!J59=Tabeller!$K$4,"",'1. Artikeldata Grund'!J59=Tabeller!$K$5,LEFT('1. Artikeldata Grund'!J59,1),'1. Artikeldata Grund'!J59=Tabeller!$K$6,LEFT('1. Artikeldata Grund'!J59,1),'1. Artikeldata Grund'!J59=Tabeller!$K$7,LEFT('1. Artikeldata Grund'!J59,1))</f>
        <v/>
      </c>
      <c r="AW59" s="27"/>
      <c r="AX59" s="27">
        <f>IF('APH KIC KIA PC'!K59=Tabeller!$AI$4,2,1)</f>
        <v>1</v>
      </c>
      <c r="AY59" s="27" t="str" cm="1">
        <f t="array" ref="AY59">IF('APH KIC KIA PC'!K59=Tabeller!$AI$4,99,IFERROR(_xlfn.IFS('4. Inköpsdata'!L59=25%,41,'4. Inköpsdata'!L59=12%,42,'4. Inköpsdata'!L59=6%,43,'4. Inköpsdata'!L59="Momsfritt",38),""))</f>
        <v/>
      </c>
      <c r="AZ59" s="52" t="e">
        <f>IF('APH KIC KIA PC'!K59=Tabeller!$AI$4,'4. Inköpsdata'!J59,ROUND('APH KIC KIA PC'!AB59,2))</f>
        <v>#VALUE!</v>
      </c>
      <c r="BA59" s="52" t="e">
        <f>IF('APH KIC KIA PC'!K59=Tabeller!$AI$4,0.01,ROUND('APH KIC KIA PC'!AA59,2))</f>
        <v>#VALUE!</v>
      </c>
      <c r="BB59" s="27" t="str">
        <f>TRIM(RIGHT('1. Artikeldata Grund'!G59,2))</f>
        <v/>
      </c>
      <c r="BC59" s="136"/>
      <c r="BD59" s="48" t="s">
        <v>1895</v>
      </c>
      <c r="BE59" s="119"/>
      <c r="BF59" s="50" t="s">
        <v>112</v>
      </c>
      <c r="BG59" s="136"/>
      <c r="BH59" s="52"/>
      <c r="BI59" s="52"/>
      <c r="BJ59" s="52"/>
      <c r="BK59" s="52"/>
      <c r="BL59" s="53" t="s">
        <v>1800</v>
      </c>
      <c r="BM59" s="431" t="str">
        <f>TRIM('1. Artikeldata Grund'!D59)</f>
        <v/>
      </c>
    </row>
    <row r="60" spans="1:65" x14ac:dyDescent="0.25">
      <c r="A60" s="21">
        <v>56</v>
      </c>
      <c r="B60" s="491" t="str">
        <f>'APH KIC KIA PC'!I60</f>
        <v>Välj…</v>
      </c>
      <c r="C60" s="491" t="str">
        <f>'APH KIC KIA PC'!K60</f>
        <v>Välj…</v>
      </c>
      <c r="D60" s="46">
        <f>'APH KIC KIA PC'!D60</f>
        <v>0</v>
      </c>
      <c r="E60" s="47" t="str">
        <f>TRIM(LEFT('1. Artikeldata Grund'!E60,30))</f>
        <v/>
      </c>
      <c r="F60" s="397" t="str">
        <f>IFERROR(TRIM(RIGHT('1. Artikeldata Grund'!E60,LEN('1. Artikeldata Grund'!E60)-30)),"")</f>
        <v/>
      </c>
      <c r="G60" s="48" t="str">
        <f>TRIM('APH KIC KIA PC'!L60)</f>
        <v>Välj….</v>
      </c>
      <c r="H60" s="27">
        <f>'APH KIC KIA PC'!M60</f>
        <v>910</v>
      </c>
      <c r="I60" s="27">
        <v>99</v>
      </c>
      <c r="J60" s="117"/>
      <c r="K60" s="48" t="s">
        <v>1892</v>
      </c>
      <c r="L60" s="48" t="str">
        <f>IF('APH MD APH Specifika'!BD60="J","J","N")</f>
        <v>N</v>
      </c>
      <c r="M60" s="118"/>
      <c r="N60" s="48" t="s">
        <v>1895</v>
      </c>
      <c r="O60" s="119"/>
      <c r="P60" s="48" t="s">
        <v>1894</v>
      </c>
      <c r="Q60" s="27">
        <v>0</v>
      </c>
      <c r="R60" s="117"/>
      <c r="S60" s="117"/>
      <c r="T60" s="117"/>
      <c r="U60" s="117"/>
      <c r="V60" s="117"/>
      <c r="W60" s="27">
        <v>1</v>
      </c>
      <c r="X60" s="27">
        <v>1</v>
      </c>
      <c r="Y60" s="48" t="s">
        <v>1895</v>
      </c>
      <c r="Z60" s="48" t="s">
        <v>1895</v>
      </c>
      <c r="AA60" s="48" t="s">
        <v>1895</v>
      </c>
      <c r="AB60" s="119"/>
      <c r="AC60" s="119"/>
      <c r="AD60" s="119"/>
      <c r="AE60" s="119"/>
      <c r="AF60" s="119"/>
      <c r="AG60" s="119"/>
      <c r="AH60" s="48" t="s">
        <v>1895</v>
      </c>
      <c r="AI60" s="27" t="str">
        <f>TRIM(LEFT('1. Artikeldata Grund'!G60,6))</f>
        <v/>
      </c>
      <c r="AJ60" s="464" cm="1">
        <f t="array" ref="AJ60">_xlfn.IFS(AV60="1",20,AV60="2",20,AV60="3",20,AV60="0",99,AV60="",99)</f>
        <v>99</v>
      </c>
      <c r="AK60" s="50" t="s">
        <v>112</v>
      </c>
      <c r="AL60" s="50" t="s">
        <v>112</v>
      </c>
      <c r="AM60" s="117"/>
      <c r="AN60" s="48"/>
      <c r="AO60" s="48"/>
      <c r="AP60" s="50" t="s">
        <v>112</v>
      </c>
      <c r="AQ60" s="51">
        <v>1</v>
      </c>
      <c r="AR60" s="27" t="str">
        <f>TRIM('APH KIC KIA PC'!O60)</f>
        <v/>
      </c>
      <c r="AS60" s="118"/>
      <c r="AT60" s="48" t="str">
        <f>LEFT('1. Artikeldata Grund'!H60,2)</f>
        <v>Vä</v>
      </c>
      <c r="AU60" s="27" t="str" cm="1">
        <f t="array" ref="AU60">_xlfn.IFS('1. Artikeldata Grund'!I60="","",'1. Artikeldata Grund'!I60=Tabeller!$J$3,"",'1. Artikeldata Grund'!I60=Tabeller!$J$4,"",'1. Artikeldata Grund'!I60=Tabeller!$J$5,LEFT('1. Artikeldata Grund'!I60,1),'1. Artikeldata Grund'!I60=Tabeller!$J$6,LEFT('1. Artikeldata Grund'!I60,1))</f>
        <v/>
      </c>
      <c r="AV60" s="27" t="str" cm="1">
        <f t="array" ref="AV60">_xlfn.IFS('1. Artikeldata Grund'!J60="","",'1. Artikeldata Grund'!J60=Tabeller!$K$3,"",'1. Artikeldata Grund'!J60=Tabeller!$K$4,"",'1. Artikeldata Grund'!J60=Tabeller!$K$5,LEFT('1. Artikeldata Grund'!J60,1),'1. Artikeldata Grund'!J60=Tabeller!$K$6,LEFT('1. Artikeldata Grund'!J60,1),'1. Artikeldata Grund'!J60=Tabeller!$K$7,LEFT('1. Artikeldata Grund'!J60,1))</f>
        <v/>
      </c>
      <c r="AW60" s="27"/>
      <c r="AX60" s="27">
        <f>IF('APH KIC KIA PC'!K60=Tabeller!$AI$4,2,1)</f>
        <v>1</v>
      </c>
      <c r="AY60" s="27" t="str" cm="1">
        <f t="array" ref="AY60">IF('APH KIC KIA PC'!K60=Tabeller!$AI$4,99,IFERROR(_xlfn.IFS('4. Inköpsdata'!L60=25%,41,'4. Inköpsdata'!L60=12%,42,'4. Inköpsdata'!L60=6%,43,'4. Inköpsdata'!L60="Momsfritt",38),""))</f>
        <v/>
      </c>
      <c r="AZ60" s="52" t="e">
        <f>IF('APH KIC KIA PC'!K60=Tabeller!$AI$4,'4. Inköpsdata'!J60,ROUND('APH KIC KIA PC'!AB60,2))</f>
        <v>#VALUE!</v>
      </c>
      <c r="BA60" s="52" t="e">
        <f>IF('APH KIC KIA PC'!K60=Tabeller!$AI$4,0.01,ROUND('APH KIC KIA PC'!AA60,2))</f>
        <v>#VALUE!</v>
      </c>
      <c r="BB60" s="27" t="str">
        <f>TRIM(RIGHT('1. Artikeldata Grund'!G60,2))</f>
        <v/>
      </c>
      <c r="BC60" s="136"/>
      <c r="BD60" s="48" t="s">
        <v>1895</v>
      </c>
      <c r="BE60" s="119"/>
      <c r="BF60" s="50" t="s">
        <v>112</v>
      </c>
      <c r="BG60" s="136"/>
      <c r="BH60" s="52"/>
      <c r="BI60" s="52"/>
      <c r="BJ60" s="52"/>
      <c r="BK60" s="52"/>
      <c r="BL60" s="53" t="s">
        <v>1800</v>
      </c>
      <c r="BM60" s="431" t="str">
        <f>TRIM('1. Artikeldata Grund'!D60)</f>
        <v/>
      </c>
    </row>
    <row r="61" spans="1:65" x14ac:dyDescent="0.25">
      <c r="A61" s="21">
        <v>57</v>
      </c>
      <c r="B61" s="491" t="str">
        <f>'APH KIC KIA PC'!I61</f>
        <v>Välj…</v>
      </c>
      <c r="C61" s="491" t="str">
        <f>'APH KIC KIA PC'!K61</f>
        <v>Välj…</v>
      </c>
      <c r="D61" s="46">
        <f>'APH KIC KIA PC'!D61</f>
        <v>0</v>
      </c>
      <c r="E61" s="47" t="str">
        <f>TRIM(LEFT('1. Artikeldata Grund'!E61,30))</f>
        <v/>
      </c>
      <c r="F61" s="397" t="str">
        <f>IFERROR(TRIM(RIGHT('1. Artikeldata Grund'!E61,LEN('1. Artikeldata Grund'!E61)-30)),"")</f>
        <v/>
      </c>
      <c r="G61" s="48" t="str">
        <f>TRIM('APH KIC KIA PC'!L61)</f>
        <v>Välj….</v>
      </c>
      <c r="H61" s="27">
        <f>'APH KIC KIA PC'!M61</f>
        <v>910</v>
      </c>
      <c r="I61" s="27">
        <v>99</v>
      </c>
      <c r="J61" s="117"/>
      <c r="K61" s="48" t="s">
        <v>1892</v>
      </c>
      <c r="L61" s="48" t="str">
        <f>IF('APH MD APH Specifika'!BD61="J","J","N")</f>
        <v>N</v>
      </c>
      <c r="M61" s="118"/>
      <c r="N61" s="48" t="s">
        <v>1895</v>
      </c>
      <c r="O61" s="119"/>
      <c r="P61" s="48" t="s">
        <v>1894</v>
      </c>
      <c r="Q61" s="27">
        <v>0</v>
      </c>
      <c r="R61" s="117"/>
      <c r="S61" s="117"/>
      <c r="T61" s="117"/>
      <c r="U61" s="117"/>
      <c r="V61" s="117"/>
      <c r="W61" s="27">
        <v>1</v>
      </c>
      <c r="X61" s="27">
        <v>1</v>
      </c>
      <c r="Y61" s="48" t="s">
        <v>1895</v>
      </c>
      <c r="Z61" s="48" t="s">
        <v>1895</v>
      </c>
      <c r="AA61" s="48" t="s">
        <v>1895</v>
      </c>
      <c r="AB61" s="119"/>
      <c r="AC61" s="119"/>
      <c r="AD61" s="119"/>
      <c r="AE61" s="119"/>
      <c r="AF61" s="119"/>
      <c r="AG61" s="119"/>
      <c r="AH61" s="48" t="s">
        <v>1895</v>
      </c>
      <c r="AI61" s="27" t="str">
        <f>TRIM(LEFT('1. Artikeldata Grund'!G61,6))</f>
        <v/>
      </c>
      <c r="AJ61" s="464" cm="1">
        <f t="array" ref="AJ61">_xlfn.IFS(AV61="1",20,AV61="2",20,AV61="3",20,AV61="0",99,AV61="",99)</f>
        <v>99</v>
      </c>
      <c r="AK61" s="50" t="s">
        <v>112</v>
      </c>
      <c r="AL61" s="50" t="s">
        <v>112</v>
      </c>
      <c r="AM61" s="117"/>
      <c r="AN61" s="48"/>
      <c r="AO61" s="48"/>
      <c r="AP61" s="50" t="s">
        <v>112</v>
      </c>
      <c r="AQ61" s="51">
        <v>1</v>
      </c>
      <c r="AR61" s="27" t="str">
        <f>TRIM('APH KIC KIA PC'!O61)</f>
        <v/>
      </c>
      <c r="AS61" s="118"/>
      <c r="AT61" s="48" t="str">
        <f>LEFT('1. Artikeldata Grund'!H61,2)</f>
        <v>Vä</v>
      </c>
      <c r="AU61" s="27" t="str" cm="1">
        <f t="array" ref="AU61">_xlfn.IFS('1. Artikeldata Grund'!I61="","",'1. Artikeldata Grund'!I61=Tabeller!$J$3,"",'1. Artikeldata Grund'!I61=Tabeller!$J$4,"",'1. Artikeldata Grund'!I61=Tabeller!$J$5,LEFT('1. Artikeldata Grund'!I61,1),'1. Artikeldata Grund'!I61=Tabeller!$J$6,LEFT('1. Artikeldata Grund'!I61,1))</f>
        <v/>
      </c>
      <c r="AV61" s="27" t="str" cm="1">
        <f t="array" ref="AV61">_xlfn.IFS('1. Artikeldata Grund'!J61="","",'1. Artikeldata Grund'!J61=Tabeller!$K$3,"",'1. Artikeldata Grund'!J61=Tabeller!$K$4,"",'1. Artikeldata Grund'!J61=Tabeller!$K$5,LEFT('1. Artikeldata Grund'!J61,1),'1. Artikeldata Grund'!J61=Tabeller!$K$6,LEFT('1. Artikeldata Grund'!J61,1),'1. Artikeldata Grund'!J61=Tabeller!$K$7,LEFT('1. Artikeldata Grund'!J61,1))</f>
        <v/>
      </c>
      <c r="AW61" s="27"/>
      <c r="AX61" s="27">
        <f>IF('APH KIC KIA PC'!K61=Tabeller!$AI$4,2,1)</f>
        <v>1</v>
      </c>
      <c r="AY61" s="27" t="str" cm="1">
        <f t="array" ref="AY61">IF('APH KIC KIA PC'!K61=Tabeller!$AI$4,99,IFERROR(_xlfn.IFS('4. Inköpsdata'!L61=25%,41,'4. Inköpsdata'!L61=12%,42,'4. Inköpsdata'!L61=6%,43,'4. Inköpsdata'!L61="Momsfritt",38),""))</f>
        <v/>
      </c>
      <c r="AZ61" s="52" t="e">
        <f>IF('APH KIC KIA PC'!K61=Tabeller!$AI$4,'4. Inköpsdata'!J61,ROUND('APH KIC KIA PC'!AB61,2))</f>
        <v>#VALUE!</v>
      </c>
      <c r="BA61" s="52" t="e">
        <f>IF('APH KIC KIA PC'!K61=Tabeller!$AI$4,0.01,ROUND('APH KIC KIA PC'!AA61,2))</f>
        <v>#VALUE!</v>
      </c>
      <c r="BB61" s="27" t="str">
        <f>TRIM(RIGHT('1. Artikeldata Grund'!G61,2))</f>
        <v/>
      </c>
      <c r="BC61" s="136"/>
      <c r="BD61" s="48" t="s">
        <v>1895</v>
      </c>
      <c r="BE61" s="119"/>
      <c r="BF61" s="50" t="s">
        <v>112</v>
      </c>
      <c r="BG61" s="136"/>
      <c r="BH61" s="52"/>
      <c r="BI61" s="52"/>
      <c r="BJ61" s="52"/>
      <c r="BK61" s="52"/>
      <c r="BL61" s="53" t="s">
        <v>1800</v>
      </c>
      <c r="BM61" s="431" t="str">
        <f>TRIM('1. Artikeldata Grund'!D61)</f>
        <v/>
      </c>
    </row>
    <row r="62" spans="1:65" x14ac:dyDescent="0.25">
      <c r="A62" s="21">
        <v>58</v>
      </c>
      <c r="B62" s="491" t="str">
        <f>'APH KIC KIA PC'!I62</f>
        <v>Välj…</v>
      </c>
      <c r="C62" s="491" t="str">
        <f>'APH KIC KIA PC'!K62</f>
        <v>Välj…</v>
      </c>
      <c r="D62" s="46">
        <f>'APH KIC KIA PC'!D62</f>
        <v>0</v>
      </c>
      <c r="E62" s="47" t="str">
        <f>TRIM(LEFT('1. Artikeldata Grund'!E62,30))</f>
        <v/>
      </c>
      <c r="F62" s="397" t="str">
        <f>IFERROR(TRIM(RIGHT('1. Artikeldata Grund'!E62,LEN('1. Artikeldata Grund'!E62)-30)),"")</f>
        <v/>
      </c>
      <c r="G62" s="48" t="str">
        <f>TRIM('APH KIC KIA PC'!L62)</f>
        <v>Välj….</v>
      </c>
      <c r="H62" s="27">
        <f>'APH KIC KIA PC'!M62</f>
        <v>910</v>
      </c>
      <c r="I62" s="27">
        <v>99</v>
      </c>
      <c r="J62" s="117"/>
      <c r="K62" s="48" t="s">
        <v>1892</v>
      </c>
      <c r="L62" s="48" t="str">
        <f>IF('APH MD APH Specifika'!BD62="J","J","N")</f>
        <v>N</v>
      </c>
      <c r="M62" s="118"/>
      <c r="N62" s="48" t="s">
        <v>1895</v>
      </c>
      <c r="O62" s="119"/>
      <c r="P62" s="48" t="s">
        <v>1894</v>
      </c>
      <c r="Q62" s="27">
        <v>0</v>
      </c>
      <c r="R62" s="117"/>
      <c r="S62" s="117"/>
      <c r="T62" s="117"/>
      <c r="U62" s="117"/>
      <c r="V62" s="117"/>
      <c r="W62" s="27">
        <v>1</v>
      </c>
      <c r="X62" s="27">
        <v>1</v>
      </c>
      <c r="Y62" s="48" t="s">
        <v>1895</v>
      </c>
      <c r="Z62" s="48" t="s">
        <v>1895</v>
      </c>
      <c r="AA62" s="48" t="s">
        <v>1895</v>
      </c>
      <c r="AB62" s="119"/>
      <c r="AC62" s="119"/>
      <c r="AD62" s="119"/>
      <c r="AE62" s="119"/>
      <c r="AF62" s="119"/>
      <c r="AG62" s="119"/>
      <c r="AH62" s="48" t="s">
        <v>1895</v>
      </c>
      <c r="AI62" s="27" t="str">
        <f>TRIM(LEFT('1. Artikeldata Grund'!G62,6))</f>
        <v/>
      </c>
      <c r="AJ62" s="464" cm="1">
        <f t="array" ref="AJ62">_xlfn.IFS(AV62="1",20,AV62="2",20,AV62="3",20,AV62="0",99,AV62="",99)</f>
        <v>99</v>
      </c>
      <c r="AK62" s="50" t="s">
        <v>112</v>
      </c>
      <c r="AL62" s="50" t="s">
        <v>112</v>
      </c>
      <c r="AM62" s="117"/>
      <c r="AN62" s="48"/>
      <c r="AO62" s="48"/>
      <c r="AP62" s="50" t="s">
        <v>112</v>
      </c>
      <c r="AQ62" s="51">
        <v>1</v>
      </c>
      <c r="AR62" s="27" t="str">
        <f>TRIM('APH KIC KIA PC'!O62)</f>
        <v/>
      </c>
      <c r="AS62" s="118"/>
      <c r="AT62" s="48" t="str">
        <f>LEFT('1. Artikeldata Grund'!H62,2)</f>
        <v>Vä</v>
      </c>
      <c r="AU62" s="27" t="str" cm="1">
        <f t="array" ref="AU62">_xlfn.IFS('1. Artikeldata Grund'!I62="","",'1. Artikeldata Grund'!I62=Tabeller!$J$3,"",'1. Artikeldata Grund'!I62=Tabeller!$J$4,"",'1. Artikeldata Grund'!I62=Tabeller!$J$5,LEFT('1. Artikeldata Grund'!I62,1),'1. Artikeldata Grund'!I62=Tabeller!$J$6,LEFT('1. Artikeldata Grund'!I62,1))</f>
        <v/>
      </c>
      <c r="AV62" s="27" t="str" cm="1">
        <f t="array" ref="AV62">_xlfn.IFS('1. Artikeldata Grund'!J62="","",'1. Artikeldata Grund'!J62=Tabeller!$K$3,"",'1. Artikeldata Grund'!J62=Tabeller!$K$4,"",'1. Artikeldata Grund'!J62=Tabeller!$K$5,LEFT('1. Artikeldata Grund'!J62,1),'1. Artikeldata Grund'!J62=Tabeller!$K$6,LEFT('1. Artikeldata Grund'!J62,1),'1. Artikeldata Grund'!J62=Tabeller!$K$7,LEFT('1. Artikeldata Grund'!J62,1))</f>
        <v/>
      </c>
      <c r="AW62" s="27"/>
      <c r="AX62" s="27">
        <f>IF('APH KIC KIA PC'!K62=Tabeller!$AI$4,2,1)</f>
        <v>1</v>
      </c>
      <c r="AY62" s="27" t="str" cm="1">
        <f t="array" ref="AY62">IF('APH KIC KIA PC'!K62=Tabeller!$AI$4,99,IFERROR(_xlfn.IFS('4. Inköpsdata'!L62=25%,41,'4. Inköpsdata'!L62=12%,42,'4. Inköpsdata'!L62=6%,43,'4. Inköpsdata'!L62="Momsfritt",38),""))</f>
        <v/>
      </c>
      <c r="AZ62" s="52" t="e">
        <f>IF('APH KIC KIA PC'!K62=Tabeller!$AI$4,'4. Inköpsdata'!J62,ROUND('APH KIC KIA PC'!AB62,2))</f>
        <v>#VALUE!</v>
      </c>
      <c r="BA62" s="52" t="e">
        <f>IF('APH KIC KIA PC'!K62=Tabeller!$AI$4,0.01,ROUND('APH KIC KIA PC'!AA62,2))</f>
        <v>#VALUE!</v>
      </c>
      <c r="BB62" s="27" t="str">
        <f>TRIM(RIGHT('1. Artikeldata Grund'!G62,2))</f>
        <v/>
      </c>
      <c r="BC62" s="136"/>
      <c r="BD62" s="48" t="s">
        <v>1895</v>
      </c>
      <c r="BE62" s="119"/>
      <c r="BF62" s="50" t="s">
        <v>112</v>
      </c>
      <c r="BG62" s="136"/>
      <c r="BH62" s="52"/>
      <c r="BI62" s="52"/>
      <c r="BJ62" s="52"/>
      <c r="BK62" s="52"/>
      <c r="BL62" s="53" t="s">
        <v>1800</v>
      </c>
      <c r="BM62" s="431" t="str">
        <f>TRIM('1. Artikeldata Grund'!D62)</f>
        <v/>
      </c>
    </row>
    <row r="63" spans="1:65" x14ac:dyDescent="0.25">
      <c r="A63" s="21">
        <v>59</v>
      </c>
      <c r="B63" s="491" t="str">
        <f>'APH KIC KIA PC'!I63</f>
        <v>Välj…</v>
      </c>
      <c r="C63" s="491" t="str">
        <f>'APH KIC KIA PC'!K63</f>
        <v>Välj…</v>
      </c>
      <c r="D63" s="46">
        <f>'APH KIC KIA PC'!D63</f>
        <v>0</v>
      </c>
      <c r="E63" s="47" t="str">
        <f>TRIM(LEFT('1. Artikeldata Grund'!E63,30))</f>
        <v/>
      </c>
      <c r="F63" s="397" t="str">
        <f>IFERROR(TRIM(RIGHT('1. Artikeldata Grund'!E63,LEN('1. Artikeldata Grund'!E63)-30)),"")</f>
        <v/>
      </c>
      <c r="G63" s="48" t="str">
        <f>TRIM('APH KIC KIA PC'!L63)</f>
        <v>Välj….</v>
      </c>
      <c r="H63" s="27">
        <f>'APH KIC KIA PC'!M63</f>
        <v>910</v>
      </c>
      <c r="I63" s="27">
        <v>99</v>
      </c>
      <c r="J63" s="117"/>
      <c r="K63" s="48" t="s">
        <v>1892</v>
      </c>
      <c r="L63" s="48" t="str">
        <f>IF('APH MD APH Specifika'!BD63="J","J","N")</f>
        <v>N</v>
      </c>
      <c r="M63" s="118"/>
      <c r="N63" s="48" t="s">
        <v>1895</v>
      </c>
      <c r="O63" s="119"/>
      <c r="P63" s="48" t="s">
        <v>1894</v>
      </c>
      <c r="Q63" s="27">
        <v>0</v>
      </c>
      <c r="R63" s="117"/>
      <c r="S63" s="117"/>
      <c r="T63" s="117"/>
      <c r="U63" s="117"/>
      <c r="V63" s="117"/>
      <c r="W63" s="27">
        <v>1</v>
      </c>
      <c r="X63" s="27">
        <v>1</v>
      </c>
      <c r="Y63" s="48" t="s">
        <v>1895</v>
      </c>
      <c r="Z63" s="48" t="s">
        <v>1895</v>
      </c>
      <c r="AA63" s="48" t="s">
        <v>1895</v>
      </c>
      <c r="AB63" s="119"/>
      <c r="AC63" s="119"/>
      <c r="AD63" s="119"/>
      <c r="AE63" s="119"/>
      <c r="AF63" s="119"/>
      <c r="AG63" s="119"/>
      <c r="AH63" s="48" t="s">
        <v>1895</v>
      </c>
      <c r="AI63" s="27" t="str">
        <f>TRIM(LEFT('1. Artikeldata Grund'!G63,6))</f>
        <v/>
      </c>
      <c r="AJ63" s="464" cm="1">
        <f t="array" ref="AJ63">_xlfn.IFS(AV63="1",20,AV63="2",20,AV63="3",20,AV63="0",99,AV63="",99)</f>
        <v>99</v>
      </c>
      <c r="AK63" s="50" t="s">
        <v>112</v>
      </c>
      <c r="AL63" s="50" t="s">
        <v>112</v>
      </c>
      <c r="AM63" s="117"/>
      <c r="AN63" s="48"/>
      <c r="AO63" s="48"/>
      <c r="AP63" s="50" t="s">
        <v>112</v>
      </c>
      <c r="AQ63" s="51">
        <v>1</v>
      </c>
      <c r="AR63" s="27" t="str">
        <f>TRIM('APH KIC KIA PC'!O63)</f>
        <v/>
      </c>
      <c r="AS63" s="118"/>
      <c r="AT63" s="48" t="str">
        <f>LEFT('1. Artikeldata Grund'!H63,2)</f>
        <v>Vä</v>
      </c>
      <c r="AU63" s="27" t="str" cm="1">
        <f t="array" ref="AU63">_xlfn.IFS('1. Artikeldata Grund'!I63="","",'1. Artikeldata Grund'!I63=Tabeller!$J$3,"",'1. Artikeldata Grund'!I63=Tabeller!$J$4,"",'1. Artikeldata Grund'!I63=Tabeller!$J$5,LEFT('1. Artikeldata Grund'!I63,1),'1. Artikeldata Grund'!I63=Tabeller!$J$6,LEFT('1. Artikeldata Grund'!I63,1))</f>
        <v/>
      </c>
      <c r="AV63" s="27" t="str" cm="1">
        <f t="array" ref="AV63">_xlfn.IFS('1. Artikeldata Grund'!J63="","",'1. Artikeldata Grund'!J63=Tabeller!$K$3,"",'1. Artikeldata Grund'!J63=Tabeller!$K$4,"",'1. Artikeldata Grund'!J63=Tabeller!$K$5,LEFT('1. Artikeldata Grund'!J63,1),'1. Artikeldata Grund'!J63=Tabeller!$K$6,LEFT('1. Artikeldata Grund'!J63,1),'1. Artikeldata Grund'!J63=Tabeller!$K$7,LEFT('1. Artikeldata Grund'!J63,1))</f>
        <v/>
      </c>
      <c r="AW63" s="27"/>
      <c r="AX63" s="27">
        <f>IF('APH KIC KIA PC'!K63=Tabeller!$AI$4,2,1)</f>
        <v>1</v>
      </c>
      <c r="AY63" s="27" t="str" cm="1">
        <f t="array" ref="AY63">IF('APH KIC KIA PC'!K63=Tabeller!$AI$4,99,IFERROR(_xlfn.IFS('4. Inköpsdata'!L63=25%,41,'4. Inköpsdata'!L63=12%,42,'4. Inköpsdata'!L63=6%,43,'4. Inköpsdata'!L63="Momsfritt",38),""))</f>
        <v/>
      </c>
      <c r="AZ63" s="52" t="e">
        <f>IF('APH KIC KIA PC'!K63=Tabeller!$AI$4,'4. Inköpsdata'!J63,ROUND('APH KIC KIA PC'!AB63,2))</f>
        <v>#VALUE!</v>
      </c>
      <c r="BA63" s="52" t="e">
        <f>IF('APH KIC KIA PC'!K63=Tabeller!$AI$4,0.01,ROUND('APH KIC KIA PC'!AA63,2))</f>
        <v>#VALUE!</v>
      </c>
      <c r="BB63" s="27" t="str">
        <f>TRIM(RIGHT('1. Artikeldata Grund'!G63,2))</f>
        <v/>
      </c>
      <c r="BC63" s="136"/>
      <c r="BD63" s="48" t="s">
        <v>1895</v>
      </c>
      <c r="BE63" s="119"/>
      <c r="BF63" s="50" t="s">
        <v>112</v>
      </c>
      <c r="BG63" s="136"/>
      <c r="BH63" s="52"/>
      <c r="BI63" s="52"/>
      <c r="BJ63" s="52"/>
      <c r="BK63" s="52"/>
      <c r="BL63" s="53" t="s">
        <v>1800</v>
      </c>
      <c r="BM63" s="431" t="str">
        <f>TRIM('1. Artikeldata Grund'!D63)</f>
        <v/>
      </c>
    </row>
    <row r="64" spans="1:65" x14ac:dyDescent="0.25">
      <c r="A64" s="21">
        <v>60</v>
      </c>
      <c r="B64" s="491" t="str">
        <f>'APH KIC KIA PC'!I64</f>
        <v>Välj…</v>
      </c>
      <c r="C64" s="491" t="str">
        <f>'APH KIC KIA PC'!K64</f>
        <v>Välj…</v>
      </c>
      <c r="D64" s="46">
        <f>'APH KIC KIA PC'!D64</f>
        <v>0</v>
      </c>
      <c r="E64" s="47" t="str">
        <f>TRIM(LEFT('1. Artikeldata Grund'!E64,30))</f>
        <v/>
      </c>
      <c r="F64" s="397" t="str">
        <f>IFERROR(TRIM(RIGHT('1. Artikeldata Grund'!E64,LEN('1. Artikeldata Grund'!E64)-30)),"")</f>
        <v/>
      </c>
      <c r="G64" s="48" t="str">
        <f>TRIM('APH KIC KIA PC'!L64)</f>
        <v>Välj….</v>
      </c>
      <c r="H64" s="27">
        <f>'APH KIC KIA PC'!M64</f>
        <v>910</v>
      </c>
      <c r="I64" s="27">
        <v>99</v>
      </c>
      <c r="J64" s="117"/>
      <c r="K64" s="48" t="s">
        <v>1892</v>
      </c>
      <c r="L64" s="48" t="str">
        <f>IF('APH MD APH Specifika'!BD64="J","J","N")</f>
        <v>N</v>
      </c>
      <c r="M64" s="118"/>
      <c r="N64" s="48" t="s">
        <v>1895</v>
      </c>
      <c r="O64" s="119"/>
      <c r="P64" s="48" t="s">
        <v>1894</v>
      </c>
      <c r="Q64" s="27">
        <v>0</v>
      </c>
      <c r="R64" s="117"/>
      <c r="S64" s="117"/>
      <c r="T64" s="117"/>
      <c r="U64" s="117"/>
      <c r="V64" s="117"/>
      <c r="W64" s="27">
        <v>1</v>
      </c>
      <c r="X64" s="27">
        <v>1</v>
      </c>
      <c r="Y64" s="48" t="s">
        <v>1895</v>
      </c>
      <c r="Z64" s="48" t="s">
        <v>1895</v>
      </c>
      <c r="AA64" s="48" t="s">
        <v>1895</v>
      </c>
      <c r="AB64" s="119"/>
      <c r="AC64" s="119"/>
      <c r="AD64" s="119"/>
      <c r="AE64" s="119"/>
      <c r="AF64" s="119"/>
      <c r="AG64" s="119"/>
      <c r="AH64" s="48" t="s">
        <v>1895</v>
      </c>
      <c r="AI64" s="27" t="str">
        <f>TRIM(LEFT('1. Artikeldata Grund'!G64,6))</f>
        <v/>
      </c>
      <c r="AJ64" s="464" cm="1">
        <f t="array" ref="AJ64">_xlfn.IFS(AV64="1",20,AV64="2",20,AV64="3",20,AV64="0",99,AV64="",99)</f>
        <v>99</v>
      </c>
      <c r="AK64" s="50" t="s">
        <v>112</v>
      </c>
      <c r="AL64" s="50" t="s">
        <v>112</v>
      </c>
      <c r="AM64" s="117"/>
      <c r="AN64" s="48"/>
      <c r="AO64" s="48"/>
      <c r="AP64" s="50" t="s">
        <v>112</v>
      </c>
      <c r="AQ64" s="51">
        <v>1</v>
      </c>
      <c r="AR64" s="27" t="str">
        <f>TRIM('APH KIC KIA PC'!O64)</f>
        <v/>
      </c>
      <c r="AS64" s="118"/>
      <c r="AT64" s="48" t="str">
        <f>LEFT('1. Artikeldata Grund'!H64,2)</f>
        <v>Vä</v>
      </c>
      <c r="AU64" s="27" t="str" cm="1">
        <f t="array" ref="AU64">_xlfn.IFS('1. Artikeldata Grund'!I64="","",'1. Artikeldata Grund'!I64=Tabeller!$J$3,"",'1. Artikeldata Grund'!I64=Tabeller!$J$4,"",'1. Artikeldata Grund'!I64=Tabeller!$J$5,LEFT('1. Artikeldata Grund'!I64,1),'1. Artikeldata Grund'!I64=Tabeller!$J$6,LEFT('1. Artikeldata Grund'!I64,1))</f>
        <v/>
      </c>
      <c r="AV64" s="27" t="str" cm="1">
        <f t="array" ref="AV64">_xlfn.IFS('1. Artikeldata Grund'!J64="","",'1. Artikeldata Grund'!J64=Tabeller!$K$3,"",'1. Artikeldata Grund'!J64=Tabeller!$K$4,"",'1. Artikeldata Grund'!J64=Tabeller!$K$5,LEFT('1. Artikeldata Grund'!J64,1),'1. Artikeldata Grund'!J64=Tabeller!$K$6,LEFT('1. Artikeldata Grund'!J64,1),'1. Artikeldata Grund'!J64=Tabeller!$K$7,LEFT('1. Artikeldata Grund'!J64,1))</f>
        <v/>
      </c>
      <c r="AW64" s="27"/>
      <c r="AX64" s="27">
        <f>IF('APH KIC KIA PC'!K64=Tabeller!$AI$4,2,1)</f>
        <v>1</v>
      </c>
      <c r="AY64" s="27" t="str" cm="1">
        <f t="array" ref="AY64">IF('APH KIC KIA PC'!K64=Tabeller!$AI$4,99,IFERROR(_xlfn.IFS('4. Inköpsdata'!L64=25%,41,'4. Inköpsdata'!L64=12%,42,'4. Inköpsdata'!L64=6%,43,'4. Inköpsdata'!L64="Momsfritt",38),""))</f>
        <v/>
      </c>
      <c r="AZ64" s="52" t="e">
        <f>IF('APH KIC KIA PC'!K64=Tabeller!$AI$4,'4. Inköpsdata'!J64,ROUND('APH KIC KIA PC'!AB64,2))</f>
        <v>#VALUE!</v>
      </c>
      <c r="BA64" s="52" t="e">
        <f>IF('APH KIC KIA PC'!K64=Tabeller!$AI$4,0.01,ROUND('APH KIC KIA PC'!AA64,2))</f>
        <v>#VALUE!</v>
      </c>
      <c r="BB64" s="27" t="str">
        <f>TRIM(RIGHT('1. Artikeldata Grund'!G64,2))</f>
        <v/>
      </c>
      <c r="BC64" s="136"/>
      <c r="BD64" s="48" t="s">
        <v>1895</v>
      </c>
      <c r="BE64" s="119"/>
      <c r="BF64" s="50" t="s">
        <v>112</v>
      </c>
      <c r="BG64" s="136"/>
      <c r="BH64" s="52"/>
      <c r="BI64" s="52"/>
      <c r="BJ64" s="52"/>
      <c r="BK64" s="52"/>
      <c r="BL64" s="53" t="s">
        <v>1800</v>
      </c>
      <c r="BM64" s="431" t="str">
        <f>TRIM('1. Artikeldata Grund'!D64)</f>
        <v/>
      </c>
    </row>
    <row r="65" spans="1:65" x14ac:dyDescent="0.25">
      <c r="A65" s="21">
        <v>61</v>
      </c>
      <c r="B65" s="491" t="str">
        <f>'APH KIC KIA PC'!I65</f>
        <v>Välj…</v>
      </c>
      <c r="C65" s="491" t="str">
        <f>'APH KIC KIA PC'!K65</f>
        <v>Välj…</v>
      </c>
      <c r="D65" s="46">
        <f>'APH KIC KIA PC'!D65</f>
        <v>0</v>
      </c>
      <c r="E65" s="47" t="str">
        <f>TRIM(LEFT('1. Artikeldata Grund'!E65,30))</f>
        <v/>
      </c>
      <c r="F65" s="397" t="str">
        <f>IFERROR(TRIM(RIGHT('1. Artikeldata Grund'!E65,LEN('1. Artikeldata Grund'!E65)-30)),"")</f>
        <v/>
      </c>
      <c r="G65" s="48" t="str">
        <f>TRIM('APH KIC KIA PC'!L65)</f>
        <v>Välj….</v>
      </c>
      <c r="H65" s="27">
        <f>'APH KIC KIA PC'!M65</f>
        <v>910</v>
      </c>
      <c r="I65" s="27">
        <v>99</v>
      </c>
      <c r="J65" s="117"/>
      <c r="K65" s="48" t="s">
        <v>1892</v>
      </c>
      <c r="L65" s="48" t="str">
        <f>IF('APH MD APH Specifika'!BD65="J","J","N")</f>
        <v>N</v>
      </c>
      <c r="M65" s="118"/>
      <c r="N65" s="48" t="s">
        <v>1895</v>
      </c>
      <c r="O65" s="119"/>
      <c r="P65" s="48" t="s">
        <v>1894</v>
      </c>
      <c r="Q65" s="27">
        <v>0</v>
      </c>
      <c r="R65" s="117"/>
      <c r="S65" s="117"/>
      <c r="T65" s="117"/>
      <c r="U65" s="117"/>
      <c r="V65" s="117"/>
      <c r="W65" s="27">
        <v>1</v>
      </c>
      <c r="X65" s="27">
        <v>1</v>
      </c>
      <c r="Y65" s="48" t="s">
        <v>1895</v>
      </c>
      <c r="Z65" s="48" t="s">
        <v>1895</v>
      </c>
      <c r="AA65" s="48" t="s">
        <v>1895</v>
      </c>
      <c r="AB65" s="119"/>
      <c r="AC65" s="119"/>
      <c r="AD65" s="119"/>
      <c r="AE65" s="119"/>
      <c r="AF65" s="119"/>
      <c r="AG65" s="119"/>
      <c r="AH65" s="48" t="s">
        <v>1895</v>
      </c>
      <c r="AI65" s="27" t="str">
        <f>TRIM(LEFT('1. Artikeldata Grund'!G65,6))</f>
        <v/>
      </c>
      <c r="AJ65" s="464" cm="1">
        <f t="array" ref="AJ65">_xlfn.IFS(AV65="1",20,AV65="2",20,AV65="3",20,AV65="0",99,AV65="",99)</f>
        <v>99</v>
      </c>
      <c r="AK65" s="50" t="s">
        <v>112</v>
      </c>
      <c r="AL65" s="50" t="s">
        <v>112</v>
      </c>
      <c r="AM65" s="117"/>
      <c r="AN65" s="48"/>
      <c r="AO65" s="48"/>
      <c r="AP65" s="50" t="s">
        <v>112</v>
      </c>
      <c r="AQ65" s="51">
        <v>1</v>
      </c>
      <c r="AR65" s="27" t="str">
        <f>TRIM('APH KIC KIA PC'!O65)</f>
        <v/>
      </c>
      <c r="AS65" s="118"/>
      <c r="AT65" s="48" t="str">
        <f>LEFT('1. Artikeldata Grund'!H65,2)</f>
        <v>Vä</v>
      </c>
      <c r="AU65" s="27" t="str" cm="1">
        <f t="array" ref="AU65">_xlfn.IFS('1. Artikeldata Grund'!I65="","",'1. Artikeldata Grund'!I65=Tabeller!$J$3,"",'1. Artikeldata Grund'!I65=Tabeller!$J$4,"",'1. Artikeldata Grund'!I65=Tabeller!$J$5,LEFT('1. Artikeldata Grund'!I65,1),'1. Artikeldata Grund'!I65=Tabeller!$J$6,LEFT('1. Artikeldata Grund'!I65,1))</f>
        <v/>
      </c>
      <c r="AV65" s="27" t="str" cm="1">
        <f t="array" ref="AV65">_xlfn.IFS('1. Artikeldata Grund'!J65="","",'1. Artikeldata Grund'!J65=Tabeller!$K$3,"",'1. Artikeldata Grund'!J65=Tabeller!$K$4,"",'1. Artikeldata Grund'!J65=Tabeller!$K$5,LEFT('1. Artikeldata Grund'!J65,1),'1. Artikeldata Grund'!J65=Tabeller!$K$6,LEFT('1. Artikeldata Grund'!J65,1),'1. Artikeldata Grund'!J65=Tabeller!$K$7,LEFT('1. Artikeldata Grund'!J65,1))</f>
        <v/>
      </c>
      <c r="AW65" s="27"/>
      <c r="AX65" s="27">
        <f>IF('APH KIC KIA PC'!K65=Tabeller!$AI$4,2,1)</f>
        <v>1</v>
      </c>
      <c r="AY65" s="27" t="str" cm="1">
        <f t="array" ref="AY65">IF('APH KIC KIA PC'!K65=Tabeller!$AI$4,99,IFERROR(_xlfn.IFS('4. Inköpsdata'!L65=25%,41,'4. Inköpsdata'!L65=12%,42,'4. Inköpsdata'!L65=6%,43,'4. Inköpsdata'!L65="Momsfritt",38),""))</f>
        <v/>
      </c>
      <c r="AZ65" s="52" t="e">
        <f>IF('APH KIC KIA PC'!K65=Tabeller!$AI$4,'4. Inköpsdata'!J65,ROUND('APH KIC KIA PC'!AB65,2))</f>
        <v>#VALUE!</v>
      </c>
      <c r="BA65" s="52" t="e">
        <f>IF('APH KIC KIA PC'!K65=Tabeller!$AI$4,0.01,ROUND('APH KIC KIA PC'!AA65,2))</f>
        <v>#VALUE!</v>
      </c>
      <c r="BB65" s="27" t="str">
        <f>TRIM(RIGHT('1. Artikeldata Grund'!G65,2))</f>
        <v/>
      </c>
      <c r="BC65" s="136"/>
      <c r="BD65" s="48" t="s">
        <v>1895</v>
      </c>
      <c r="BE65" s="119"/>
      <c r="BF65" s="50" t="s">
        <v>112</v>
      </c>
      <c r="BG65" s="136"/>
      <c r="BH65" s="52"/>
      <c r="BI65" s="52"/>
      <c r="BJ65" s="52"/>
      <c r="BK65" s="52"/>
      <c r="BL65" s="53" t="s">
        <v>1800</v>
      </c>
      <c r="BM65" s="431" t="str">
        <f>TRIM('1. Artikeldata Grund'!D65)</f>
        <v/>
      </c>
    </row>
    <row r="66" spans="1:65" x14ac:dyDescent="0.25">
      <c r="A66" s="21">
        <v>62</v>
      </c>
      <c r="B66" s="491" t="str">
        <f>'APH KIC KIA PC'!I66</f>
        <v>Välj…</v>
      </c>
      <c r="C66" s="491" t="str">
        <f>'APH KIC KIA PC'!K66</f>
        <v>Välj…</v>
      </c>
      <c r="D66" s="46">
        <f>'APH KIC KIA PC'!D66</f>
        <v>0</v>
      </c>
      <c r="E66" s="47" t="str">
        <f>TRIM(LEFT('1. Artikeldata Grund'!E66,30))</f>
        <v/>
      </c>
      <c r="F66" s="397" t="str">
        <f>IFERROR(TRIM(RIGHT('1. Artikeldata Grund'!E66,LEN('1. Artikeldata Grund'!E66)-30)),"")</f>
        <v/>
      </c>
      <c r="G66" s="48" t="str">
        <f>TRIM('APH KIC KIA PC'!L66)</f>
        <v>Välj….</v>
      </c>
      <c r="H66" s="27">
        <f>'APH KIC KIA PC'!M66</f>
        <v>910</v>
      </c>
      <c r="I66" s="27">
        <v>99</v>
      </c>
      <c r="J66" s="117"/>
      <c r="K66" s="48" t="s">
        <v>1892</v>
      </c>
      <c r="L66" s="48" t="str">
        <f>IF('APH MD APH Specifika'!BD66="J","J","N")</f>
        <v>N</v>
      </c>
      <c r="M66" s="118"/>
      <c r="N66" s="48" t="s">
        <v>1895</v>
      </c>
      <c r="O66" s="119"/>
      <c r="P66" s="48" t="s">
        <v>1894</v>
      </c>
      <c r="Q66" s="27">
        <v>0</v>
      </c>
      <c r="R66" s="117"/>
      <c r="S66" s="117"/>
      <c r="T66" s="117"/>
      <c r="U66" s="117"/>
      <c r="V66" s="117"/>
      <c r="W66" s="27">
        <v>1</v>
      </c>
      <c r="X66" s="27">
        <v>1</v>
      </c>
      <c r="Y66" s="48" t="s">
        <v>1895</v>
      </c>
      <c r="Z66" s="48" t="s">
        <v>1895</v>
      </c>
      <c r="AA66" s="48" t="s">
        <v>1895</v>
      </c>
      <c r="AB66" s="119"/>
      <c r="AC66" s="119"/>
      <c r="AD66" s="119"/>
      <c r="AE66" s="119"/>
      <c r="AF66" s="119"/>
      <c r="AG66" s="119"/>
      <c r="AH66" s="48" t="s">
        <v>1895</v>
      </c>
      <c r="AI66" s="27" t="str">
        <f>TRIM(LEFT('1. Artikeldata Grund'!G66,6))</f>
        <v/>
      </c>
      <c r="AJ66" s="464" cm="1">
        <f t="array" ref="AJ66">_xlfn.IFS(AV66="1",20,AV66="2",20,AV66="3",20,AV66="0",99,AV66="",99)</f>
        <v>99</v>
      </c>
      <c r="AK66" s="50" t="s">
        <v>112</v>
      </c>
      <c r="AL66" s="50" t="s">
        <v>112</v>
      </c>
      <c r="AM66" s="117"/>
      <c r="AN66" s="48"/>
      <c r="AO66" s="48"/>
      <c r="AP66" s="50" t="s">
        <v>112</v>
      </c>
      <c r="AQ66" s="51">
        <v>1</v>
      </c>
      <c r="AR66" s="27" t="str">
        <f>TRIM('APH KIC KIA PC'!O66)</f>
        <v/>
      </c>
      <c r="AS66" s="118"/>
      <c r="AT66" s="48" t="str">
        <f>LEFT('1. Artikeldata Grund'!H66,2)</f>
        <v>Vä</v>
      </c>
      <c r="AU66" s="27" t="str" cm="1">
        <f t="array" ref="AU66">_xlfn.IFS('1. Artikeldata Grund'!I66="","",'1. Artikeldata Grund'!I66=Tabeller!$J$3,"",'1. Artikeldata Grund'!I66=Tabeller!$J$4,"",'1. Artikeldata Grund'!I66=Tabeller!$J$5,LEFT('1. Artikeldata Grund'!I66,1),'1. Artikeldata Grund'!I66=Tabeller!$J$6,LEFT('1. Artikeldata Grund'!I66,1))</f>
        <v/>
      </c>
      <c r="AV66" s="27" t="str" cm="1">
        <f t="array" ref="AV66">_xlfn.IFS('1. Artikeldata Grund'!J66="","",'1. Artikeldata Grund'!J66=Tabeller!$K$3,"",'1. Artikeldata Grund'!J66=Tabeller!$K$4,"",'1. Artikeldata Grund'!J66=Tabeller!$K$5,LEFT('1. Artikeldata Grund'!J66,1),'1. Artikeldata Grund'!J66=Tabeller!$K$6,LEFT('1. Artikeldata Grund'!J66,1),'1. Artikeldata Grund'!J66=Tabeller!$K$7,LEFT('1. Artikeldata Grund'!J66,1))</f>
        <v/>
      </c>
      <c r="AW66" s="27"/>
      <c r="AX66" s="27">
        <f>IF('APH KIC KIA PC'!K66=Tabeller!$AI$4,2,1)</f>
        <v>1</v>
      </c>
      <c r="AY66" s="27" t="str" cm="1">
        <f t="array" ref="AY66">IF('APH KIC KIA PC'!K66=Tabeller!$AI$4,99,IFERROR(_xlfn.IFS('4. Inköpsdata'!L66=25%,41,'4. Inköpsdata'!L66=12%,42,'4. Inköpsdata'!L66=6%,43,'4. Inköpsdata'!L66="Momsfritt",38),""))</f>
        <v/>
      </c>
      <c r="AZ66" s="52" t="e">
        <f>IF('APH KIC KIA PC'!K66=Tabeller!$AI$4,'4. Inköpsdata'!J66,ROUND('APH KIC KIA PC'!AB66,2))</f>
        <v>#VALUE!</v>
      </c>
      <c r="BA66" s="52" t="e">
        <f>IF('APH KIC KIA PC'!K66=Tabeller!$AI$4,0.01,ROUND('APH KIC KIA PC'!AA66,2))</f>
        <v>#VALUE!</v>
      </c>
      <c r="BB66" s="27" t="str">
        <f>TRIM(RIGHT('1. Artikeldata Grund'!G66,2))</f>
        <v/>
      </c>
      <c r="BC66" s="136"/>
      <c r="BD66" s="48" t="s">
        <v>1895</v>
      </c>
      <c r="BE66" s="119"/>
      <c r="BF66" s="50" t="s">
        <v>112</v>
      </c>
      <c r="BG66" s="136"/>
      <c r="BH66" s="52"/>
      <c r="BI66" s="52"/>
      <c r="BJ66" s="52"/>
      <c r="BK66" s="52"/>
      <c r="BL66" s="53" t="s">
        <v>1800</v>
      </c>
      <c r="BM66" s="431" t="str">
        <f>TRIM('1. Artikeldata Grund'!D66)</f>
        <v/>
      </c>
    </row>
    <row r="67" spans="1:65" x14ac:dyDescent="0.25">
      <c r="A67" s="21">
        <v>63</v>
      </c>
      <c r="B67" s="491" t="str">
        <f>'APH KIC KIA PC'!I67</f>
        <v>Välj…</v>
      </c>
      <c r="C67" s="491" t="str">
        <f>'APH KIC KIA PC'!K67</f>
        <v>Välj…</v>
      </c>
      <c r="D67" s="46">
        <f>'APH KIC KIA PC'!D67</f>
        <v>0</v>
      </c>
      <c r="E67" s="47" t="str">
        <f>TRIM(LEFT('1. Artikeldata Grund'!E67,30))</f>
        <v/>
      </c>
      <c r="F67" s="397" t="str">
        <f>IFERROR(TRIM(RIGHT('1. Artikeldata Grund'!E67,LEN('1. Artikeldata Grund'!E67)-30)),"")</f>
        <v/>
      </c>
      <c r="G67" s="48" t="str">
        <f>TRIM('APH KIC KIA PC'!L67)</f>
        <v>Välj….</v>
      </c>
      <c r="H67" s="27">
        <f>'APH KIC KIA PC'!M67</f>
        <v>910</v>
      </c>
      <c r="I67" s="27">
        <v>99</v>
      </c>
      <c r="J67" s="117"/>
      <c r="K67" s="48" t="s">
        <v>1892</v>
      </c>
      <c r="L67" s="48" t="str">
        <f>IF('APH MD APH Specifika'!BD67="J","J","N")</f>
        <v>N</v>
      </c>
      <c r="M67" s="118"/>
      <c r="N67" s="48" t="s">
        <v>1895</v>
      </c>
      <c r="O67" s="119"/>
      <c r="P67" s="48" t="s">
        <v>1894</v>
      </c>
      <c r="Q67" s="27">
        <v>0</v>
      </c>
      <c r="R67" s="117"/>
      <c r="S67" s="117"/>
      <c r="T67" s="117"/>
      <c r="U67" s="117"/>
      <c r="V67" s="117"/>
      <c r="W67" s="27">
        <v>1</v>
      </c>
      <c r="X67" s="27">
        <v>1</v>
      </c>
      <c r="Y67" s="48" t="s">
        <v>1895</v>
      </c>
      <c r="Z67" s="48" t="s">
        <v>1895</v>
      </c>
      <c r="AA67" s="48" t="s">
        <v>1895</v>
      </c>
      <c r="AB67" s="119"/>
      <c r="AC67" s="119"/>
      <c r="AD67" s="119"/>
      <c r="AE67" s="119"/>
      <c r="AF67" s="119"/>
      <c r="AG67" s="119"/>
      <c r="AH67" s="48" t="s">
        <v>1895</v>
      </c>
      <c r="AI67" s="27" t="str">
        <f>TRIM(LEFT('1. Artikeldata Grund'!G67,6))</f>
        <v/>
      </c>
      <c r="AJ67" s="464" cm="1">
        <f t="array" ref="AJ67">_xlfn.IFS(AV67="1",20,AV67="2",20,AV67="3",20,AV67="0",99,AV67="",99)</f>
        <v>99</v>
      </c>
      <c r="AK67" s="50" t="s">
        <v>112</v>
      </c>
      <c r="AL67" s="50" t="s">
        <v>112</v>
      </c>
      <c r="AM67" s="117"/>
      <c r="AN67" s="48"/>
      <c r="AO67" s="48"/>
      <c r="AP67" s="50" t="s">
        <v>112</v>
      </c>
      <c r="AQ67" s="51">
        <v>1</v>
      </c>
      <c r="AR67" s="27" t="str">
        <f>TRIM('APH KIC KIA PC'!O67)</f>
        <v/>
      </c>
      <c r="AS67" s="118"/>
      <c r="AT67" s="48" t="str">
        <f>LEFT('1. Artikeldata Grund'!H67,2)</f>
        <v>Vä</v>
      </c>
      <c r="AU67" s="27" t="str" cm="1">
        <f t="array" ref="AU67">_xlfn.IFS('1. Artikeldata Grund'!I67="","",'1. Artikeldata Grund'!I67=Tabeller!$J$3,"",'1. Artikeldata Grund'!I67=Tabeller!$J$4,"",'1. Artikeldata Grund'!I67=Tabeller!$J$5,LEFT('1. Artikeldata Grund'!I67,1),'1. Artikeldata Grund'!I67=Tabeller!$J$6,LEFT('1. Artikeldata Grund'!I67,1))</f>
        <v/>
      </c>
      <c r="AV67" s="27" t="str" cm="1">
        <f t="array" ref="AV67">_xlfn.IFS('1. Artikeldata Grund'!J67="","",'1. Artikeldata Grund'!J67=Tabeller!$K$3,"",'1. Artikeldata Grund'!J67=Tabeller!$K$4,"",'1. Artikeldata Grund'!J67=Tabeller!$K$5,LEFT('1. Artikeldata Grund'!J67,1),'1. Artikeldata Grund'!J67=Tabeller!$K$6,LEFT('1. Artikeldata Grund'!J67,1),'1. Artikeldata Grund'!J67=Tabeller!$K$7,LEFT('1. Artikeldata Grund'!J67,1))</f>
        <v/>
      </c>
      <c r="AW67" s="27"/>
      <c r="AX67" s="27">
        <f>IF('APH KIC KIA PC'!K67=Tabeller!$AI$4,2,1)</f>
        <v>1</v>
      </c>
      <c r="AY67" s="27" t="str" cm="1">
        <f t="array" ref="AY67">IF('APH KIC KIA PC'!K67=Tabeller!$AI$4,99,IFERROR(_xlfn.IFS('4. Inköpsdata'!L67=25%,41,'4. Inköpsdata'!L67=12%,42,'4. Inköpsdata'!L67=6%,43,'4. Inköpsdata'!L67="Momsfritt",38),""))</f>
        <v/>
      </c>
      <c r="AZ67" s="52" t="e">
        <f>IF('APH KIC KIA PC'!K67=Tabeller!$AI$4,'4. Inköpsdata'!J67,ROUND('APH KIC KIA PC'!AB67,2))</f>
        <v>#VALUE!</v>
      </c>
      <c r="BA67" s="52" t="e">
        <f>IF('APH KIC KIA PC'!K67=Tabeller!$AI$4,0.01,ROUND('APH KIC KIA PC'!AA67,2))</f>
        <v>#VALUE!</v>
      </c>
      <c r="BB67" s="27" t="str">
        <f>TRIM(RIGHT('1. Artikeldata Grund'!G67,2))</f>
        <v/>
      </c>
      <c r="BC67" s="136"/>
      <c r="BD67" s="48" t="s">
        <v>1895</v>
      </c>
      <c r="BE67" s="119"/>
      <c r="BF67" s="50" t="s">
        <v>112</v>
      </c>
      <c r="BG67" s="136"/>
      <c r="BH67" s="52"/>
      <c r="BI67" s="52"/>
      <c r="BJ67" s="52"/>
      <c r="BK67" s="52"/>
      <c r="BL67" s="53" t="s">
        <v>1800</v>
      </c>
      <c r="BM67" s="431" t="str">
        <f>TRIM('1. Artikeldata Grund'!D67)</f>
        <v/>
      </c>
    </row>
    <row r="68" spans="1:65" x14ac:dyDescent="0.25">
      <c r="A68" s="21">
        <v>64</v>
      </c>
      <c r="B68" s="491" t="str">
        <f>'APH KIC KIA PC'!I68</f>
        <v>Välj…</v>
      </c>
      <c r="C68" s="491" t="str">
        <f>'APH KIC KIA PC'!K68</f>
        <v>Välj…</v>
      </c>
      <c r="D68" s="46">
        <f>'APH KIC KIA PC'!D68</f>
        <v>0</v>
      </c>
      <c r="E68" s="47" t="str">
        <f>TRIM(LEFT('1. Artikeldata Grund'!E68,30))</f>
        <v/>
      </c>
      <c r="F68" s="397" t="str">
        <f>IFERROR(TRIM(RIGHT('1. Artikeldata Grund'!E68,LEN('1. Artikeldata Grund'!E68)-30)),"")</f>
        <v/>
      </c>
      <c r="G68" s="48" t="str">
        <f>TRIM('APH KIC KIA PC'!L68)</f>
        <v>Välj….</v>
      </c>
      <c r="H68" s="27">
        <f>'APH KIC KIA PC'!M68</f>
        <v>910</v>
      </c>
      <c r="I68" s="27">
        <v>99</v>
      </c>
      <c r="J68" s="117"/>
      <c r="K68" s="48" t="s">
        <v>1892</v>
      </c>
      <c r="L68" s="48" t="str">
        <f>IF('APH MD APH Specifika'!BD68="J","J","N")</f>
        <v>N</v>
      </c>
      <c r="M68" s="118"/>
      <c r="N68" s="48" t="s">
        <v>1895</v>
      </c>
      <c r="O68" s="119"/>
      <c r="P68" s="48" t="s">
        <v>1894</v>
      </c>
      <c r="Q68" s="27">
        <v>0</v>
      </c>
      <c r="R68" s="117"/>
      <c r="S68" s="117"/>
      <c r="T68" s="117"/>
      <c r="U68" s="117"/>
      <c r="V68" s="117"/>
      <c r="W68" s="27">
        <v>1</v>
      </c>
      <c r="X68" s="27">
        <v>1</v>
      </c>
      <c r="Y68" s="48" t="s">
        <v>1895</v>
      </c>
      <c r="Z68" s="48" t="s">
        <v>1895</v>
      </c>
      <c r="AA68" s="48" t="s">
        <v>1895</v>
      </c>
      <c r="AB68" s="119"/>
      <c r="AC68" s="119"/>
      <c r="AD68" s="119"/>
      <c r="AE68" s="119"/>
      <c r="AF68" s="119"/>
      <c r="AG68" s="119"/>
      <c r="AH68" s="48" t="s">
        <v>1895</v>
      </c>
      <c r="AI68" s="27" t="str">
        <f>TRIM(LEFT('1. Artikeldata Grund'!G68,6))</f>
        <v/>
      </c>
      <c r="AJ68" s="464" cm="1">
        <f t="array" ref="AJ68">_xlfn.IFS(AV68="1",20,AV68="2",20,AV68="3",20,AV68="0",99,AV68="",99)</f>
        <v>99</v>
      </c>
      <c r="AK68" s="50" t="s">
        <v>112</v>
      </c>
      <c r="AL68" s="50" t="s">
        <v>112</v>
      </c>
      <c r="AM68" s="117"/>
      <c r="AN68" s="48"/>
      <c r="AO68" s="48"/>
      <c r="AP68" s="50" t="s">
        <v>112</v>
      </c>
      <c r="AQ68" s="51">
        <v>1</v>
      </c>
      <c r="AR68" s="27" t="str">
        <f>TRIM('APH KIC KIA PC'!O68)</f>
        <v/>
      </c>
      <c r="AS68" s="118"/>
      <c r="AT68" s="48" t="str">
        <f>LEFT('1. Artikeldata Grund'!H68,2)</f>
        <v>Vä</v>
      </c>
      <c r="AU68" s="27" t="str" cm="1">
        <f t="array" ref="AU68">_xlfn.IFS('1. Artikeldata Grund'!I68="","",'1. Artikeldata Grund'!I68=Tabeller!$J$3,"",'1. Artikeldata Grund'!I68=Tabeller!$J$4,"",'1. Artikeldata Grund'!I68=Tabeller!$J$5,LEFT('1. Artikeldata Grund'!I68,1),'1. Artikeldata Grund'!I68=Tabeller!$J$6,LEFT('1. Artikeldata Grund'!I68,1))</f>
        <v/>
      </c>
      <c r="AV68" s="27" t="str" cm="1">
        <f t="array" ref="AV68">_xlfn.IFS('1. Artikeldata Grund'!J68="","",'1. Artikeldata Grund'!J68=Tabeller!$K$3,"",'1. Artikeldata Grund'!J68=Tabeller!$K$4,"",'1. Artikeldata Grund'!J68=Tabeller!$K$5,LEFT('1. Artikeldata Grund'!J68,1),'1. Artikeldata Grund'!J68=Tabeller!$K$6,LEFT('1. Artikeldata Grund'!J68,1),'1. Artikeldata Grund'!J68=Tabeller!$K$7,LEFT('1. Artikeldata Grund'!J68,1))</f>
        <v/>
      </c>
      <c r="AW68" s="27"/>
      <c r="AX68" s="27">
        <f>IF('APH KIC KIA PC'!K68=Tabeller!$AI$4,2,1)</f>
        <v>1</v>
      </c>
      <c r="AY68" s="27" t="str" cm="1">
        <f t="array" ref="AY68">IF('APH KIC KIA PC'!K68=Tabeller!$AI$4,99,IFERROR(_xlfn.IFS('4. Inköpsdata'!L68=25%,41,'4. Inköpsdata'!L68=12%,42,'4. Inköpsdata'!L68=6%,43,'4. Inköpsdata'!L68="Momsfritt",38),""))</f>
        <v/>
      </c>
      <c r="AZ68" s="52" t="e">
        <f>IF('APH KIC KIA PC'!K68=Tabeller!$AI$4,'4. Inköpsdata'!J68,ROUND('APH KIC KIA PC'!AB68,2))</f>
        <v>#VALUE!</v>
      </c>
      <c r="BA68" s="52" t="e">
        <f>IF('APH KIC KIA PC'!K68=Tabeller!$AI$4,0.01,ROUND('APH KIC KIA PC'!AA68,2))</f>
        <v>#VALUE!</v>
      </c>
      <c r="BB68" s="27" t="str">
        <f>TRIM(RIGHT('1. Artikeldata Grund'!G68,2))</f>
        <v/>
      </c>
      <c r="BC68" s="136"/>
      <c r="BD68" s="48" t="s">
        <v>1895</v>
      </c>
      <c r="BE68" s="119"/>
      <c r="BF68" s="50" t="s">
        <v>112</v>
      </c>
      <c r="BG68" s="136"/>
      <c r="BH68" s="52"/>
      <c r="BI68" s="52"/>
      <c r="BJ68" s="52"/>
      <c r="BK68" s="52"/>
      <c r="BL68" s="53" t="s">
        <v>1800</v>
      </c>
      <c r="BM68" s="431" t="str">
        <f>TRIM('1. Artikeldata Grund'!D68)</f>
        <v/>
      </c>
    </row>
    <row r="69" spans="1:65" x14ac:dyDescent="0.25">
      <c r="A69" s="21">
        <v>65</v>
      </c>
      <c r="B69" s="491" t="str">
        <f>'APH KIC KIA PC'!I69</f>
        <v>Välj…</v>
      </c>
      <c r="C69" s="491" t="str">
        <f>'APH KIC KIA PC'!K69</f>
        <v>Välj…</v>
      </c>
      <c r="D69" s="46">
        <f>'APH KIC KIA PC'!D69</f>
        <v>0</v>
      </c>
      <c r="E69" s="47" t="str">
        <f>TRIM(LEFT('1. Artikeldata Grund'!E69,30))</f>
        <v/>
      </c>
      <c r="F69" s="397" t="str">
        <f>IFERROR(TRIM(RIGHT('1. Artikeldata Grund'!E69,LEN('1. Artikeldata Grund'!E69)-30)),"")</f>
        <v/>
      </c>
      <c r="G69" s="48" t="str">
        <f>TRIM('APH KIC KIA PC'!L69)</f>
        <v>Välj….</v>
      </c>
      <c r="H69" s="27">
        <f>'APH KIC KIA PC'!M69</f>
        <v>910</v>
      </c>
      <c r="I69" s="27">
        <v>99</v>
      </c>
      <c r="J69" s="117"/>
      <c r="K69" s="48" t="s">
        <v>1892</v>
      </c>
      <c r="L69" s="48" t="str">
        <f>IF('APH MD APH Specifika'!BD69="J","J","N")</f>
        <v>N</v>
      </c>
      <c r="M69" s="118"/>
      <c r="N69" s="48" t="s">
        <v>1895</v>
      </c>
      <c r="O69" s="119"/>
      <c r="P69" s="48" t="s">
        <v>1894</v>
      </c>
      <c r="Q69" s="27">
        <v>0</v>
      </c>
      <c r="R69" s="117"/>
      <c r="S69" s="117"/>
      <c r="T69" s="117"/>
      <c r="U69" s="117"/>
      <c r="V69" s="117"/>
      <c r="W69" s="27">
        <v>1</v>
      </c>
      <c r="X69" s="27">
        <v>1</v>
      </c>
      <c r="Y69" s="48" t="s">
        <v>1895</v>
      </c>
      <c r="Z69" s="48" t="s">
        <v>1895</v>
      </c>
      <c r="AA69" s="48" t="s">
        <v>1895</v>
      </c>
      <c r="AB69" s="119"/>
      <c r="AC69" s="119"/>
      <c r="AD69" s="119"/>
      <c r="AE69" s="119"/>
      <c r="AF69" s="119"/>
      <c r="AG69" s="119"/>
      <c r="AH69" s="48" t="s">
        <v>1895</v>
      </c>
      <c r="AI69" s="27" t="str">
        <f>TRIM(LEFT('1. Artikeldata Grund'!G69,6))</f>
        <v/>
      </c>
      <c r="AJ69" s="464" cm="1">
        <f t="array" ref="AJ69">_xlfn.IFS(AV69="1",20,AV69="2",20,AV69="3",20,AV69="0",99,AV69="",99)</f>
        <v>99</v>
      </c>
      <c r="AK69" s="50" t="s">
        <v>112</v>
      </c>
      <c r="AL69" s="50" t="s">
        <v>112</v>
      </c>
      <c r="AM69" s="117"/>
      <c r="AN69" s="48"/>
      <c r="AO69" s="48"/>
      <c r="AP69" s="50" t="s">
        <v>112</v>
      </c>
      <c r="AQ69" s="51">
        <v>1</v>
      </c>
      <c r="AR69" s="27" t="str">
        <f>TRIM('APH KIC KIA PC'!O69)</f>
        <v/>
      </c>
      <c r="AS69" s="118"/>
      <c r="AT69" s="48" t="str">
        <f>LEFT('1. Artikeldata Grund'!H69,2)</f>
        <v>Vä</v>
      </c>
      <c r="AU69" s="27" t="str" cm="1">
        <f t="array" ref="AU69">_xlfn.IFS('1. Artikeldata Grund'!I69="","",'1. Artikeldata Grund'!I69=Tabeller!$J$3,"",'1. Artikeldata Grund'!I69=Tabeller!$J$4,"",'1. Artikeldata Grund'!I69=Tabeller!$J$5,LEFT('1. Artikeldata Grund'!I69,1),'1. Artikeldata Grund'!I69=Tabeller!$J$6,LEFT('1. Artikeldata Grund'!I69,1))</f>
        <v/>
      </c>
      <c r="AV69" s="27" t="str" cm="1">
        <f t="array" ref="AV69">_xlfn.IFS('1. Artikeldata Grund'!J69="","",'1. Artikeldata Grund'!J69=Tabeller!$K$3,"",'1. Artikeldata Grund'!J69=Tabeller!$K$4,"",'1. Artikeldata Grund'!J69=Tabeller!$K$5,LEFT('1. Artikeldata Grund'!J69,1),'1. Artikeldata Grund'!J69=Tabeller!$K$6,LEFT('1. Artikeldata Grund'!J69,1),'1. Artikeldata Grund'!J69=Tabeller!$K$7,LEFT('1. Artikeldata Grund'!J69,1))</f>
        <v/>
      </c>
      <c r="AW69" s="27"/>
      <c r="AX69" s="27">
        <f>IF('APH KIC KIA PC'!K69=Tabeller!$AI$4,2,1)</f>
        <v>1</v>
      </c>
      <c r="AY69" s="27" t="str" cm="1">
        <f t="array" ref="AY69">IF('APH KIC KIA PC'!K69=Tabeller!$AI$4,99,IFERROR(_xlfn.IFS('4. Inköpsdata'!L69=25%,41,'4. Inköpsdata'!L69=12%,42,'4. Inköpsdata'!L69=6%,43,'4. Inköpsdata'!L69="Momsfritt",38),""))</f>
        <v/>
      </c>
      <c r="AZ69" s="52" t="e">
        <f>IF('APH KIC KIA PC'!K69=Tabeller!$AI$4,'4. Inköpsdata'!J69,ROUND('APH KIC KIA PC'!AB69,2))</f>
        <v>#VALUE!</v>
      </c>
      <c r="BA69" s="52" t="e">
        <f>IF('APH KIC KIA PC'!K69=Tabeller!$AI$4,0.01,ROUND('APH KIC KIA PC'!AA69,2))</f>
        <v>#VALUE!</v>
      </c>
      <c r="BB69" s="27" t="str">
        <f>TRIM(RIGHT('1. Artikeldata Grund'!G69,2))</f>
        <v/>
      </c>
      <c r="BC69" s="136"/>
      <c r="BD69" s="48" t="s">
        <v>1895</v>
      </c>
      <c r="BE69" s="119"/>
      <c r="BF69" s="50" t="s">
        <v>112</v>
      </c>
      <c r="BG69" s="136"/>
      <c r="BH69" s="52"/>
      <c r="BI69" s="52"/>
      <c r="BJ69" s="52"/>
      <c r="BK69" s="52"/>
      <c r="BL69" s="53" t="s">
        <v>1800</v>
      </c>
      <c r="BM69" s="431" t="str">
        <f>TRIM('1. Artikeldata Grund'!D69)</f>
        <v/>
      </c>
    </row>
    <row r="70" spans="1:65" x14ac:dyDescent="0.25">
      <c r="A70" s="21">
        <v>66</v>
      </c>
      <c r="B70" s="491" t="str">
        <f>'APH KIC KIA PC'!I70</f>
        <v>Välj…</v>
      </c>
      <c r="C70" s="491" t="str">
        <f>'APH KIC KIA PC'!K70</f>
        <v>Välj…</v>
      </c>
      <c r="D70" s="46">
        <f>'APH KIC KIA PC'!D70</f>
        <v>0</v>
      </c>
      <c r="E70" s="47" t="str">
        <f>TRIM(LEFT('1. Artikeldata Grund'!E70,30))</f>
        <v/>
      </c>
      <c r="F70" s="397" t="str">
        <f>IFERROR(TRIM(RIGHT('1. Artikeldata Grund'!E70,LEN('1. Artikeldata Grund'!E70)-30)),"")</f>
        <v/>
      </c>
      <c r="G70" s="48" t="str">
        <f>TRIM('APH KIC KIA PC'!L70)</f>
        <v>Välj….</v>
      </c>
      <c r="H70" s="27">
        <f>'APH KIC KIA PC'!M70</f>
        <v>910</v>
      </c>
      <c r="I70" s="27">
        <v>99</v>
      </c>
      <c r="J70" s="117"/>
      <c r="K70" s="48" t="s">
        <v>1892</v>
      </c>
      <c r="L70" s="48" t="str">
        <f>IF('APH MD APH Specifika'!BD70="J","J","N")</f>
        <v>N</v>
      </c>
      <c r="M70" s="118"/>
      <c r="N70" s="48" t="s">
        <v>1895</v>
      </c>
      <c r="O70" s="119"/>
      <c r="P70" s="48" t="s">
        <v>1894</v>
      </c>
      <c r="Q70" s="27">
        <v>0</v>
      </c>
      <c r="R70" s="117"/>
      <c r="S70" s="117"/>
      <c r="T70" s="117"/>
      <c r="U70" s="117"/>
      <c r="V70" s="117"/>
      <c r="W70" s="27">
        <v>1</v>
      </c>
      <c r="X70" s="27">
        <v>1</v>
      </c>
      <c r="Y70" s="48" t="s">
        <v>1895</v>
      </c>
      <c r="Z70" s="48" t="s">
        <v>1895</v>
      </c>
      <c r="AA70" s="48" t="s">
        <v>1895</v>
      </c>
      <c r="AB70" s="119"/>
      <c r="AC70" s="119"/>
      <c r="AD70" s="119"/>
      <c r="AE70" s="119"/>
      <c r="AF70" s="119"/>
      <c r="AG70" s="119"/>
      <c r="AH70" s="48" t="s">
        <v>1895</v>
      </c>
      <c r="AI70" s="27" t="str">
        <f>TRIM(LEFT('1. Artikeldata Grund'!G70,6))</f>
        <v/>
      </c>
      <c r="AJ70" s="464" cm="1">
        <f t="array" ref="AJ70">_xlfn.IFS(AV70="1",20,AV70="2",20,AV70="3",20,AV70="0",99,AV70="",99)</f>
        <v>99</v>
      </c>
      <c r="AK70" s="50" t="s">
        <v>112</v>
      </c>
      <c r="AL70" s="50" t="s">
        <v>112</v>
      </c>
      <c r="AM70" s="117"/>
      <c r="AN70" s="48"/>
      <c r="AO70" s="48"/>
      <c r="AP70" s="50" t="s">
        <v>112</v>
      </c>
      <c r="AQ70" s="51">
        <v>1</v>
      </c>
      <c r="AR70" s="27" t="str">
        <f>TRIM('APH KIC KIA PC'!O70)</f>
        <v/>
      </c>
      <c r="AS70" s="118"/>
      <c r="AT70" s="48" t="str">
        <f>LEFT('1. Artikeldata Grund'!H70,2)</f>
        <v>Vä</v>
      </c>
      <c r="AU70" s="27" t="str" cm="1">
        <f t="array" ref="AU70">_xlfn.IFS('1. Artikeldata Grund'!I70="","",'1. Artikeldata Grund'!I70=Tabeller!$J$3,"",'1. Artikeldata Grund'!I70=Tabeller!$J$4,"",'1. Artikeldata Grund'!I70=Tabeller!$J$5,LEFT('1. Artikeldata Grund'!I70,1),'1. Artikeldata Grund'!I70=Tabeller!$J$6,LEFT('1. Artikeldata Grund'!I70,1))</f>
        <v/>
      </c>
      <c r="AV70" s="27" t="str" cm="1">
        <f t="array" ref="AV70">_xlfn.IFS('1. Artikeldata Grund'!J70="","",'1. Artikeldata Grund'!J70=Tabeller!$K$3,"",'1. Artikeldata Grund'!J70=Tabeller!$K$4,"",'1. Artikeldata Grund'!J70=Tabeller!$K$5,LEFT('1. Artikeldata Grund'!J70,1),'1. Artikeldata Grund'!J70=Tabeller!$K$6,LEFT('1. Artikeldata Grund'!J70,1),'1. Artikeldata Grund'!J70=Tabeller!$K$7,LEFT('1. Artikeldata Grund'!J70,1))</f>
        <v/>
      </c>
      <c r="AW70" s="27"/>
      <c r="AX70" s="27">
        <f>IF('APH KIC KIA PC'!K70=Tabeller!$AI$4,2,1)</f>
        <v>1</v>
      </c>
      <c r="AY70" s="27" t="str" cm="1">
        <f t="array" ref="AY70">IF('APH KIC KIA PC'!K70=Tabeller!$AI$4,99,IFERROR(_xlfn.IFS('4. Inköpsdata'!L70=25%,41,'4. Inköpsdata'!L70=12%,42,'4. Inköpsdata'!L70=6%,43,'4. Inköpsdata'!L70="Momsfritt",38),""))</f>
        <v/>
      </c>
      <c r="AZ70" s="52" t="e">
        <f>IF('APH KIC KIA PC'!K70=Tabeller!$AI$4,'4. Inköpsdata'!J70,ROUND('APH KIC KIA PC'!AB70,2))</f>
        <v>#VALUE!</v>
      </c>
      <c r="BA70" s="52" t="e">
        <f>IF('APH KIC KIA PC'!K70=Tabeller!$AI$4,0.01,ROUND('APH KIC KIA PC'!AA70,2))</f>
        <v>#VALUE!</v>
      </c>
      <c r="BB70" s="27" t="str">
        <f>TRIM(RIGHT('1. Artikeldata Grund'!G70,2))</f>
        <v/>
      </c>
      <c r="BC70" s="136"/>
      <c r="BD70" s="48" t="s">
        <v>1895</v>
      </c>
      <c r="BE70" s="119"/>
      <c r="BF70" s="50" t="s">
        <v>112</v>
      </c>
      <c r="BG70" s="136"/>
      <c r="BH70" s="52"/>
      <c r="BI70" s="52"/>
      <c r="BJ70" s="52"/>
      <c r="BK70" s="52"/>
      <c r="BL70" s="53" t="s">
        <v>1800</v>
      </c>
      <c r="BM70" s="431" t="str">
        <f>TRIM('1. Artikeldata Grund'!D70)</f>
        <v/>
      </c>
    </row>
    <row r="71" spans="1:65" x14ac:dyDescent="0.25">
      <c r="A71" s="21">
        <v>67</v>
      </c>
      <c r="B71" s="491" t="str">
        <f>'APH KIC KIA PC'!I71</f>
        <v>Välj…</v>
      </c>
      <c r="C71" s="491" t="str">
        <f>'APH KIC KIA PC'!K71</f>
        <v>Välj…</v>
      </c>
      <c r="D71" s="46">
        <f>'APH KIC KIA PC'!D71</f>
        <v>0</v>
      </c>
      <c r="E71" s="47" t="str">
        <f>TRIM(LEFT('1. Artikeldata Grund'!E71,30))</f>
        <v/>
      </c>
      <c r="F71" s="397" t="str">
        <f>IFERROR(TRIM(RIGHT('1. Artikeldata Grund'!E71,LEN('1. Artikeldata Grund'!E71)-30)),"")</f>
        <v/>
      </c>
      <c r="G71" s="48" t="str">
        <f>TRIM('APH KIC KIA PC'!L71)</f>
        <v>Välj….</v>
      </c>
      <c r="H71" s="27">
        <f>'APH KIC KIA PC'!M71</f>
        <v>910</v>
      </c>
      <c r="I71" s="27">
        <v>99</v>
      </c>
      <c r="J71" s="117"/>
      <c r="K71" s="48" t="s">
        <v>1892</v>
      </c>
      <c r="L71" s="48" t="str">
        <f>IF('APH MD APH Specifika'!BD71="J","J","N")</f>
        <v>N</v>
      </c>
      <c r="M71" s="118"/>
      <c r="N71" s="48" t="s">
        <v>1895</v>
      </c>
      <c r="O71" s="119"/>
      <c r="P71" s="48" t="s">
        <v>1894</v>
      </c>
      <c r="Q71" s="27">
        <v>0</v>
      </c>
      <c r="R71" s="117"/>
      <c r="S71" s="117"/>
      <c r="T71" s="117"/>
      <c r="U71" s="117"/>
      <c r="V71" s="117"/>
      <c r="W71" s="27">
        <v>1</v>
      </c>
      <c r="X71" s="27">
        <v>1</v>
      </c>
      <c r="Y71" s="48" t="s">
        <v>1895</v>
      </c>
      <c r="Z71" s="48" t="s">
        <v>1895</v>
      </c>
      <c r="AA71" s="48" t="s">
        <v>1895</v>
      </c>
      <c r="AB71" s="119"/>
      <c r="AC71" s="119"/>
      <c r="AD71" s="119"/>
      <c r="AE71" s="119"/>
      <c r="AF71" s="119"/>
      <c r="AG71" s="119"/>
      <c r="AH71" s="48" t="s">
        <v>1895</v>
      </c>
      <c r="AI71" s="27" t="str">
        <f>TRIM(LEFT('1. Artikeldata Grund'!G71,6))</f>
        <v/>
      </c>
      <c r="AJ71" s="464" cm="1">
        <f t="array" ref="AJ71">_xlfn.IFS(AV71="1",20,AV71="2",20,AV71="3",20,AV71="0",99,AV71="",99)</f>
        <v>99</v>
      </c>
      <c r="AK71" s="50" t="s">
        <v>112</v>
      </c>
      <c r="AL71" s="50" t="s">
        <v>112</v>
      </c>
      <c r="AM71" s="117"/>
      <c r="AN71" s="48"/>
      <c r="AO71" s="48"/>
      <c r="AP71" s="50" t="s">
        <v>112</v>
      </c>
      <c r="AQ71" s="51">
        <v>1</v>
      </c>
      <c r="AR71" s="27" t="str">
        <f>TRIM('APH KIC KIA PC'!O71)</f>
        <v/>
      </c>
      <c r="AS71" s="118"/>
      <c r="AT71" s="48" t="str">
        <f>LEFT('1. Artikeldata Grund'!H71,2)</f>
        <v>Vä</v>
      </c>
      <c r="AU71" s="27" t="str" cm="1">
        <f t="array" ref="AU71">_xlfn.IFS('1. Artikeldata Grund'!I71="","",'1. Artikeldata Grund'!I71=Tabeller!$J$3,"",'1. Artikeldata Grund'!I71=Tabeller!$J$4,"",'1. Artikeldata Grund'!I71=Tabeller!$J$5,LEFT('1. Artikeldata Grund'!I71,1),'1. Artikeldata Grund'!I71=Tabeller!$J$6,LEFT('1. Artikeldata Grund'!I71,1))</f>
        <v/>
      </c>
      <c r="AV71" s="27" t="str" cm="1">
        <f t="array" ref="AV71">_xlfn.IFS('1. Artikeldata Grund'!J71="","",'1. Artikeldata Grund'!J71=Tabeller!$K$3,"",'1. Artikeldata Grund'!J71=Tabeller!$K$4,"",'1. Artikeldata Grund'!J71=Tabeller!$K$5,LEFT('1. Artikeldata Grund'!J71,1),'1. Artikeldata Grund'!J71=Tabeller!$K$6,LEFT('1. Artikeldata Grund'!J71,1),'1. Artikeldata Grund'!J71=Tabeller!$K$7,LEFT('1. Artikeldata Grund'!J71,1))</f>
        <v/>
      </c>
      <c r="AW71" s="27"/>
      <c r="AX71" s="27">
        <f>IF('APH KIC KIA PC'!K71=Tabeller!$AI$4,2,1)</f>
        <v>1</v>
      </c>
      <c r="AY71" s="27" t="str" cm="1">
        <f t="array" ref="AY71">IF('APH KIC KIA PC'!K71=Tabeller!$AI$4,99,IFERROR(_xlfn.IFS('4. Inköpsdata'!L71=25%,41,'4. Inköpsdata'!L71=12%,42,'4. Inköpsdata'!L71=6%,43,'4. Inköpsdata'!L71="Momsfritt",38),""))</f>
        <v/>
      </c>
      <c r="AZ71" s="52" t="e">
        <f>IF('APH KIC KIA PC'!K71=Tabeller!$AI$4,'4. Inköpsdata'!J71,ROUND('APH KIC KIA PC'!AB71,2))</f>
        <v>#VALUE!</v>
      </c>
      <c r="BA71" s="52" t="e">
        <f>IF('APH KIC KIA PC'!K71=Tabeller!$AI$4,0.01,ROUND('APH KIC KIA PC'!AA71,2))</f>
        <v>#VALUE!</v>
      </c>
      <c r="BB71" s="27" t="str">
        <f>TRIM(RIGHT('1. Artikeldata Grund'!G71,2))</f>
        <v/>
      </c>
      <c r="BC71" s="136"/>
      <c r="BD71" s="48" t="s">
        <v>1895</v>
      </c>
      <c r="BE71" s="119"/>
      <c r="BF71" s="50" t="s">
        <v>112</v>
      </c>
      <c r="BG71" s="136"/>
      <c r="BH71" s="52"/>
      <c r="BI71" s="52"/>
      <c r="BJ71" s="52"/>
      <c r="BK71" s="52"/>
      <c r="BL71" s="53" t="s">
        <v>1800</v>
      </c>
      <c r="BM71" s="431" t="str">
        <f>TRIM('1. Artikeldata Grund'!D71)</f>
        <v/>
      </c>
    </row>
    <row r="72" spans="1:65" x14ac:dyDescent="0.25">
      <c r="A72" s="21">
        <v>68</v>
      </c>
      <c r="B72" s="491" t="str">
        <f>'APH KIC KIA PC'!I72</f>
        <v>Välj…</v>
      </c>
      <c r="C72" s="491" t="str">
        <f>'APH KIC KIA PC'!K72</f>
        <v>Välj…</v>
      </c>
      <c r="D72" s="46">
        <f>'APH KIC KIA PC'!D72</f>
        <v>0</v>
      </c>
      <c r="E72" s="47" t="str">
        <f>TRIM(LEFT('1. Artikeldata Grund'!E72,30))</f>
        <v/>
      </c>
      <c r="F72" s="397" t="str">
        <f>IFERROR(TRIM(RIGHT('1. Artikeldata Grund'!E72,LEN('1. Artikeldata Grund'!E72)-30)),"")</f>
        <v/>
      </c>
      <c r="G72" s="48" t="str">
        <f>TRIM('APH KIC KIA PC'!L72)</f>
        <v>Välj….</v>
      </c>
      <c r="H72" s="27">
        <f>'APH KIC KIA PC'!M72</f>
        <v>910</v>
      </c>
      <c r="I72" s="27">
        <v>99</v>
      </c>
      <c r="J72" s="117"/>
      <c r="K72" s="48" t="s">
        <v>1892</v>
      </c>
      <c r="L72" s="48" t="str">
        <f>IF('APH MD APH Specifika'!BD72="J","J","N")</f>
        <v>N</v>
      </c>
      <c r="M72" s="118"/>
      <c r="N72" s="48" t="s">
        <v>1895</v>
      </c>
      <c r="O72" s="119"/>
      <c r="P72" s="48" t="s">
        <v>1894</v>
      </c>
      <c r="Q72" s="27">
        <v>0</v>
      </c>
      <c r="R72" s="117"/>
      <c r="S72" s="117"/>
      <c r="T72" s="117"/>
      <c r="U72" s="117"/>
      <c r="V72" s="117"/>
      <c r="W72" s="27">
        <v>1</v>
      </c>
      <c r="X72" s="27">
        <v>1</v>
      </c>
      <c r="Y72" s="48" t="s">
        <v>1895</v>
      </c>
      <c r="Z72" s="48" t="s">
        <v>1895</v>
      </c>
      <c r="AA72" s="48" t="s">
        <v>1895</v>
      </c>
      <c r="AB72" s="119"/>
      <c r="AC72" s="119"/>
      <c r="AD72" s="119"/>
      <c r="AE72" s="119"/>
      <c r="AF72" s="119"/>
      <c r="AG72" s="119"/>
      <c r="AH72" s="48" t="s">
        <v>1895</v>
      </c>
      <c r="AI72" s="27" t="str">
        <f>TRIM(LEFT('1. Artikeldata Grund'!G72,6))</f>
        <v/>
      </c>
      <c r="AJ72" s="464" cm="1">
        <f t="array" ref="AJ72">_xlfn.IFS(AV72="1",20,AV72="2",20,AV72="3",20,AV72="0",99,AV72="",99)</f>
        <v>99</v>
      </c>
      <c r="AK72" s="50" t="s">
        <v>112</v>
      </c>
      <c r="AL72" s="50" t="s">
        <v>112</v>
      </c>
      <c r="AM72" s="117"/>
      <c r="AN72" s="48"/>
      <c r="AO72" s="48"/>
      <c r="AP72" s="50" t="s">
        <v>112</v>
      </c>
      <c r="AQ72" s="51">
        <v>1</v>
      </c>
      <c r="AR72" s="27" t="str">
        <f>TRIM('APH KIC KIA PC'!O72)</f>
        <v/>
      </c>
      <c r="AS72" s="118"/>
      <c r="AT72" s="48" t="str">
        <f>LEFT('1. Artikeldata Grund'!H72,2)</f>
        <v>Vä</v>
      </c>
      <c r="AU72" s="27" t="str" cm="1">
        <f t="array" ref="AU72">_xlfn.IFS('1. Artikeldata Grund'!I72="","",'1. Artikeldata Grund'!I72=Tabeller!$J$3,"",'1. Artikeldata Grund'!I72=Tabeller!$J$4,"",'1. Artikeldata Grund'!I72=Tabeller!$J$5,LEFT('1. Artikeldata Grund'!I72,1),'1. Artikeldata Grund'!I72=Tabeller!$J$6,LEFT('1. Artikeldata Grund'!I72,1))</f>
        <v/>
      </c>
      <c r="AV72" s="27" t="str" cm="1">
        <f t="array" ref="AV72">_xlfn.IFS('1. Artikeldata Grund'!J72="","",'1. Artikeldata Grund'!J72=Tabeller!$K$3,"",'1. Artikeldata Grund'!J72=Tabeller!$K$4,"",'1. Artikeldata Grund'!J72=Tabeller!$K$5,LEFT('1. Artikeldata Grund'!J72,1),'1. Artikeldata Grund'!J72=Tabeller!$K$6,LEFT('1. Artikeldata Grund'!J72,1),'1. Artikeldata Grund'!J72=Tabeller!$K$7,LEFT('1. Artikeldata Grund'!J72,1))</f>
        <v/>
      </c>
      <c r="AW72" s="27"/>
      <c r="AX72" s="27">
        <f>IF('APH KIC KIA PC'!K72=Tabeller!$AI$4,2,1)</f>
        <v>1</v>
      </c>
      <c r="AY72" s="27" t="str" cm="1">
        <f t="array" ref="AY72">IF('APH KIC KIA PC'!K72=Tabeller!$AI$4,99,IFERROR(_xlfn.IFS('4. Inköpsdata'!L72=25%,41,'4. Inköpsdata'!L72=12%,42,'4. Inköpsdata'!L72=6%,43,'4. Inköpsdata'!L72="Momsfritt",38),""))</f>
        <v/>
      </c>
      <c r="AZ72" s="52" t="e">
        <f>IF('APH KIC KIA PC'!K72=Tabeller!$AI$4,'4. Inköpsdata'!J72,ROUND('APH KIC KIA PC'!AB72,2))</f>
        <v>#VALUE!</v>
      </c>
      <c r="BA72" s="52" t="e">
        <f>IF('APH KIC KIA PC'!K72=Tabeller!$AI$4,0.01,ROUND('APH KIC KIA PC'!AA72,2))</f>
        <v>#VALUE!</v>
      </c>
      <c r="BB72" s="27" t="str">
        <f>TRIM(RIGHT('1. Artikeldata Grund'!G72,2))</f>
        <v/>
      </c>
      <c r="BC72" s="136"/>
      <c r="BD72" s="48" t="s">
        <v>1895</v>
      </c>
      <c r="BE72" s="119"/>
      <c r="BF72" s="50" t="s">
        <v>112</v>
      </c>
      <c r="BG72" s="136"/>
      <c r="BH72" s="52"/>
      <c r="BI72" s="52"/>
      <c r="BJ72" s="52"/>
      <c r="BK72" s="52"/>
      <c r="BL72" s="53" t="s">
        <v>1800</v>
      </c>
      <c r="BM72" s="431" t="str">
        <f>TRIM('1. Artikeldata Grund'!D72)</f>
        <v/>
      </c>
    </row>
    <row r="73" spans="1:65" x14ac:dyDescent="0.25">
      <c r="A73" s="21">
        <v>69</v>
      </c>
      <c r="B73" s="491" t="str">
        <f>'APH KIC KIA PC'!I73</f>
        <v>Välj…</v>
      </c>
      <c r="C73" s="491" t="str">
        <f>'APH KIC KIA PC'!K73</f>
        <v>Välj…</v>
      </c>
      <c r="D73" s="46">
        <f>'APH KIC KIA PC'!D73</f>
        <v>0</v>
      </c>
      <c r="E73" s="47" t="str">
        <f>TRIM(LEFT('1. Artikeldata Grund'!E73,30))</f>
        <v/>
      </c>
      <c r="F73" s="397" t="str">
        <f>IFERROR(TRIM(RIGHT('1. Artikeldata Grund'!E73,LEN('1. Artikeldata Grund'!E73)-30)),"")</f>
        <v/>
      </c>
      <c r="G73" s="48" t="str">
        <f>TRIM('APH KIC KIA PC'!L73)</f>
        <v>Välj….</v>
      </c>
      <c r="H73" s="27">
        <f>'APH KIC KIA PC'!M73</f>
        <v>910</v>
      </c>
      <c r="I73" s="27">
        <v>99</v>
      </c>
      <c r="J73" s="117"/>
      <c r="K73" s="48" t="s">
        <v>1892</v>
      </c>
      <c r="L73" s="48" t="str">
        <f>IF('APH MD APH Specifika'!BD73="J","J","N")</f>
        <v>N</v>
      </c>
      <c r="M73" s="118"/>
      <c r="N73" s="48" t="s">
        <v>1895</v>
      </c>
      <c r="O73" s="119"/>
      <c r="P73" s="48" t="s">
        <v>1894</v>
      </c>
      <c r="Q73" s="27">
        <v>0</v>
      </c>
      <c r="R73" s="117"/>
      <c r="S73" s="117"/>
      <c r="T73" s="117"/>
      <c r="U73" s="117"/>
      <c r="V73" s="117"/>
      <c r="W73" s="27">
        <v>1</v>
      </c>
      <c r="X73" s="27">
        <v>1</v>
      </c>
      <c r="Y73" s="48" t="s">
        <v>1895</v>
      </c>
      <c r="Z73" s="48" t="s">
        <v>1895</v>
      </c>
      <c r="AA73" s="48" t="s">
        <v>1895</v>
      </c>
      <c r="AB73" s="119"/>
      <c r="AC73" s="119"/>
      <c r="AD73" s="119"/>
      <c r="AE73" s="119"/>
      <c r="AF73" s="119"/>
      <c r="AG73" s="119"/>
      <c r="AH73" s="48" t="s">
        <v>1895</v>
      </c>
      <c r="AI73" s="27" t="str">
        <f>TRIM(LEFT('1. Artikeldata Grund'!G73,6))</f>
        <v/>
      </c>
      <c r="AJ73" s="464" cm="1">
        <f t="array" ref="AJ73">_xlfn.IFS(AV73="1",20,AV73="2",20,AV73="3",20,AV73="0",99,AV73="",99)</f>
        <v>99</v>
      </c>
      <c r="AK73" s="50" t="s">
        <v>112</v>
      </c>
      <c r="AL73" s="50" t="s">
        <v>112</v>
      </c>
      <c r="AM73" s="117"/>
      <c r="AN73" s="48"/>
      <c r="AO73" s="48"/>
      <c r="AP73" s="50" t="s">
        <v>112</v>
      </c>
      <c r="AQ73" s="51">
        <v>1</v>
      </c>
      <c r="AR73" s="27" t="str">
        <f>TRIM('APH KIC KIA PC'!O73)</f>
        <v/>
      </c>
      <c r="AS73" s="118"/>
      <c r="AT73" s="48" t="str">
        <f>LEFT('1. Artikeldata Grund'!H73,2)</f>
        <v>Vä</v>
      </c>
      <c r="AU73" s="27" t="str" cm="1">
        <f t="array" ref="AU73">_xlfn.IFS('1. Artikeldata Grund'!I73="","",'1. Artikeldata Grund'!I73=Tabeller!$J$3,"",'1. Artikeldata Grund'!I73=Tabeller!$J$4,"",'1. Artikeldata Grund'!I73=Tabeller!$J$5,LEFT('1. Artikeldata Grund'!I73,1),'1. Artikeldata Grund'!I73=Tabeller!$J$6,LEFT('1. Artikeldata Grund'!I73,1))</f>
        <v/>
      </c>
      <c r="AV73" s="27" t="str" cm="1">
        <f t="array" ref="AV73">_xlfn.IFS('1. Artikeldata Grund'!J73="","",'1. Artikeldata Grund'!J73=Tabeller!$K$3,"",'1. Artikeldata Grund'!J73=Tabeller!$K$4,"",'1. Artikeldata Grund'!J73=Tabeller!$K$5,LEFT('1. Artikeldata Grund'!J73,1),'1. Artikeldata Grund'!J73=Tabeller!$K$6,LEFT('1. Artikeldata Grund'!J73,1),'1. Artikeldata Grund'!J73=Tabeller!$K$7,LEFT('1. Artikeldata Grund'!J73,1))</f>
        <v/>
      </c>
      <c r="AW73" s="27"/>
      <c r="AX73" s="27">
        <f>IF('APH KIC KIA PC'!K73=Tabeller!$AI$4,2,1)</f>
        <v>1</v>
      </c>
      <c r="AY73" s="27" t="str" cm="1">
        <f t="array" ref="AY73">IF('APH KIC KIA PC'!K73=Tabeller!$AI$4,99,IFERROR(_xlfn.IFS('4. Inköpsdata'!L73=25%,41,'4. Inköpsdata'!L73=12%,42,'4. Inköpsdata'!L73=6%,43,'4. Inköpsdata'!L73="Momsfritt",38),""))</f>
        <v/>
      </c>
      <c r="AZ73" s="52" t="e">
        <f>IF('APH KIC KIA PC'!K73=Tabeller!$AI$4,'4. Inköpsdata'!J73,ROUND('APH KIC KIA PC'!AB73,2))</f>
        <v>#VALUE!</v>
      </c>
      <c r="BA73" s="52" t="e">
        <f>IF('APH KIC KIA PC'!K73=Tabeller!$AI$4,0.01,ROUND('APH KIC KIA PC'!AA73,2))</f>
        <v>#VALUE!</v>
      </c>
      <c r="BB73" s="27" t="str">
        <f>TRIM(RIGHT('1. Artikeldata Grund'!G73,2))</f>
        <v/>
      </c>
      <c r="BC73" s="136"/>
      <c r="BD73" s="48" t="s">
        <v>1895</v>
      </c>
      <c r="BE73" s="119"/>
      <c r="BF73" s="50" t="s">
        <v>112</v>
      </c>
      <c r="BG73" s="136"/>
      <c r="BH73" s="52"/>
      <c r="BI73" s="52"/>
      <c r="BJ73" s="52"/>
      <c r="BK73" s="52"/>
      <c r="BL73" s="53" t="s">
        <v>1800</v>
      </c>
      <c r="BM73" s="431" t="str">
        <f>TRIM('1. Artikeldata Grund'!D73)</f>
        <v/>
      </c>
    </row>
    <row r="74" spans="1:65" x14ac:dyDescent="0.25">
      <c r="A74" s="21">
        <v>70</v>
      </c>
      <c r="B74" s="491" t="str">
        <f>'APH KIC KIA PC'!I74</f>
        <v>Välj…</v>
      </c>
      <c r="C74" s="491" t="str">
        <f>'APH KIC KIA PC'!K74</f>
        <v>Välj…</v>
      </c>
      <c r="D74" s="46">
        <f>'APH KIC KIA PC'!D74</f>
        <v>0</v>
      </c>
      <c r="E74" s="47" t="str">
        <f>TRIM(LEFT('1. Artikeldata Grund'!E74,30))</f>
        <v/>
      </c>
      <c r="F74" s="397" t="str">
        <f>IFERROR(TRIM(RIGHT('1. Artikeldata Grund'!E74,LEN('1. Artikeldata Grund'!E74)-30)),"")</f>
        <v/>
      </c>
      <c r="G74" s="48" t="str">
        <f>TRIM('APH KIC KIA PC'!L74)</f>
        <v>Välj….</v>
      </c>
      <c r="H74" s="27">
        <f>'APH KIC KIA PC'!M74</f>
        <v>910</v>
      </c>
      <c r="I74" s="27">
        <v>99</v>
      </c>
      <c r="J74" s="117"/>
      <c r="K74" s="48" t="s">
        <v>1892</v>
      </c>
      <c r="L74" s="48" t="str">
        <f>IF('APH MD APH Specifika'!BD74="J","J","N")</f>
        <v>N</v>
      </c>
      <c r="M74" s="118"/>
      <c r="N74" s="48" t="s">
        <v>1895</v>
      </c>
      <c r="O74" s="119"/>
      <c r="P74" s="48" t="s">
        <v>1894</v>
      </c>
      <c r="Q74" s="27">
        <v>0</v>
      </c>
      <c r="R74" s="117"/>
      <c r="S74" s="117"/>
      <c r="T74" s="117"/>
      <c r="U74" s="117"/>
      <c r="V74" s="117"/>
      <c r="W74" s="27">
        <v>1</v>
      </c>
      <c r="X74" s="27">
        <v>1</v>
      </c>
      <c r="Y74" s="48" t="s">
        <v>1895</v>
      </c>
      <c r="Z74" s="48" t="s">
        <v>1895</v>
      </c>
      <c r="AA74" s="48" t="s">
        <v>1895</v>
      </c>
      <c r="AB74" s="119"/>
      <c r="AC74" s="119"/>
      <c r="AD74" s="119"/>
      <c r="AE74" s="119"/>
      <c r="AF74" s="119"/>
      <c r="AG74" s="119"/>
      <c r="AH74" s="48" t="s">
        <v>1895</v>
      </c>
      <c r="AI74" s="27" t="str">
        <f>TRIM(LEFT('1. Artikeldata Grund'!G74,6))</f>
        <v/>
      </c>
      <c r="AJ74" s="464" cm="1">
        <f t="array" ref="AJ74">_xlfn.IFS(AV74="1",20,AV74="2",20,AV74="3",20,AV74="0",99,AV74="",99)</f>
        <v>99</v>
      </c>
      <c r="AK74" s="50" t="s">
        <v>112</v>
      </c>
      <c r="AL74" s="50" t="s">
        <v>112</v>
      </c>
      <c r="AM74" s="117"/>
      <c r="AN74" s="48"/>
      <c r="AO74" s="48"/>
      <c r="AP74" s="50" t="s">
        <v>112</v>
      </c>
      <c r="AQ74" s="51">
        <v>1</v>
      </c>
      <c r="AR74" s="27" t="str">
        <f>TRIM('APH KIC KIA PC'!O74)</f>
        <v/>
      </c>
      <c r="AS74" s="118"/>
      <c r="AT74" s="48" t="str">
        <f>LEFT('1. Artikeldata Grund'!H74,2)</f>
        <v>Vä</v>
      </c>
      <c r="AU74" s="27" t="str" cm="1">
        <f t="array" ref="AU74">_xlfn.IFS('1. Artikeldata Grund'!I74="","",'1. Artikeldata Grund'!I74=Tabeller!$J$3,"",'1. Artikeldata Grund'!I74=Tabeller!$J$4,"",'1. Artikeldata Grund'!I74=Tabeller!$J$5,LEFT('1. Artikeldata Grund'!I74,1),'1. Artikeldata Grund'!I74=Tabeller!$J$6,LEFT('1. Artikeldata Grund'!I74,1))</f>
        <v/>
      </c>
      <c r="AV74" s="27" t="str" cm="1">
        <f t="array" ref="AV74">_xlfn.IFS('1. Artikeldata Grund'!J74="","",'1. Artikeldata Grund'!J74=Tabeller!$K$3,"",'1. Artikeldata Grund'!J74=Tabeller!$K$4,"",'1. Artikeldata Grund'!J74=Tabeller!$K$5,LEFT('1. Artikeldata Grund'!J74,1),'1. Artikeldata Grund'!J74=Tabeller!$K$6,LEFT('1. Artikeldata Grund'!J74,1),'1. Artikeldata Grund'!J74=Tabeller!$K$7,LEFT('1. Artikeldata Grund'!J74,1))</f>
        <v/>
      </c>
      <c r="AW74" s="27"/>
      <c r="AX74" s="27">
        <f>IF('APH KIC KIA PC'!K74=Tabeller!$AI$4,2,1)</f>
        <v>1</v>
      </c>
      <c r="AY74" s="27" t="str" cm="1">
        <f t="array" ref="AY74">IF('APH KIC KIA PC'!K74=Tabeller!$AI$4,99,IFERROR(_xlfn.IFS('4. Inköpsdata'!L74=25%,41,'4. Inköpsdata'!L74=12%,42,'4. Inköpsdata'!L74=6%,43,'4. Inköpsdata'!L74="Momsfritt",38),""))</f>
        <v/>
      </c>
      <c r="AZ74" s="52" t="e">
        <f>IF('APH KIC KIA PC'!K74=Tabeller!$AI$4,'4. Inköpsdata'!J74,ROUND('APH KIC KIA PC'!AB74,2))</f>
        <v>#VALUE!</v>
      </c>
      <c r="BA74" s="52" t="e">
        <f>IF('APH KIC KIA PC'!K74=Tabeller!$AI$4,0.01,ROUND('APH KIC KIA PC'!AA74,2))</f>
        <v>#VALUE!</v>
      </c>
      <c r="BB74" s="27" t="str">
        <f>TRIM(RIGHT('1. Artikeldata Grund'!G74,2))</f>
        <v/>
      </c>
      <c r="BC74" s="136"/>
      <c r="BD74" s="48" t="s">
        <v>1895</v>
      </c>
      <c r="BE74" s="119"/>
      <c r="BF74" s="50" t="s">
        <v>112</v>
      </c>
      <c r="BG74" s="136"/>
      <c r="BH74" s="52"/>
      <c r="BI74" s="52"/>
      <c r="BJ74" s="52"/>
      <c r="BK74" s="52"/>
      <c r="BL74" s="53" t="s">
        <v>1800</v>
      </c>
      <c r="BM74" s="431" t="str">
        <f>TRIM('1. Artikeldata Grund'!D74)</f>
        <v/>
      </c>
    </row>
    <row r="75" spans="1:65" x14ac:dyDescent="0.25">
      <c r="A75" s="21">
        <v>71</v>
      </c>
      <c r="B75" s="491" t="str">
        <f>'APH KIC KIA PC'!I75</f>
        <v>Välj…</v>
      </c>
      <c r="C75" s="491" t="str">
        <f>'APH KIC KIA PC'!K75</f>
        <v>Välj…</v>
      </c>
      <c r="D75" s="46">
        <f>'APH KIC KIA PC'!D75</f>
        <v>0</v>
      </c>
      <c r="E75" s="47" t="str">
        <f>TRIM(LEFT('1. Artikeldata Grund'!E75,30))</f>
        <v/>
      </c>
      <c r="F75" s="397" t="str">
        <f>IFERROR(TRIM(RIGHT('1. Artikeldata Grund'!E75,LEN('1. Artikeldata Grund'!E75)-30)),"")</f>
        <v/>
      </c>
      <c r="G75" s="48" t="str">
        <f>TRIM('APH KIC KIA PC'!L75)</f>
        <v>Välj….</v>
      </c>
      <c r="H75" s="27">
        <f>'APH KIC KIA PC'!M75</f>
        <v>910</v>
      </c>
      <c r="I75" s="27">
        <v>99</v>
      </c>
      <c r="J75" s="117"/>
      <c r="K75" s="48" t="s">
        <v>1892</v>
      </c>
      <c r="L75" s="48" t="str">
        <f>IF('APH MD APH Specifika'!BD75="J","J","N")</f>
        <v>N</v>
      </c>
      <c r="M75" s="118"/>
      <c r="N75" s="48" t="s">
        <v>1895</v>
      </c>
      <c r="O75" s="119"/>
      <c r="P75" s="48" t="s">
        <v>1894</v>
      </c>
      <c r="Q75" s="27">
        <v>0</v>
      </c>
      <c r="R75" s="117"/>
      <c r="S75" s="117"/>
      <c r="T75" s="117"/>
      <c r="U75" s="117"/>
      <c r="V75" s="117"/>
      <c r="W75" s="27">
        <v>1</v>
      </c>
      <c r="X75" s="27">
        <v>1</v>
      </c>
      <c r="Y75" s="48" t="s">
        <v>1895</v>
      </c>
      <c r="Z75" s="48" t="s">
        <v>1895</v>
      </c>
      <c r="AA75" s="48" t="s">
        <v>1895</v>
      </c>
      <c r="AB75" s="119"/>
      <c r="AC75" s="119"/>
      <c r="AD75" s="119"/>
      <c r="AE75" s="119"/>
      <c r="AF75" s="119"/>
      <c r="AG75" s="119"/>
      <c r="AH75" s="48" t="s">
        <v>1895</v>
      </c>
      <c r="AI75" s="27" t="str">
        <f>TRIM(LEFT('1. Artikeldata Grund'!G75,6))</f>
        <v/>
      </c>
      <c r="AJ75" s="464" cm="1">
        <f t="array" ref="AJ75">_xlfn.IFS(AV75="1",20,AV75="2",20,AV75="3",20,AV75="0",99,AV75="",99)</f>
        <v>99</v>
      </c>
      <c r="AK75" s="50" t="s">
        <v>112</v>
      </c>
      <c r="AL75" s="50" t="s">
        <v>112</v>
      </c>
      <c r="AM75" s="117"/>
      <c r="AN75" s="48"/>
      <c r="AO75" s="48"/>
      <c r="AP75" s="50" t="s">
        <v>112</v>
      </c>
      <c r="AQ75" s="51">
        <v>1</v>
      </c>
      <c r="AR75" s="27" t="str">
        <f>TRIM('APH KIC KIA PC'!O75)</f>
        <v/>
      </c>
      <c r="AS75" s="118"/>
      <c r="AT75" s="48" t="str">
        <f>LEFT('1. Artikeldata Grund'!H75,2)</f>
        <v>Vä</v>
      </c>
      <c r="AU75" s="27" t="str" cm="1">
        <f t="array" ref="AU75">_xlfn.IFS('1. Artikeldata Grund'!I75="","",'1. Artikeldata Grund'!I75=Tabeller!$J$3,"",'1. Artikeldata Grund'!I75=Tabeller!$J$4,"",'1. Artikeldata Grund'!I75=Tabeller!$J$5,LEFT('1. Artikeldata Grund'!I75,1),'1. Artikeldata Grund'!I75=Tabeller!$J$6,LEFT('1. Artikeldata Grund'!I75,1))</f>
        <v/>
      </c>
      <c r="AV75" s="27" t="str" cm="1">
        <f t="array" ref="AV75">_xlfn.IFS('1. Artikeldata Grund'!J75="","",'1. Artikeldata Grund'!J75=Tabeller!$K$3,"",'1. Artikeldata Grund'!J75=Tabeller!$K$4,"",'1. Artikeldata Grund'!J75=Tabeller!$K$5,LEFT('1. Artikeldata Grund'!J75,1),'1. Artikeldata Grund'!J75=Tabeller!$K$6,LEFT('1. Artikeldata Grund'!J75,1),'1. Artikeldata Grund'!J75=Tabeller!$K$7,LEFT('1. Artikeldata Grund'!J75,1))</f>
        <v/>
      </c>
      <c r="AW75" s="27"/>
      <c r="AX75" s="27">
        <f>IF('APH KIC KIA PC'!K75=Tabeller!$AI$4,2,1)</f>
        <v>1</v>
      </c>
      <c r="AY75" s="27" t="str" cm="1">
        <f t="array" ref="AY75">IF('APH KIC KIA PC'!K75=Tabeller!$AI$4,99,IFERROR(_xlfn.IFS('4. Inköpsdata'!L75=25%,41,'4. Inköpsdata'!L75=12%,42,'4. Inköpsdata'!L75=6%,43,'4. Inköpsdata'!L75="Momsfritt",38),""))</f>
        <v/>
      </c>
      <c r="AZ75" s="52" t="e">
        <f>IF('APH KIC KIA PC'!K75=Tabeller!$AI$4,'4. Inköpsdata'!J75,ROUND('APH KIC KIA PC'!AB75,2))</f>
        <v>#VALUE!</v>
      </c>
      <c r="BA75" s="52" t="e">
        <f>IF('APH KIC KIA PC'!K75=Tabeller!$AI$4,0.01,ROUND('APH KIC KIA PC'!AA75,2))</f>
        <v>#VALUE!</v>
      </c>
      <c r="BB75" s="27" t="str">
        <f>TRIM(RIGHT('1. Artikeldata Grund'!G75,2))</f>
        <v/>
      </c>
      <c r="BC75" s="136"/>
      <c r="BD75" s="48" t="s">
        <v>1895</v>
      </c>
      <c r="BE75" s="119"/>
      <c r="BF75" s="50" t="s">
        <v>112</v>
      </c>
      <c r="BG75" s="136"/>
      <c r="BH75" s="52"/>
      <c r="BI75" s="52"/>
      <c r="BJ75" s="52"/>
      <c r="BK75" s="52"/>
      <c r="BL75" s="53" t="s">
        <v>1800</v>
      </c>
      <c r="BM75" s="431" t="str">
        <f>TRIM('1. Artikeldata Grund'!D75)</f>
        <v/>
      </c>
    </row>
    <row r="76" spans="1:65" x14ac:dyDescent="0.25">
      <c r="A76" s="21">
        <v>72</v>
      </c>
      <c r="B76" s="491" t="str">
        <f>'APH KIC KIA PC'!I76</f>
        <v>Välj…</v>
      </c>
      <c r="C76" s="491" t="str">
        <f>'APH KIC KIA PC'!K76</f>
        <v>Välj…</v>
      </c>
      <c r="D76" s="46">
        <f>'APH KIC KIA PC'!D76</f>
        <v>0</v>
      </c>
      <c r="E76" s="47" t="str">
        <f>TRIM(LEFT('1. Artikeldata Grund'!E76,30))</f>
        <v/>
      </c>
      <c r="F76" s="397" t="str">
        <f>IFERROR(TRIM(RIGHT('1. Artikeldata Grund'!E76,LEN('1. Artikeldata Grund'!E76)-30)),"")</f>
        <v/>
      </c>
      <c r="G76" s="48" t="str">
        <f>TRIM('APH KIC KIA PC'!L76)</f>
        <v>Välj….</v>
      </c>
      <c r="H76" s="27">
        <f>'APH KIC KIA PC'!M76</f>
        <v>910</v>
      </c>
      <c r="I76" s="27">
        <v>99</v>
      </c>
      <c r="J76" s="117"/>
      <c r="K76" s="48" t="s">
        <v>1892</v>
      </c>
      <c r="L76" s="48" t="str">
        <f>IF('APH MD APH Specifika'!BD76="J","J","N")</f>
        <v>N</v>
      </c>
      <c r="M76" s="118"/>
      <c r="N76" s="48" t="s">
        <v>1895</v>
      </c>
      <c r="O76" s="119"/>
      <c r="P76" s="48" t="s">
        <v>1894</v>
      </c>
      <c r="Q76" s="27">
        <v>0</v>
      </c>
      <c r="R76" s="117"/>
      <c r="S76" s="117"/>
      <c r="T76" s="117"/>
      <c r="U76" s="117"/>
      <c r="V76" s="117"/>
      <c r="W76" s="27">
        <v>1</v>
      </c>
      <c r="X76" s="27">
        <v>1</v>
      </c>
      <c r="Y76" s="48" t="s">
        <v>1895</v>
      </c>
      <c r="Z76" s="48" t="s">
        <v>1895</v>
      </c>
      <c r="AA76" s="48" t="s">
        <v>1895</v>
      </c>
      <c r="AB76" s="119"/>
      <c r="AC76" s="119"/>
      <c r="AD76" s="119"/>
      <c r="AE76" s="119"/>
      <c r="AF76" s="119"/>
      <c r="AG76" s="119"/>
      <c r="AH76" s="48" t="s">
        <v>1895</v>
      </c>
      <c r="AI76" s="27" t="str">
        <f>TRIM(LEFT('1. Artikeldata Grund'!G76,6))</f>
        <v/>
      </c>
      <c r="AJ76" s="464" cm="1">
        <f t="array" ref="AJ76">_xlfn.IFS(AV76="1",20,AV76="2",20,AV76="3",20,AV76="0",99,AV76="",99)</f>
        <v>99</v>
      </c>
      <c r="AK76" s="50" t="s">
        <v>112</v>
      </c>
      <c r="AL76" s="50" t="s">
        <v>112</v>
      </c>
      <c r="AM76" s="117"/>
      <c r="AN76" s="48"/>
      <c r="AO76" s="48"/>
      <c r="AP76" s="50" t="s">
        <v>112</v>
      </c>
      <c r="AQ76" s="51">
        <v>1</v>
      </c>
      <c r="AR76" s="27" t="str">
        <f>TRIM('APH KIC KIA PC'!O76)</f>
        <v/>
      </c>
      <c r="AS76" s="118"/>
      <c r="AT76" s="48" t="str">
        <f>LEFT('1. Artikeldata Grund'!H76,2)</f>
        <v>Vä</v>
      </c>
      <c r="AU76" s="27" t="str" cm="1">
        <f t="array" ref="AU76">_xlfn.IFS('1. Artikeldata Grund'!I76="","",'1. Artikeldata Grund'!I76=Tabeller!$J$3,"",'1. Artikeldata Grund'!I76=Tabeller!$J$4,"",'1. Artikeldata Grund'!I76=Tabeller!$J$5,LEFT('1. Artikeldata Grund'!I76,1),'1. Artikeldata Grund'!I76=Tabeller!$J$6,LEFT('1. Artikeldata Grund'!I76,1))</f>
        <v/>
      </c>
      <c r="AV76" s="27" t="str" cm="1">
        <f t="array" ref="AV76">_xlfn.IFS('1. Artikeldata Grund'!J76="","",'1. Artikeldata Grund'!J76=Tabeller!$K$3,"",'1. Artikeldata Grund'!J76=Tabeller!$K$4,"",'1. Artikeldata Grund'!J76=Tabeller!$K$5,LEFT('1. Artikeldata Grund'!J76,1),'1. Artikeldata Grund'!J76=Tabeller!$K$6,LEFT('1. Artikeldata Grund'!J76,1),'1. Artikeldata Grund'!J76=Tabeller!$K$7,LEFT('1. Artikeldata Grund'!J76,1))</f>
        <v/>
      </c>
      <c r="AW76" s="27"/>
      <c r="AX76" s="27">
        <f>IF('APH KIC KIA PC'!K76=Tabeller!$AI$4,2,1)</f>
        <v>1</v>
      </c>
      <c r="AY76" s="27" t="str" cm="1">
        <f t="array" ref="AY76">IF('APH KIC KIA PC'!K76=Tabeller!$AI$4,99,IFERROR(_xlfn.IFS('4. Inköpsdata'!L76=25%,41,'4. Inköpsdata'!L76=12%,42,'4. Inköpsdata'!L76=6%,43,'4. Inköpsdata'!L76="Momsfritt",38),""))</f>
        <v/>
      </c>
      <c r="AZ76" s="52" t="e">
        <f>IF('APH KIC KIA PC'!K76=Tabeller!$AI$4,'4. Inköpsdata'!J76,ROUND('APH KIC KIA PC'!AB76,2))</f>
        <v>#VALUE!</v>
      </c>
      <c r="BA76" s="52" t="e">
        <f>IF('APH KIC KIA PC'!K76=Tabeller!$AI$4,0.01,ROUND('APH KIC KIA PC'!AA76,2))</f>
        <v>#VALUE!</v>
      </c>
      <c r="BB76" s="27" t="str">
        <f>TRIM(RIGHT('1. Artikeldata Grund'!G76,2))</f>
        <v/>
      </c>
      <c r="BC76" s="136"/>
      <c r="BD76" s="48" t="s">
        <v>1895</v>
      </c>
      <c r="BE76" s="119"/>
      <c r="BF76" s="50" t="s">
        <v>112</v>
      </c>
      <c r="BG76" s="136"/>
      <c r="BH76" s="52"/>
      <c r="BI76" s="52"/>
      <c r="BJ76" s="52"/>
      <c r="BK76" s="52"/>
      <c r="BL76" s="53" t="s">
        <v>1800</v>
      </c>
      <c r="BM76" s="431" t="str">
        <f>TRIM('1. Artikeldata Grund'!D76)</f>
        <v/>
      </c>
    </row>
    <row r="77" spans="1:65" x14ac:dyDescent="0.25">
      <c r="A77" s="21">
        <v>73</v>
      </c>
      <c r="B77" s="491" t="str">
        <f>'APH KIC KIA PC'!I77</f>
        <v>Välj…</v>
      </c>
      <c r="C77" s="491" t="str">
        <f>'APH KIC KIA PC'!K77</f>
        <v>Välj…</v>
      </c>
      <c r="D77" s="46">
        <f>'APH KIC KIA PC'!D77</f>
        <v>0</v>
      </c>
      <c r="E77" s="47" t="str">
        <f>TRIM(LEFT('1. Artikeldata Grund'!E77,30))</f>
        <v/>
      </c>
      <c r="F77" s="397" t="str">
        <f>IFERROR(TRIM(RIGHT('1. Artikeldata Grund'!E77,LEN('1. Artikeldata Grund'!E77)-30)),"")</f>
        <v/>
      </c>
      <c r="G77" s="48" t="str">
        <f>TRIM('APH KIC KIA PC'!L77)</f>
        <v>Välj….</v>
      </c>
      <c r="H77" s="27">
        <f>'APH KIC KIA PC'!M77</f>
        <v>910</v>
      </c>
      <c r="I77" s="27">
        <v>99</v>
      </c>
      <c r="J77" s="117"/>
      <c r="K77" s="48" t="s">
        <v>1892</v>
      </c>
      <c r="L77" s="48" t="str">
        <f>IF('APH MD APH Specifika'!BD77="J","J","N")</f>
        <v>N</v>
      </c>
      <c r="M77" s="118"/>
      <c r="N77" s="48" t="s">
        <v>1895</v>
      </c>
      <c r="O77" s="119"/>
      <c r="P77" s="48" t="s">
        <v>1894</v>
      </c>
      <c r="Q77" s="27">
        <v>0</v>
      </c>
      <c r="R77" s="117"/>
      <c r="S77" s="117"/>
      <c r="T77" s="117"/>
      <c r="U77" s="117"/>
      <c r="V77" s="117"/>
      <c r="W77" s="27">
        <v>1</v>
      </c>
      <c r="X77" s="27">
        <v>1</v>
      </c>
      <c r="Y77" s="48" t="s">
        <v>1895</v>
      </c>
      <c r="Z77" s="48" t="s">
        <v>1895</v>
      </c>
      <c r="AA77" s="48" t="s">
        <v>1895</v>
      </c>
      <c r="AB77" s="119"/>
      <c r="AC77" s="119"/>
      <c r="AD77" s="119"/>
      <c r="AE77" s="119"/>
      <c r="AF77" s="119"/>
      <c r="AG77" s="119"/>
      <c r="AH77" s="48" t="s">
        <v>1895</v>
      </c>
      <c r="AI77" s="27" t="str">
        <f>TRIM(LEFT('1. Artikeldata Grund'!G77,6))</f>
        <v/>
      </c>
      <c r="AJ77" s="464" cm="1">
        <f t="array" ref="AJ77">_xlfn.IFS(AV77="1",20,AV77="2",20,AV77="3",20,AV77="0",99,AV77="",99)</f>
        <v>99</v>
      </c>
      <c r="AK77" s="50" t="s">
        <v>112</v>
      </c>
      <c r="AL77" s="50" t="s">
        <v>112</v>
      </c>
      <c r="AM77" s="117"/>
      <c r="AN77" s="48"/>
      <c r="AO77" s="48"/>
      <c r="AP77" s="50" t="s">
        <v>112</v>
      </c>
      <c r="AQ77" s="51">
        <v>1</v>
      </c>
      <c r="AR77" s="27" t="str">
        <f>TRIM('APH KIC KIA PC'!O77)</f>
        <v/>
      </c>
      <c r="AS77" s="118"/>
      <c r="AT77" s="48" t="str">
        <f>LEFT('1. Artikeldata Grund'!H77,2)</f>
        <v>Vä</v>
      </c>
      <c r="AU77" s="27" t="str" cm="1">
        <f t="array" ref="AU77">_xlfn.IFS('1. Artikeldata Grund'!I77="","",'1. Artikeldata Grund'!I77=Tabeller!$J$3,"",'1. Artikeldata Grund'!I77=Tabeller!$J$4,"",'1. Artikeldata Grund'!I77=Tabeller!$J$5,LEFT('1. Artikeldata Grund'!I77,1),'1. Artikeldata Grund'!I77=Tabeller!$J$6,LEFT('1. Artikeldata Grund'!I77,1))</f>
        <v/>
      </c>
      <c r="AV77" s="27" t="str" cm="1">
        <f t="array" ref="AV77">_xlfn.IFS('1. Artikeldata Grund'!J77="","",'1. Artikeldata Grund'!J77=Tabeller!$K$3,"",'1. Artikeldata Grund'!J77=Tabeller!$K$4,"",'1. Artikeldata Grund'!J77=Tabeller!$K$5,LEFT('1. Artikeldata Grund'!J77,1),'1. Artikeldata Grund'!J77=Tabeller!$K$6,LEFT('1. Artikeldata Grund'!J77,1),'1. Artikeldata Grund'!J77=Tabeller!$K$7,LEFT('1. Artikeldata Grund'!J77,1))</f>
        <v/>
      </c>
      <c r="AW77" s="27"/>
      <c r="AX77" s="27">
        <f>IF('APH KIC KIA PC'!K77=Tabeller!$AI$4,2,1)</f>
        <v>1</v>
      </c>
      <c r="AY77" s="27" t="str" cm="1">
        <f t="array" ref="AY77">IF('APH KIC KIA PC'!K77=Tabeller!$AI$4,99,IFERROR(_xlfn.IFS('4. Inköpsdata'!L77=25%,41,'4. Inköpsdata'!L77=12%,42,'4. Inköpsdata'!L77=6%,43,'4. Inköpsdata'!L77="Momsfritt",38),""))</f>
        <v/>
      </c>
      <c r="AZ77" s="52" t="e">
        <f>IF('APH KIC KIA PC'!K77=Tabeller!$AI$4,'4. Inköpsdata'!J77,ROUND('APH KIC KIA PC'!AB77,2))</f>
        <v>#VALUE!</v>
      </c>
      <c r="BA77" s="52" t="e">
        <f>IF('APH KIC KIA PC'!K77=Tabeller!$AI$4,0.01,ROUND('APH KIC KIA PC'!AA77,2))</f>
        <v>#VALUE!</v>
      </c>
      <c r="BB77" s="27" t="str">
        <f>TRIM(RIGHT('1. Artikeldata Grund'!G77,2))</f>
        <v/>
      </c>
      <c r="BC77" s="136"/>
      <c r="BD77" s="48" t="s">
        <v>1895</v>
      </c>
      <c r="BE77" s="119"/>
      <c r="BF77" s="50" t="s">
        <v>112</v>
      </c>
      <c r="BG77" s="136"/>
      <c r="BH77" s="52"/>
      <c r="BI77" s="52"/>
      <c r="BJ77" s="52"/>
      <c r="BK77" s="52"/>
      <c r="BL77" s="53" t="s">
        <v>1800</v>
      </c>
      <c r="BM77" s="431" t="str">
        <f>TRIM('1. Artikeldata Grund'!D77)</f>
        <v/>
      </c>
    </row>
    <row r="78" spans="1:65" x14ac:dyDescent="0.25">
      <c r="A78" s="21">
        <v>74</v>
      </c>
      <c r="B78" s="491" t="str">
        <f>'APH KIC KIA PC'!I78</f>
        <v>Välj…</v>
      </c>
      <c r="C78" s="491" t="str">
        <f>'APH KIC KIA PC'!K78</f>
        <v>Välj…</v>
      </c>
      <c r="D78" s="46">
        <f>'APH KIC KIA PC'!D78</f>
        <v>0</v>
      </c>
      <c r="E78" s="47" t="str">
        <f>TRIM(LEFT('1. Artikeldata Grund'!E78,30))</f>
        <v/>
      </c>
      <c r="F78" s="397" t="str">
        <f>IFERROR(TRIM(RIGHT('1. Artikeldata Grund'!E78,LEN('1. Artikeldata Grund'!E78)-30)),"")</f>
        <v/>
      </c>
      <c r="G78" s="48" t="str">
        <f>TRIM('APH KIC KIA PC'!L78)</f>
        <v>Välj….</v>
      </c>
      <c r="H78" s="27">
        <f>'APH KIC KIA PC'!M78</f>
        <v>910</v>
      </c>
      <c r="I78" s="27">
        <v>99</v>
      </c>
      <c r="J78" s="117"/>
      <c r="K78" s="48" t="s">
        <v>1892</v>
      </c>
      <c r="L78" s="48" t="str">
        <f>IF('APH MD APH Specifika'!BD78="J","J","N")</f>
        <v>N</v>
      </c>
      <c r="M78" s="118"/>
      <c r="N78" s="48" t="s">
        <v>1895</v>
      </c>
      <c r="O78" s="119"/>
      <c r="P78" s="48" t="s">
        <v>1894</v>
      </c>
      <c r="Q78" s="27">
        <v>0</v>
      </c>
      <c r="R78" s="117"/>
      <c r="S78" s="117"/>
      <c r="T78" s="117"/>
      <c r="U78" s="117"/>
      <c r="V78" s="117"/>
      <c r="W78" s="27">
        <v>1</v>
      </c>
      <c r="X78" s="27">
        <v>1</v>
      </c>
      <c r="Y78" s="48" t="s">
        <v>1895</v>
      </c>
      <c r="Z78" s="48" t="s">
        <v>1895</v>
      </c>
      <c r="AA78" s="48" t="s">
        <v>1895</v>
      </c>
      <c r="AB78" s="119"/>
      <c r="AC78" s="119"/>
      <c r="AD78" s="119"/>
      <c r="AE78" s="119"/>
      <c r="AF78" s="119"/>
      <c r="AG78" s="119"/>
      <c r="AH78" s="48" t="s">
        <v>1895</v>
      </c>
      <c r="AI78" s="27" t="str">
        <f>TRIM(LEFT('1. Artikeldata Grund'!G78,6))</f>
        <v/>
      </c>
      <c r="AJ78" s="464" cm="1">
        <f t="array" ref="AJ78">_xlfn.IFS(AV78="1",20,AV78="2",20,AV78="3",20,AV78="0",99,AV78="",99)</f>
        <v>99</v>
      </c>
      <c r="AK78" s="50" t="s">
        <v>112</v>
      </c>
      <c r="AL78" s="50" t="s">
        <v>112</v>
      </c>
      <c r="AM78" s="117"/>
      <c r="AN78" s="48"/>
      <c r="AO78" s="48"/>
      <c r="AP78" s="50" t="s">
        <v>112</v>
      </c>
      <c r="AQ78" s="51">
        <v>1</v>
      </c>
      <c r="AR78" s="27" t="str">
        <f>TRIM('APH KIC KIA PC'!O78)</f>
        <v/>
      </c>
      <c r="AS78" s="118"/>
      <c r="AT78" s="48" t="str">
        <f>LEFT('1. Artikeldata Grund'!H78,2)</f>
        <v>Vä</v>
      </c>
      <c r="AU78" s="27" t="str" cm="1">
        <f t="array" ref="AU78">_xlfn.IFS('1. Artikeldata Grund'!I78="","",'1. Artikeldata Grund'!I78=Tabeller!$J$3,"",'1. Artikeldata Grund'!I78=Tabeller!$J$4,"",'1. Artikeldata Grund'!I78=Tabeller!$J$5,LEFT('1. Artikeldata Grund'!I78,1),'1. Artikeldata Grund'!I78=Tabeller!$J$6,LEFT('1. Artikeldata Grund'!I78,1))</f>
        <v/>
      </c>
      <c r="AV78" s="27" t="str" cm="1">
        <f t="array" ref="AV78">_xlfn.IFS('1. Artikeldata Grund'!J78="","",'1. Artikeldata Grund'!J78=Tabeller!$K$3,"",'1. Artikeldata Grund'!J78=Tabeller!$K$4,"",'1. Artikeldata Grund'!J78=Tabeller!$K$5,LEFT('1. Artikeldata Grund'!J78,1),'1. Artikeldata Grund'!J78=Tabeller!$K$6,LEFT('1. Artikeldata Grund'!J78,1),'1. Artikeldata Grund'!J78=Tabeller!$K$7,LEFT('1. Artikeldata Grund'!J78,1))</f>
        <v/>
      </c>
      <c r="AW78" s="27"/>
      <c r="AX78" s="27">
        <f>IF('APH KIC KIA PC'!K78=Tabeller!$AI$4,2,1)</f>
        <v>1</v>
      </c>
      <c r="AY78" s="27" t="str" cm="1">
        <f t="array" ref="AY78">IF('APH KIC KIA PC'!K78=Tabeller!$AI$4,99,IFERROR(_xlfn.IFS('4. Inköpsdata'!L78=25%,41,'4. Inköpsdata'!L78=12%,42,'4. Inköpsdata'!L78=6%,43,'4. Inköpsdata'!L78="Momsfritt",38),""))</f>
        <v/>
      </c>
      <c r="AZ78" s="52" t="e">
        <f>IF('APH KIC KIA PC'!K78=Tabeller!$AI$4,'4. Inköpsdata'!J78,ROUND('APH KIC KIA PC'!AB78,2))</f>
        <v>#VALUE!</v>
      </c>
      <c r="BA78" s="52" t="e">
        <f>IF('APH KIC KIA PC'!K78=Tabeller!$AI$4,0.01,ROUND('APH KIC KIA PC'!AA78,2))</f>
        <v>#VALUE!</v>
      </c>
      <c r="BB78" s="27" t="str">
        <f>TRIM(RIGHT('1. Artikeldata Grund'!G78,2))</f>
        <v/>
      </c>
      <c r="BC78" s="136"/>
      <c r="BD78" s="48" t="s">
        <v>1895</v>
      </c>
      <c r="BE78" s="119"/>
      <c r="BF78" s="50" t="s">
        <v>112</v>
      </c>
      <c r="BG78" s="136"/>
      <c r="BH78" s="52"/>
      <c r="BI78" s="52"/>
      <c r="BJ78" s="52"/>
      <c r="BK78" s="52"/>
      <c r="BL78" s="53" t="s">
        <v>1800</v>
      </c>
      <c r="BM78" s="431" t="str">
        <f>TRIM('1. Artikeldata Grund'!D78)</f>
        <v/>
      </c>
    </row>
    <row r="79" spans="1:65" x14ac:dyDescent="0.25">
      <c r="A79" s="21">
        <v>75</v>
      </c>
      <c r="B79" s="491" t="str">
        <f>'APH KIC KIA PC'!I79</f>
        <v>Välj…</v>
      </c>
      <c r="C79" s="491" t="str">
        <f>'APH KIC KIA PC'!K79</f>
        <v>Välj…</v>
      </c>
      <c r="D79" s="46">
        <f>'APH KIC KIA PC'!D79</f>
        <v>0</v>
      </c>
      <c r="E79" s="47" t="str">
        <f>TRIM(LEFT('1. Artikeldata Grund'!E79,30))</f>
        <v/>
      </c>
      <c r="F79" s="397" t="str">
        <f>IFERROR(TRIM(RIGHT('1. Artikeldata Grund'!E79,LEN('1. Artikeldata Grund'!E79)-30)),"")</f>
        <v/>
      </c>
      <c r="G79" s="48" t="str">
        <f>TRIM('APH KIC KIA PC'!L79)</f>
        <v>Välj….</v>
      </c>
      <c r="H79" s="27">
        <f>'APH KIC KIA PC'!M79</f>
        <v>910</v>
      </c>
      <c r="I79" s="27">
        <v>99</v>
      </c>
      <c r="J79" s="117"/>
      <c r="K79" s="48" t="s">
        <v>1892</v>
      </c>
      <c r="L79" s="48" t="str">
        <f>IF('APH MD APH Specifika'!BD79="J","J","N")</f>
        <v>N</v>
      </c>
      <c r="M79" s="118"/>
      <c r="N79" s="48" t="s">
        <v>1895</v>
      </c>
      <c r="O79" s="119"/>
      <c r="P79" s="48" t="s">
        <v>1894</v>
      </c>
      <c r="Q79" s="27">
        <v>0</v>
      </c>
      <c r="R79" s="117"/>
      <c r="S79" s="117"/>
      <c r="T79" s="117"/>
      <c r="U79" s="117"/>
      <c r="V79" s="117"/>
      <c r="W79" s="27">
        <v>1</v>
      </c>
      <c r="X79" s="27">
        <v>1</v>
      </c>
      <c r="Y79" s="48" t="s">
        <v>1895</v>
      </c>
      <c r="Z79" s="48" t="s">
        <v>1895</v>
      </c>
      <c r="AA79" s="48" t="s">
        <v>1895</v>
      </c>
      <c r="AB79" s="119"/>
      <c r="AC79" s="119"/>
      <c r="AD79" s="119"/>
      <c r="AE79" s="119"/>
      <c r="AF79" s="119"/>
      <c r="AG79" s="119"/>
      <c r="AH79" s="48" t="s">
        <v>1895</v>
      </c>
      <c r="AI79" s="27" t="str">
        <f>TRIM(LEFT('1. Artikeldata Grund'!G79,6))</f>
        <v/>
      </c>
      <c r="AJ79" s="464" cm="1">
        <f t="array" ref="AJ79">_xlfn.IFS(AV79="1",20,AV79="2",20,AV79="3",20,AV79="0",99,AV79="",99)</f>
        <v>99</v>
      </c>
      <c r="AK79" s="50" t="s">
        <v>112</v>
      </c>
      <c r="AL79" s="50" t="s">
        <v>112</v>
      </c>
      <c r="AM79" s="117"/>
      <c r="AN79" s="48"/>
      <c r="AO79" s="48"/>
      <c r="AP79" s="50" t="s">
        <v>112</v>
      </c>
      <c r="AQ79" s="51">
        <v>1</v>
      </c>
      <c r="AR79" s="27" t="str">
        <f>TRIM('APH KIC KIA PC'!O79)</f>
        <v/>
      </c>
      <c r="AS79" s="118"/>
      <c r="AT79" s="48" t="str">
        <f>LEFT('1. Artikeldata Grund'!H79,2)</f>
        <v>Vä</v>
      </c>
      <c r="AU79" s="27" t="str" cm="1">
        <f t="array" ref="AU79">_xlfn.IFS('1. Artikeldata Grund'!I79="","",'1. Artikeldata Grund'!I79=Tabeller!$J$3,"",'1. Artikeldata Grund'!I79=Tabeller!$J$4,"",'1. Artikeldata Grund'!I79=Tabeller!$J$5,LEFT('1. Artikeldata Grund'!I79,1),'1. Artikeldata Grund'!I79=Tabeller!$J$6,LEFT('1. Artikeldata Grund'!I79,1))</f>
        <v/>
      </c>
      <c r="AV79" s="27" t="str" cm="1">
        <f t="array" ref="AV79">_xlfn.IFS('1. Artikeldata Grund'!J79="","",'1. Artikeldata Grund'!J79=Tabeller!$K$3,"",'1. Artikeldata Grund'!J79=Tabeller!$K$4,"",'1. Artikeldata Grund'!J79=Tabeller!$K$5,LEFT('1. Artikeldata Grund'!J79,1),'1. Artikeldata Grund'!J79=Tabeller!$K$6,LEFT('1. Artikeldata Grund'!J79,1),'1. Artikeldata Grund'!J79=Tabeller!$K$7,LEFT('1. Artikeldata Grund'!J79,1))</f>
        <v/>
      </c>
      <c r="AW79" s="27"/>
      <c r="AX79" s="27">
        <f>IF('APH KIC KIA PC'!K79=Tabeller!$AI$4,2,1)</f>
        <v>1</v>
      </c>
      <c r="AY79" s="27" t="str" cm="1">
        <f t="array" ref="AY79">IF('APH KIC KIA PC'!K79=Tabeller!$AI$4,99,IFERROR(_xlfn.IFS('4. Inköpsdata'!L79=25%,41,'4. Inköpsdata'!L79=12%,42,'4. Inköpsdata'!L79=6%,43,'4. Inköpsdata'!L79="Momsfritt",38),""))</f>
        <v/>
      </c>
      <c r="AZ79" s="52" t="e">
        <f>IF('APH KIC KIA PC'!K79=Tabeller!$AI$4,'4. Inköpsdata'!J79,ROUND('APH KIC KIA PC'!AB79,2))</f>
        <v>#VALUE!</v>
      </c>
      <c r="BA79" s="52" t="e">
        <f>IF('APH KIC KIA PC'!K79=Tabeller!$AI$4,0.01,ROUND('APH KIC KIA PC'!AA79,2))</f>
        <v>#VALUE!</v>
      </c>
      <c r="BB79" s="27" t="str">
        <f>TRIM(RIGHT('1. Artikeldata Grund'!G79,2))</f>
        <v/>
      </c>
      <c r="BC79" s="136"/>
      <c r="BD79" s="48" t="s">
        <v>1895</v>
      </c>
      <c r="BE79" s="119"/>
      <c r="BF79" s="50" t="s">
        <v>112</v>
      </c>
      <c r="BG79" s="136"/>
      <c r="BH79" s="52"/>
      <c r="BI79" s="52"/>
      <c r="BJ79" s="52"/>
      <c r="BK79" s="52"/>
      <c r="BL79" s="53" t="s">
        <v>1800</v>
      </c>
      <c r="BM79" s="431" t="str">
        <f>TRIM('1. Artikeldata Grund'!D79)</f>
        <v/>
      </c>
    </row>
    <row r="80" spans="1:65" x14ac:dyDescent="0.25">
      <c r="A80" s="21">
        <v>76</v>
      </c>
      <c r="B80" s="491" t="str">
        <f>'APH KIC KIA PC'!I80</f>
        <v>Välj…</v>
      </c>
      <c r="C80" s="491" t="str">
        <f>'APH KIC KIA PC'!K80</f>
        <v>Välj…</v>
      </c>
      <c r="D80" s="46">
        <f>'APH KIC KIA PC'!D80</f>
        <v>0</v>
      </c>
      <c r="E80" s="47" t="str">
        <f>TRIM(LEFT('1. Artikeldata Grund'!E80,30))</f>
        <v/>
      </c>
      <c r="F80" s="397" t="str">
        <f>IFERROR(TRIM(RIGHT('1. Artikeldata Grund'!E80,LEN('1. Artikeldata Grund'!E80)-30)),"")</f>
        <v/>
      </c>
      <c r="G80" s="48" t="str">
        <f>TRIM('APH KIC KIA PC'!L80)</f>
        <v>Välj….</v>
      </c>
      <c r="H80" s="27">
        <f>'APH KIC KIA PC'!M80</f>
        <v>910</v>
      </c>
      <c r="I80" s="27">
        <v>99</v>
      </c>
      <c r="J80" s="117"/>
      <c r="K80" s="48" t="s">
        <v>1892</v>
      </c>
      <c r="L80" s="48" t="str">
        <f>IF('APH MD APH Specifika'!BD80="J","J","N")</f>
        <v>N</v>
      </c>
      <c r="M80" s="118"/>
      <c r="N80" s="48" t="s">
        <v>1895</v>
      </c>
      <c r="O80" s="119"/>
      <c r="P80" s="48" t="s">
        <v>1894</v>
      </c>
      <c r="Q80" s="27">
        <v>0</v>
      </c>
      <c r="R80" s="117"/>
      <c r="S80" s="117"/>
      <c r="T80" s="117"/>
      <c r="U80" s="117"/>
      <c r="V80" s="117"/>
      <c r="W80" s="27">
        <v>1</v>
      </c>
      <c r="X80" s="27">
        <v>1</v>
      </c>
      <c r="Y80" s="48" t="s">
        <v>1895</v>
      </c>
      <c r="Z80" s="48" t="s">
        <v>1895</v>
      </c>
      <c r="AA80" s="48" t="s">
        <v>1895</v>
      </c>
      <c r="AB80" s="119"/>
      <c r="AC80" s="119"/>
      <c r="AD80" s="119"/>
      <c r="AE80" s="119"/>
      <c r="AF80" s="119"/>
      <c r="AG80" s="119"/>
      <c r="AH80" s="48" t="s">
        <v>1895</v>
      </c>
      <c r="AI80" s="27" t="str">
        <f>TRIM(LEFT('1. Artikeldata Grund'!G80,6))</f>
        <v/>
      </c>
      <c r="AJ80" s="464" cm="1">
        <f t="array" ref="AJ80">_xlfn.IFS(AV80="1",20,AV80="2",20,AV80="3",20,AV80="0",99,AV80="",99)</f>
        <v>99</v>
      </c>
      <c r="AK80" s="50" t="s">
        <v>112</v>
      </c>
      <c r="AL80" s="50" t="s">
        <v>112</v>
      </c>
      <c r="AM80" s="117"/>
      <c r="AN80" s="48"/>
      <c r="AO80" s="48"/>
      <c r="AP80" s="50" t="s">
        <v>112</v>
      </c>
      <c r="AQ80" s="51">
        <v>1</v>
      </c>
      <c r="AR80" s="27" t="str">
        <f>TRIM('APH KIC KIA PC'!O80)</f>
        <v/>
      </c>
      <c r="AS80" s="118"/>
      <c r="AT80" s="48" t="str">
        <f>LEFT('1. Artikeldata Grund'!H80,2)</f>
        <v>Vä</v>
      </c>
      <c r="AU80" s="27" t="str" cm="1">
        <f t="array" ref="AU80">_xlfn.IFS('1. Artikeldata Grund'!I80="","",'1. Artikeldata Grund'!I80=Tabeller!$J$3,"",'1. Artikeldata Grund'!I80=Tabeller!$J$4,"",'1. Artikeldata Grund'!I80=Tabeller!$J$5,LEFT('1. Artikeldata Grund'!I80,1),'1. Artikeldata Grund'!I80=Tabeller!$J$6,LEFT('1. Artikeldata Grund'!I80,1))</f>
        <v/>
      </c>
      <c r="AV80" s="27" t="str" cm="1">
        <f t="array" ref="AV80">_xlfn.IFS('1. Artikeldata Grund'!J80="","",'1. Artikeldata Grund'!J80=Tabeller!$K$3,"",'1. Artikeldata Grund'!J80=Tabeller!$K$4,"",'1. Artikeldata Grund'!J80=Tabeller!$K$5,LEFT('1. Artikeldata Grund'!J80,1),'1. Artikeldata Grund'!J80=Tabeller!$K$6,LEFT('1. Artikeldata Grund'!J80,1),'1. Artikeldata Grund'!J80=Tabeller!$K$7,LEFT('1. Artikeldata Grund'!J80,1))</f>
        <v/>
      </c>
      <c r="AW80" s="27"/>
      <c r="AX80" s="27">
        <f>IF('APH KIC KIA PC'!K80=Tabeller!$AI$4,2,1)</f>
        <v>1</v>
      </c>
      <c r="AY80" s="27" t="str" cm="1">
        <f t="array" ref="AY80">IF('APH KIC KIA PC'!K80=Tabeller!$AI$4,99,IFERROR(_xlfn.IFS('4. Inköpsdata'!L80=25%,41,'4. Inköpsdata'!L80=12%,42,'4. Inköpsdata'!L80=6%,43,'4. Inköpsdata'!L80="Momsfritt",38),""))</f>
        <v/>
      </c>
      <c r="AZ80" s="52" t="e">
        <f>IF('APH KIC KIA PC'!K80=Tabeller!$AI$4,'4. Inköpsdata'!J80,ROUND('APH KIC KIA PC'!AB80,2))</f>
        <v>#VALUE!</v>
      </c>
      <c r="BA80" s="52" t="e">
        <f>IF('APH KIC KIA PC'!K80=Tabeller!$AI$4,0.01,ROUND('APH KIC KIA PC'!AA80,2))</f>
        <v>#VALUE!</v>
      </c>
      <c r="BB80" s="27" t="str">
        <f>TRIM(RIGHT('1. Artikeldata Grund'!G80,2))</f>
        <v/>
      </c>
      <c r="BC80" s="136"/>
      <c r="BD80" s="48" t="s">
        <v>1895</v>
      </c>
      <c r="BE80" s="119"/>
      <c r="BF80" s="50" t="s">
        <v>112</v>
      </c>
      <c r="BG80" s="136"/>
      <c r="BH80" s="52"/>
      <c r="BI80" s="52"/>
      <c r="BJ80" s="52"/>
      <c r="BK80" s="52"/>
      <c r="BL80" s="53" t="s">
        <v>1800</v>
      </c>
      <c r="BM80" s="431" t="str">
        <f>TRIM('1. Artikeldata Grund'!D80)</f>
        <v/>
      </c>
    </row>
    <row r="81" spans="1:65" x14ac:dyDescent="0.25">
      <c r="A81" s="21">
        <v>77</v>
      </c>
      <c r="B81" s="491" t="str">
        <f>'APH KIC KIA PC'!I81</f>
        <v>Välj…</v>
      </c>
      <c r="C81" s="491" t="str">
        <f>'APH KIC KIA PC'!K81</f>
        <v>Välj…</v>
      </c>
      <c r="D81" s="46">
        <f>'APH KIC KIA PC'!D81</f>
        <v>0</v>
      </c>
      <c r="E81" s="47" t="str">
        <f>TRIM(LEFT('1. Artikeldata Grund'!E81,30))</f>
        <v/>
      </c>
      <c r="F81" s="397" t="str">
        <f>IFERROR(TRIM(RIGHT('1. Artikeldata Grund'!E81,LEN('1. Artikeldata Grund'!E81)-30)),"")</f>
        <v/>
      </c>
      <c r="G81" s="48" t="str">
        <f>TRIM('APH KIC KIA PC'!L81)</f>
        <v>Välj….</v>
      </c>
      <c r="H81" s="27">
        <f>'APH KIC KIA PC'!M81</f>
        <v>910</v>
      </c>
      <c r="I81" s="27">
        <v>99</v>
      </c>
      <c r="J81" s="117"/>
      <c r="K81" s="48" t="s">
        <v>1892</v>
      </c>
      <c r="L81" s="48" t="str">
        <f>IF('APH MD APH Specifika'!BD81="J","J","N")</f>
        <v>N</v>
      </c>
      <c r="M81" s="118"/>
      <c r="N81" s="48" t="s">
        <v>1895</v>
      </c>
      <c r="O81" s="119"/>
      <c r="P81" s="48" t="s">
        <v>1894</v>
      </c>
      <c r="Q81" s="27">
        <v>0</v>
      </c>
      <c r="R81" s="117"/>
      <c r="S81" s="117"/>
      <c r="T81" s="117"/>
      <c r="U81" s="117"/>
      <c r="V81" s="117"/>
      <c r="W81" s="27">
        <v>1</v>
      </c>
      <c r="X81" s="27">
        <v>1</v>
      </c>
      <c r="Y81" s="48" t="s">
        <v>1895</v>
      </c>
      <c r="Z81" s="48" t="s">
        <v>1895</v>
      </c>
      <c r="AA81" s="48" t="s">
        <v>1895</v>
      </c>
      <c r="AB81" s="119"/>
      <c r="AC81" s="119"/>
      <c r="AD81" s="119"/>
      <c r="AE81" s="119"/>
      <c r="AF81" s="119"/>
      <c r="AG81" s="119"/>
      <c r="AH81" s="48" t="s">
        <v>1895</v>
      </c>
      <c r="AI81" s="27" t="str">
        <f>TRIM(LEFT('1. Artikeldata Grund'!G81,6))</f>
        <v/>
      </c>
      <c r="AJ81" s="464" cm="1">
        <f t="array" ref="AJ81">_xlfn.IFS(AV81="1",20,AV81="2",20,AV81="3",20,AV81="0",99,AV81="",99)</f>
        <v>99</v>
      </c>
      <c r="AK81" s="50" t="s">
        <v>112</v>
      </c>
      <c r="AL81" s="50" t="s">
        <v>112</v>
      </c>
      <c r="AM81" s="117"/>
      <c r="AN81" s="48"/>
      <c r="AO81" s="48"/>
      <c r="AP81" s="50" t="s">
        <v>112</v>
      </c>
      <c r="AQ81" s="51">
        <v>1</v>
      </c>
      <c r="AR81" s="27" t="str">
        <f>TRIM('APH KIC KIA PC'!O81)</f>
        <v/>
      </c>
      <c r="AS81" s="118"/>
      <c r="AT81" s="48" t="str">
        <f>LEFT('1. Artikeldata Grund'!H81,2)</f>
        <v>Vä</v>
      </c>
      <c r="AU81" s="27" t="str" cm="1">
        <f t="array" ref="AU81">_xlfn.IFS('1. Artikeldata Grund'!I81="","",'1. Artikeldata Grund'!I81=Tabeller!$J$3,"",'1. Artikeldata Grund'!I81=Tabeller!$J$4,"",'1. Artikeldata Grund'!I81=Tabeller!$J$5,LEFT('1. Artikeldata Grund'!I81,1),'1. Artikeldata Grund'!I81=Tabeller!$J$6,LEFT('1. Artikeldata Grund'!I81,1))</f>
        <v/>
      </c>
      <c r="AV81" s="27" t="str" cm="1">
        <f t="array" ref="AV81">_xlfn.IFS('1. Artikeldata Grund'!J81="","",'1. Artikeldata Grund'!J81=Tabeller!$K$3,"",'1. Artikeldata Grund'!J81=Tabeller!$K$4,"",'1. Artikeldata Grund'!J81=Tabeller!$K$5,LEFT('1. Artikeldata Grund'!J81,1),'1. Artikeldata Grund'!J81=Tabeller!$K$6,LEFT('1. Artikeldata Grund'!J81,1),'1. Artikeldata Grund'!J81=Tabeller!$K$7,LEFT('1. Artikeldata Grund'!J81,1))</f>
        <v/>
      </c>
      <c r="AW81" s="27"/>
      <c r="AX81" s="27">
        <f>IF('APH KIC KIA PC'!K81=Tabeller!$AI$4,2,1)</f>
        <v>1</v>
      </c>
      <c r="AY81" s="27" t="str" cm="1">
        <f t="array" ref="AY81">IF('APH KIC KIA PC'!K81=Tabeller!$AI$4,99,IFERROR(_xlfn.IFS('4. Inköpsdata'!L81=25%,41,'4. Inköpsdata'!L81=12%,42,'4. Inköpsdata'!L81=6%,43,'4. Inköpsdata'!L81="Momsfritt",38),""))</f>
        <v/>
      </c>
      <c r="AZ81" s="52" t="e">
        <f>IF('APH KIC KIA PC'!K81=Tabeller!$AI$4,'4. Inköpsdata'!J81,ROUND('APH KIC KIA PC'!AB81,2))</f>
        <v>#VALUE!</v>
      </c>
      <c r="BA81" s="52" t="e">
        <f>IF('APH KIC KIA PC'!K81=Tabeller!$AI$4,0.01,ROUND('APH KIC KIA PC'!AA81,2))</f>
        <v>#VALUE!</v>
      </c>
      <c r="BB81" s="27" t="str">
        <f>TRIM(RIGHT('1. Artikeldata Grund'!G81,2))</f>
        <v/>
      </c>
      <c r="BC81" s="136"/>
      <c r="BD81" s="48" t="s">
        <v>1895</v>
      </c>
      <c r="BE81" s="119"/>
      <c r="BF81" s="50" t="s">
        <v>112</v>
      </c>
      <c r="BG81" s="136"/>
      <c r="BH81" s="52"/>
      <c r="BI81" s="52"/>
      <c r="BJ81" s="52"/>
      <c r="BK81" s="52"/>
      <c r="BL81" s="53" t="s">
        <v>1800</v>
      </c>
      <c r="BM81" s="431" t="str">
        <f>TRIM('1. Artikeldata Grund'!D81)</f>
        <v/>
      </c>
    </row>
    <row r="82" spans="1:65" x14ac:dyDescent="0.25">
      <c r="A82" s="21">
        <v>78</v>
      </c>
      <c r="B82" s="491" t="str">
        <f>'APH KIC KIA PC'!I82</f>
        <v>Välj…</v>
      </c>
      <c r="C82" s="491" t="str">
        <f>'APH KIC KIA PC'!K82</f>
        <v>Välj…</v>
      </c>
      <c r="D82" s="46">
        <f>'APH KIC KIA PC'!D82</f>
        <v>0</v>
      </c>
      <c r="E82" s="47" t="str">
        <f>TRIM(LEFT('1. Artikeldata Grund'!E82,30))</f>
        <v/>
      </c>
      <c r="F82" s="397" t="str">
        <f>IFERROR(TRIM(RIGHT('1. Artikeldata Grund'!E82,LEN('1. Artikeldata Grund'!E82)-30)),"")</f>
        <v/>
      </c>
      <c r="G82" s="48" t="str">
        <f>TRIM('APH KIC KIA PC'!L82)</f>
        <v>Välj….</v>
      </c>
      <c r="H82" s="27">
        <f>'APH KIC KIA PC'!M82</f>
        <v>910</v>
      </c>
      <c r="I82" s="27">
        <v>99</v>
      </c>
      <c r="J82" s="117"/>
      <c r="K82" s="48" t="s">
        <v>1892</v>
      </c>
      <c r="L82" s="48" t="str">
        <f>IF('APH MD APH Specifika'!BD82="J","J","N")</f>
        <v>N</v>
      </c>
      <c r="M82" s="118"/>
      <c r="N82" s="48" t="s">
        <v>1895</v>
      </c>
      <c r="O82" s="119"/>
      <c r="P82" s="48" t="s">
        <v>1894</v>
      </c>
      <c r="Q82" s="27">
        <v>0</v>
      </c>
      <c r="R82" s="117"/>
      <c r="S82" s="117"/>
      <c r="T82" s="117"/>
      <c r="U82" s="117"/>
      <c r="V82" s="117"/>
      <c r="W82" s="27">
        <v>1</v>
      </c>
      <c r="X82" s="27">
        <v>1</v>
      </c>
      <c r="Y82" s="48" t="s">
        <v>1895</v>
      </c>
      <c r="Z82" s="48" t="s">
        <v>1895</v>
      </c>
      <c r="AA82" s="48" t="s">
        <v>1895</v>
      </c>
      <c r="AB82" s="119"/>
      <c r="AC82" s="119"/>
      <c r="AD82" s="119"/>
      <c r="AE82" s="119"/>
      <c r="AF82" s="119"/>
      <c r="AG82" s="119"/>
      <c r="AH82" s="48" t="s">
        <v>1895</v>
      </c>
      <c r="AI82" s="27" t="str">
        <f>TRIM(LEFT('1. Artikeldata Grund'!G82,6))</f>
        <v/>
      </c>
      <c r="AJ82" s="464" cm="1">
        <f t="array" ref="AJ82">_xlfn.IFS(AV82="1",20,AV82="2",20,AV82="3",20,AV82="0",99,AV82="",99)</f>
        <v>99</v>
      </c>
      <c r="AK82" s="50" t="s">
        <v>112</v>
      </c>
      <c r="AL82" s="50" t="s">
        <v>112</v>
      </c>
      <c r="AM82" s="117"/>
      <c r="AN82" s="48"/>
      <c r="AO82" s="48"/>
      <c r="AP82" s="50" t="s">
        <v>112</v>
      </c>
      <c r="AQ82" s="51">
        <v>1</v>
      </c>
      <c r="AR82" s="27" t="str">
        <f>TRIM('APH KIC KIA PC'!O82)</f>
        <v/>
      </c>
      <c r="AS82" s="118"/>
      <c r="AT82" s="48" t="str">
        <f>LEFT('1. Artikeldata Grund'!H82,2)</f>
        <v>Vä</v>
      </c>
      <c r="AU82" s="27" t="str" cm="1">
        <f t="array" ref="AU82">_xlfn.IFS('1. Artikeldata Grund'!I82="","",'1. Artikeldata Grund'!I82=Tabeller!$J$3,"",'1. Artikeldata Grund'!I82=Tabeller!$J$4,"",'1. Artikeldata Grund'!I82=Tabeller!$J$5,LEFT('1. Artikeldata Grund'!I82,1),'1. Artikeldata Grund'!I82=Tabeller!$J$6,LEFT('1. Artikeldata Grund'!I82,1))</f>
        <v/>
      </c>
      <c r="AV82" s="27" t="str" cm="1">
        <f t="array" ref="AV82">_xlfn.IFS('1. Artikeldata Grund'!J82="","",'1. Artikeldata Grund'!J82=Tabeller!$K$3,"",'1. Artikeldata Grund'!J82=Tabeller!$K$4,"",'1. Artikeldata Grund'!J82=Tabeller!$K$5,LEFT('1. Artikeldata Grund'!J82,1),'1. Artikeldata Grund'!J82=Tabeller!$K$6,LEFT('1. Artikeldata Grund'!J82,1),'1. Artikeldata Grund'!J82=Tabeller!$K$7,LEFT('1. Artikeldata Grund'!J82,1))</f>
        <v/>
      </c>
      <c r="AW82" s="27"/>
      <c r="AX82" s="27">
        <f>IF('APH KIC KIA PC'!K82=Tabeller!$AI$4,2,1)</f>
        <v>1</v>
      </c>
      <c r="AY82" s="27" t="str" cm="1">
        <f t="array" ref="AY82">IF('APH KIC KIA PC'!K82=Tabeller!$AI$4,99,IFERROR(_xlfn.IFS('4. Inköpsdata'!L82=25%,41,'4. Inköpsdata'!L82=12%,42,'4. Inköpsdata'!L82=6%,43,'4. Inköpsdata'!L82="Momsfritt",38),""))</f>
        <v/>
      </c>
      <c r="AZ82" s="52" t="e">
        <f>IF('APH KIC KIA PC'!K82=Tabeller!$AI$4,'4. Inköpsdata'!J82,ROUND('APH KIC KIA PC'!AB82,2))</f>
        <v>#VALUE!</v>
      </c>
      <c r="BA82" s="52" t="e">
        <f>IF('APH KIC KIA PC'!K82=Tabeller!$AI$4,0.01,ROUND('APH KIC KIA PC'!AA82,2))</f>
        <v>#VALUE!</v>
      </c>
      <c r="BB82" s="27" t="str">
        <f>TRIM(RIGHT('1. Artikeldata Grund'!G82,2))</f>
        <v/>
      </c>
      <c r="BC82" s="136"/>
      <c r="BD82" s="48" t="s">
        <v>1895</v>
      </c>
      <c r="BE82" s="119"/>
      <c r="BF82" s="50" t="s">
        <v>112</v>
      </c>
      <c r="BG82" s="136"/>
      <c r="BH82" s="52"/>
      <c r="BI82" s="52"/>
      <c r="BJ82" s="52"/>
      <c r="BK82" s="52"/>
      <c r="BL82" s="53" t="s">
        <v>1800</v>
      </c>
      <c r="BM82" s="431" t="str">
        <f>TRIM('1. Artikeldata Grund'!D82)</f>
        <v/>
      </c>
    </row>
    <row r="83" spans="1:65" x14ac:dyDescent="0.25">
      <c r="A83" s="21">
        <v>79</v>
      </c>
      <c r="B83" s="491" t="str">
        <f>'APH KIC KIA PC'!I83</f>
        <v>Välj…</v>
      </c>
      <c r="C83" s="491" t="str">
        <f>'APH KIC KIA PC'!K83</f>
        <v>Välj…</v>
      </c>
      <c r="D83" s="46">
        <f>'APH KIC KIA PC'!D83</f>
        <v>0</v>
      </c>
      <c r="E83" s="47" t="str">
        <f>TRIM(LEFT('1. Artikeldata Grund'!E83,30))</f>
        <v/>
      </c>
      <c r="F83" s="397" t="str">
        <f>IFERROR(TRIM(RIGHT('1. Artikeldata Grund'!E83,LEN('1. Artikeldata Grund'!E83)-30)),"")</f>
        <v/>
      </c>
      <c r="G83" s="48" t="str">
        <f>TRIM('APH KIC KIA PC'!L83)</f>
        <v>Välj….</v>
      </c>
      <c r="H83" s="27">
        <f>'APH KIC KIA PC'!M83</f>
        <v>910</v>
      </c>
      <c r="I83" s="27">
        <v>99</v>
      </c>
      <c r="J83" s="117"/>
      <c r="K83" s="48" t="s">
        <v>1892</v>
      </c>
      <c r="L83" s="48" t="str">
        <f>IF('APH MD APH Specifika'!BD83="J","J","N")</f>
        <v>N</v>
      </c>
      <c r="M83" s="118"/>
      <c r="N83" s="48" t="s">
        <v>1895</v>
      </c>
      <c r="O83" s="119"/>
      <c r="P83" s="48" t="s">
        <v>1894</v>
      </c>
      <c r="Q83" s="27">
        <v>0</v>
      </c>
      <c r="R83" s="117"/>
      <c r="S83" s="117"/>
      <c r="T83" s="117"/>
      <c r="U83" s="117"/>
      <c r="V83" s="117"/>
      <c r="W83" s="27">
        <v>1</v>
      </c>
      <c r="X83" s="27">
        <v>1</v>
      </c>
      <c r="Y83" s="48" t="s">
        <v>1895</v>
      </c>
      <c r="Z83" s="48" t="s">
        <v>1895</v>
      </c>
      <c r="AA83" s="48" t="s">
        <v>1895</v>
      </c>
      <c r="AB83" s="119"/>
      <c r="AC83" s="119"/>
      <c r="AD83" s="119"/>
      <c r="AE83" s="119"/>
      <c r="AF83" s="119"/>
      <c r="AG83" s="119"/>
      <c r="AH83" s="48" t="s">
        <v>1895</v>
      </c>
      <c r="AI83" s="27" t="str">
        <f>TRIM(LEFT('1. Artikeldata Grund'!G83,6))</f>
        <v/>
      </c>
      <c r="AJ83" s="464" cm="1">
        <f t="array" ref="AJ83">_xlfn.IFS(AV83="1",20,AV83="2",20,AV83="3",20,AV83="0",99,AV83="",99)</f>
        <v>99</v>
      </c>
      <c r="AK83" s="50" t="s">
        <v>112</v>
      </c>
      <c r="AL83" s="50" t="s">
        <v>112</v>
      </c>
      <c r="AM83" s="117"/>
      <c r="AN83" s="48"/>
      <c r="AO83" s="48"/>
      <c r="AP83" s="50" t="s">
        <v>112</v>
      </c>
      <c r="AQ83" s="51">
        <v>1</v>
      </c>
      <c r="AR83" s="27" t="str">
        <f>TRIM('APH KIC KIA PC'!O83)</f>
        <v/>
      </c>
      <c r="AS83" s="118"/>
      <c r="AT83" s="48" t="str">
        <f>LEFT('1. Artikeldata Grund'!H83,2)</f>
        <v>Vä</v>
      </c>
      <c r="AU83" s="27" t="str" cm="1">
        <f t="array" ref="AU83">_xlfn.IFS('1. Artikeldata Grund'!I83="","",'1. Artikeldata Grund'!I83=Tabeller!$J$3,"",'1. Artikeldata Grund'!I83=Tabeller!$J$4,"",'1. Artikeldata Grund'!I83=Tabeller!$J$5,LEFT('1. Artikeldata Grund'!I83,1),'1. Artikeldata Grund'!I83=Tabeller!$J$6,LEFT('1. Artikeldata Grund'!I83,1))</f>
        <v/>
      </c>
      <c r="AV83" s="27" t="str" cm="1">
        <f t="array" ref="AV83">_xlfn.IFS('1. Artikeldata Grund'!J83="","",'1. Artikeldata Grund'!J83=Tabeller!$K$3,"",'1. Artikeldata Grund'!J83=Tabeller!$K$4,"",'1. Artikeldata Grund'!J83=Tabeller!$K$5,LEFT('1. Artikeldata Grund'!J83,1),'1. Artikeldata Grund'!J83=Tabeller!$K$6,LEFT('1. Artikeldata Grund'!J83,1),'1. Artikeldata Grund'!J83=Tabeller!$K$7,LEFT('1. Artikeldata Grund'!J83,1))</f>
        <v/>
      </c>
      <c r="AW83" s="27"/>
      <c r="AX83" s="27">
        <f>IF('APH KIC KIA PC'!K83=Tabeller!$AI$4,2,1)</f>
        <v>1</v>
      </c>
      <c r="AY83" s="27" t="str" cm="1">
        <f t="array" ref="AY83">IF('APH KIC KIA PC'!K83=Tabeller!$AI$4,99,IFERROR(_xlfn.IFS('4. Inköpsdata'!L83=25%,41,'4. Inköpsdata'!L83=12%,42,'4. Inköpsdata'!L83=6%,43,'4. Inköpsdata'!L83="Momsfritt",38),""))</f>
        <v/>
      </c>
      <c r="AZ83" s="52" t="e">
        <f>IF('APH KIC KIA PC'!K83=Tabeller!$AI$4,'4. Inköpsdata'!J83,ROUND('APH KIC KIA PC'!AB83,2))</f>
        <v>#VALUE!</v>
      </c>
      <c r="BA83" s="52" t="e">
        <f>IF('APH KIC KIA PC'!K83=Tabeller!$AI$4,0.01,ROUND('APH KIC KIA PC'!AA83,2))</f>
        <v>#VALUE!</v>
      </c>
      <c r="BB83" s="27" t="str">
        <f>TRIM(RIGHT('1. Artikeldata Grund'!G83,2))</f>
        <v/>
      </c>
      <c r="BC83" s="136"/>
      <c r="BD83" s="48" t="s">
        <v>1895</v>
      </c>
      <c r="BE83" s="119"/>
      <c r="BF83" s="50" t="s">
        <v>112</v>
      </c>
      <c r="BG83" s="136"/>
      <c r="BH83" s="52"/>
      <c r="BI83" s="52"/>
      <c r="BJ83" s="52"/>
      <c r="BK83" s="52"/>
      <c r="BL83" s="53" t="s">
        <v>1800</v>
      </c>
      <c r="BM83" s="431" t="str">
        <f>TRIM('1. Artikeldata Grund'!D83)</f>
        <v/>
      </c>
    </row>
    <row r="84" spans="1:65" x14ac:dyDescent="0.25">
      <c r="A84" s="21">
        <v>80</v>
      </c>
      <c r="B84" s="491" t="str">
        <f>'APH KIC KIA PC'!I84</f>
        <v>Välj…</v>
      </c>
      <c r="C84" s="491" t="str">
        <f>'APH KIC KIA PC'!K84</f>
        <v>Välj…</v>
      </c>
      <c r="D84" s="46">
        <f>'APH KIC KIA PC'!D84</f>
        <v>0</v>
      </c>
      <c r="E84" s="47" t="str">
        <f>TRIM(LEFT('1. Artikeldata Grund'!E84,30))</f>
        <v/>
      </c>
      <c r="F84" s="397" t="str">
        <f>IFERROR(TRIM(RIGHT('1. Artikeldata Grund'!E84,LEN('1. Artikeldata Grund'!E84)-30)),"")</f>
        <v/>
      </c>
      <c r="G84" s="48" t="str">
        <f>TRIM('APH KIC KIA PC'!L84)</f>
        <v>Välj….</v>
      </c>
      <c r="H84" s="27">
        <f>'APH KIC KIA PC'!M84</f>
        <v>910</v>
      </c>
      <c r="I84" s="27">
        <v>99</v>
      </c>
      <c r="J84" s="117"/>
      <c r="K84" s="48" t="s">
        <v>1892</v>
      </c>
      <c r="L84" s="48" t="str">
        <f>IF('APH MD APH Specifika'!BD84="J","J","N")</f>
        <v>N</v>
      </c>
      <c r="M84" s="118"/>
      <c r="N84" s="48" t="s">
        <v>1895</v>
      </c>
      <c r="O84" s="119"/>
      <c r="P84" s="48" t="s">
        <v>1894</v>
      </c>
      <c r="Q84" s="27">
        <v>0</v>
      </c>
      <c r="R84" s="117"/>
      <c r="S84" s="117"/>
      <c r="T84" s="117"/>
      <c r="U84" s="117"/>
      <c r="V84" s="117"/>
      <c r="W84" s="27">
        <v>1</v>
      </c>
      <c r="X84" s="27">
        <v>1</v>
      </c>
      <c r="Y84" s="48" t="s">
        <v>1895</v>
      </c>
      <c r="Z84" s="48" t="s">
        <v>1895</v>
      </c>
      <c r="AA84" s="48" t="s">
        <v>1895</v>
      </c>
      <c r="AB84" s="119"/>
      <c r="AC84" s="119"/>
      <c r="AD84" s="119"/>
      <c r="AE84" s="119"/>
      <c r="AF84" s="119"/>
      <c r="AG84" s="119"/>
      <c r="AH84" s="48" t="s">
        <v>1895</v>
      </c>
      <c r="AI84" s="27" t="str">
        <f>TRIM(LEFT('1. Artikeldata Grund'!G84,6))</f>
        <v/>
      </c>
      <c r="AJ84" s="464" cm="1">
        <f t="array" ref="AJ84">_xlfn.IFS(AV84="1",20,AV84="2",20,AV84="3",20,AV84="0",99,AV84="",99)</f>
        <v>99</v>
      </c>
      <c r="AK84" s="50" t="s">
        <v>112</v>
      </c>
      <c r="AL84" s="50" t="s">
        <v>112</v>
      </c>
      <c r="AM84" s="117"/>
      <c r="AN84" s="48"/>
      <c r="AO84" s="48"/>
      <c r="AP84" s="50" t="s">
        <v>112</v>
      </c>
      <c r="AQ84" s="51">
        <v>1</v>
      </c>
      <c r="AR84" s="27" t="str">
        <f>TRIM('APH KIC KIA PC'!O84)</f>
        <v/>
      </c>
      <c r="AS84" s="118"/>
      <c r="AT84" s="48" t="str">
        <f>LEFT('1. Artikeldata Grund'!H84,2)</f>
        <v>Vä</v>
      </c>
      <c r="AU84" s="27" t="str" cm="1">
        <f t="array" ref="AU84">_xlfn.IFS('1. Artikeldata Grund'!I84="","",'1. Artikeldata Grund'!I84=Tabeller!$J$3,"",'1. Artikeldata Grund'!I84=Tabeller!$J$4,"",'1. Artikeldata Grund'!I84=Tabeller!$J$5,LEFT('1. Artikeldata Grund'!I84,1),'1. Artikeldata Grund'!I84=Tabeller!$J$6,LEFT('1. Artikeldata Grund'!I84,1))</f>
        <v/>
      </c>
      <c r="AV84" s="27" t="str" cm="1">
        <f t="array" ref="AV84">_xlfn.IFS('1. Artikeldata Grund'!J84="","",'1. Artikeldata Grund'!J84=Tabeller!$K$3,"",'1. Artikeldata Grund'!J84=Tabeller!$K$4,"",'1. Artikeldata Grund'!J84=Tabeller!$K$5,LEFT('1. Artikeldata Grund'!J84,1),'1. Artikeldata Grund'!J84=Tabeller!$K$6,LEFT('1. Artikeldata Grund'!J84,1),'1. Artikeldata Grund'!J84=Tabeller!$K$7,LEFT('1. Artikeldata Grund'!J84,1))</f>
        <v/>
      </c>
      <c r="AW84" s="27"/>
      <c r="AX84" s="27">
        <f>IF('APH KIC KIA PC'!K84=Tabeller!$AI$4,2,1)</f>
        <v>1</v>
      </c>
      <c r="AY84" s="27" t="str" cm="1">
        <f t="array" ref="AY84">IF('APH KIC KIA PC'!K84=Tabeller!$AI$4,99,IFERROR(_xlfn.IFS('4. Inköpsdata'!L84=25%,41,'4. Inköpsdata'!L84=12%,42,'4. Inköpsdata'!L84=6%,43,'4. Inköpsdata'!L84="Momsfritt",38),""))</f>
        <v/>
      </c>
      <c r="AZ84" s="52" t="e">
        <f>IF('APH KIC KIA PC'!K84=Tabeller!$AI$4,'4. Inköpsdata'!J84,ROUND('APH KIC KIA PC'!AB84,2))</f>
        <v>#VALUE!</v>
      </c>
      <c r="BA84" s="52" t="e">
        <f>IF('APH KIC KIA PC'!K84=Tabeller!$AI$4,0.01,ROUND('APH KIC KIA PC'!AA84,2))</f>
        <v>#VALUE!</v>
      </c>
      <c r="BB84" s="27" t="str">
        <f>TRIM(RIGHT('1. Artikeldata Grund'!G84,2))</f>
        <v/>
      </c>
      <c r="BC84" s="136"/>
      <c r="BD84" s="48" t="s">
        <v>1895</v>
      </c>
      <c r="BE84" s="119"/>
      <c r="BF84" s="50" t="s">
        <v>112</v>
      </c>
      <c r="BG84" s="136"/>
      <c r="BH84" s="52"/>
      <c r="BI84" s="52"/>
      <c r="BJ84" s="52"/>
      <c r="BK84" s="52"/>
      <c r="BL84" s="53" t="s">
        <v>1800</v>
      </c>
      <c r="BM84" s="431" t="str">
        <f>TRIM('1. Artikeldata Grund'!D84)</f>
        <v/>
      </c>
    </row>
    <row r="85" spans="1:65" x14ac:dyDescent="0.25">
      <c r="A85" s="21">
        <v>81</v>
      </c>
      <c r="B85" s="491" t="str">
        <f>'APH KIC KIA PC'!I85</f>
        <v>Välj…</v>
      </c>
      <c r="C85" s="491" t="str">
        <f>'APH KIC KIA PC'!K85</f>
        <v>Välj…</v>
      </c>
      <c r="D85" s="46">
        <f>'APH KIC KIA PC'!D85</f>
        <v>0</v>
      </c>
      <c r="E85" s="47" t="str">
        <f>TRIM(LEFT('1. Artikeldata Grund'!E85,30))</f>
        <v/>
      </c>
      <c r="F85" s="397" t="str">
        <f>IFERROR(TRIM(RIGHT('1. Artikeldata Grund'!E85,LEN('1. Artikeldata Grund'!E85)-30)),"")</f>
        <v/>
      </c>
      <c r="G85" s="48" t="str">
        <f>TRIM('APH KIC KIA PC'!L85)</f>
        <v>Välj….</v>
      </c>
      <c r="H85" s="27">
        <f>'APH KIC KIA PC'!M85</f>
        <v>910</v>
      </c>
      <c r="I85" s="27">
        <v>99</v>
      </c>
      <c r="J85" s="117"/>
      <c r="K85" s="48" t="s">
        <v>1892</v>
      </c>
      <c r="L85" s="48" t="str">
        <f>IF('APH MD APH Specifika'!BD85="J","J","N")</f>
        <v>N</v>
      </c>
      <c r="M85" s="118"/>
      <c r="N85" s="48" t="s">
        <v>1895</v>
      </c>
      <c r="O85" s="119"/>
      <c r="P85" s="48" t="s">
        <v>1894</v>
      </c>
      <c r="Q85" s="27">
        <v>0</v>
      </c>
      <c r="R85" s="117"/>
      <c r="S85" s="117"/>
      <c r="T85" s="117"/>
      <c r="U85" s="117"/>
      <c r="V85" s="117"/>
      <c r="W85" s="27">
        <v>1</v>
      </c>
      <c r="X85" s="27">
        <v>1</v>
      </c>
      <c r="Y85" s="48" t="s">
        <v>1895</v>
      </c>
      <c r="Z85" s="48" t="s">
        <v>1895</v>
      </c>
      <c r="AA85" s="48" t="s">
        <v>1895</v>
      </c>
      <c r="AB85" s="119"/>
      <c r="AC85" s="119"/>
      <c r="AD85" s="119"/>
      <c r="AE85" s="119"/>
      <c r="AF85" s="119"/>
      <c r="AG85" s="119"/>
      <c r="AH85" s="48" t="s">
        <v>1895</v>
      </c>
      <c r="AI85" s="27" t="str">
        <f>TRIM(LEFT('1. Artikeldata Grund'!G85,6))</f>
        <v/>
      </c>
      <c r="AJ85" s="464" cm="1">
        <f t="array" ref="AJ85">_xlfn.IFS(AV85="1",20,AV85="2",20,AV85="3",20,AV85="0",99,AV85="",99)</f>
        <v>99</v>
      </c>
      <c r="AK85" s="50" t="s">
        <v>112</v>
      </c>
      <c r="AL85" s="50" t="s">
        <v>112</v>
      </c>
      <c r="AM85" s="117"/>
      <c r="AN85" s="48"/>
      <c r="AO85" s="48"/>
      <c r="AP85" s="50" t="s">
        <v>112</v>
      </c>
      <c r="AQ85" s="51">
        <v>1</v>
      </c>
      <c r="AR85" s="27" t="str">
        <f>TRIM('APH KIC KIA PC'!O85)</f>
        <v/>
      </c>
      <c r="AS85" s="118"/>
      <c r="AT85" s="48" t="str">
        <f>LEFT('1. Artikeldata Grund'!H85,2)</f>
        <v>Vä</v>
      </c>
      <c r="AU85" s="27" t="str" cm="1">
        <f t="array" ref="AU85">_xlfn.IFS('1. Artikeldata Grund'!I85="","",'1. Artikeldata Grund'!I85=Tabeller!$J$3,"",'1. Artikeldata Grund'!I85=Tabeller!$J$4,"",'1. Artikeldata Grund'!I85=Tabeller!$J$5,LEFT('1. Artikeldata Grund'!I85,1),'1. Artikeldata Grund'!I85=Tabeller!$J$6,LEFT('1. Artikeldata Grund'!I85,1))</f>
        <v/>
      </c>
      <c r="AV85" s="27" t="str" cm="1">
        <f t="array" ref="AV85">_xlfn.IFS('1. Artikeldata Grund'!J85="","",'1. Artikeldata Grund'!J85=Tabeller!$K$3,"",'1. Artikeldata Grund'!J85=Tabeller!$K$4,"",'1. Artikeldata Grund'!J85=Tabeller!$K$5,LEFT('1. Artikeldata Grund'!J85,1),'1. Artikeldata Grund'!J85=Tabeller!$K$6,LEFT('1. Artikeldata Grund'!J85,1),'1. Artikeldata Grund'!J85=Tabeller!$K$7,LEFT('1. Artikeldata Grund'!J85,1))</f>
        <v/>
      </c>
      <c r="AW85" s="27"/>
      <c r="AX85" s="27">
        <f>IF('APH KIC KIA PC'!K85=Tabeller!$AI$4,2,1)</f>
        <v>1</v>
      </c>
      <c r="AY85" s="27" t="str" cm="1">
        <f t="array" ref="AY85">IF('APH KIC KIA PC'!K85=Tabeller!$AI$4,99,IFERROR(_xlfn.IFS('4. Inköpsdata'!L85=25%,41,'4. Inköpsdata'!L85=12%,42,'4. Inköpsdata'!L85=6%,43,'4. Inköpsdata'!L85="Momsfritt",38),""))</f>
        <v/>
      </c>
      <c r="AZ85" s="52" t="e">
        <f>IF('APH KIC KIA PC'!K85=Tabeller!$AI$4,'4. Inköpsdata'!J85,ROUND('APH KIC KIA PC'!AB85,2))</f>
        <v>#VALUE!</v>
      </c>
      <c r="BA85" s="52" t="e">
        <f>IF('APH KIC KIA PC'!K85=Tabeller!$AI$4,0.01,ROUND('APH KIC KIA PC'!AA85,2))</f>
        <v>#VALUE!</v>
      </c>
      <c r="BB85" s="27" t="str">
        <f>TRIM(RIGHT('1. Artikeldata Grund'!G85,2))</f>
        <v/>
      </c>
      <c r="BC85" s="136"/>
      <c r="BD85" s="48" t="s">
        <v>1895</v>
      </c>
      <c r="BE85" s="119"/>
      <c r="BF85" s="50" t="s">
        <v>112</v>
      </c>
      <c r="BG85" s="136"/>
      <c r="BH85" s="52"/>
      <c r="BI85" s="52"/>
      <c r="BJ85" s="52"/>
      <c r="BK85" s="52"/>
      <c r="BL85" s="53" t="s">
        <v>1800</v>
      </c>
      <c r="BM85" s="431" t="str">
        <f>TRIM('1. Artikeldata Grund'!D85)</f>
        <v/>
      </c>
    </row>
    <row r="86" spans="1:65" x14ac:dyDescent="0.25">
      <c r="A86" s="21">
        <v>82</v>
      </c>
      <c r="B86" s="491" t="str">
        <f>'APH KIC KIA PC'!I86</f>
        <v>Välj…</v>
      </c>
      <c r="C86" s="491" t="str">
        <f>'APH KIC KIA PC'!K86</f>
        <v>Välj…</v>
      </c>
      <c r="D86" s="46">
        <f>'APH KIC KIA PC'!D86</f>
        <v>0</v>
      </c>
      <c r="E86" s="47" t="str">
        <f>TRIM(LEFT('1. Artikeldata Grund'!E86,30))</f>
        <v/>
      </c>
      <c r="F86" s="397" t="str">
        <f>IFERROR(TRIM(RIGHT('1. Artikeldata Grund'!E86,LEN('1. Artikeldata Grund'!E86)-30)),"")</f>
        <v/>
      </c>
      <c r="G86" s="48" t="str">
        <f>TRIM('APH KIC KIA PC'!L86)</f>
        <v>Välj….</v>
      </c>
      <c r="H86" s="27">
        <f>'APH KIC KIA PC'!M86</f>
        <v>910</v>
      </c>
      <c r="I86" s="27">
        <v>99</v>
      </c>
      <c r="J86" s="117"/>
      <c r="K86" s="48" t="s">
        <v>1892</v>
      </c>
      <c r="L86" s="48" t="str">
        <f>IF('APH MD APH Specifika'!BD86="J","J","N")</f>
        <v>N</v>
      </c>
      <c r="M86" s="118"/>
      <c r="N86" s="48" t="s">
        <v>1895</v>
      </c>
      <c r="O86" s="119"/>
      <c r="P86" s="48" t="s">
        <v>1894</v>
      </c>
      <c r="Q86" s="27">
        <v>0</v>
      </c>
      <c r="R86" s="117"/>
      <c r="S86" s="117"/>
      <c r="T86" s="117"/>
      <c r="U86" s="117"/>
      <c r="V86" s="117"/>
      <c r="W86" s="27">
        <v>1</v>
      </c>
      <c r="X86" s="27">
        <v>1</v>
      </c>
      <c r="Y86" s="48" t="s">
        <v>1895</v>
      </c>
      <c r="Z86" s="48" t="s">
        <v>1895</v>
      </c>
      <c r="AA86" s="48" t="s">
        <v>1895</v>
      </c>
      <c r="AB86" s="119"/>
      <c r="AC86" s="119"/>
      <c r="AD86" s="119"/>
      <c r="AE86" s="119"/>
      <c r="AF86" s="119"/>
      <c r="AG86" s="119"/>
      <c r="AH86" s="48" t="s">
        <v>1895</v>
      </c>
      <c r="AI86" s="27" t="str">
        <f>TRIM(LEFT('1. Artikeldata Grund'!G86,6))</f>
        <v/>
      </c>
      <c r="AJ86" s="464" cm="1">
        <f t="array" ref="AJ86">_xlfn.IFS(AV86="1",20,AV86="2",20,AV86="3",20,AV86="0",99,AV86="",99)</f>
        <v>99</v>
      </c>
      <c r="AK86" s="50" t="s">
        <v>112</v>
      </c>
      <c r="AL86" s="50" t="s">
        <v>112</v>
      </c>
      <c r="AM86" s="117"/>
      <c r="AN86" s="48"/>
      <c r="AO86" s="48"/>
      <c r="AP86" s="50" t="s">
        <v>112</v>
      </c>
      <c r="AQ86" s="51">
        <v>1</v>
      </c>
      <c r="AR86" s="27" t="str">
        <f>TRIM('APH KIC KIA PC'!O86)</f>
        <v/>
      </c>
      <c r="AS86" s="118"/>
      <c r="AT86" s="48" t="str">
        <f>LEFT('1. Artikeldata Grund'!H86,2)</f>
        <v>Vä</v>
      </c>
      <c r="AU86" s="27" t="str" cm="1">
        <f t="array" ref="AU86">_xlfn.IFS('1. Artikeldata Grund'!I86="","",'1. Artikeldata Grund'!I86=Tabeller!$J$3,"",'1. Artikeldata Grund'!I86=Tabeller!$J$4,"",'1. Artikeldata Grund'!I86=Tabeller!$J$5,LEFT('1. Artikeldata Grund'!I86,1),'1. Artikeldata Grund'!I86=Tabeller!$J$6,LEFT('1. Artikeldata Grund'!I86,1))</f>
        <v/>
      </c>
      <c r="AV86" s="27" t="str" cm="1">
        <f t="array" ref="AV86">_xlfn.IFS('1. Artikeldata Grund'!J86="","",'1. Artikeldata Grund'!J86=Tabeller!$K$3,"",'1. Artikeldata Grund'!J86=Tabeller!$K$4,"",'1. Artikeldata Grund'!J86=Tabeller!$K$5,LEFT('1. Artikeldata Grund'!J86,1),'1. Artikeldata Grund'!J86=Tabeller!$K$6,LEFT('1. Artikeldata Grund'!J86,1),'1. Artikeldata Grund'!J86=Tabeller!$K$7,LEFT('1. Artikeldata Grund'!J86,1))</f>
        <v/>
      </c>
      <c r="AW86" s="27"/>
      <c r="AX86" s="27">
        <f>IF('APH KIC KIA PC'!K86=Tabeller!$AI$4,2,1)</f>
        <v>1</v>
      </c>
      <c r="AY86" s="27" t="str" cm="1">
        <f t="array" ref="AY86">IF('APH KIC KIA PC'!K86=Tabeller!$AI$4,99,IFERROR(_xlfn.IFS('4. Inköpsdata'!L86=25%,41,'4. Inköpsdata'!L86=12%,42,'4. Inköpsdata'!L86=6%,43,'4. Inköpsdata'!L86="Momsfritt",38),""))</f>
        <v/>
      </c>
      <c r="AZ86" s="52" t="e">
        <f>IF('APH KIC KIA PC'!K86=Tabeller!$AI$4,'4. Inköpsdata'!J86,ROUND('APH KIC KIA PC'!AB86,2))</f>
        <v>#VALUE!</v>
      </c>
      <c r="BA86" s="52" t="e">
        <f>IF('APH KIC KIA PC'!K86=Tabeller!$AI$4,0.01,ROUND('APH KIC KIA PC'!AA86,2))</f>
        <v>#VALUE!</v>
      </c>
      <c r="BB86" s="27" t="str">
        <f>TRIM(RIGHT('1. Artikeldata Grund'!G86,2))</f>
        <v/>
      </c>
      <c r="BC86" s="136"/>
      <c r="BD86" s="48" t="s">
        <v>1895</v>
      </c>
      <c r="BE86" s="119"/>
      <c r="BF86" s="50" t="s">
        <v>112</v>
      </c>
      <c r="BG86" s="136"/>
      <c r="BH86" s="52"/>
      <c r="BI86" s="52"/>
      <c r="BJ86" s="52"/>
      <c r="BK86" s="52"/>
      <c r="BL86" s="53" t="s">
        <v>1800</v>
      </c>
      <c r="BM86" s="431" t="str">
        <f>TRIM('1. Artikeldata Grund'!D86)</f>
        <v/>
      </c>
    </row>
    <row r="87" spans="1:65" x14ac:dyDescent="0.25">
      <c r="A87" s="21">
        <v>83</v>
      </c>
      <c r="B87" s="491" t="str">
        <f>'APH KIC KIA PC'!I87</f>
        <v>Välj…</v>
      </c>
      <c r="C87" s="491" t="str">
        <f>'APH KIC KIA PC'!K87</f>
        <v>Välj…</v>
      </c>
      <c r="D87" s="46">
        <f>'APH KIC KIA PC'!D87</f>
        <v>0</v>
      </c>
      <c r="E87" s="47" t="str">
        <f>TRIM(LEFT('1. Artikeldata Grund'!E87,30))</f>
        <v/>
      </c>
      <c r="F87" s="397" t="str">
        <f>IFERROR(TRIM(RIGHT('1. Artikeldata Grund'!E87,LEN('1. Artikeldata Grund'!E87)-30)),"")</f>
        <v/>
      </c>
      <c r="G87" s="48" t="str">
        <f>TRIM('APH KIC KIA PC'!L87)</f>
        <v>Välj….</v>
      </c>
      <c r="H87" s="27">
        <f>'APH KIC KIA PC'!M87</f>
        <v>910</v>
      </c>
      <c r="I87" s="27">
        <v>99</v>
      </c>
      <c r="J87" s="117"/>
      <c r="K87" s="48" t="s">
        <v>1892</v>
      </c>
      <c r="L87" s="48" t="str">
        <f>IF('APH MD APH Specifika'!BD87="J","J","N")</f>
        <v>N</v>
      </c>
      <c r="M87" s="118"/>
      <c r="N87" s="48" t="s">
        <v>1895</v>
      </c>
      <c r="O87" s="119"/>
      <c r="P87" s="48" t="s">
        <v>1894</v>
      </c>
      <c r="Q87" s="27">
        <v>0</v>
      </c>
      <c r="R87" s="117"/>
      <c r="S87" s="117"/>
      <c r="T87" s="117"/>
      <c r="U87" s="117"/>
      <c r="V87" s="117"/>
      <c r="W87" s="27">
        <v>1</v>
      </c>
      <c r="X87" s="27">
        <v>1</v>
      </c>
      <c r="Y87" s="48" t="s">
        <v>1895</v>
      </c>
      <c r="Z87" s="48" t="s">
        <v>1895</v>
      </c>
      <c r="AA87" s="48" t="s">
        <v>1895</v>
      </c>
      <c r="AB87" s="119"/>
      <c r="AC87" s="119"/>
      <c r="AD87" s="119"/>
      <c r="AE87" s="119"/>
      <c r="AF87" s="119"/>
      <c r="AG87" s="119"/>
      <c r="AH87" s="48" t="s">
        <v>1895</v>
      </c>
      <c r="AI87" s="27" t="str">
        <f>TRIM(LEFT('1. Artikeldata Grund'!G87,6))</f>
        <v/>
      </c>
      <c r="AJ87" s="464" cm="1">
        <f t="array" ref="AJ87">_xlfn.IFS(AV87="1",20,AV87="2",20,AV87="3",20,AV87="0",99,AV87="",99)</f>
        <v>99</v>
      </c>
      <c r="AK87" s="50" t="s">
        <v>112</v>
      </c>
      <c r="AL87" s="50" t="s">
        <v>112</v>
      </c>
      <c r="AM87" s="117"/>
      <c r="AN87" s="48"/>
      <c r="AO87" s="48"/>
      <c r="AP87" s="50" t="s">
        <v>112</v>
      </c>
      <c r="AQ87" s="51">
        <v>1</v>
      </c>
      <c r="AR87" s="27" t="str">
        <f>TRIM('APH KIC KIA PC'!O87)</f>
        <v/>
      </c>
      <c r="AS87" s="118"/>
      <c r="AT87" s="48" t="str">
        <f>LEFT('1. Artikeldata Grund'!H87,2)</f>
        <v>Vä</v>
      </c>
      <c r="AU87" s="27" t="str" cm="1">
        <f t="array" ref="AU87">_xlfn.IFS('1. Artikeldata Grund'!I87="","",'1. Artikeldata Grund'!I87=Tabeller!$J$3,"",'1. Artikeldata Grund'!I87=Tabeller!$J$4,"",'1. Artikeldata Grund'!I87=Tabeller!$J$5,LEFT('1. Artikeldata Grund'!I87,1),'1. Artikeldata Grund'!I87=Tabeller!$J$6,LEFT('1. Artikeldata Grund'!I87,1))</f>
        <v/>
      </c>
      <c r="AV87" s="27" t="str" cm="1">
        <f t="array" ref="AV87">_xlfn.IFS('1. Artikeldata Grund'!J87="","",'1. Artikeldata Grund'!J87=Tabeller!$K$3,"",'1. Artikeldata Grund'!J87=Tabeller!$K$4,"",'1. Artikeldata Grund'!J87=Tabeller!$K$5,LEFT('1. Artikeldata Grund'!J87,1),'1. Artikeldata Grund'!J87=Tabeller!$K$6,LEFT('1. Artikeldata Grund'!J87,1),'1. Artikeldata Grund'!J87=Tabeller!$K$7,LEFT('1. Artikeldata Grund'!J87,1))</f>
        <v/>
      </c>
      <c r="AW87" s="27"/>
      <c r="AX87" s="27">
        <f>IF('APH KIC KIA PC'!K87=Tabeller!$AI$4,2,1)</f>
        <v>1</v>
      </c>
      <c r="AY87" s="27" t="str" cm="1">
        <f t="array" ref="AY87">IF('APH KIC KIA PC'!K87=Tabeller!$AI$4,99,IFERROR(_xlfn.IFS('4. Inköpsdata'!L87=25%,41,'4. Inköpsdata'!L87=12%,42,'4. Inköpsdata'!L87=6%,43,'4. Inköpsdata'!L87="Momsfritt",38),""))</f>
        <v/>
      </c>
      <c r="AZ87" s="52" t="e">
        <f>IF('APH KIC KIA PC'!K87=Tabeller!$AI$4,'4. Inköpsdata'!J87,ROUND('APH KIC KIA PC'!AB87,2))</f>
        <v>#VALUE!</v>
      </c>
      <c r="BA87" s="52" t="e">
        <f>IF('APH KIC KIA PC'!K87=Tabeller!$AI$4,0.01,ROUND('APH KIC KIA PC'!AA87,2))</f>
        <v>#VALUE!</v>
      </c>
      <c r="BB87" s="27" t="str">
        <f>TRIM(RIGHT('1. Artikeldata Grund'!G87,2))</f>
        <v/>
      </c>
      <c r="BC87" s="136"/>
      <c r="BD87" s="48" t="s">
        <v>1895</v>
      </c>
      <c r="BE87" s="119"/>
      <c r="BF87" s="50" t="s">
        <v>112</v>
      </c>
      <c r="BG87" s="136"/>
      <c r="BH87" s="52"/>
      <c r="BI87" s="52"/>
      <c r="BJ87" s="52"/>
      <c r="BK87" s="52"/>
      <c r="BL87" s="53" t="s">
        <v>1800</v>
      </c>
      <c r="BM87" s="431" t="str">
        <f>TRIM('1. Artikeldata Grund'!D87)</f>
        <v/>
      </c>
    </row>
    <row r="88" spans="1:65" x14ac:dyDescent="0.25">
      <c r="A88" s="21">
        <v>84</v>
      </c>
      <c r="B88" s="491" t="str">
        <f>'APH KIC KIA PC'!I88</f>
        <v>Välj…</v>
      </c>
      <c r="C88" s="491" t="str">
        <f>'APH KIC KIA PC'!K88</f>
        <v>Välj…</v>
      </c>
      <c r="D88" s="46">
        <f>'APH KIC KIA PC'!D88</f>
        <v>0</v>
      </c>
      <c r="E88" s="47" t="str">
        <f>TRIM(LEFT('1. Artikeldata Grund'!E88,30))</f>
        <v/>
      </c>
      <c r="F88" s="397" t="str">
        <f>IFERROR(TRIM(RIGHT('1. Artikeldata Grund'!E88,LEN('1. Artikeldata Grund'!E88)-30)),"")</f>
        <v/>
      </c>
      <c r="G88" s="48" t="str">
        <f>TRIM('APH KIC KIA PC'!L88)</f>
        <v>Välj….</v>
      </c>
      <c r="H88" s="27">
        <f>'APH KIC KIA PC'!M88</f>
        <v>910</v>
      </c>
      <c r="I88" s="27">
        <v>99</v>
      </c>
      <c r="J88" s="117"/>
      <c r="K88" s="48" t="s">
        <v>1892</v>
      </c>
      <c r="L88" s="48" t="str">
        <f>IF('APH MD APH Specifika'!BD88="J","J","N")</f>
        <v>N</v>
      </c>
      <c r="M88" s="118"/>
      <c r="N88" s="48" t="s">
        <v>1895</v>
      </c>
      <c r="O88" s="119"/>
      <c r="P88" s="48" t="s">
        <v>1894</v>
      </c>
      <c r="Q88" s="27">
        <v>0</v>
      </c>
      <c r="R88" s="117"/>
      <c r="S88" s="117"/>
      <c r="T88" s="117"/>
      <c r="U88" s="117"/>
      <c r="V88" s="117"/>
      <c r="W88" s="27">
        <v>1</v>
      </c>
      <c r="X88" s="27">
        <v>1</v>
      </c>
      <c r="Y88" s="48" t="s">
        <v>1895</v>
      </c>
      <c r="Z88" s="48" t="s">
        <v>1895</v>
      </c>
      <c r="AA88" s="48" t="s">
        <v>1895</v>
      </c>
      <c r="AB88" s="119"/>
      <c r="AC88" s="119"/>
      <c r="AD88" s="119"/>
      <c r="AE88" s="119"/>
      <c r="AF88" s="119"/>
      <c r="AG88" s="119"/>
      <c r="AH88" s="48" t="s">
        <v>1895</v>
      </c>
      <c r="AI88" s="27" t="str">
        <f>TRIM(LEFT('1. Artikeldata Grund'!G88,6))</f>
        <v/>
      </c>
      <c r="AJ88" s="464" cm="1">
        <f t="array" ref="AJ88">_xlfn.IFS(AV88="1",20,AV88="2",20,AV88="3",20,AV88="0",99,AV88="",99)</f>
        <v>99</v>
      </c>
      <c r="AK88" s="50" t="s">
        <v>112</v>
      </c>
      <c r="AL88" s="50" t="s">
        <v>112</v>
      </c>
      <c r="AM88" s="117"/>
      <c r="AN88" s="48"/>
      <c r="AO88" s="48"/>
      <c r="AP88" s="50" t="s">
        <v>112</v>
      </c>
      <c r="AQ88" s="51">
        <v>1</v>
      </c>
      <c r="AR88" s="27" t="str">
        <f>TRIM('APH KIC KIA PC'!O88)</f>
        <v/>
      </c>
      <c r="AS88" s="118"/>
      <c r="AT88" s="48" t="str">
        <f>LEFT('1. Artikeldata Grund'!H88,2)</f>
        <v>Vä</v>
      </c>
      <c r="AU88" s="27" t="str" cm="1">
        <f t="array" ref="AU88">_xlfn.IFS('1. Artikeldata Grund'!I88="","",'1. Artikeldata Grund'!I88=Tabeller!$J$3,"",'1. Artikeldata Grund'!I88=Tabeller!$J$4,"",'1. Artikeldata Grund'!I88=Tabeller!$J$5,LEFT('1. Artikeldata Grund'!I88,1),'1. Artikeldata Grund'!I88=Tabeller!$J$6,LEFT('1. Artikeldata Grund'!I88,1))</f>
        <v/>
      </c>
      <c r="AV88" s="27" t="str" cm="1">
        <f t="array" ref="AV88">_xlfn.IFS('1. Artikeldata Grund'!J88="","",'1. Artikeldata Grund'!J88=Tabeller!$K$3,"",'1. Artikeldata Grund'!J88=Tabeller!$K$4,"",'1. Artikeldata Grund'!J88=Tabeller!$K$5,LEFT('1. Artikeldata Grund'!J88,1),'1. Artikeldata Grund'!J88=Tabeller!$K$6,LEFT('1. Artikeldata Grund'!J88,1),'1. Artikeldata Grund'!J88=Tabeller!$K$7,LEFT('1. Artikeldata Grund'!J88,1))</f>
        <v/>
      </c>
      <c r="AW88" s="27"/>
      <c r="AX88" s="27">
        <f>IF('APH KIC KIA PC'!K88=Tabeller!$AI$4,2,1)</f>
        <v>1</v>
      </c>
      <c r="AY88" s="27" t="str" cm="1">
        <f t="array" ref="AY88">IF('APH KIC KIA PC'!K88=Tabeller!$AI$4,99,IFERROR(_xlfn.IFS('4. Inköpsdata'!L88=25%,41,'4. Inköpsdata'!L88=12%,42,'4. Inköpsdata'!L88=6%,43,'4. Inköpsdata'!L88="Momsfritt",38),""))</f>
        <v/>
      </c>
      <c r="AZ88" s="52" t="e">
        <f>IF('APH KIC KIA PC'!K88=Tabeller!$AI$4,'4. Inköpsdata'!J88,ROUND('APH KIC KIA PC'!AB88,2))</f>
        <v>#VALUE!</v>
      </c>
      <c r="BA88" s="52" t="e">
        <f>IF('APH KIC KIA PC'!K88=Tabeller!$AI$4,0.01,ROUND('APH KIC KIA PC'!AA88,2))</f>
        <v>#VALUE!</v>
      </c>
      <c r="BB88" s="27" t="str">
        <f>TRIM(RIGHT('1. Artikeldata Grund'!G88,2))</f>
        <v/>
      </c>
      <c r="BC88" s="136"/>
      <c r="BD88" s="48" t="s">
        <v>1895</v>
      </c>
      <c r="BE88" s="119"/>
      <c r="BF88" s="50" t="s">
        <v>112</v>
      </c>
      <c r="BG88" s="136"/>
      <c r="BH88" s="52"/>
      <c r="BI88" s="52"/>
      <c r="BJ88" s="52"/>
      <c r="BK88" s="52"/>
      <c r="BL88" s="53" t="s">
        <v>1800</v>
      </c>
      <c r="BM88" s="431" t="str">
        <f>TRIM('1. Artikeldata Grund'!D88)</f>
        <v/>
      </c>
    </row>
    <row r="89" spans="1:65" x14ac:dyDescent="0.25">
      <c r="A89" s="21">
        <v>85</v>
      </c>
      <c r="B89" s="491" t="str">
        <f>'APH KIC KIA PC'!I89</f>
        <v>Välj…</v>
      </c>
      <c r="C89" s="491" t="str">
        <f>'APH KIC KIA PC'!K89</f>
        <v>Välj…</v>
      </c>
      <c r="D89" s="46">
        <f>'APH KIC KIA PC'!D89</f>
        <v>0</v>
      </c>
      <c r="E89" s="47" t="str">
        <f>TRIM(LEFT('1. Artikeldata Grund'!E89,30))</f>
        <v/>
      </c>
      <c r="F89" s="397" t="str">
        <f>IFERROR(TRIM(RIGHT('1. Artikeldata Grund'!E89,LEN('1. Artikeldata Grund'!E89)-30)),"")</f>
        <v/>
      </c>
      <c r="G89" s="48" t="str">
        <f>TRIM('APH KIC KIA PC'!L89)</f>
        <v>Välj….</v>
      </c>
      <c r="H89" s="27">
        <f>'APH KIC KIA PC'!M89</f>
        <v>910</v>
      </c>
      <c r="I89" s="27">
        <v>99</v>
      </c>
      <c r="J89" s="117"/>
      <c r="K89" s="48" t="s">
        <v>1892</v>
      </c>
      <c r="L89" s="48" t="str">
        <f>IF('APH MD APH Specifika'!BD89="J","J","N")</f>
        <v>N</v>
      </c>
      <c r="M89" s="118"/>
      <c r="N89" s="48" t="s">
        <v>1895</v>
      </c>
      <c r="O89" s="119"/>
      <c r="P89" s="48" t="s">
        <v>1894</v>
      </c>
      <c r="Q89" s="27">
        <v>0</v>
      </c>
      <c r="R89" s="117"/>
      <c r="S89" s="117"/>
      <c r="T89" s="117"/>
      <c r="U89" s="117"/>
      <c r="V89" s="117"/>
      <c r="W89" s="27">
        <v>1</v>
      </c>
      <c r="X89" s="27">
        <v>1</v>
      </c>
      <c r="Y89" s="48" t="s">
        <v>1895</v>
      </c>
      <c r="Z89" s="48" t="s">
        <v>1895</v>
      </c>
      <c r="AA89" s="48" t="s">
        <v>1895</v>
      </c>
      <c r="AB89" s="119"/>
      <c r="AC89" s="119"/>
      <c r="AD89" s="119"/>
      <c r="AE89" s="119"/>
      <c r="AF89" s="119"/>
      <c r="AG89" s="119"/>
      <c r="AH89" s="48" t="s">
        <v>1895</v>
      </c>
      <c r="AI89" s="27" t="str">
        <f>TRIM(LEFT('1. Artikeldata Grund'!G89,6))</f>
        <v/>
      </c>
      <c r="AJ89" s="464" cm="1">
        <f t="array" ref="AJ89">_xlfn.IFS(AV89="1",20,AV89="2",20,AV89="3",20,AV89="0",99,AV89="",99)</f>
        <v>99</v>
      </c>
      <c r="AK89" s="50" t="s">
        <v>112</v>
      </c>
      <c r="AL89" s="50" t="s">
        <v>112</v>
      </c>
      <c r="AM89" s="117"/>
      <c r="AN89" s="48"/>
      <c r="AO89" s="48"/>
      <c r="AP89" s="50" t="s">
        <v>112</v>
      </c>
      <c r="AQ89" s="51">
        <v>1</v>
      </c>
      <c r="AR89" s="27" t="str">
        <f>TRIM('APH KIC KIA PC'!O89)</f>
        <v/>
      </c>
      <c r="AS89" s="118"/>
      <c r="AT89" s="48" t="str">
        <f>LEFT('1. Artikeldata Grund'!H89,2)</f>
        <v>Vä</v>
      </c>
      <c r="AU89" s="27" t="str" cm="1">
        <f t="array" ref="AU89">_xlfn.IFS('1. Artikeldata Grund'!I89="","",'1. Artikeldata Grund'!I89=Tabeller!$J$3,"",'1. Artikeldata Grund'!I89=Tabeller!$J$4,"",'1. Artikeldata Grund'!I89=Tabeller!$J$5,LEFT('1. Artikeldata Grund'!I89,1),'1. Artikeldata Grund'!I89=Tabeller!$J$6,LEFT('1. Artikeldata Grund'!I89,1))</f>
        <v/>
      </c>
      <c r="AV89" s="27" t="str" cm="1">
        <f t="array" ref="AV89">_xlfn.IFS('1. Artikeldata Grund'!J89="","",'1. Artikeldata Grund'!J89=Tabeller!$K$3,"",'1. Artikeldata Grund'!J89=Tabeller!$K$4,"",'1. Artikeldata Grund'!J89=Tabeller!$K$5,LEFT('1. Artikeldata Grund'!J89,1),'1. Artikeldata Grund'!J89=Tabeller!$K$6,LEFT('1. Artikeldata Grund'!J89,1),'1. Artikeldata Grund'!J89=Tabeller!$K$7,LEFT('1. Artikeldata Grund'!J89,1))</f>
        <v/>
      </c>
      <c r="AW89" s="27"/>
      <c r="AX89" s="27">
        <f>IF('APH KIC KIA PC'!K89=Tabeller!$AI$4,2,1)</f>
        <v>1</v>
      </c>
      <c r="AY89" s="27" t="str" cm="1">
        <f t="array" ref="AY89">IF('APH KIC KIA PC'!K89=Tabeller!$AI$4,99,IFERROR(_xlfn.IFS('4. Inköpsdata'!L89=25%,41,'4. Inköpsdata'!L89=12%,42,'4. Inköpsdata'!L89=6%,43,'4. Inköpsdata'!L89="Momsfritt",38),""))</f>
        <v/>
      </c>
      <c r="AZ89" s="52" t="e">
        <f>IF('APH KIC KIA PC'!K89=Tabeller!$AI$4,'4. Inköpsdata'!J89,ROUND('APH KIC KIA PC'!AB89,2))</f>
        <v>#VALUE!</v>
      </c>
      <c r="BA89" s="52" t="e">
        <f>IF('APH KIC KIA PC'!K89=Tabeller!$AI$4,0.01,ROUND('APH KIC KIA PC'!AA89,2))</f>
        <v>#VALUE!</v>
      </c>
      <c r="BB89" s="27" t="str">
        <f>TRIM(RIGHT('1. Artikeldata Grund'!G89,2))</f>
        <v/>
      </c>
      <c r="BC89" s="136"/>
      <c r="BD89" s="48" t="s">
        <v>1895</v>
      </c>
      <c r="BE89" s="119"/>
      <c r="BF89" s="50" t="s">
        <v>112</v>
      </c>
      <c r="BG89" s="136"/>
      <c r="BH89" s="52"/>
      <c r="BI89" s="52"/>
      <c r="BJ89" s="52"/>
      <c r="BK89" s="52"/>
      <c r="BL89" s="53" t="s">
        <v>1800</v>
      </c>
      <c r="BM89" s="431" t="str">
        <f>TRIM('1. Artikeldata Grund'!D89)</f>
        <v/>
      </c>
    </row>
    <row r="90" spans="1:65" x14ac:dyDescent="0.25">
      <c r="A90" s="21">
        <v>86</v>
      </c>
      <c r="B90" s="491" t="str">
        <f>'APH KIC KIA PC'!I90</f>
        <v>Välj…</v>
      </c>
      <c r="C90" s="491" t="str">
        <f>'APH KIC KIA PC'!K90</f>
        <v>Välj…</v>
      </c>
      <c r="D90" s="46">
        <f>'APH KIC KIA PC'!D90</f>
        <v>0</v>
      </c>
      <c r="E90" s="47" t="str">
        <f>TRIM(LEFT('1. Artikeldata Grund'!E90,30))</f>
        <v/>
      </c>
      <c r="F90" s="397" t="str">
        <f>IFERROR(TRIM(RIGHT('1. Artikeldata Grund'!E90,LEN('1. Artikeldata Grund'!E90)-30)),"")</f>
        <v/>
      </c>
      <c r="G90" s="48" t="str">
        <f>TRIM('APH KIC KIA PC'!L90)</f>
        <v>Välj….</v>
      </c>
      <c r="H90" s="27">
        <f>'APH KIC KIA PC'!M90</f>
        <v>910</v>
      </c>
      <c r="I90" s="27">
        <v>99</v>
      </c>
      <c r="J90" s="117"/>
      <c r="K90" s="48" t="s">
        <v>1892</v>
      </c>
      <c r="L90" s="48" t="str">
        <f>IF('APH MD APH Specifika'!BD90="J","J","N")</f>
        <v>N</v>
      </c>
      <c r="M90" s="118"/>
      <c r="N90" s="48" t="s">
        <v>1895</v>
      </c>
      <c r="O90" s="119"/>
      <c r="P90" s="48" t="s">
        <v>1894</v>
      </c>
      <c r="Q90" s="27">
        <v>0</v>
      </c>
      <c r="R90" s="117"/>
      <c r="S90" s="117"/>
      <c r="T90" s="117"/>
      <c r="U90" s="117"/>
      <c r="V90" s="117"/>
      <c r="W90" s="27">
        <v>1</v>
      </c>
      <c r="X90" s="27">
        <v>1</v>
      </c>
      <c r="Y90" s="48" t="s">
        <v>1895</v>
      </c>
      <c r="Z90" s="48" t="s">
        <v>1895</v>
      </c>
      <c r="AA90" s="48" t="s">
        <v>1895</v>
      </c>
      <c r="AB90" s="119"/>
      <c r="AC90" s="119"/>
      <c r="AD90" s="119"/>
      <c r="AE90" s="119"/>
      <c r="AF90" s="119"/>
      <c r="AG90" s="119"/>
      <c r="AH90" s="48" t="s">
        <v>1895</v>
      </c>
      <c r="AI90" s="27" t="str">
        <f>TRIM(LEFT('1. Artikeldata Grund'!G90,6))</f>
        <v/>
      </c>
      <c r="AJ90" s="464" cm="1">
        <f t="array" ref="AJ90">_xlfn.IFS(AV90="1",20,AV90="2",20,AV90="3",20,AV90="0",99,AV90="",99)</f>
        <v>99</v>
      </c>
      <c r="AK90" s="50" t="s">
        <v>112</v>
      </c>
      <c r="AL90" s="50" t="s">
        <v>112</v>
      </c>
      <c r="AM90" s="117"/>
      <c r="AN90" s="48"/>
      <c r="AO90" s="48"/>
      <c r="AP90" s="50" t="s">
        <v>112</v>
      </c>
      <c r="AQ90" s="51">
        <v>1</v>
      </c>
      <c r="AR90" s="27" t="str">
        <f>TRIM('APH KIC KIA PC'!O90)</f>
        <v/>
      </c>
      <c r="AS90" s="118"/>
      <c r="AT90" s="48" t="str">
        <f>LEFT('1. Artikeldata Grund'!H90,2)</f>
        <v>Vä</v>
      </c>
      <c r="AU90" s="27" t="str" cm="1">
        <f t="array" ref="AU90">_xlfn.IFS('1. Artikeldata Grund'!I90="","",'1. Artikeldata Grund'!I90=Tabeller!$J$3,"",'1. Artikeldata Grund'!I90=Tabeller!$J$4,"",'1. Artikeldata Grund'!I90=Tabeller!$J$5,LEFT('1. Artikeldata Grund'!I90,1),'1. Artikeldata Grund'!I90=Tabeller!$J$6,LEFT('1. Artikeldata Grund'!I90,1))</f>
        <v/>
      </c>
      <c r="AV90" s="27" t="str" cm="1">
        <f t="array" ref="AV90">_xlfn.IFS('1. Artikeldata Grund'!J90="","",'1. Artikeldata Grund'!J90=Tabeller!$K$3,"",'1. Artikeldata Grund'!J90=Tabeller!$K$4,"",'1. Artikeldata Grund'!J90=Tabeller!$K$5,LEFT('1. Artikeldata Grund'!J90,1),'1. Artikeldata Grund'!J90=Tabeller!$K$6,LEFT('1. Artikeldata Grund'!J90,1),'1. Artikeldata Grund'!J90=Tabeller!$K$7,LEFT('1. Artikeldata Grund'!J90,1))</f>
        <v/>
      </c>
      <c r="AW90" s="27"/>
      <c r="AX90" s="27">
        <f>IF('APH KIC KIA PC'!K90=Tabeller!$AI$4,2,1)</f>
        <v>1</v>
      </c>
      <c r="AY90" s="27" t="str" cm="1">
        <f t="array" ref="AY90">IF('APH KIC KIA PC'!K90=Tabeller!$AI$4,99,IFERROR(_xlfn.IFS('4. Inköpsdata'!L90=25%,41,'4. Inköpsdata'!L90=12%,42,'4. Inköpsdata'!L90=6%,43,'4. Inköpsdata'!L90="Momsfritt",38),""))</f>
        <v/>
      </c>
      <c r="AZ90" s="52" t="e">
        <f>IF('APH KIC KIA PC'!K90=Tabeller!$AI$4,'4. Inköpsdata'!J90,ROUND('APH KIC KIA PC'!AB90,2))</f>
        <v>#VALUE!</v>
      </c>
      <c r="BA90" s="52" t="e">
        <f>IF('APH KIC KIA PC'!K90=Tabeller!$AI$4,0.01,ROUND('APH KIC KIA PC'!AA90,2))</f>
        <v>#VALUE!</v>
      </c>
      <c r="BB90" s="27" t="str">
        <f>TRIM(RIGHT('1. Artikeldata Grund'!G90,2))</f>
        <v/>
      </c>
      <c r="BC90" s="136"/>
      <c r="BD90" s="48" t="s">
        <v>1895</v>
      </c>
      <c r="BE90" s="119"/>
      <c r="BF90" s="50" t="s">
        <v>112</v>
      </c>
      <c r="BG90" s="136"/>
      <c r="BH90" s="52"/>
      <c r="BI90" s="52"/>
      <c r="BJ90" s="52"/>
      <c r="BK90" s="52"/>
      <c r="BL90" s="53" t="s">
        <v>1800</v>
      </c>
      <c r="BM90" s="431" t="str">
        <f>TRIM('1. Artikeldata Grund'!D90)</f>
        <v/>
      </c>
    </row>
    <row r="91" spans="1:65" x14ac:dyDescent="0.25">
      <c r="A91" s="21">
        <v>87</v>
      </c>
      <c r="B91" s="491" t="str">
        <f>'APH KIC KIA PC'!I91</f>
        <v>Välj…</v>
      </c>
      <c r="C91" s="491" t="str">
        <f>'APH KIC KIA PC'!K91</f>
        <v>Välj…</v>
      </c>
      <c r="D91" s="46">
        <f>'APH KIC KIA PC'!D91</f>
        <v>0</v>
      </c>
      <c r="E91" s="47" t="str">
        <f>TRIM(LEFT('1. Artikeldata Grund'!E91,30))</f>
        <v/>
      </c>
      <c r="F91" s="397" t="str">
        <f>IFERROR(TRIM(RIGHT('1. Artikeldata Grund'!E91,LEN('1. Artikeldata Grund'!E91)-30)),"")</f>
        <v/>
      </c>
      <c r="G91" s="48" t="str">
        <f>TRIM('APH KIC KIA PC'!L91)</f>
        <v>Välj….</v>
      </c>
      <c r="H91" s="27">
        <f>'APH KIC KIA PC'!M91</f>
        <v>910</v>
      </c>
      <c r="I91" s="27">
        <v>99</v>
      </c>
      <c r="J91" s="117"/>
      <c r="K91" s="48" t="s">
        <v>1892</v>
      </c>
      <c r="L91" s="48" t="str">
        <f>IF('APH MD APH Specifika'!BD91="J","J","N")</f>
        <v>N</v>
      </c>
      <c r="M91" s="118"/>
      <c r="N91" s="48" t="s">
        <v>1895</v>
      </c>
      <c r="O91" s="119"/>
      <c r="P91" s="48" t="s">
        <v>1894</v>
      </c>
      <c r="Q91" s="27">
        <v>0</v>
      </c>
      <c r="R91" s="117"/>
      <c r="S91" s="117"/>
      <c r="T91" s="117"/>
      <c r="U91" s="117"/>
      <c r="V91" s="117"/>
      <c r="W91" s="27">
        <v>1</v>
      </c>
      <c r="X91" s="27">
        <v>1</v>
      </c>
      <c r="Y91" s="48" t="s">
        <v>1895</v>
      </c>
      <c r="Z91" s="48" t="s">
        <v>1895</v>
      </c>
      <c r="AA91" s="48" t="s">
        <v>1895</v>
      </c>
      <c r="AB91" s="119"/>
      <c r="AC91" s="119"/>
      <c r="AD91" s="119"/>
      <c r="AE91" s="119"/>
      <c r="AF91" s="119"/>
      <c r="AG91" s="119"/>
      <c r="AH91" s="48" t="s">
        <v>1895</v>
      </c>
      <c r="AI91" s="27" t="str">
        <f>TRIM(LEFT('1. Artikeldata Grund'!G91,6))</f>
        <v/>
      </c>
      <c r="AJ91" s="464" cm="1">
        <f t="array" ref="AJ91">_xlfn.IFS(AV91="1",20,AV91="2",20,AV91="3",20,AV91="0",99,AV91="",99)</f>
        <v>99</v>
      </c>
      <c r="AK91" s="50" t="s">
        <v>112</v>
      </c>
      <c r="AL91" s="50" t="s">
        <v>112</v>
      </c>
      <c r="AM91" s="117"/>
      <c r="AN91" s="48"/>
      <c r="AO91" s="48"/>
      <c r="AP91" s="50" t="s">
        <v>112</v>
      </c>
      <c r="AQ91" s="51">
        <v>1</v>
      </c>
      <c r="AR91" s="27" t="str">
        <f>TRIM('APH KIC KIA PC'!O91)</f>
        <v/>
      </c>
      <c r="AS91" s="118"/>
      <c r="AT91" s="48" t="str">
        <f>LEFT('1. Artikeldata Grund'!H91,2)</f>
        <v>Vä</v>
      </c>
      <c r="AU91" s="27" t="str" cm="1">
        <f t="array" ref="AU91">_xlfn.IFS('1. Artikeldata Grund'!I91="","",'1. Artikeldata Grund'!I91=Tabeller!$J$3,"",'1. Artikeldata Grund'!I91=Tabeller!$J$4,"",'1. Artikeldata Grund'!I91=Tabeller!$J$5,LEFT('1. Artikeldata Grund'!I91,1),'1. Artikeldata Grund'!I91=Tabeller!$J$6,LEFT('1. Artikeldata Grund'!I91,1))</f>
        <v/>
      </c>
      <c r="AV91" s="27" t="str" cm="1">
        <f t="array" ref="AV91">_xlfn.IFS('1. Artikeldata Grund'!J91="","",'1. Artikeldata Grund'!J91=Tabeller!$K$3,"",'1. Artikeldata Grund'!J91=Tabeller!$K$4,"",'1. Artikeldata Grund'!J91=Tabeller!$K$5,LEFT('1. Artikeldata Grund'!J91,1),'1. Artikeldata Grund'!J91=Tabeller!$K$6,LEFT('1. Artikeldata Grund'!J91,1),'1. Artikeldata Grund'!J91=Tabeller!$K$7,LEFT('1. Artikeldata Grund'!J91,1))</f>
        <v/>
      </c>
      <c r="AW91" s="27"/>
      <c r="AX91" s="27">
        <f>IF('APH KIC KIA PC'!K91=Tabeller!$AI$4,2,1)</f>
        <v>1</v>
      </c>
      <c r="AY91" s="27" t="str" cm="1">
        <f t="array" ref="AY91">IF('APH KIC KIA PC'!K91=Tabeller!$AI$4,99,IFERROR(_xlfn.IFS('4. Inköpsdata'!L91=25%,41,'4. Inköpsdata'!L91=12%,42,'4. Inköpsdata'!L91=6%,43,'4. Inköpsdata'!L91="Momsfritt",38),""))</f>
        <v/>
      </c>
      <c r="AZ91" s="52" t="e">
        <f>IF('APH KIC KIA PC'!K91=Tabeller!$AI$4,'4. Inköpsdata'!J91,ROUND('APH KIC KIA PC'!AB91,2))</f>
        <v>#VALUE!</v>
      </c>
      <c r="BA91" s="52" t="e">
        <f>IF('APH KIC KIA PC'!K91=Tabeller!$AI$4,0.01,ROUND('APH KIC KIA PC'!AA91,2))</f>
        <v>#VALUE!</v>
      </c>
      <c r="BB91" s="27" t="str">
        <f>TRIM(RIGHT('1. Artikeldata Grund'!G91,2))</f>
        <v/>
      </c>
      <c r="BC91" s="136"/>
      <c r="BD91" s="48" t="s">
        <v>1895</v>
      </c>
      <c r="BE91" s="119"/>
      <c r="BF91" s="50" t="s">
        <v>112</v>
      </c>
      <c r="BG91" s="136"/>
      <c r="BH91" s="52"/>
      <c r="BI91" s="52"/>
      <c r="BJ91" s="52"/>
      <c r="BK91" s="52"/>
      <c r="BL91" s="53" t="s">
        <v>1800</v>
      </c>
      <c r="BM91" s="431" t="str">
        <f>TRIM('1. Artikeldata Grund'!D91)</f>
        <v/>
      </c>
    </row>
    <row r="92" spans="1:65" x14ac:dyDescent="0.25">
      <c r="A92" s="21">
        <v>88</v>
      </c>
      <c r="B92" s="491" t="str">
        <f>'APH KIC KIA PC'!I92</f>
        <v>Välj…</v>
      </c>
      <c r="C92" s="491" t="str">
        <f>'APH KIC KIA PC'!K92</f>
        <v>Välj…</v>
      </c>
      <c r="D92" s="46">
        <f>'APH KIC KIA PC'!D92</f>
        <v>0</v>
      </c>
      <c r="E92" s="47" t="str">
        <f>TRIM(LEFT('1. Artikeldata Grund'!E92,30))</f>
        <v/>
      </c>
      <c r="F92" s="397" t="str">
        <f>IFERROR(TRIM(RIGHT('1. Artikeldata Grund'!E92,LEN('1. Artikeldata Grund'!E92)-30)),"")</f>
        <v/>
      </c>
      <c r="G92" s="48" t="str">
        <f>TRIM('APH KIC KIA PC'!L92)</f>
        <v>Välj….</v>
      </c>
      <c r="H92" s="27">
        <f>'APH KIC KIA PC'!M92</f>
        <v>910</v>
      </c>
      <c r="I92" s="27">
        <v>99</v>
      </c>
      <c r="J92" s="117"/>
      <c r="K92" s="48" t="s">
        <v>1892</v>
      </c>
      <c r="L92" s="48" t="str">
        <f>IF('APH MD APH Specifika'!BD92="J","J","N")</f>
        <v>N</v>
      </c>
      <c r="M92" s="118"/>
      <c r="N92" s="48" t="s">
        <v>1895</v>
      </c>
      <c r="O92" s="119"/>
      <c r="P92" s="48" t="s">
        <v>1894</v>
      </c>
      <c r="Q92" s="27">
        <v>0</v>
      </c>
      <c r="R92" s="117"/>
      <c r="S92" s="117"/>
      <c r="T92" s="117"/>
      <c r="U92" s="117"/>
      <c r="V92" s="117"/>
      <c r="W92" s="27">
        <v>1</v>
      </c>
      <c r="X92" s="27">
        <v>1</v>
      </c>
      <c r="Y92" s="48" t="s">
        <v>1895</v>
      </c>
      <c r="Z92" s="48" t="s">
        <v>1895</v>
      </c>
      <c r="AA92" s="48" t="s">
        <v>1895</v>
      </c>
      <c r="AB92" s="119"/>
      <c r="AC92" s="119"/>
      <c r="AD92" s="119"/>
      <c r="AE92" s="119"/>
      <c r="AF92" s="119"/>
      <c r="AG92" s="119"/>
      <c r="AH92" s="48" t="s">
        <v>1895</v>
      </c>
      <c r="AI92" s="27" t="str">
        <f>TRIM(LEFT('1. Artikeldata Grund'!G92,6))</f>
        <v/>
      </c>
      <c r="AJ92" s="464" cm="1">
        <f t="array" ref="AJ92">_xlfn.IFS(AV92="1",20,AV92="2",20,AV92="3",20,AV92="0",99,AV92="",99)</f>
        <v>99</v>
      </c>
      <c r="AK92" s="50" t="s">
        <v>112</v>
      </c>
      <c r="AL92" s="50" t="s">
        <v>112</v>
      </c>
      <c r="AM92" s="117"/>
      <c r="AN92" s="48"/>
      <c r="AO92" s="48"/>
      <c r="AP92" s="50" t="s">
        <v>112</v>
      </c>
      <c r="AQ92" s="51">
        <v>1</v>
      </c>
      <c r="AR92" s="27" t="str">
        <f>TRIM('APH KIC KIA PC'!O92)</f>
        <v/>
      </c>
      <c r="AS92" s="118"/>
      <c r="AT92" s="48" t="str">
        <f>LEFT('1. Artikeldata Grund'!H92,2)</f>
        <v>Vä</v>
      </c>
      <c r="AU92" s="27" t="str" cm="1">
        <f t="array" ref="AU92">_xlfn.IFS('1. Artikeldata Grund'!I92="","",'1. Artikeldata Grund'!I92=Tabeller!$J$3,"",'1. Artikeldata Grund'!I92=Tabeller!$J$4,"",'1. Artikeldata Grund'!I92=Tabeller!$J$5,LEFT('1. Artikeldata Grund'!I92,1),'1. Artikeldata Grund'!I92=Tabeller!$J$6,LEFT('1. Artikeldata Grund'!I92,1))</f>
        <v/>
      </c>
      <c r="AV92" s="27" t="str" cm="1">
        <f t="array" ref="AV92">_xlfn.IFS('1. Artikeldata Grund'!J92="","",'1. Artikeldata Grund'!J92=Tabeller!$K$3,"",'1. Artikeldata Grund'!J92=Tabeller!$K$4,"",'1. Artikeldata Grund'!J92=Tabeller!$K$5,LEFT('1. Artikeldata Grund'!J92,1),'1. Artikeldata Grund'!J92=Tabeller!$K$6,LEFT('1. Artikeldata Grund'!J92,1),'1. Artikeldata Grund'!J92=Tabeller!$K$7,LEFT('1. Artikeldata Grund'!J92,1))</f>
        <v/>
      </c>
      <c r="AW92" s="27"/>
      <c r="AX92" s="27">
        <f>IF('APH KIC KIA PC'!K92=Tabeller!$AI$4,2,1)</f>
        <v>1</v>
      </c>
      <c r="AY92" s="27" t="str" cm="1">
        <f t="array" ref="AY92">IF('APH KIC KIA PC'!K92=Tabeller!$AI$4,99,IFERROR(_xlfn.IFS('4. Inköpsdata'!L92=25%,41,'4. Inköpsdata'!L92=12%,42,'4. Inköpsdata'!L92=6%,43,'4. Inköpsdata'!L92="Momsfritt",38),""))</f>
        <v/>
      </c>
      <c r="AZ92" s="52" t="e">
        <f>IF('APH KIC KIA PC'!K92=Tabeller!$AI$4,'4. Inköpsdata'!J92,ROUND('APH KIC KIA PC'!AB92,2))</f>
        <v>#VALUE!</v>
      </c>
      <c r="BA92" s="52" t="e">
        <f>IF('APH KIC KIA PC'!K92=Tabeller!$AI$4,0.01,ROUND('APH KIC KIA PC'!AA92,2))</f>
        <v>#VALUE!</v>
      </c>
      <c r="BB92" s="27" t="str">
        <f>TRIM(RIGHT('1. Artikeldata Grund'!G92,2))</f>
        <v/>
      </c>
      <c r="BC92" s="136"/>
      <c r="BD92" s="48" t="s">
        <v>1895</v>
      </c>
      <c r="BE92" s="119"/>
      <c r="BF92" s="50" t="s">
        <v>112</v>
      </c>
      <c r="BG92" s="136"/>
      <c r="BH92" s="52"/>
      <c r="BI92" s="52"/>
      <c r="BJ92" s="52"/>
      <c r="BK92" s="52"/>
      <c r="BL92" s="53" t="s">
        <v>1800</v>
      </c>
      <c r="BM92" s="431" t="str">
        <f>TRIM('1. Artikeldata Grund'!D92)</f>
        <v/>
      </c>
    </row>
    <row r="93" spans="1:65" x14ac:dyDescent="0.25">
      <c r="A93" s="21">
        <v>89</v>
      </c>
      <c r="B93" s="491" t="str">
        <f>'APH KIC KIA PC'!I93</f>
        <v>Välj…</v>
      </c>
      <c r="C93" s="491" t="str">
        <f>'APH KIC KIA PC'!K93</f>
        <v>Välj…</v>
      </c>
      <c r="D93" s="46">
        <f>'APH KIC KIA PC'!D93</f>
        <v>0</v>
      </c>
      <c r="E93" s="47" t="str">
        <f>TRIM(LEFT('1. Artikeldata Grund'!E93,30))</f>
        <v/>
      </c>
      <c r="F93" s="397" t="str">
        <f>IFERROR(TRIM(RIGHT('1. Artikeldata Grund'!E93,LEN('1. Artikeldata Grund'!E93)-30)),"")</f>
        <v/>
      </c>
      <c r="G93" s="48" t="str">
        <f>TRIM('APH KIC KIA PC'!L93)</f>
        <v>Välj….</v>
      </c>
      <c r="H93" s="27">
        <f>'APH KIC KIA PC'!M93</f>
        <v>910</v>
      </c>
      <c r="I93" s="27">
        <v>99</v>
      </c>
      <c r="J93" s="117"/>
      <c r="K93" s="48" t="s">
        <v>1892</v>
      </c>
      <c r="L93" s="48" t="str">
        <f>IF('APH MD APH Specifika'!BD93="J","J","N")</f>
        <v>N</v>
      </c>
      <c r="M93" s="118"/>
      <c r="N93" s="48" t="s">
        <v>1895</v>
      </c>
      <c r="O93" s="119"/>
      <c r="P93" s="48" t="s">
        <v>1894</v>
      </c>
      <c r="Q93" s="27">
        <v>0</v>
      </c>
      <c r="R93" s="117"/>
      <c r="S93" s="117"/>
      <c r="T93" s="117"/>
      <c r="U93" s="117"/>
      <c r="V93" s="117"/>
      <c r="W93" s="27">
        <v>1</v>
      </c>
      <c r="X93" s="27">
        <v>1</v>
      </c>
      <c r="Y93" s="48" t="s">
        <v>1895</v>
      </c>
      <c r="Z93" s="48" t="s">
        <v>1895</v>
      </c>
      <c r="AA93" s="48" t="s">
        <v>1895</v>
      </c>
      <c r="AB93" s="119"/>
      <c r="AC93" s="119"/>
      <c r="AD93" s="119"/>
      <c r="AE93" s="119"/>
      <c r="AF93" s="119"/>
      <c r="AG93" s="119"/>
      <c r="AH93" s="48" t="s">
        <v>1895</v>
      </c>
      <c r="AI93" s="27" t="str">
        <f>TRIM(LEFT('1. Artikeldata Grund'!G93,6))</f>
        <v/>
      </c>
      <c r="AJ93" s="464" cm="1">
        <f t="array" ref="AJ93">_xlfn.IFS(AV93="1",20,AV93="2",20,AV93="3",20,AV93="0",99,AV93="",99)</f>
        <v>99</v>
      </c>
      <c r="AK93" s="50" t="s">
        <v>112</v>
      </c>
      <c r="AL93" s="50" t="s">
        <v>112</v>
      </c>
      <c r="AM93" s="117"/>
      <c r="AN93" s="48"/>
      <c r="AO93" s="48"/>
      <c r="AP93" s="50" t="s">
        <v>112</v>
      </c>
      <c r="AQ93" s="51">
        <v>1</v>
      </c>
      <c r="AR93" s="27" t="str">
        <f>TRIM('APH KIC KIA PC'!O93)</f>
        <v/>
      </c>
      <c r="AS93" s="118"/>
      <c r="AT93" s="48" t="str">
        <f>LEFT('1. Artikeldata Grund'!H93,2)</f>
        <v>Vä</v>
      </c>
      <c r="AU93" s="27" t="str" cm="1">
        <f t="array" ref="AU93">_xlfn.IFS('1. Artikeldata Grund'!I93="","",'1. Artikeldata Grund'!I93=Tabeller!$J$3,"",'1. Artikeldata Grund'!I93=Tabeller!$J$4,"",'1. Artikeldata Grund'!I93=Tabeller!$J$5,LEFT('1. Artikeldata Grund'!I93,1),'1. Artikeldata Grund'!I93=Tabeller!$J$6,LEFT('1. Artikeldata Grund'!I93,1))</f>
        <v/>
      </c>
      <c r="AV93" s="27" t="str" cm="1">
        <f t="array" ref="AV93">_xlfn.IFS('1. Artikeldata Grund'!J93="","",'1. Artikeldata Grund'!J93=Tabeller!$K$3,"",'1. Artikeldata Grund'!J93=Tabeller!$K$4,"",'1. Artikeldata Grund'!J93=Tabeller!$K$5,LEFT('1. Artikeldata Grund'!J93,1),'1. Artikeldata Grund'!J93=Tabeller!$K$6,LEFT('1. Artikeldata Grund'!J93,1),'1. Artikeldata Grund'!J93=Tabeller!$K$7,LEFT('1. Artikeldata Grund'!J93,1))</f>
        <v/>
      </c>
      <c r="AW93" s="27"/>
      <c r="AX93" s="27">
        <f>IF('APH KIC KIA PC'!K93=Tabeller!$AI$4,2,1)</f>
        <v>1</v>
      </c>
      <c r="AY93" s="27" t="str" cm="1">
        <f t="array" ref="AY93">IF('APH KIC KIA PC'!K93=Tabeller!$AI$4,99,IFERROR(_xlfn.IFS('4. Inköpsdata'!L93=25%,41,'4. Inköpsdata'!L93=12%,42,'4. Inköpsdata'!L93=6%,43,'4. Inköpsdata'!L93="Momsfritt",38),""))</f>
        <v/>
      </c>
      <c r="AZ93" s="52" t="e">
        <f>IF('APH KIC KIA PC'!K93=Tabeller!$AI$4,'4. Inköpsdata'!J93,ROUND('APH KIC KIA PC'!AB93,2))</f>
        <v>#VALUE!</v>
      </c>
      <c r="BA93" s="52" t="e">
        <f>IF('APH KIC KIA PC'!K93=Tabeller!$AI$4,0.01,ROUND('APH KIC KIA PC'!AA93,2))</f>
        <v>#VALUE!</v>
      </c>
      <c r="BB93" s="27" t="str">
        <f>TRIM(RIGHT('1. Artikeldata Grund'!G93,2))</f>
        <v/>
      </c>
      <c r="BC93" s="136"/>
      <c r="BD93" s="48" t="s">
        <v>1895</v>
      </c>
      <c r="BE93" s="119"/>
      <c r="BF93" s="50" t="s">
        <v>112</v>
      </c>
      <c r="BG93" s="136"/>
      <c r="BH93" s="52"/>
      <c r="BI93" s="52"/>
      <c r="BJ93" s="52"/>
      <c r="BK93" s="52"/>
      <c r="BL93" s="53" t="s">
        <v>1800</v>
      </c>
      <c r="BM93" s="431" t="str">
        <f>TRIM('1. Artikeldata Grund'!D93)</f>
        <v/>
      </c>
    </row>
    <row r="94" spans="1:65" x14ac:dyDescent="0.25">
      <c r="A94" s="21">
        <v>90</v>
      </c>
      <c r="B94" s="491" t="str">
        <f>'APH KIC KIA PC'!I94</f>
        <v>Välj…</v>
      </c>
      <c r="C94" s="491" t="str">
        <f>'APH KIC KIA PC'!K94</f>
        <v>Välj…</v>
      </c>
      <c r="D94" s="46">
        <f>'APH KIC KIA PC'!D94</f>
        <v>0</v>
      </c>
      <c r="E94" s="47" t="str">
        <f>TRIM(LEFT('1. Artikeldata Grund'!E94,30))</f>
        <v/>
      </c>
      <c r="F94" s="397" t="str">
        <f>IFERROR(TRIM(RIGHT('1. Artikeldata Grund'!E94,LEN('1. Artikeldata Grund'!E94)-30)),"")</f>
        <v/>
      </c>
      <c r="G94" s="48" t="str">
        <f>TRIM('APH KIC KIA PC'!L94)</f>
        <v>Välj….</v>
      </c>
      <c r="H94" s="27">
        <f>'APH KIC KIA PC'!M94</f>
        <v>910</v>
      </c>
      <c r="I94" s="27">
        <v>99</v>
      </c>
      <c r="J94" s="117"/>
      <c r="K94" s="48" t="s">
        <v>1892</v>
      </c>
      <c r="L94" s="48" t="str">
        <f>IF('APH MD APH Specifika'!BD94="J","J","N")</f>
        <v>N</v>
      </c>
      <c r="M94" s="118"/>
      <c r="N94" s="48" t="s">
        <v>1895</v>
      </c>
      <c r="O94" s="119"/>
      <c r="P94" s="48" t="s">
        <v>1894</v>
      </c>
      <c r="Q94" s="27">
        <v>0</v>
      </c>
      <c r="R94" s="117"/>
      <c r="S94" s="117"/>
      <c r="T94" s="117"/>
      <c r="U94" s="117"/>
      <c r="V94" s="117"/>
      <c r="W94" s="27">
        <v>1</v>
      </c>
      <c r="X94" s="27">
        <v>1</v>
      </c>
      <c r="Y94" s="48" t="s">
        <v>1895</v>
      </c>
      <c r="Z94" s="48" t="s">
        <v>1895</v>
      </c>
      <c r="AA94" s="48" t="s">
        <v>1895</v>
      </c>
      <c r="AB94" s="119"/>
      <c r="AC94" s="119"/>
      <c r="AD94" s="119"/>
      <c r="AE94" s="119"/>
      <c r="AF94" s="119"/>
      <c r="AG94" s="119"/>
      <c r="AH94" s="48" t="s">
        <v>1895</v>
      </c>
      <c r="AI94" s="27" t="str">
        <f>TRIM(LEFT('1. Artikeldata Grund'!G94,6))</f>
        <v/>
      </c>
      <c r="AJ94" s="464" cm="1">
        <f t="array" ref="AJ94">_xlfn.IFS(AV94="1",20,AV94="2",20,AV94="3",20,AV94="0",99,AV94="",99)</f>
        <v>99</v>
      </c>
      <c r="AK94" s="50" t="s">
        <v>112</v>
      </c>
      <c r="AL94" s="50" t="s">
        <v>112</v>
      </c>
      <c r="AM94" s="117"/>
      <c r="AN94" s="48"/>
      <c r="AO94" s="48"/>
      <c r="AP94" s="50" t="s">
        <v>112</v>
      </c>
      <c r="AQ94" s="51">
        <v>1</v>
      </c>
      <c r="AR94" s="27" t="str">
        <f>TRIM('APH KIC KIA PC'!O94)</f>
        <v/>
      </c>
      <c r="AS94" s="118"/>
      <c r="AT94" s="48" t="str">
        <f>LEFT('1. Artikeldata Grund'!H94,2)</f>
        <v>Vä</v>
      </c>
      <c r="AU94" s="27" t="str" cm="1">
        <f t="array" ref="AU94">_xlfn.IFS('1. Artikeldata Grund'!I94="","",'1. Artikeldata Grund'!I94=Tabeller!$J$3,"",'1. Artikeldata Grund'!I94=Tabeller!$J$4,"",'1. Artikeldata Grund'!I94=Tabeller!$J$5,LEFT('1. Artikeldata Grund'!I94,1),'1. Artikeldata Grund'!I94=Tabeller!$J$6,LEFT('1. Artikeldata Grund'!I94,1))</f>
        <v/>
      </c>
      <c r="AV94" s="27" t="str" cm="1">
        <f t="array" ref="AV94">_xlfn.IFS('1. Artikeldata Grund'!J94="","",'1. Artikeldata Grund'!J94=Tabeller!$K$3,"",'1. Artikeldata Grund'!J94=Tabeller!$K$4,"",'1. Artikeldata Grund'!J94=Tabeller!$K$5,LEFT('1. Artikeldata Grund'!J94,1),'1. Artikeldata Grund'!J94=Tabeller!$K$6,LEFT('1. Artikeldata Grund'!J94,1),'1. Artikeldata Grund'!J94=Tabeller!$K$7,LEFT('1. Artikeldata Grund'!J94,1))</f>
        <v/>
      </c>
      <c r="AW94" s="27"/>
      <c r="AX94" s="27">
        <f>IF('APH KIC KIA PC'!K94=Tabeller!$AI$4,2,1)</f>
        <v>1</v>
      </c>
      <c r="AY94" s="27" t="str" cm="1">
        <f t="array" ref="AY94">IF('APH KIC KIA PC'!K94=Tabeller!$AI$4,99,IFERROR(_xlfn.IFS('4. Inköpsdata'!L94=25%,41,'4. Inköpsdata'!L94=12%,42,'4. Inköpsdata'!L94=6%,43,'4. Inköpsdata'!L94="Momsfritt",38),""))</f>
        <v/>
      </c>
      <c r="AZ94" s="52" t="e">
        <f>IF('APH KIC KIA PC'!K94=Tabeller!$AI$4,'4. Inköpsdata'!J94,ROUND('APH KIC KIA PC'!AB94,2))</f>
        <v>#VALUE!</v>
      </c>
      <c r="BA94" s="52" t="e">
        <f>IF('APH KIC KIA PC'!K94=Tabeller!$AI$4,0.01,ROUND('APH KIC KIA PC'!AA94,2))</f>
        <v>#VALUE!</v>
      </c>
      <c r="BB94" s="27" t="str">
        <f>TRIM(RIGHT('1. Artikeldata Grund'!G94,2))</f>
        <v/>
      </c>
      <c r="BC94" s="136"/>
      <c r="BD94" s="48" t="s">
        <v>1895</v>
      </c>
      <c r="BE94" s="119"/>
      <c r="BF94" s="50" t="s">
        <v>112</v>
      </c>
      <c r="BG94" s="136"/>
      <c r="BH94" s="52"/>
      <c r="BI94" s="52"/>
      <c r="BJ94" s="52"/>
      <c r="BK94" s="52"/>
      <c r="BL94" s="53" t="s">
        <v>1800</v>
      </c>
      <c r="BM94" s="431" t="str">
        <f>TRIM('1. Artikeldata Grund'!D94)</f>
        <v/>
      </c>
    </row>
    <row r="95" spans="1:65" x14ac:dyDescent="0.25">
      <c r="A95" s="21">
        <v>91</v>
      </c>
      <c r="B95" s="491" t="str">
        <f>'APH KIC KIA PC'!I95</f>
        <v>Välj…</v>
      </c>
      <c r="C95" s="491" t="str">
        <f>'APH KIC KIA PC'!K95</f>
        <v>Välj…</v>
      </c>
      <c r="D95" s="46">
        <f>'APH KIC KIA PC'!D95</f>
        <v>0</v>
      </c>
      <c r="E95" s="47" t="str">
        <f>TRIM(LEFT('1. Artikeldata Grund'!E95,30))</f>
        <v/>
      </c>
      <c r="F95" s="397" t="str">
        <f>IFERROR(TRIM(RIGHT('1. Artikeldata Grund'!E95,LEN('1. Artikeldata Grund'!E95)-30)),"")</f>
        <v/>
      </c>
      <c r="G95" s="48" t="str">
        <f>TRIM('APH KIC KIA PC'!L95)</f>
        <v>Välj….</v>
      </c>
      <c r="H95" s="27">
        <f>'APH KIC KIA PC'!M95</f>
        <v>910</v>
      </c>
      <c r="I95" s="27">
        <v>99</v>
      </c>
      <c r="J95" s="117"/>
      <c r="K95" s="48" t="s">
        <v>1892</v>
      </c>
      <c r="L95" s="48" t="str">
        <f>IF('APH MD APH Specifika'!BD95="J","J","N")</f>
        <v>N</v>
      </c>
      <c r="M95" s="118"/>
      <c r="N95" s="48" t="s">
        <v>1895</v>
      </c>
      <c r="O95" s="119"/>
      <c r="P95" s="48" t="s">
        <v>1894</v>
      </c>
      <c r="Q95" s="27">
        <v>0</v>
      </c>
      <c r="R95" s="117"/>
      <c r="S95" s="117"/>
      <c r="T95" s="117"/>
      <c r="U95" s="117"/>
      <c r="V95" s="117"/>
      <c r="W95" s="27">
        <v>1</v>
      </c>
      <c r="X95" s="27">
        <v>1</v>
      </c>
      <c r="Y95" s="48" t="s">
        <v>1895</v>
      </c>
      <c r="Z95" s="48" t="s">
        <v>1895</v>
      </c>
      <c r="AA95" s="48" t="s">
        <v>1895</v>
      </c>
      <c r="AB95" s="119"/>
      <c r="AC95" s="119"/>
      <c r="AD95" s="119"/>
      <c r="AE95" s="119"/>
      <c r="AF95" s="119"/>
      <c r="AG95" s="119"/>
      <c r="AH95" s="48" t="s">
        <v>1895</v>
      </c>
      <c r="AI95" s="27" t="str">
        <f>TRIM(LEFT('1. Artikeldata Grund'!G95,6))</f>
        <v/>
      </c>
      <c r="AJ95" s="464" cm="1">
        <f t="array" ref="AJ95">_xlfn.IFS(AV95="1",20,AV95="2",20,AV95="3",20,AV95="0",99,AV95="",99)</f>
        <v>99</v>
      </c>
      <c r="AK95" s="50" t="s">
        <v>112</v>
      </c>
      <c r="AL95" s="50" t="s">
        <v>112</v>
      </c>
      <c r="AM95" s="117"/>
      <c r="AN95" s="48"/>
      <c r="AO95" s="48"/>
      <c r="AP95" s="50" t="s">
        <v>112</v>
      </c>
      <c r="AQ95" s="51">
        <v>1</v>
      </c>
      <c r="AR95" s="27" t="str">
        <f>TRIM('APH KIC KIA PC'!O95)</f>
        <v/>
      </c>
      <c r="AS95" s="118"/>
      <c r="AT95" s="48" t="str">
        <f>LEFT('1. Artikeldata Grund'!H95,2)</f>
        <v>Vä</v>
      </c>
      <c r="AU95" s="27" t="str" cm="1">
        <f t="array" ref="AU95">_xlfn.IFS('1. Artikeldata Grund'!I95="","",'1. Artikeldata Grund'!I95=Tabeller!$J$3,"",'1. Artikeldata Grund'!I95=Tabeller!$J$4,"",'1. Artikeldata Grund'!I95=Tabeller!$J$5,LEFT('1. Artikeldata Grund'!I95,1),'1. Artikeldata Grund'!I95=Tabeller!$J$6,LEFT('1. Artikeldata Grund'!I95,1))</f>
        <v/>
      </c>
      <c r="AV95" s="27" t="str" cm="1">
        <f t="array" ref="AV95">_xlfn.IFS('1. Artikeldata Grund'!J95="","",'1. Artikeldata Grund'!J95=Tabeller!$K$3,"",'1. Artikeldata Grund'!J95=Tabeller!$K$4,"",'1. Artikeldata Grund'!J95=Tabeller!$K$5,LEFT('1. Artikeldata Grund'!J95,1),'1. Artikeldata Grund'!J95=Tabeller!$K$6,LEFT('1. Artikeldata Grund'!J95,1),'1. Artikeldata Grund'!J95=Tabeller!$K$7,LEFT('1. Artikeldata Grund'!J95,1))</f>
        <v/>
      </c>
      <c r="AW95" s="27"/>
      <c r="AX95" s="27">
        <f>IF('APH KIC KIA PC'!K95=Tabeller!$AI$4,2,1)</f>
        <v>1</v>
      </c>
      <c r="AY95" s="27" t="str" cm="1">
        <f t="array" ref="AY95">IF('APH KIC KIA PC'!K95=Tabeller!$AI$4,99,IFERROR(_xlfn.IFS('4. Inköpsdata'!L95=25%,41,'4. Inköpsdata'!L95=12%,42,'4. Inköpsdata'!L95=6%,43,'4. Inköpsdata'!L95="Momsfritt",38),""))</f>
        <v/>
      </c>
      <c r="AZ95" s="52" t="e">
        <f>IF('APH KIC KIA PC'!K95=Tabeller!$AI$4,'4. Inköpsdata'!J95,ROUND('APH KIC KIA PC'!AB95,2))</f>
        <v>#VALUE!</v>
      </c>
      <c r="BA95" s="52" t="e">
        <f>IF('APH KIC KIA PC'!K95=Tabeller!$AI$4,0.01,ROUND('APH KIC KIA PC'!AA95,2))</f>
        <v>#VALUE!</v>
      </c>
      <c r="BB95" s="27" t="str">
        <f>TRIM(RIGHT('1. Artikeldata Grund'!G95,2))</f>
        <v/>
      </c>
      <c r="BC95" s="136"/>
      <c r="BD95" s="48" t="s">
        <v>1895</v>
      </c>
      <c r="BE95" s="119"/>
      <c r="BF95" s="50" t="s">
        <v>112</v>
      </c>
      <c r="BG95" s="136"/>
      <c r="BH95" s="52"/>
      <c r="BI95" s="52"/>
      <c r="BJ95" s="52"/>
      <c r="BK95" s="52"/>
      <c r="BL95" s="53" t="s">
        <v>1800</v>
      </c>
      <c r="BM95" s="431" t="str">
        <f>TRIM('1. Artikeldata Grund'!D95)</f>
        <v/>
      </c>
    </row>
    <row r="96" spans="1:65" x14ac:dyDescent="0.25">
      <c r="A96" s="21">
        <v>92</v>
      </c>
      <c r="B96" s="491" t="str">
        <f>'APH KIC KIA PC'!I96</f>
        <v>Välj…</v>
      </c>
      <c r="C96" s="491" t="str">
        <f>'APH KIC KIA PC'!K96</f>
        <v>Välj…</v>
      </c>
      <c r="D96" s="46">
        <f>'APH KIC KIA PC'!D96</f>
        <v>0</v>
      </c>
      <c r="E96" s="47" t="str">
        <f>TRIM(LEFT('1. Artikeldata Grund'!E96,30))</f>
        <v/>
      </c>
      <c r="F96" s="397" t="str">
        <f>IFERROR(TRIM(RIGHT('1. Artikeldata Grund'!E96,LEN('1. Artikeldata Grund'!E96)-30)),"")</f>
        <v/>
      </c>
      <c r="G96" s="48" t="str">
        <f>TRIM('APH KIC KIA PC'!L96)</f>
        <v>Välj….</v>
      </c>
      <c r="H96" s="27">
        <f>'APH KIC KIA PC'!M96</f>
        <v>910</v>
      </c>
      <c r="I96" s="27">
        <v>99</v>
      </c>
      <c r="J96" s="117"/>
      <c r="K96" s="48" t="s">
        <v>1892</v>
      </c>
      <c r="L96" s="48" t="str">
        <f>IF('APH MD APH Specifika'!BD96="J","J","N")</f>
        <v>N</v>
      </c>
      <c r="M96" s="118"/>
      <c r="N96" s="48" t="s">
        <v>1895</v>
      </c>
      <c r="O96" s="119"/>
      <c r="P96" s="48" t="s">
        <v>1894</v>
      </c>
      <c r="Q96" s="27">
        <v>0</v>
      </c>
      <c r="R96" s="117"/>
      <c r="S96" s="117"/>
      <c r="T96" s="117"/>
      <c r="U96" s="117"/>
      <c r="V96" s="117"/>
      <c r="W96" s="27">
        <v>1</v>
      </c>
      <c r="X96" s="27">
        <v>1</v>
      </c>
      <c r="Y96" s="48" t="s">
        <v>1895</v>
      </c>
      <c r="Z96" s="48" t="s">
        <v>1895</v>
      </c>
      <c r="AA96" s="48" t="s">
        <v>1895</v>
      </c>
      <c r="AB96" s="119"/>
      <c r="AC96" s="119"/>
      <c r="AD96" s="119"/>
      <c r="AE96" s="119"/>
      <c r="AF96" s="119"/>
      <c r="AG96" s="119"/>
      <c r="AH96" s="48" t="s">
        <v>1895</v>
      </c>
      <c r="AI96" s="27" t="str">
        <f>TRIM(LEFT('1. Artikeldata Grund'!G96,6))</f>
        <v/>
      </c>
      <c r="AJ96" s="464" cm="1">
        <f t="array" ref="AJ96">_xlfn.IFS(AV96="1",20,AV96="2",20,AV96="3",20,AV96="0",99,AV96="",99)</f>
        <v>99</v>
      </c>
      <c r="AK96" s="50" t="s">
        <v>112</v>
      </c>
      <c r="AL96" s="50" t="s">
        <v>112</v>
      </c>
      <c r="AM96" s="117"/>
      <c r="AN96" s="48"/>
      <c r="AO96" s="48"/>
      <c r="AP96" s="50" t="s">
        <v>112</v>
      </c>
      <c r="AQ96" s="51">
        <v>1</v>
      </c>
      <c r="AR96" s="27" t="str">
        <f>TRIM('APH KIC KIA PC'!O96)</f>
        <v/>
      </c>
      <c r="AS96" s="118"/>
      <c r="AT96" s="48" t="str">
        <f>LEFT('1. Artikeldata Grund'!H96,2)</f>
        <v>Vä</v>
      </c>
      <c r="AU96" s="27" t="str" cm="1">
        <f t="array" ref="AU96">_xlfn.IFS('1. Artikeldata Grund'!I96="","",'1. Artikeldata Grund'!I96=Tabeller!$J$3,"",'1. Artikeldata Grund'!I96=Tabeller!$J$4,"",'1. Artikeldata Grund'!I96=Tabeller!$J$5,LEFT('1. Artikeldata Grund'!I96,1),'1. Artikeldata Grund'!I96=Tabeller!$J$6,LEFT('1. Artikeldata Grund'!I96,1))</f>
        <v/>
      </c>
      <c r="AV96" s="27" t="str" cm="1">
        <f t="array" ref="AV96">_xlfn.IFS('1. Artikeldata Grund'!J96="","",'1. Artikeldata Grund'!J96=Tabeller!$K$3,"",'1. Artikeldata Grund'!J96=Tabeller!$K$4,"",'1. Artikeldata Grund'!J96=Tabeller!$K$5,LEFT('1. Artikeldata Grund'!J96,1),'1. Artikeldata Grund'!J96=Tabeller!$K$6,LEFT('1. Artikeldata Grund'!J96,1),'1. Artikeldata Grund'!J96=Tabeller!$K$7,LEFT('1. Artikeldata Grund'!J96,1))</f>
        <v/>
      </c>
      <c r="AW96" s="27"/>
      <c r="AX96" s="27">
        <f>IF('APH KIC KIA PC'!K96=Tabeller!$AI$4,2,1)</f>
        <v>1</v>
      </c>
      <c r="AY96" s="27" t="str" cm="1">
        <f t="array" ref="AY96">IF('APH KIC KIA PC'!K96=Tabeller!$AI$4,99,IFERROR(_xlfn.IFS('4. Inköpsdata'!L96=25%,41,'4. Inköpsdata'!L96=12%,42,'4. Inköpsdata'!L96=6%,43,'4. Inköpsdata'!L96="Momsfritt",38),""))</f>
        <v/>
      </c>
      <c r="AZ96" s="52" t="e">
        <f>IF('APH KIC KIA PC'!K96=Tabeller!$AI$4,'4. Inköpsdata'!J96,ROUND('APH KIC KIA PC'!AB96,2))</f>
        <v>#VALUE!</v>
      </c>
      <c r="BA96" s="52" t="e">
        <f>IF('APH KIC KIA PC'!K96=Tabeller!$AI$4,0.01,ROUND('APH KIC KIA PC'!AA96,2))</f>
        <v>#VALUE!</v>
      </c>
      <c r="BB96" s="27" t="str">
        <f>TRIM(RIGHT('1. Artikeldata Grund'!G96,2))</f>
        <v/>
      </c>
      <c r="BC96" s="136"/>
      <c r="BD96" s="48" t="s">
        <v>1895</v>
      </c>
      <c r="BE96" s="119"/>
      <c r="BF96" s="50" t="s">
        <v>112</v>
      </c>
      <c r="BG96" s="136"/>
      <c r="BH96" s="52"/>
      <c r="BI96" s="52"/>
      <c r="BJ96" s="52"/>
      <c r="BK96" s="52"/>
      <c r="BL96" s="53" t="s">
        <v>1800</v>
      </c>
      <c r="BM96" s="431" t="str">
        <f>TRIM('1. Artikeldata Grund'!D96)</f>
        <v/>
      </c>
    </row>
    <row r="97" spans="1:65" x14ac:dyDescent="0.25">
      <c r="A97" s="21">
        <v>93</v>
      </c>
      <c r="B97" s="491" t="str">
        <f>'APH KIC KIA PC'!I97</f>
        <v>Välj…</v>
      </c>
      <c r="C97" s="491" t="str">
        <f>'APH KIC KIA PC'!K97</f>
        <v>Välj…</v>
      </c>
      <c r="D97" s="46">
        <f>'APH KIC KIA PC'!D97</f>
        <v>0</v>
      </c>
      <c r="E97" s="47" t="str">
        <f>TRIM(LEFT('1. Artikeldata Grund'!E97,30))</f>
        <v/>
      </c>
      <c r="F97" s="397" t="str">
        <f>IFERROR(TRIM(RIGHT('1. Artikeldata Grund'!E97,LEN('1. Artikeldata Grund'!E97)-30)),"")</f>
        <v/>
      </c>
      <c r="G97" s="48" t="str">
        <f>TRIM('APH KIC KIA PC'!L97)</f>
        <v>Välj….</v>
      </c>
      <c r="H97" s="27">
        <f>'APH KIC KIA PC'!M97</f>
        <v>910</v>
      </c>
      <c r="I97" s="27">
        <v>99</v>
      </c>
      <c r="J97" s="117"/>
      <c r="K97" s="48" t="s">
        <v>1892</v>
      </c>
      <c r="L97" s="48" t="str">
        <f>IF('APH MD APH Specifika'!BD97="J","J","N")</f>
        <v>N</v>
      </c>
      <c r="M97" s="118"/>
      <c r="N97" s="48" t="s">
        <v>1895</v>
      </c>
      <c r="O97" s="119"/>
      <c r="P97" s="48" t="s">
        <v>1894</v>
      </c>
      <c r="Q97" s="27">
        <v>0</v>
      </c>
      <c r="R97" s="117"/>
      <c r="S97" s="117"/>
      <c r="T97" s="117"/>
      <c r="U97" s="117"/>
      <c r="V97" s="117"/>
      <c r="W97" s="27">
        <v>1</v>
      </c>
      <c r="X97" s="27">
        <v>1</v>
      </c>
      <c r="Y97" s="48" t="s">
        <v>1895</v>
      </c>
      <c r="Z97" s="48" t="s">
        <v>1895</v>
      </c>
      <c r="AA97" s="48" t="s">
        <v>1895</v>
      </c>
      <c r="AB97" s="119"/>
      <c r="AC97" s="119"/>
      <c r="AD97" s="119"/>
      <c r="AE97" s="119"/>
      <c r="AF97" s="119"/>
      <c r="AG97" s="119"/>
      <c r="AH97" s="48" t="s">
        <v>1895</v>
      </c>
      <c r="AI97" s="27" t="str">
        <f>TRIM(LEFT('1. Artikeldata Grund'!G97,6))</f>
        <v/>
      </c>
      <c r="AJ97" s="464" cm="1">
        <f t="array" ref="AJ97">_xlfn.IFS(AV97="1",20,AV97="2",20,AV97="3",20,AV97="0",99,AV97="",99)</f>
        <v>99</v>
      </c>
      <c r="AK97" s="50" t="s">
        <v>112</v>
      </c>
      <c r="AL97" s="50" t="s">
        <v>112</v>
      </c>
      <c r="AM97" s="117"/>
      <c r="AN97" s="48"/>
      <c r="AO97" s="48"/>
      <c r="AP97" s="50" t="s">
        <v>112</v>
      </c>
      <c r="AQ97" s="51">
        <v>1</v>
      </c>
      <c r="AR97" s="27" t="str">
        <f>TRIM('APH KIC KIA PC'!O97)</f>
        <v/>
      </c>
      <c r="AS97" s="118"/>
      <c r="AT97" s="48" t="str">
        <f>LEFT('1. Artikeldata Grund'!H97,2)</f>
        <v>Vä</v>
      </c>
      <c r="AU97" s="27" t="str" cm="1">
        <f t="array" ref="AU97">_xlfn.IFS('1. Artikeldata Grund'!I97="","",'1. Artikeldata Grund'!I97=Tabeller!$J$3,"",'1. Artikeldata Grund'!I97=Tabeller!$J$4,"",'1. Artikeldata Grund'!I97=Tabeller!$J$5,LEFT('1. Artikeldata Grund'!I97,1),'1. Artikeldata Grund'!I97=Tabeller!$J$6,LEFT('1. Artikeldata Grund'!I97,1))</f>
        <v/>
      </c>
      <c r="AV97" s="27" t="str" cm="1">
        <f t="array" ref="AV97">_xlfn.IFS('1. Artikeldata Grund'!J97="","",'1. Artikeldata Grund'!J97=Tabeller!$K$3,"",'1. Artikeldata Grund'!J97=Tabeller!$K$4,"",'1. Artikeldata Grund'!J97=Tabeller!$K$5,LEFT('1. Artikeldata Grund'!J97,1),'1. Artikeldata Grund'!J97=Tabeller!$K$6,LEFT('1. Artikeldata Grund'!J97,1),'1. Artikeldata Grund'!J97=Tabeller!$K$7,LEFT('1. Artikeldata Grund'!J97,1))</f>
        <v/>
      </c>
      <c r="AW97" s="27"/>
      <c r="AX97" s="27">
        <f>IF('APH KIC KIA PC'!K97=Tabeller!$AI$4,2,1)</f>
        <v>1</v>
      </c>
      <c r="AY97" s="27" t="str" cm="1">
        <f t="array" ref="AY97">IF('APH KIC KIA PC'!K97=Tabeller!$AI$4,99,IFERROR(_xlfn.IFS('4. Inköpsdata'!L97=25%,41,'4. Inköpsdata'!L97=12%,42,'4. Inköpsdata'!L97=6%,43,'4. Inköpsdata'!L97="Momsfritt",38),""))</f>
        <v/>
      </c>
      <c r="AZ97" s="52" t="e">
        <f>IF('APH KIC KIA PC'!K97=Tabeller!$AI$4,'4. Inköpsdata'!J97,ROUND('APH KIC KIA PC'!AB97,2))</f>
        <v>#VALUE!</v>
      </c>
      <c r="BA97" s="52" t="e">
        <f>IF('APH KIC KIA PC'!K97=Tabeller!$AI$4,0.01,ROUND('APH KIC KIA PC'!AA97,2))</f>
        <v>#VALUE!</v>
      </c>
      <c r="BB97" s="27" t="str">
        <f>TRIM(RIGHT('1. Artikeldata Grund'!G97,2))</f>
        <v/>
      </c>
      <c r="BC97" s="136"/>
      <c r="BD97" s="48" t="s">
        <v>1895</v>
      </c>
      <c r="BE97" s="119"/>
      <c r="BF97" s="50" t="s">
        <v>112</v>
      </c>
      <c r="BG97" s="136"/>
      <c r="BH97" s="52"/>
      <c r="BI97" s="52"/>
      <c r="BJ97" s="52"/>
      <c r="BK97" s="52"/>
      <c r="BL97" s="53" t="s">
        <v>1800</v>
      </c>
      <c r="BM97" s="431" t="str">
        <f>TRIM('1. Artikeldata Grund'!D97)</f>
        <v/>
      </c>
    </row>
    <row r="98" spans="1:65" x14ac:dyDescent="0.25">
      <c r="A98" s="21">
        <v>94</v>
      </c>
      <c r="B98" s="491" t="str">
        <f>'APH KIC KIA PC'!I98</f>
        <v>Välj…</v>
      </c>
      <c r="C98" s="491" t="str">
        <f>'APH KIC KIA PC'!K98</f>
        <v>Välj…</v>
      </c>
      <c r="D98" s="46">
        <f>'APH KIC KIA PC'!D98</f>
        <v>0</v>
      </c>
      <c r="E98" s="47" t="str">
        <f>TRIM(LEFT('1. Artikeldata Grund'!E98,30))</f>
        <v/>
      </c>
      <c r="F98" s="397" t="str">
        <f>IFERROR(TRIM(RIGHT('1. Artikeldata Grund'!E98,LEN('1. Artikeldata Grund'!E98)-30)),"")</f>
        <v/>
      </c>
      <c r="G98" s="48" t="str">
        <f>TRIM('APH KIC KIA PC'!L98)</f>
        <v>Välj….</v>
      </c>
      <c r="H98" s="27">
        <f>'APH KIC KIA PC'!M98</f>
        <v>910</v>
      </c>
      <c r="I98" s="27">
        <v>99</v>
      </c>
      <c r="J98" s="117"/>
      <c r="K98" s="48" t="s">
        <v>1892</v>
      </c>
      <c r="L98" s="48" t="str">
        <f>IF('APH MD APH Specifika'!BD98="J","J","N")</f>
        <v>N</v>
      </c>
      <c r="M98" s="118"/>
      <c r="N98" s="48" t="s">
        <v>1895</v>
      </c>
      <c r="O98" s="119"/>
      <c r="P98" s="48" t="s">
        <v>1894</v>
      </c>
      <c r="Q98" s="27">
        <v>0</v>
      </c>
      <c r="R98" s="117"/>
      <c r="S98" s="117"/>
      <c r="T98" s="117"/>
      <c r="U98" s="117"/>
      <c r="V98" s="117"/>
      <c r="W98" s="27">
        <v>1</v>
      </c>
      <c r="X98" s="27">
        <v>1</v>
      </c>
      <c r="Y98" s="48" t="s">
        <v>1895</v>
      </c>
      <c r="Z98" s="48" t="s">
        <v>1895</v>
      </c>
      <c r="AA98" s="48" t="s">
        <v>1895</v>
      </c>
      <c r="AB98" s="119"/>
      <c r="AC98" s="119"/>
      <c r="AD98" s="119"/>
      <c r="AE98" s="119"/>
      <c r="AF98" s="119"/>
      <c r="AG98" s="119"/>
      <c r="AH98" s="48" t="s">
        <v>1895</v>
      </c>
      <c r="AI98" s="27" t="str">
        <f>TRIM(LEFT('1. Artikeldata Grund'!G98,6))</f>
        <v/>
      </c>
      <c r="AJ98" s="464" cm="1">
        <f t="array" ref="AJ98">_xlfn.IFS(AV98="1",20,AV98="2",20,AV98="3",20,AV98="0",99,AV98="",99)</f>
        <v>99</v>
      </c>
      <c r="AK98" s="50" t="s">
        <v>112</v>
      </c>
      <c r="AL98" s="50" t="s">
        <v>112</v>
      </c>
      <c r="AM98" s="117"/>
      <c r="AN98" s="48"/>
      <c r="AO98" s="48"/>
      <c r="AP98" s="50" t="s">
        <v>112</v>
      </c>
      <c r="AQ98" s="51">
        <v>1</v>
      </c>
      <c r="AR98" s="27" t="str">
        <f>TRIM('APH KIC KIA PC'!O98)</f>
        <v/>
      </c>
      <c r="AS98" s="118"/>
      <c r="AT98" s="48" t="str">
        <f>LEFT('1. Artikeldata Grund'!H98,2)</f>
        <v>Vä</v>
      </c>
      <c r="AU98" s="27" t="str" cm="1">
        <f t="array" ref="AU98">_xlfn.IFS('1. Artikeldata Grund'!I98="","",'1. Artikeldata Grund'!I98=Tabeller!$J$3,"",'1. Artikeldata Grund'!I98=Tabeller!$J$4,"",'1. Artikeldata Grund'!I98=Tabeller!$J$5,LEFT('1. Artikeldata Grund'!I98,1),'1. Artikeldata Grund'!I98=Tabeller!$J$6,LEFT('1. Artikeldata Grund'!I98,1))</f>
        <v/>
      </c>
      <c r="AV98" s="27" t="str" cm="1">
        <f t="array" ref="AV98">_xlfn.IFS('1. Artikeldata Grund'!J98="","",'1. Artikeldata Grund'!J98=Tabeller!$K$3,"",'1. Artikeldata Grund'!J98=Tabeller!$K$4,"",'1. Artikeldata Grund'!J98=Tabeller!$K$5,LEFT('1. Artikeldata Grund'!J98,1),'1. Artikeldata Grund'!J98=Tabeller!$K$6,LEFT('1. Artikeldata Grund'!J98,1),'1. Artikeldata Grund'!J98=Tabeller!$K$7,LEFT('1. Artikeldata Grund'!J98,1))</f>
        <v/>
      </c>
      <c r="AW98" s="27"/>
      <c r="AX98" s="27">
        <f>IF('APH KIC KIA PC'!K98=Tabeller!$AI$4,2,1)</f>
        <v>1</v>
      </c>
      <c r="AY98" s="27" t="str" cm="1">
        <f t="array" ref="AY98">IF('APH KIC KIA PC'!K98=Tabeller!$AI$4,99,IFERROR(_xlfn.IFS('4. Inköpsdata'!L98=25%,41,'4. Inköpsdata'!L98=12%,42,'4. Inköpsdata'!L98=6%,43,'4. Inköpsdata'!L98="Momsfritt",38),""))</f>
        <v/>
      </c>
      <c r="AZ98" s="52" t="e">
        <f>IF('APH KIC KIA PC'!K98=Tabeller!$AI$4,'4. Inköpsdata'!J98,ROUND('APH KIC KIA PC'!AB98,2))</f>
        <v>#VALUE!</v>
      </c>
      <c r="BA98" s="52" t="e">
        <f>IF('APH KIC KIA PC'!K98=Tabeller!$AI$4,0.01,ROUND('APH KIC KIA PC'!AA98,2))</f>
        <v>#VALUE!</v>
      </c>
      <c r="BB98" s="27" t="str">
        <f>TRIM(RIGHT('1. Artikeldata Grund'!G98,2))</f>
        <v/>
      </c>
      <c r="BC98" s="136"/>
      <c r="BD98" s="48" t="s">
        <v>1895</v>
      </c>
      <c r="BE98" s="119"/>
      <c r="BF98" s="50" t="s">
        <v>112</v>
      </c>
      <c r="BG98" s="136"/>
      <c r="BH98" s="52"/>
      <c r="BI98" s="52"/>
      <c r="BJ98" s="52"/>
      <c r="BK98" s="52"/>
      <c r="BL98" s="53" t="s">
        <v>1800</v>
      </c>
      <c r="BM98" s="431" t="str">
        <f>TRIM('1. Artikeldata Grund'!D98)</f>
        <v/>
      </c>
    </row>
    <row r="99" spans="1:65" x14ac:dyDescent="0.25">
      <c r="A99" s="21">
        <v>95</v>
      </c>
      <c r="B99" s="491" t="str">
        <f>'APH KIC KIA PC'!I99</f>
        <v>Välj…</v>
      </c>
      <c r="C99" s="491" t="str">
        <f>'APH KIC KIA PC'!K99</f>
        <v>Välj…</v>
      </c>
      <c r="D99" s="46">
        <f>'APH KIC KIA PC'!D99</f>
        <v>0</v>
      </c>
      <c r="E99" s="47" t="str">
        <f>TRIM(LEFT('1. Artikeldata Grund'!E99,30))</f>
        <v/>
      </c>
      <c r="F99" s="397" t="str">
        <f>IFERROR(TRIM(RIGHT('1. Artikeldata Grund'!E99,LEN('1. Artikeldata Grund'!E99)-30)),"")</f>
        <v/>
      </c>
      <c r="G99" s="48" t="str">
        <f>TRIM('APH KIC KIA PC'!L99)</f>
        <v>Välj….</v>
      </c>
      <c r="H99" s="27">
        <f>'APH KIC KIA PC'!M99</f>
        <v>910</v>
      </c>
      <c r="I99" s="27">
        <v>99</v>
      </c>
      <c r="J99" s="117"/>
      <c r="K99" s="48" t="s">
        <v>1892</v>
      </c>
      <c r="L99" s="48" t="str">
        <f>IF('APH MD APH Specifika'!BD99="J","J","N")</f>
        <v>N</v>
      </c>
      <c r="M99" s="118"/>
      <c r="N99" s="48" t="s">
        <v>1895</v>
      </c>
      <c r="O99" s="119"/>
      <c r="P99" s="48" t="s">
        <v>1894</v>
      </c>
      <c r="Q99" s="27">
        <v>0</v>
      </c>
      <c r="R99" s="117"/>
      <c r="S99" s="117"/>
      <c r="T99" s="117"/>
      <c r="U99" s="117"/>
      <c r="V99" s="117"/>
      <c r="W99" s="27">
        <v>1</v>
      </c>
      <c r="X99" s="27">
        <v>1</v>
      </c>
      <c r="Y99" s="48" t="s">
        <v>1895</v>
      </c>
      <c r="Z99" s="48" t="s">
        <v>1895</v>
      </c>
      <c r="AA99" s="48" t="s">
        <v>1895</v>
      </c>
      <c r="AB99" s="119"/>
      <c r="AC99" s="119"/>
      <c r="AD99" s="119"/>
      <c r="AE99" s="119"/>
      <c r="AF99" s="119"/>
      <c r="AG99" s="119"/>
      <c r="AH99" s="48" t="s">
        <v>1895</v>
      </c>
      <c r="AI99" s="27" t="str">
        <f>TRIM(LEFT('1. Artikeldata Grund'!G99,6))</f>
        <v/>
      </c>
      <c r="AJ99" s="464" cm="1">
        <f t="array" ref="AJ99">_xlfn.IFS(AV99="1",20,AV99="2",20,AV99="3",20,AV99="0",99,AV99="",99)</f>
        <v>99</v>
      </c>
      <c r="AK99" s="50" t="s">
        <v>112</v>
      </c>
      <c r="AL99" s="50" t="s">
        <v>112</v>
      </c>
      <c r="AM99" s="117"/>
      <c r="AN99" s="48"/>
      <c r="AO99" s="48"/>
      <c r="AP99" s="50" t="s">
        <v>112</v>
      </c>
      <c r="AQ99" s="51">
        <v>1</v>
      </c>
      <c r="AR99" s="27" t="str">
        <f>TRIM('APH KIC KIA PC'!O99)</f>
        <v/>
      </c>
      <c r="AS99" s="118"/>
      <c r="AT99" s="48" t="str">
        <f>LEFT('1. Artikeldata Grund'!H99,2)</f>
        <v>Vä</v>
      </c>
      <c r="AU99" s="27" t="str" cm="1">
        <f t="array" ref="AU99">_xlfn.IFS('1. Artikeldata Grund'!I99="","",'1. Artikeldata Grund'!I99=Tabeller!$J$3,"",'1. Artikeldata Grund'!I99=Tabeller!$J$4,"",'1. Artikeldata Grund'!I99=Tabeller!$J$5,LEFT('1. Artikeldata Grund'!I99,1),'1. Artikeldata Grund'!I99=Tabeller!$J$6,LEFT('1. Artikeldata Grund'!I99,1))</f>
        <v/>
      </c>
      <c r="AV99" s="27" t="str" cm="1">
        <f t="array" ref="AV99">_xlfn.IFS('1. Artikeldata Grund'!J99="","",'1. Artikeldata Grund'!J99=Tabeller!$K$3,"",'1. Artikeldata Grund'!J99=Tabeller!$K$4,"",'1. Artikeldata Grund'!J99=Tabeller!$K$5,LEFT('1. Artikeldata Grund'!J99,1),'1. Artikeldata Grund'!J99=Tabeller!$K$6,LEFT('1. Artikeldata Grund'!J99,1),'1. Artikeldata Grund'!J99=Tabeller!$K$7,LEFT('1. Artikeldata Grund'!J99,1))</f>
        <v/>
      </c>
      <c r="AW99" s="27"/>
      <c r="AX99" s="27">
        <f>IF('APH KIC KIA PC'!K99=Tabeller!$AI$4,2,1)</f>
        <v>1</v>
      </c>
      <c r="AY99" s="27" t="str" cm="1">
        <f t="array" ref="AY99">IF('APH KIC KIA PC'!K99=Tabeller!$AI$4,99,IFERROR(_xlfn.IFS('4. Inköpsdata'!L99=25%,41,'4. Inköpsdata'!L99=12%,42,'4. Inköpsdata'!L99=6%,43,'4. Inköpsdata'!L99="Momsfritt",38),""))</f>
        <v/>
      </c>
      <c r="AZ99" s="52" t="e">
        <f>IF('APH KIC KIA PC'!K99=Tabeller!$AI$4,'4. Inköpsdata'!J99,ROUND('APH KIC KIA PC'!AB99,2))</f>
        <v>#VALUE!</v>
      </c>
      <c r="BA99" s="52" t="e">
        <f>IF('APH KIC KIA PC'!K99=Tabeller!$AI$4,0.01,ROUND('APH KIC KIA PC'!AA99,2))</f>
        <v>#VALUE!</v>
      </c>
      <c r="BB99" s="27" t="str">
        <f>TRIM(RIGHT('1. Artikeldata Grund'!G99,2))</f>
        <v/>
      </c>
      <c r="BC99" s="136"/>
      <c r="BD99" s="48" t="s">
        <v>1895</v>
      </c>
      <c r="BE99" s="119"/>
      <c r="BF99" s="50" t="s">
        <v>112</v>
      </c>
      <c r="BG99" s="136"/>
      <c r="BH99" s="52"/>
      <c r="BI99" s="52"/>
      <c r="BJ99" s="52"/>
      <c r="BK99" s="52"/>
      <c r="BL99" s="53" t="s">
        <v>1800</v>
      </c>
      <c r="BM99" s="431" t="str">
        <f>TRIM('1. Artikeldata Grund'!D99)</f>
        <v/>
      </c>
    </row>
    <row r="100" spans="1:65" x14ac:dyDescent="0.25">
      <c r="A100" s="21">
        <v>96</v>
      </c>
      <c r="B100" s="491" t="str">
        <f>'APH KIC KIA PC'!I100</f>
        <v>Välj…</v>
      </c>
      <c r="C100" s="491" t="str">
        <f>'APH KIC KIA PC'!K100</f>
        <v>Välj…</v>
      </c>
      <c r="D100" s="46">
        <f>'APH KIC KIA PC'!D100</f>
        <v>0</v>
      </c>
      <c r="E100" s="47" t="str">
        <f>TRIM(LEFT('1. Artikeldata Grund'!E100,30))</f>
        <v/>
      </c>
      <c r="F100" s="397" t="str">
        <f>IFERROR(TRIM(RIGHT('1. Artikeldata Grund'!E100,LEN('1. Artikeldata Grund'!E100)-30)),"")</f>
        <v/>
      </c>
      <c r="G100" s="48" t="str">
        <f>TRIM('APH KIC KIA PC'!L100)</f>
        <v>Välj….</v>
      </c>
      <c r="H100" s="27">
        <f>'APH KIC KIA PC'!M100</f>
        <v>910</v>
      </c>
      <c r="I100" s="27">
        <v>99</v>
      </c>
      <c r="J100" s="117"/>
      <c r="K100" s="48" t="s">
        <v>1892</v>
      </c>
      <c r="L100" s="48" t="str">
        <f>IF('APH MD APH Specifika'!BD100="J","J","N")</f>
        <v>N</v>
      </c>
      <c r="M100" s="118"/>
      <c r="N100" s="48" t="s">
        <v>1895</v>
      </c>
      <c r="O100" s="119"/>
      <c r="P100" s="48" t="s">
        <v>1894</v>
      </c>
      <c r="Q100" s="27">
        <v>0</v>
      </c>
      <c r="R100" s="117"/>
      <c r="S100" s="117"/>
      <c r="T100" s="117"/>
      <c r="U100" s="117"/>
      <c r="V100" s="117"/>
      <c r="W100" s="27">
        <v>1</v>
      </c>
      <c r="X100" s="27">
        <v>1</v>
      </c>
      <c r="Y100" s="48" t="s">
        <v>1895</v>
      </c>
      <c r="Z100" s="48" t="s">
        <v>1895</v>
      </c>
      <c r="AA100" s="48" t="s">
        <v>1895</v>
      </c>
      <c r="AB100" s="119"/>
      <c r="AC100" s="119"/>
      <c r="AD100" s="119"/>
      <c r="AE100" s="119"/>
      <c r="AF100" s="119"/>
      <c r="AG100" s="119"/>
      <c r="AH100" s="48" t="s">
        <v>1895</v>
      </c>
      <c r="AI100" s="27" t="str">
        <f>TRIM(LEFT('1. Artikeldata Grund'!G100,6))</f>
        <v/>
      </c>
      <c r="AJ100" s="464" cm="1">
        <f t="array" ref="AJ100">_xlfn.IFS(AV100="1",20,AV100="2",20,AV100="3",20,AV100="0",99,AV100="",99)</f>
        <v>99</v>
      </c>
      <c r="AK100" s="50" t="s">
        <v>112</v>
      </c>
      <c r="AL100" s="50" t="s">
        <v>112</v>
      </c>
      <c r="AM100" s="117"/>
      <c r="AN100" s="48"/>
      <c r="AO100" s="48"/>
      <c r="AP100" s="50" t="s">
        <v>112</v>
      </c>
      <c r="AQ100" s="51">
        <v>1</v>
      </c>
      <c r="AR100" s="27" t="str">
        <f>TRIM('APH KIC KIA PC'!O100)</f>
        <v/>
      </c>
      <c r="AS100" s="118"/>
      <c r="AT100" s="48" t="str">
        <f>LEFT('1. Artikeldata Grund'!H100,2)</f>
        <v>Vä</v>
      </c>
      <c r="AU100" s="27" t="str" cm="1">
        <f t="array" ref="AU100">_xlfn.IFS('1. Artikeldata Grund'!I100="","",'1. Artikeldata Grund'!I100=Tabeller!$J$3,"",'1. Artikeldata Grund'!I100=Tabeller!$J$4,"",'1. Artikeldata Grund'!I100=Tabeller!$J$5,LEFT('1. Artikeldata Grund'!I100,1),'1. Artikeldata Grund'!I100=Tabeller!$J$6,LEFT('1. Artikeldata Grund'!I100,1))</f>
        <v/>
      </c>
      <c r="AV100" s="27" t="str" cm="1">
        <f t="array" ref="AV100">_xlfn.IFS('1. Artikeldata Grund'!J100="","",'1. Artikeldata Grund'!J100=Tabeller!$K$3,"",'1. Artikeldata Grund'!J100=Tabeller!$K$4,"",'1. Artikeldata Grund'!J100=Tabeller!$K$5,LEFT('1. Artikeldata Grund'!J100,1),'1. Artikeldata Grund'!J100=Tabeller!$K$6,LEFT('1. Artikeldata Grund'!J100,1),'1. Artikeldata Grund'!J100=Tabeller!$K$7,LEFT('1. Artikeldata Grund'!J100,1))</f>
        <v/>
      </c>
      <c r="AW100" s="27"/>
      <c r="AX100" s="27">
        <f>IF('APH KIC KIA PC'!K100=Tabeller!$AI$4,2,1)</f>
        <v>1</v>
      </c>
      <c r="AY100" s="27" t="str" cm="1">
        <f t="array" ref="AY100">IF('APH KIC KIA PC'!K100=Tabeller!$AI$4,99,IFERROR(_xlfn.IFS('4. Inköpsdata'!L100=25%,41,'4. Inköpsdata'!L100=12%,42,'4. Inköpsdata'!L100=6%,43,'4. Inköpsdata'!L100="Momsfritt",38),""))</f>
        <v/>
      </c>
      <c r="AZ100" s="52" t="e">
        <f>IF('APH KIC KIA PC'!K100=Tabeller!$AI$4,'4. Inköpsdata'!J100,ROUND('APH KIC KIA PC'!AB100,2))</f>
        <v>#VALUE!</v>
      </c>
      <c r="BA100" s="52" t="e">
        <f>IF('APH KIC KIA PC'!K100=Tabeller!$AI$4,0.01,ROUND('APH KIC KIA PC'!AA100,2))</f>
        <v>#VALUE!</v>
      </c>
      <c r="BB100" s="27" t="str">
        <f>TRIM(RIGHT('1. Artikeldata Grund'!G100,2))</f>
        <v/>
      </c>
      <c r="BC100" s="136"/>
      <c r="BD100" s="48" t="s">
        <v>1895</v>
      </c>
      <c r="BE100" s="119"/>
      <c r="BF100" s="50" t="s">
        <v>112</v>
      </c>
      <c r="BG100" s="136"/>
      <c r="BH100" s="52"/>
      <c r="BI100" s="52"/>
      <c r="BJ100" s="52"/>
      <c r="BK100" s="52"/>
      <c r="BL100" s="53" t="s">
        <v>1800</v>
      </c>
      <c r="BM100" s="431" t="str">
        <f>TRIM('1. Artikeldata Grund'!D100)</f>
        <v/>
      </c>
    </row>
    <row r="101" spans="1:65" x14ac:dyDescent="0.25">
      <c r="A101" s="21">
        <v>97</v>
      </c>
      <c r="B101" s="491" t="str">
        <f>'APH KIC KIA PC'!I101</f>
        <v>Välj…</v>
      </c>
      <c r="C101" s="491" t="str">
        <f>'APH KIC KIA PC'!K101</f>
        <v>Välj…</v>
      </c>
      <c r="D101" s="46">
        <f>'APH KIC KIA PC'!D101</f>
        <v>0</v>
      </c>
      <c r="E101" s="47" t="str">
        <f>TRIM(LEFT('1. Artikeldata Grund'!E101,30))</f>
        <v/>
      </c>
      <c r="F101" s="397" t="str">
        <f>IFERROR(TRIM(RIGHT('1. Artikeldata Grund'!E101,LEN('1. Artikeldata Grund'!E101)-30)),"")</f>
        <v/>
      </c>
      <c r="G101" s="48" t="str">
        <f>TRIM('APH KIC KIA PC'!L101)</f>
        <v>Välj….</v>
      </c>
      <c r="H101" s="27">
        <f>'APH KIC KIA PC'!M101</f>
        <v>910</v>
      </c>
      <c r="I101" s="27">
        <v>99</v>
      </c>
      <c r="J101" s="117"/>
      <c r="K101" s="48" t="s">
        <v>1892</v>
      </c>
      <c r="L101" s="48" t="str">
        <f>IF('APH MD APH Specifika'!BD101="J","J","N")</f>
        <v>N</v>
      </c>
      <c r="M101" s="118"/>
      <c r="N101" s="48" t="s">
        <v>1895</v>
      </c>
      <c r="O101" s="119"/>
      <c r="P101" s="48" t="s">
        <v>1894</v>
      </c>
      <c r="Q101" s="27">
        <v>0</v>
      </c>
      <c r="R101" s="117"/>
      <c r="S101" s="117"/>
      <c r="T101" s="117"/>
      <c r="U101" s="117"/>
      <c r="V101" s="117"/>
      <c r="W101" s="27">
        <v>1</v>
      </c>
      <c r="X101" s="27">
        <v>1</v>
      </c>
      <c r="Y101" s="48" t="s">
        <v>1895</v>
      </c>
      <c r="Z101" s="48" t="s">
        <v>1895</v>
      </c>
      <c r="AA101" s="48" t="s">
        <v>1895</v>
      </c>
      <c r="AB101" s="119"/>
      <c r="AC101" s="119"/>
      <c r="AD101" s="119"/>
      <c r="AE101" s="119"/>
      <c r="AF101" s="119"/>
      <c r="AG101" s="119"/>
      <c r="AH101" s="48" t="s">
        <v>1895</v>
      </c>
      <c r="AI101" s="27" t="str">
        <f>TRIM(LEFT('1. Artikeldata Grund'!G101,6))</f>
        <v/>
      </c>
      <c r="AJ101" s="464" cm="1">
        <f t="array" ref="AJ101">_xlfn.IFS(AV101="1",20,AV101="2",20,AV101="3",20,AV101="0",99,AV101="",99)</f>
        <v>99</v>
      </c>
      <c r="AK101" s="50" t="s">
        <v>112</v>
      </c>
      <c r="AL101" s="50" t="s">
        <v>112</v>
      </c>
      <c r="AM101" s="117"/>
      <c r="AN101" s="48"/>
      <c r="AO101" s="48"/>
      <c r="AP101" s="50" t="s">
        <v>112</v>
      </c>
      <c r="AQ101" s="51">
        <v>1</v>
      </c>
      <c r="AR101" s="27" t="str">
        <f>TRIM('APH KIC KIA PC'!O101)</f>
        <v/>
      </c>
      <c r="AS101" s="118"/>
      <c r="AT101" s="48" t="str">
        <f>LEFT('1. Artikeldata Grund'!H101,2)</f>
        <v>Vä</v>
      </c>
      <c r="AU101" s="27" t="str" cm="1">
        <f t="array" ref="AU101">_xlfn.IFS('1. Artikeldata Grund'!I101="","",'1. Artikeldata Grund'!I101=Tabeller!$J$3,"",'1. Artikeldata Grund'!I101=Tabeller!$J$4,"",'1. Artikeldata Grund'!I101=Tabeller!$J$5,LEFT('1. Artikeldata Grund'!I101,1),'1. Artikeldata Grund'!I101=Tabeller!$J$6,LEFT('1. Artikeldata Grund'!I101,1))</f>
        <v/>
      </c>
      <c r="AV101" s="27" t="str" cm="1">
        <f t="array" ref="AV101">_xlfn.IFS('1. Artikeldata Grund'!J101="","",'1. Artikeldata Grund'!J101=Tabeller!$K$3,"",'1. Artikeldata Grund'!J101=Tabeller!$K$4,"",'1. Artikeldata Grund'!J101=Tabeller!$K$5,LEFT('1. Artikeldata Grund'!J101,1),'1. Artikeldata Grund'!J101=Tabeller!$K$6,LEFT('1. Artikeldata Grund'!J101,1),'1. Artikeldata Grund'!J101=Tabeller!$K$7,LEFT('1. Artikeldata Grund'!J101,1))</f>
        <v/>
      </c>
      <c r="AW101" s="27"/>
      <c r="AX101" s="27">
        <f>IF('APH KIC KIA PC'!K101=Tabeller!$AI$4,2,1)</f>
        <v>1</v>
      </c>
      <c r="AY101" s="27" t="str" cm="1">
        <f t="array" ref="AY101">IF('APH KIC KIA PC'!K101=Tabeller!$AI$4,99,IFERROR(_xlfn.IFS('4. Inköpsdata'!L101=25%,41,'4. Inköpsdata'!L101=12%,42,'4. Inköpsdata'!L101=6%,43,'4. Inköpsdata'!L101="Momsfritt",38),""))</f>
        <v/>
      </c>
      <c r="AZ101" s="52" t="e">
        <f>IF('APH KIC KIA PC'!K101=Tabeller!$AI$4,'4. Inköpsdata'!J101,ROUND('APH KIC KIA PC'!AB101,2))</f>
        <v>#VALUE!</v>
      </c>
      <c r="BA101" s="52" t="e">
        <f>IF('APH KIC KIA PC'!K101=Tabeller!$AI$4,0.01,ROUND('APH KIC KIA PC'!AA101,2))</f>
        <v>#VALUE!</v>
      </c>
      <c r="BB101" s="27" t="str">
        <f>TRIM(RIGHT('1. Artikeldata Grund'!G101,2))</f>
        <v/>
      </c>
      <c r="BC101" s="136"/>
      <c r="BD101" s="48" t="s">
        <v>1895</v>
      </c>
      <c r="BE101" s="119"/>
      <c r="BF101" s="50" t="s">
        <v>112</v>
      </c>
      <c r="BG101" s="136"/>
      <c r="BH101" s="52"/>
      <c r="BI101" s="52"/>
      <c r="BJ101" s="52"/>
      <c r="BK101" s="52"/>
      <c r="BL101" s="53" t="s">
        <v>1800</v>
      </c>
      <c r="BM101" s="431" t="str">
        <f>TRIM('1. Artikeldata Grund'!D101)</f>
        <v/>
      </c>
    </row>
    <row r="102" spans="1:65" x14ac:dyDescent="0.25">
      <c r="A102" s="21">
        <v>98</v>
      </c>
      <c r="B102" s="491" t="str">
        <f>'APH KIC KIA PC'!I102</f>
        <v>Välj…</v>
      </c>
      <c r="C102" s="491" t="str">
        <f>'APH KIC KIA PC'!K102</f>
        <v>Välj…</v>
      </c>
      <c r="D102" s="46">
        <f>'APH KIC KIA PC'!D102</f>
        <v>0</v>
      </c>
      <c r="E102" s="47" t="str">
        <f>TRIM(LEFT('1. Artikeldata Grund'!E102,30))</f>
        <v/>
      </c>
      <c r="F102" s="397" t="str">
        <f>IFERROR(TRIM(RIGHT('1. Artikeldata Grund'!E102,LEN('1. Artikeldata Grund'!E102)-30)),"")</f>
        <v/>
      </c>
      <c r="G102" s="48" t="str">
        <f>TRIM('APH KIC KIA PC'!L102)</f>
        <v>Välj….</v>
      </c>
      <c r="H102" s="27">
        <f>'APH KIC KIA PC'!M102</f>
        <v>910</v>
      </c>
      <c r="I102" s="27">
        <v>99</v>
      </c>
      <c r="J102" s="117"/>
      <c r="K102" s="48" t="s">
        <v>1892</v>
      </c>
      <c r="L102" s="48" t="str">
        <f>IF('APH MD APH Specifika'!BD102="J","J","N")</f>
        <v>N</v>
      </c>
      <c r="M102" s="118"/>
      <c r="N102" s="48" t="s">
        <v>1895</v>
      </c>
      <c r="O102" s="119"/>
      <c r="P102" s="48" t="s">
        <v>1894</v>
      </c>
      <c r="Q102" s="27">
        <v>0</v>
      </c>
      <c r="R102" s="117"/>
      <c r="S102" s="117"/>
      <c r="T102" s="117"/>
      <c r="U102" s="117"/>
      <c r="V102" s="117"/>
      <c r="W102" s="27">
        <v>1</v>
      </c>
      <c r="X102" s="27">
        <v>1</v>
      </c>
      <c r="Y102" s="48" t="s">
        <v>1895</v>
      </c>
      <c r="Z102" s="48" t="s">
        <v>1895</v>
      </c>
      <c r="AA102" s="48" t="s">
        <v>1895</v>
      </c>
      <c r="AB102" s="119"/>
      <c r="AC102" s="119"/>
      <c r="AD102" s="119"/>
      <c r="AE102" s="119"/>
      <c r="AF102" s="119"/>
      <c r="AG102" s="119"/>
      <c r="AH102" s="48" t="s">
        <v>1895</v>
      </c>
      <c r="AI102" s="27" t="str">
        <f>TRIM(LEFT('1. Artikeldata Grund'!G102,6))</f>
        <v/>
      </c>
      <c r="AJ102" s="464" cm="1">
        <f t="array" ref="AJ102">_xlfn.IFS(AV102="1",20,AV102="2",20,AV102="3",20,AV102="0",99,AV102="",99)</f>
        <v>99</v>
      </c>
      <c r="AK102" s="50" t="s">
        <v>112</v>
      </c>
      <c r="AL102" s="50" t="s">
        <v>112</v>
      </c>
      <c r="AM102" s="117"/>
      <c r="AN102" s="48"/>
      <c r="AO102" s="48"/>
      <c r="AP102" s="50" t="s">
        <v>112</v>
      </c>
      <c r="AQ102" s="51">
        <v>1</v>
      </c>
      <c r="AR102" s="27" t="str">
        <f>TRIM('APH KIC KIA PC'!O102)</f>
        <v/>
      </c>
      <c r="AS102" s="118"/>
      <c r="AT102" s="48" t="str">
        <f>LEFT('1. Artikeldata Grund'!H102,2)</f>
        <v>Vä</v>
      </c>
      <c r="AU102" s="27" t="str" cm="1">
        <f t="array" ref="AU102">_xlfn.IFS('1. Artikeldata Grund'!I102="","",'1. Artikeldata Grund'!I102=Tabeller!$J$3,"",'1. Artikeldata Grund'!I102=Tabeller!$J$4,"",'1. Artikeldata Grund'!I102=Tabeller!$J$5,LEFT('1. Artikeldata Grund'!I102,1),'1. Artikeldata Grund'!I102=Tabeller!$J$6,LEFT('1. Artikeldata Grund'!I102,1))</f>
        <v/>
      </c>
      <c r="AV102" s="27" t="str" cm="1">
        <f t="array" ref="AV102">_xlfn.IFS('1. Artikeldata Grund'!J102="","",'1. Artikeldata Grund'!J102=Tabeller!$K$3,"",'1. Artikeldata Grund'!J102=Tabeller!$K$4,"",'1. Artikeldata Grund'!J102=Tabeller!$K$5,LEFT('1. Artikeldata Grund'!J102,1),'1. Artikeldata Grund'!J102=Tabeller!$K$6,LEFT('1. Artikeldata Grund'!J102,1),'1. Artikeldata Grund'!J102=Tabeller!$K$7,LEFT('1. Artikeldata Grund'!J102,1))</f>
        <v/>
      </c>
      <c r="AW102" s="27"/>
      <c r="AX102" s="27">
        <f>IF('APH KIC KIA PC'!K102=Tabeller!$AI$4,2,1)</f>
        <v>1</v>
      </c>
      <c r="AY102" s="27" t="str" cm="1">
        <f t="array" ref="AY102">IF('APH KIC KIA PC'!K102=Tabeller!$AI$4,99,IFERROR(_xlfn.IFS('4. Inköpsdata'!L102=25%,41,'4. Inköpsdata'!L102=12%,42,'4. Inköpsdata'!L102=6%,43,'4. Inköpsdata'!L102="Momsfritt",38),""))</f>
        <v/>
      </c>
      <c r="AZ102" s="52" t="e">
        <f>IF('APH KIC KIA PC'!K102=Tabeller!$AI$4,'4. Inköpsdata'!J102,ROUND('APH KIC KIA PC'!AB102,2))</f>
        <v>#VALUE!</v>
      </c>
      <c r="BA102" s="52" t="e">
        <f>IF('APH KIC KIA PC'!K102=Tabeller!$AI$4,0.01,ROUND('APH KIC KIA PC'!AA102,2))</f>
        <v>#VALUE!</v>
      </c>
      <c r="BB102" s="27" t="str">
        <f>TRIM(RIGHT('1. Artikeldata Grund'!G102,2))</f>
        <v/>
      </c>
      <c r="BC102" s="136"/>
      <c r="BD102" s="48" t="s">
        <v>1895</v>
      </c>
      <c r="BE102" s="119"/>
      <c r="BF102" s="50" t="s">
        <v>112</v>
      </c>
      <c r="BG102" s="136"/>
      <c r="BH102" s="52"/>
      <c r="BI102" s="52"/>
      <c r="BJ102" s="52"/>
      <c r="BK102" s="52"/>
      <c r="BL102" s="53" t="s">
        <v>1800</v>
      </c>
      <c r="BM102" s="431" t="str">
        <f>TRIM('1. Artikeldata Grund'!D102)</f>
        <v/>
      </c>
    </row>
    <row r="103" spans="1:65" x14ac:dyDescent="0.25">
      <c r="A103" s="21">
        <v>99</v>
      </c>
      <c r="B103" s="491" t="str">
        <f>'APH KIC KIA PC'!I103</f>
        <v>Välj…</v>
      </c>
      <c r="C103" s="491" t="str">
        <f>'APH KIC KIA PC'!K103</f>
        <v>Välj…</v>
      </c>
      <c r="D103" s="46">
        <f>'APH KIC KIA PC'!D103</f>
        <v>0</v>
      </c>
      <c r="E103" s="47" t="str">
        <f>TRIM(LEFT('1. Artikeldata Grund'!E103,30))</f>
        <v/>
      </c>
      <c r="F103" s="397" t="str">
        <f>IFERROR(TRIM(RIGHT('1. Artikeldata Grund'!E103,LEN('1. Artikeldata Grund'!E103)-30)),"")</f>
        <v/>
      </c>
      <c r="G103" s="48" t="str">
        <f>TRIM('APH KIC KIA PC'!L103)</f>
        <v>Välj….</v>
      </c>
      <c r="H103" s="27">
        <f>'APH KIC KIA PC'!M103</f>
        <v>910</v>
      </c>
      <c r="I103" s="27">
        <v>99</v>
      </c>
      <c r="J103" s="117"/>
      <c r="K103" s="48" t="s">
        <v>1892</v>
      </c>
      <c r="L103" s="48" t="str">
        <f>IF('APH MD APH Specifika'!BD103="J","J","N")</f>
        <v>N</v>
      </c>
      <c r="M103" s="118"/>
      <c r="N103" s="48" t="s">
        <v>1895</v>
      </c>
      <c r="O103" s="119"/>
      <c r="P103" s="48" t="s">
        <v>1894</v>
      </c>
      <c r="Q103" s="27">
        <v>0</v>
      </c>
      <c r="R103" s="117"/>
      <c r="S103" s="117"/>
      <c r="T103" s="117"/>
      <c r="U103" s="117"/>
      <c r="V103" s="117"/>
      <c r="W103" s="27">
        <v>1</v>
      </c>
      <c r="X103" s="27">
        <v>1</v>
      </c>
      <c r="Y103" s="48" t="s">
        <v>1895</v>
      </c>
      <c r="Z103" s="48" t="s">
        <v>1895</v>
      </c>
      <c r="AA103" s="48" t="s">
        <v>1895</v>
      </c>
      <c r="AB103" s="119"/>
      <c r="AC103" s="119"/>
      <c r="AD103" s="119"/>
      <c r="AE103" s="119"/>
      <c r="AF103" s="119"/>
      <c r="AG103" s="119"/>
      <c r="AH103" s="48" t="s">
        <v>1895</v>
      </c>
      <c r="AI103" s="27" t="str">
        <f>TRIM(LEFT('1. Artikeldata Grund'!G103,6))</f>
        <v/>
      </c>
      <c r="AJ103" s="464" cm="1">
        <f t="array" ref="AJ103">_xlfn.IFS(AV103="1",20,AV103="2",20,AV103="3",20,AV103="0",99,AV103="",99)</f>
        <v>99</v>
      </c>
      <c r="AK103" s="50" t="s">
        <v>112</v>
      </c>
      <c r="AL103" s="50" t="s">
        <v>112</v>
      </c>
      <c r="AM103" s="117"/>
      <c r="AN103" s="48"/>
      <c r="AO103" s="48"/>
      <c r="AP103" s="50" t="s">
        <v>112</v>
      </c>
      <c r="AQ103" s="51">
        <v>1</v>
      </c>
      <c r="AR103" s="27" t="str">
        <f>TRIM('APH KIC KIA PC'!O103)</f>
        <v/>
      </c>
      <c r="AS103" s="118"/>
      <c r="AT103" s="48" t="str">
        <f>LEFT('1. Artikeldata Grund'!H103,2)</f>
        <v>Vä</v>
      </c>
      <c r="AU103" s="27" t="str" cm="1">
        <f t="array" ref="AU103">_xlfn.IFS('1. Artikeldata Grund'!I103="","",'1. Artikeldata Grund'!I103=Tabeller!$J$3,"",'1. Artikeldata Grund'!I103=Tabeller!$J$4,"",'1. Artikeldata Grund'!I103=Tabeller!$J$5,LEFT('1. Artikeldata Grund'!I103,1),'1. Artikeldata Grund'!I103=Tabeller!$J$6,LEFT('1. Artikeldata Grund'!I103,1))</f>
        <v/>
      </c>
      <c r="AV103" s="27" t="str" cm="1">
        <f t="array" ref="AV103">_xlfn.IFS('1. Artikeldata Grund'!J103="","",'1. Artikeldata Grund'!J103=Tabeller!$K$3,"",'1. Artikeldata Grund'!J103=Tabeller!$K$4,"",'1. Artikeldata Grund'!J103=Tabeller!$K$5,LEFT('1. Artikeldata Grund'!J103,1),'1. Artikeldata Grund'!J103=Tabeller!$K$6,LEFT('1. Artikeldata Grund'!J103,1),'1. Artikeldata Grund'!J103=Tabeller!$K$7,LEFT('1. Artikeldata Grund'!J103,1))</f>
        <v/>
      </c>
      <c r="AW103" s="27"/>
      <c r="AX103" s="27">
        <f>IF('APH KIC KIA PC'!K103=Tabeller!$AI$4,2,1)</f>
        <v>1</v>
      </c>
      <c r="AY103" s="27" t="str" cm="1">
        <f t="array" ref="AY103">IF('APH KIC KIA PC'!K103=Tabeller!$AI$4,99,IFERROR(_xlfn.IFS('4. Inköpsdata'!L103=25%,41,'4. Inköpsdata'!L103=12%,42,'4. Inköpsdata'!L103=6%,43,'4. Inköpsdata'!L103="Momsfritt",38),""))</f>
        <v/>
      </c>
      <c r="AZ103" s="52" t="e">
        <f>IF('APH KIC KIA PC'!K103=Tabeller!$AI$4,'4. Inköpsdata'!J103,ROUND('APH KIC KIA PC'!AB103,2))</f>
        <v>#VALUE!</v>
      </c>
      <c r="BA103" s="52" t="e">
        <f>IF('APH KIC KIA PC'!K103=Tabeller!$AI$4,0.01,ROUND('APH KIC KIA PC'!AA103,2))</f>
        <v>#VALUE!</v>
      </c>
      <c r="BB103" s="27" t="str">
        <f>TRIM(RIGHT('1. Artikeldata Grund'!G103,2))</f>
        <v/>
      </c>
      <c r="BC103" s="136"/>
      <c r="BD103" s="48" t="s">
        <v>1895</v>
      </c>
      <c r="BE103" s="119"/>
      <c r="BF103" s="50" t="s">
        <v>112</v>
      </c>
      <c r="BG103" s="136"/>
      <c r="BH103" s="52"/>
      <c r="BI103" s="52"/>
      <c r="BJ103" s="52"/>
      <c r="BK103" s="52"/>
      <c r="BL103" s="53" t="s">
        <v>1800</v>
      </c>
      <c r="BM103" s="431" t="str">
        <f>TRIM('1. Artikeldata Grund'!D103)</f>
        <v/>
      </c>
    </row>
    <row r="104" spans="1:65" x14ac:dyDescent="0.25">
      <c r="A104" s="21">
        <v>100</v>
      </c>
      <c r="B104" s="491" t="str">
        <f>'APH KIC KIA PC'!I104</f>
        <v>Välj…</v>
      </c>
      <c r="C104" s="491" t="str">
        <f>'APH KIC KIA PC'!K104</f>
        <v>Välj…</v>
      </c>
      <c r="D104" s="46">
        <f>'APH KIC KIA PC'!D104</f>
        <v>0</v>
      </c>
      <c r="E104" s="47" t="str">
        <f>TRIM(LEFT('1. Artikeldata Grund'!E104,30))</f>
        <v/>
      </c>
      <c r="F104" s="397" t="str">
        <f>IFERROR(TRIM(RIGHT('1. Artikeldata Grund'!E104,LEN('1. Artikeldata Grund'!E104)-30)),"")</f>
        <v/>
      </c>
      <c r="G104" s="48" t="str">
        <f>TRIM('APH KIC KIA PC'!L104)</f>
        <v>Välj….</v>
      </c>
      <c r="H104" s="27">
        <f>'APH KIC KIA PC'!M104</f>
        <v>910</v>
      </c>
      <c r="I104" s="27">
        <v>99</v>
      </c>
      <c r="J104" s="117"/>
      <c r="K104" s="48" t="s">
        <v>1892</v>
      </c>
      <c r="L104" s="48" t="str">
        <f>IF('APH MD APH Specifika'!BD104="J","J","N")</f>
        <v>N</v>
      </c>
      <c r="M104" s="118"/>
      <c r="N104" s="48" t="s">
        <v>1895</v>
      </c>
      <c r="O104" s="119"/>
      <c r="P104" s="48" t="s">
        <v>1894</v>
      </c>
      <c r="Q104" s="27">
        <v>0</v>
      </c>
      <c r="R104" s="117"/>
      <c r="S104" s="117"/>
      <c r="T104" s="117"/>
      <c r="U104" s="117"/>
      <c r="V104" s="117"/>
      <c r="W104" s="27">
        <v>1</v>
      </c>
      <c r="X104" s="27">
        <v>1</v>
      </c>
      <c r="Y104" s="48" t="s">
        <v>1895</v>
      </c>
      <c r="Z104" s="48" t="s">
        <v>1895</v>
      </c>
      <c r="AA104" s="48" t="s">
        <v>1895</v>
      </c>
      <c r="AB104" s="119"/>
      <c r="AC104" s="119"/>
      <c r="AD104" s="119"/>
      <c r="AE104" s="119"/>
      <c r="AF104" s="119"/>
      <c r="AG104" s="119"/>
      <c r="AH104" s="48" t="s">
        <v>1895</v>
      </c>
      <c r="AI104" s="27" t="str">
        <f>TRIM(LEFT('1. Artikeldata Grund'!G104,6))</f>
        <v/>
      </c>
      <c r="AJ104" s="464" cm="1">
        <f t="array" ref="AJ104">_xlfn.IFS(AV104="1",20,AV104="2",20,AV104="3",20,AV104="0",99,AV104="",99)</f>
        <v>99</v>
      </c>
      <c r="AK104" s="50" t="s">
        <v>112</v>
      </c>
      <c r="AL104" s="50" t="s">
        <v>112</v>
      </c>
      <c r="AM104" s="117"/>
      <c r="AN104" s="48"/>
      <c r="AO104" s="48"/>
      <c r="AP104" s="50" t="s">
        <v>112</v>
      </c>
      <c r="AQ104" s="51">
        <v>1</v>
      </c>
      <c r="AR104" s="27" t="str">
        <f>TRIM('APH KIC KIA PC'!O104)</f>
        <v/>
      </c>
      <c r="AS104" s="118"/>
      <c r="AT104" s="48" t="str">
        <f>LEFT('1. Artikeldata Grund'!H104,2)</f>
        <v>Vä</v>
      </c>
      <c r="AU104" s="27" t="str" cm="1">
        <f t="array" ref="AU104">_xlfn.IFS('1. Artikeldata Grund'!I104="","",'1. Artikeldata Grund'!I104=Tabeller!$J$3,"",'1. Artikeldata Grund'!I104=Tabeller!$J$4,"",'1. Artikeldata Grund'!I104=Tabeller!$J$5,LEFT('1. Artikeldata Grund'!I104,1),'1. Artikeldata Grund'!I104=Tabeller!$J$6,LEFT('1. Artikeldata Grund'!I104,1))</f>
        <v/>
      </c>
      <c r="AV104" s="27" t="str" cm="1">
        <f t="array" ref="AV104">_xlfn.IFS('1. Artikeldata Grund'!J104="","",'1. Artikeldata Grund'!J104=Tabeller!$K$3,"",'1. Artikeldata Grund'!J104=Tabeller!$K$4,"",'1. Artikeldata Grund'!J104=Tabeller!$K$5,LEFT('1. Artikeldata Grund'!J104,1),'1. Artikeldata Grund'!J104=Tabeller!$K$6,LEFT('1. Artikeldata Grund'!J104,1),'1. Artikeldata Grund'!J104=Tabeller!$K$7,LEFT('1. Artikeldata Grund'!J104,1))</f>
        <v/>
      </c>
      <c r="AW104" s="27"/>
      <c r="AX104" s="27">
        <f>IF('APH KIC KIA PC'!K104=Tabeller!$AI$4,2,1)</f>
        <v>1</v>
      </c>
      <c r="AY104" s="27" t="str" cm="1">
        <f t="array" ref="AY104">IF('APH KIC KIA PC'!K104=Tabeller!$AI$4,99,IFERROR(_xlfn.IFS('4. Inköpsdata'!L104=25%,41,'4. Inköpsdata'!L104=12%,42,'4. Inköpsdata'!L104=6%,43,'4. Inköpsdata'!L104="Momsfritt",38),""))</f>
        <v/>
      </c>
      <c r="AZ104" s="52" t="e">
        <f>IF('APH KIC KIA PC'!K104=Tabeller!$AI$4,'4. Inköpsdata'!J104,ROUND('APH KIC KIA PC'!AB104,2))</f>
        <v>#VALUE!</v>
      </c>
      <c r="BA104" s="52" t="e">
        <f>IF('APH KIC KIA PC'!K104=Tabeller!$AI$4,0.01,ROUND('APH KIC KIA PC'!AA104,2))</f>
        <v>#VALUE!</v>
      </c>
      <c r="BB104" s="27" t="str">
        <f>TRIM(RIGHT('1. Artikeldata Grund'!G104,2))</f>
        <v/>
      </c>
      <c r="BC104" s="136"/>
      <c r="BD104" s="48" t="s">
        <v>1895</v>
      </c>
      <c r="BE104" s="119"/>
      <c r="BF104" s="50" t="s">
        <v>112</v>
      </c>
      <c r="BG104" s="136"/>
      <c r="BH104" s="52"/>
      <c r="BI104" s="52"/>
      <c r="BJ104" s="52"/>
      <c r="BK104" s="52"/>
      <c r="BL104" s="53" t="s">
        <v>1800</v>
      </c>
      <c r="BM104" s="431" t="str">
        <f>TRIM('1. Artikeldata Grund'!D104)</f>
        <v/>
      </c>
    </row>
    <row r="105" spans="1:65" x14ac:dyDescent="0.25">
      <c r="A105" s="21">
        <v>101</v>
      </c>
      <c r="B105" s="491" t="str">
        <f>'APH KIC KIA PC'!I105</f>
        <v>Välj…</v>
      </c>
      <c r="C105" s="491" t="str">
        <f>'APH KIC KIA PC'!K105</f>
        <v>Välj…</v>
      </c>
      <c r="D105" s="46">
        <f>'APH KIC KIA PC'!D105</f>
        <v>0</v>
      </c>
      <c r="E105" s="47" t="str">
        <f>TRIM(LEFT('1. Artikeldata Grund'!E105,30))</f>
        <v/>
      </c>
      <c r="F105" s="397" t="str">
        <f>IFERROR(TRIM(RIGHT('1. Artikeldata Grund'!E105,LEN('1. Artikeldata Grund'!E105)-30)),"")</f>
        <v/>
      </c>
      <c r="G105" s="48" t="str">
        <f>TRIM('APH KIC KIA PC'!L105)</f>
        <v>Välj….</v>
      </c>
      <c r="H105" s="27">
        <f>'APH KIC KIA PC'!M105</f>
        <v>910</v>
      </c>
      <c r="I105" s="27">
        <v>99</v>
      </c>
      <c r="J105" s="117"/>
      <c r="K105" s="48" t="s">
        <v>1892</v>
      </c>
      <c r="L105" s="48" t="str">
        <f>IF('APH MD APH Specifika'!BD105="J","J","N")</f>
        <v>N</v>
      </c>
      <c r="M105" s="118"/>
      <c r="N105" s="48" t="s">
        <v>1895</v>
      </c>
      <c r="O105" s="119"/>
      <c r="P105" s="48" t="s">
        <v>1894</v>
      </c>
      <c r="Q105" s="27">
        <v>0</v>
      </c>
      <c r="R105" s="117"/>
      <c r="S105" s="117"/>
      <c r="T105" s="117"/>
      <c r="U105" s="117"/>
      <c r="V105" s="117"/>
      <c r="W105" s="27">
        <v>1</v>
      </c>
      <c r="X105" s="27">
        <v>1</v>
      </c>
      <c r="Y105" s="48" t="s">
        <v>1895</v>
      </c>
      <c r="Z105" s="48" t="s">
        <v>1895</v>
      </c>
      <c r="AA105" s="48" t="s">
        <v>1895</v>
      </c>
      <c r="AB105" s="119"/>
      <c r="AC105" s="119"/>
      <c r="AD105" s="119"/>
      <c r="AE105" s="119"/>
      <c r="AF105" s="119"/>
      <c r="AG105" s="119"/>
      <c r="AH105" s="48" t="s">
        <v>1895</v>
      </c>
      <c r="AI105" s="27" t="str">
        <f>TRIM(LEFT('1. Artikeldata Grund'!G105,6))</f>
        <v/>
      </c>
      <c r="AJ105" s="464" cm="1">
        <f t="array" ref="AJ105">_xlfn.IFS(AV105="1",20,AV105="2",20,AV105="3",20,AV105="0",99,AV105="",99)</f>
        <v>99</v>
      </c>
      <c r="AK105" s="50" t="s">
        <v>112</v>
      </c>
      <c r="AL105" s="50" t="s">
        <v>112</v>
      </c>
      <c r="AM105" s="117"/>
      <c r="AN105" s="48"/>
      <c r="AO105" s="48"/>
      <c r="AP105" s="50" t="s">
        <v>112</v>
      </c>
      <c r="AQ105" s="51">
        <v>1</v>
      </c>
      <c r="AR105" s="27" t="str">
        <f>TRIM('APH KIC KIA PC'!O105)</f>
        <v/>
      </c>
      <c r="AS105" s="118"/>
      <c r="AT105" s="48" t="str">
        <f>LEFT('1. Artikeldata Grund'!H105,2)</f>
        <v>Vä</v>
      </c>
      <c r="AU105" s="27" t="str" cm="1">
        <f t="array" ref="AU105">_xlfn.IFS('1. Artikeldata Grund'!I105="","",'1. Artikeldata Grund'!I105=Tabeller!$J$3,"",'1. Artikeldata Grund'!I105=Tabeller!$J$4,"",'1. Artikeldata Grund'!I105=Tabeller!$J$5,LEFT('1. Artikeldata Grund'!I105,1),'1. Artikeldata Grund'!I105=Tabeller!$J$6,LEFT('1. Artikeldata Grund'!I105,1))</f>
        <v/>
      </c>
      <c r="AV105" s="27" t="str" cm="1">
        <f t="array" ref="AV105">_xlfn.IFS('1. Artikeldata Grund'!J105="","",'1. Artikeldata Grund'!J105=Tabeller!$K$3,"",'1. Artikeldata Grund'!J105=Tabeller!$K$4,"",'1. Artikeldata Grund'!J105=Tabeller!$K$5,LEFT('1. Artikeldata Grund'!J105,1),'1. Artikeldata Grund'!J105=Tabeller!$K$6,LEFT('1. Artikeldata Grund'!J105,1),'1. Artikeldata Grund'!J105=Tabeller!$K$7,LEFT('1. Artikeldata Grund'!J105,1))</f>
        <v/>
      </c>
      <c r="AW105" s="27"/>
      <c r="AX105" s="27">
        <f>IF('APH KIC KIA PC'!K105=Tabeller!$AI$4,2,1)</f>
        <v>1</v>
      </c>
      <c r="AY105" s="27" t="str" cm="1">
        <f t="array" ref="AY105">IF('APH KIC KIA PC'!K105=Tabeller!$AI$4,99,IFERROR(_xlfn.IFS('4. Inköpsdata'!L105=25%,41,'4. Inköpsdata'!L105=12%,42,'4. Inköpsdata'!L105=6%,43,'4. Inköpsdata'!L105="Momsfritt",38),""))</f>
        <v/>
      </c>
      <c r="AZ105" s="52" t="e">
        <f>IF('APH KIC KIA PC'!K105=Tabeller!$AI$4,'4. Inköpsdata'!J105,ROUND('APH KIC KIA PC'!AB105,2))</f>
        <v>#VALUE!</v>
      </c>
      <c r="BA105" s="52" t="e">
        <f>IF('APH KIC KIA PC'!K105=Tabeller!$AI$4,0.01,ROUND('APH KIC KIA PC'!AA105,2))</f>
        <v>#VALUE!</v>
      </c>
      <c r="BB105" s="27" t="str">
        <f>TRIM(RIGHT('1. Artikeldata Grund'!G105,2))</f>
        <v/>
      </c>
      <c r="BC105" s="136"/>
      <c r="BD105" s="48" t="s">
        <v>1895</v>
      </c>
      <c r="BE105" s="119"/>
      <c r="BF105" s="50" t="s">
        <v>112</v>
      </c>
      <c r="BG105" s="136"/>
      <c r="BH105" s="52"/>
      <c r="BI105" s="52"/>
      <c r="BJ105" s="52"/>
      <c r="BK105" s="52"/>
      <c r="BL105" s="53" t="s">
        <v>1800</v>
      </c>
      <c r="BM105" s="431" t="str">
        <f>TRIM('1. Artikeldata Grund'!D105)</f>
        <v/>
      </c>
    </row>
    <row r="106" spans="1:65" x14ac:dyDescent="0.25">
      <c r="A106" s="21">
        <v>102</v>
      </c>
      <c r="B106" s="491" t="str">
        <f>'APH KIC KIA PC'!I106</f>
        <v>Välj…</v>
      </c>
      <c r="C106" s="491" t="str">
        <f>'APH KIC KIA PC'!K106</f>
        <v>Välj…</v>
      </c>
      <c r="D106" s="46">
        <f>'APH KIC KIA PC'!D106</f>
        <v>0</v>
      </c>
      <c r="E106" s="47" t="str">
        <f>TRIM(LEFT('1. Artikeldata Grund'!E106,30))</f>
        <v/>
      </c>
      <c r="F106" s="397" t="str">
        <f>IFERROR(TRIM(RIGHT('1. Artikeldata Grund'!E106,LEN('1. Artikeldata Grund'!E106)-30)),"")</f>
        <v/>
      </c>
      <c r="G106" s="48" t="str">
        <f>TRIM('APH KIC KIA PC'!L106)</f>
        <v>Välj….</v>
      </c>
      <c r="H106" s="27">
        <f>'APH KIC KIA PC'!M106</f>
        <v>910</v>
      </c>
      <c r="I106" s="27">
        <v>99</v>
      </c>
      <c r="J106" s="117"/>
      <c r="K106" s="48" t="s">
        <v>1892</v>
      </c>
      <c r="L106" s="48" t="str">
        <f>IF('APH MD APH Specifika'!BD106="J","J","N")</f>
        <v>N</v>
      </c>
      <c r="M106" s="118"/>
      <c r="N106" s="48" t="s">
        <v>1895</v>
      </c>
      <c r="O106" s="119"/>
      <c r="P106" s="48" t="s">
        <v>1894</v>
      </c>
      <c r="Q106" s="27">
        <v>0</v>
      </c>
      <c r="R106" s="117"/>
      <c r="S106" s="117"/>
      <c r="T106" s="117"/>
      <c r="U106" s="117"/>
      <c r="V106" s="117"/>
      <c r="W106" s="27">
        <v>1</v>
      </c>
      <c r="X106" s="27">
        <v>1</v>
      </c>
      <c r="Y106" s="48" t="s">
        <v>1895</v>
      </c>
      <c r="Z106" s="48" t="s">
        <v>1895</v>
      </c>
      <c r="AA106" s="48" t="s">
        <v>1895</v>
      </c>
      <c r="AB106" s="119"/>
      <c r="AC106" s="119"/>
      <c r="AD106" s="119"/>
      <c r="AE106" s="119"/>
      <c r="AF106" s="119"/>
      <c r="AG106" s="119"/>
      <c r="AH106" s="48" t="s">
        <v>1895</v>
      </c>
      <c r="AI106" s="27" t="str">
        <f>TRIM(LEFT('1. Artikeldata Grund'!G106,6))</f>
        <v/>
      </c>
      <c r="AJ106" s="464" cm="1">
        <f t="array" ref="AJ106">_xlfn.IFS(AV106="1",20,AV106="2",20,AV106="3",20,AV106="0",99,AV106="",99)</f>
        <v>99</v>
      </c>
      <c r="AK106" s="50" t="s">
        <v>112</v>
      </c>
      <c r="AL106" s="50" t="s">
        <v>112</v>
      </c>
      <c r="AM106" s="117"/>
      <c r="AN106" s="48"/>
      <c r="AO106" s="48"/>
      <c r="AP106" s="50" t="s">
        <v>112</v>
      </c>
      <c r="AQ106" s="51">
        <v>1</v>
      </c>
      <c r="AR106" s="27" t="str">
        <f>TRIM('APH KIC KIA PC'!O106)</f>
        <v/>
      </c>
      <c r="AS106" s="118"/>
      <c r="AT106" s="48" t="str">
        <f>LEFT('1. Artikeldata Grund'!H106,2)</f>
        <v>Vä</v>
      </c>
      <c r="AU106" s="27" t="str" cm="1">
        <f t="array" ref="AU106">_xlfn.IFS('1. Artikeldata Grund'!I106="","",'1. Artikeldata Grund'!I106=Tabeller!$J$3,"",'1. Artikeldata Grund'!I106=Tabeller!$J$4,"",'1. Artikeldata Grund'!I106=Tabeller!$J$5,LEFT('1. Artikeldata Grund'!I106,1),'1. Artikeldata Grund'!I106=Tabeller!$J$6,LEFT('1. Artikeldata Grund'!I106,1))</f>
        <v/>
      </c>
      <c r="AV106" s="27" t="str" cm="1">
        <f t="array" ref="AV106">_xlfn.IFS('1. Artikeldata Grund'!J106="","",'1. Artikeldata Grund'!J106=Tabeller!$K$3,"",'1. Artikeldata Grund'!J106=Tabeller!$K$4,"",'1. Artikeldata Grund'!J106=Tabeller!$K$5,LEFT('1. Artikeldata Grund'!J106,1),'1. Artikeldata Grund'!J106=Tabeller!$K$6,LEFT('1. Artikeldata Grund'!J106,1),'1. Artikeldata Grund'!J106=Tabeller!$K$7,LEFT('1. Artikeldata Grund'!J106,1))</f>
        <v/>
      </c>
      <c r="AW106" s="27"/>
      <c r="AX106" s="27">
        <f>IF('APH KIC KIA PC'!K106=Tabeller!$AI$4,2,1)</f>
        <v>1</v>
      </c>
      <c r="AY106" s="27" t="str" cm="1">
        <f t="array" ref="AY106">IF('APH KIC KIA PC'!K106=Tabeller!$AI$4,99,IFERROR(_xlfn.IFS('4. Inköpsdata'!L106=25%,41,'4. Inköpsdata'!L106=12%,42,'4. Inköpsdata'!L106=6%,43,'4. Inköpsdata'!L106="Momsfritt",38),""))</f>
        <v/>
      </c>
      <c r="AZ106" s="52" t="e">
        <f>IF('APH KIC KIA PC'!K106=Tabeller!$AI$4,'4. Inköpsdata'!J106,ROUND('APH KIC KIA PC'!AB106,2))</f>
        <v>#VALUE!</v>
      </c>
      <c r="BA106" s="52" t="e">
        <f>IF('APH KIC KIA PC'!K106=Tabeller!$AI$4,0.01,ROUND('APH KIC KIA PC'!AA106,2))</f>
        <v>#VALUE!</v>
      </c>
      <c r="BB106" s="27" t="str">
        <f>TRIM(RIGHT('1. Artikeldata Grund'!G106,2))</f>
        <v/>
      </c>
      <c r="BC106" s="136"/>
      <c r="BD106" s="48" t="s">
        <v>1895</v>
      </c>
      <c r="BE106" s="119"/>
      <c r="BF106" s="50" t="s">
        <v>112</v>
      </c>
      <c r="BG106" s="136"/>
      <c r="BH106" s="52"/>
      <c r="BI106" s="52"/>
      <c r="BJ106" s="52"/>
      <c r="BK106" s="52"/>
      <c r="BL106" s="53" t="s">
        <v>1800</v>
      </c>
      <c r="BM106" s="431" t="str">
        <f>TRIM('1. Artikeldata Grund'!D106)</f>
        <v/>
      </c>
    </row>
    <row r="107" spans="1:65" x14ac:dyDescent="0.25">
      <c r="A107" s="21">
        <v>103</v>
      </c>
      <c r="B107" s="491" t="str">
        <f>'APH KIC KIA PC'!I107</f>
        <v>Välj…</v>
      </c>
      <c r="C107" s="491" t="str">
        <f>'APH KIC KIA PC'!K107</f>
        <v>Välj…</v>
      </c>
      <c r="D107" s="46">
        <f>'APH KIC KIA PC'!D107</f>
        <v>0</v>
      </c>
      <c r="E107" s="47" t="str">
        <f>TRIM(LEFT('1. Artikeldata Grund'!E107,30))</f>
        <v/>
      </c>
      <c r="F107" s="397" t="str">
        <f>IFERROR(TRIM(RIGHT('1. Artikeldata Grund'!E107,LEN('1. Artikeldata Grund'!E107)-30)),"")</f>
        <v/>
      </c>
      <c r="G107" s="48" t="str">
        <f>TRIM('APH KIC KIA PC'!L107)</f>
        <v>Välj….</v>
      </c>
      <c r="H107" s="27">
        <f>'APH KIC KIA PC'!M107</f>
        <v>910</v>
      </c>
      <c r="I107" s="27">
        <v>99</v>
      </c>
      <c r="J107" s="117"/>
      <c r="K107" s="48" t="s">
        <v>1892</v>
      </c>
      <c r="L107" s="48" t="str">
        <f>IF('APH MD APH Specifika'!BD107="J","J","N")</f>
        <v>N</v>
      </c>
      <c r="M107" s="118"/>
      <c r="N107" s="48" t="s">
        <v>1895</v>
      </c>
      <c r="O107" s="119"/>
      <c r="P107" s="48" t="s">
        <v>1894</v>
      </c>
      <c r="Q107" s="27">
        <v>0</v>
      </c>
      <c r="R107" s="117"/>
      <c r="S107" s="117"/>
      <c r="T107" s="117"/>
      <c r="U107" s="117"/>
      <c r="V107" s="117"/>
      <c r="W107" s="27">
        <v>1</v>
      </c>
      <c r="X107" s="27">
        <v>1</v>
      </c>
      <c r="Y107" s="48" t="s">
        <v>1895</v>
      </c>
      <c r="Z107" s="48" t="s">
        <v>1895</v>
      </c>
      <c r="AA107" s="48" t="s">
        <v>1895</v>
      </c>
      <c r="AB107" s="119"/>
      <c r="AC107" s="119"/>
      <c r="AD107" s="119"/>
      <c r="AE107" s="119"/>
      <c r="AF107" s="119"/>
      <c r="AG107" s="119"/>
      <c r="AH107" s="48" t="s">
        <v>1895</v>
      </c>
      <c r="AI107" s="27" t="str">
        <f>TRIM(LEFT('1. Artikeldata Grund'!G107,6))</f>
        <v/>
      </c>
      <c r="AJ107" s="464" cm="1">
        <f t="array" ref="AJ107">_xlfn.IFS(AV107="1",20,AV107="2",20,AV107="3",20,AV107="0",99,AV107="",99)</f>
        <v>99</v>
      </c>
      <c r="AK107" s="50" t="s">
        <v>112</v>
      </c>
      <c r="AL107" s="50" t="s">
        <v>112</v>
      </c>
      <c r="AM107" s="117"/>
      <c r="AN107" s="48"/>
      <c r="AO107" s="48"/>
      <c r="AP107" s="50" t="s">
        <v>112</v>
      </c>
      <c r="AQ107" s="51">
        <v>1</v>
      </c>
      <c r="AR107" s="27" t="str">
        <f>TRIM('APH KIC KIA PC'!O107)</f>
        <v/>
      </c>
      <c r="AS107" s="118"/>
      <c r="AT107" s="48" t="str">
        <f>LEFT('1. Artikeldata Grund'!H107,2)</f>
        <v>Vä</v>
      </c>
      <c r="AU107" s="27" t="str" cm="1">
        <f t="array" ref="AU107">_xlfn.IFS('1. Artikeldata Grund'!I107="","",'1. Artikeldata Grund'!I107=Tabeller!$J$3,"",'1. Artikeldata Grund'!I107=Tabeller!$J$4,"",'1. Artikeldata Grund'!I107=Tabeller!$J$5,LEFT('1. Artikeldata Grund'!I107,1),'1. Artikeldata Grund'!I107=Tabeller!$J$6,LEFT('1. Artikeldata Grund'!I107,1))</f>
        <v/>
      </c>
      <c r="AV107" s="27" t="str" cm="1">
        <f t="array" ref="AV107">_xlfn.IFS('1. Artikeldata Grund'!J107="","",'1. Artikeldata Grund'!J107=Tabeller!$K$3,"",'1. Artikeldata Grund'!J107=Tabeller!$K$4,"",'1. Artikeldata Grund'!J107=Tabeller!$K$5,LEFT('1. Artikeldata Grund'!J107,1),'1. Artikeldata Grund'!J107=Tabeller!$K$6,LEFT('1. Artikeldata Grund'!J107,1),'1. Artikeldata Grund'!J107=Tabeller!$K$7,LEFT('1. Artikeldata Grund'!J107,1))</f>
        <v/>
      </c>
      <c r="AW107" s="27"/>
      <c r="AX107" s="27">
        <f>IF('APH KIC KIA PC'!K107=Tabeller!$AI$4,2,1)</f>
        <v>1</v>
      </c>
      <c r="AY107" s="27" t="str" cm="1">
        <f t="array" ref="AY107">IF('APH KIC KIA PC'!K107=Tabeller!$AI$4,99,IFERROR(_xlfn.IFS('4. Inköpsdata'!L107=25%,41,'4. Inköpsdata'!L107=12%,42,'4. Inköpsdata'!L107=6%,43,'4. Inköpsdata'!L107="Momsfritt",38),""))</f>
        <v/>
      </c>
      <c r="AZ107" s="52" t="e">
        <f>IF('APH KIC KIA PC'!K107=Tabeller!$AI$4,'4. Inköpsdata'!J107,ROUND('APH KIC KIA PC'!AB107,2))</f>
        <v>#VALUE!</v>
      </c>
      <c r="BA107" s="52" t="e">
        <f>IF('APH KIC KIA PC'!K107=Tabeller!$AI$4,0.01,ROUND('APH KIC KIA PC'!AA107,2))</f>
        <v>#VALUE!</v>
      </c>
      <c r="BB107" s="27" t="str">
        <f>TRIM(RIGHT('1. Artikeldata Grund'!G107,2))</f>
        <v/>
      </c>
      <c r="BC107" s="136"/>
      <c r="BD107" s="48" t="s">
        <v>1895</v>
      </c>
      <c r="BE107" s="119"/>
      <c r="BF107" s="50" t="s">
        <v>112</v>
      </c>
      <c r="BG107" s="136"/>
      <c r="BH107" s="52"/>
      <c r="BI107" s="52"/>
      <c r="BJ107" s="52"/>
      <c r="BK107" s="52"/>
      <c r="BL107" s="53" t="s">
        <v>1800</v>
      </c>
      <c r="BM107" s="431" t="str">
        <f>TRIM('1. Artikeldata Grund'!D107)</f>
        <v/>
      </c>
    </row>
    <row r="108" spans="1:65" x14ac:dyDescent="0.25">
      <c r="A108" s="21">
        <v>104</v>
      </c>
      <c r="B108" s="491" t="str">
        <f>'APH KIC KIA PC'!I108</f>
        <v>Välj…</v>
      </c>
      <c r="C108" s="491" t="str">
        <f>'APH KIC KIA PC'!K108</f>
        <v>Välj…</v>
      </c>
      <c r="D108" s="46">
        <f>'APH KIC KIA PC'!D108</f>
        <v>0</v>
      </c>
      <c r="E108" s="47" t="str">
        <f>TRIM(LEFT('1. Artikeldata Grund'!E108,30))</f>
        <v/>
      </c>
      <c r="F108" s="397" t="str">
        <f>IFERROR(TRIM(RIGHT('1. Artikeldata Grund'!E108,LEN('1. Artikeldata Grund'!E108)-30)),"")</f>
        <v/>
      </c>
      <c r="G108" s="48" t="str">
        <f>TRIM('APH KIC KIA PC'!L108)</f>
        <v>Välj….</v>
      </c>
      <c r="H108" s="27">
        <f>'APH KIC KIA PC'!M108</f>
        <v>910</v>
      </c>
      <c r="I108" s="27">
        <v>99</v>
      </c>
      <c r="J108" s="117"/>
      <c r="K108" s="48" t="s">
        <v>1892</v>
      </c>
      <c r="L108" s="48" t="str">
        <f>IF('APH MD APH Specifika'!BD108="J","J","N")</f>
        <v>N</v>
      </c>
      <c r="M108" s="118"/>
      <c r="N108" s="48" t="s">
        <v>1895</v>
      </c>
      <c r="O108" s="119"/>
      <c r="P108" s="48" t="s">
        <v>1894</v>
      </c>
      <c r="Q108" s="27">
        <v>0</v>
      </c>
      <c r="R108" s="117"/>
      <c r="S108" s="117"/>
      <c r="T108" s="117"/>
      <c r="U108" s="117"/>
      <c r="V108" s="117"/>
      <c r="W108" s="27">
        <v>1</v>
      </c>
      <c r="X108" s="27">
        <v>1</v>
      </c>
      <c r="Y108" s="48" t="s">
        <v>1895</v>
      </c>
      <c r="Z108" s="48" t="s">
        <v>1895</v>
      </c>
      <c r="AA108" s="48" t="s">
        <v>1895</v>
      </c>
      <c r="AB108" s="119"/>
      <c r="AC108" s="119"/>
      <c r="AD108" s="119"/>
      <c r="AE108" s="119"/>
      <c r="AF108" s="119"/>
      <c r="AG108" s="119"/>
      <c r="AH108" s="48" t="s">
        <v>1895</v>
      </c>
      <c r="AI108" s="27" t="str">
        <f>TRIM(LEFT('1. Artikeldata Grund'!G108,6))</f>
        <v/>
      </c>
      <c r="AJ108" s="464" cm="1">
        <f t="array" ref="AJ108">_xlfn.IFS(AV108="1",20,AV108="2",20,AV108="3",20,AV108="0",99,AV108="",99)</f>
        <v>99</v>
      </c>
      <c r="AK108" s="50" t="s">
        <v>112</v>
      </c>
      <c r="AL108" s="50" t="s">
        <v>112</v>
      </c>
      <c r="AM108" s="117"/>
      <c r="AN108" s="48"/>
      <c r="AO108" s="48"/>
      <c r="AP108" s="50" t="s">
        <v>112</v>
      </c>
      <c r="AQ108" s="51">
        <v>1</v>
      </c>
      <c r="AR108" s="27" t="str">
        <f>TRIM('APH KIC KIA PC'!O108)</f>
        <v/>
      </c>
      <c r="AS108" s="118"/>
      <c r="AT108" s="48" t="str">
        <f>LEFT('1. Artikeldata Grund'!H108,2)</f>
        <v>Vä</v>
      </c>
      <c r="AU108" s="27" t="str" cm="1">
        <f t="array" ref="AU108">_xlfn.IFS('1. Artikeldata Grund'!I108="","",'1. Artikeldata Grund'!I108=Tabeller!$J$3,"",'1. Artikeldata Grund'!I108=Tabeller!$J$4,"",'1. Artikeldata Grund'!I108=Tabeller!$J$5,LEFT('1. Artikeldata Grund'!I108,1),'1. Artikeldata Grund'!I108=Tabeller!$J$6,LEFT('1. Artikeldata Grund'!I108,1))</f>
        <v/>
      </c>
      <c r="AV108" s="27" t="str" cm="1">
        <f t="array" ref="AV108">_xlfn.IFS('1. Artikeldata Grund'!J108="","",'1. Artikeldata Grund'!J108=Tabeller!$K$3,"",'1. Artikeldata Grund'!J108=Tabeller!$K$4,"",'1. Artikeldata Grund'!J108=Tabeller!$K$5,LEFT('1. Artikeldata Grund'!J108,1),'1. Artikeldata Grund'!J108=Tabeller!$K$6,LEFT('1. Artikeldata Grund'!J108,1),'1. Artikeldata Grund'!J108=Tabeller!$K$7,LEFT('1. Artikeldata Grund'!J108,1))</f>
        <v/>
      </c>
      <c r="AW108" s="27"/>
      <c r="AX108" s="27">
        <f>IF('APH KIC KIA PC'!K108=Tabeller!$AI$4,2,1)</f>
        <v>1</v>
      </c>
      <c r="AY108" s="27" t="str" cm="1">
        <f t="array" ref="AY108">IF('APH KIC KIA PC'!K108=Tabeller!$AI$4,99,IFERROR(_xlfn.IFS('4. Inköpsdata'!L108=25%,41,'4. Inköpsdata'!L108=12%,42,'4. Inköpsdata'!L108=6%,43,'4. Inköpsdata'!L108="Momsfritt",38),""))</f>
        <v/>
      </c>
      <c r="AZ108" s="52" t="e">
        <f>IF('APH KIC KIA PC'!K108=Tabeller!$AI$4,'4. Inköpsdata'!J108,ROUND('APH KIC KIA PC'!AB108,2))</f>
        <v>#VALUE!</v>
      </c>
      <c r="BA108" s="52" t="e">
        <f>IF('APH KIC KIA PC'!K108=Tabeller!$AI$4,0.01,ROUND('APH KIC KIA PC'!AA108,2))</f>
        <v>#VALUE!</v>
      </c>
      <c r="BB108" s="27" t="str">
        <f>TRIM(RIGHT('1. Artikeldata Grund'!G108,2))</f>
        <v/>
      </c>
      <c r="BC108" s="136"/>
      <c r="BD108" s="48" t="s">
        <v>1895</v>
      </c>
      <c r="BE108" s="119"/>
      <c r="BF108" s="50" t="s">
        <v>112</v>
      </c>
      <c r="BG108" s="136"/>
      <c r="BH108" s="52"/>
      <c r="BI108" s="52"/>
      <c r="BJ108" s="52"/>
      <c r="BK108" s="52"/>
      <c r="BL108" s="53" t="s">
        <v>1800</v>
      </c>
      <c r="BM108" s="431" t="str">
        <f>TRIM('1. Artikeldata Grund'!D108)</f>
        <v/>
      </c>
    </row>
    <row r="109" spans="1:65" x14ac:dyDescent="0.25">
      <c r="A109" s="21">
        <v>105</v>
      </c>
      <c r="B109" s="491" t="str">
        <f>'APH KIC KIA PC'!I109</f>
        <v>Välj…</v>
      </c>
      <c r="C109" s="491" t="str">
        <f>'APH KIC KIA PC'!K109</f>
        <v>Välj…</v>
      </c>
      <c r="D109" s="46">
        <f>'APH KIC KIA PC'!D109</f>
        <v>0</v>
      </c>
      <c r="E109" s="47" t="str">
        <f>TRIM(LEFT('1. Artikeldata Grund'!E109,30))</f>
        <v/>
      </c>
      <c r="F109" s="397" t="str">
        <f>IFERROR(TRIM(RIGHT('1. Artikeldata Grund'!E109,LEN('1. Artikeldata Grund'!E109)-30)),"")</f>
        <v/>
      </c>
      <c r="G109" s="48" t="str">
        <f>TRIM('APH KIC KIA PC'!L109)</f>
        <v>Välj….</v>
      </c>
      <c r="H109" s="27">
        <f>'APH KIC KIA PC'!M109</f>
        <v>910</v>
      </c>
      <c r="I109" s="27">
        <v>99</v>
      </c>
      <c r="J109" s="117"/>
      <c r="K109" s="48" t="s">
        <v>1892</v>
      </c>
      <c r="L109" s="48" t="str">
        <f>IF('APH MD APH Specifika'!BD109="J","J","N")</f>
        <v>N</v>
      </c>
      <c r="M109" s="118"/>
      <c r="N109" s="48" t="s">
        <v>1895</v>
      </c>
      <c r="O109" s="119"/>
      <c r="P109" s="48" t="s">
        <v>1894</v>
      </c>
      <c r="Q109" s="27">
        <v>0</v>
      </c>
      <c r="R109" s="117"/>
      <c r="S109" s="117"/>
      <c r="T109" s="117"/>
      <c r="U109" s="117"/>
      <c r="V109" s="117"/>
      <c r="W109" s="27">
        <v>1</v>
      </c>
      <c r="X109" s="27">
        <v>1</v>
      </c>
      <c r="Y109" s="48" t="s">
        <v>1895</v>
      </c>
      <c r="Z109" s="48" t="s">
        <v>1895</v>
      </c>
      <c r="AA109" s="48" t="s">
        <v>1895</v>
      </c>
      <c r="AB109" s="119"/>
      <c r="AC109" s="119"/>
      <c r="AD109" s="119"/>
      <c r="AE109" s="119"/>
      <c r="AF109" s="119"/>
      <c r="AG109" s="119"/>
      <c r="AH109" s="48" t="s">
        <v>1895</v>
      </c>
      <c r="AI109" s="27" t="str">
        <f>TRIM(LEFT('1. Artikeldata Grund'!G109,6))</f>
        <v/>
      </c>
      <c r="AJ109" s="464" cm="1">
        <f t="array" ref="AJ109">_xlfn.IFS(AV109="1",20,AV109="2",20,AV109="3",20,AV109="0",99,AV109="",99)</f>
        <v>99</v>
      </c>
      <c r="AK109" s="50" t="s">
        <v>112</v>
      </c>
      <c r="AL109" s="50" t="s">
        <v>112</v>
      </c>
      <c r="AM109" s="117"/>
      <c r="AN109" s="48"/>
      <c r="AO109" s="48"/>
      <c r="AP109" s="50" t="s">
        <v>112</v>
      </c>
      <c r="AQ109" s="51">
        <v>1</v>
      </c>
      <c r="AR109" s="27" t="str">
        <f>TRIM('APH KIC KIA PC'!O109)</f>
        <v/>
      </c>
      <c r="AS109" s="118"/>
      <c r="AT109" s="48" t="str">
        <f>LEFT('1. Artikeldata Grund'!H109,2)</f>
        <v>Vä</v>
      </c>
      <c r="AU109" s="27" t="str" cm="1">
        <f t="array" ref="AU109">_xlfn.IFS('1. Artikeldata Grund'!I109="","",'1. Artikeldata Grund'!I109=Tabeller!$J$3,"",'1. Artikeldata Grund'!I109=Tabeller!$J$4,"",'1. Artikeldata Grund'!I109=Tabeller!$J$5,LEFT('1. Artikeldata Grund'!I109,1),'1. Artikeldata Grund'!I109=Tabeller!$J$6,LEFT('1. Artikeldata Grund'!I109,1))</f>
        <v/>
      </c>
      <c r="AV109" s="27" t="str" cm="1">
        <f t="array" ref="AV109">_xlfn.IFS('1. Artikeldata Grund'!J109="","",'1. Artikeldata Grund'!J109=Tabeller!$K$3,"",'1. Artikeldata Grund'!J109=Tabeller!$K$4,"",'1. Artikeldata Grund'!J109=Tabeller!$K$5,LEFT('1. Artikeldata Grund'!J109,1),'1. Artikeldata Grund'!J109=Tabeller!$K$6,LEFT('1. Artikeldata Grund'!J109,1),'1. Artikeldata Grund'!J109=Tabeller!$K$7,LEFT('1. Artikeldata Grund'!J109,1))</f>
        <v/>
      </c>
      <c r="AW109" s="27"/>
      <c r="AX109" s="27">
        <f>IF('APH KIC KIA PC'!K109=Tabeller!$AI$4,2,1)</f>
        <v>1</v>
      </c>
      <c r="AY109" s="27" t="str" cm="1">
        <f t="array" ref="AY109">IF('APH KIC KIA PC'!K109=Tabeller!$AI$4,99,IFERROR(_xlfn.IFS('4. Inköpsdata'!L109=25%,41,'4. Inköpsdata'!L109=12%,42,'4. Inköpsdata'!L109=6%,43,'4. Inköpsdata'!L109="Momsfritt",38),""))</f>
        <v/>
      </c>
      <c r="AZ109" s="52" t="e">
        <f>IF('APH KIC KIA PC'!K109=Tabeller!$AI$4,'4. Inköpsdata'!J109,ROUND('APH KIC KIA PC'!AB109,2))</f>
        <v>#VALUE!</v>
      </c>
      <c r="BA109" s="52" t="e">
        <f>IF('APH KIC KIA PC'!K109=Tabeller!$AI$4,0.01,ROUND('APH KIC KIA PC'!AA109,2))</f>
        <v>#VALUE!</v>
      </c>
      <c r="BB109" s="27" t="str">
        <f>TRIM(RIGHT('1. Artikeldata Grund'!G109,2))</f>
        <v/>
      </c>
      <c r="BC109" s="136"/>
      <c r="BD109" s="48" t="s">
        <v>1895</v>
      </c>
      <c r="BE109" s="119"/>
      <c r="BF109" s="50" t="s">
        <v>112</v>
      </c>
      <c r="BG109" s="136"/>
      <c r="BH109" s="52"/>
      <c r="BI109" s="52"/>
      <c r="BJ109" s="52"/>
      <c r="BK109" s="52"/>
      <c r="BL109" s="53" t="s">
        <v>1800</v>
      </c>
      <c r="BM109" s="431" t="str">
        <f>TRIM('1. Artikeldata Grund'!D109)</f>
        <v/>
      </c>
    </row>
    <row r="110" spans="1:65" x14ac:dyDescent="0.25">
      <c r="A110" s="21">
        <v>106</v>
      </c>
      <c r="B110" s="491" t="str">
        <f>'APH KIC KIA PC'!I110</f>
        <v>Välj…</v>
      </c>
      <c r="C110" s="491" t="str">
        <f>'APH KIC KIA PC'!K110</f>
        <v>Välj…</v>
      </c>
      <c r="D110" s="46">
        <f>'APH KIC KIA PC'!D110</f>
        <v>0</v>
      </c>
      <c r="E110" s="47" t="str">
        <f>TRIM(LEFT('1. Artikeldata Grund'!E110,30))</f>
        <v/>
      </c>
      <c r="F110" s="397" t="str">
        <f>IFERROR(TRIM(RIGHT('1. Artikeldata Grund'!E110,LEN('1. Artikeldata Grund'!E110)-30)),"")</f>
        <v/>
      </c>
      <c r="G110" s="48" t="str">
        <f>TRIM('APH KIC KIA PC'!L110)</f>
        <v>Välj….</v>
      </c>
      <c r="H110" s="27">
        <f>'APH KIC KIA PC'!M110</f>
        <v>910</v>
      </c>
      <c r="I110" s="27">
        <v>99</v>
      </c>
      <c r="J110" s="117"/>
      <c r="K110" s="48" t="s">
        <v>1892</v>
      </c>
      <c r="L110" s="48" t="str">
        <f>IF('APH MD APH Specifika'!BD110="J","J","N")</f>
        <v>N</v>
      </c>
      <c r="M110" s="118"/>
      <c r="N110" s="48" t="s">
        <v>1895</v>
      </c>
      <c r="O110" s="119"/>
      <c r="P110" s="48" t="s">
        <v>1894</v>
      </c>
      <c r="Q110" s="27">
        <v>0</v>
      </c>
      <c r="R110" s="117"/>
      <c r="S110" s="117"/>
      <c r="T110" s="117"/>
      <c r="U110" s="117"/>
      <c r="V110" s="117"/>
      <c r="W110" s="27">
        <v>1</v>
      </c>
      <c r="X110" s="27">
        <v>1</v>
      </c>
      <c r="Y110" s="48" t="s">
        <v>1895</v>
      </c>
      <c r="Z110" s="48" t="s">
        <v>1895</v>
      </c>
      <c r="AA110" s="48" t="s">
        <v>1895</v>
      </c>
      <c r="AB110" s="119"/>
      <c r="AC110" s="119"/>
      <c r="AD110" s="119"/>
      <c r="AE110" s="119"/>
      <c r="AF110" s="119"/>
      <c r="AG110" s="119"/>
      <c r="AH110" s="48" t="s">
        <v>1895</v>
      </c>
      <c r="AI110" s="27" t="str">
        <f>TRIM(LEFT('1. Artikeldata Grund'!G110,6))</f>
        <v/>
      </c>
      <c r="AJ110" s="464" cm="1">
        <f t="array" ref="AJ110">_xlfn.IFS(AV110="1",20,AV110="2",20,AV110="3",20,AV110="0",99,AV110="",99)</f>
        <v>99</v>
      </c>
      <c r="AK110" s="50" t="s">
        <v>112</v>
      </c>
      <c r="AL110" s="50" t="s">
        <v>112</v>
      </c>
      <c r="AM110" s="117"/>
      <c r="AN110" s="48"/>
      <c r="AO110" s="48"/>
      <c r="AP110" s="50" t="s">
        <v>112</v>
      </c>
      <c r="AQ110" s="51">
        <v>1</v>
      </c>
      <c r="AR110" s="27" t="str">
        <f>TRIM('APH KIC KIA PC'!O110)</f>
        <v/>
      </c>
      <c r="AS110" s="118"/>
      <c r="AT110" s="48" t="str">
        <f>LEFT('1. Artikeldata Grund'!H110,2)</f>
        <v>Vä</v>
      </c>
      <c r="AU110" s="27" t="str" cm="1">
        <f t="array" ref="AU110">_xlfn.IFS('1. Artikeldata Grund'!I110="","",'1. Artikeldata Grund'!I110=Tabeller!$J$3,"",'1. Artikeldata Grund'!I110=Tabeller!$J$4,"",'1. Artikeldata Grund'!I110=Tabeller!$J$5,LEFT('1. Artikeldata Grund'!I110,1),'1. Artikeldata Grund'!I110=Tabeller!$J$6,LEFT('1. Artikeldata Grund'!I110,1))</f>
        <v/>
      </c>
      <c r="AV110" s="27" t="str" cm="1">
        <f t="array" ref="AV110">_xlfn.IFS('1. Artikeldata Grund'!J110="","",'1. Artikeldata Grund'!J110=Tabeller!$K$3,"",'1. Artikeldata Grund'!J110=Tabeller!$K$4,"",'1. Artikeldata Grund'!J110=Tabeller!$K$5,LEFT('1. Artikeldata Grund'!J110,1),'1. Artikeldata Grund'!J110=Tabeller!$K$6,LEFT('1. Artikeldata Grund'!J110,1),'1. Artikeldata Grund'!J110=Tabeller!$K$7,LEFT('1. Artikeldata Grund'!J110,1))</f>
        <v/>
      </c>
      <c r="AW110" s="27"/>
      <c r="AX110" s="27">
        <f>IF('APH KIC KIA PC'!K110=Tabeller!$AI$4,2,1)</f>
        <v>1</v>
      </c>
      <c r="AY110" s="27" t="str" cm="1">
        <f t="array" ref="AY110">IF('APH KIC KIA PC'!K110=Tabeller!$AI$4,99,IFERROR(_xlfn.IFS('4. Inköpsdata'!L110=25%,41,'4. Inköpsdata'!L110=12%,42,'4. Inköpsdata'!L110=6%,43,'4. Inköpsdata'!L110="Momsfritt",38),""))</f>
        <v/>
      </c>
      <c r="AZ110" s="52" t="e">
        <f>IF('APH KIC KIA PC'!K110=Tabeller!$AI$4,'4. Inköpsdata'!J110,ROUND('APH KIC KIA PC'!AB110,2))</f>
        <v>#VALUE!</v>
      </c>
      <c r="BA110" s="52" t="e">
        <f>IF('APH KIC KIA PC'!K110=Tabeller!$AI$4,0.01,ROUND('APH KIC KIA PC'!AA110,2))</f>
        <v>#VALUE!</v>
      </c>
      <c r="BB110" s="27" t="str">
        <f>TRIM(RIGHT('1. Artikeldata Grund'!G110,2))</f>
        <v/>
      </c>
      <c r="BC110" s="136"/>
      <c r="BD110" s="48" t="s">
        <v>1895</v>
      </c>
      <c r="BE110" s="119"/>
      <c r="BF110" s="50" t="s">
        <v>112</v>
      </c>
      <c r="BG110" s="136"/>
      <c r="BH110" s="52"/>
      <c r="BI110" s="52"/>
      <c r="BJ110" s="52"/>
      <c r="BK110" s="52"/>
      <c r="BL110" s="53" t="s">
        <v>1800</v>
      </c>
      <c r="BM110" s="431" t="str">
        <f>TRIM('1. Artikeldata Grund'!D110)</f>
        <v/>
      </c>
    </row>
    <row r="111" spans="1:65" x14ac:dyDescent="0.25">
      <c r="A111" s="21">
        <v>107</v>
      </c>
      <c r="B111" s="491" t="str">
        <f>'APH KIC KIA PC'!I111</f>
        <v>Välj…</v>
      </c>
      <c r="C111" s="491" t="str">
        <f>'APH KIC KIA PC'!K111</f>
        <v>Välj…</v>
      </c>
      <c r="D111" s="46">
        <f>'APH KIC KIA PC'!D111</f>
        <v>0</v>
      </c>
      <c r="E111" s="47" t="str">
        <f>TRIM(LEFT('1. Artikeldata Grund'!E111,30))</f>
        <v/>
      </c>
      <c r="F111" s="397" t="str">
        <f>IFERROR(TRIM(RIGHT('1. Artikeldata Grund'!E111,LEN('1. Artikeldata Grund'!E111)-30)),"")</f>
        <v/>
      </c>
      <c r="G111" s="48" t="str">
        <f>TRIM('APH KIC KIA PC'!L111)</f>
        <v>Välj….</v>
      </c>
      <c r="H111" s="27">
        <f>'APH KIC KIA PC'!M111</f>
        <v>910</v>
      </c>
      <c r="I111" s="27">
        <v>99</v>
      </c>
      <c r="J111" s="117"/>
      <c r="K111" s="48" t="s">
        <v>1892</v>
      </c>
      <c r="L111" s="48" t="str">
        <f>IF('APH MD APH Specifika'!BD111="J","J","N")</f>
        <v>N</v>
      </c>
      <c r="M111" s="118"/>
      <c r="N111" s="48" t="s">
        <v>1895</v>
      </c>
      <c r="O111" s="119"/>
      <c r="P111" s="48" t="s">
        <v>1894</v>
      </c>
      <c r="Q111" s="27">
        <v>0</v>
      </c>
      <c r="R111" s="117"/>
      <c r="S111" s="117"/>
      <c r="T111" s="117"/>
      <c r="U111" s="117"/>
      <c r="V111" s="117"/>
      <c r="W111" s="27">
        <v>1</v>
      </c>
      <c r="X111" s="27">
        <v>1</v>
      </c>
      <c r="Y111" s="48" t="s">
        <v>1895</v>
      </c>
      <c r="Z111" s="48" t="s">
        <v>1895</v>
      </c>
      <c r="AA111" s="48" t="s">
        <v>1895</v>
      </c>
      <c r="AB111" s="119"/>
      <c r="AC111" s="119"/>
      <c r="AD111" s="119"/>
      <c r="AE111" s="119"/>
      <c r="AF111" s="119"/>
      <c r="AG111" s="119"/>
      <c r="AH111" s="48" t="s">
        <v>1895</v>
      </c>
      <c r="AI111" s="27" t="str">
        <f>TRIM(LEFT('1. Artikeldata Grund'!G111,6))</f>
        <v/>
      </c>
      <c r="AJ111" s="464" cm="1">
        <f t="array" ref="AJ111">_xlfn.IFS(AV111="1",20,AV111="2",20,AV111="3",20,AV111="0",99,AV111="",99)</f>
        <v>99</v>
      </c>
      <c r="AK111" s="50" t="s">
        <v>112</v>
      </c>
      <c r="AL111" s="50" t="s">
        <v>112</v>
      </c>
      <c r="AM111" s="117"/>
      <c r="AN111" s="48"/>
      <c r="AO111" s="48"/>
      <c r="AP111" s="50" t="s">
        <v>112</v>
      </c>
      <c r="AQ111" s="51">
        <v>1</v>
      </c>
      <c r="AR111" s="27" t="str">
        <f>TRIM('APH KIC KIA PC'!O111)</f>
        <v/>
      </c>
      <c r="AS111" s="118"/>
      <c r="AT111" s="48" t="str">
        <f>LEFT('1. Artikeldata Grund'!H111,2)</f>
        <v>Vä</v>
      </c>
      <c r="AU111" s="27" t="str" cm="1">
        <f t="array" ref="AU111">_xlfn.IFS('1. Artikeldata Grund'!I111="","",'1. Artikeldata Grund'!I111=Tabeller!$J$3,"",'1. Artikeldata Grund'!I111=Tabeller!$J$4,"",'1. Artikeldata Grund'!I111=Tabeller!$J$5,LEFT('1. Artikeldata Grund'!I111,1),'1. Artikeldata Grund'!I111=Tabeller!$J$6,LEFT('1. Artikeldata Grund'!I111,1))</f>
        <v/>
      </c>
      <c r="AV111" s="27" t="str" cm="1">
        <f t="array" ref="AV111">_xlfn.IFS('1. Artikeldata Grund'!J111="","",'1. Artikeldata Grund'!J111=Tabeller!$K$3,"",'1. Artikeldata Grund'!J111=Tabeller!$K$4,"",'1. Artikeldata Grund'!J111=Tabeller!$K$5,LEFT('1. Artikeldata Grund'!J111,1),'1. Artikeldata Grund'!J111=Tabeller!$K$6,LEFT('1. Artikeldata Grund'!J111,1),'1. Artikeldata Grund'!J111=Tabeller!$K$7,LEFT('1. Artikeldata Grund'!J111,1))</f>
        <v/>
      </c>
      <c r="AW111" s="27"/>
      <c r="AX111" s="27">
        <f>IF('APH KIC KIA PC'!K111=Tabeller!$AI$4,2,1)</f>
        <v>1</v>
      </c>
      <c r="AY111" s="27" t="str" cm="1">
        <f t="array" ref="AY111">IF('APH KIC KIA PC'!K111=Tabeller!$AI$4,99,IFERROR(_xlfn.IFS('4. Inköpsdata'!L111=25%,41,'4. Inköpsdata'!L111=12%,42,'4. Inköpsdata'!L111=6%,43,'4. Inköpsdata'!L111="Momsfritt",38),""))</f>
        <v/>
      </c>
      <c r="AZ111" s="52" t="e">
        <f>IF('APH KIC KIA PC'!K111=Tabeller!$AI$4,'4. Inköpsdata'!J111,ROUND('APH KIC KIA PC'!AB111,2))</f>
        <v>#VALUE!</v>
      </c>
      <c r="BA111" s="52" t="e">
        <f>IF('APH KIC KIA PC'!K111=Tabeller!$AI$4,0.01,ROUND('APH KIC KIA PC'!AA111,2))</f>
        <v>#VALUE!</v>
      </c>
      <c r="BB111" s="27" t="str">
        <f>TRIM(RIGHT('1. Artikeldata Grund'!G111,2))</f>
        <v/>
      </c>
      <c r="BC111" s="136"/>
      <c r="BD111" s="48" t="s">
        <v>1895</v>
      </c>
      <c r="BE111" s="119"/>
      <c r="BF111" s="50" t="s">
        <v>112</v>
      </c>
      <c r="BG111" s="136"/>
      <c r="BH111" s="52"/>
      <c r="BI111" s="52"/>
      <c r="BJ111" s="52"/>
      <c r="BK111" s="52"/>
      <c r="BL111" s="53" t="s">
        <v>1800</v>
      </c>
      <c r="BM111" s="431" t="str">
        <f>TRIM('1. Artikeldata Grund'!D111)</f>
        <v/>
      </c>
    </row>
    <row r="112" spans="1:65" x14ac:dyDescent="0.25">
      <c r="A112" s="21">
        <v>108</v>
      </c>
      <c r="B112" s="491" t="str">
        <f>'APH KIC KIA PC'!I112</f>
        <v>Välj…</v>
      </c>
      <c r="C112" s="491" t="str">
        <f>'APH KIC KIA PC'!K112</f>
        <v>Välj…</v>
      </c>
      <c r="D112" s="46">
        <f>'APH KIC KIA PC'!D112</f>
        <v>0</v>
      </c>
      <c r="E112" s="47" t="str">
        <f>TRIM(LEFT('1. Artikeldata Grund'!E112,30))</f>
        <v/>
      </c>
      <c r="F112" s="397" t="str">
        <f>IFERROR(TRIM(RIGHT('1. Artikeldata Grund'!E112,LEN('1. Artikeldata Grund'!E112)-30)),"")</f>
        <v/>
      </c>
      <c r="G112" s="48" t="str">
        <f>TRIM('APH KIC KIA PC'!L112)</f>
        <v>Välj….</v>
      </c>
      <c r="H112" s="27">
        <f>'APH KIC KIA PC'!M112</f>
        <v>910</v>
      </c>
      <c r="I112" s="27">
        <v>99</v>
      </c>
      <c r="J112" s="117"/>
      <c r="K112" s="48" t="s">
        <v>1892</v>
      </c>
      <c r="L112" s="48" t="str">
        <f>IF('APH MD APH Specifika'!BD112="J","J","N")</f>
        <v>N</v>
      </c>
      <c r="M112" s="118"/>
      <c r="N112" s="48" t="s">
        <v>1895</v>
      </c>
      <c r="O112" s="119"/>
      <c r="P112" s="48" t="s">
        <v>1894</v>
      </c>
      <c r="Q112" s="27">
        <v>0</v>
      </c>
      <c r="R112" s="117"/>
      <c r="S112" s="117"/>
      <c r="T112" s="117"/>
      <c r="U112" s="117"/>
      <c r="V112" s="117"/>
      <c r="W112" s="27">
        <v>1</v>
      </c>
      <c r="X112" s="27">
        <v>1</v>
      </c>
      <c r="Y112" s="48" t="s">
        <v>1895</v>
      </c>
      <c r="Z112" s="48" t="s">
        <v>1895</v>
      </c>
      <c r="AA112" s="48" t="s">
        <v>1895</v>
      </c>
      <c r="AB112" s="119"/>
      <c r="AC112" s="119"/>
      <c r="AD112" s="119"/>
      <c r="AE112" s="119"/>
      <c r="AF112" s="119"/>
      <c r="AG112" s="119"/>
      <c r="AH112" s="48" t="s">
        <v>1895</v>
      </c>
      <c r="AI112" s="27" t="str">
        <f>TRIM(LEFT('1. Artikeldata Grund'!G112,6))</f>
        <v/>
      </c>
      <c r="AJ112" s="464" cm="1">
        <f t="array" ref="AJ112">_xlfn.IFS(AV112="1",20,AV112="2",20,AV112="3",20,AV112="0",99,AV112="",99)</f>
        <v>99</v>
      </c>
      <c r="AK112" s="50" t="s">
        <v>112</v>
      </c>
      <c r="AL112" s="50" t="s">
        <v>112</v>
      </c>
      <c r="AM112" s="117"/>
      <c r="AN112" s="48"/>
      <c r="AO112" s="48"/>
      <c r="AP112" s="50" t="s">
        <v>112</v>
      </c>
      <c r="AQ112" s="51">
        <v>1</v>
      </c>
      <c r="AR112" s="27" t="str">
        <f>TRIM('APH KIC KIA PC'!O112)</f>
        <v/>
      </c>
      <c r="AS112" s="118"/>
      <c r="AT112" s="48" t="str">
        <f>LEFT('1. Artikeldata Grund'!H112,2)</f>
        <v>Vä</v>
      </c>
      <c r="AU112" s="27" t="str" cm="1">
        <f t="array" ref="AU112">_xlfn.IFS('1. Artikeldata Grund'!I112="","",'1. Artikeldata Grund'!I112=Tabeller!$J$3,"",'1. Artikeldata Grund'!I112=Tabeller!$J$4,"",'1. Artikeldata Grund'!I112=Tabeller!$J$5,LEFT('1. Artikeldata Grund'!I112,1),'1. Artikeldata Grund'!I112=Tabeller!$J$6,LEFT('1. Artikeldata Grund'!I112,1))</f>
        <v/>
      </c>
      <c r="AV112" s="27" t="str" cm="1">
        <f t="array" ref="AV112">_xlfn.IFS('1. Artikeldata Grund'!J112="","",'1. Artikeldata Grund'!J112=Tabeller!$K$3,"",'1. Artikeldata Grund'!J112=Tabeller!$K$4,"",'1. Artikeldata Grund'!J112=Tabeller!$K$5,LEFT('1. Artikeldata Grund'!J112,1),'1. Artikeldata Grund'!J112=Tabeller!$K$6,LEFT('1. Artikeldata Grund'!J112,1),'1. Artikeldata Grund'!J112=Tabeller!$K$7,LEFT('1. Artikeldata Grund'!J112,1))</f>
        <v/>
      </c>
      <c r="AW112" s="27"/>
      <c r="AX112" s="27">
        <f>IF('APH KIC KIA PC'!K112=Tabeller!$AI$4,2,1)</f>
        <v>1</v>
      </c>
      <c r="AY112" s="27" t="str" cm="1">
        <f t="array" ref="AY112">IF('APH KIC KIA PC'!K112=Tabeller!$AI$4,99,IFERROR(_xlfn.IFS('4. Inköpsdata'!L112=25%,41,'4. Inköpsdata'!L112=12%,42,'4. Inköpsdata'!L112=6%,43,'4. Inköpsdata'!L112="Momsfritt",38),""))</f>
        <v/>
      </c>
      <c r="AZ112" s="52" t="e">
        <f>IF('APH KIC KIA PC'!K112=Tabeller!$AI$4,'4. Inköpsdata'!J112,ROUND('APH KIC KIA PC'!AB112,2))</f>
        <v>#VALUE!</v>
      </c>
      <c r="BA112" s="52" t="e">
        <f>IF('APH KIC KIA PC'!K112=Tabeller!$AI$4,0.01,ROUND('APH KIC KIA PC'!AA112,2))</f>
        <v>#VALUE!</v>
      </c>
      <c r="BB112" s="27" t="str">
        <f>TRIM(RIGHT('1. Artikeldata Grund'!G112,2))</f>
        <v/>
      </c>
      <c r="BC112" s="136"/>
      <c r="BD112" s="48" t="s">
        <v>1895</v>
      </c>
      <c r="BE112" s="119"/>
      <c r="BF112" s="50" t="s">
        <v>112</v>
      </c>
      <c r="BG112" s="136"/>
      <c r="BH112" s="52"/>
      <c r="BI112" s="52"/>
      <c r="BJ112" s="52"/>
      <c r="BK112" s="52"/>
      <c r="BL112" s="53" t="s">
        <v>1800</v>
      </c>
      <c r="BM112" s="431" t="str">
        <f>TRIM('1. Artikeldata Grund'!D112)</f>
        <v/>
      </c>
    </row>
    <row r="113" spans="1:65" x14ac:dyDescent="0.25">
      <c r="A113" s="21">
        <v>109</v>
      </c>
      <c r="B113" s="491" t="str">
        <f>'APH KIC KIA PC'!I113</f>
        <v>Välj…</v>
      </c>
      <c r="C113" s="491" t="str">
        <f>'APH KIC KIA PC'!K113</f>
        <v>Välj…</v>
      </c>
      <c r="D113" s="46">
        <f>'APH KIC KIA PC'!D113</f>
        <v>0</v>
      </c>
      <c r="E113" s="47" t="str">
        <f>TRIM(LEFT('1. Artikeldata Grund'!E113,30))</f>
        <v/>
      </c>
      <c r="F113" s="397" t="str">
        <f>IFERROR(TRIM(RIGHT('1. Artikeldata Grund'!E113,LEN('1. Artikeldata Grund'!E113)-30)),"")</f>
        <v/>
      </c>
      <c r="G113" s="48" t="str">
        <f>TRIM('APH KIC KIA PC'!L113)</f>
        <v>Välj….</v>
      </c>
      <c r="H113" s="27">
        <f>'APH KIC KIA PC'!M113</f>
        <v>910</v>
      </c>
      <c r="I113" s="27">
        <v>99</v>
      </c>
      <c r="J113" s="117"/>
      <c r="K113" s="48" t="s">
        <v>1892</v>
      </c>
      <c r="L113" s="48" t="str">
        <f>IF('APH MD APH Specifika'!BD113="J","J","N")</f>
        <v>N</v>
      </c>
      <c r="M113" s="118"/>
      <c r="N113" s="48" t="s">
        <v>1895</v>
      </c>
      <c r="O113" s="119"/>
      <c r="P113" s="48" t="s">
        <v>1894</v>
      </c>
      <c r="Q113" s="27">
        <v>0</v>
      </c>
      <c r="R113" s="117"/>
      <c r="S113" s="117"/>
      <c r="T113" s="117"/>
      <c r="U113" s="117"/>
      <c r="V113" s="117"/>
      <c r="W113" s="27">
        <v>1</v>
      </c>
      <c r="X113" s="27">
        <v>1</v>
      </c>
      <c r="Y113" s="48" t="s">
        <v>1895</v>
      </c>
      <c r="Z113" s="48" t="s">
        <v>1895</v>
      </c>
      <c r="AA113" s="48" t="s">
        <v>1895</v>
      </c>
      <c r="AB113" s="119"/>
      <c r="AC113" s="119"/>
      <c r="AD113" s="119"/>
      <c r="AE113" s="119"/>
      <c r="AF113" s="119"/>
      <c r="AG113" s="119"/>
      <c r="AH113" s="48" t="s">
        <v>1895</v>
      </c>
      <c r="AI113" s="27" t="str">
        <f>TRIM(LEFT('1. Artikeldata Grund'!G113,6))</f>
        <v/>
      </c>
      <c r="AJ113" s="464" cm="1">
        <f t="array" ref="AJ113">_xlfn.IFS(AV113="1",20,AV113="2",20,AV113="3",20,AV113="0",99,AV113="",99)</f>
        <v>99</v>
      </c>
      <c r="AK113" s="50" t="s">
        <v>112</v>
      </c>
      <c r="AL113" s="50" t="s">
        <v>112</v>
      </c>
      <c r="AM113" s="117"/>
      <c r="AN113" s="48"/>
      <c r="AO113" s="48"/>
      <c r="AP113" s="50" t="s">
        <v>112</v>
      </c>
      <c r="AQ113" s="51">
        <v>1</v>
      </c>
      <c r="AR113" s="27" t="str">
        <f>TRIM('APH KIC KIA PC'!O113)</f>
        <v/>
      </c>
      <c r="AS113" s="118"/>
      <c r="AT113" s="48" t="str">
        <f>LEFT('1. Artikeldata Grund'!H113,2)</f>
        <v>Vä</v>
      </c>
      <c r="AU113" s="27" t="str" cm="1">
        <f t="array" ref="AU113">_xlfn.IFS('1. Artikeldata Grund'!I113="","",'1. Artikeldata Grund'!I113=Tabeller!$J$3,"",'1. Artikeldata Grund'!I113=Tabeller!$J$4,"",'1. Artikeldata Grund'!I113=Tabeller!$J$5,LEFT('1. Artikeldata Grund'!I113,1),'1. Artikeldata Grund'!I113=Tabeller!$J$6,LEFT('1. Artikeldata Grund'!I113,1))</f>
        <v/>
      </c>
      <c r="AV113" s="27" t="str" cm="1">
        <f t="array" ref="AV113">_xlfn.IFS('1. Artikeldata Grund'!J113="","",'1. Artikeldata Grund'!J113=Tabeller!$K$3,"",'1. Artikeldata Grund'!J113=Tabeller!$K$4,"",'1. Artikeldata Grund'!J113=Tabeller!$K$5,LEFT('1. Artikeldata Grund'!J113,1),'1. Artikeldata Grund'!J113=Tabeller!$K$6,LEFT('1. Artikeldata Grund'!J113,1),'1. Artikeldata Grund'!J113=Tabeller!$K$7,LEFT('1. Artikeldata Grund'!J113,1))</f>
        <v/>
      </c>
      <c r="AW113" s="27"/>
      <c r="AX113" s="27">
        <f>IF('APH KIC KIA PC'!K113=Tabeller!$AI$4,2,1)</f>
        <v>1</v>
      </c>
      <c r="AY113" s="27" t="str" cm="1">
        <f t="array" ref="AY113">IF('APH KIC KIA PC'!K113=Tabeller!$AI$4,99,IFERROR(_xlfn.IFS('4. Inköpsdata'!L113=25%,41,'4. Inköpsdata'!L113=12%,42,'4. Inköpsdata'!L113=6%,43,'4. Inköpsdata'!L113="Momsfritt",38),""))</f>
        <v/>
      </c>
      <c r="AZ113" s="52" t="e">
        <f>IF('APH KIC KIA PC'!K113=Tabeller!$AI$4,'4. Inköpsdata'!J113,ROUND('APH KIC KIA PC'!AB113,2))</f>
        <v>#VALUE!</v>
      </c>
      <c r="BA113" s="52" t="e">
        <f>IF('APH KIC KIA PC'!K113=Tabeller!$AI$4,0.01,ROUND('APH KIC KIA PC'!AA113,2))</f>
        <v>#VALUE!</v>
      </c>
      <c r="BB113" s="27" t="str">
        <f>TRIM(RIGHT('1. Artikeldata Grund'!G113,2))</f>
        <v/>
      </c>
      <c r="BC113" s="136"/>
      <c r="BD113" s="48" t="s">
        <v>1895</v>
      </c>
      <c r="BE113" s="119"/>
      <c r="BF113" s="50" t="s">
        <v>112</v>
      </c>
      <c r="BG113" s="136"/>
      <c r="BH113" s="52"/>
      <c r="BI113" s="52"/>
      <c r="BJ113" s="52"/>
      <c r="BK113" s="52"/>
      <c r="BL113" s="53" t="s">
        <v>1800</v>
      </c>
      <c r="BM113" s="431" t="str">
        <f>TRIM('1. Artikeldata Grund'!D113)</f>
        <v/>
      </c>
    </row>
    <row r="114" spans="1:65" x14ac:dyDescent="0.25">
      <c r="A114" s="21">
        <v>110</v>
      </c>
      <c r="B114" s="491" t="str">
        <f>'APH KIC KIA PC'!I114</f>
        <v>Välj…</v>
      </c>
      <c r="C114" s="491" t="str">
        <f>'APH KIC KIA PC'!K114</f>
        <v>Välj…</v>
      </c>
      <c r="D114" s="46">
        <f>'APH KIC KIA PC'!D114</f>
        <v>0</v>
      </c>
      <c r="E114" s="47" t="str">
        <f>TRIM(LEFT('1. Artikeldata Grund'!E114,30))</f>
        <v/>
      </c>
      <c r="F114" s="397" t="str">
        <f>IFERROR(TRIM(RIGHT('1. Artikeldata Grund'!E114,LEN('1. Artikeldata Grund'!E114)-30)),"")</f>
        <v/>
      </c>
      <c r="G114" s="48" t="str">
        <f>TRIM('APH KIC KIA PC'!L114)</f>
        <v>Välj….</v>
      </c>
      <c r="H114" s="27">
        <f>'APH KIC KIA PC'!M114</f>
        <v>910</v>
      </c>
      <c r="I114" s="27">
        <v>99</v>
      </c>
      <c r="J114" s="117"/>
      <c r="K114" s="48" t="s">
        <v>1892</v>
      </c>
      <c r="L114" s="48" t="str">
        <f>IF('APH MD APH Specifika'!BD114="J","J","N")</f>
        <v>N</v>
      </c>
      <c r="M114" s="118"/>
      <c r="N114" s="48" t="s">
        <v>1895</v>
      </c>
      <c r="O114" s="119"/>
      <c r="P114" s="48" t="s">
        <v>1894</v>
      </c>
      <c r="Q114" s="27">
        <v>0</v>
      </c>
      <c r="R114" s="117"/>
      <c r="S114" s="117"/>
      <c r="T114" s="117"/>
      <c r="U114" s="117"/>
      <c r="V114" s="117"/>
      <c r="W114" s="27">
        <v>1</v>
      </c>
      <c r="X114" s="27">
        <v>1</v>
      </c>
      <c r="Y114" s="48" t="s">
        <v>1895</v>
      </c>
      <c r="Z114" s="48" t="s">
        <v>1895</v>
      </c>
      <c r="AA114" s="48" t="s">
        <v>1895</v>
      </c>
      <c r="AB114" s="119"/>
      <c r="AC114" s="119"/>
      <c r="AD114" s="119"/>
      <c r="AE114" s="119"/>
      <c r="AF114" s="119"/>
      <c r="AG114" s="119"/>
      <c r="AH114" s="48" t="s">
        <v>1895</v>
      </c>
      <c r="AI114" s="27" t="str">
        <f>TRIM(LEFT('1. Artikeldata Grund'!G114,6))</f>
        <v/>
      </c>
      <c r="AJ114" s="464" cm="1">
        <f t="array" ref="AJ114">_xlfn.IFS(AV114="1",20,AV114="2",20,AV114="3",20,AV114="0",99,AV114="",99)</f>
        <v>99</v>
      </c>
      <c r="AK114" s="50" t="s">
        <v>112</v>
      </c>
      <c r="AL114" s="50" t="s">
        <v>112</v>
      </c>
      <c r="AM114" s="117"/>
      <c r="AN114" s="48"/>
      <c r="AO114" s="48"/>
      <c r="AP114" s="50" t="s">
        <v>112</v>
      </c>
      <c r="AQ114" s="51">
        <v>1</v>
      </c>
      <c r="AR114" s="27" t="str">
        <f>TRIM('APH KIC KIA PC'!O114)</f>
        <v/>
      </c>
      <c r="AS114" s="118"/>
      <c r="AT114" s="48" t="str">
        <f>LEFT('1. Artikeldata Grund'!H114,2)</f>
        <v>Vä</v>
      </c>
      <c r="AU114" s="27" t="str" cm="1">
        <f t="array" ref="AU114">_xlfn.IFS('1. Artikeldata Grund'!I114="","",'1. Artikeldata Grund'!I114=Tabeller!$J$3,"",'1. Artikeldata Grund'!I114=Tabeller!$J$4,"",'1. Artikeldata Grund'!I114=Tabeller!$J$5,LEFT('1. Artikeldata Grund'!I114,1),'1. Artikeldata Grund'!I114=Tabeller!$J$6,LEFT('1. Artikeldata Grund'!I114,1))</f>
        <v/>
      </c>
      <c r="AV114" s="27" t="str" cm="1">
        <f t="array" ref="AV114">_xlfn.IFS('1. Artikeldata Grund'!J114="","",'1. Artikeldata Grund'!J114=Tabeller!$K$3,"",'1. Artikeldata Grund'!J114=Tabeller!$K$4,"",'1. Artikeldata Grund'!J114=Tabeller!$K$5,LEFT('1. Artikeldata Grund'!J114,1),'1. Artikeldata Grund'!J114=Tabeller!$K$6,LEFT('1. Artikeldata Grund'!J114,1),'1. Artikeldata Grund'!J114=Tabeller!$K$7,LEFT('1. Artikeldata Grund'!J114,1))</f>
        <v/>
      </c>
      <c r="AW114" s="27"/>
      <c r="AX114" s="27">
        <f>IF('APH KIC KIA PC'!K114=Tabeller!$AI$4,2,1)</f>
        <v>1</v>
      </c>
      <c r="AY114" s="27" t="str" cm="1">
        <f t="array" ref="AY114">IF('APH KIC KIA PC'!K114=Tabeller!$AI$4,99,IFERROR(_xlfn.IFS('4. Inköpsdata'!L114=25%,41,'4. Inköpsdata'!L114=12%,42,'4. Inköpsdata'!L114=6%,43,'4. Inköpsdata'!L114="Momsfritt",38),""))</f>
        <v/>
      </c>
      <c r="AZ114" s="52" t="e">
        <f>IF('APH KIC KIA PC'!K114=Tabeller!$AI$4,'4. Inköpsdata'!J114,ROUND('APH KIC KIA PC'!AB114,2))</f>
        <v>#VALUE!</v>
      </c>
      <c r="BA114" s="52" t="e">
        <f>IF('APH KIC KIA PC'!K114=Tabeller!$AI$4,0.01,ROUND('APH KIC KIA PC'!AA114,2))</f>
        <v>#VALUE!</v>
      </c>
      <c r="BB114" s="27" t="str">
        <f>TRIM(RIGHT('1. Artikeldata Grund'!G114,2))</f>
        <v/>
      </c>
      <c r="BC114" s="136"/>
      <c r="BD114" s="48" t="s">
        <v>1895</v>
      </c>
      <c r="BE114" s="119"/>
      <c r="BF114" s="50" t="s">
        <v>112</v>
      </c>
      <c r="BG114" s="136"/>
      <c r="BH114" s="52"/>
      <c r="BI114" s="52"/>
      <c r="BJ114" s="52"/>
      <c r="BK114" s="52"/>
      <c r="BL114" s="53" t="s">
        <v>1800</v>
      </c>
      <c r="BM114" s="431" t="str">
        <f>TRIM('1. Artikeldata Grund'!D114)</f>
        <v/>
      </c>
    </row>
    <row r="115" spans="1:65" x14ac:dyDescent="0.25">
      <c r="A115" s="21">
        <v>111</v>
      </c>
      <c r="B115" s="491" t="str">
        <f>'APH KIC KIA PC'!I115</f>
        <v>Välj…</v>
      </c>
      <c r="C115" s="491" t="str">
        <f>'APH KIC KIA PC'!K115</f>
        <v>Välj…</v>
      </c>
      <c r="D115" s="46">
        <f>'APH KIC KIA PC'!D115</f>
        <v>0</v>
      </c>
      <c r="E115" s="47" t="str">
        <f>TRIM(LEFT('1. Artikeldata Grund'!E115,30))</f>
        <v/>
      </c>
      <c r="F115" s="397" t="str">
        <f>IFERROR(TRIM(RIGHT('1. Artikeldata Grund'!E115,LEN('1. Artikeldata Grund'!E115)-30)),"")</f>
        <v/>
      </c>
      <c r="G115" s="48" t="str">
        <f>TRIM('APH KIC KIA PC'!L115)</f>
        <v>Välj….</v>
      </c>
      <c r="H115" s="27">
        <f>'APH KIC KIA PC'!M115</f>
        <v>910</v>
      </c>
      <c r="I115" s="27">
        <v>99</v>
      </c>
      <c r="J115" s="117"/>
      <c r="K115" s="48" t="s">
        <v>1892</v>
      </c>
      <c r="L115" s="48" t="str">
        <f>IF('APH MD APH Specifika'!BD115="J","J","N")</f>
        <v>N</v>
      </c>
      <c r="M115" s="118"/>
      <c r="N115" s="48" t="s">
        <v>1895</v>
      </c>
      <c r="O115" s="119"/>
      <c r="P115" s="48" t="s">
        <v>1894</v>
      </c>
      <c r="Q115" s="27">
        <v>0</v>
      </c>
      <c r="R115" s="117"/>
      <c r="S115" s="117"/>
      <c r="T115" s="117"/>
      <c r="U115" s="117"/>
      <c r="V115" s="117"/>
      <c r="W115" s="27">
        <v>1</v>
      </c>
      <c r="X115" s="27">
        <v>1</v>
      </c>
      <c r="Y115" s="48" t="s">
        <v>1895</v>
      </c>
      <c r="Z115" s="48" t="s">
        <v>1895</v>
      </c>
      <c r="AA115" s="48" t="s">
        <v>1895</v>
      </c>
      <c r="AB115" s="119"/>
      <c r="AC115" s="119"/>
      <c r="AD115" s="119"/>
      <c r="AE115" s="119"/>
      <c r="AF115" s="119"/>
      <c r="AG115" s="119"/>
      <c r="AH115" s="48" t="s">
        <v>1895</v>
      </c>
      <c r="AI115" s="27" t="str">
        <f>TRIM(LEFT('1. Artikeldata Grund'!G115,6))</f>
        <v/>
      </c>
      <c r="AJ115" s="464" cm="1">
        <f t="array" ref="AJ115">_xlfn.IFS(AV115="1",20,AV115="2",20,AV115="3",20,AV115="0",99,AV115="",99)</f>
        <v>99</v>
      </c>
      <c r="AK115" s="50" t="s">
        <v>112</v>
      </c>
      <c r="AL115" s="50" t="s">
        <v>112</v>
      </c>
      <c r="AM115" s="117"/>
      <c r="AN115" s="48"/>
      <c r="AO115" s="48"/>
      <c r="AP115" s="50" t="s">
        <v>112</v>
      </c>
      <c r="AQ115" s="51">
        <v>1</v>
      </c>
      <c r="AR115" s="27" t="str">
        <f>TRIM('APH KIC KIA PC'!O115)</f>
        <v/>
      </c>
      <c r="AS115" s="118"/>
      <c r="AT115" s="48" t="str">
        <f>LEFT('1. Artikeldata Grund'!H115,2)</f>
        <v>Vä</v>
      </c>
      <c r="AU115" s="27" t="str" cm="1">
        <f t="array" ref="AU115">_xlfn.IFS('1. Artikeldata Grund'!I115="","",'1. Artikeldata Grund'!I115=Tabeller!$J$3,"",'1. Artikeldata Grund'!I115=Tabeller!$J$4,"",'1. Artikeldata Grund'!I115=Tabeller!$J$5,LEFT('1. Artikeldata Grund'!I115,1),'1. Artikeldata Grund'!I115=Tabeller!$J$6,LEFT('1. Artikeldata Grund'!I115,1))</f>
        <v/>
      </c>
      <c r="AV115" s="27" t="str" cm="1">
        <f t="array" ref="AV115">_xlfn.IFS('1. Artikeldata Grund'!J115="","",'1. Artikeldata Grund'!J115=Tabeller!$K$3,"",'1. Artikeldata Grund'!J115=Tabeller!$K$4,"",'1. Artikeldata Grund'!J115=Tabeller!$K$5,LEFT('1. Artikeldata Grund'!J115,1),'1. Artikeldata Grund'!J115=Tabeller!$K$6,LEFT('1. Artikeldata Grund'!J115,1),'1. Artikeldata Grund'!J115=Tabeller!$K$7,LEFT('1. Artikeldata Grund'!J115,1))</f>
        <v/>
      </c>
      <c r="AW115" s="27"/>
      <c r="AX115" s="27">
        <f>IF('APH KIC KIA PC'!K115=Tabeller!$AI$4,2,1)</f>
        <v>1</v>
      </c>
      <c r="AY115" s="27" t="str" cm="1">
        <f t="array" ref="AY115">IF('APH KIC KIA PC'!K115=Tabeller!$AI$4,99,IFERROR(_xlfn.IFS('4. Inköpsdata'!L115=25%,41,'4. Inköpsdata'!L115=12%,42,'4. Inköpsdata'!L115=6%,43,'4. Inköpsdata'!L115="Momsfritt",38),""))</f>
        <v/>
      </c>
      <c r="AZ115" s="52" t="e">
        <f>IF('APH KIC KIA PC'!K115=Tabeller!$AI$4,'4. Inköpsdata'!J115,ROUND('APH KIC KIA PC'!AB115,2))</f>
        <v>#VALUE!</v>
      </c>
      <c r="BA115" s="52" t="e">
        <f>IF('APH KIC KIA PC'!K115=Tabeller!$AI$4,0.01,ROUND('APH KIC KIA PC'!AA115,2))</f>
        <v>#VALUE!</v>
      </c>
      <c r="BB115" s="27" t="str">
        <f>TRIM(RIGHT('1. Artikeldata Grund'!G115,2))</f>
        <v/>
      </c>
      <c r="BC115" s="136"/>
      <c r="BD115" s="48" t="s">
        <v>1895</v>
      </c>
      <c r="BE115" s="119"/>
      <c r="BF115" s="50" t="s">
        <v>112</v>
      </c>
      <c r="BG115" s="136"/>
      <c r="BH115" s="52"/>
      <c r="BI115" s="52"/>
      <c r="BJ115" s="52"/>
      <c r="BK115" s="52"/>
      <c r="BL115" s="53" t="s">
        <v>1800</v>
      </c>
      <c r="BM115" s="431" t="str">
        <f>TRIM('1. Artikeldata Grund'!D115)</f>
        <v/>
      </c>
    </row>
    <row r="116" spans="1:65" x14ac:dyDescent="0.25">
      <c r="A116" s="21">
        <v>112</v>
      </c>
      <c r="B116" s="491" t="str">
        <f>'APH KIC KIA PC'!I116</f>
        <v>Välj…</v>
      </c>
      <c r="C116" s="491" t="str">
        <f>'APH KIC KIA PC'!K116</f>
        <v>Välj…</v>
      </c>
      <c r="D116" s="46">
        <f>'APH KIC KIA PC'!D116</f>
        <v>0</v>
      </c>
      <c r="E116" s="47" t="str">
        <f>TRIM(LEFT('1. Artikeldata Grund'!E116,30))</f>
        <v/>
      </c>
      <c r="F116" s="397" t="str">
        <f>IFERROR(TRIM(RIGHT('1. Artikeldata Grund'!E116,LEN('1. Artikeldata Grund'!E116)-30)),"")</f>
        <v/>
      </c>
      <c r="G116" s="48" t="str">
        <f>TRIM('APH KIC KIA PC'!L116)</f>
        <v>Välj….</v>
      </c>
      <c r="H116" s="27">
        <f>'APH KIC KIA PC'!M116</f>
        <v>910</v>
      </c>
      <c r="I116" s="27">
        <v>99</v>
      </c>
      <c r="J116" s="117"/>
      <c r="K116" s="48" t="s">
        <v>1892</v>
      </c>
      <c r="L116" s="48" t="str">
        <f>IF('APH MD APH Specifika'!BD116="J","J","N")</f>
        <v>N</v>
      </c>
      <c r="M116" s="118"/>
      <c r="N116" s="48" t="s">
        <v>1895</v>
      </c>
      <c r="O116" s="119"/>
      <c r="P116" s="48" t="s">
        <v>1894</v>
      </c>
      <c r="Q116" s="27">
        <v>0</v>
      </c>
      <c r="R116" s="117"/>
      <c r="S116" s="117"/>
      <c r="T116" s="117"/>
      <c r="U116" s="117"/>
      <c r="V116" s="117"/>
      <c r="W116" s="27">
        <v>1</v>
      </c>
      <c r="X116" s="27">
        <v>1</v>
      </c>
      <c r="Y116" s="48" t="s">
        <v>1895</v>
      </c>
      <c r="Z116" s="48" t="s">
        <v>1895</v>
      </c>
      <c r="AA116" s="48" t="s">
        <v>1895</v>
      </c>
      <c r="AB116" s="119"/>
      <c r="AC116" s="119"/>
      <c r="AD116" s="119"/>
      <c r="AE116" s="119"/>
      <c r="AF116" s="119"/>
      <c r="AG116" s="119"/>
      <c r="AH116" s="48" t="s">
        <v>1895</v>
      </c>
      <c r="AI116" s="27" t="str">
        <f>TRIM(LEFT('1. Artikeldata Grund'!G116,6))</f>
        <v/>
      </c>
      <c r="AJ116" s="464" cm="1">
        <f t="array" ref="AJ116">_xlfn.IFS(AV116="1",20,AV116="2",20,AV116="3",20,AV116="0",99,AV116="",99)</f>
        <v>99</v>
      </c>
      <c r="AK116" s="50" t="s">
        <v>112</v>
      </c>
      <c r="AL116" s="50" t="s">
        <v>112</v>
      </c>
      <c r="AM116" s="117"/>
      <c r="AN116" s="48"/>
      <c r="AO116" s="48"/>
      <c r="AP116" s="50" t="s">
        <v>112</v>
      </c>
      <c r="AQ116" s="51">
        <v>1</v>
      </c>
      <c r="AR116" s="27" t="str">
        <f>TRIM('APH KIC KIA PC'!O116)</f>
        <v/>
      </c>
      <c r="AS116" s="118"/>
      <c r="AT116" s="48" t="str">
        <f>LEFT('1. Artikeldata Grund'!H116,2)</f>
        <v>Vä</v>
      </c>
      <c r="AU116" s="27" t="str" cm="1">
        <f t="array" ref="AU116">_xlfn.IFS('1. Artikeldata Grund'!I116="","",'1. Artikeldata Grund'!I116=Tabeller!$J$3,"",'1. Artikeldata Grund'!I116=Tabeller!$J$4,"",'1. Artikeldata Grund'!I116=Tabeller!$J$5,LEFT('1. Artikeldata Grund'!I116,1),'1. Artikeldata Grund'!I116=Tabeller!$J$6,LEFT('1. Artikeldata Grund'!I116,1))</f>
        <v/>
      </c>
      <c r="AV116" s="27" t="str" cm="1">
        <f t="array" ref="AV116">_xlfn.IFS('1. Artikeldata Grund'!J116="","",'1. Artikeldata Grund'!J116=Tabeller!$K$3,"",'1. Artikeldata Grund'!J116=Tabeller!$K$4,"",'1. Artikeldata Grund'!J116=Tabeller!$K$5,LEFT('1. Artikeldata Grund'!J116,1),'1. Artikeldata Grund'!J116=Tabeller!$K$6,LEFT('1. Artikeldata Grund'!J116,1),'1. Artikeldata Grund'!J116=Tabeller!$K$7,LEFT('1. Artikeldata Grund'!J116,1))</f>
        <v/>
      </c>
      <c r="AW116" s="27"/>
      <c r="AX116" s="27">
        <f>IF('APH KIC KIA PC'!K116=Tabeller!$AI$4,2,1)</f>
        <v>1</v>
      </c>
      <c r="AY116" s="27" t="str" cm="1">
        <f t="array" ref="AY116">IF('APH KIC KIA PC'!K116=Tabeller!$AI$4,99,IFERROR(_xlfn.IFS('4. Inköpsdata'!L116=25%,41,'4. Inköpsdata'!L116=12%,42,'4. Inköpsdata'!L116=6%,43,'4. Inköpsdata'!L116="Momsfritt",38),""))</f>
        <v/>
      </c>
      <c r="AZ116" s="52" t="e">
        <f>IF('APH KIC KIA PC'!K116=Tabeller!$AI$4,'4. Inköpsdata'!J116,ROUND('APH KIC KIA PC'!AB116,2))</f>
        <v>#VALUE!</v>
      </c>
      <c r="BA116" s="52" t="e">
        <f>IF('APH KIC KIA PC'!K116=Tabeller!$AI$4,0.01,ROUND('APH KIC KIA PC'!AA116,2))</f>
        <v>#VALUE!</v>
      </c>
      <c r="BB116" s="27" t="str">
        <f>TRIM(RIGHT('1. Artikeldata Grund'!G116,2))</f>
        <v/>
      </c>
      <c r="BC116" s="136"/>
      <c r="BD116" s="48" t="s">
        <v>1895</v>
      </c>
      <c r="BE116" s="119"/>
      <c r="BF116" s="50" t="s">
        <v>112</v>
      </c>
      <c r="BG116" s="136"/>
      <c r="BH116" s="52"/>
      <c r="BI116" s="52"/>
      <c r="BJ116" s="52"/>
      <c r="BK116" s="52"/>
      <c r="BL116" s="53" t="s">
        <v>1800</v>
      </c>
      <c r="BM116" s="431" t="str">
        <f>TRIM('1. Artikeldata Grund'!D116)</f>
        <v/>
      </c>
    </row>
    <row r="117" spans="1:65" x14ac:dyDescent="0.25">
      <c r="A117" s="21">
        <v>113</v>
      </c>
      <c r="B117" s="491" t="str">
        <f>'APH KIC KIA PC'!I117</f>
        <v>Välj…</v>
      </c>
      <c r="C117" s="491" t="str">
        <f>'APH KIC KIA PC'!K117</f>
        <v>Välj…</v>
      </c>
      <c r="D117" s="46">
        <f>'APH KIC KIA PC'!D117</f>
        <v>0</v>
      </c>
      <c r="E117" s="47" t="str">
        <f>TRIM(LEFT('1. Artikeldata Grund'!E117,30))</f>
        <v/>
      </c>
      <c r="F117" s="397" t="str">
        <f>IFERROR(TRIM(RIGHT('1. Artikeldata Grund'!E117,LEN('1. Artikeldata Grund'!E117)-30)),"")</f>
        <v/>
      </c>
      <c r="G117" s="48" t="str">
        <f>TRIM('APH KIC KIA PC'!L117)</f>
        <v>Välj….</v>
      </c>
      <c r="H117" s="27">
        <f>'APH KIC KIA PC'!M117</f>
        <v>910</v>
      </c>
      <c r="I117" s="27">
        <v>99</v>
      </c>
      <c r="J117" s="117"/>
      <c r="K117" s="48" t="s">
        <v>1892</v>
      </c>
      <c r="L117" s="48" t="str">
        <f>IF('APH MD APH Specifika'!BD117="J","J","N")</f>
        <v>N</v>
      </c>
      <c r="M117" s="118"/>
      <c r="N117" s="48" t="s">
        <v>1895</v>
      </c>
      <c r="O117" s="119"/>
      <c r="P117" s="48" t="s">
        <v>1894</v>
      </c>
      <c r="Q117" s="27">
        <v>0</v>
      </c>
      <c r="R117" s="117"/>
      <c r="S117" s="117"/>
      <c r="T117" s="117"/>
      <c r="U117" s="117"/>
      <c r="V117" s="117"/>
      <c r="W117" s="27">
        <v>1</v>
      </c>
      <c r="X117" s="27">
        <v>1</v>
      </c>
      <c r="Y117" s="48" t="s">
        <v>1895</v>
      </c>
      <c r="Z117" s="48" t="s">
        <v>1895</v>
      </c>
      <c r="AA117" s="48" t="s">
        <v>1895</v>
      </c>
      <c r="AB117" s="119"/>
      <c r="AC117" s="119"/>
      <c r="AD117" s="119"/>
      <c r="AE117" s="119"/>
      <c r="AF117" s="119"/>
      <c r="AG117" s="119"/>
      <c r="AH117" s="48" t="s">
        <v>1895</v>
      </c>
      <c r="AI117" s="27" t="str">
        <f>TRIM(LEFT('1. Artikeldata Grund'!G117,6))</f>
        <v/>
      </c>
      <c r="AJ117" s="464" cm="1">
        <f t="array" ref="AJ117">_xlfn.IFS(AV117="1",20,AV117="2",20,AV117="3",20,AV117="0",99,AV117="",99)</f>
        <v>99</v>
      </c>
      <c r="AK117" s="50" t="s">
        <v>112</v>
      </c>
      <c r="AL117" s="50" t="s">
        <v>112</v>
      </c>
      <c r="AM117" s="117"/>
      <c r="AN117" s="48"/>
      <c r="AO117" s="48"/>
      <c r="AP117" s="50" t="s">
        <v>112</v>
      </c>
      <c r="AQ117" s="51">
        <v>1</v>
      </c>
      <c r="AR117" s="27" t="str">
        <f>TRIM('APH KIC KIA PC'!O117)</f>
        <v/>
      </c>
      <c r="AS117" s="118"/>
      <c r="AT117" s="48" t="str">
        <f>LEFT('1. Artikeldata Grund'!H117,2)</f>
        <v>Vä</v>
      </c>
      <c r="AU117" s="27" t="str" cm="1">
        <f t="array" ref="AU117">_xlfn.IFS('1. Artikeldata Grund'!I117="","",'1. Artikeldata Grund'!I117=Tabeller!$J$3,"",'1. Artikeldata Grund'!I117=Tabeller!$J$4,"",'1. Artikeldata Grund'!I117=Tabeller!$J$5,LEFT('1. Artikeldata Grund'!I117,1),'1. Artikeldata Grund'!I117=Tabeller!$J$6,LEFT('1. Artikeldata Grund'!I117,1))</f>
        <v/>
      </c>
      <c r="AV117" s="27" t="str" cm="1">
        <f t="array" ref="AV117">_xlfn.IFS('1. Artikeldata Grund'!J117="","",'1. Artikeldata Grund'!J117=Tabeller!$K$3,"",'1. Artikeldata Grund'!J117=Tabeller!$K$4,"",'1. Artikeldata Grund'!J117=Tabeller!$K$5,LEFT('1. Artikeldata Grund'!J117,1),'1. Artikeldata Grund'!J117=Tabeller!$K$6,LEFT('1. Artikeldata Grund'!J117,1),'1. Artikeldata Grund'!J117=Tabeller!$K$7,LEFT('1. Artikeldata Grund'!J117,1))</f>
        <v/>
      </c>
      <c r="AW117" s="27"/>
      <c r="AX117" s="27">
        <f>IF('APH KIC KIA PC'!K117=Tabeller!$AI$4,2,1)</f>
        <v>1</v>
      </c>
      <c r="AY117" s="27" t="str" cm="1">
        <f t="array" ref="AY117">IF('APH KIC KIA PC'!K117=Tabeller!$AI$4,99,IFERROR(_xlfn.IFS('4. Inköpsdata'!L117=25%,41,'4. Inköpsdata'!L117=12%,42,'4. Inköpsdata'!L117=6%,43,'4. Inköpsdata'!L117="Momsfritt",38),""))</f>
        <v/>
      </c>
      <c r="AZ117" s="52" t="e">
        <f>IF('APH KIC KIA PC'!K117=Tabeller!$AI$4,'4. Inköpsdata'!J117,ROUND('APH KIC KIA PC'!AB117,2))</f>
        <v>#VALUE!</v>
      </c>
      <c r="BA117" s="52" t="e">
        <f>IF('APH KIC KIA PC'!K117=Tabeller!$AI$4,0.01,ROUND('APH KIC KIA PC'!AA117,2))</f>
        <v>#VALUE!</v>
      </c>
      <c r="BB117" s="27" t="str">
        <f>TRIM(RIGHT('1. Artikeldata Grund'!G117,2))</f>
        <v/>
      </c>
      <c r="BC117" s="136"/>
      <c r="BD117" s="48" t="s">
        <v>1895</v>
      </c>
      <c r="BE117" s="119"/>
      <c r="BF117" s="50" t="s">
        <v>112</v>
      </c>
      <c r="BG117" s="136"/>
      <c r="BH117" s="52"/>
      <c r="BI117" s="52"/>
      <c r="BJ117" s="52"/>
      <c r="BK117" s="52"/>
      <c r="BL117" s="53" t="s">
        <v>1800</v>
      </c>
      <c r="BM117" s="431" t="str">
        <f>TRIM('1. Artikeldata Grund'!D117)</f>
        <v/>
      </c>
    </row>
    <row r="118" spans="1:65" x14ac:dyDescent="0.25">
      <c r="A118" s="21">
        <v>114</v>
      </c>
      <c r="B118" s="491" t="str">
        <f>'APH KIC KIA PC'!I118</f>
        <v>Välj…</v>
      </c>
      <c r="C118" s="491" t="str">
        <f>'APH KIC KIA PC'!K118</f>
        <v>Välj…</v>
      </c>
      <c r="D118" s="46">
        <f>'APH KIC KIA PC'!D118</f>
        <v>0</v>
      </c>
      <c r="E118" s="47" t="str">
        <f>TRIM(LEFT('1. Artikeldata Grund'!E118,30))</f>
        <v/>
      </c>
      <c r="F118" s="397" t="str">
        <f>IFERROR(TRIM(RIGHT('1. Artikeldata Grund'!E118,LEN('1. Artikeldata Grund'!E118)-30)),"")</f>
        <v/>
      </c>
      <c r="G118" s="48" t="str">
        <f>TRIM('APH KIC KIA PC'!L118)</f>
        <v>Välj….</v>
      </c>
      <c r="H118" s="27">
        <f>'APH KIC KIA PC'!M118</f>
        <v>910</v>
      </c>
      <c r="I118" s="27">
        <v>99</v>
      </c>
      <c r="J118" s="117"/>
      <c r="K118" s="48" t="s">
        <v>1892</v>
      </c>
      <c r="L118" s="48" t="str">
        <f>IF('APH MD APH Specifika'!BD118="J","J","N")</f>
        <v>N</v>
      </c>
      <c r="M118" s="118"/>
      <c r="N118" s="48" t="s">
        <v>1895</v>
      </c>
      <c r="O118" s="119"/>
      <c r="P118" s="48" t="s">
        <v>1894</v>
      </c>
      <c r="Q118" s="27">
        <v>0</v>
      </c>
      <c r="R118" s="117"/>
      <c r="S118" s="117"/>
      <c r="T118" s="117"/>
      <c r="U118" s="117"/>
      <c r="V118" s="117"/>
      <c r="W118" s="27">
        <v>1</v>
      </c>
      <c r="X118" s="27">
        <v>1</v>
      </c>
      <c r="Y118" s="48" t="s">
        <v>1895</v>
      </c>
      <c r="Z118" s="48" t="s">
        <v>1895</v>
      </c>
      <c r="AA118" s="48" t="s">
        <v>1895</v>
      </c>
      <c r="AB118" s="119"/>
      <c r="AC118" s="119"/>
      <c r="AD118" s="119"/>
      <c r="AE118" s="119"/>
      <c r="AF118" s="119"/>
      <c r="AG118" s="119"/>
      <c r="AH118" s="48" t="s">
        <v>1895</v>
      </c>
      <c r="AI118" s="27" t="str">
        <f>TRIM(LEFT('1. Artikeldata Grund'!G118,6))</f>
        <v/>
      </c>
      <c r="AJ118" s="464" cm="1">
        <f t="array" ref="AJ118">_xlfn.IFS(AV118="1",20,AV118="2",20,AV118="3",20,AV118="0",99,AV118="",99)</f>
        <v>99</v>
      </c>
      <c r="AK118" s="50" t="s">
        <v>112</v>
      </c>
      <c r="AL118" s="50" t="s">
        <v>112</v>
      </c>
      <c r="AM118" s="117"/>
      <c r="AN118" s="48"/>
      <c r="AO118" s="48"/>
      <c r="AP118" s="50" t="s">
        <v>112</v>
      </c>
      <c r="AQ118" s="51">
        <v>1</v>
      </c>
      <c r="AR118" s="27" t="str">
        <f>TRIM('APH KIC KIA PC'!O118)</f>
        <v/>
      </c>
      <c r="AS118" s="118"/>
      <c r="AT118" s="48" t="str">
        <f>LEFT('1. Artikeldata Grund'!H118,2)</f>
        <v>Vä</v>
      </c>
      <c r="AU118" s="27" t="str" cm="1">
        <f t="array" ref="AU118">_xlfn.IFS('1. Artikeldata Grund'!I118="","",'1. Artikeldata Grund'!I118=Tabeller!$J$3,"",'1. Artikeldata Grund'!I118=Tabeller!$J$4,"",'1. Artikeldata Grund'!I118=Tabeller!$J$5,LEFT('1. Artikeldata Grund'!I118,1),'1. Artikeldata Grund'!I118=Tabeller!$J$6,LEFT('1. Artikeldata Grund'!I118,1))</f>
        <v/>
      </c>
      <c r="AV118" s="27" t="str" cm="1">
        <f t="array" ref="AV118">_xlfn.IFS('1. Artikeldata Grund'!J118="","",'1. Artikeldata Grund'!J118=Tabeller!$K$3,"",'1. Artikeldata Grund'!J118=Tabeller!$K$4,"",'1. Artikeldata Grund'!J118=Tabeller!$K$5,LEFT('1. Artikeldata Grund'!J118,1),'1. Artikeldata Grund'!J118=Tabeller!$K$6,LEFT('1. Artikeldata Grund'!J118,1),'1. Artikeldata Grund'!J118=Tabeller!$K$7,LEFT('1. Artikeldata Grund'!J118,1))</f>
        <v/>
      </c>
      <c r="AW118" s="27"/>
      <c r="AX118" s="27">
        <f>IF('APH KIC KIA PC'!K118=Tabeller!$AI$4,2,1)</f>
        <v>1</v>
      </c>
      <c r="AY118" s="27" t="str" cm="1">
        <f t="array" ref="AY118">IF('APH KIC KIA PC'!K118=Tabeller!$AI$4,99,IFERROR(_xlfn.IFS('4. Inköpsdata'!L118=25%,41,'4. Inköpsdata'!L118=12%,42,'4. Inköpsdata'!L118=6%,43,'4. Inköpsdata'!L118="Momsfritt",38),""))</f>
        <v/>
      </c>
      <c r="AZ118" s="52" t="e">
        <f>IF('APH KIC KIA PC'!K118=Tabeller!$AI$4,'4. Inköpsdata'!J118,ROUND('APH KIC KIA PC'!AB118,2))</f>
        <v>#VALUE!</v>
      </c>
      <c r="BA118" s="52" t="e">
        <f>IF('APH KIC KIA PC'!K118=Tabeller!$AI$4,0.01,ROUND('APH KIC KIA PC'!AA118,2))</f>
        <v>#VALUE!</v>
      </c>
      <c r="BB118" s="27" t="str">
        <f>TRIM(RIGHT('1. Artikeldata Grund'!G118,2))</f>
        <v/>
      </c>
      <c r="BC118" s="136"/>
      <c r="BD118" s="48" t="s">
        <v>1895</v>
      </c>
      <c r="BE118" s="119"/>
      <c r="BF118" s="50" t="s">
        <v>112</v>
      </c>
      <c r="BG118" s="136"/>
      <c r="BH118" s="52"/>
      <c r="BI118" s="52"/>
      <c r="BJ118" s="52"/>
      <c r="BK118" s="52"/>
      <c r="BL118" s="53" t="s">
        <v>1800</v>
      </c>
      <c r="BM118" s="431" t="str">
        <f>TRIM('1. Artikeldata Grund'!D118)</f>
        <v/>
      </c>
    </row>
    <row r="119" spans="1:65" x14ac:dyDescent="0.25">
      <c r="A119" s="21">
        <v>115</v>
      </c>
      <c r="B119" s="491" t="str">
        <f>'APH KIC KIA PC'!I119</f>
        <v>Välj…</v>
      </c>
      <c r="C119" s="491" t="str">
        <f>'APH KIC KIA PC'!K119</f>
        <v>Välj…</v>
      </c>
      <c r="D119" s="46">
        <f>'APH KIC KIA PC'!D119</f>
        <v>0</v>
      </c>
      <c r="E119" s="47" t="str">
        <f>TRIM(LEFT('1. Artikeldata Grund'!E119,30))</f>
        <v/>
      </c>
      <c r="F119" s="397" t="str">
        <f>IFERROR(TRIM(RIGHT('1. Artikeldata Grund'!E119,LEN('1. Artikeldata Grund'!E119)-30)),"")</f>
        <v/>
      </c>
      <c r="G119" s="48" t="str">
        <f>TRIM('APH KIC KIA PC'!L119)</f>
        <v>Välj….</v>
      </c>
      <c r="H119" s="27">
        <f>'APH KIC KIA PC'!M119</f>
        <v>910</v>
      </c>
      <c r="I119" s="27">
        <v>99</v>
      </c>
      <c r="J119" s="117"/>
      <c r="K119" s="48" t="s">
        <v>1892</v>
      </c>
      <c r="L119" s="48" t="str">
        <f>IF('APH MD APH Specifika'!BD119="J","J","N")</f>
        <v>N</v>
      </c>
      <c r="M119" s="118"/>
      <c r="N119" s="48" t="s">
        <v>1895</v>
      </c>
      <c r="O119" s="119"/>
      <c r="P119" s="48" t="s">
        <v>1894</v>
      </c>
      <c r="Q119" s="27">
        <v>0</v>
      </c>
      <c r="R119" s="117"/>
      <c r="S119" s="117"/>
      <c r="T119" s="117"/>
      <c r="U119" s="117"/>
      <c r="V119" s="117"/>
      <c r="W119" s="27">
        <v>1</v>
      </c>
      <c r="X119" s="27">
        <v>1</v>
      </c>
      <c r="Y119" s="48" t="s">
        <v>1895</v>
      </c>
      <c r="Z119" s="48" t="s">
        <v>1895</v>
      </c>
      <c r="AA119" s="48" t="s">
        <v>1895</v>
      </c>
      <c r="AB119" s="119"/>
      <c r="AC119" s="119"/>
      <c r="AD119" s="119"/>
      <c r="AE119" s="119"/>
      <c r="AF119" s="119"/>
      <c r="AG119" s="119"/>
      <c r="AH119" s="48" t="s">
        <v>1895</v>
      </c>
      <c r="AI119" s="27" t="str">
        <f>TRIM(LEFT('1. Artikeldata Grund'!G119,6))</f>
        <v/>
      </c>
      <c r="AJ119" s="464" cm="1">
        <f t="array" ref="AJ119">_xlfn.IFS(AV119="1",20,AV119="2",20,AV119="3",20,AV119="0",99,AV119="",99)</f>
        <v>99</v>
      </c>
      <c r="AK119" s="50" t="s">
        <v>112</v>
      </c>
      <c r="AL119" s="50" t="s">
        <v>112</v>
      </c>
      <c r="AM119" s="117"/>
      <c r="AN119" s="48"/>
      <c r="AO119" s="48"/>
      <c r="AP119" s="50" t="s">
        <v>112</v>
      </c>
      <c r="AQ119" s="51">
        <v>1</v>
      </c>
      <c r="AR119" s="27" t="str">
        <f>TRIM('APH KIC KIA PC'!O119)</f>
        <v/>
      </c>
      <c r="AS119" s="118"/>
      <c r="AT119" s="48" t="str">
        <f>LEFT('1. Artikeldata Grund'!H119,2)</f>
        <v>Vä</v>
      </c>
      <c r="AU119" s="27" t="str" cm="1">
        <f t="array" ref="AU119">_xlfn.IFS('1. Artikeldata Grund'!I119="","",'1. Artikeldata Grund'!I119=Tabeller!$J$3,"",'1. Artikeldata Grund'!I119=Tabeller!$J$4,"",'1. Artikeldata Grund'!I119=Tabeller!$J$5,LEFT('1. Artikeldata Grund'!I119,1),'1. Artikeldata Grund'!I119=Tabeller!$J$6,LEFT('1. Artikeldata Grund'!I119,1))</f>
        <v/>
      </c>
      <c r="AV119" s="27" t="str" cm="1">
        <f t="array" ref="AV119">_xlfn.IFS('1. Artikeldata Grund'!J119="","",'1. Artikeldata Grund'!J119=Tabeller!$K$3,"",'1. Artikeldata Grund'!J119=Tabeller!$K$4,"",'1. Artikeldata Grund'!J119=Tabeller!$K$5,LEFT('1. Artikeldata Grund'!J119,1),'1. Artikeldata Grund'!J119=Tabeller!$K$6,LEFT('1. Artikeldata Grund'!J119,1),'1. Artikeldata Grund'!J119=Tabeller!$K$7,LEFT('1. Artikeldata Grund'!J119,1))</f>
        <v/>
      </c>
      <c r="AW119" s="27"/>
      <c r="AX119" s="27">
        <f>IF('APH KIC KIA PC'!K119=Tabeller!$AI$4,2,1)</f>
        <v>1</v>
      </c>
      <c r="AY119" s="27" t="str" cm="1">
        <f t="array" ref="AY119">IF('APH KIC KIA PC'!K119=Tabeller!$AI$4,99,IFERROR(_xlfn.IFS('4. Inköpsdata'!L119=25%,41,'4. Inköpsdata'!L119=12%,42,'4. Inköpsdata'!L119=6%,43,'4. Inköpsdata'!L119="Momsfritt",38),""))</f>
        <v/>
      </c>
      <c r="AZ119" s="52" t="e">
        <f>IF('APH KIC KIA PC'!K119=Tabeller!$AI$4,'4. Inköpsdata'!J119,ROUND('APH KIC KIA PC'!AB119,2))</f>
        <v>#VALUE!</v>
      </c>
      <c r="BA119" s="52" t="e">
        <f>IF('APH KIC KIA PC'!K119=Tabeller!$AI$4,0.01,ROUND('APH KIC KIA PC'!AA119,2))</f>
        <v>#VALUE!</v>
      </c>
      <c r="BB119" s="27" t="str">
        <f>TRIM(RIGHT('1. Artikeldata Grund'!G119,2))</f>
        <v/>
      </c>
      <c r="BC119" s="136"/>
      <c r="BD119" s="48" t="s">
        <v>1895</v>
      </c>
      <c r="BE119" s="119"/>
      <c r="BF119" s="50" t="s">
        <v>112</v>
      </c>
      <c r="BG119" s="136"/>
      <c r="BH119" s="52"/>
      <c r="BI119" s="52"/>
      <c r="BJ119" s="52"/>
      <c r="BK119" s="52"/>
      <c r="BL119" s="53" t="s">
        <v>1800</v>
      </c>
      <c r="BM119" s="431" t="str">
        <f>TRIM('1. Artikeldata Grund'!D119)</f>
        <v/>
      </c>
    </row>
    <row r="120" spans="1:65" x14ac:dyDescent="0.25">
      <c r="A120" s="21">
        <v>116</v>
      </c>
      <c r="B120" s="491" t="str">
        <f>'APH KIC KIA PC'!I120</f>
        <v>Välj…</v>
      </c>
      <c r="C120" s="491" t="str">
        <f>'APH KIC KIA PC'!K120</f>
        <v>Välj…</v>
      </c>
      <c r="D120" s="46">
        <f>'APH KIC KIA PC'!D120</f>
        <v>0</v>
      </c>
      <c r="E120" s="47" t="str">
        <f>TRIM(LEFT('1. Artikeldata Grund'!E120,30))</f>
        <v/>
      </c>
      <c r="F120" s="397" t="str">
        <f>IFERROR(TRIM(RIGHT('1. Artikeldata Grund'!E120,LEN('1. Artikeldata Grund'!E120)-30)),"")</f>
        <v/>
      </c>
      <c r="G120" s="48" t="str">
        <f>TRIM('APH KIC KIA PC'!L120)</f>
        <v>Välj….</v>
      </c>
      <c r="H120" s="27">
        <f>'APH KIC KIA PC'!M120</f>
        <v>910</v>
      </c>
      <c r="I120" s="27">
        <v>99</v>
      </c>
      <c r="J120" s="117"/>
      <c r="K120" s="48" t="s">
        <v>1892</v>
      </c>
      <c r="L120" s="48" t="str">
        <f>IF('APH MD APH Specifika'!BD120="J","J","N")</f>
        <v>N</v>
      </c>
      <c r="M120" s="118"/>
      <c r="N120" s="48" t="s">
        <v>1895</v>
      </c>
      <c r="O120" s="119"/>
      <c r="P120" s="48" t="s">
        <v>1894</v>
      </c>
      <c r="Q120" s="27">
        <v>0</v>
      </c>
      <c r="R120" s="117"/>
      <c r="S120" s="117"/>
      <c r="T120" s="117"/>
      <c r="U120" s="117"/>
      <c r="V120" s="117"/>
      <c r="W120" s="27">
        <v>1</v>
      </c>
      <c r="X120" s="27">
        <v>1</v>
      </c>
      <c r="Y120" s="48" t="s">
        <v>1895</v>
      </c>
      <c r="Z120" s="48" t="s">
        <v>1895</v>
      </c>
      <c r="AA120" s="48" t="s">
        <v>1895</v>
      </c>
      <c r="AB120" s="119"/>
      <c r="AC120" s="119"/>
      <c r="AD120" s="119"/>
      <c r="AE120" s="119"/>
      <c r="AF120" s="119"/>
      <c r="AG120" s="119"/>
      <c r="AH120" s="48" t="s">
        <v>1895</v>
      </c>
      <c r="AI120" s="27" t="str">
        <f>TRIM(LEFT('1. Artikeldata Grund'!G120,6))</f>
        <v/>
      </c>
      <c r="AJ120" s="464" cm="1">
        <f t="array" ref="AJ120">_xlfn.IFS(AV120="1",20,AV120="2",20,AV120="3",20,AV120="0",99,AV120="",99)</f>
        <v>99</v>
      </c>
      <c r="AK120" s="50" t="s">
        <v>112</v>
      </c>
      <c r="AL120" s="50" t="s">
        <v>112</v>
      </c>
      <c r="AM120" s="117"/>
      <c r="AN120" s="48"/>
      <c r="AO120" s="48"/>
      <c r="AP120" s="50" t="s">
        <v>112</v>
      </c>
      <c r="AQ120" s="51">
        <v>1</v>
      </c>
      <c r="AR120" s="27" t="str">
        <f>TRIM('APH KIC KIA PC'!O120)</f>
        <v/>
      </c>
      <c r="AS120" s="118"/>
      <c r="AT120" s="48" t="str">
        <f>LEFT('1. Artikeldata Grund'!H120,2)</f>
        <v>Vä</v>
      </c>
      <c r="AU120" s="27" t="str" cm="1">
        <f t="array" ref="AU120">_xlfn.IFS('1. Artikeldata Grund'!I120="","",'1. Artikeldata Grund'!I120=Tabeller!$J$3,"",'1. Artikeldata Grund'!I120=Tabeller!$J$4,"",'1. Artikeldata Grund'!I120=Tabeller!$J$5,LEFT('1. Artikeldata Grund'!I120,1),'1. Artikeldata Grund'!I120=Tabeller!$J$6,LEFT('1. Artikeldata Grund'!I120,1))</f>
        <v/>
      </c>
      <c r="AV120" s="27" t="str" cm="1">
        <f t="array" ref="AV120">_xlfn.IFS('1. Artikeldata Grund'!J120="","",'1. Artikeldata Grund'!J120=Tabeller!$K$3,"",'1. Artikeldata Grund'!J120=Tabeller!$K$4,"",'1. Artikeldata Grund'!J120=Tabeller!$K$5,LEFT('1. Artikeldata Grund'!J120,1),'1. Artikeldata Grund'!J120=Tabeller!$K$6,LEFT('1. Artikeldata Grund'!J120,1),'1. Artikeldata Grund'!J120=Tabeller!$K$7,LEFT('1. Artikeldata Grund'!J120,1))</f>
        <v/>
      </c>
      <c r="AW120" s="27"/>
      <c r="AX120" s="27">
        <f>IF('APH KIC KIA PC'!K120=Tabeller!$AI$4,2,1)</f>
        <v>1</v>
      </c>
      <c r="AY120" s="27" t="str" cm="1">
        <f t="array" ref="AY120">IF('APH KIC KIA PC'!K120=Tabeller!$AI$4,99,IFERROR(_xlfn.IFS('4. Inköpsdata'!L120=25%,41,'4. Inköpsdata'!L120=12%,42,'4. Inköpsdata'!L120=6%,43,'4. Inköpsdata'!L120="Momsfritt",38),""))</f>
        <v/>
      </c>
      <c r="AZ120" s="52" t="e">
        <f>IF('APH KIC KIA PC'!K120=Tabeller!$AI$4,'4. Inköpsdata'!J120,ROUND('APH KIC KIA PC'!AB120,2))</f>
        <v>#VALUE!</v>
      </c>
      <c r="BA120" s="52" t="e">
        <f>IF('APH KIC KIA PC'!K120=Tabeller!$AI$4,0.01,ROUND('APH KIC KIA PC'!AA120,2))</f>
        <v>#VALUE!</v>
      </c>
      <c r="BB120" s="27" t="str">
        <f>TRIM(RIGHT('1. Artikeldata Grund'!G120,2))</f>
        <v/>
      </c>
      <c r="BC120" s="136"/>
      <c r="BD120" s="48" t="s">
        <v>1895</v>
      </c>
      <c r="BE120" s="119"/>
      <c r="BF120" s="50" t="s">
        <v>112</v>
      </c>
      <c r="BG120" s="136"/>
      <c r="BH120" s="52"/>
      <c r="BI120" s="52"/>
      <c r="BJ120" s="52"/>
      <c r="BK120" s="52"/>
      <c r="BL120" s="53" t="s">
        <v>1800</v>
      </c>
      <c r="BM120" s="431" t="str">
        <f>TRIM('1. Artikeldata Grund'!D120)</f>
        <v/>
      </c>
    </row>
    <row r="121" spans="1:65" x14ac:dyDescent="0.25">
      <c r="A121" s="21">
        <v>117</v>
      </c>
      <c r="B121" s="491" t="str">
        <f>'APH KIC KIA PC'!I121</f>
        <v>Välj…</v>
      </c>
      <c r="C121" s="491" t="str">
        <f>'APH KIC KIA PC'!K121</f>
        <v>Välj…</v>
      </c>
      <c r="D121" s="46">
        <f>'APH KIC KIA PC'!D121</f>
        <v>0</v>
      </c>
      <c r="E121" s="47" t="str">
        <f>TRIM(LEFT('1. Artikeldata Grund'!E121,30))</f>
        <v/>
      </c>
      <c r="F121" s="397" t="str">
        <f>IFERROR(TRIM(RIGHT('1. Artikeldata Grund'!E121,LEN('1. Artikeldata Grund'!E121)-30)),"")</f>
        <v/>
      </c>
      <c r="G121" s="48" t="str">
        <f>TRIM('APH KIC KIA PC'!L121)</f>
        <v>Välj….</v>
      </c>
      <c r="H121" s="27">
        <f>'APH KIC KIA PC'!M121</f>
        <v>910</v>
      </c>
      <c r="I121" s="27">
        <v>99</v>
      </c>
      <c r="J121" s="117"/>
      <c r="K121" s="48" t="s">
        <v>1892</v>
      </c>
      <c r="L121" s="48" t="str">
        <f>IF('APH MD APH Specifika'!BD121="J","J","N")</f>
        <v>N</v>
      </c>
      <c r="M121" s="118"/>
      <c r="N121" s="48" t="s">
        <v>1895</v>
      </c>
      <c r="O121" s="119"/>
      <c r="P121" s="48" t="s">
        <v>1894</v>
      </c>
      <c r="Q121" s="27">
        <v>0</v>
      </c>
      <c r="R121" s="117"/>
      <c r="S121" s="117"/>
      <c r="T121" s="117"/>
      <c r="U121" s="117"/>
      <c r="V121" s="117"/>
      <c r="W121" s="27">
        <v>1</v>
      </c>
      <c r="X121" s="27">
        <v>1</v>
      </c>
      <c r="Y121" s="48" t="s">
        <v>1895</v>
      </c>
      <c r="Z121" s="48" t="s">
        <v>1895</v>
      </c>
      <c r="AA121" s="48" t="s">
        <v>1895</v>
      </c>
      <c r="AB121" s="119"/>
      <c r="AC121" s="119"/>
      <c r="AD121" s="119"/>
      <c r="AE121" s="119"/>
      <c r="AF121" s="119"/>
      <c r="AG121" s="119"/>
      <c r="AH121" s="48" t="s">
        <v>1895</v>
      </c>
      <c r="AI121" s="27" t="str">
        <f>TRIM(LEFT('1. Artikeldata Grund'!G121,6))</f>
        <v/>
      </c>
      <c r="AJ121" s="464" cm="1">
        <f t="array" ref="AJ121">_xlfn.IFS(AV121="1",20,AV121="2",20,AV121="3",20,AV121="0",99,AV121="",99)</f>
        <v>99</v>
      </c>
      <c r="AK121" s="50" t="s">
        <v>112</v>
      </c>
      <c r="AL121" s="50" t="s">
        <v>112</v>
      </c>
      <c r="AM121" s="117"/>
      <c r="AN121" s="48"/>
      <c r="AO121" s="48"/>
      <c r="AP121" s="50" t="s">
        <v>112</v>
      </c>
      <c r="AQ121" s="51">
        <v>1</v>
      </c>
      <c r="AR121" s="27" t="str">
        <f>TRIM('APH KIC KIA PC'!O121)</f>
        <v/>
      </c>
      <c r="AS121" s="118"/>
      <c r="AT121" s="48" t="str">
        <f>LEFT('1. Artikeldata Grund'!H121,2)</f>
        <v>Vä</v>
      </c>
      <c r="AU121" s="27" t="str" cm="1">
        <f t="array" ref="AU121">_xlfn.IFS('1. Artikeldata Grund'!I121="","",'1. Artikeldata Grund'!I121=Tabeller!$J$3,"",'1. Artikeldata Grund'!I121=Tabeller!$J$4,"",'1. Artikeldata Grund'!I121=Tabeller!$J$5,LEFT('1. Artikeldata Grund'!I121,1),'1. Artikeldata Grund'!I121=Tabeller!$J$6,LEFT('1. Artikeldata Grund'!I121,1))</f>
        <v/>
      </c>
      <c r="AV121" s="27" t="str" cm="1">
        <f t="array" ref="AV121">_xlfn.IFS('1. Artikeldata Grund'!J121="","",'1. Artikeldata Grund'!J121=Tabeller!$K$3,"",'1. Artikeldata Grund'!J121=Tabeller!$K$4,"",'1. Artikeldata Grund'!J121=Tabeller!$K$5,LEFT('1. Artikeldata Grund'!J121,1),'1. Artikeldata Grund'!J121=Tabeller!$K$6,LEFT('1. Artikeldata Grund'!J121,1),'1. Artikeldata Grund'!J121=Tabeller!$K$7,LEFT('1. Artikeldata Grund'!J121,1))</f>
        <v/>
      </c>
      <c r="AW121" s="27"/>
      <c r="AX121" s="27">
        <f>IF('APH KIC KIA PC'!K121=Tabeller!$AI$4,2,1)</f>
        <v>1</v>
      </c>
      <c r="AY121" s="27" t="str" cm="1">
        <f t="array" ref="AY121">IF('APH KIC KIA PC'!K121=Tabeller!$AI$4,99,IFERROR(_xlfn.IFS('4. Inköpsdata'!L121=25%,41,'4. Inköpsdata'!L121=12%,42,'4. Inköpsdata'!L121=6%,43,'4. Inköpsdata'!L121="Momsfritt",38),""))</f>
        <v/>
      </c>
      <c r="AZ121" s="52" t="e">
        <f>IF('APH KIC KIA PC'!K121=Tabeller!$AI$4,'4. Inköpsdata'!J121,ROUND('APH KIC KIA PC'!AB121,2))</f>
        <v>#VALUE!</v>
      </c>
      <c r="BA121" s="52" t="e">
        <f>IF('APH KIC KIA PC'!K121=Tabeller!$AI$4,0.01,ROUND('APH KIC KIA PC'!AA121,2))</f>
        <v>#VALUE!</v>
      </c>
      <c r="BB121" s="27" t="str">
        <f>TRIM(RIGHT('1. Artikeldata Grund'!G121,2))</f>
        <v/>
      </c>
      <c r="BC121" s="136"/>
      <c r="BD121" s="48" t="s">
        <v>1895</v>
      </c>
      <c r="BE121" s="119"/>
      <c r="BF121" s="50" t="s">
        <v>112</v>
      </c>
      <c r="BG121" s="136"/>
      <c r="BH121" s="52"/>
      <c r="BI121" s="52"/>
      <c r="BJ121" s="52"/>
      <c r="BK121" s="52"/>
      <c r="BL121" s="53" t="s">
        <v>1800</v>
      </c>
      <c r="BM121" s="431" t="str">
        <f>TRIM('1. Artikeldata Grund'!D121)</f>
        <v/>
      </c>
    </row>
    <row r="122" spans="1:65" x14ac:dyDescent="0.25">
      <c r="A122" s="21">
        <v>118</v>
      </c>
      <c r="B122" s="491" t="str">
        <f>'APH KIC KIA PC'!I122</f>
        <v>Välj…</v>
      </c>
      <c r="C122" s="491" t="str">
        <f>'APH KIC KIA PC'!K122</f>
        <v>Välj…</v>
      </c>
      <c r="D122" s="46">
        <f>'APH KIC KIA PC'!D122</f>
        <v>0</v>
      </c>
      <c r="E122" s="47" t="str">
        <f>TRIM(LEFT('1. Artikeldata Grund'!E122,30))</f>
        <v/>
      </c>
      <c r="F122" s="397" t="str">
        <f>IFERROR(TRIM(RIGHT('1. Artikeldata Grund'!E122,LEN('1. Artikeldata Grund'!E122)-30)),"")</f>
        <v/>
      </c>
      <c r="G122" s="48" t="str">
        <f>TRIM('APH KIC KIA PC'!L122)</f>
        <v>Välj….</v>
      </c>
      <c r="H122" s="27">
        <f>'APH KIC KIA PC'!M122</f>
        <v>910</v>
      </c>
      <c r="I122" s="27">
        <v>99</v>
      </c>
      <c r="J122" s="117"/>
      <c r="K122" s="48" t="s">
        <v>1892</v>
      </c>
      <c r="L122" s="48" t="str">
        <f>IF('APH MD APH Specifika'!BD122="J","J","N")</f>
        <v>N</v>
      </c>
      <c r="M122" s="118"/>
      <c r="N122" s="48" t="s">
        <v>1895</v>
      </c>
      <c r="O122" s="119"/>
      <c r="P122" s="48" t="s">
        <v>1894</v>
      </c>
      <c r="Q122" s="27">
        <v>0</v>
      </c>
      <c r="R122" s="117"/>
      <c r="S122" s="117"/>
      <c r="T122" s="117"/>
      <c r="U122" s="117"/>
      <c r="V122" s="117"/>
      <c r="W122" s="27">
        <v>1</v>
      </c>
      <c r="X122" s="27">
        <v>1</v>
      </c>
      <c r="Y122" s="48" t="s">
        <v>1895</v>
      </c>
      <c r="Z122" s="48" t="s">
        <v>1895</v>
      </c>
      <c r="AA122" s="48" t="s">
        <v>1895</v>
      </c>
      <c r="AB122" s="119"/>
      <c r="AC122" s="119"/>
      <c r="AD122" s="119"/>
      <c r="AE122" s="119"/>
      <c r="AF122" s="119"/>
      <c r="AG122" s="119"/>
      <c r="AH122" s="48" t="s">
        <v>1895</v>
      </c>
      <c r="AI122" s="27" t="str">
        <f>TRIM(LEFT('1. Artikeldata Grund'!G122,6))</f>
        <v/>
      </c>
      <c r="AJ122" s="464" cm="1">
        <f t="array" ref="AJ122">_xlfn.IFS(AV122="1",20,AV122="2",20,AV122="3",20,AV122="0",99,AV122="",99)</f>
        <v>99</v>
      </c>
      <c r="AK122" s="50" t="s">
        <v>112</v>
      </c>
      <c r="AL122" s="50" t="s">
        <v>112</v>
      </c>
      <c r="AM122" s="117"/>
      <c r="AN122" s="48"/>
      <c r="AO122" s="48"/>
      <c r="AP122" s="50" t="s">
        <v>112</v>
      </c>
      <c r="AQ122" s="51">
        <v>1</v>
      </c>
      <c r="AR122" s="27" t="str">
        <f>TRIM('APH KIC KIA PC'!O122)</f>
        <v/>
      </c>
      <c r="AS122" s="118"/>
      <c r="AT122" s="48" t="str">
        <f>LEFT('1. Artikeldata Grund'!H122,2)</f>
        <v>Vä</v>
      </c>
      <c r="AU122" s="27" t="str" cm="1">
        <f t="array" ref="AU122">_xlfn.IFS('1. Artikeldata Grund'!I122="","",'1. Artikeldata Grund'!I122=Tabeller!$J$3,"",'1. Artikeldata Grund'!I122=Tabeller!$J$4,"",'1. Artikeldata Grund'!I122=Tabeller!$J$5,LEFT('1. Artikeldata Grund'!I122,1),'1. Artikeldata Grund'!I122=Tabeller!$J$6,LEFT('1. Artikeldata Grund'!I122,1))</f>
        <v/>
      </c>
      <c r="AV122" s="27" t="str" cm="1">
        <f t="array" ref="AV122">_xlfn.IFS('1. Artikeldata Grund'!J122="","",'1. Artikeldata Grund'!J122=Tabeller!$K$3,"",'1. Artikeldata Grund'!J122=Tabeller!$K$4,"",'1. Artikeldata Grund'!J122=Tabeller!$K$5,LEFT('1. Artikeldata Grund'!J122,1),'1. Artikeldata Grund'!J122=Tabeller!$K$6,LEFT('1. Artikeldata Grund'!J122,1),'1. Artikeldata Grund'!J122=Tabeller!$K$7,LEFT('1. Artikeldata Grund'!J122,1))</f>
        <v/>
      </c>
      <c r="AW122" s="27"/>
      <c r="AX122" s="27">
        <f>IF('APH KIC KIA PC'!K122=Tabeller!$AI$4,2,1)</f>
        <v>1</v>
      </c>
      <c r="AY122" s="27" t="str" cm="1">
        <f t="array" ref="AY122">IF('APH KIC KIA PC'!K122=Tabeller!$AI$4,99,IFERROR(_xlfn.IFS('4. Inköpsdata'!L122=25%,41,'4. Inköpsdata'!L122=12%,42,'4. Inköpsdata'!L122=6%,43,'4. Inköpsdata'!L122="Momsfritt",38),""))</f>
        <v/>
      </c>
      <c r="AZ122" s="52" t="e">
        <f>IF('APH KIC KIA PC'!K122=Tabeller!$AI$4,'4. Inköpsdata'!J122,ROUND('APH KIC KIA PC'!AB122,2))</f>
        <v>#VALUE!</v>
      </c>
      <c r="BA122" s="52" t="e">
        <f>IF('APH KIC KIA PC'!K122=Tabeller!$AI$4,0.01,ROUND('APH KIC KIA PC'!AA122,2))</f>
        <v>#VALUE!</v>
      </c>
      <c r="BB122" s="27" t="str">
        <f>TRIM(RIGHT('1. Artikeldata Grund'!G122,2))</f>
        <v/>
      </c>
      <c r="BC122" s="136"/>
      <c r="BD122" s="48" t="s">
        <v>1895</v>
      </c>
      <c r="BE122" s="119"/>
      <c r="BF122" s="50" t="s">
        <v>112</v>
      </c>
      <c r="BG122" s="136"/>
      <c r="BH122" s="52"/>
      <c r="BI122" s="52"/>
      <c r="BJ122" s="52"/>
      <c r="BK122" s="52"/>
      <c r="BL122" s="53" t="s">
        <v>1800</v>
      </c>
      <c r="BM122" s="431" t="str">
        <f>TRIM('1. Artikeldata Grund'!D122)</f>
        <v/>
      </c>
    </row>
    <row r="123" spans="1:65" x14ac:dyDescent="0.25">
      <c r="A123" s="21">
        <v>119</v>
      </c>
      <c r="B123" s="491" t="str">
        <f>'APH KIC KIA PC'!I123</f>
        <v>Välj…</v>
      </c>
      <c r="C123" s="491" t="str">
        <f>'APH KIC KIA PC'!K123</f>
        <v>Välj…</v>
      </c>
      <c r="D123" s="46">
        <f>'APH KIC KIA PC'!D123</f>
        <v>0</v>
      </c>
      <c r="E123" s="47" t="str">
        <f>TRIM(LEFT('1. Artikeldata Grund'!E123,30))</f>
        <v/>
      </c>
      <c r="F123" s="397" t="str">
        <f>IFERROR(TRIM(RIGHT('1. Artikeldata Grund'!E123,LEN('1. Artikeldata Grund'!E123)-30)),"")</f>
        <v/>
      </c>
      <c r="G123" s="48" t="str">
        <f>TRIM('APH KIC KIA PC'!L123)</f>
        <v>Välj….</v>
      </c>
      <c r="H123" s="27">
        <f>'APH KIC KIA PC'!M123</f>
        <v>910</v>
      </c>
      <c r="I123" s="27">
        <v>99</v>
      </c>
      <c r="J123" s="117"/>
      <c r="K123" s="48" t="s">
        <v>1892</v>
      </c>
      <c r="L123" s="48" t="str">
        <f>IF('APH MD APH Specifika'!BD123="J","J","N")</f>
        <v>N</v>
      </c>
      <c r="M123" s="118"/>
      <c r="N123" s="48" t="s">
        <v>1895</v>
      </c>
      <c r="O123" s="119"/>
      <c r="P123" s="48" t="s">
        <v>1894</v>
      </c>
      <c r="Q123" s="27">
        <v>0</v>
      </c>
      <c r="R123" s="117"/>
      <c r="S123" s="117"/>
      <c r="T123" s="117"/>
      <c r="U123" s="117"/>
      <c r="V123" s="117"/>
      <c r="W123" s="27">
        <v>1</v>
      </c>
      <c r="X123" s="27">
        <v>1</v>
      </c>
      <c r="Y123" s="48" t="s">
        <v>1895</v>
      </c>
      <c r="Z123" s="48" t="s">
        <v>1895</v>
      </c>
      <c r="AA123" s="48" t="s">
        <v>1895</v>
      </c>
      <c r="AB123" s="119"/>
      <c r="AC123" s="119"/>
      <c r="AD123" s="119"/>
      <c r="AE123" s="119"/>
      <c r="AF123" s="119"/>
      <c r="AG123" s="119"/>
      <c r="AH123" s="48" t="s">
        <v>1895</v>
      </c>
      <c r="AI123" s="27" t="str">
        <f>TRIM(LEFT('1. Artikeldata Grund'!G123,6))</f>
        <v/>
      </c>
      <c r="AJ123" s="464" cm="1">
        <f t="array" ref="AJ123">_xlfn.IFS(AV123="1",20,AV123="2",20,AV123="3",20,AV123="0",99,AV123="",99)</f>
        <v>99</v>
      </c>
      <c r="AK123" s="50" t="s">
        <v>112</v>
      </c>
      <c r="AL123" s="50" t="s">
        <v>112</v>
      </c>
      <c r="AM123" s="117"/>
      <c r="AN123" s="48"/>
      <c r="AO123" s="48"/>
      <c r="AP123" s="50" t="s">
        <v>112</v>
      </c>
      <c r="AQ123" s="51">
        <v>1</v>
      </c>
      <c r="AR123" s="27" t="str">
        <f>TRIM('APH KIC KIA PC'!O123)</f>
        <v/>
      </c>
      <c r="AS123" s="118"/>
      <c r="AT123" s="48" t="str">
        <f>LEFT('1. Artikeldata Grund'!H123,2)</f>
        <v>Vä</v>
      </c>
      <c r="AU123" s="27" t="str" cm="1">
        <f t="array" ref="AU123">_xlfn.IFS('1. Artikeldata Grund'!I123="","",'1. Artikeldata Grund'!I123=Tabeller!$J$3,"",'1. Artikeldata Grund'!I123=Tabeller!$J$4,"",'1. Artikeldata Grund'!I123=Tabeller!$J$5,LEFT('1. Artikeldata Grund'!I123,1),'1. Artikeldata Grund'!I123=Tabeller!$J$6,LEFT('1. Artikeldata Grund'!I123,1))</f>
        <v/>
      </c>
      <c r="AV123" s="27" t="str" cm="1">
        <f t="array" ref="AV123">_xlfn.IFS('1. Artikeldata Grund'!J123="","",'1. Artikeldata Grund'!J123=Tabeller!$K$3,"",'1. Artikeldata Grund'!J123=Tabeller!$K$4,"",'1. Artikeldata Grund'!J123=Tabeller!$K$5,LEFT('1. Artikeldata Grund'!J123,1),'1. Artikeldata Grund'!J123=Tabeller!$K$6,LEFT('1. Artikeldata Grund'!J123,1),'1. Artikeldata Grund'!J123=Tabeller!$K$7,LEFT('1. Artikeldata Grund'!J123,1))</f>
        <v/>
      </c>
      <c r="AW123" s="27"/>
      <c r="AX123" s="27">
        <f>IF('APH KIC KIA PC'!K123=Tabeller!$AI$4,2,1)</f>
        <v>1</v>
      </c>
      <c r="AY123" s="27" t="str" cm="1">
        <f t="array" ref="AY123">IF('APH KIC KIA PC'!K123=Tabeller!$AI$4,99,IFERROR(_xlfn.IFS('4. Inköpsdata'!L123=25%,41,'4. Inköpsdata'!L123=12%,42,'4. Inköpsdata'!L123=6%,43,'4. Inköpsdata'!L123="Momsfritt",38),""))</f>
        <v/>
      </c>
      <c r="AZ123" s="52" t="e">
        <f>IF('APH KIC KIA PC'!K123=Tabeller!$AI$4,'4. Inköpsdata'!J123,ROUND('APH KIC KIA PC'!AB123,2))</f>
        <v>#VALUE!</v>
      </c>
      <c r="BA123" s="52" t="e">
        <f>IF('APH KIC KIA PC'!K123=Tabeller!$AI$4,0.01,ROUND('APH KIC KIA PC'!AA123,2))</f>
        <v>#VALUE!</v>
      </c>
      <c r="BB123" s="27" t="str">
        <f>TRIM(RIGHT('1. Artikeldata Grund'!G123,2))</f>
        <v/>
      </c>
      <c r="BC123" s="136"/>
      <c r="BD123" s="48" t="s">
        <v>1895</v>
      </c>
      <c r="BE123" s="119"/>
      <c r="BF123" s="50" t="s">
        <v>112</v>
      </c>
      <c r="BG123" s="136"/>
      <c r="BH123" s="52"/>
      <c r="BI123" s="52"/>
      <c r="BJ123" s="52"/>
      <c r="BK123" s="52"/>
      <c r="BL123" s="53" t="s">
        <v>1800</v>
      </c>
      <c r="BM123" s="431" t="str">
        <f>TRIM('1. Artikeldata Grund'!D123)</f>
        <v/>
      </c>
    </row>
    <row r="124" spans="1:65" x14ac:dyDescent="0.25">
      <c r="A124" s="21">
        <v>120</v>
      </c>
      <c r="B124" s="491" t="str">
        <f>'APH KIC KIA PC'!I124</f>
        <v>Välj…</v>
      </c>
      <c r="C124" s="491" t="str">
        <f>'APH KIC KIA PC'!K124</f>
        <v>Välj…</v>
      </c>
      <c r="D124" s="46">
        <f>'APH KIC KIA PC'!D124</f>
        <v>0</v>
      </c>
      <c r="E124" s="47" t="str">
        <f>TRIM(LEFT('1. Artikeldata Grund'!E124,30))</f>
        <v/>
      </c>
      <c r="F124" s="397" t="str">
        <f>IFERROR(TRIM(RIGHT('1. Artikeldata Grund'!E124,LEN('1. Artikeldata Grund'!E124)-30)),"")</f>
        <v/>
      </c>
      <c r="G124" s="48" t="str">
        <f>TRIM('APH KIC KIA PC'!L124)</f>
        <v>Välj….</v>
      </c>
      <c r="H124" s="27">
        <f>'APH KIC KIA PC'!M124</f>
        <v>910</v>
      </c>
      <c r="I124" s="27">
        <v>99</v>
      </c>
      <c r="J124" s="117"/>
      <c r="K124" s="48" t="s">
        <v>1892</v>
      </c>
      <c r="L124" s="48" t="str">
        <f>IF('APH MD APH Specifika'!BD124="J","J","N")</f>
        <v>N</v>
      </c>
      <c r="M124" s="118"/>
      <c r="N124" s="48" t="s">
        <v>1895</v>
      </c>
      <c r="O124" s="119"/>
      <c r="P124" s="48" t="s">
        <v>1894</v>
      </c>
      <c r="Q124" s="27">
        <v>0</v>
      </c>
      <c r="R124" s="117"/>
      <c r="S124" s="117"/>
      <c r="T124" s="117"/>
      <c r="U124" s="117"/>
      <c r="V124" s="117"/>
      <c r="W124" s="27">
        <v>1</v>
      </c>
      <c r="X124" s="27">
        <v>1</v>
      </c>
      <c r="Y124" s="48" t="s">
        <v>1895</v>
      </c>
      <c r="Z124" s="48" t="s">
        <v>1895</v>
      </c>
      <c r="AA124" s="48" t="s">
        <v>1895</v>
      </c>
      <c r="AB124" s="119"/>
      <c r="AC124" s="119"/>
      <c r="AD124" s="119"/>
      <c r="AE124" s="119"/>
      <c r="AF124" s="119"/>
      <c r="AG124" s="119"/>
      <c r="AH124" s="48" t="s">
        <v>1895</v>
      </c>
      <c r="AI124" s="27" t="str">
        <f>TRIM(LEFT('1. Artikeldata Grund'!G124,6))</f>
        <v/>
      </c>
      <c r="AJ124" s="464" cm="1">
        <f t="array" ref="AJ124">_xlfn.IFS(AV124="1",20,AV124="2",20,AV124="3",20,AV124="0",99,AV124="",99)</f>
        <v>99</v>
      </c>
      <c r="AK124" s="50" t="s">
        <v>112</v>
      </c>
      <c r="AL124" s="50" t="s">
        <v>112</v>
      </c>
      <c r="AM124" s="117"/>
      <c r="AN124" s="48"/>
      <c r="AO124" s="48"/>
      <c r="AP124" s="50" t="s">
        <v>112</v>
      </c>
      <c r="AQ124" s="51">
        <v>1</v>
      </c>
      <c r="AR124" s="27" t="str">
        <f>TRIM('APH KIC KIA PC'!O124)</f>
        <v/>
      </c>
      <c r="AS124" s="118"/>
      <c r="AT124" s="48" t="str">
        <f>LEFT('1. Artikeldata Grund'!H124,2)</f>
        <v>Vä</v>
      </c>
      <c r="AU124" s="27" t="str" cm="1">
        <f t="array" ref="AU124">_xlfn.IFS('1. Artikeldata Grund'!I124="","",'1. Artikeldata Grund'!I124=Tabeller!$J$3,"",'1. Artikeldata Grund'!I124=Tabeller!$J$4,"",'1. Artikeldata Grund'!I124=Tabeller!$J$5,LEFT('1. Artikeldata Grund'!I124,1),'1. Artikeldata Grund'!I124=Tabeller!$J$6,LEFT('1. Artikeldata Grund'!I124,1))</f>
        <v/>
      </c>
      <c r="AV124" s="27" t="str" cm="1">
        <f t="array" ref="AV124">_xlfn.IFS('1. Artikeldata Grund'!J124="","",'1. Artikeldata Grund'!J124=Tabeller!$K$3,"",'1. Artikeldata Grund'!J124=Tabeller!$K$4,"",'1. Artikeldata Grund'!J124=Tabeller!$K$5,LEFT('1. Artikeldata Grund'!J124,1),'1. Artikeldata Grund'!J124=Tabeller!$K$6,LEFT('1. Artikeldata Grund'!J124,1),'1. Artikeldata Grund'!J124=Tabeller!$K$7,LEFT('1. Artikeldata Grund'!J124,1))</f>
        <v/>
      </c>
      <c r="AW124" s="27"/>
      <c r="AX124" s="27">
        <f>IF('APH KIC KIA PC'!K124=Tabeller!$AI$4,2,1)</f>
        <v>1</v>
      </c>
      <c r="AY124" s="27" t="str" cm="1">
        <f t="array" ref="AY124">IF('APH KIC KIA PC'!K124=Tabeller!$AI$4,99,IFERROR(_xlfn.IFS('4. Inköpsdata'!L124=25%,41,'4. Inköpsdata'!L124=12%,42,'4. Inköpsdata'!L124=6%,43,'4. Inköpsdata'!L124="Momsfritt",38),""))</f>
        <v/>
      </c>
      <c r="AZ124" s="52" t="e">
        <f>IF('APH KIC KIA PC'!K124=Tabeller!$AI$4,'4. Inköpsdata'!J124,ROUND('APH KIC KIA PC'!AB124,2))</f>
        <v>#VALUE!</v>
      </c>
      <c r="BA124" s="52" t="e">
        <f>IF('APH KIC KIA PC'!K124=Tabeller!$AI$4,0.01,ROUND('APH KIC KIA PC'!AA124,2))</f>
        <v>#VALUE!</v>
      </c>
      <c r="BB124" s="27" t="str">
        <f>TRIM(RIGHT('1. Artikeldata Grund'!G124,2))</f>
        <v/>
      </c>
      <c r="BC124" s="136"/>
      <c r="BD124" s="48" t="s">
        <v>1895</v>
      </c>
      <c r="BE124" s="119"/>
      <c r="BF124" s="50" t="s">
        <v>112</v>
      </c>
      <c r="BG124" s="136"/>
      <c r="BH124" s="52"/>
      <c r="BI124" s="52"/>
      <c r="BJ124" s="52"/>
      <c r="BK124" s="52"/>
      <c r="BL124" s="53" t="s">
        <v>1800</v>
      </c>
      <c r="BM124" s="431" t="str">
        <f>TRIM('1. Artikeldata Grund'!D124)</f>
        <v/>
      </c>
    </row>
    <row r="125" spans="1:65" x14ac:dyDescent="0.25">
      <c r="A125" s="21">
        <v>121</v>
      </c>
      <c r="B125" s="491" t="str">
        <f>'APH KIC KIA PC'!I125</f>
        <v>Välj…</v>
      </c>
      <c r="C125" s="491" t="str">
        <f>'APH KIC KIA PC'!K125</f>
        <v>Välj…</v>
      </c>
      <c r="D125" s="46">
        <f>'APH KIC KIA PC'!D125</f>
        <v>0</v>
      </c>
      <c r="E125" s="47" t="str">
        <f>TRIM(LEFT('1. Artikeldata Grund'!E125,30))</f>
        <v/>
      </c>
      <c r="F125" s="397" t="str">
        <f>IFERROR(TRIM(RIGHT('1. Artikeldata Grund'!E125,LEN('1. Artikeldata Grund'!E125)-30)),"")</f>
        <v/>
      </c>
      <c r="G125" s="48" t="str">
        <f>TRIM('APH KIC KIA PC'!L125)</f>
        <v>Välj….</v>
      </c>
      <c r="H125" s="27">
        <f>'APH KIC KIA PC'!M125</f>
        <v>910</v>
      </c>
      <c r="I125" s="27">
        <v>99</v>
      </c>
      <c r="J125" s="117"/>
      <c r="K125" s="48" t="s">
        <v>1892</v>
      </c>
      <c r="L125" s="48" t="str">
        <f>IF('APH MD APH Specifika'!BD125="J","J","N")</f>
        <v>N</v>
      </c>
      <c r="M125" s="118"/>
      <c r="N125" s="48" t="s">
        <v>1895</v>
      </c>
      <c r="O125" s="119"/>
      <c r="P125" s="48" t="s">
        <v>1894</v>
      </c>
      <c r="Q125" s="27">
        <v>0</v>
      </c>
      <c r="R125" s="117"/>
      <c r="S125" s="117"/>
      <c r="T125" s="117"/>
      <c r="U125" s="117"/>
      <c r="V125" s="117"/>
      <c r="W125" s="27">
        <v>1</v>
      </c>
      <c r="X125" s="27">
        <v>1</v>
      </c>
      <c r="Y125" s="48" t="s">
        <v>1895</v>
      </c>
      <c r="Z125" s="48" t="s">
        <v>1895</v>
      </c>
      <c r="AA125" s="48" t="s">
        <v>1895</v>
      </c>
      <c r="AB125" s="119"/>
      <c r="AC125" s="119"/>
      <c r="AD125" s="119"/>
      <c r="AE125" s="119"/>
      <c r="AF125" s="119"/>
      <c r="AG125" s="119"/>
      <c r="AH125" s="48" t="s">
        <v>1895</v>
      </c>
      <c r="AI125" s="27" t="str">
        <f>TRIM(LEFT('1. Artikeldata Grund'!G125,6))</f>
        <v/>
      </c>
      <c r="AJ125" s="464" cm="1">
        <f t="array" ref="AJ125">_xlfn.IFS(AV125="1",20,AV125="2",20,AV125="3",20,AV125="0",99,AV125="",99)</f>
        <v>99</v>
      </c>
      <c r="AK125" s="50" t="s">
        <v>112</v>
      </c>
      <c r="AL125" s="50" t="s">
        <v>112</v>
      </c>
      <c r="AM125" s="117"/>
      <c r="AN125" s="48"/>
      <c r="AO125" s="48"/>
      <c r="AP125" s="50" t="s">
        <v>112</v>
      </c>
      <c r="AQ125" s="51">
        <v>1</v>
      </c>
      <c r="AR125" s="27" t="str">
        <f>TRIM('APH KIC KIA PC'!O125)</f>
        <v/>
      </c>
      <c r="AS125" s="118"/>
      <c r="AT125" s="48" t="str">
        <f>LEFT('1. Artikeldata Grund'!H125,2)</f>
        <v>Vä</v>
      </c>
      <c r="AU125" s="27" t="str" cm="1">
        <f t="array" ref="AU125">_xlfn.IFS('1. Artikeldata Grund'!I125="","",'1. Artikeldata Grund'!I125=Tabeller!$J$3,"",'1. Artikeldata Grund'!I125=Tabeller!$J$4,"",'1. Artikeldata Grund'!I125=Tabeller!$J$5,LEFT('1. Artikeldata Grund'!I125,1),'1. Artikeldata Grund'!I125=Tabeller!$J$6,LEFT('1. Artikeldata Grund'!I125,1))</f>
        <v/>
      </c>
      <c r="AV125" s="27" t="str" cm="1">
        <f t="array" ref="AV125">_xlfn.IFS('1. Artikeldata Grund'!J125="","",'1. Artikeldata Grund'!J125=Tabeller!$K$3,"",'1. Artikeldata Grund'!J125=Tabeller!$K$4,"",'1. Artikeldata Grund'!J125=Tabeller!$K$5,LEFT('1. Artikeldata Grund'!J125,1),'1. Artikeldata Grund'!J125=Tabeller!$K$6,LEFT('1. Artikeldata Grund'!J125,1),'1. Artikeldata Grund'!J125=Tabeller!$K$7,LEFT('1. Artikeldata Grund'!J125,1))</f>
        <v/>
      </c>
      <c r="AW125" s="27"/>
      <c r="AX125" s="27">
        <f>IF('APH KIC KIA PC'!K125=Tabeller!$AI$4,2,1)</f>
        <v>1</v>
      </c>
      <c r="AY125" s="27" t="str" cm="1">
        <f t="array" ref="AY125">IF('APH KIC KIA PC'!K125=Tabeller!$AI$4,99,IFERROR(_xlfn.IFS('4. Inköpsdata'!L125=25%,41,'4. Inköpsdata'!L125=12%,42,'4. Inköpsdata'!L125=6%,43,'4. Inköpsdata'!L125="Momsfritt",38),""))</f>
        <v/>
      </c>
      <c r="AZ125" s="52" t="e">
        <f>IF('APH KIC KIA PC'!K125=Tabeller!$AI$4,'4. Inköpsdata'!J125,ROUND('APH KIC KIA PC'!AB125,2))</f>
        <v>#VALUE!</v>
      </c>
      <c r="BA125" s="52" t="e">
        <f>IF('APH KIC KIA PC'!K125=Tabeller!$AI$4,0.01,ROUND('APH KIC KIA PC'!AA125,2))</f>
        <v>#VALUE!</v>
      </c>
      <c r="BB125" s="27" t="str">
        <f>TRIM(RIGHT('1. Artikeldata Grund'!G125,2))</f>
        <v/>
      </c>
      <c r="BC125" s="136"/>
      <c r="BD125" s="48" t="s">
        <v>1895</v>
      </c>
      <c r="BE125" s="119"/>
      <c r="BF125" s="50" t="s">
        <v>112</v>
      </c>
      <c r="BG125" s="136"/>
      <c r="BH125" s="52"/>
      <c r="BI125" s="52"/>
      <c r="BJ125" s="52"/>
      <c r="BK125" s="52"/>
      <c r="BL125" s="53" t="s">
        <v>1800</v>
      </c>
      <c r="BM125" s="431" t="str">
        <f>TRIM('1. Artikeldata Grund'!D125)</f>
        <v/>
      </c>
    </row>
    <row r="126" spans="1:65" x14ac:dyDescent="0.25">
      <c r="A126" s="21">
        <v>122</v>
      </c>
      <c r="B126" s="491" t="str">
        <f>'APH KIC KIA PC'!I126</f>
        <v>Välj…</v>
      </c>
      <c r="C126" s="491" t="str">
        <f>'APH KIC KIA PC'!K126</f>
        <v>Välj…</v>
      </c>
      <c r="D126" s="46">
        <f>'APH KIC KIA PC'!D126</f>
        <v>0</v>
      </c>
      <c r="E126" s="47" t="str">
        <f>TRIM(LEFT('1. Artikeldata Grund'!E126,30))</f>
        <v/>
      </c>
      <c r="F126" s="397" t="str">
        <f>IFERROR(TRIM(RIGHT('1. Artikeldata Grund'!E126,LEN('1. Artikeldata Grund'!E126)-30)),"")</f>
        <v/>
      </c>
      <c r="G126" s="48" t="str">
        <f>TRIM('APH KIC KIA PC'!L126)</f>
        <v>Välj….</v>
      </c>
      <c r="H126" s="27">
        <f>'APH KIC KIA PC'!M126</f>
        <v>910</v>
      </c>
      <c r="I126" s="27">
        <v>99</v>
      </c>
      <c r="J126" s="117"/>
      <c r="K126" s="48" t="s">
        <v>1892</v>
      </c>
      <c r="L126" s="48" t="str">
        <f>IF('APH MD APH Specifika'!BD126="J","J","N")</f>
        <v>N</v>
      </c>
      <c r="M126" s="118"/>
      <c r="N126" s="48" t="s">
        <v>1895</v>
      </c>
      <c r="O126" s="119"/>
      <c r="P126" s="48" t="s">
        <v>1894</v>
      </c>
      <c r="Q126" s="27">
        <v>0</v>
      </c>
      <c r="R126" s="117"/>
      <c r="S126" s="117"/>
      <c r="T126" s="117"/>
      <c r="U126" s="117"/>
      <c r="V126" s="117"/>
      <c r="W126" s="27">
        <v>1</v>
      </c>
      <c r="X126" s="27">
        <v>1</v>
      </c>
      <c r="Y126" s="48" t="s">
        <v>1895</v>
      </c>
      <c r="Z126" s="48" t="s">
        <v>1895</v>
      </c>
      <c r="AA126" s="48" t="s">
        <v>1895</v>
      </c>
      <c r="AB126" s="119"/>
      <c r="AC126" s="119"/>
      <c r="AD126" s="119"/>
      <c r="AE126" s="119"/>
      <c r="AF126" s="119"/>
      <c r="AG126" s="119"/>
      <c r="AH126" s="48" t="s">
        <v>1895</v>
      </c>
      <c r="AI126" s="27" t="str">
        <f>TRIM(LEFT('1. Artikeldata Grund'!G126,6))</f>
        <v/>
      </c>
      <c r="AJ126" s="464" cm="1">
        <f t="array" ref="AJ126">_xlfn.IFS(AV126="1",20,AV126="2",20,AV126="3",20,AV126="0",99,AV126="",99)</f>
        <v>99</v>
      </c>
      <c r="AK126" s="50" t="s">
        <v>112</v>
      </c>
      <c r="AL126" s="50" t="s">
        <v>112</v>
      </c>
      <c r="AM126" s="117"/>
      <c r="AN126" s="48"/>
      <c r="AO126" s="48"/>
      <c r="AP126" s="50" t="s">
        <v>112</v>
      </c>
      <c r="AQ126" s="51">
        <v>1</v>
      </c>
      <c r="AR126" s="27" t="str">
        <f>TRIM('APH KIC KIA PC'!O126)</f>
        <v/>
      </c>
      <c r="AS126" s="118"/>
      <c r="AT126" s="48" t="str">
        <f>LEFT('1. Artikeldata Grund'!H126,2)</f>
        <v>Vä</v>
      </c>
      <c r="AU126" s="27" t="str" cm="1">
        <f t="array" ref="AU126">_xlfn.IFS('1. Artikeldata Grund'!I126="","",'1. Artikeldata Grund'!I126=Tabeller!$J$3,"",'1. Artikeldata Grund'!I126=Tabeller!$J$4,"",'1. Artikeldata Grund'!I126=Tabeller!$J$5,LEFT('1. Artikeldata Grund'!I126,1),'1. Artikeldata Grund'!I126=Tabeller!$J$6,LEFT('1. Artikeldata Grund'!I126,1))</f>
        <v/>
      </c>
      <c r="AV126" s="27" t="str" cm="1">
        <f t="array" ref="AV126">_xlfn.IFS('1. Artikeldata Grund'!J126="","",'1. Artikeldata Grund'!J126=Tabeller!$K$3,"",'1. Artikeldata Grund'!J126=Tabeller!$K$4,"",'1. Artikeldata Grund'!J126=Tabeller!$K$5,LEFT('1. Artikeldata Grund'!J126,1),'1. Artikeldata Grund'!J126=Tabeller!$K$6,LEFT('1. Artikeldata Grund'!J126,1),'1. Artikeldata Grund'!J126=Tabeller!$K$7,LEFT('1. Artikeldata Grund'!J126,1))</f>
        <v/>
      </c>
      <c r="AW126" s="27"/>
      <c r="AX126" s="27">
        <f>IF('APH KIC KIA PC'!K126=Tabeller!$AI$4,2,1)</f>
        <v>1</v>
      </c>
      <c r="AY126" s="27" t="str" cm="1">
        <f t="array" ref="AY126">IF('APH KIC KIA PC'!K126=Tabeller!$AI$4,99,IFERROR(_xlfn.IFS('4. Inköpsdata'!L126=25%,41,'4. Inköpsdata'!L126=12%,42,'4. Inköpsdata'!L126=6%,43,'4. Inköpsdata'!L126="Momsfritt",38),""))</f>
        <v/>
      </c>
      <c r="AZ126" s="52" t="e">
        <f>IF('APH KIC KIA PC'!K126=Tabeller!$AI$4,'4. Inköpsdata'!J126,ROUND('APH KIC KIA PC'!AB126,2))</f>
        <v>#VALUE!</v>
      </c>
      <c r="BA126" s="52" t="e">
        <f>IF('APH KIC KIA PC'!K126=Tabeller!$AI$4,0.01,ROUND('APH KIC KIA PC'!AA126,2))</f>
        <v>#VALUE!</v>
      </c>
      <c r="BB126" s="27" t="str">
        <f>TRIM(RIGHT('1. Artikeldata Grund'!G126,2))</f>
        <v/>
      </c>
      <c r="BC126" s="136"/>
      <c r="BD126" s="48" t="s">
        <v>1895</v>
      </c>
      <c r="BE126" s="119"/>
      <c r="BF126" s="50" t="s">
        <v>112</v>
      </c>
      <c r="BG126" s="136"/>
      <c r="BH126" s="52"/>
      <c r="BI126" s="52"/>
      <c r="BJ126" s="52"/>
      <c r="BK126" s="52"/>
      <c r="BL126" s="53" t="s">
        <v>1800</v>
      </c>
      <c r="BM126" s="431" t="str">
        <f>TRIM('1. Artikeldata Grund'!D126)</f>
        <v/>
      </c>
    </row>
    <row r="127" spans="1:65" x14ac:dyDescent="0.25">
      <c r="A127" s="21">
        <v>123</v>
      </c>
      <c r="B127" s="491" t="str">
        <f>'APH KIC KIA PC'!I127</f>
        <v>Välj…</v>
      </c>
      <c r="C127" s="491" t="str">
        <f>'APH KIC KIA PC'!K127</f>
        <v>Välj…</v>
      </c>
      <c r="D127" s="46">
        <f>'APH KIC KIA PC'!D127</f>
        <v>0</v>
      </c>
      <c r="E127" s="47" t="str">
        <f>TRIM(LEFT('1. Artikeldata Grund'!E127,30))</f>
        <v/>
      </c>
      <c r="F127" s="397" t="str">
        <f>IFERROR(TRIM(RIGHT('1. Artikeldata Grund'!E127,LEN('1. Artikeldata Grund'!E127)-30)),"")</f>
        <v/>
      </c>
      <c r="G127" s="48" t="str">
        <f>TRIM('APH KIC KIA PC'!L127)</f>
        <v>Välj….</v>
      </c>
      <c r="H127" s="27">
        <f>'APH KIC KIA PC'!M127</f>
        <v>910</v>
      </c>
      <c r="I127" s="27">
        <v>99</v>
      </c>
      <c r="J127" s="117"/>
      <c r="K127" s="48" t="s">
        <v>1892</v>
      </c>
      <c r="L127" s="48" t="str">
        <f>IF('APH MD APH Specifika'!BD127="J","J","N")</f>
        <v>N</v>
      </c>
      <c r="M127" s="118"/>
      <c r="N127" s="48" t="s">
        <v>1895</v>
      </c>
      <c r="O127" s="119"/>
      <c r="P127" s="48" t="s">
        <v>1894</v>
      </c>
      <c r="Q127" s="27">
        <v>0</v>
      </c>
      <c r="R127" s="117"/>
      <c r="S127" s="117"/>
      <c r="T127" s="117"/>
      <c r="U127" s="117"/>
      <c r="V127" s="117"/>
      <c r="W127" s="27">
        <v>1</v>
      </c>
      <c r="X127" s="27">
        <v>1</v>
      </c>
      <c r="Y127" s="48" t="s">
        <v>1895</v>
      </c>
      <c r="Z127" s="48" t="s">
        <v>1895</v>
      </c>
      <c r="AA127" s="48" t="s">
        <v>1895</v>
      </c>
      <c r="AB127" s="119"/>
      <c r="AC127" s="119"/>
      <c r="AD127" s="119"/>
      <c r="AE127" s="119"/>
      <c r="AF127" s="119"/>
      <c r="AG127" s="119"/>
      <c r="AH127" s="48" t="s">
        <v>1895</v>
      </c>
      <c r="AI127" s="27" t="str">
        <f>TRIM(LEFT('1. Artikeldata Grund'!G127,6))</f>
        <v/>
      </c>
      <c r="AJ127" s="464" cm="1">
        <f t="array" ref="AJ127">_xlfn.IFS(AV127="1",20,AV127="2",20,AV127="3",20,AV127="0",99,AV127="",99)</f>
        <v>99</v>
      </c>
      <c r="AK127" s="50" t="s">
        <v>112</v>
      </c>
      <c r="AL127" s="50" t="s">
        <v>112</v>
      </c>
      <c r="AM127" s="117"/>
      <c r="AN127" s="48"/>
      <c r="AO127" s="48"/>
      <c r="AP127" s="50" t="s">
        <v>112</v>
      </c>
      <c r="AQ127" s="51">
        <v>1</v>
      </c>
      <c r="AR127" s="27" t="str">
        <f>TRIM('APH KIC KIA PC'!O127)</f>
        <v/>
      </c>
      <c r="AS127" s="118"/>
      <c r="AT127" s="48" t="str">
        <f>LEFT('1. Artikeldata Grund'!H127,2)</f>
        <v>Vä</v>
      </c>
      <c r="AU127" s="27" t="str" cm="1">
        <f t="array" ref="AU127">_xlfn.IFS('1. Artikeldata Grund'!I127="","",'1. Artikeldata Grund'!I127=Tabeller!$J$3,"",'1. Artikeldata Grund'!I127=Tabeller!$J$4,"",'1. Artikeldata Grund'!I127=Tabeller!$J$5,LEFT('1. Artikeldata Grund'!I127,1),'1. Artikeldata Grund'!I127=Tabeller!$J$6,LEFT('1. Artikeldata Grund'!I127,1))</f>
        <v/>
      </c>
      <c r="AV127" s="27" t="str" cm="1">
        <f t="array" ref="AV127">_xlfn.IFS('1. Artikeldata Grund'!J127="","",'1. Artikeldata Grund'!J127=Tabeller!$K$3,"",'1. Artikeldata Grund'!J127=Tabeller!$K$4,"",'1. Artikeldata Grund'!J127=Tabeller!$K$5,LEFT('1. Artikeldata Grund'!J127,1),'1. Artikeldata Grund'!J127=Tabeller!$K$6,LEFT('1. Artikeldata Grund'!J127,1),'1. Artikeldata Grund'!J127=Tabeller!$K$7,LEFT('1. Artikeldata Grund'!J127,1))</f>
        <v/>
      </c>
      <c r="AW127" s="27"/>
      <c r="AX127" s="27">
        <f>IF('APH KIC KIA PC'!K127=Tabeller!$AI$4,2,1)</f>
        <v>1</v>
      </c>
      <c r="AY127" s="27" t="str" cm="1">
        <f t="array" ref="AY127">IF('APH KIC KIA PC'!K127=Tabeller!$AI$4,99,IFERROR(_xlfn.IFS('4. Inköpsdata'!L127=25%,41,'4. Inköpsdata'!L127=12%,42,'4. Inköpsdata'!L127=6%,43,'4. Inköpsdata'!L127="Momsfritt",38),""))</f>
        <v/>
      </c>
      <c r="AZ127" s="52" t="e">
        <f>IF('APH KIC KIA PC'!K127=Tabeller!$AI$4,'4. Inköpsdata'!J127,ROUND('APH KIC KIA PC'!AB127,2))</f>
        <v>#VALUE!</v>
      </c>
      <c r="BA127" s="52" t="e">
        <f>IF('APH KIC KIA PC'!K127=Tabeller!$AI$4,0.01,ROUND('APH KIC KIA PC'!AA127,2))</f>
        <v>#VALUE!</v>
      </c>
      <c r="BB127" s="27" t="str">
        <f>TRIM(RIGHT('1. Artikeldata Grund'!G127,2))</f>
        <v/>
      </c>
      <c r="BC127" s="136"/>
      <c r="BD127" s="48" t="s">
        <v>1895</v>
      </c>
      <c r="BE127" s="119"/>
      <c r="BF127" s="50" t="s">
        <v>112</v>
      </c>
      <c r="BG127" s="136"/>
      <c r="BH127" s="52"/>
      <c r="BI127" s="52"/>
      <c r="BJ127" s="52"/>
      <c r="BK127" s="52"/>
      <c r="BL127" s="53" t="s">
        <v>1800</v>
      </c>
      <c r="BM127" s="431" t="str">
        <f>TRIM('1. Artikeldata Grund'!D127)</f>
        <v/>
      </c>
    </row>
    <row r="128" spans="1:65" x14ac:dyDescent="0.25">
      <c r="A128" s="21">
        <v>124</v>
      </c>
      <c r="B128" s="491" t="str">
        <f>'APH KIC KIA PC'!I128</f>
        <v>Välj…</v>
      </c>
      <c r="C128" s="491" t="str">
        <f>'APH KIC KIA PC'!K128</f>
        <v>Välj…</v>
      </c>
      <c r="D128" s="46">
        <f>'APH KIC KIA PC'!D128</f>
        <v>0</v>
      </c>
      <c r="E128" s="47" t="str">
        <f>TRIM(LEFT('1. Artikeldata Grund'!E128,30))</f>
        <v/>
      </c>
      <c r="F128" s="397" t="str">
        <f>IFERROR(TRIM(RIGHT('1. Artikeldata Grund'!E128,LEN('1. Artikeldata Grund'!E128)-30)),"")</f>
        <v/>
      </c>
      <c r="G128" s="48" t="str">
        <f>TRIM('APH KIC KIA PC'!L128)</f>
        <v>Välj….</v>
      </c>
      <c r="H128" s="27">
        <f>'APH KIC KIA PC'!M128</f>
        <v>910</v>
      </c>
      <c r="I128" s="27">
        <v>99</v>
      </c>
      <c r="J128" s="117"/>
      <c r="K128" s="48" t="s">
        <v>1892</v>
      </c>
      <c r="L128" s="48" t="str">
        <f>IF('APH MD APH Specifika'!BD128="J","J","N")</f>
        <v>N</v>
      </c>
      <c r="M128" s="118"/>
      <c r="N128" s="48" t="s">
        <v>1895</v>
      </c>
      <c r="O128" s="119"/>
      <c r="P128" s="48" t="s">
        <v>1894</v>
      </c>
      <c r="Q128" s="27">
        <v>0</v>
      </c>
      <c r="R128" s="117"/>
      <c r="S128" s="117"/>
      <c r="T128" s="117"/>
      <c r="U128" s="117"/>
      <c r="V128" s="117"/>
      <c r="W128" s="27">
        <v>1</v>
      </c>
      <c r="X128" s="27">
        <v>1</v>
      </c>
      <c r="Y128" s="48" t="s">
        <v>1895</v>
      </c>
      <c r="Z128" s="48" t="s">
        <v>1895</v>
      </c>
      <c r="AA128" s="48" t="s">
        <v>1895</v>
      </c>
      <c r="AB128" s="119"/>
      <c r="AC128" s="119"/>
      <c r="AD128" s="119"/>
      <c r="AE128" s="119"/>
      <c r="AF128" s="119"/>
      <c r="AG128" s="119"/>
      <c r="AH128" s="48" t="s">
        <v>1895</v>
      </c>
      <c r="AI128" s="27" t="str">
        <f>TRIM(LEFT('1. Artikeldata Grund'!G128,6))</f>
        <v/>
      </c>
      <c r="AJ128" s="464" cm="1">
        <f t="array" ref="AJ128">_xlfn.IFS(AV128="1",20,AV128="2",20,AV128="3",20,AV128="0",99,AV128="",99)</f>
        <v>99</v>
      </c>
      <c r="AK128" s="50" t="s">
        <v>112</v>
      </c>
      <c r="AL128" s="50" t="s">
        <v>112</v>
      </c>
      <c r="AM128" s="117"/>
      <c r="AN128" s="48"/>
      <c r="AO128" s="48"/>
      <c r="AP128" s="50" t="s">
        <v>112</v>
      </c>
      <c r="AQ128" s="51">
        <v>1</v>
      </c>
      <c r="AR128" s="27" t="str">
        <f>TRIM('APH KIC KIA PC'!O128)</f>
        <v/>
      </c>
      <c r="AS128" s="118"/>
      <c r="AT128" s="48" t="str">
        <f>LEFT('1. Artikeldata Grund'!H128,2)</f>
        <v>Vä</v>
      </c>
      <c r="AU128" s="27" t="str" cm="1">
        <f t="array" ref="AU128">_xlfn.IFS('1. Artikeldata Grund'!I128="","",'1. Artikeldata Grund'!I128=Tabeller!$J$3,"",'1. Artikeldata Grund'!I128=Tabeller!$J$4,"",'1. Artikeldata Grund'!I128=Tabeller!$J$5,LEFT('1. Artikeldata Grund'!I128,1),'1. Artikeldata Grund'!I128=Tabeller!$J$6,LEFT('1. Artikeldata Grund'!I128,1))</f>
        <v/>
      </c>
      <c r="AV128" s="27" t="str" cm="1">
        <f t="array" ref="AV128">_xlfn.IFS('1. Artikeldata Grund'!J128="","",'1. Artikeldata Grund'!J128=Tabeller!$K$3,"",'1. Artikeldata Grund'!J128=Tabeller!$K$4,"",'1. Artikeldata Grund'!J128=Tabeller!$K$5,LEFT('1. Artikeldata Grund'!J128,1),'1. Artikeldata Grund'!J128=Tabeller!$K$6,LEFT('1. Artikeldata Grund'!J128,1),'1. Artikeldata Grund'!J128=Tabeller!$K$7,LEFT('1. Artikeldata Grund'!J128,1))</f>
        <v/>
      </c>
      <c r="AW128" s="27"/>
      <c r="AX128" s="27">
        <f>IF('APH KIC KIA PC'!K128=Tabeller!$AI$4,2,1)</f>
        <v>1</v>
      </c>
      <c r="AY128" s="27" t="str" cm="1">
        <f t="array" ref="AY128">IF('APH KIC KIA PC'!K128=Tabeller!$AI$4,99,IFERROR(_xlfn.IFS('4. Inköpsdata'!L128=25%,41,'4. Inköpsdata'!L128=12%,42,'4. Inköpsdata'!L128=6%,43,'4. Inköpsdata'!L128="Momsfritt",38),""))</f>
        <v/>
      </c>
      <c r="AZ128" s="52" t="e">
        <f>IF('APH KIC KIA PC'!K128=Tabeller!$AI$4,'4. Inköpsdata'!J128,ROUND('APH KIC KIA PC'!AB128,2))</f>
        <v>#VALUE!</v>
      </c>
      <c r="BA128" s="52" t="e">
        <f>IF('APH KIC KIA PC'!K128=Tabeller!$AI$4,0.01,ROUND('APH KIC KIA PC'!AA128,2))</f>
        <v>#VALUE!</v>
      </c>
      <c r="BB128" s="27" t="str">
        <f>TRIM(RIGHT('1. Artikeldata Grund'!G128,2))</f>
        <v/>
      </c>
      <c r="BC128" s="136"/>
      <c r="BD128" s="48" t="s">
        <v>1895</v>
      </c>
      <c r="BE128" s="119"/>
      <c r="BF128" s="50" t="s">
        <v>112</v>
      </c>
      <c r="BG128" s="136"/>
      <c r="BH128" s="52"/>
      <c r="BI128" s="52"/>
      <c r="BJ128" s="52"/>
      <c r="BK128" s="52"/>
      <c r="BL128" s="53" t="s">
        <v>1800</v>
      </c>
      <c r="BM128" s="431" t="str">
        <f>TRIM('1. Artikeldata Grund'!D128)</f>
        <v/>
      </c>
    </row>
    <row r="129" spans="1:65" x14ac:dyDescent="0.25">
      <c r="A129" s="21">
        <v>125</v>
      </c>
      <c r="B129" s="491" t="str">
        <f>'APH KIC KIA PC'!I129</f>
        <v>Välj…</v>
      </c>
      <c r="C129" s="491" t="str">
        <f>'APH KIC KIA PC'!K129</f>
        <v>Välj…</v>
      </c>
      <c r="D129" s="46">
        <f>'APH KIC KIA PC'!D129</f>
        <v>0</v>
      </c>
      <c r="E129" s="47" t="str">
        <f>TRIM(LEFT('1. Artikeldata Grund'!E129,30))</f>
        <v/>
      </c>
      <c r="F129" s="397" t="str">
        <f>IFERROR(TRIM(RIGHT('1. Artikeldata Grund'!E129,LEN('1. Artikeldata Grund'!E129)-30)),"")</f>
        <v/>
      </c>
      <c r="G129" s="48" t="str">
        <f>TRIM('APH KIC KIA PC'!L129)</f>
        <v>Välj….</v>
      </c>
      <c r="H129" s="27">
        <f>'APH KIC KIA PC'!M129</f>
        <v>910</v>
      </c>
      <c r="I129" s="27">
        <v>99</v>
      </c>
      <c r="J129" s="117"/>
      <c r="K129" s="48" t="s">
        <v>1892</v>
      </c>
      <c r="L129" s="48" t="str">
        <f>IF('APH MD APH Specifika'!BD129="J","J","N")</f>
        <v>N</v>
      </c>
      <c r="M129" s="118"/>
      <c r="N129" s="48" t="s">
        <v>1895</v>
      </c>
      <c r="O129" s="119"/>
      <c r="P129" s="48" t="s">
        <v>1894</v>
      </c>
      <c r="Q129" s="27">
        <v>0</v>
      </c>
      <c r="R129" s="117"/>
      <c r="S129" s="117"/>
      <c r="T129" s="117"/>
      <c r="U129" s="117"/>
      <c r="V129" s="117"/>
      <c r="W129" s="27">
        <v>1</v>
      </c>
      <c r="X129" s="27">
        <v>1</v>
      </c>
      <c r="Y129" s="48" t="s">
        <v>1895</v>
      </c>
      <c r="Z129" s="48" t="s">
        <v>1895</v>
      </c>
      <c r="AA129" s="48" t="s">
        <v>1895</v>
      </c>
      <c r="AB129" s="119"/>
      <c r="AC129" s="119"/>
      <c r="AD129" s="119"/>
      <c r="AE129" s="119"/>
      <c r="AF129" s="119"/>
      <c r="AG129" s="119"/>
      <c r="AH129" s="48" t="s">
        <v>1895</v>
      </c>
      <c r="AI129" s="27" t="str">
        <f>TRIM(LEFT('1. Artikeldata Grund'!G129,6))</f>
        <v/>
      </c>
      <c r="AJ129" s="464" cm="1">
        <f t="array" ref="AJ129">_xlfn.IFS(AV129="1",20,AV129="2",20,AV129="3",20,AV129="0",99,AV129="",99)</f>
        <v>99</v>
      </c>
      <c r="AK129" s="50" t="s">
        <v>112</v>
      </c>
      <c r="AL129" s="50" t="s">
        <v>112</v>
      </c>
      <c r="AM129" s="117"/>
      <c r="AN129" s="48"/>
      <c r="AO129" s="48"/>
      <c r="AP129" s="50" t="s">
        <v>112</v>
      </c>
      <c r="AQ129" s="51">
        <v>1</v>
      </c>
      <c r="AR129" s="27" t="str">
        <f>TRIM('APH KIC KIA PC'!O129)</f>
        <v/>
      </c>
      <c r="AS129" s="118"/>
      <c r="AT129" s="48" t="str">
        <f>LEFT('1. Artikeldata Grund'!H129,2)</f>
        <v>Vä</v>
      </c>
      <c r="AU129" s="27" t="str" cm="1">
        <f t="array" ref="AU129">_xlfn.IFS('1. Artikeldata Grund'!I129="","",'1. Artikeldata Grund'!I129=Tabeller!$J$3,"",'1. Artikeldata Grund'!I129=Tabeller!$J$4,"",'1. Artikeldata Grund'!I129=Tabeller!$J$5,LEFT('1. Artikeldata Grund'!I129,1),'1. Artikeldata Grund'!I129=Tabeller!$J$6,LEFT('1. Artikeldata Grund'!I129,1))</f>
        <v/>
      </c>
      <c r="AV129" s="27" t="str" cm="1">
        <f t="array" ref="AV129">_xlfn.IFS('1. Artikeldata Grund'!J129="","",'1. Artikeldata Grund'!J129=Tabeller!$K$3,"",'1. Artikeldata Grund'!J129=Tabeller!$K$4,"",'1. Artikeldata Grund'!J129=Tabeller!$K$5,LEFT('1. Artikeldata Grund'!J129,1),'1. Artikeldata Grund'!J129=Tabeller!$K$6,LEFT('1. Artikeldata Grund'!J129,1),'1. Artikeldata Grund'!J129=Tabeller!$K$7,LEFT('1. Artikeldata Grund'!J129,1))</f>
        <v/>
      </c>
      <c r="AW129" s="27"/>
      <c r="AX129" s="27">
        <f>IF('APH KIC KIA PC'!K129=Tabeller!$AI$4,2,1)</f>
        <v>1</v>
      </c>
      <c r="AY129" s="27" t="str" cm="1">
        <f t="array" ref="AY129">IF('APH KIC KIA PC'!K129=Tabeller!$AI$4,99,IFERROR(_xlfn.IFS('4. Inköpsdata'!L129=25%,41,'4. Inköpsdata'!L129=12%,42,'4. Inköpsdata'!L129=6%,43,'4. Inköpsdata'!L129="Momsfritt",38),""))</f>
        <v/>
      </c>
      <c r="AZ129" s="52" t="e">
        <f>IF('APH KIC KIA PC'!K129=Tabeller!$AI$4,'4. Inköpsdata'!J129,ROUND('APH KIC KIA PC'!AB129,2))</f>
        <v>#VALUE!</v>
      </c>
      <c r="BA129" s="52" t="e">
        <f>IF('APH KIC KIA PC'!K129=Tabeller!$AI$4,0.01,ROUND('APH KIC KIA PC'!AA129,2))</f>
        <v>#VALUE!</v>
      </c>
      <c r="BB129" s="27" t="str">
        <f>TRIM(RIGHT('1. Artikeldata Grund'!G129,2))</f>
        <v/>
      </c>
      <c r="BC129" s="136"/>
      <c r="BD129" s="48" t="s">
        <v>1895</v>
      </c>
      <c r="BE129" s="119"/>
      <c r="BF129" s="50" t="s">
        <v>112</v>
      </c>
      <c r="BG129" s="136"/>
      <c r="BH129" s="52"/>
      <c r="BI129" s="52"/>
      <c r="BJ129" s="52"/>
      <c r="BK129" s="52"/>
      <c r="BL129" s="53" t="s">
        <v>1800</v>
      </c>
      <c r="BM129" s="431" t="str">
        <f>TRIM('1. Artikeldata Grund'!D129)</f>
        <v/>
      </c>
    </row>
    <row r="130" spans="1:65" x14ac:dyDescent="0.25">
      <c r="A130" s="21">
        <v>126</v>
      </c>
      <c r="B130" s="491" t="str">
        <f>'APH KIC KIA PC'!I130</f>
        <v>Välj…</v>
      </c>
      <c r="C130" s="491" t="str">
        <f>'APH KIC KIA PC'!K130</f>
        <v>Välj…</v>
      </c>
      <c r="D130" s="46">
        <f>'APH KIC KIA PC'!D130</f>
        <v>0</v>
      </c>
      <c r="E130" s="47" t="str">
        <f>TRIM(LEFT('1. Artikeldata Grund'!E130,30))</f>
        <v/>
      </c>
      <c r="F130" s="397" t="str">
        <f>IFERROR(TRIM(RIGHT('1. Artikeldata Grund'!E130,LEN('1. Artikeldata Grund'!E130)-30)),"")</f>
        <v/>
      </c>
      <c r="G130" s="48" t="str">
        <f>TRIM('APH KIC KIA PC'!L130)</f>
        <v>Välj….</v>
      </c>
      <c r="H130" s="27">
        <f>'APH KIC KIA PC'!M130</f>
        <v>910</v>
      </c>
      <c r="I130" s="27">
        <v>99</v>
      </c>
      <c r="J130" s="117"/>
      <c r="K130" s="48" t="s">
        <v>1892</v>
      </c>
      <c r="L130" s="48" t="str">
        <f>IF('APH MD APH Specifika'!BD130="J","J","N")</f>
        <v>N</v>
      </c>
      <c r="M130" s="118"/>
      <c r="N130" s="48" t="s">
        <v>1895</v>
      </c>
      <c r="O130" s="119"/>
      <c r="P130" s="48" t="s">
        <v>1894</v>
      </c>
      <c r="Q130" s="27">
        <v>0</v>
      </c>
      <c r="R130" s="117"/>
      <c r="S130" s="117"/>
      <c r="T130" s="117"/>
      <c r="U130" s="117"/>
      <c r="V130" s="117"/>
      <c r="W130" s="27">
        <v>1</v>
      </c>
      <c r="X130" s="27">
        <v>1</v>
      </c>
      <c r="Y130" s="48" t="s">
        <v>1895</v>
      </c>
      <c r="Z130" s="48" t="s">
        <v>1895</v>
      </c>
      <c r="AA130" s="48" t="s">
        <v>1895</v>
      </c>
      <c r="AB130" s="119"/>
      <c r="AC130" s="119"/>
      <c r="AD130" s="119"/>
      <c r="AE130" s="119"/>
      <c r="AF130" s="119"/>
      <c r="AG130" s="119"/>
      <c r="AH130" s="48" t="s">
        <v>1895</v>
      </c>
      <c r="AI130" s="27" t="str">
        <f>TRIM(LEFT('1. Artikeldata Grund'!G130,6))</f>
        <v/>
      </c>
      <c r="AJ130" s="464" cm="1">
        <f t="array" ref="AJ130">_xlfn.IFS(AV130="1",20,AV130="2",20,AV130="3",20,AV130="0",99,AV130="",99)</f>
        <v>99</v>
      </c>
      <c r="AK130" s="50" t="s">
        <v>112</v>
      </c>
      <c r="AL130" s="50" t="s">
        <v>112</v>
      </c>
      <c r="AM130" s="117"/>
      <c r="AN130" s="48"/>
      <c r="AO130" s="48"/>
      <c r="AP130" s="50" t="s">
        <v>112</v>
      </c>
      <c r="AQ130" s="51">
        <v>1</v>
      </c>
      <c r="AR130" s="27" t="str">
        <f>TRIM('APH KIC KIA PC'!O130)</f>
        <v/>
      </c>
      <c r="AS130" s="118"/>
      <c r="AT130" s="48" t="str">
        <f>LEFT('1. Artikeldata Grund'!H130,2)</f>
        <v>Vä</v>
      </c>
      <c r="AU130" s="27" t="str" cm="1">
        <f t="array" ref="AU130">_xlfn.IFS('1. Artikeldata Grund'!I130="","",'1. Artikeldata Grund'!I130=Tabeller!$J$3,"",'1. Artikeldata Grund'!I130=Tabeller!$J$4,"",'1. Artikeldata Grund'!I130=Tabeller!$J$5,LEFT('1. Artikeldata Grund'!I130,1),'1. Artikeldata Grund'!I130=Tabeller!$J$6,LEFT('1. Artikeldata Grund'!I130,1))</f>
        <v/>
      </c>
      <c r="AV130" s="27" t="str" cm="1">
        <f t="array" ref="AV130">_xlfn.IFS('1. Artikeldata Grund'!J130="","",'1. Artikeldata Grund'!J130=Tabeller!$K$3,"",'1. Artikeldata Grund'!J130=Tabeller!$K$4,"",'1. Artikeldata Grund'!J130=Tabeller!$K$5,LEFT('1. Artikeldata Grund'!J130,1),'1. Artikeldata Grund'!J130=Tabeller!$K$6,LEFT('1. Artikeldata Grund'!J130,1),'1. Artikeldata Grund'!J130=Tabeller!$K$7,LEFT('1. Artikeldata Grund'!J130,1))</f>
        <v/>
      </c>
      <c r="AW130" s="27"/>
      <c r="AX130" s="27">
        <f>IF('APH KIC KIA PC'!K130=Tabeller!$AI$4,2,1)</f>
        <v>1</v>
      </c>
      <c r="AY130" s="27" t="str" cm="1">
        <f t="array" ref="AY130">IF('APH KIC KIA PC'!K130=Tabeller!$AI$4,99,IFERROR(_xlfn.IFS('4. Inköpsdata'!L130=25%,41,'4. Inköpsdata'!L130=12%,42,'4. Inköpsdata'!L130=6%,43,'4. Inköpsdata'!L130="Momsfritt",38),""))</f>
        <v/>
      </c>
      <c r="AZ130" s="52" t="e">
        <f>IF('APH KIC KIA PC'!K130=Tabeller!$AI$4,'4. Inköpsdata'!J130,ROUND('APH KIC KIA PC'!AB130,2))</f>
        <v>#VALUE!</v>
      </c>
      <c r="BA130" s="52" t="e">
        <f>IF('APH KIC KIA PC'!K130=Tabeller!$AI$4,0.01,ROUND('APH KIC KIA PC'!AA130,2))</f>
        <v>#VALUE!</v>
      </c>
      <c r="BB130" s="27" t="str">
        <f>TRIM(RIGHT('1. Artikeldata Grund'!G130,2))</f>
        <v/>
      </c>
      <c r="BC130" s="136"/>
      <c r="BD130" s="48" t="s">
        <v>1895</v>
      </c>
      <c r="BE130" s="119"/>
      <c r="BF130" s="50" t="s">
        <v>112</v>
      </c>
      <c r="BG130" s="136"/>
      <c r="BH130" s="52"/>
      <c r="BI130" s="52"/>
      <c r="BJ130" s="52"/>
      <c r="BK130" s="52"/>
      <c r="BL130" s="53" t="s">
        <v>1800</v>
      </c>
      <c r="BM130" s="431" t="str">
        <f>TRIM('1. Artikeldata Grund'!D130)</f>
        <v/>
      </c>
    </row>
    <row r="131" spans="1:65" x14ac:dyDescent="0.25">
      <c r="A131" s="21">
        <v>127</v>
      </c>
      <c r="B131" s="491" t="str">
        <f>'APH KIC KIA PC'!I131</f>
        <v>Välj…</v>
      </c>
      <c r="C131" s="491" t="str">
        <f>'APH KIC KIA PC'!K131</f>
        <v>Välj…</v>
      </c>
      <c r="D131" s="46">
        <f>'APH KIC KIA PC'!D131</f>
        <v>0</v>
      </c>
      <c r="E131" s="47" t="str">
        <f>TRIM(LEFT('1. Artikeldata Grund'!E131,30))</f>
        <v/>
      </c>
      <c r="F131" s="397" t="str">
        <f>IFERROR(TRIM(RIGHT('1. Artikeldata Grund'!E131,LEN('1. Artikeldata Grund'!E131)-30)),"")</f>
        <v/>
      </c>
      <c r="G131" s="48" t="str">
        <f>TRIM('APH KIC KIA PC'!L131)</f>
        <v>Välj….</v>
      </c>
      <c r="H131" s="27">
        <f>'APH KIC KIA PC'!M131</f>
        <v>910</v>
      </c>
      <c r="I131" s="27">
        <v>99</v>
      </c>
      <c r="J131" s="117"/>
      <c r="K131" s="48" t="s">
        <v>1892</v>
      </c>
      <c r="L131" s="48" t="str">
        <f>IF('APH MD APH Specifika'!BD131="J","J","N")</f>
        <v>N</v>
      </c>
      <c r="M131" s="118"/>
      <c r="N131" s="48" t="s">
        <v>1895</v>
      </c>
      <c r="O131" s="119"/>
      <c r="P131" s="48" t="s">
        <v>1894</v>
      </c>
      <c r="Q131" s="27">
        <v>0</v>
      </c>
      <c r="R131" s="117"/>
      <c r="S131" s="117"/>
      <c r="T131" s="117"/>
      <c r="U131" s="117"/>
      <c r="V131" s="117"/>
      <c r="W131" s="27">
        <v>1</v>
      </c>
      <c r="X131" s="27">
        <v>1</v>
      </c>
      <c r="Y131" s="48" t="s">
        <v>1895</v>
      </c>
      <c r="Z131" s="48" t="s">
        <v>1895</v>
      </c>
      <c r="AA131" s="48" t="s">
        <v>1895</v>
      </c>
      <c r="AB131" s="119"/>
      <c r="AC131" s="119"/>
      <c r="AD131" s="119"/>
      <c r="AE131" s="119"/>
      <c r="AF131" s="119"/>
      <c r="AG131" s="119"/>
      <c r="AH131" s="48" t="s">
        <v>1895</v>
      </c>
      <c r="AI131" s="27" t="str">
        <f>TRIM(LEFT('1. Artikeldata Grund'!G131,6))</f>
        <v/>
      </c>
      <c r="AJ131" s="464" cm="1">
        <f t="array" ref="AJ131">_xlfn.IFS(AV131="1",20,AV131="2",20,AV131="3",20,AV131="0",99,AV131="",99)</f>
        <v>99</v>
      </c>
      <c r="AK131" s="50" t="s">
        <v>112</v>
      </c>
      <c r="AL131" s="50" t="s">
        <v>112</v>
      </c>
      <c r="AM131" s="117"/>
      <c r="AN131" s="48"/>
      <c r="AO131" s="48"/>
      <c r="AP131" s="50" t="s">
        <v>112</v>
      </c>
      <c r="AQ131" s="51">
        <v>1</v>
      </c>
      <c r="AR131" s="27" t="str">
        <f>TRIM('APH KIC KIA PC'!O131)</f>
        <v/>
      </c>
      <c r="AS131" s="118"/>
      <c r="AT131" s="48" t="str">
        <f>LEFT('1. Artikeldata Grund'!H131,2)</f>
        <v>Vä</v>
      </c>
      <c r="AU131" s="27" t="str" cm="1">
        <f t="array" ref="AU131">_xlfn.IFS('1. Artikeldata Grund'!I131="","",'1. Artikeldata Grund'!I131=Tabeller!$J$3,"",'1. Artikeldata Grund'!I131=Tabeller!$J$4,"",'1. Artikeldata Grund'!I131=Tabeller!$J$5,LEFT('1. Artikeldata Grund'!I131,1),'1. Artikeldata Grund'!I131=Tabeller!$J$6,LEFT('1. Artikeldata Grund'!I131,1))</f>
        <v/>
      </c>
      <c r="AV131" s="27" t="str" cm="1">
        <f t="array" ref="AV131">_xlfn.IFS('1. Artikeldata Grund'!J131="","",'1. Artikeldata Grund'!J131=Tabeller!$K$3,"",'1. Artikeldata Grund'!J131=Tabeller!$K$4,"",'1. Artikeldata Grund'!J131=Tabeller!$K$5,LEFT('1. Artikeldata Grund'!J131,1),'1. Artikeldata Grund'!J131=Tabeller!$K$6,LEFT('1. Artikeldata Grund'!J131,1),'1. Artikeldata Grund'!J131=Tabeller!$K$7,LEFT('1. Artikeldata Grund'!J131,1))</f>
        <v/>
      </c>
      <c r="AW131" s="27"/>
      <c r="AX131" s="27">
        <f>IF('APH KIC KIA PC'!K131=Tabeller!$AI$4,2,1)</f>
        <v>1</v>
      </c>
      <c r="AY131" s="27" t="str" cm="1">
        <f t="array" ref="AY131">IF('APH KIC KIA PC'!K131=Tabeller!$AI$4,99,IFERROR(_xlfn.IFS('4. Inköpsdata'!L131=25%,41,'4. Inköpsdata'!L131=12%,42,'4. Inköpsdata'!L131=6%,43,'4. Inköpsdata'!L131="Momsfritt",38),""))</f>
        <v/>
      </c>
      <c r="AZ131" s="52" t="e">
        <f>IF('APH KIC KIA PC'!K131=Tabeller!$AI$4,'4. Inköpsdata'!J131,ROUND('APH KIC KIA PC'!AB131,2))</f>
        <v>#VALUE!</v>
      </c>
      <c r="BA131" s="52" t="e">
        <f>IF('APH KIC KIA PC'!K131=Tabeller!$AI$4,0.01,ROUND('APH KIC KIA PC'!AA131,2))</f>
        <v>#VALUE!</v>
      </c>
      <c r="BB131" s="27" t="str">
        <f>TRIM(RIGHT('1. Artikeldata Grund'!G131,2))</f>
        <v/>
      </c>
      <c r="BC131" s="136"/>
      <c r="BD131" s="48" t="s">
        <v>1895</v>
      </c>
      <c r="BE131" s="119"/>
      <c r="BF131" s="50" t="s">
        <v>112</v>
      </c>
      <c r="BG131" s="136"/>
      <c r="BH131" s="52"/>
      <c r="BI131" s="52"/>
      <c r="BJ131" s="52"/>
      <c r="BK131" s="52"/>
      <c r="BL131" s="53" t="s">
        <v>1800</v>
      </c>
      <c r="BM131" s="431" t="str">
        <f>TRIM('1. Artikeldata Grund'!D131)</f>
        <v/>
      </c>
    </row>
    <row r="132" spans="1:65" x14ac:dyDescent="0.25">
      <c r="A132" s="21">
        <v>128</v>
      </c>
      <c r="B132" s="491" t="str">
        <f>'APH KIC KIA PC'!I132</f>
        <v>Välj…</v>
      </c>
      <c r="C132" s="491" t="str">
        <f>'APH KIC KIA PC'!K132</f>
        <v>Välj…</v>
      </c>
      <c r="D132" s="46">
        <f>'APH KIC KIA PC'!D132</f>
        <v>0</v>
      </c>
      <c r="E132" s="47" t="str">
        <f>TRIM(LEFT('1. Artikeldata Grund'!E132,30))</f>
        <v/>
      </c>
      <c r="F132" s="397" t="str">
        <f>IFERROR(TRIM(RIGHT('1. Artikeldata Grund'!E132,LEN('1. Artikeldata Grund'!E132)-30)),"")</f>
        <v/>
      </c>
      <c r="G132" s="48" t="str">
        <f>TRIM('APH KIC KIA PC'!L132)</f>
        <v>Välj….</v>
      </c>
      <c r="H132" s="27">
        <f>'APH KIC KIA PC'!M132</f>
        <v>910</v>
      </c>
      <c r="I132" s="27">
        <v>99</v>
      </c>
      <c r="J132" s="117"/>
      <c r="K132" s="48" t="s">
        <v>1892</v>
      </c>
      <c r="L132" s="48" t="str">
        <f>IF('APH MD APH Specifika'!BD132="J","J","N")</f>
        <v>N</v>
      </c>
      <c r="M132" s="118"/>
      <c r="N132" s="48" t="s">
        <v>1895</v>
      </c>
      <c r="O132" s="119"/>
      <c r="P132" s="48" t="s">
        <v>1894</v>
      </c>
      <c r="Q132" s="27">
        <v>0</v>
      </c>
      <c r="R132" s="117"/>
      <c r="S132" s="117"/>
      <c r="T132" s="117"/>
      <c r="U132" s="117"/>
      <c r="V132" s="117"/>
      <c r="W132" s="27">
        <v>1</v>
      </c>
      <c r="X132" s="27">
        <v>1</v>
      </c>
      <c r="Y132" s="48" t="s">
        <v>1895</v>
      </c>
      <c r="Z132" s="48" t="s">
        <v>1895</v>
      </c>
      <c r="AA132" s="48" t="s">
        <v>1895</v>
      </c>
      <c r="AB132" s="119"/>
      <c r="AC132" s="119"/>
      <c r="AD132" s="119"/>
      <c r="AE132" s="119"/>
      <c r="AF132" s="119"/>
      <c r="AG132" s="119"/>
      <c r="AH132" s="48" t="s">
        <v>1895</v>
      </c>
      <c r="AI132" s="27" t="str">
        <f>TRIM(LEFT('1. Artikeldata Grund'!G132,6))</f>
        <v/>
      </c>
      <c r="AJ132" s="464" cm="1">
        <f t="array" ref="AJ132">_xlfn.IFS(AV132="1",20,AV132="2",20,AV132="3",20,AV132="0",99,AV132="",99)</f>
        <v>99</v>
      </c>
      <c r="AK132" s="50" t="s">
        <v>112</v>
      </c>
      <c r="AL132" s="50" t="s">
        <v>112</v>
      </c>
      <c r="AM132" s="117"/>
      <c r="AN132" s="48"/>
      <c r="AO132" s="48"/>
      <c r="AP132" s="50" t="s">
        <v>112</v>
      </c>
      <c r="AQ132" s="51">
        <v>1</v>
      </c>
      <c r="AR132" s="27" t="str">
        <f>TRIM('APH KIC KIA PC'!O132)</f>
        <v/>
      </c>
      <c r="AS132" s="118"/>
      <c r="AT132" s="48" t="str">
        <f>LEFT('1. Artikeldata Grund'!H132,2)</f>
        <v>Vä</v>
      </c>
      <c r="AU132" s="27" t="str" cm="1">
        <f t="array" ref="AU132">_xlfn.IFS('1. Artikeldata Grund'!I132="","",'1. Artikeldata Grund'!I132=Tabeller!$J$3,"",'1. Artikeldata Grund'!I132=Tabeller!$J$4,"",'1. Artikeldata Grund'!I132=Tabeller!$J$5,LEFT('1. Artikeldata Grund'!I132,1),'1. Artikeldata Grund'!I132=Tabeller!$J$6,LEFT('1. Artikeldata Grund'!I132,1))</f>
        <v/>
      </c>
      <c r="AV132" s="27" t="str" cm="1">
        <f t="array" ref="AV132">_xlfn.IFS('1. Artikeldata Grund'!J132="","",'1. Artikeldata Grund'!J132=Tabeller!$K$3,"",'1. Artikeldata Grund'!J132=Tabeller!$K$4,"",'1. Artikeldata Grund'!J132=Tabeller!$K$5,LEFT('1. Artikeldata Grund'!J132,1),'1. Artikeldata Grund'!J132=Tabeller!$K$6,LEFT('1. Artikeldata Grund'!J132,1),'1. Artikeldata Grund'!J132=Tabeller!$K$7,LEFT('1. Artikeldata Grund'!J132,1))</f>
        <v/>
      </c>
      <c r="AW132" s="27"/>
      <c r="AX132" s="27">
        <f>IF('APH KIC KIA PC'!K132=Tabeller!$AI$4,2,1)</f>
        <v>1</v>
      </c>
      <c r="AY132" s="27" t="str" cm="1">
        <f t="array" ref="AY132">IF('APH KIC KIA PC'!K132=Tabeller!$AI$4,99,IFERROR(_xlfn.IFS('4. Inköpsdata'!L132=25%,41,'4. Inköpsdata'!L132=12%,42,'4. Inköpsdata'!L132=6%,43,'4. Inköpsdata'!L132="Momsfritt",38),""))</f>
        <v/>
      </c>
      <c r="AZ132" s="52" t="e">
        <f>IF('APH KIC KIA PC'!K132=Tabeller!$AI$4,'4. Inköpsdata'!J132,ROUND('APH KIC KIA PC'!AB132,2))</f>
        <v>#VALUE!</v>
      </c>
      <c r="BA132" s="52" t="e">
        <f>IF('APH KIC KIA PC'!K132=Tabeller!$AI$4,0.01,ROUND('APH KIC KIA PC'!AA132,2))</f>
        <v>#VALUE!</v>
      </c>
      <c r="BB132" s="27" t="str">
        <f>TRIM(RIGHT('1. Artikeldata Grund'!G132,2))</f>
        <v/>
      </c>
      <c r="BC132" s="136"/>
      <c r="BD132" s="48" t="s">
        <v>1895</v>
      </c>
      <c r="BE132" s="119"/>
      <c r="BF132" s="50" t="s">
        <v>112</v>
      </c>
      <c r="BG132" s="136"/>
      <c r="BH132" s="52"/>
      <c r="BI132" s="52"/>
      <c r="BJ132" s="52"/>
      <c r="BK132" s="52"/>
      <c r="BL132" s="53" t="s">
        <v>1800</v>
      </c>
      <c r="BM132" s="431" t="str">
        <f>TRIM('1. Artikeldata Grund'!D132)</f>
        <v/>
      </c>
    </row>
    <row r="133" spans="1:65" x14ac:dyDescent="0.25">
      <c r="A133" s="21">
        <v>129</v>
      </c>
      <c r="B133" s="491" t="str">
        <f>'APH KIC KIA PC'!I133</f>
        <v>Välj…</v>
      </c>
      <c r="C133" s="491" t="str">
        <f>'APH KIC KIA PC'!K133</f>
        <v>Välj…</v>
      </c>
      <c r="D133" s="46">
        <f>'APH KIC KIA PC'!D133</f>
        <v>0</v>
      </c>
      <c r="E133" s="47" t="str">
        <f>TRIM(LEFT('1. Artikeldata Grund'!E133,30))</f>
        <v/>
      </c>
      <c r="F133" s="397" t="str">
        <f>IFERROR(TRIM(RIGHT('1. Artikeldata Grund'!E133,LEN('1. Artikeldata Grund'!E133)-30)),"")</f>
        <v/>
      </c>
      <c r="G133" s="48" t="str">
        <f>TRIM('APH KIC KIA PC'!L133)</f>
        <v>Välj….</v>
      </c>
      <c r="H133" s="27">
        <f>'APH KIC KIA PC'!M133</f>
        <v>910</v>
      </c>
      <c r="I133" s="27">
        <v>99</v>
      </c>
      <c r="J133" s="117"/>
      <c r="K133" s="48" t="s">
        <v>1892</v>
      </c>
      <c r="L133" s="48" t="str">
        <f>IF('APH MD APH Specifika'!BD133="J","J","N")</f>
        <v>N</v>
      </c>
      <c r="M133" s="118"/>
      <c r="N133" s="48" t="s">
        <v>1895</v>
      </c>
      <c r="O133" s="119"/>
      <c r="P133" s="48" t="s">
        <v>1894</v>
      </c>
      <c r="Q133" s="27">
        <v>0</v>
      </c>
      <c r="R133" s="117"/>
      <c r="S133" s="117"/>
      <c r="T133" s="117"/>
      <c r="U133" s="117"/>
      <c r="V133" s="117"/>
      <c r="W133" s="27">
        <v>1</v>
      </c>
      <c r="X133" s="27">
        <v>1</v>
      </c>
      <c r="Y133" s="48" t="s">
        <v>1895</v>
      </c>
      <c r="Z133" s="48" t="s">
        <v>1895</v>
      </c>
      <c r="AA133" s="48" t="s">
        <v>1895</v>
      </c>
      <c r="AB133" s="119"/>
      <c r="AC133" s="119"/>
      <c r="AD133" s="119"/>
      <c r="AE133" s="119"/>
      <c r="AF133" s="119"/>
      <c r="AG133" s="119"/>
      <c r="AH133" s="48" t="s">
        <v>1895</v>
      </c>
      <c r="AI133" s="27" t="str">
        <f>TRIM(LEFT('1. Artikeldata Grund'!G133,6))</f>
        <v/>
      </c>
      <c r="AJ133" s="464" cm="1">
        <f t="array" ref="AJ133">_xlfn.IFS(AV133="1",20,AV133="2",20,AV133="3",20,AV133="0",99,AV133="",99)</f>
        <v>99</v>
      </c>
      <c r="AK133" s="50" t="s">
        <v>112</v>
      </c>
      <c r="AL133" s="50" t="s">
        <v>112</v>
      </c>
      <c r="AM133" s="117"/>
      <c r="AN133" s="48"/>
      <c r="AO133" s="48"/>
      <c r="AP133" s="50" t="s">
        <v>112</v>
      </c>
      <c r="AQ133" s="51">
        <v>1</v>
      </c>
      <c r="AR133" s="27" t="str">
        <f>TRIM('APH KIC KIA PC'!O133)</f>
        <v/>
      </c>
      <c r="AS133" s="118"/>
      <c r="AT133" s="48" t="str">
        <f>LEFT('1. Artikeldata Grund'!H133,2)</f>
        <v>Vä</v>
      </c>
      <c r="AU133" s="27" t="str" cm="1">
        <f t="array" ref="AU133">_xlfn.IFS('1. Artikeldata Grund'!I133="","",'1. Artikeldata Grund'!I133=Tabeller!$J$3,"",'1. Artikeldata Grund'!I133=Tabeller!$J$4,"",'1. Artikeldata Grund'!I133=Tabeller!$J$5,LEFT('1. Artikeldata Grund'!I133,1),'1. Artikeldata Grund'!I133=Tabeller!$J$6,LEFT('1. Artikeldata Grund'!I133,1))</f>
        <v/>
      </c>
      <c r="AV133" s="27" t="str" cm="1">
        <f t="array" ref="AV133">_xlfn.IFS('1. Artikeldata Grund'!J133="","",'1. Artikeldata Grund'!J133=Tabeller!$K$3,"",'1. Artikeldata Grund'!J133=Tabeller!$K$4,"",'1. Artikeldata Grund'!J133=Tabeller!$K$5,LEFT('1. Artikeldata Grund'!J133,1),'1. Artikeldata Grund'!J133=Tabeller!$K$6,LEFT('1. Artikeldata Grund'!J133,1),'1. Artikeldata Grund'!J133=Tabeller!$K$7,LEFT('1. Artikeldata Grund'!J133,1))</f>
        <v/>
      </c>
      <c r="AW133" s="27"/>
      <c r="AX133" s="27">
        <f>IF('APH KIC KIA PC'!K133=Tabeller!$AI$4,2,1)</f>
        <v>1</v>
      </c>
      <c r="AY133" s="27" t="str" cm="1">
        <f t="array" ref="AY133">IF('APH KIC KIA PC'!K133=Tabeller!$AI$4,99,IFERROR(_xlfn.IFS('4. Inköpsdata'!L133=25%,41,'4. Inköpsdata'!L133=12%,42,'4. Inköpsdata'!L133=6%,43,'4. Inköpsdata'!L133="Momsfritt",38),""))</f>
        <v/>
      </c>
      <c r="AZ133" s="52" t="e">
        <f>IF('APH KIC KIA PC'!K133=Tabeller!$AI$4,'4. Inköpsdata'!J133,ROUND('APH KIC KIA PC'!AB133,2))</f>
        <v>#VALUE!</v>
      </c>
      <c r="BA133" s="52" t="e">
        <f>IF('APH KIC KIA PC'!K133=Tabeller!$AI$4,0.01,ROUND('APH KIC KIA PC'!AA133,2))</f>
        <v>#VALUE!</v>
      </c>
      <c r="BB133" s="27" t="str">
        <f>TRIM(RIGHT('1. Artikeldata Grund'!G133,2))</f>
        <v/>
      </c>
      <c r="BC133" s="136"/>
      <c r="BD133" s="48" t="s">
        <v>1895</v>
      </c>
      <c r="BE133" s="119"/>
      <c r="BF133" s="50" t="s">
        <v>112</v>
      </c>
      <c r="BG133" s="136"/>
      <c r="BH133" s="52"/>
      <c r="BI133" s="52"/>
      <c r="BJ133" s="52"/>
      <c r="BK133" s="52"/>
      <c r="BL133" s="53" t="s">
        <v>1800</v>
      </c>
      <c r="BM133" s="431" t="str">
        <f>TRIM('1. Artikeldata Grund'!D133)</f>
        <v/>
      </c>
    </row>
    <row r="134" spans="1:65" x14ac:dyDescent="0.25">
      <c r="A134" s="21">
        <v>130</v>
      </c>
      <c r="B134" s="491" t="str">
        <f>'APH KIC KIA PC'!I134</f>
        <v>Välj…</v>
      </c>
      <c r="C134" s="491" t="str">
        <f>'APH KIC KIA PC'!K134</f>
        <v>Välj…</v>
      </c>
      <c r="D134" s="46">
        <f>'APH KIC KIA PC'!D134</f>
        <v>0</v>
      </c>
      <c r="E134" s="47" t="str">
        <f>TRIM(LEFT('1. Artikeldata Grund'!E134,30))</f>
        <v/>
      </c>
      <c r="F134" s="397" t="str">
        <f>IFERROR(TRIM(RIGHT('1. Artikeldata Grund'!E134,LEN('1. Artikeldata Grund'!E134)-30)),"")</f>
        <v/>
      </c>
      <c r="G134" s="48" t="str">
        <f>TRIM('APH KIC KIA PC'!L134)</f>
        <v>Välj….</v>
      </c>
      <c r="H134" s="27">
        <f>'APH KIC KIA PC'!M134</f>
        <v>910</v>
      </c>
      <c r="I134" s="27">
        <v>99</v>
      </c>
      <c r="J134" s="117"/>
      <c r="K134" s="48" t="s">
        <v>1892</v>
      </c>
      <c r="L134" s="48" t="str">
        <f>IF('APH MD APH Specifika'!BD134="J","J","N")</f>
        <v>N</v>
      </c>
      <c r="M134" s="118"/>
      <c r="N134" s="48" t="s">
        <v>1895</v>
      </c>
      <c r="O134" s="119"/>
      <c r="P134" s="48" t="s">
        <v>1894</v>
      </c>
      <c r="Q134" s="27">
        <v>0</v>
      </c>
      <c r="R134" s="117"/>
      <c r="S134" s="117"/>
      <c r="T134" s="117"/>
      <c r="U134" s="117"/>
      <c r="V134" s="117"/>
      <c r="W134" s="27">
        <v>1</v>
      </c>
      <c r="X134" s="27">
        <v>1</v>
      </c>
      <c r="Y134" s="48" t="s">
        <v>1895</v>
      </c>
      <c r="Z134" s="48" t="s">
        <v>1895</v>
      </c>
      <c r="AA134" s="48" t="s">
        <v>1895</v>
      </c>
      <c r="AB134" s="119"/>
      <c r="AC134" s="119"/>
      <c r="AD134" s="119"/>
      <c r="AE134" s="119"/>
      <c r="AF134" s="119"/>
      <c r="AG134" s="119"/>
      <c r="AH134" s="48" t="s">
        <v>1895</v>
      </c>
      <c r="AI134" s="27" t="str">
        <f>TRIM(LEFT('1. Artikeldata Grund'!G134,6))</f>
        <v/>
      </c>
      <c r="AJ134" s="464" cm="1">
        <f t="array" ref="AJ134">_xlfn.IFS(AV134="1",20,AV134="2",20,AV134="3",20,AV134="0",99,AV134="",99)</f>
        <v>99</v>
      </c>
      <c r="AK134" s="50" t="s">
        <v>112</v>
      </c>
      <c r="AL134" s="50" t="s">
        <v>112</v>
      </c>
      <c r="AM134" s="117"/>
      <c r="AN134" s="48"/>
      <c r="AO134" s="48"/>
      <c r="AP134" s="50" t="s">
        <v>112</v>
      </c>
      <c r="AQ134" s="51">
        <v>1</v>
      </c>
      <c r="AR134" s="27" t="str">
        <f>TRIM('APH KIC KIA PC'!O134)</f>
        <v/>
      </c>
      <c r="AS134" s="118"/>
      <c r="AT134" s="48" t="str">
        <f>LEFT('1. Artikeldata Grund'!H134,2)</f>
        <v>Vä</v>
      </c>
      <c r="AU134" s="27" t="str" cm="1">
        <f t="array" ref="AU134">_xlfn.IFS('1. Artikeldata Grund'!I134="","",'1. Artikeldata Grund'!I134=Tabeller!$J$3,"",'1. Artikeldata Grund'!I134=Tabeller!$J$4,"",'1. Artikeldata Grund'!I134=Tabeller!$J$5,LEFT('1. Artikeldata Grund'!I134,1),'1. Artikeldata Grund'!I134=Tabeller!$J$6,LEFT('1. Artikeldata Grund'!I134,1))</f>
        <v/>
      </c>
      <c r="AV134" s="27" t="str" cm="1">
        <f t="array" ref="AV134">_xlfn.IFS('1. Artikeldata Grund'!J134="","",'1. Artikeldata Grund'!J134=Tabeller!$K$3,"",'1. Artikeldata Grund'!J134=Tabeller!$K$4,"",'1. Artikeldata Grund'!J134=Tabeller!$K$5,LEFT('1. Artikeldata Grund'!J134,1),'1. Artikeldata Grund'!J134=Tabeller!$K$6,LEFT('1. Artikeldata Grund'!J134,1),'1. Artikeldata Grund'!J134=Tabeller!$K$7,LEFT('1. Artikeldata Grund'!J134,1))</f>
        <v/>
      </c>
      <c r="AW134" s="27"/>
      <c r="AX134" s="27">
        <f>IF('APH KIC KIA PC'!K134=Tabeller!$AI$4,2,1)</f>
        <v>1</v>
      </c>
      <c r="AY134" s="27" t="str" cm="1">
        <f t="array" ref="AY134">IF('APH KIC KIA PC'!K134=Tabeller!$AI$4,99,IFERROR(_xlfn.IFS('4. Inköpsdata'!L134=25%,41,'4. Inköpsdata'!L134=12%,42,'4. Inköpsdata'!L134=6%,43,'4. Inköpsdata'!L134="Momsfritt",38),""))</f>
        <v/>
      </c>
      <c r="AZ134" s="52" t="e">
        <f>IF('APH KIC KIA PC'!K134=Tabeller!$AI$4,'4. Inköpsdata'!J134,ROUND('APH KIC KIA PC'!AB134,2))</f>
        <v>#VALUE!</v>
      </c>
      <c r="BA134" s="52" t="e">
        <f>IF('APH KIC KIA PC'!K134=Tabeller!$AI$4,0.01,ROUND('APH KIC KIA PC'!AA134,2))</f>
        <v>#VALUE!</v>
      </c>
      <c r="BB134" s="27" t="str">
        <f>TRIM(RIGHT('1. Artikeldata Grund'!G134,2))</f>
        <v/>
      </c>
      <c r="BC134" s="136"/>
      <c r="BD134" s="48" t="s">
        <v>1895</v>
      </c>
      <c r="BE134" s="119"/>
      <c r="BF134" s="50" t="s">
        <v>112</v>
      </c>
      <c r="BG134" s="136"/>
      <c r="BH134" s="52"/>
      <c r="BI134" s="52"/>
      <c r="BJ134" s="52"/>
      <c r="BK134" s="52"/>
      <c r="BL134" s="53" t="s">
        <v>1800</v>
      </c>
      <c r="BM134" s="431" t="str">
        <f>TRIM('1. Artikeldata Grund'!D134)</f>
        <v/>
      </c>
    </row>
    <row r="135" spans="1:65" x14ac:dyDescent="0.25">
      <c r="A135" s="21">
        <v>131</v>
      </c>
      <c r="B135" s="491" t="str">
        <f>'APH KIC KIA PC'!I135</f>
        <v>Välj…</v>
      </c>
      <c r="C135" s="491" t="str">
        <f>'APH KIC KIA PC'!K135</f>
        <v>Välj…</v>
      </c>
      <c r="D135" s="46">
        <f>'APH KIC KIA PC'!D135</f>
        <v>0</v>
      </c>
      <c r="E135" s="47" t="str">
        <f>TRIM(LEFT('1. Artikeldata Grund'!E135,30))</f>
        <v/>
      </c>
      <c r="F135" s="397" t="str">
        <f>IFERROR(TRIM(RIGHT('1. Artikeldata Grund'!E135,LEN('1. Artikeldata Grund'!E135)-30)),"")</f>
        <v/>
      </c>
      <c r="G135" s="48" t="str">
        <f>TRIM('APH KIC KIA PC'!L135)</f>
        <v>Välj….</v>
      </c>
      <c r="H135" s="27">
        <f>'APH KIC KIA PC'!M135</f>
        <v>910</v>
      </c>
      <c r="I135" s="27">
        <v>99</v>
      </c>
      <c r="J135" s="117"/>
      <c r="K135" s="48" t="s">
        <v>1892</v>
      </c>
      <c r="L135" s="48" t="str">
        <f>IF('APH MD APH Specifika'!BD135="J","J","N")</f>
        <v>N</v>
      </c>
      <c r="M135" s="118"/>
      <c r="N135" s="48" t="s">
        <v>1895</v>
      </c>
      <c r="O135" s="119"/>
      <c r="P135" s="48" t="s">
        <v>1894</v>
      </c>
      <c r="Q135" s="27">
        <v>0</v>
      </c>
      <c r="R135" s="117"/>
      <c r="S135" s="117"/>
      <c r="T135" s="117"/>
      <c r="U135" s="117"/>
      <c r="V135" s="117"/>
      <c r="W135" s="27">
        <v>1</v>
      </c>
      <c r="X135" s="27">
        <v>1</v>
      </c>
      <c r="Y135" s="48" t="s">
        <v>1895</v>
      </c>
      <c r="Z135" s="48" t="s">
        <v>1895</v>
      </c>
      <c r="AA135" s="48" t="s">
        <v>1895</v>
      </c>
      <c r="AB135" s="119"/>
      <c r="AC135" s="119"/>
      <c r="AD135" s="119"/>
      <c r="AE135" s="119"/>
      <c r="AF135" s="119"/>
      <c r="AG135" s="119"/>
      <c r="AH135" s="48" t="s">
        <v>1895</v>
      </c>
      <c r="AI135" s="27" t="str">
        <f>TRIM(LEFT('1. Artikeldata Grund'!G135,6))</f>
        <v/>
      </c>
      <c r="AJ135" s="464" cm="1">
        <f t="array" ref="AJ135">_xlfn.IFS(AV135="1",20,AV135="2",20,AV135="3",20,AV135="0",99,AV135="",99)</f>
        <v>99</v>
      </c>
      <c r="AK135" s="50" t="s">
        <v>112</v>
      </c>
      <c r="AL135" s="50" t="s">
        <v>112</v>
      </c>
      <c r="AM135" s="117"/>
      <c r="AN135" s="48"/>
      <c r="AO135" s="48"/>
      <c r="AP135" s="50" t="s">
        <v>112</v>
      </c>
      <c r="AQ135" s="51">
        <v>1</v>
      </c>
      <c r="AR135" s="27" t="str">
        <f>TRIM('APH KIC KIA PC'!O135)</f>
        <v/>
      </c>
      <c r="AS135" s="118"/>
      <c r="AT135" s="48" t="str">
        <f>LEFT('1. Artikeldata Grund'!H135,2)</f>
        <v>Vä</v>
      </c>
      <c r="AU135" s="27" t="str" cm="1">
        <f t="array" ref="AU135">_xlfn.IFS('1. Artikeldata Grund'!I135="","",'1. Artikeldata Grund'!I135=Tabeller!$J$3,"",'1. Artikeldata Grund'!I135=Tabeller!$J$4,"",'1. Artikeldata Grund'!I135=Tabeller!$J$5,LEFT('1. Artikeldata Grund'!I135,1),'1. Artikeldata Grund'!I135=Tabeller!$J$6,LEFT('1. Artikeldata Grund'!I135,1))</f>
        <v/>
      </c>
      <c r="AV135" s="27" t="str" cm="1">
        <f t="array" ref="AV135">_xlfn.IFS('1. Artikeldata Grund'!J135="","",'1. Artikeldata Grund'!J135=Tabeller!$K$3,"",'1. Artikeldata Grund'!J135=Tabeller!$K$4,"",'1. Artikeldata Grund'!J135=Tabeller!$K$5,LEFT('1. Artikeldata Grund'!J135,1),'1. Artikeldata Grund'!J135=Tabeller!$K$6,LEFT('1. Artikeldata Grund'!J135,1),'1. Artikeldata Grund'!J135=Tabeller!$K$7,LEFT('1. Artikeldata Grund'!J135,1))</f>
        <v/>
      </c>
      <c r="AW135" s="27"/>
      <c r="AX135" s="27">
        <f>IF('APH KIC KIA PC'!K135=Tabeller!$AI$4,2,1)</f>
        <v>1</v>
      </c>
      <c r="AY135" s="27" t="str" cm="1">
        <f t="array" ref="AY135">IF('APH KIC KIA PC'!K135=Tabeller!$AI$4,99,IFERROR(_xlfn.IFS('4. Inköpsdata'!L135=25%,41,'4. Inköpsdata'!L135=12%,42,'4. Inköpsdata'!L135=6%,43,'4. Inköpsdata'!L135="Momsfritt",38),""))</f>
        <v/>
      </c>
      <c r="AZ135" s="52" t="e">
        <f>IF('APH KIC KIA PC'!K135=Tabeller!$AI$4,'4. Inköpsdata'!J135,ROUND('APH KIC KIA PC'!AB135,2))</f>
        <v>#VALUE!</v>
      </c>
      <c r="BA135" s="52" t="e">
        <f>IF('APH KIC KIA PC'!K135=Tabeller!$AI$4,0.01,ROUND('APH KIC KIA PC'!AA135,2))</f>
        <v>#VALUE!</v>
      </c>
      <c r="BB135" s="27" t="str">
        <f>TRIM(RIGHT('1. Artikeldata Grund'!G135,2))</f>
        <v/>
      </c>
      <c r="BC135" s="136"/>
      <c r="BD135" s="48" t="s">
        <v>1895</v>
      </c>
      <c r="BE135" s="119"/>
      <c r="BF135" s="50" t="s">
        <v>112</v>
      </c>
      <c r="BG135" s="136"/>
      <c r="BH135" s="52"/>
      <c r="BI135" s="52"/>
      <c r="BJ135" s="52"/>
      <c r="BK135" s="52"/>
      <c r="BL135" s="53" t="s">
        <v>1800</v>
      </c>
      <c r="BM135" s="431" t="str">
        <f>TRIM('1. Artikeldata Grund'!D135)</f>
        <v/>
      </c>
    </row>
    <row r="136" spans="1:65" x14ac:dyDescent="0.25">
      <c r="A136" s="21">
        <v>132</v>
      </c>
      <c r="B136" s="491" t="str">
        <f>'APH KIC KIA PC'!I136</f>
        <v>Välj…</v>
      </c>
      <c r="C136" s="491" t="str">
        <f>'APH KIC KIA PC'!K136</f>
        <v>Välj…</v>
      </c>
      <c r="D136" s="46">
        <f>'APH KIC KIA PC'!D136</f>
        <v>0</v>
      </c>
      <c r="E136" s="47" t="str">
        <f>TRIM(LEFT('1. Artikeldata Grund'!E136,30))</f>
        <v/>
      </c>
      <c r="F136" s="397" t="str">
        <f>IFERROR(TRIM(RIGHT('1. Artikeldata Grund'!E136,LEN('1. Artikeldata Grund'!E136)-30)),"")</f>
        <v/>
      </c>
      <c r="G136" s="48" t="str">
        <f>TRIM('APH KIC KIA PC'!L136)</f>
        <v>Välj….</v>
      </c>
      <c r="H136" s="27">
        <f>'APH KIC KIA PC'!M136</f>
        <v>910</v>
      </c>
      <c r="I136" s="27">
        <v>99</v>
      </c>
      <c r="J136" s="117"/>
      <c r="K136" s="48" t="s">
        <v>1892</v>
      </c>
      <c r="L136" s="48" t="str">
        <f>IF('APH MD APH Specifika'!BD136="J","J","N")</f>
        <v>N</v>
      </c>
      <c r="M136" s="118"/>
      <c r="N136" s="48" t="s">
        <v>1895</v>
      </c>
      <c r="O136" s="119"/>
      <c r="P136" s="48" t="s">
        <v>1894</v>
      </c>
      <c r="Q136" s="27">
        <v>0</v>
      </c>
      <c r="R136" s="117"/>
      <c r="S136" s="117"/>
      <c r="T136" s="117"/>
      <c r="U136" s="117"/>
      <c r="V136" s="117"/>
      <c r="W136" s="27">
        <v>1</v>
      </c>
      <c r="X136" s="27">
        <v>1</v>
      </c>
      <c r="Y136" s="48" t="s">
        <v>1895</v>
      </c>
      <c r="Z136" s="48" t="s">
        <v>1895</v>
      </c>
      <c r="AA136" s="48" t="s">
        <v>1895</v>
      </c>
      <c r="AB136" s="119"/>
      <c r="AC136" s="119"/>
      <c r="AD136" s="119"/>
      <c r="AE136" s="119"/>
      <c r="AF136" s="119"/>
      <c r="AG136" s="119"/>
      <c r="AH136" s="48" t="s">
        <v>1895</v>
      </c>
      <c r="AI136" s="27" t="str">
        <f>TRIM(LEFT('1. Artikeldata Grund'!G136,6))</f>
        <v/>
      </c>
      <c r="AJ136" s="464" cm="1">
        <f t="array" ref="AJ136">_xlfn.IFS(AV136="1",20,AV136="2",20,AV136="3",20,AV136="0",99,AV136="",99)</f>
        <v>99</v>
      </c>
      <c r="AK136" s="50" t="s">
        <v>112</v>
      </c>
      <c r="AL136" s="50" t="s">
        <v>112</v>
      </c>
      <c r="AM136" s="117"/>
      <c r="AN136" s="48"/>
      <c r="AO136" s="48"/>
      <c r="AP136" s="50" t="s">
        <v>112</v>
      </c>
      <c r="AQ136" s="51">
        <v>1</v>
      </c>
      <c r="AR136" s="27" t="str">
        <f>TRIM('APH KIC KIA PC'!O136)</f>
        <v/>
      </c>
      <c r="AS136" s="118"/>
      <c r="AT136" s="48" t="str">
        <f>LEFT('1. Artikeldata Grund'!H136,2)</f>
        <v>Vä</v>
      </c>
      <c r="AU136" s="27" t="str" cm="1">
        <f t="array" ref="AU136">_xlfn.IFS('1. Artikeldata Grund'!I136="","",'1. Artikeldata Grund'!I136=Tabeller!$J$3,"",'1. Artikeldata Grund'!I136=Tabeller!$J$4,"",'1. Artikeldata Grund'!I136=Tabeller!$J$5,LEFT('1. Artikeldata Grund'!I136,1),'1. Artikeldata Grund'!I136=Tabeller!$J$6,LEFT('1. Artikeldata Grund'!I136,1))</f>
        <v/>
      </c>
      <c r="AV136" s="27" t="str" cm="1">
        <f t="array" ref="AV136">_xlfn.IFS('1. Artikeldata Grund'!J136="","",'1. Artikeldata Grund'!J136=Tabeller!$K$3,"",'1. Artikeldata Grund'!J136=Tabeller!$K$4,"",'1. Artikeldata Grund'!J136=Tabeller!$K$5,LEFT('1. Artikeldata Grund'!J136,1),'1. Artikeldata Grund'!J136=Tabeller!$K$6,LEFT('1. Artikeldata Grund'!J136,1),'1. Artikeldata Grund'!J136=Tabeller!$K$7,LEFT('1. Artikeldata Grund'!J136,1))</f>
        <v/>
      </c>
      <c r="AW136" s="27"/>
      <c r="AX136" s="27">
        <f>IF('APH KIC KIA PC'!K136=Tabeller!$AI$4,2,1)</f>
        <v>1</v>
      </c>
      <c r="AY136" s="27" t="str" cm="1">
        <f t="array" ref="AY136">IF('APH KIC KIA PC'!K136=Tabeller!$AI$4,99,IFERROR(_xlfn.IFS('4. Inköpsdata'!L136=25%,41,'4. Inköpsdata'!L136=12%,42,'4. Inköpsdata'!L136=6%,43,'4. Inköpsdata'!L136="Momsfritt",38),""))</f>
        <v/>
      </c>
      <c r="AZ136" s="52" t="e">
        <f>IF('APH KIC KIA PC'!K136=Tabeller!$AI$4,'4. Inköpsdata'!J136,ROUND('APH KIC KIA PC'!AB136,2))</f>
        <v>#VALUE!</v>
      </c>
      <c r="BA136" s="52" t="e">
        <f>IF('APH KIC KIA PC'!K136=Tabeller!$AI$4,0.01,ROUND('APH KIC KIA PC'!AA136,2))</f>
        <v>#VALUE!</v>
      </c>
      <c r="BB136" s="27" t="str">
        <f>TRIM(RIGHT('1. Artikeldata Grund'!G136,2))</f>
        <v/>
      </c>
      <c r="BC136" s="136"/>
      <c r="BD136" s="48" t="s">
        <v>1895</v>
      </c>
      <c r="BE136" s="119"/>
      <c r="BF136" s="50" t="s">
        <v>112</v>
      </c>
      <c r="BG136" s="136"/>
      <c r="BH136" s="52"/>
      <c r="BI136" s="52"/>
      <c r="BJ136" s="52"/>
      <c r="BK136" s="52"/>
      <c r="BL136" s="53" t="s">
        <v>1800</v>
      </c>
      <c r="BM136" s="431" t="str">
        <f>TRIM('1. Artikeldata Grund'!D136)</f>
        <v/>
      </c>
    </row>
    <row r="137" spans="1:65" x14ac:dyDescent="0.25">
      <c r="A137" s="21">
        <v>133</v>
      </c>
      <c r="B137" s="491" t="str">
        <f>'APH KIC KIA PC'!I137</f>
        <v>Välj…</v>
      </c>
      <c r="C137" s="491" t="str">
        <f>'APH KIC KIA PC'!K137</f>
        <v>Välj…</v>
      </c>
      <c r="D137" s="46">
        <f>'APH KIC KIA PC'!D137</f>
        <v>0</v>
      </c>
      <c r="E137" s="47" t="str">
        <f>TRIM(LEFT('1. Artikeldata Grund'!E137,30))</f>
        <v/>
      </c>
      <c r="F137" s="397" t="str">
        <f>IFERROR(TRIM(RIGHT('1. Artikeldata Grund'!E137,LEN('1. Artikeldata Grund'!E137)-30)),"")</f>
        <v/>
      </c>
      <c r="G137" s="48" t="str">
        <f>TRIM('APH KIC KIA PC'!L137)</f>
        <v>Välj….</v>
      </c>
      <c r="H137" s="27">
        <f>'APH KIC KIA PC'!M137</f>
        <v>910</v>
      </c>
      <c r="I137" s="27">
        <v>99</v>
      </c>
      <c r="J137" s="117"/>
      <c r="K137" s="48" t="s">
        <v>1892</v>
      </c>
      <c r="L137" s="48" t="str">
        <f>IF('APH MD APH Specifika'!BD137="J","J","N")</f>
        <v>N</v>
      </c>
      <c r="M137" s="118"/>
      <c r="N137" s="48" t="s">
        <v>1895</v>
      </c>
      <c r="O137" s="119"/>
      <c r="P137" s="48" t="s">
        <v>1894</v>
      </c>
      <c r="Q137" s="27">
        <v>0</v>
      </c>
      <c r="R137" s="117"/>
      <c r="S137" s="117"/>
      <c r="T137" s="117"/>
      <c r="U137" s="117"/>
      <c r="V137" s="117"/>
      <c r="W137" s="27">
        <v>1</v>
      </c>
      <c r="X137" s="27">
        <v>1</v>
      </c>
      <c r="Y137" s="48" t="s">
        <v>1895</v>
      </c>
      <c r="Z137" s="48" t="s">
        <v>1895</v>
      </c>
      <c r="AA137" s="48" t="s">
        <v>1895</v>
      </c>
      <c r="AB137" s="119"/>
      <c r="AC137" s="119"/>
      <c r="AD137" s="119"/>
      <c r="AE137" s="119"/>
      <c r="AF137" s="119"/>
      <c r="AG137" s="119"/>
      <c r="AH137" s="48" t="s">
        <v>1895</v>
      </c>
      <c r="AI137" s="27" t="str">
        <f>TRIM(LEFT('1. Artikeldata Grund'!G137,6))</f>
        <v/>
      </c>
      <c r="AJ137" s="464" cm="1">
        <f t="array" ref="AJ137">_xlfn.IFS(AV137="1",20,AV137="2",20,AV137="3",20,AV137="0",99,AV137="",99)</f>
        <v>99</v>
      </c>
      <c r="AK137" s="50" t="s">
        <v>112</v>
      </c>
      <c r="AL137" s="50" t="s">
        <v>112</v>
      </c>
      <c r="AM137" s="117"/>
      <c r="AN137" s="48"/>
      <c r="AO137" s="48"/>
      <c r="AP137" s="50" t="s">
        <v>112</v>
      </c>
      <c r="AQ137" s="51">
        <v>1</v>
      </c>
      <c r="AR137" s="27" t="str">
        <f>TRIM('APH KIC KIA PC'!O137)</f>
        <v/>
      </c>
      <c r="AS137" s="118"/>
      <c r="AT137" s="48" t="str">
        <f>LEFT('1. Artikeldata Grund'!H137,2)</f>
        <v>Vä</v>
      </c>
      <c r="AU137" s="27" t="str" cm="1">
        <f t="array" ref="AU137">_xlfn.IFS('1. Artikeldata Grund'!I137="","",'1. Artikeldata Grund'!I137=Tabeller!$J$3,"",'1. Artikeldata Grund'!I137=Tabeller!$J$4,"",'1. Artikeldata Grund'!I137=Tabeller!$J$5,LEFT('1. Artikeldata Grund'!I137,1),'1. Artikeldata Grund'!I137=Tabeller!$J$6,LEFT('1. Artikeldata Grund'!I137,1))</f>
        <v/>
      </c>
      <c r="AV137" s="27" t="str" cm="1">
        <f t="array" ref="AV137">_xlfn.IFS('1. Artikeldata Grund'!J137="","",'1. Artikeldata Grund'!J137=Tabeller!$K$3,"",'1. Artikeldata Grund'!J137=Tabeller!$K$4,"",'1. Artikeldata Grund'!J137=Tabeller!$K$5,LEFT('1. Artikeldata Grund'!J137,1),'1. Artikeldata Grund'!J137=Tabeller!$K$6,LEFT('1. Artikeldata Grund'!J137,1),'1. Artikeldata Grund'!J137=Tabeller!$K$7,LEFT('1. Artikeldata Grund'!J137,1))</f>
        <v/>
      </c>
      <c r="AW137" s="27"/>
      <c r="AX137" s="27">
        <f>IF('APH KIC KIA PC'!K137=Tabeller!$AI$4,2,1)</f>
        <v>1</v>
      </c>
      <c r="AY137" s="27" t="str" cm="1">
        <f t="array" ref="AY137">IF('APH KIC KIA PC'!K137=Tabeller!$AI$4,99,IFERROR(_xlfn.IFS('4. Inköpsdata'!L137=25%,41,'4. Inköpsdata'!L137=12%,42,'4. Inköpsdata'!L137=6%,43,'4. Inköpsdata'!L137="Momsfritt",38),""))</f>
        <v/>
      </c>
      <c r="AZ137" s="52" t="e">
        <f>IF('APH KIC KIA PC'!K137=Tabeller!$AI$4,'4. Inköpsdata'!J137,ROUND('APH KIC KIA PC'!AB137,2))</f>
        <v>#VALUE!</v>
      </c>
      <c r="BA137" s="52" t="e">
        <f>IF('APH KIC KIA PC'!K137=Tabeller!$AI$4,0.01,ROUND('APH KIC KIA PC'!AA137,2))</f>
        <v>#VALUE!</v>
      </c>
      <c r="BB137" s="27" t="str">
        <f>TRIM(RIGHT('1. Artikeldata Grund'!G137,2))</f>
        <v/>
      </c>
      <c r="BC137" s="136"/>
      <c r="BD137" s="48" t="s">
        <v>1895</v>
      </c>
      <c r="BE137" s="119"/>
      <c r="BF137" s="50" t="s">
        <v>112</v>
      </c>
      <c r="BG137" s="136"/>
      <c r="BH137" s="52"/>
      <c r="BI137" s="52"/>
      <c r="BJ137" s="52"/>
      <c r="BK137" s="52"/>
      <c r="BL137" s="53" t="s">
        <v>1800</v>
      </c>
      <c r="BM137" s="431" t="str">
        <f>TRIM('1. Artikeldata Grund'!D137)</f>
        <v/>
      </c>
    </row>
    <row r="138" spans="1:65" x14ac:dyDescent="0.25">
      <c r="A138" s="21">
        <v>134</v>
      </c>
      <c r="B138" s="491" t="str">
        <f>'APH KIC KIA PC'!I138</f>
        <v>Välj…</v>
      </c>
      <c r="C138" s="491" t="str">
        <f>'APH KIC KIA PC'!K138</f>
        <v>Välj…</v>
      </c>
      <c r="D138" s="46">
        <f>'APH KIC KIA PC'!D138</f>
        <v>0</v>
      </c>
      <c r="E138" s="47" t="str">
        <f>TRIM(LEFT('1. Artikeldata Grund'!E138,30))</f>
        <v/>
      </c>
      <c r="F138" s="397" t="str">
        <f>IFERROR(TRIM(RIGHT('1. Artikeldata Grund'!E138,LEN('1. Artikeldata Grund'!E138)-30)),"")</f>
        <v/>
      </c>
      <c r="G138" s="48" t="str">
        <f>TRIM('APH KIC KIA PC'!L138)</f>
        <v>Välj….</v>
      </c>
      <c r="H138" s="27">
        <f>'APH KIC KIA PC'!M138</f>
        <v>910</v>
      </c>
      <c r="I138" s="27">
        <v>99</v>
      </c>
      <c r="J138" s="117"/>
      <c r="K138" s="48" t="s">
        <v>1892</v>
      </c>
      <c r="L138" s="48" t="str">
        <f>IF('APH MD APH Specifika'!BD138="J","J","N")</f>
        <v>N</v>
      </c>
      <c r="M138" s="118"/>
      <c r="N138" s="48" t="s">
        <v>1895</v>
      </c>
      <c r="O138" s="119"/>
      <c r="P138" s="48" t="s">
        <v>1894</v>
      </c>
      <c r="Q138" s="27">
        <v>0</v>
      </c>
      <c r="R138" s="117"/>
      <c r="S138" s="117"/>
      <c r="T138" s="117"/>
      <c r="U138" s="117"/>
      <c r="V138" s="117"/>
      <c r="W138" s="27">
        <v>1</v>
      </c>
      <c r="X138" s="27">
        <v>1</v>
      </c>
      <c r="Y138" s="48" t="s">
        <v>1895</v>
      </c>
      <c r="Z138" s="48" t="s">
        <v>1895</v>
      </c>
      <c r="AA138" s="48" t="s">
        <v>1895</v>
      </c>
      <c r="AB138" s="119"/>
      <c r="AC138" s="119"/>
      <c r="AD138" s="119"/>
      <c r="AE138" s="119"/>
      <c r="AF138" s="119"/>
      <c r="AG138" s="119"/>
      <c r="AH138" s="48" t="s">
        <v>1895</v>
      </c>
      <c r="AI138" s="27" t="str">
        <f>TRIM(LEFT('1. Artikeldata Grund'!G138,6))</f>
        <v/>
      </c>
      <c r="AJ138" s="464" cm="1">
        <f t="array" ref="AJ138">_xlfn.IFS(AV138="1",20,AV138="2",20,AV138="3",20,AV138="0",99,AV138="",99)</f>
        <v>99</v>
      </c>
      <c r="AK138" s="50" t="s">
        <v>112</v>
      </c>
      <c r="AL138" s="50" t="s">
        <v>112</v>
      </c>
      <c r="AM138" s="117"/>
      <c r="AN138" s="48"/>
      <c r="AO138" s="48"/>
      <c r="AP138" s="50" t="s">
        <v>112</v>
      </c>
      <c r="AQ138" s="51">
        <v>1</v>
      </c>
      <c r="AR138" s="27" t="str">
        <f>TRIM('APH KIC KIA PC'!O138)</f>
        <v/>
      </c>
      <c r="AS138" s="118"/>
      <c r="AT138" s="48" t="str">
        <f>LEFT('1. Artikeldata Grund'!H138,2)</f>
        <v>Vä</v>
      </c>
      <c r="AU138" s="27" t="str" cm="1">
        <f t="array" ref="AU138">_xlfn.IFS('1. Artikeldata Grund'!I138="","",'1. Artikeldata Grund'!I138=Tabeller!$J$3,"",'1. Artikeldata Grund'!I138=Tabeller!$J$4,"",'1. Artikeldata Grund'!I138=Tabeller!$J$5,LEFT('1. Artikeldata Grund'!I138,1),'1. Artikeldata Grund'!I138=Tabeller!$J$6,LEFT('1. Artikeldata Grund'!I138,1))</f>
        <v/>
      </c>
      <c r="AV138" s="27" t="str" cm="1">
        <f t="array" ref="AV138">_xlfn.IFS('1. Artikeldata Grund'!J138="","",'1. Artikeldata Grund'!J138=Tabeller!$K$3,"",'1. Artikeldata Grund'!J138=Tabeller!$K$4,"",'1. Artikeldata Grund'!J138=Tabeller!$K$5,LEFT('1. Artikeldata Grund'!J138,1),'1. Artikeldata Grund'!J138=Tabeller!$K$6,LEFT('1. Artikeldata Grund'!J138,1),'1. Artikeldata Grund'!J138=Tabeller!$K$7,LEFT('1. Artikeldata Grund'!J138,1))</f>
        <v/>
      </c>
      <c r="AW138" s="27"/>
      <c r="AX138" s="27">
        <f>IF('APH KIC KIA PC'!K138=Tabeller!$AI$4,2,1)</f>
        <v>1</v>
      </c>
      <c r="AY138" s="27" t="str" cm="1">
        <f t="array" ref="AY138">IF('APH KIC KIA PC'!K138=Tabeller!$AI$4,99,IFERROR(_xlfn.IFS('4. Inköpsdata'!L138=25%,41,'4. Inköpsdata'!L138=12%,42,'4. Inköpsdata'!L138=6%,43,'4. Inköpsdata'!L138="Momsfritt",38),""))</f>
        <v/>
      </c>
      <c r="AZ138" s="52" t="e">
        <f>IF('APH KIC KIA PC'!K138=Tabeller!$AI$4,'4. Inköpsdata'!J138,ROUND('APH KIC KIA PC'!AB138,2))</f>
        <v>#VALUE!</v>
      </c>
      <c r="BA138" s="52" t="e">
        <f>IF('APH KIC KIA PC'!K138=Tabeller!$AI$4,0.01,ROUND('APH KIC KIA PC'!AA138,2))</f>
        <v>#VALUE!</v>
      </c>
      <c r="BB138" s="27" t="str">
        <f>TRIM(RIGHT('1. Artikeldata Grund'!G138,2))</f>
        <v/>
      </c>
      <c r="BC138" s="136"/>
      <c r="BD138" s="48" t="s">
        <v>1895</v>
      </c>
      <c r="BE138" s="119"/>
      <c r="BF138" s="50" t="s">
        <v>112</v>
      </c>
      <c r="BG138" s="136"/>
      <c r="BH138" s="52"/>
      <c r="BI138" s="52"/>
      <c r="BJ138" s="52"/>
      <c r="BK138" s="52"/>
      <c r="BL138" s="53" t="s">
        <v>1800</v>
      </c>
      <c r="BM138" s="431" t="str">
        <f>TRIM('1. Artikeldata Grund'!D138)</f>
        <v/>
      </c>
    </row>
    <row r="139" spans="1:65" x14ac:dyDescent="0.25">
      <c r="A139" s="21">
        <v>135</v>
      </c>
      <c r="B139" s="491" t="str">
        <f>'APH KIC KIA PC'!I139</f>
        <v>Välj…</v>
      </c>
      <c r="C139" s="491" t="str">
        <f>'APH KIC KIA PC'!K139</f>
        <v>Välj…</v>
      </c>
      <c r="D139" s="46">
        <f>'APH KIC KIA PC'!D139</f>
        <v>0</v>
      </c>
      <c r="E139" s="47" t="str">
        <f>TRIM(LEFT('1. Artikeldata Grund'!E139,30))</f>
        <v/>
      </c>
      <c r="F139" s="397" t="str">
        <f>IFERROR(TRIM(RIGHT('1. Artikeldata Grund'!E139,LEN('1. Artikeldata Grund'!E139)-30)),"")</f>
        <v/>
      </c>
      <c r="G139" s="48" t="str">
        <f>TRIM('APH KIC KIA PC'!L139)</f>
        <v>Välj….</v>
      </c>
      <c r="H139" s="27">
        <f>'APH KIC KIA PC'!M139</f>
        <v>910</v>
      </c>
      <c r="I139" s="27">
        <v>99</v>
      </c>
      <c r="J139" s="117"/>
      <c r="K139" s="48" t="s">
        <v>1892</v>
      </c>
      <c r="L139" s="48" t="str">
        <f>IF('APH MD APH Specifika'!BD139="J","J","N")</f>
        <v>N</v>
      </c>
      <c r="M139" s="118"/>
      <c r="N139" s="48" t="s">
        <v>1895</v>
      </c>
      <c r="O139" s="119"/>
      <c r="P139" s="48" t="s">
        <v>1894</v>
      </c>
      <c r="Q139" s="27">
        <v>0</v>
      </c>
      <c r="R139" s="117"/>
      <c r="S139" s="117"/>
      <c r="T139" s="117"/>
      <c r="U139" s="117"/>
      <c r="V139" s="117"/>
      <c r="W139" s="27">
        <v>1</v>
      </c>
      <c r="X139" s="27">
        <v>1</v>
      </c>
      <c r="Y139" s="48" t="s">
        <v>1895</v>
      </c>
      <c r="Z139" s="48" t="s">
        <v>1895</v>
      </c>
      <c r="AA139" s="48" t="s">
        <v>1895</v>
      </c>
      <c r="AB139" s="119"/>
      <c r="AC139" s="119"/>
      <c r="AD139" s="119"/>
      <c r="AE139" s="119"/>
      <c r="AF139" s="119"/>
      <c r="AG139" s="119"/>
      <c r="AH139" s="48" t="s">
        <v>1895</v>
      </c>
      <c r="AI139" s="27" t="str">
        <f>TRIM(LEFT('1. Artikeldata Grund'!G139,6))</f>
        <v/>
      </c>
      <c r="AJ139" s="464" cm="1">
        <f t="array" ref="AJ139">_xlfn.IFS(AV139="1",20,AV139="2",20,AV139="3",20,AV139="0",99,AV139="",99)</f>
        <v>99</v>
      </c>
      <c r="AK139" s="50" t="s">
        <v>112</v>
      </c>
      <c r="AL139" s="50" t="s">
        <v>112</v>
      </c>
      <c r="AM139" s="117"/>
      <c r="AN139" s="48"/>
      <c r="AO139" s="48"/>
      <c r="AP139" s="50" t="s">
        <v>112</v>
      </c>
      <c r="AQ139" s="51">
        <v>1</v>
      </c>
      <c r="AR139" s="27" t="str">
        <f>TRIM('APH KIC KIA PC'!O139)</f>
        <v/>
      </c>
      <c r="AS139" s="118"/>
      <c r="AT139" s="48" t="str">
        <f>LEFT('1. Artikeldata Grund'!H139,2)</f>
        <v>Vä</v>
      </c>
      <c r="AU139" s="27" t="str" cm="1">
        <f t="array" ref="AU139">_xlfn.IFS('1. Artikeldata Grund'!I139="","",'1. Artikeldata Grund'!I139=Tabeller!$J$3,"",'1. Artikeldata Grund'!I139=Tabeller!$J$4,"",'1. Artikeldata Grund'!I139=Tabeller!$J$5,LEFT('1. Artikeldata Grund'!I139,1),'1. Artikeldata Grund'!I139=Tabeller!$J$6,LEFT('1. Artikeldata Grund'!I139,1))</f>
        <v/>
      </c>
      <c r="AV139" s="27" t="str" cm="1">
        <f t="array" ref="AV139">_xlfn.IFS('1. Artikeldata Grund'!J139="","",'1. Artikeldata Grund'!J139=Tabeller!$K$3,"",'1. Artikeldata Grund'!J139=Tabeller!$K$4,"",'1. Artikeldata Grund'!J139=Tabeller!$K$5,LEFT('1. Artikeldata Grund'!J139,1),'1. Artikeldata Grund'!J139=Tabeller!$K$6,LEFT('1. Artikeldata Grund'!J139,1),'1. Artikeldata Grund'!J139=Tabeller!$K$7,LEFT('1. Artikeldata Grund'!J139,1))</f>
        <v/>
      </c>
      <c r="AW139" s="27"/>
      <c r="AX139" s="27">
        <f>IF('APH KIC KIA PC'!K139=Tabeller!$AI$4,2,1)</f>
        <v>1</v>
      </c>
      <c r="AY139" s="27" t="str" cm="1">
        <f t="array" ref="AY139">IF('APH KIC KIA PC'!K139=Tabeller!$AI$4,99,IFERROR(_xlfn.IFS('4. Inköpsdata'!L139=25%,41,'4. Inköpsdata'!L139=12%,42,'4. Inköpsdata'!L139=6%,43,'4. Inköpsdata'!L139="Momsfritt",38),""))</f>
        <v/>
      </c>
      <c r="AZ139" s="52" t="e">
        <f>IF('APH KIC KIA PC'!K139=Tabeller!$AI$4,'4. Inköpsdata'!J139,ROUND('APH KIC KIA PC'!AB139,2))</f>
        <v>#VALUE!</v>
      </c>
      <c r="BA139" s="52" t="e">
        <f>IF('APH KIC KIA PC'!K139=Tabeller!$AI$4,0.01,ROUND('APH KIC KIA PC'!AA139,2))</f>
        <v>#VALUE!</v>
      </c>
      <c r="BB139" s="27" t="str">
        <f>TRIM(RIGHT('1. Artikeldata Grund'!G139,2))</f>
        <v/>
      </c>
      <c r="BC139" s="136"/>
      <c r="BD139" s="48" t="s">
        <v>1895</v>
      </c>
      <c r="BE139" s="119"/>
      <c r="BF139" s="50" t="s">
        <v>112</v>
      </c>
      <c r="BG139" s="136"/>
      <c r="BH139" s="52"/>
      <c r="BI139" s="52"/>
      <c r="BJ139" s="52"/>
      <c r="BK139" s="52"/>
      <c r="BL139" s="53" t="s">
        <v>1800</v>
      </c>
      <c r="BM139" s="431" t="str">
        <f>TRIM('1. Artikeldata Grund'!D139)</f>
        <v/>
      </c>
    </row>
    <row r="140" spans="1:65" x14ac:dyDescent="0.25">
      <c r="A140" s="21">
        <v>136</v>
      </c>
      <c r="B140" s="491" t="str">
        <f>'APH KIC KIA PC'!I140</f>
        <v>Välj…</v>
      </c>
      <c r="C140" s="491" t="str">
        <f>'APH KIC KIA PC'!K140</f>
        <v>Välj…</v>
      </c>
      <c r="D140" s="46">
        <f>'APH KIC KIA PC'!D140</f>
        <v>0</v>
      </c>
      <c r="E140" s="47" t="str">
        <f>TRIM(LEFT('1. Artikeldata Grund'!E140,30))</f>
        <v/>
      </c>
      <c r="F140" s="397" t="str">
        <f>IFERROR(TRIM(RIGHT('1. Artikeldata Grund'!E140,LEN('1. Artikeldata Grund'!E140)-30)),"")</f>
        <v/>
      </c>
      <c r="G140" s="48" t="str">
        <f>TRIM('APH KIC KIA PC'!L140)</f>
        <v>Välj….</v>
      </c>
      <c r="H140" s="27">
        <f>'APH KIC KIA PC'!M140</f>
        <v>910</v>
      </c>
      <c r="I140" s="27">
        <v>99</v>
      </c>
      <c r="J140" s="117"/>
      <c r="K140" s="48" t="s">
        <v>1892</v>
      </c>
      <c r="L140" s="48" t="str">
        <f>IF('APH MD APH Specifika'!BD140="J","J","N")</f>
        <v>N</v>
      </c>
      <c r="M140" s="118"/>
      <c r="N140" s="48" t="s">
        <v>1895</v>
      </c>
      <c r="O140" s="119"/>
      <c r="P140" s="48" t="s">
        <v>1894</v>
      </c>
      <c r="Q140" s="27">
        <v>0</v>
      </c>
      <c r="R140" s="117"/>
      <c r="S140" s="117"/>
      <c r="T140" s="117"/>
      <c r="U140" s="117"/>
      <c r="V140" s="117"/>
      <c r="W140" s="27">
        <v>1</v>
      </c>
      <c r="X140" s="27">
        <v>1</v>
      </c>
      <c r="Y140" s="48" t="s">
        <v>1895</v>
      </c>
      <c r="Z140" s="48" t="s">
        <v>1895</v>
      </c>
      <c r="AA140" s="48" t="s">
        <v>1895</v>
      </c>
      <c r="AB140" s="119"/>
      <c r="AC140" s="119"/>
      <c r="AD140" s="119"/>
      <c r="AE140" s="119"/>
      <c r="AF140" s="119"/>
      <c r="AG140" s="119"/>
      <c r="AH140" s="48" t="s">
        <v>1895</v>
      </c>
      <c r="AI140" s="27" t="str">
        <f>TRIM(LEFT('1. Artikeldata Grund'!G140,6))</f>
        <v/>
      </c>
      <c r="AJ140" s="464" cm="1">
        <f t="array" ref="AJ140">_xlfn.IFS(AV140="1",20,AV140="2",20,AV140="3",20,AV140="0",99,AV140="",99)</f>
        <v>99</v>
      </c>
      <c r="AK140" s="50" t="s">
        <v>112</v>
      </c>
      <c r="AL140" s="50" t="s">
        <v>112</v>
      </c>
      <c r="AM140" s="117"/>
      <c r="AN140" s="48"/>
      <c r="AO140" s="48"/>
      <c r="AP140" s="50" t="s">
        <v>112</v>
      </c>
      <c r="AQ140" s="51">
        <v>1</v>
      </c>
      <c r="AR140" s="27" t="str">
        <f>TRIM('APH KIC KIA PC'!O140)</f>
        <v/>
      </c>
      <c r="AS140" s="118"/>
      <c r="AT140" s="48" t="str">
        <f>LEFT('1. Artikeldata Grund'!H140,2)</f>
        <v>Vä</v>
      </c>
      <c r="AU140" s="27" t="str" cm="1">
        <f t="array" ref="AU140">_xlfn.IFS('1. Artikeldata Grund'!I140="","",'1. Artikeldata Grund'!I140=Tabeller!$J$3,"",'1. Artikeldata Grund'!I140=Tabeller!$J$4,"",'1. Artikeldata Grund'!I140=Tabeller!$J$5,LEFT('1. Artikeldata Grund'!I140,1),'1. Artikeldata Grund'!I140=Tabeller!$J$6,LEFT('1. Artikeldata Grund'!I140,1))</f>
        <v/>
      </c>
      <c r="AV140" s="27" t="str" cm="1">
        <f t="array" ref="AV140">_xlfn.IFS('1. Artikeldata Grund'!J140="","",'1. Artikeldata Grund'!J140=Tabeller!$K$3,"",'1. Artikeldata Grund'!J140=Tabeller!$K$4,"",'1. Artikeldata Grund'!J140=Tabeller!$K$5,LEFT('1. Artikeldata Grund'!J140,1),'1. Artikeldata Grund'!J140=Tabeller!$K$6,LEFT('1. Artikeldata Grund'!J140,1),'1. Artikeldata Grund'!J140=Tabeller!$K$7,LEFT('1. Artikeldata Grund'!J140,1))</f>
        <v/>
      </c>
      <c r="AW140" s="27"/>
      <c r="AX140" s="27">
        <f>IF('APH KIC KIA PC'!K140=Tabeller!$AI$4,2,1)</f>
        <v>1</v>
      </c>
      <c r="AY140" s="27" t="str" cm="1">
        <f t="array" ref="AY140">IF('APH KIC KIA PC'!K140=Tabeller!$AI$4,99,IFERROR(_xlfn.IFS('4. Inköpsdata'!L140=25%,41,'4. Inköpsdata'!L140=12%,42,'4. Inköpsdata'!L140=6%,43,'4. Inköpsdata'!L140="Momsfritt",38),""))</f>
        <v/>
      </c>
      <c r="AZ140" s="52" t="e">
        <f>IF('APH KIC KIA PC'!K140=Tabeller!$AI$4,'4. Inköpsdata'!J140,ROUND('APH KIC KIA PC'!AB140,2))</f>
        <v>#VALUE!</v>
      </c>
      <c r="BA140" s="52" t="e">
        <f>IF('APH KIC KIA PC'!K140=Tabeller!$AI$4,0.01,ROUND('APH KIC KIA PC'!AA140,2))</f>
        <v>#VALUE!</v>
      </c>
      <c r="BB140" s="27" t="str">
        <f>TRIM(RIGHT('1. Artikeldata Grund'!G140,2))</f>
        <v/>
      </c>
      <c r="BC140" s="136"/>
      <c r="BD140" s="48" t="s">
        <v>1895</v>
      </c>
      <c r="BE140" s="119"/>
      <c r="BF140" s="50" t="s">
        <v>112</v>
      </c>
      <c r="BG140" s="136"/>
      <c r="BH140" s="52"/>
      <c r="BI140" s="52"/>
      <c r="BJ140" s="52"/>
      <c r="BK140" s="52"/>
      <c r="BL140" s="53" t="s">
        <v>1800</v>
      </c>
      <c r="BM140" s="431" t="str">
        <f>TRIM('1. Artikeldata Grund'!D140)</f>
        <v/>
      </c>
    </row>
    <row r="141" spans="1:65" x14ac:dyDescent="0.25">
      <c r="A141" s="21">
        <v>137</v>
      </c>
      <c r="B141" s="491" t="str">
        <f>'APH KIC KIA PC'!I141</f>
        <v>Välj…</v>
      </c>
      <c r="C141" s="491" t="str">
        <f>'APH KIC KIA PC'!K141</f>
        <v>Välj…</v>
      </c>
      <c r="D141" s="46">
        <f>'APH KIC KIA PC'!D141</f>
        <v>0</v>
      </c>
      <c r="E141" s="47" t="str">
        <f>TRIM(LEFT('1. Artikeldata Grund'!E141,30))</f>
        <v/>
      </c>
      <c r="F141" s="397" t="str">
        <f>IFERROR(TRIM(RIGHT('1. Artikeldata Grund'!E141,LEN('1. Artikeldata Grund'!E141)-30)),"")</f>
        <v/>
      </c>
      <c r="G141" s="48" t="str">
        <f>TRIM('APH KIC KIA PC'!L141)</f>
        <v>Välj….</v>
      </c>
      <c r="H141" s="27">
        <f>'APH KIC KIA PC'!M141</f>
        <v>910</v>
      </c>
      <c r="I141" s="27">
        <v>99</v>
      </c>
      <c r="J141" s="117"/>
      <c r="K141" s="48" t="s">
        <v>1892</v>
      </c>
      <c r="L141" s="48" t="str">
        <f>IF('APH MD APH Specifika'!BD141="J","J","N")</f>
        <v>N</v>
      </c>
      <c r="M141" s="118"/>
      <c r="N141" s="48" t="s">
        <v>1895</v>
      </c>
      <c r="O141" s="119"/>
      <c r="P141" s="48" t="s">
        <v>1894</v>
      </c>
      <c r="Q141" s="27">
        <v>0</v>
      </c>
      <c r="R141" s="117"/>
      <c r="S141" s="117"/>
      <c r="T141" s="117"/>
      <c r="U141" s="117"/>
      <c r="V141" s="117"/>
      <c r="W141" s="27">
        <v>1</v>
      </c>
      <c r="X141" s="27">
        <v>1</v>
      </c>
      <c r="Y141" s="48" t="s">
        <v>1895</v>
      </c>
      <c r="Z141" s="48" t="s">
        <v>1895</v>
      </c>
      <c r="AA141" s="48" t="s">
        <v>1895</v>
      </c>
      <c r="AB141" s="119"/>
      <c r="AC141" s="119"/>
      <c r="AD141" s="119"/>
      <c r="AE141" s="119"/>
      <c r="AF141" s="119"/>
      <c r="AG141" s="119"/>
      <c r="AH141" s="48" t="s">
        <v>1895</v>
      </c>
      <c r="AI141" s="27" t="str">
        <f>TRIM(LEFT('1. Artikeldata Grund'!G141,6))</f>
        <v/>
      </c>
      <c r="AJ141" s="464" cm="1">
        <f t="array" ref="AJ141">_xlfn.IFS(AV141="1",20,AV141="2",20,AV141="3",20,AV141="0",99,AV141="",99)</f>
        <v>99</v>
      </c>
      <c r="AK141" s="50" t="s">
        <v>112</v>
      </c>
      <c r="AL141" s="50" t="s">
        <v>112</v>
      </c>
      <c r="AM141" s="117"/>
      <c r="AN141" s="48"/>
      <c r="AO141" s="48"/>
      <c r="AP141" s="50" t="s">
        <v>112</v>
      </c>
      <c r="AQ141" s="51">
        <v>1</v>
      </c>
      <c r="AR141" s="27" t="str">
        <f>TRIM('APH KIC KIA PC'!O141)</f>
        <v/>
      </c>
      <c r="AS141" s="118"/>
      <c r="AT141" s="48" t="str">
        <f>LEFT('1. Artikeldata Grund'!H141,2)</f>
        <v>Vä</v>
      </c>
      <c r="AU141" s="27" t="str" cm="1">
        <f t="array" ref="AU141">_xlfn.IFS('1. Artikeldata Grund'!I141="","",'1. Artikeldata Grund'!I141=Tabeller!$J$3,"",'1. Artikeldata Grund'!I141=Tabeller!$J$4,"",'1. Artikeldata Grund'!I141=Tabeller!$J$5,LEFT('1. Artikeldata Grund'!I141,1),'1. Artikeldata Grund'!I141=Tabeller!$J$6,LEFT('1. Artikeldata Grund'!I141,1))</f>
        <v/>
      </c>
      <c r="AV141" s="27" t="str" cm="1">
        <f t="array" ref="AV141">_xlfn.IFS('1. Artikeldata Grund'!J141="","",'1. Artikeldata Grund'!J141=Tabeller!$K$3,"",'1. Artikeldata Grund'!J141=Tabeller!$K$4,"",'1. Artikeldata Grund'!J141=Tabeller!$K$5,LEFT('1. Artikeldata Grund'!J141,1),'1. Artikeldata Grund'!J141=Tabeller!$K$6,LEFT('1. Artikeldata Grund'!J141,1),'1. Artikeldata Grund'!J141=Tabeller!$K$7,LEFT('1. Artikeldata Grund'!J141,1))</f>
        <v/>
      </c>
      <c r="AW141" s="27"/>
      <c r="AX141" s="27">
        <f>IF('APH KIC KIA PC'!K141=Tabeller!$AI$4,2,1)</f>
        <v>1</v>
      </c>
      <c r="AY141" s="27" t="str" cm="1">
        <f t="array" ref="AY141">IF('APH KIC KIA PC'!K141=Tabeller!$AI$4,99,IFERROR(_xlfn.IFS('4. Inköpsdata'!L141=25%,41,'4. Inköpsdata'!L141=12%,42,'4. Inköpsdata'!L141=6%,43,'4. Inköpsdata'!L141="Momsfritt",38),""))</f>
        <v/>
      </c>
      <c r="AZ141" s="52" t="e">
        <f>IF('APH KIC KIA PC'!K141=Tabeller!$AI$4,'4. Inköpsdata'!J141,ROUND('APH KIC KIA PC'!AB141,2))</f>
        <v>#VALUE!</v>
      </c>
      <c r="BA141" s="52" t="e">
        <f>IF('APH KIC KIA PC'!K141=Tabeller!$AI$4,0.01,ROUND('APH KIC KIA PC'!AA141,2))</f>
        <v>#VALUE!</v>
      </c>
      <c r="BB141" s="27" t="str">
        <f>TRIM(RIGHT('1. Artikeldata Grund'!G141,2))</f>
        <v/>
      </c>
      <c r="BC141" s="136"/>
      <c r="BD141" s="48" t="s">
        <v>1895</v>
      </c>
      <c r="BE141" s="119"/>
      <c r="BF141" s="50" t="s">
        <v>112</v>
      </c>
      <c r="BG141" s="136"/>
      <c r="BH141" s="52"/>
      <c r="BI141" s="52"/>
      <c r="BJ141" s="52"/>
      <c r="BK141" s="52"/>
      <c r="BL141" s="53" t="s">
        <v>1800</v>
      </c>
      <c r="BM141" s="431" t="str">
        <f>TRIM('1. Artikeldata Grund'!D141)</f>
        <v/>
      </c>
    </row>
    <row r="142" spans="1:65" x14ac:dyDescent="0.25">
      <c r="A142" s="21">
        <v>138</v>
      </c>
      <c r="B142" s="491" t="str">
        <f>'APH KIC KIA PC'!I142</f>
        <v>Välj…</v>
      </c>
      <c r="C142" s="491" t="str">
        <f>'APH KIC KIA PC'!K142</f>
        <v>Välj…</v>
      </c>
      <c r="D142" s="46">
        <f>'APH KIC KIA PC'!D142</f>
        <v>0</v>
      </c>
      <c r="E142" s="47" t="str">
        <f>TRIM(LEFT('1. Artikeldata Grund'!E142,30))</f>
        <v/>
      </c>
      <c r="F142" s="397" t="str">
        <f>IFERROR(TRIM(RIGHT('1. Artikeldata Grund'!E142,LEN('1. Artikeldata Grund'!E142)-30)),"")</f>
        <v/>
      </c>
      <c r="G142" s="48" t="str">
        <f>TRIM('APH KIC KIA PC'!L142)</f>
        <v>Välj….</v>
      </c>
      <c r="H142" s="27">
        <f>'APH KIC KIA PC'!M142</f>
        <v>910</v>
      </c>
      <c r="I142" s="27">
        <v>99</v>
      </c>
      <c r="J142" s="117"/>
      <c r="K142" s="48" t="s">
        <v>1892</v>
      </c>
      <c r="L142" s="48" t="str">
        <f>IF('APH MD APH Specifika'!BD142="J","J","N")</f>
        <v>N</v>
      </c>
      <c r="M142" s="118"/>
      <c r="N142" s="48" t="s">
        <v>1895</v>
      </c>
      <c r="O142" s="119"/>
      <c r="P142" s="48" t="s">
        <v>1894</v>
      </c>
      <c r="Q142" s="27">
        <v>0</v>
      </c>
      <c r="R142" s="117"/>
      <c r="S142" s="117"/>
      <c r="T142" s="117"/>
      <c r="U142" s="117"/>
      <c r="V142" s="117"/>
      <c r="W142" s="27">
        <v>1</v>
      </c>
      <c r="X142" s="27">
        <v>1</v>
      </c>
      <c r="Y142" s="48" t="s">
        <v>1895</v>
      </c>
      <c r="Z142" s="48" t="s">
        <v>1895</v>
      </c>
      <c r="AA142" s="48" t="s">
        <v>1895</v>
      </c>
      <c r="AB142" s="119"/>
      <c r="AC142" s="119"/>
      <c r="AD142" s="119"/>
      <c r="AE142" s="119"/>
      <c r="AF142" s="119"/>
      <c r="AG142" s="119"/>
      <c r="AH142" s="48" t="s">
        <v>1895</v>
      </c>
      <c r="AI142" s="27" t="str">
        <f>TRIM(LEFT('1. Artikeldata Grund'!G142,6))</f>
        <v/>
      </c>
      <c r="AJ142" s="464" cm="1">
        <f t="array" ref="AJ142">_xlfn.IFS(AV142="1",20,AV142="2",20,AV142="3",20,AV142="0",99,AV142="",99)</f>
        <v>99</v>
      </c>
      <c r="AK142" s="50" t="s">
        <v>112</v>
      </c>
      <c r="AL142" s="50" t="s">
        <v>112</v>
      </c>
      <c r="AM142" s="117"/>
      <c r="AN142" s="48"/>
      <c r="AO142" s="48"/>
      <c r="AP142" s="50" t="s">
        <v>112</v>
      </c>
      <c r="AQ142" s="51">
        <v>1</v>
      </c>
      <c r="AR142" s="27" t="str">
        <f>TRIM('APH KIC KIA PC'!O142)</f>
        <v/>
      </c>
      <c r="AS142" s="118"/>
      <c r="AT142" s="48" t="str">
        <f>LEFT('1. Artikeldata Grund'!H142,2)</f>
        <v>Vä</v>
      </c>
      <c r="AU142" s="27" t="str" cm="1">
        <f t="array" ref="AU142">_xlfn.IFS('1. Artikeldata Grund'!I142="","",'1. Artikeldata Grund'!I142=Tabeller!$J$3,"",'1. Artikeldata Grund'!I142=Tabeller!$J$4,"",'1. Artikeldata Grund'!I142=Tabeller!$J$5,LEFT('1. Artikeldata Grund'!I142,1),'1. Artikeldata Grund'!I142=Tabeller!$J$6,LEFT('1. Artikeldata Grund'!I142,1))</f>
        <v/>
      </c>
      <c r="AV142" s="27" t="str" cm="1">
        <f t="array" ref="AV142">_xlfn.IFS('1. Artikeldata Grund'!J142="","",'1. Artikeldata Grund'!J142=Tabeller!$K$3,"",'1. Artikeldata Grund'!J142=Tabeller!$K$4,"",'1. Artikeldata Grund'!J142=Tabeller!$K$5,LEFT('1. Artikeldata Grund'!J142,1),'1. Artikeldata Grund'!J142=Tabeller!$K$6,LEFT('1. Artikeldata Grund'!J142,1),'1. Artikeldata Grund'!J142=Tabeller!$K$7,LEFT('1. Artikeldata Grund'!J142,1))</f>
        <v/>
      </c>
      <c r="AW142" s="27"/>
      <c r="AX142" s="27">
        <f>IF('APH KIC KIA PC'!K142=Tabeller!$AI$4,2,1)</f>
        <v>1</v>
      </c>
      <c r="AY142" s="27" t="str" cm="1">
        <f t="array" ref="AY142">IF('APH KIC KIA PC'!K142=Tabeller!$AI$4,99,IFERROR(_xlfn.IFS('4. Inköpsdata'!L142=25%,41,'4. Inköpsdata'!L142=12%,42,'4. Inköpsdata'!L142=6%,43,'4. Inköpsdata'!L142="Momsfritt",38),""))</f>
        <v/>
      </c>
      <c r="AZ142" s="52" t="e">
        <f>IF('APH KIC KIA PC'!K142=Tabeller!$AI$4,'4. Inköpsdata'!J142,ROUND('APH KIC KIA PC'!AB142,2))</f>
        <v>#VALUE!</v>
      </c>
      <c r="BA142" s="52" t="e">
        <f>IF('APH KIC KIA PC'!K142=Tabeller!$AI$4,0.01,ROUND('APH KIC KIA PC'!AA142,2))</f>
        <v>#VALUE!</v>
      </c>
      <c r="BB142" s="27" t="str">
        <f>TRIM(RIGHT('1. Artikeldata Grund'!G142,2))</f>
        <v/>
      </c>
      <c r="BC142" s="136"/>
      <c r="BD142" s="48" t="s">
        <v>1895</v>
      </c>
      <c r="BE142" s="119"/>
      <c r="BF142" s="50" t="s">
        <v>112</v>
      </c>
      <c r="BG142" s="136"/>
      <c r="BH142" s="52"/>
      <c r="BI142" s="52"/>
      <c r="BJ142" s="52"/>
      <c r="BK142" s="52"/>
      <c r="BL142" s="53" t="s">
        <v>1800</v>
      </c>
      <c r="BM142" s="431" t="str">
        <f>TRIM('1. Artikeldata Grund'!D142)</f>
        <v/>
      </c>
    </row>
    <row r="143" spans="1:65" x14ac:dyDescent="0.25">
      <c r="A143" s="21">
        <v>139</v>
      </c>
      <c r="B143" s="491" t="str">
        <f>'APH KIC KIA PC'!I143</f>
        <v>Välj…</v>
      </c>
      <c r="C143" s="491" t="str">
        <f>'APH KIC KIA PC'!K143</f>
        <v>Välj…</v>
      </c>
      <c r="D143" s="46">
        <f>'APH KIC KIA PC'!D143</f>
        <v>0</v>
      </c>
      <c r="E143" s="47" t="str">
        <f>TRIM(LEFT('1. Artikeldata Grund'!E143,30))</f>
        <v/>
      </c>
      <c r="F143" s="397" t="str">
        <f>IFERROR(TRIM(RIGHT('1. Artikeldata Grund'!E143,LEN('1. Artikeldata Grund'!E143)-30)),"")</f>
        <v/>
      </c>
      <c r="G143" s="48" t="str">
        <f>TRIM('APH KIC KIA PC'!L143)</f>
        <v>Välj….</v>
      </c>
      <c r="H143" s="27">
        <f>'APH KIC KIA PC'!M143</f>
        <v>910</v>
      </c>
      <c r="I143" s="27">
        <v>99</v>
      </c>
      <c r="J143" s="117"/>
      <c r="K143" s="48" t="s">
        <v>1892</v>
      </c>
      <c r="L143" s="48" t="str">
        <f>IF('APH MD APH Specifika'!BD143="J","J","N")</f>
        <v>N</v>
      </c>
      <c r="M143" s="118"/>
      <c r="N143" s="48" t="s">
        <v>1895</v>
      </c>
      <c r="O143" s="119"/>
      <c r="P143" s="48" t="s">
        <v>1894</v>
      </c>
      <c r="Q143" s="27">
        <v>0</v>
      </c>
      <c r="R143" s="117"/>
      <c r="S143" s="117"/>
      <c r="T143" s="117"/>
      <c r="U143" s="117"/>
      <c r="V143" s="117"/>
      <c r="W143" s="27">
        <v>1</v>
      </c>
      <c r="X143" s="27">
        <v>1</v>
      </c>
      <c r="Y143" s="48" t="s">
        <v>1895</v>
      </c>
      <c r="Z143" s="48" t="s">
        <v>1895</v>
      </c>
      <c r="AA143" s="48" t="s">
        <v>1895</v>
      </c>
      <c r="AB143" s="119"/>
      <c r="AC143" s="119"/>
      <c r="AD143" s="119"/>
      <c r="AE143" s="119"/>
      <c r="AF143" s="119"/>
      <c r="AG143" s="119"/>
      <c r="AH143" s="48" t="s">
        <v>1895</v>
      </c>
      <c r="AI143" s="27" t="str">
        <f>TRIM(LEFT('1. Artikeldata Grund'!G143,6))</f>
        <v/>
      </c>
      <c r="AJ143" s="464" cm="1">
        <f t="array" ref="AJ143">_xlfn.IFS(AV143="1",20,AV143="2",20,AV143="3",20,AV143="0",99,AV143="",99)</f>
        <v>99</v>
      </c>
      <c r="AK143" s="50" t="s">
        <v>112</v>
      </c>
      <c r="AL143" s="50" t="s">
        <v>112</v>
      </c>
      <c r="AM143" s="117"/>
      <c r="AN143" s="48"/>
      <c r="AO143" s="48"/>
      <c r="AP143" s="50" t="s">
        <v>112</v>
      </c>
      <c r="AQ143" s="51">
        <v>1</v>
      </c>
      <c r="AR143" s="27" t="str">
        <f>TRIM('APH KIC KIA PC'!O143)</f>
        <v/>
      </c>
      <c r="AS143" s="118"/>
      <c r="AT143" s="48" t="str">
        <f>LEFT('1. Artikeldata Grund'!H143,2)</f>
        <v>Vä</v>
      </c>
      <c r="AU143" s="27" t="str" cm="1">
        <f t="array" ref="AU143">_xlfn.IFS('1. Artikeldata Grund'!I143="","",'1. Artikeldata Grund'!I143=Tabeller!$J$3,"",'1. Artikeldata Grund'!I143=Tabeller!$J$4,"",'1. Artikeldata Grund'!I143=Tabeller!$J$5,LEFT('1. Artikeldata Grund'!I143,1),'1. Artikeldata Grund'!I143=Tabeller!$J$6,LEFT('1. Artikeldata Grund'!I143,1))</f>
        <v/>
      </c>
      <c r="AV143" s="27" t="str" cm="1">
        <f t="array" ref="AV143">_xlfn.IFS('1. Artikeldata Grund'!J143="","",'1. Artikeldata Grund'!J143=Tabeller!$K$3,"",'1. Artikeldata Grund'!J143=Tabeller!$K$4,"",'1. Artikeldata Grund'!J143=Tabeller!$K$5,LEFT('1. Artikeldata Grund'!J143,1),'1. Artikeldata Grund'!J143=Tabeller!$K$6,LEFT('1. Artikeldata Grund'!J143,1),'1. Artikeldata Grund'!J143=Tabeller!$K$7,LEFT('1. Artikeldata Grund'!J143,1))</f>
        <v/>
      </c>
      <c r="AW143" s="27"/>
      <c r="AX143" s="27">
        <f>IF('APH KIC KIA PC'!K143=Tabeller!$AI$4,2,1)</f>
        <v>1</v>
      </c>
      <c r="AY143" s="27" t="str" cm="1">
        <f t="array" ref="AY143">IF('APH KIC KIA PC'!K143=Tabeller!$AI$4,99,IFERROR(_xlfn.IFS('4. Inköpsdata'!L143=25%,41,'4. Inköpsdata'!L143=12%,42,'4. Inköpsdata'!L143=6%,43,'4. Inköpsdata'!L143="Momsfritt",38),""))</f>
        <v/>
      </c>
      <c r="AZ143" s="52" t="e">
        <f>IF('APH KIC KIA PC'!K143=Tabeller!$AI$4,'4. Inköpsdata'!J143,ROUND('APH KIC KIA PC'!AB143,2))</f>
        <v>#VALUE!</v>
      </c>
      <c r="BA143" s="52" t="e">
        <f>IF('APH KIC KIA PC'!K143=Tabeller!$AI$4,0.01,ROUND('APH KIC KIA PC'!AA143,2))</f>
        <v>#VALUE!</v>
      </c>
      <c r="BB143" s="27" t="str">
        <f>TRIM(RIGHT('1. Artikeldata Grund'!G143,2))</f>
        <v/>
      </c>
      <c r="BC143" s="136"/>
      <c r="BD143" s="48" t="s">
        <v>1895</v>
      </c>
      <c r="BE143" s="119"/>
      <c r="BF143" s="50" t="s">
        <v>112</v>
      </c>
      <c r="BG143" s="136"/>
      <c r="BH143" s="52"/>
      <c r="BI143" s="52"/>
      <c r="BJ143" s="52"/>
      <c r="BK143" s="52"/>
      <c r="BL143" s="53" t="s">
        <v>1800</v>
      </c>
      <c r="BM143" s="431" t="str">
        <f>TRIM('1. Artikeldata Grund'!D143)</f>
        <v/>
      </c>
    </row>
    <row r="144" spans="1:65" x14ac:dyDescent="0.25">
      <c r="A144" s="21">
        <v>140</v>
      </c>
      <c r="B144" s="491" t="str">
        <f>'APH KIC KIA PC'!I144</f>
        <v>Välj…</v>
      </c>
      <c r="C144" s="491" t="str">
        <f>'APH KIC KIA PC'!K144</f>
        <v>Välj…</v>
      </c>
      <c r="D144" s="46">
        <f>'APH KIC KIA PC'!D144</f>
        <v>0</v>
      </c>
      <c r="E144" s="47" t="str">
        <f>TRIM(LEFT('1. Artikeldata Grund'!E144,30))</f>
        <v/>
      </c>
      <c r="F144" s="397" t="str">
        <f>IFERROR(TRIM(RIGHT('1. Artikeldata Grund'!E144,LEN('1. Artikeldata Grund'!E144)-30)),"")</f>
        <v/>
      </c>
      <c r="G144" s="48" t="str">
        <f>TRIM('APH KIC KIA PC'!L144)</f>
        <v>Välj….</v>
      </c>
      <c r="H144" s="27">
        <f>'APH KIC KIA PC'!M144</f>
        <v>910</v>
      </c>
      <c r="I144" s="27">
        <v>99</v>
      </c>
      <c r="J144" s="117"/>
      <c r="K144" s="48" t="s">
        <v>1892</v>
      </c>
      <c r="L144" s="48" t="str">
        <f>IF('APH MD APH Specifika'!BD144="J","J","N")</f>
        <v>N</v>
      </c>
      <c r="M144" s="118"/>
      <c r="N144" s="48" t="s">
        <v>1895</v>
      </c>
      <c r="O144" s="119"/>
      <c r="P144" s="48" t="s">
        <v>1894</v>
      </c>
      <c r="Q144" s="27">
        <v>0</v>
      </c>
      <c r="R144" s="117"/>
      <c r="S144" s="117"/>
      <c r="T144" s="117"/>
      <c r="U144" s="117"/>
      <c r="V144" s="117"/>
      <c r="W144" s="27">
        <v>1</v>
      </c>
      <c r="X144" s="27">
        <v>1</v>
      </c>
      <c r="Y144" s="48" t="s">
        <v>1895</v>
      </c>
      <c r="Z144" s="48" t="s">
        <v>1895</v>
      </c>
      <c r="AA144" s="48" t="s">
        <v>1895</v>
      </c>
      <c r="AB144" s="119"/>
      <c r="AC144" s="119"/>
      <c r="AD144" s="119"/>
      <c r="AE144" s="119"/>
      <c r="AF144" s="119"/>
      <c r="AG144" s="119"/>
      <c r="AH144" s="48" t="s">
        <v>1895</v>
      </c>
      <c r="AI144" s="27" t="str">
        <f>TRIM(LEFT('1. Artikeldata Grund'!G144,6))</f>
        <v/>
      </c>
      <c r="AJ144" s="464" cm="1">
        <f t="array" ref="AJ144">_xlfn.IFS(AV144="1",20,AV144="2",20,AV144="3",20,AV144="0",99,AV144="",99)</f>
        <v>99</v>
      </c>
      <c r="AK144" s="50" t="s">
        <v>112</v>
      </c>
      <c r="AL144" s="50" t="s">
        <v>112</v>
      </c>
      <c r="AM144" s="117"/>
      <c r="AN144" s="48"/>
      <c r="AO144" s="48"/>
      <c r="AP144" s="50" t="s">
        <v>112</v>
      </c>
      <c r="AQ144" s="51">
        <v>1</v>
      </c>
      <c r="AR144" s="27" t="str">
        <f>TRIM('APH KIC KIA PC'!O144)</f>
        <v/>
      </c>
      <c r="AS144" s="118"/>
      <c r="AT144" s="48" t="str">
        <f>LEFT('1. Artikeldata Grund'!H144,2)</f>
        <v>Vä</v>
      </c>
      <c r="AU144" s="27" t="str" cm="1">
        <f t="array" ref="AU144">_xlfn.IFS('1. Artikeldata Grund'!I144="","",'1. Artikeldata Grund'!I144=Tabeller!$J$3,"",'1. Artikeldata Grund'!I144=Tabeller!$J$4,"",'1. Artikeldata Grund'!I144=Tabeller!$J$5,LEFT('1. Artikeldata Grund'!I144,1),'1. Artikeldata Grund'!I144=Tabeller!$J$6,LEFT('1. Artikeldata Grund'!I144,1))</f>
        <v/>
      </c>
      <c r="AV144" s="27" t="str" cm="1">
        <f t="array" ref="AV144">_xlfn.IFS('1. Artikeldata Grund'!J144="","",'1. Artikeldata Grund'!J144=Tabeller!$K$3,"",'1. Artikeldata Grund'!J144=Tabeller!$K$4,"",'1. Artikeldata Grund'!J144=Tabeller!$K$5,LEFT('1. Artikeldata Grund'!J144,1),'1. Artikeldata Grund'!J144=Tabeller!$K$6,LEFT('1. Artikeldata Grund'!J144,1),'1. Artikeldata Grund'!J144=Tabeller!$K$7,LEFT('1. Artikeldata Grund'!J144,1))</f>
        <v/>
      </c>
      <c r="AW144" s="27"/>
      <c r="AX144" s="27">
        <f>IF('APH KIC KIA PC'!K144=Tabeller!$AI$4,2,1)</f>
        <v>1</v>
      </c>
      <c r="AY144" s="27" t="str" cm="1">
        <f t="array" ref="AY144">IF('APH KIC KIA PC'!K144=Tabeller!$AI$4,99,IFERROR(_xlfn.IFS('4. Inköpsdata'!L144=25%,41,'4. Inköpsdata'!L144=12%,42,'4. Inköpsdata'!L144=6%,43,'4. Inköpsdata'!L144="Momsfritt",38),""))</f>
        <v/>
      </c>
      <c r="AZ144" s="52" t="e">
        <f>IF('APH KIC KIA PC'!K144=Tabeller!$AI$4,'4. Inköpsdata'!J144,ROUND('APH KIC KIA PC'!AB144,2))</f>
        <v>#VALUE!</v>
      </c>
      <c r="BA144" s="52" t="e">
        <f>IF('APH KIC KIA PC'!K144=Tabeller!$AI$4,0.01,ROUND('APH KIC KIA PC'!AA144,2))</f>
        <v>#VALUE!</v>
      </c>
      <c r="BB144" s="27" t="str">
        <f>TRIM(RIGHT('1. Artikeldata Grund'!G144,2))</f>
        <v/>
      </c>
      <c r="BC144" s="136"/>
      <c r="BD144" s="48" t="s">
        <v>1895</v>
      </c>
      <c r="BE144" s="119"/>
      <c r="BF144" s="50" t="s">
        <v>112</v>
      </c>
      <c r="BG144" s="136"/>
      <c r="BH144" s="52"/>
      <c r="BI144" s="52"/>
      <c r="BJ144" s="52"/>
      <c r="BK144" s="52"/>
      <c r="BL144" s="53" t="s">
        <v>1800</v>
      </c>
      <c r="BM144" s="431" t="str">
        <f>TRIM('1. Artikeldata Grund'!D144)</f>
        <v/>
      </c>
    </row>
    <row r="145" spans="1:65" x14ac:dyDescent="0.25">
      <c r="A145" s="21">
        <v>141</v>
      </c>
      <c r="B145" s="491" t="str">
        <f>'APH KIC KIA PC'!I145</f>
        <v>Välj…</v>
      </c>
      <c r="C145" s="491" t="str">
        <f>'APH KIC KIA PC'!K145</f>
        <v>Välj…</v>
      </c>
      <c r="D145" s="46">
        <f>'APH KIC KIA PC'!D145</f>
        <v>0</v>
      </c>
      <c r="E145" s="47" t="str">
        <f>TRIM(LEFT('1. Artikeldata Grund'!E145,30))</f>
        <v/>
      </c>
      <c r="F145" s="397" t="str">
        <f>IFERROR(TRIM(RIGHT('1. Artikeldata Grund'!E145,LEN('1. Artikeldata Grund'!E145)-30)),"")</f>
        <v/>
      </c>
      <c r="G145" s="48" t="str">
        <f>TRIM('APH KIC KIA PC'!L145)</f>
        <v>Välj….</v>
      </c>
      <c r="H145" s="27">
        <f>'APH KIC KIA PC'!M145</f>
        <v>910</v>
      </c>
      <c r="I145" s="27">
        <v>99</v>
      </c>
      <c r="J145" s="117"/>
      <c r="K145" s="48" t="s">
        <v>1892</v>
      </c>
      <c r="L145" s="48" t="str">
        <f>IF('APH MD APH Specifika'!BD145="J","J","N")</f>
        <v>N</v>
      </c>
      <c r="M145" s="118"/>
      <c r="N145" s="48" t="s">
        <v>1895</v>
      </c>
      <c r="O145" s="119"/>
      <c r="P145" s="48" t="s">
        <v>1894</v>
      </c>
      <c r="Q145" s="27">
        <v>0</v>
      </c>
      <c r="R145" s="117"/>
      <c r="S145" s="117"/>
      <c r="T145" s="117"/>
      <c r="U145" s="117"/>
      <c r="V145" s="117"/>
      <c r="W145" s="27">
        <v>1</v>
      </c>
      <c r="X145" s="27">
        <v>1</v>
      </c>
      <c r="Y145" s="48" t="s">
        <v>1895</v>
      </c>
      <c r="Z145" s="48" t="s">
        <v>1895</v>
      </c>
      <c r="AA145" s="48" t="s">
        <v>1895</v>
      </c>
      <c r="AB145" s="119"/>
      <c r="AC145" s="119"/>
      <c r="AD145" s="119"/>
      <c r="AE145" s="119"/>
      <c r="AF145" s="119"/>
      <c r="AG145" s="119"/>
      <c r="AH145" s="48" t="s">
        <v>1895</v>
      </c>
      <c r="AI145" s="27" t="str">
        <f>TRIM(LEFT('1. Artikeldata Grund'!G145,6))</f>
        <v/>
      </c>
      <c r="AJ145" s="464" cm="1">
        <f t="array" ref="AJ145">_xlfn.IFS(AV145="1",20,AV145="2",20,AV145="3",20,AV145="0",99,AV145="",99)</f>
        <v>99</v>
      </c>
      <c r="AK145" s="50" t="s">
        <v>112</v>
      </c>
      <c r="AL145" s="50" t="s">
        <v>112</v>
      </c>
      <c r="AM145" s="117"/>
      <c r="AN145" s="48"/>
      <c r="AO145" s="48"/>
      <c r="AP145" s="50" t="s">
        <v>112</v>
      </c>
      <c r="AQ145" s="51">
        <v>1</v>
      </c>
      <c r="AR145" s="27" t="str">
        <f>TRIM('APH KIC KIA PC'!O145)</f>
        <v/>
      </c>
      <c r="AS145" s="118"/>
      <c r="AT145" s="48" t="str">
        <f>LEFT('1. Artikeldata Grund'!H145,2)</f>
        <v>Vä</v>
      </c>
      <c r="AU145" s="27" t="str" cm="1">
        <f t="array" ref="AU145">_xlfn.IFS('1. Artikeldata Grund'!I145="","",'1. Artikeldata Grund'!I145=Tabeller!$J$3,"",'1. Artikeldata Grund'!I145=Tabeller!$J$4,"",'1. Artikeldata Grund'!I145=Tabeller!$J$5,LEFT('1. Artikeldata Grund'!I145,1),'1. Artikeldata Grund'!I145=Tabeller!$J$6,LEFT('1. Artikeldata Grund'!I145,1))</f>
        <v/>
      </c>
      <c r="AV145" s="27" t="str" cm="1">
        <f t="array" ref="AV145">_xlfn.IFS('1. Artikeldata Grund'!J145="","",'1. Artikeldata Grund'!J145=Tabeller!$K$3,"",'1. Artikeldata Grund'!J145=Tabeller!$K$4,"",'1. Artikeldata Grund'!J145=Tabeller!$K$5,LEFT('1. Artikeldata Grund'!J145,1),'1. Artikeldata Grund'!J145=Tabeller!$K$6,LEFT('1. Artikeldata Grund'!J145,1),'1. Artikeldata Grund'!J145=Tabeller!$K$7,LEFT('1. Artikeldata Grund'!J145,1))</f>
        <v/>
      </c>
      <c r="AW145" s="27"/>
      <c r="AX145" s="27">
        <f>IF('APH KIC KIA PC'!K145=Tabeller!$AI$4,2,1)</f>
        <v>1</v>
      </c>
      <c r="AY145" s="27" t="str" cm="1">
        <f t="array" ref="AY145">IF('APH KIC KIA PC'!K145=Tabeller!$AI$4,99,IFERROR(_xlfn.IFS('4. Inköpsdata'!L145=25%,41,'4. Inköpsdata'!L145=12%,42,'4. Inköpsdata'!L145=6%,43,'4. Inköpsdata'!L145="Momsfritt",38),""))</f>
        <v/>
      </c>
      <c r="AZ145" s="52" t="e">
        <f>IF('APH KIC KIA PC'!K145=Tabeller!$AI$4,'4. Inköpsdata'!J145,ROUND('APH KIC KIA PC'!AB145,2))</f>
        <v>#VALUE!</v>
      </c>
      <c r="BA145" s="52" t="e">
        <f>IF('APH KIC KIA PC'!K145=Tabeller!$AI$4,0.01,ROUND('APH KIC KIA PC'!AA145,2))</f>
        <v>#VALUE!</v>
      </c>
      <c r="BB145" s="27" t="str">
        <f>TRIM(RIGHT('1. Artikeldata Grund'!G145,2))</f>
        <v/>
      </c>
      <c r="BC145" s="136"/>
      <c r="BD145" s="48" t="s">
        <v>1895</v>
      </c>
      <c r="BE145" s="119"/>
      <c r="BF145" s="50" t="s">
        <v>112</v>
      </c>
      <c r="BG145" s="136"/>
      <c r="BH145" s="52"/>
      <c r="BI145" s="52"/>
      <c r="BJ145" s="52"/>
      <c r="BK145" s="52"/>
      <c r="BL145" s="53" t="s">
        <v>1800</v>
      </c>
      <c r="BM145" s="431" t="str">
        <f>TRIM('1. Artikeldata Grund'!D145)</f>
        <v/>
      </c>
    </row>
    <row r="146" spans="1:65" x14ac:dyDescent="0.25">
      <c r="A146" s="21">
        <v>142</v>
      </c>
      <c r="B146" s="491" t="str">
        <f>'APH KIC KIA PC'!I146</f>
        <v>Välj…</v>
      </c>
      <c r="C146" s="491" t="str">
        <f>'APH KIC KIA PC'!K146</f>
        <v>Välj…</v>
      </c>
      <c r="D146" s="46">
        <f>'APH KIC KIA PC'!D146</f>
        <v>0</v>
      </c>
      <c r="E146" s="47" t="str">
        <f>TRIM(LEFT('1. Artikeldata Grund'!E146,30))</f>
        <v/>
      </c>
      <c r="F146" s="397" t="str">
        <f>IFERROR(TRIM(RIGHT('1. Artikeldata Grund'!E146,LEN('1. Artikeldata Grund'!E146)-30)),"")</f>
        <v/>
      </c>
      <c r="G146" s="48" t="str">
        <f>TRIM('APH KIC KIA PC'!L146)</f>
        <v>Välj….</v>
      </c>
      <c r="H146" s="27">
        <f>'APH KIC KIA PC'!M146</f>
        <v>910</v>
      </c>
      <c r="I146" s="27">
        <v>99</v>
      </c>
      <c r="J146" s="117"/>
      <c r="K146" s="48" t="s">
        <v>1892</v>
      </c>
      <c r="L146" s="48" t="str">
        <f>IF('APH MD APH Specifika'!BD146="J","J","N")</f>
        <v>N</v>
      </c>
      <c r="M146" s="118"/>
      <c r="N146" s="48" t="s">
        <v>1895</v>
      </c>
      <c r="O146" s="119"/>
      <c r="P146" s="48" t="s">
        <v>1894</v>
      </c>
      <c r="Q146" s="27">
        <v>0</v>
      </c>
      <c r="R146" s="117"/>
      <c r="S146" s="117"/>
      <c r="T146" s="117"/>
      <c r="U146" s="117"/>
      <c r="V146" s="117"/>
      <c r="W146" s="27">
        <v>1</v>
      </c>
      <c r="X146" s="27">
        <v>1</v>
      </c>
      <c r="Y146" s="48" t="s">
        <v>1895</v>
      </c>
      <c r="Z146" s="48" t="s">
        <v>1895</v>
      </c>
      <c r="AA146" s="48" t="s">
        <v>1895</v>
      </c>
      <c r="AB146" s="119"/>
      <c r="AC146" s="119"/>
      <c r="AD146" s="119"/>
      <c r="AE146" s="119"/>
      <c r="AF146" s="119"/>
      <c r="AG146" s="119"/>
      <c r="AH146" s="48" t="s">
        <v>1895</v>
      </c>
      <c r="AI146" s="27" t="str">
        <f>TRIM(LEFT('1. Artikeldata Grund'!G146,6))</f>
        <v/>
      </c>
      <c r="AJ146" s="464" cm="1">
        <f t="array" ref="AJ146">_xlfn.IFS(AV146="1",20,AV146="2",20,AV146="3",20,AV146="0",99,AV146="",99)</f>
        <v>99</v>
      </c>
      <c r="AK146" s="50" t="s">
        <v>112</v>
      </c>
      <c r="AL146" s="50" t="s">
        <v>112</v>
      </c>
      <c r="AM146" s="117"/>
      <c r="AN146" s="48"/>
      <c r="AO146" s="48"/>
      <c r="AP146" s="50" t="s">
        <v>112</v>
      </c>
      <c r="AQ146" s="51">
        <v>1</v>
      </c>
      <c r="AR146" s="27" t="str">
        <f>TRIM('APH KIC KIA PC'!O146)</f>
        <v/>
      </c>
      <c r="AS146" s="118"/>
      <c r="AT146" s="48" t="str">
        <f>LEFT('1. Artikeldata Grund'!H146,2)</f>
        <v>Vä</v>
      </c>
      <c r="AU146" s="27" t="str" cm="1">
        <f t="array" ref="AU146">_xlfn.IFS('1. Artikeldata Grund'!I146="","",'1. Artikeldata Grund'!I146=Tabeller!$J$3,"",'1. Artikeldata Grund'!I146=Tabeller!$J$4,"",'1. Artikeldata Grund'!I146=Tabeller!$J$5,LEFT('1. Artikeldata Grund'!I146,1),'1. Artikeldata Grund'!I146=Tabeller!$J$6,LEFT('1. Artikeldata Grund'!I146,1))</f>
        <v/>
      </c>
      <c r="AV146" s="27" t="str" cm="1">
        <f t="array" ref="AV146">_xlfn.IFS('1. Artikeldata Grund'!J146="","",'1. Artikeldata Grund'!J146=Tabeller!$K$3,"",'1. Artikeldata Grund'!J146=Tabeller!$K$4,"",'1. Artikeldata Grund'!J146=Tabeller!$K$5,LEFT('1. Artikeldata Grund'!J146,1),'1. Artikeldata Grund'!J146=Tabeller!$K$6,LEFT('1. Artikeldata Grund'!J146,1),'1. Artikeldata Grund'!J146=Tabeller!$K$7,LEFT('1. Artikeldata Grund'!J146,1))</f>
        <v/>
      </c>
      <c r="AW146" s="27"/>
      <c r="AX146" s="27">
        <f>IF('APH KIC KIA PC'!K146=Tabeller!$AI$4,2,1)</f>
        <v>1</v>
      </c>
      <c r="AY146" s="27" t="str" cm="1">
        <f t="array" ref="AY146">IF('APH KIC KIA PC'!K146=Tabeller!$AI$4,99,IFERROR(_xlfn.IFS('4. Inköpsdata'!L146=25%,41,'4. Inköpsdata'!L146=12%,42,'4. Inköpsdata'!L146=6%,43,'4. Inköpsdata'!L146="Momsfritt",38),""))</f>
        <v/>
      </c>
      <c r="AZ146" s="52" t="e">
        <f>IF('APH KIC KIA PC'!K146=Tabeller!$AI$4,'4. Inköpsdata'!J146,ROUND('APH KIC KIA PC'!AB146,2))</f>
        <v>#VALUE!</v>
      </c>
      <c r="BA146" s="52" t="e">
        <f>IF('APH KIC KIA PC'!K146=Tabeller!$AI$4,0.01,ROUND('APH KIC KIA PC'!AA146,2))</f>
        <v>#VALUE!</v>
      </c>
      <c r="BB146" s="27" t="str">
        <f>TRIM(RIGHT('1. Artikeldata Grund'!G146,2))</f>
        <v/>
      </c>
      <c r="BC146" s="136"/>
      <c r="BD146" s="48" t="s">
        <v>1895</v>
      </c>
      <c r="BE146" s="119"/>
      <c r="BF146" s="50" t="s">
        <v>112</v>
      </c>
      <c r="BG146" s="136"/>
      <c r="BH146" s="52"/>
      <c r="BI146" s="52"/>
      <c r="BJ146" s="52"/>
      <c r="BK146" s="52"/>
      <c r="BL146" s="53" t="s">
        <v>1800</v>
      </c>
      <c r="BM146" s="431" t="str">
        <f>TRIM('1. Artikeldata Grund'!D146)</f>
        <v/>
      </c>
    </row>
    <row r="147" spans="1:65" x14ac:dyDescent="0.25">
      <c r="A147" s="21">
        <v>143</v>
      </c>
      <c r="B147" s="491" t="str">
        <f>'APH KIC KIA PC'!I147</f>
        <v>Välj…</v>
      </c>
      <c r="C147" s="491" t="str">
        <f>'APH KIC KIA PC'!K147</f>
        <v>Välj…</v>
      </c>
      <c r="D147" s="46">
        <f>'APH KIC KIA PC'!D147</f>
        <v>0</v>
      </c>
      <c r="E147" s="47" t="str">
        <f>TRIM(LEFT('1. Artikeldata Grund'!E147,30))</f>
        <v/>
      </c>
      <c r="F147" s="397" t="str">
        <f>IFERROR(TRIM(RIGHT('1. Artikeldata Grund'!E147,LEN('1. Artikeldata Grund'!E147)-30)),"")</f>
        <v/>
      </c>
      <c r="G147" s="48" t="str">
        <f>TRIM('APH KIC KIA PC'!L147)</f>
        <v>Välj….</v>
      </c>
      <c r="H147" s="27">
        <f>'APH KIC KIA PC'!M147</f>
        <v>910</v>
      </c>
      <c r="I147" s="27">
        <v>99</v>
      </c>
      <c r="J147" s="117"/>
      <c r="K147" s="48" t="s">
        <v>1892</v>
      </c>
      <c r="L147" s="48" t="str">
        <f>IF('APH MD APH Specifika'!BD147="J","J","N")</f>
        <v>N</v>
      </c>
      <c r="M147" s="118"/>
      <c r="N147" s="48" t="s">
        <v>1895</v>
      </c>
      <c r="O147" s="119"/>
      <c r="P147" s="48" t="s">
        <v>1894</v>
      </c>
      <c r="Q147" s="27">
        <v>0</v>
      </c>
      <c r="R147" s="117"/>
      <c r="S147" s="117"/>
      <c r="T147" s="117"/>
      <c r="U147" s="117"/>
      <c r="V147" s="117"/>
      <c r="W147" s="27">
        <v>1</v>
      </c>
      <c r="X147" s="27">
        <v>1</v>
      </c>
      <c r="Y147" s="48" t="s">
        <v>1895</v>
      </c>
      <c r="Z147" s="48" t="s">
        <v>1895</v>
      </c>
      <c r="AA147" s="48" t="s">
        <v>1895</v>
      </c>
      <c r="AB147" s="119"/>
      <c r="AC147" s="119"/>
      <c r="AD147" s="119"/>
      <c r="AE147" s="119"/>
      <c r="AF147" s="119"/>
      <c r="AG147" s="119"/>
      <c r="AH147" s="48" t="s">
        <v>1895</v>
      </c>
      <c r="AI147" s="27" t="str">
        <f>TRIM(LEFT('1. Artikeldata Grund'!G147,6))</f>
        <v/>
      </c>
      <c r="AJ147" s="464" cm="1">
        <f t="array" ref="AJ147">_xlfn.IFS(AV147="1",20,AV147="2",20,AV147="3",20,AV147="0",99,AV147="",99)</f>
        <v>99</v>
      </c>
      <c r="AK147" s="50" t="s">
        <v>112</v>
      </c>
      <c r="AL147" s="50" t="s">
        <v>112</v>
      </c>
      <c r="AM147" s="117"/>
      <c r="AN147" s="48"/>
      <c r="AO147" s="48"/>
      <c r="AP147" s="50" t="s">
        <v>112</v>
      </c>
      <c r="AQ147" s="51">
        <v>1</v>
      </c>
      <c r="AR147" s="27" t="str">
        <f>TRIM('APH KIC KIA PC'!O147)</f>
        <v/>
      </c>
      <c r="AS147" s="118"/>
      <c r="AT147" s="48" t="str">
        <f>LEFT('1. Artikeldata Grund'!H147,2)</f>
        <v>Vä</v>
      </c>
      <c r="AU147" s="27" t="str" cm="1">
        <f t="array" ref="AU147">_xlfn.IFS('1. Artikeldata Grund'!I147="","",'1. Artikeldata Grund'!I147=Tabeller!$J$3,"",'1. Artikeldata Grund'!I147=Tabeller!$J$4,"",'1. Artikeldata Grund'!I147=Tabeller!$J$5,LEFT('1. Artikeldata Grund'!I147,1),'1. Artikeldata Grund'!I147=Tabeller!$J$6,LEFT('1. Artikeldata Grund'!I147,1))</f>
        <v/>
      </c>
      <c r="AV147" s="27" t="str" cm="1">
        <f t="array" ref="AV147">_xlfn.IFS('1. Artikeldata Grund'!J147="","",'1. Artikeldata Grund'!J147=Tabeller!$K$3,"",'1. Artikeldata Grund'!J147=Tabeller!$K$4,"",'1. Artikeldata Grund'!J147=Tabeller!$K$5,LEFT('1. Artikeldata Grund'!J147,1),'1. Artikeldata Grund'!J147=Tabeller!$K$6,LEFT('1. Artikeldata Grund'!J147,1),'1. Artikeldata Grund'!J147=Tabeller!$K$7,LEFT('1. Artikeldata Grund'!J147,1))</f>
        <v/>
      </c>
      <c r="AW147" s="27"/>
      <c r="AX147" s="27">
        <f>IF('APH KIC KIA PC'!K147=Tabeller!$AI$4,2,1)</f>
        <v>1</v>
      </c>
      <c r="AY147" s="27" t="str" cm="1">
        <f t="array" ref="AY147">IF('APH KIC KIA PC'!K147=Tabeller!$AI$4,99,IFERROR(_xlfn.IFS('4. Inköpsdata'!L147=25%,41,'4. Inköpsdata'!L147=12%,42,'4. Inköpsdata'!L147=6%,43,'4. Inköpsdata'!L147="Momsfritt",38),""))</f>
        <v/>
      </c>
      <c r="AZ147" s="52" t="e">
        <f>IF('APH KIC KIA PC'!K147=Tabeller!$AI$4,'4. Inköpsdata'!J147,ROUND('APH KIC KIA PC'!AB147,2))</f>
        <v>#VALUE!</v>
      </c>
      <c r="BA147" s="52" t="e">
        <f>IF('APH KIC KIA PC'!K147=Tabeller!$AI$4,0.01,ROUND('APH KIC KIA PC'!AA147,2))</f>
        <v>#VALUE!</v>
      </c>
      <c r="BB147" s="27" t="str">
        <f>TRIM(RIGHT('1. Artikeldata Grund'!G147,2))</f>
        <v/>
      </c>
      <c r="BC147" s="136"/>
      <c r="BD147" s="48" t="s">
        <v>1895</v>
      </c>
      <c r="BE147" s="119"/>
      <c r="BF147" s="50" t="s">
        <v>112</v>
      </c>
      <c r="BG147" s="136"/>
      <c r="BH147" s="52"/>
      <c r="BI147" s="52"/>
      <c r="BJ147" s="52"/>
      <c r="BK147" s="52"/>
      <c r="BL147" s="53" t="s">
        <v>1800</v>
      </c>
      <c r="BM147" s="431" t="str">
        <f>TRIM('1. Artikeldata Grund'!D147)</f>
        <v/>
      </c>
    </row>
    <row r="148" spans="1:65" x14ac:dyDescent="0.25">
      <c r="A148" s="21">
        <v>144</v>
      </c>
      <c r="B148" s="491" t="str">
        <f>'APH KIC KIA PC'!I148</f>
        <v>Välj…</v>
      </c>
      <c r="C148" s="491" t="str">
        <f>'APH KIC KIA PC'!K148</f>
        <v>Välj…</v>
      </c>
      <c r="D148" s="46">
        <f>'APH KIC KIA PC'!D148</f>
        <v>0</v>
      </c>
      <c r="E148" s="47" t="str">
        <f>TRIM(LEFT('1. Artikeldata Grund'!E148,30))</f>
        <v/>
      </c>
      <c r="F148" s="397" t="str">
        <f>IFERROR(TRIM(RIGHT('1. Artikeldata Grund'!E148,LEN('1. Artikeldata Grund'!E148)-30)),"")</f>
        <v/>
      </c>
      <c r="G148" s="48" t="str">
        <f>TRIM('APH KIC KIA PC'!L148)</f>
        <v>Välj….</v>
      </c>
      <c r="H148" s="27">
        <f>'APH KIC KIA PC'!M148</f>
        <v>910</v>
      </c>
      <c r="I148" s="27">
        <v>99</v>
      </c>
      <c r="J148" s="117"/>
      <c r="K148" s="48" t="s">
        <v>1892</v>
      </c>
      <c r="L148" s="48" t="str">
        <f>IF('APH MD APH Specifika'!BD148="J","J","N")</f>
        <v>N</v>
      </c>
      <c r="M148" s="118"/>
      <c r="N148" s="48" t="s">
        <v>1895</v>
      </c>
      <c r="O148" s="119"/>
      <c r="P148" s="48" t="s">
        <v>1894</v>
      </c>
      <c r="Q148" s="27">
        <v>0</v>
      </c>
      <c r="R148" s="117"/>
      <c r="S148" s="117"/>
      <c r="T148" s="117"/>
      <c r="U148" s="117"/>
      <c r="V148" s="117"/>
      <c r="W148" s="27">
        <v>1</v>
      </c>
      <c r="X148" s="27">
        <v>1</v>
      </c>
      <c r="Y148" s="48" t="s">
        <v>1895</v>
      </c>
      <c r="Z148" s="48" t="s">
        <v>1895</v>
      </c>
      <c r="AA148" s="48" t="s">
        <v>1895</v>
      </c>
      <c r="AB148" s="119"/>
      <c r="AC148" s="119"/>
      <c r="AD148" s="119"/>
      <c r="AE148" s="119"/>
      <c r="AF148" s="119"/>
      <c r="AG148" s="119"/>
      <c r="AH148" s="48" t="s">
        <v>1895</v>
      </c>
      <c r="AI148" s="27" t="str">
        <f>TRIM(LEFT('1. Artikeldata Grund'!G148,6))</f>
        <v/>
      </c>
      <c r="AJ148" s="464" cm="1">
        <f t="array" ref="AJ148">_xlfn.IFS(AV148="1",20,AV148="2",20,AV148="3",20,AV148="0",99,AV148="",99)</f>
        <v>99</v>
      </c>
      <c r="AK148" s="50" t="s">
        <v>112</v>
      </c>
      <c r="AL148" s="50" t="s">
        <v>112</v>
      </c>
      <c r="AM148" s="117"/>
      <c r="AN148" s="48"/>
      <c r="AO148" s="48"/>
      <c r="AP148" s="50" t="s">
        <v>112</v>
      </c>
      <c r="AQ148" s="51">
        <v>1</v>
      </c>
      <c r="AR148" s="27" t="str">
        <f>TRIM('APH KIC KIA PC'!O148)</f>
        <v/>
      </c>
      <c r="AS148" s="118"/>
      <c r="AT148" s="48" t="str">
        <f>LEFT('1. Artikeldata Grund'!H148,2)</f>
        <v>Vä</v>
      </c>
      <c r="AU148" s="27" t="str" cm="1">
        <f t="array" ref="AU148">_xlfn.IFS('1. Artikeldata Grund'!I148="","",'1. Artikeldata Grund'!I148=Tabeller!$J$3,"",'1. Artikeldata Grund'!I148=Tabeller!$J$4,"",'1. Artikeldata Grund'!I148=Tabeller!$J$5,LEFT('1. Artikeldata Grund'!I148,1),'1. Artikeldata Grund'!I148=Tabeller!$J$6,LEFT('1. Artikeldata Grund'!I148,1))</f>
        <v/>
      </c>
      <c r="AV148" s="27" t="str" cm="1">
        <f t="array" ref="AV148">_xlfn.IFS('1. Artikeldata Grund'!J148="","",'1. Artikeldata Grund'!J148=Tabeller!$K$3,"",'1. Artikeldata Grund'!J148=Tabeller!$K$4,"",'1. Artikeldata Grund'!J148=Tabeller!$K$5,LEFT('1. Artikeldata Grund'!J148,1),'1. Artikeldata Grund'!J148=Tabeller!$K$6,LEFT('1. Artikeldata Grund'!J148,1),'1. Artikeldata Grund'!J148=Tabeller!$K$7,LEFT('1. Artikeldata Grund'!J148,1))</f>
        <v/>
      </c>
      <c r="AW148" s="27"/>
      <c r="AX148" s="27">
        <f>IF('APH KIC KIA PC'!K148=Tabeller!$AI$4,2,1)</f>
        <v>1</v>
      </c>
      <c r="AY148" s="27" t="str" cm="1">
        <f t="array" ref="AY148">IF('APH KIC KIA PC'!K148=Tabeller!$AI$4,99,IFERROR(_xlfn.IFS('4. Inköpsdata'!L148=25%,41,'4. Inköpsdata'!L148=12%,42,'4. Inköpsdata'!L148=6%,43,'4. Inköpsdata'!L148="Momsfritt",38),""))</f>
        <v/>
      </c>
      <c r="AZ148" s="52" t="e">
        <f>IF('APH KIC KIA PC'!K148=Tabeller!$AI$4,'4. Inköpsdata'!J148,ROUND('APH KIC KIA PC'!AB148,2))</f>
        <v>#VALUE!</v>
      </c>
      <c r="BA148" s="52" t="e">
        <f>IF('APH KIC KIA PC'!K148=Tabeller!$AI$4,0.01,ROUND('APH KIC KIA PC'!AA148,2))</f>
        <v>#VALUE!</v>
      </c>
      <c r="BB148" s="27" t="str">
        <f>TRIM(RIGHT('1. Artikeldata Grund'!G148,2))</f>
        <v/>
      </c>
      <c r="BC148" s="136"/>
      <c r="BD148" s="48" t="s">
        <v>1895</v>
      </c>
      <c r="BE148" s="119"/>
      <c r="BF148" s="50" t="s">
        <v>112</v>
      </c>
      <c r="BG148" s="136"/>
      <c r="BH148" s="52"/>
      <c r="BI148" s="52"/>
      <c r="BJ148" s="52"/>
      <c r="BK148" s="52"/>
      <c r="BL148" s="53" t="s">
        <v>1800</v>
      </c>
      <c r="BM148" s="431" t="str">
        <f>TRIM('1. Artikeldata Grund'!D148)</f>
        <v/>
      </c>
    </row>
    <row r="149" spans="1:65" x14ac:dyDescent="0.25">
      <c r="A149" s="21">
        <v>145</v>
      </c>
      <c r="B149" s="491" t="str">
        <f>'APH KIC KIA PC'!I149</f>
        <v>Välj…</v>
      </c>
      <c r="C149" s="491" t="str">
        <f>'APH KIC KIA PC'!K149</f>
        <v>Välj…</v>
      </c>
      <c r="D149" s="46">
        <f>'APH KIC KIA PC'!D149</f>
        <v>0</v>
      </c>
      <c r="E149" s="47" t="str">
        <f>TRIM(LEFT('1. Artikeldata Grund'!E149,30))</f>
        <v/>
      </c>
      <c r="F149" s="397" t="str">
        <f>IFERROR(TRIM(RIGHT('1. Artikeldata Grund'!E149,LEN('1. Artikeldata Grund'!E149)-30)),"")</f>
        <v/>
      </c>
      <c r="G149" s="48" t="str">
        <f>TRIM('APH KIC KIA PC'!L149)</f>
        <v>Välj….</v>
      </c>
      <c r="H149" s="27">
        <f>'APH KIC KIA PC'!M149</f>
        <v>910</v>
      </c>
      <c r="I149" s="27">
        <v>99</v>
      </c>
      <c r="J149" s="117"/>
      <c r="K149" s="48" t="s">
        <v>1892</v>
      </c>
      <c r="L149" s="48" t="str">
        <f>IF('APH MD APH Specifika'!BD149="J","J","N")</f>
        <v>N</v>
      </c>
      <c r="M149" s="118"/>
      <c r="N149" s="48" t="s">
        <v>1895</v>
      </c>
      <c r="O149" s="119"/>
      <c r="P149" s="48" t="s">
        <v>1894</v>
      </c>
      <c r="Q149" s="27">
        <v>0</v>
      </c>
      <c r="R149" s="117"/>
      <c r="S149" s="117"/>
      <c r="T149" s="117"/>
      <c r="U149" s="117"/>
      <c r="V149" s="117"/>
      <c r="W149" s="27">
        <v>1</v>
      </c>
      <c r="X149" s="27">
        <v>1</v>
      </c>
      <c r="Y149" s="48" t="s">
        <v>1895</v>
      </c>
      <c r="Z149" s="48" t="s">
        <v>1895</v>
      </c>
      <c r="AA149" s="48" t="s">
        <v>1895</v>
      </c>
      <c r="AB149" s="119"/>
      <c r="AC149" s="119"/>
      <c r="AD149" s="119"/>
      <c r="AE149" s="119"/>
      <c r="AF149" s="119"/>
      <c r="AG149" s="119"/>
      <c r="AH149" s="48" t="s">
        <v>1895</v>
      </c>
      <c r="AI149" s="27" t="str">
        <f>TRIM(LEFT('1. Artikeldata Grund'!G149,6))</f>
        <v/>
      </c>
      <c r="AJ149" s="464" cm="1">
        <f t="array" ref="AJ149">_xlfn.IFS(AV149="1",20,AV149="2",20,AV149="3",20,AV149="0",99,AV149="",99)</f>
        <v>99</v>
      </c>
      <c r="AK149" s="50" t="s">
        <v>112</v>
      </c>
      <c r="AL149" s="50" t="s">
        <v>112</v>
      </c>
      <c r="AM149" s="117"/>
      <c r="AN149" s="48"/>
      <c r="AO149" s="48"/>
      <c r="AP149" s="50" t="s">
        <v>112</v>
      </c>
      <c r="AQ149" s="51">
        <v>1</v>
      </c>
      <c r="AR149" s="27" t="str">
        <f>TRIM('APH KIC KIA PC'!O149)</f>
        <v/>
      </c>
      <c r="AS149" s="118"/>
      <c r="AT149" s="48" t="str">
        <f>LEFT('1. Artikeldata Grund'!H149,2)</f>
        <v>Vä</v>
      </c>
      <c r="AU149" s="27" t="str" cm="1">
        <f t="array" ref="AU149">_xlfn.IFS('1. Artikeldata Grund'!I149="","",'1. Artikeldata Grund'!I149=Tabeller!$J$3,"",'1. Artikeldata Grund'!I149=Tabeller!$J$4,"",'1. Artikeldata Grund'!I149=Tabeller!$J$5,LEFT('1. Artikeldata Grund'!I149,1),'1. Artikeldata Grund'!I149=Tabeller!$J$6,LEFT('1. Artikeldata Grund'!I149,1))</f>
        <v/>
      </c>
      <c r="AV149" s="27" t="str" cm="1">
        <f t="array" ref="AV149">_xlfn.IFS('1. Artikeldata Grund'!J149="","",'1. Artikeldata Grund'!J149=Tabeller!$K$3,"",'1. Artikeldata Grund'!J149=Tabeller!$K$4,"",'1. Artikeldata Grund'!J149=Tabeller!$K$5,LEFT('1. Artikeldata Grund'!J149,1),'1. Artikeldata Grund'!J149=Tabeller!$K$6,LEFT('1. Artikeldata Grund'!J149,1),'1. Artikeldata Grund'!J149=Tabeller!$K$7,LEFT('1. Artikeldata Grund'!J149,1))</f>
        <v/>
      </c>
      <c r="AW149" s="27"/>
      <c r="AX149" s="27">
        <f>IF('APH KIC KIA PC'!K149=Tabeller!$AI$4,2,1)</f>
        <v>1</v>
      </c>
      <c r="AY149" s="27" t="str" cm="1">
        <f t="array" ref="AY149">IF('APH KIC KIA PC'!K149=Tabeller!$AI$4,99,IFERROR(_xlfn.IFS('4. Inköpsdata'!L149=25%,41,'4. Inköpsdata'!L149=12%,42,'4. Inköpsdata'!L149=6%,43,'4. Inköpsdata'!L149="Momsfritt",38),""))</f>
        <v/>
      </c>
      <c r="AZ149" s="52" t="e">
        <f>IF('APH KIC KIA PC'!K149=Tabeller!$AI$4,'4. Inköpsdata'!J149,ROUND('APH KIC KIA PC'!AB149,2))</f>
        <v>#VALUE!</v>
      </c>
      <c r="BA149" s="52" t="e">
        <f>IF('APH KIC KIA PC'!K149=Tabeller!$AI$4,0.01,ROUND('APH KIC KIA PC'!AA149,2))</f>
        <v>#VALUE!</v>
      </c>
      <c r="BB149" s="27" t="str">
        <f>TRIM(RIGHT('1. Artikeldata Grund'!G149,2))</f>
        <v/>
      </c>
      <c r="BC149" s="136"/>
      <c r="BD149" s="48" t="s">
        <v>1895</v>
      </c>
      <c r="BE149" s="119"/>
      <c r="BF149" s="50" t="s">
        <v>112</v>
      </c>
      <c r="BG149" s="136"/>
      <c r="BH149" s="52"/>
      <c r="BI149" s="52"/>
      <c r="BJ149" s="52"/>
      <c r="BK149" s="52"/>
      <c r="BL149" s="53" t="s">
        <v>1800</v>
      </c>
      <c r="BM149" s="431" t="str">
        <f>TRIM('1. Artikeldata Grund'!D149)</f>
        <v/>
      </c>
    </row>
    <row r="150" spans="1:65" x14ac:dyDescent="0.25">
      <c r="A150" s="21">
        <v>146</v>
      </c>
      <c r="B150" s="491" t="str">
        <f>'APH KIC KIA PC'!I150</f>
        <v>Välj…</v>
      </c>
      <c r="C150" s="491" t="str">
        <f>'APH KIC KIA PC'!K150</f>
        <v>Välj…</v>
      </c>
      <c r="D150" s="46">
        <f>'APH KIC KIA PC'!D150</f>
        <v>0</v>
      </c>
      <c r="E150" s="47" t="str">
        <f>TRIM(LEFT('1. Artikeldata Grund'!E150,30))</f>
        <v/>
      </c>
      <c r="F150" s="397" t="str">
        <f>IFERROR(TRIM(RIGHT('1. Artikeldata Grund'!E150,LEN('1. Artikeldata Grund'!E150)-30)),"")</f>
        <v/>
      </c>
      <c r="G150" s="48" t="str">
        <f>TRIM('APH KIC KIA PC'!L150)</f>
        <v>Välj….</v>
      </c>
      <c r="H150" s="27">
        <f>'APH KIC KIA PC'!M150</f>
        <v>910</v>
      </c>
      <c r="I150" s="27">
        <v>99</v>
      </c>
      <c r="J150" s="117"/>
      <c r="K150" s="48" t="s">
        <v>1892</v>
      </c>
      <c r="L150" s="48" t="str">
        <f>IF('APH MD APH Specifika'!BD150="J","J","N")</f>
        <v>N</v>
      </c>
      <c r="M150" s="118"/>
      <c r="N150" s="48" t="s">
        <v>1895</v>
      </c>
      <c r="O150" s="119"/>
      <c r="P150" s="48" t="s">
        <v>1894</v>
      </c>
      <c r="Q150" s="27">
        <v>0</v>
      </c>
      <c r="R150" s="117"/>
      <c r="S150" s="117"/>
      <c r="T150" s="117"/>
      <c r="U150" s="117"/>
      <c r="V150" s="117"/>
      <c r="W150" s="27">
        <v>1</v>
      </c>
      <c r="X150" s="27">
        <v>1</v>
      </c>
      <c r="Y150" s="48" t="s">
        <v>1895</v>
      </c>
      <c r="Z150" s="48" t="s">
        <v>1895</v>
      </c>
      <c r="AA150" s="48" t="s">
        <v>1895</v>
      </c>
      <c r="AB150" s="119"/>
      <c r="AC150" s="119"/>
      <c r="AD150" s="119"/>
      <c r="AE150" s="119"/>
      <c r="AF150" s="119"/>
      <c r="AG150" s="119"/>
      <c r="AH150" s="48" t="s">
        <v>1895</v>
      </c>
      <c r="AI150" s="27" t="str">
        <f>TRIM(LEFT('1. Artikeldata Grund'!G150,6))</f>
        <v/>
      </c>
      <c r="AJ150" s="464" cm="1">
        <f t="array" ref="AJ150">_xlfn.IFS(AV150="1",20,AV150="2",20,AV150="3",20,AV150="0",99,AV150="",99)</f>
        <v>99</v>
      </c>
      <c r="AK150" s="50" t="s">
        <v>112</v>
      </c>
      <c r="AL150" s="50" t="s">
        <v>112</v>
      </c>
      <c r="AM150" s="117"/>
      <c r="AN150" s="48"/>
      <c r="AO150" s="48"/>
      <c r="AP150" s="50" t="s">
        <v>112</v>
      </c>
      <c r="AQ150" s="51">
        <v>1</v>
      </c>
      <c r="AR150" s="27" t="str">
        <f>TRIM('APH KIC KIA PC'!O150)</f>
        <v/>
      </c>
      <c r="AS150" s="118"/>
      <c r="AT150" s="48" t="str">
        <f>LEFT('1. Artikeldata Grund'!H150,2)</f>
        <v>Vä</v>
      </c>
      <c r="AU150" s="27" t="str" cm="1">
        <f t="array" ref="AU150">_xlfn.IFS('1. Artikeldata Grund'!I150="","",'1. Artikeldata Grund'!I150=Tabeller!$J$3,"",'1. Artikeldata Grund'!I150=Tabeller!$J$4,"",'1. Artikeldata Grund'!I150=Tabeller!$J$5,LEFT('1. Artikeldata Grund'!I150,1),'1. Artikeldata Grund'!I150=Tabeller!$J$6,LEFT('1. Artikeldata Grund'!I150,1))</f>
        <v/>
      </c>
      <c r="AV150" s="27" t="str" cm="1">
        <f t="array" ref="AV150">_xlfn.IFS('1. Artikeldata Grund'!J150="","",'1. Artikeldata Grund'!J150=Tabeller!$K$3,"",'1. Artikeldata Grund'!J150=Tabeller!$K$4,"",'1. Artikeldata Grund'!J150=Tabeller!$K$5,LEFT('1. Artikeldata Grund'!J150,1),'1. Artikeldata Grund'!J150=Tabeller!$K$6,LEFT('1. Artikeldata Grund'!J150,1),'1. Artikeldata Grund'!J150=Tabeller!$K$7,LEFT('1. Artikeldata Grund'!J150,1))</f>
        <v/>
      </c>
      <c r="AW150" s="27"/>
      <c r="AX150" s="27">
        <f>IF('APH KIC KIA PC'!K150=Tabeller!$AI$4,2,1)</f>
        <v>1</v>
      </c>
      <c r="AY150" s="27" t="str" cm="1">
        <f t="array" ref="AY150">IF('APH KIC KIA PC'!K150=Tabeller!$AI$4,99,IFERROR(_xlfn.IFS('4. Inköpsdata'!L150=25%,41,'4. Inköpsdata'!L150=12%,42,'4. Inköpsdata'!L150=6%,43,'4. Inköpsdata'!L150="Momsfritt",38),""))</f>
        <v/>
      </c>
      <c r="AZ150" s="52" t="e">
        <f>IF('APH KIC KIA PC'!K150=Tabeller!$AI$4,'4. Inköpsdata'!J150,ROUND('APH KIC KIA PC'!AB150,2))</f>
        <v>#VALUE!</v>
      </c>
      <c r="BA150" s="52" t="e">
        <f>IF('APH KIC KIA PC'!K150=Tabeller!$AI$4,0.01,ROUND('APH KIC KIA PC'!AA150,2))</f>
        <v>#VALUE!</v>
      </c>
      <c r="BB150" s="27" t="str">
        <f>TRIM(RIGHT('1. Artikeldata Grund'!G150,2))</f>
        <v/>
      </c>
      <c r="BC150" s="136"/>
      <c r="BD150" s="48" t="s">
        <v>1895</v>
      </c>
      <c r="BE150" s="119"/>
      <c r="BF150" s="50" t="s">
        <v>112</v>
      </c>
      <c r="BG150" s="136"/>
      <c r="BH150" s="52"/>
      <c r="BI150" s="52"/>
      <c r="BJ150" s="52"/>
      <c r="BK150" s="52"/>
      <c r="BL150" s="53" t="s">
        <v>1800</v>
      </c>
      <c r="BM150" s="431" t="str">
        <f>TRIM('1. Artikeldata Grund'!D150)</f>
        <v/>
      </c>
    </row>
    <row r="151" spans="1:65" x14ac:dyDescent="0.25">
      <c r="A151" s="21">
        <v>147</v>
      </c>
      <c r="B151" s="491" t="str">
        <f>'APH KIC KIA PC'!I151</f>
        <v>Välj…</v>
      </c>
      <c r="C151" s="491" t="str">
        <f>'APH KIC KIA PC'!K151</f>
        <v>Välj…</v>
      </c>
      <c r="D151" s="46">
        <f>'APH KIC KIA PC'!D151</f>
        <v>0</v>
      </c>
      <c r="E151" s="47" t="str">
        <f>TRIM(LEFT('1. Artikeldata Grund'!E151,30))</f>
        <v/>
      </c>
      <c r="F151" s="397" t="str">
        <f>IFERROR(TRIM(RIGHT('1. Artikeldata Grund'!E151,LEN('1. Artikeldata Grund'!E151)-30)),"")</f>
        <v/>
      </c>
      <c r="G151" s="48" t="str">
        <f>TRIM('APH KIC KIA PC'!L151)</f>
        <v>Välj….</v>
      </c>
      <c r="H151" s="27">
        <f>'APH KIC KIA PC'!M151</f>
        <v>910</v>
      </c>
      <c r="I151" s="27">
        <v>99</v>
      </c>
      <c r="J151" s="117"/>
      <c r="K151" s="48" t="s">
        <v>1892</v>
      </c>
      <c r="L151" s="48" t="str">
        <f>IF('APH MD APH Specifika'!BD151="J","J","N")</f>
        <v>N</v>
      </c>
      <c r="M151" s="118"/>
      <c r="N151" s="48" t="s">
        <v>1895</v>
      </c>
      <c r="O151" s="119"/>
      <c r="P151" s="48" t="s">
        <v>1894</v>
      </c>
      <c r="Q151" s="27">
        <v>0</v>
      </c>
      <c r="R151" s="117"/>
      <c r="S151" s="117"/>
      <c r="T151" s="117"/>
      <c r="U151" s="117"/>
      <c r="V151" s="117"/>
      <c r="W151" s="27">
        <v>1</v>
      </c>
      <c r="X151" s="27">
        <v>1</v>
      </c>
      <c r="Y151" s="48" t="s">
        <v>1895</v>
      </c>
      <c r="Z151" s="48" t="s">
        <v>1895</v>
      </c>
      <c r="AA151" s="48" t="s">
        <v>1895</v>
      </c>
      <c r="AB151" s="119"/>
      <c r="AC151" s="119"/>
      <c r="AD151" s="119"/>
      <c r="AE151" s="119"/>
      <c r="AF151" s="119"/>
      <c r="AG151" s="119"/>
      <c r="AH151" s="48" t="s">
        <v>1895</v>
      </c>
      <c r="AI151" s="27" t="str">
        <f>TRIM(LEFT('1. Artikeldata Grund'!G151,6))</f>
        <v/>
      </c>
      <c r="AJ151" s="464" cm="1">
        <f t="array" ref="AJ151">_xlfn.IFS(AV151="1",20,AV151="2",20,AV151="3",20,AV151="0",99,AV151="",99)</f>
        <v>99</v>
      </c>
      <c r="AK151" s="50" t="s">
        <v>112</v>
      </c>
      <c r="AL151" s="50" t="s">
        <v>112</v>
      </c>
      <c r="AM151" s="117"/>
      <c r="AN151" s="48"/>
      <c r="AO151" s="48"/>
      <c r="AP151" s="50" t="s">
        <v>112</v>
      </c>
      <c r="AQ151" s="51">
        <v>1</v>
      </c>
      <c r="AR151" s="27" t="str">
        <f>TRIM('APH KIC KIA PC'!O151)</f>
        <v/>
      </c>
      <c r="AS151" s="118"/>
      <c r="AT151" s="48" t="str">
        <f>LEFT('1. Artikeldata Grund'!H151,2)</f>
        <v>Vä</v>
      </c>
      <c r="AU151" s="27" t="str" cm="1">
        <f t="array" ref="AU151">_xlfn.IFS('1. Artikeldata Grund'!I151="","",'1. Artikeldata Grund'!I151=Tabeller!$J$3,"",'1. Artikeldata Grund'!I151=Tabeller!$J$4,"",'1. Artikeldata Grund'!I151=Tabeller!$J$5,LEFT('1. Artikeldata Grund'!I151,1),'1. Artikeldata Grund'!I151=Tabeller!$J$6,LEFT('1. Artikeldata Grund'!I151,1))</f>
        <v/>
      </c>
      <c r="AV151" s="27" t="str" cm="1">
        <f t="array" ref="AV151">_xlfn.IFS('1. Artikeldata Grund'!J151="","",'1. Artikeldata Grund'!J151=Tabeller!$K$3,"",'1. Artikeldata Grund'!J151=Tabeller!$K$4,"",'1. Artikeldata Grund'!J151=Tabeller!$K$5,LEFT('1. Artikeldata Grund'!J151,1),'1. Artikeldata Grund'!J151=Tabeller!$K$6,LEFT('1. Artikeldata Grund'!J151,1),'1. Artikeldata Grund'!J151=Tabeller!$K$7,LEFT('1. Artikeldata Grund'!J151,1))</f>
        <v/>
      </c>
      <c r="AW151" s="27"/>
      <c r="AX151" s="27">
        <f>IF('APH KIC KIA PC'!K151=Tabeller!$AI$4,2,1)</f>
        <v>1</v>
      </c>
      <c r="AY151" s="27" t="str" cm="1">
        <f t="array" ref="AY151">IF('APH KIC KIA PC'!K151=Tabeller!$AI$4,99,IFERROR(_xlfn.IFS('4. Inköpsdata'!L151=25%,41,'4. Inköpsdata'!L151=12%,42,'4. Inköpsdata'!L151=6%,43,'4. Inköpsdata'!L151="Momsfritt",38),""))</f>
        <v/>
      </c>
      <c r="AZ151" s="52" t="e">
        <f>IF('APH KIC KIA PC'!K151=Tabeller!$AI$4,'4. Inköpsdata'!J151,ROUND('APH KIC KIA PC'!AB151,2))</f>
        <v>#VALUE!</v>
      </c>
      <c r="BA151" s="52" t="e">
        <f>IF('APH KIC KIA PC'!K151=Tabeller!$AI$4,0.01,ROUND('APH KIC KIA PC'!AA151,2))</f>
        <v>#VALUE!</v>
      </c>
      <c r="BB151" s="27" t="str">
        <f>TRIM(RIGHT('1. Artikeldata Grund'!G151,2))</f>
        <v/>
      </c>
      <c r="BC151" s="136"/>
      <c r="BD151" s="48" t="s">
        <v>1895</v>
      </c>
      <c r="BE151" s="119"/>
      <c r="BF151" s="50" t="s">
        <v>112</v>
      </c>
      <c r="BG151" s="136"/>
      <c r="BH151" s="52"/>
      <c r="BI151" s="52"/>
      <c r="BJ151" s="52"/>
      <c r="BK151" s="52"/>
      <c r="BL151" s="53" t="s">
        <v>1800</v>
      </c>
      <c r="BM151" s="431" t="str">
        <f>TRIM('1. Artikeldata Grund'!D151)</f>
        <v/>
      </c>
    </row>
    <row r="152" spans="1:65" x14ac:dyDescent="0.25">
      <c r="A152" s="21">
        <v>148</v>
      </c>
      <c r="B152" s="491" t="str">
        <f>'APH KIC KIA PC'!I152</f>
        <v>Välj…</v>
      </c>
      <c r="C152" s="491" t="str">
        <f>'APH KIC KIA PC'!K152</f>
        <v>Välj…</v>
      </c>
      <c r="D152" s="46">
        <f>'APH KIC KIA PC'!D152</f>
        <v>0</v>
      </c>
      <c r="E152" s="47" t="str">
        <f>TRIM(LEFT('1. Artikeldata Grund'!E152,30))</f>
        <v/>
      </c>
      <c r="F152" s="397" t="str">
        <f>IFERROR(TRIM(RIGHT('1. Artikeldata Grund'!E152,LEN('1. Artikeldata Grund'!E152)-30)),"")</f>
        <v/>
      </c>
      <c r="G152" s="48" t="str">
        <f>TRIM('APH KIC KIA PC'!L152)</f>
        <v>Välj….</v>
      </c>
      <c r="H152" s="27">
        <f>'APH KIC KIA PC'!M152</f>
        <v>910</v>
      </c>
      <c r="I152" s="27">
        <v>99</v>
      </c>
      <c r="J152" s="117"/>
      <c r="K152" s="48" t="s">
        <v>1892</v>
      </c>
      <c r="L152" s="48" t="str">
        <f>IF('APH MD APH Specifika'!BD152="J","J","N")</f>
        <v>N</v>
      </c>
      <c r="M152" s="118"/>
      <c r="N152" s="48" t="s">
        <v>1895</v>
      </c>
      <c r="O152" s="119"/>
      <c r="P152" s="48" t="s">
        <v>1894</v>
      </c>
      <c r="Q152" s="27">
        <v>0</v>
      </c>
      <c r="R152" s="117"/>
      <c r="S152" s="117"/>
      <c r="T152" s="117"/>
      <c r="U152" s="117"/>
      <c r="V152" s="117"/>
      <c r="W152" s="27">
        <v>1</v>
      </c>
      <c r="X152" s="27">
        <v>1</v>
      </c>
      <c r="Y152" s="48" t="s">
        <v>1895</v>
      </c>
      <c r="Z152" s="48" t="s">
        <v>1895</v>
      </c>
      <c r="AA152" s="48" t="s">
        <v>1895</v>
      </c>
      <c r="AB152" s="119"/>
      <c r="AC152" s="119"/>
      <c r="AD152" s="119"/>
      <c r="AE152" s="119"/>
      <c r="AF152" s="119"/>
      <c r="AG152" s="119"/>
      <c r="AH152" s="48" t="s">
        <v>1895</v>
      </c>
      <c r="AI152" s="27" t="str">
        <f>TRIM(LEFT('1. Artikeldata Grund'!G152,6))</f>
        <v/>
      </c>
      <c r="AJ152" s="464" cm="1">
        <f t="array" ref="AJ152">_xlfn.IFS(AV152="1",20,AV152="2",20,AV152="3",20,AV152="0",99,AV152="",99)</f>
        <v>99</v>
      </c>
      <c r="AK152" s="50" t="s">
        <v>112</v>
      </c>
      <c r="AL152" s="50" t="s">
        <v>112</v>
      </c>
      <c r="AM152" s="117"/>
      <c r="AN152" s="48"/>
      <c r="AO152" s="48"/>
      <c r="AP152" s="50" t="s">
        <v>112</v>
      </c>
      <c r="AQ152" s="51">
        <v>1</v>
      </c>
      <c r="AR152" s="27" t="str">
        <f>TRIM('APH KIC KIA PC'!O152)</f>
        <v/>
      </c>
      <c r="AS152" s="118"/>
      <c r="AT152" s="48" t="str">
        <f>LEFT('1. Artikeldata Grund'!H152,2)</f>
        <v>Vä</v>
      </c>
      <c r="AU152" s="27" t="str" cm="1">
        <f t="array" ref="AU152">_xlfn.IFS('1. Artikeldata Grund'!I152="","",'1. Artikeldata Grund'!I152=Tabeller!$J$3,"",'1. Artikeldata Grund'!I152=Tabeller!$J$4,"",'1. Artikeldata Grund'!I152=Tabeller!$J$5,LEFT('1. Artikeldata Grund'!I152,1),'1. Artikeldata Grund'!I152=Tabeller!$J$6,LEFT('1. Artikeldata Grund'!I152,1))</f>
        <v/>
      </c>
      <c r="AV152" s="27" t="str" cm="1">
        <f t="array" ref="AV152">_xlfn.IFS('1. Artikeldata Grund'!J152="","",'1. Artikeldata Grund'!J152=Tabeller!$K$3,"",'1. Artikeldata Grund'!J152=Tabeller!$K$4,"",'1. Artikeldata Grund'!J152=Tabeller!$K$5,LEFT('1. Artikeldata Grund'!J152,1),'1. Artikeldata Grund'!J152=Tabeller!$K$6,LEFT('1. Artikeldata Grund'!J152,1),'1. Artikeldata Grund'!J152=Tabeller!$K$7,LEFT('1. Artikeldata Grund'!J152,1))</f>
        <v/>
      </c>
      <c r="AW152" s="27"/>
      <c r="AX152" s="27">
        <f>IF('APH KIC KIA PC'!K152=Tabeller!$AI$4,2,1)</f>
        <v>1</v>
      </c>
      <c r="AY152" s="27" t="str" cm="1">
        <f t="array" ref="AY152">IF('APH KIC KIA PC'!K152=Tabeller!$AI$4,99,IFERROR(_xlfn.IFS('4. Inköpsdata'!L152=25%,41,'4. Inköpsdata'!L152=12%,42,'4. Inköpsdata'!L152=6%,43,'4. Inköpsdata'!L152="Momsfritt",38),""))</f>
        <v/>
      </c>
      <c r="AZ152" s="52" t="e">
        <f>IF('APH KIC KIA PC'!K152=Tabeller!$AI$4,'4. Inköpsdata'!J152,ROUND('APH KIC KIA PC'!AB152,2))</f>
        <v>#VALUE!</v>
      </c>
      <c r="BA152" s="52" t="e">
        <f>IF('APH KIC KIA PC'!K152=Tabeller!$AI$4,0.01,ROUND('APH KIC KIA PC'!AA152,2))</f>
        <v>#VALUE!</v>
      </c>
      <c r="BB152" s="27" t="str">
        <f>TRIM(RIGHT('1. Artikeldata Grund'!G152,2))</f>
        <v/>
      </c>
      <c r="BC152" s="136"/>
      <c r="BD152" s="48" t="s">
        <v>1895</v>
      </c>
      <c r="BE152" s="119"/>
      <c r="BF152" s="50" t="s">
        <v>112</v>
      </c>
      <c r="BG152" s="136"/>
      <c r="BH152" s="52"/>
      <c r="BI152" s="52"/>
      <c r="BJ152" s="52"/>
      <c r="BK152" s="52"/>
      <c r="BL152" s="53" t="s">
        <v>1800</v>
      </c>
      <c r="BM152" s="431" t="str">
        <f>TRIM('1. Artikeldata Grund'!D152)</f>
        <v/>
      </c>
    </row>
    <row r="153" spans="1:65" x14ac:dyDescent="0.25">
      <c r="A153" s="21">
        <v>149</v>
      </c>
      <c r="B153" s="491" t="str">
        <f>'APH KIC KIA PC'!I153</f>
        <v>Välj…</v>
      </c>
      <c r="C153" s="491" t="str">
        <f>'APH KIC KIA PC'!K153</f>
        <v>Välj…</v>
      </c>
      <c r="D153" s="46">
        <f>'APH KIC KIA PC'!D153</f>
        <v>0</v>
      </c>
      <c r="E153" s="47" t="str">
        <f>TRIM(LEFT('1. Artikeldata Grund'!E153,30))</f>
        <v/>
      </c>
      <c r="F153" s="397" t="str">
        <f>IFERROR(TRIM(RIGHT('1. Artikeldata Grund'!E153,LEN('1. Artikeldata Grund'!E153)-30)),"")</f>
        <v/>
      </c>
      <c r="G153" s="48" t="str">
        <f>TRIM('APH KIC KIA PC'!L153)</f>
        <v>Välj….</v>
      </c>
      <c r="H153" s="27">
        <f>'APH KIC KIA PC'!M153</f>
        <v>910</v>
      </c>
      <c r="I153" s="27">
        <v>99</v>
      </c>
      <c r="J153" s="117"/>
      <c r="K153" s="48" t="s">
        <v>1892</v>
      </c>
      <c r="L153" s="48" t="str">
        <f>IF('APH MD APH Specifika'!BD153="J","J","N")</f>
        <v>N</v>
      </c>
      <c r="M153" s="118"/>
      <c r="N153" s="48" t="s">
        <v>1895</v>
      </c>
      <c r="O153" s="119"/>
      <c r="P153" s="48" t="s">
        <v>1894</v>
      </c>
      <c r="Q153" s="27">
        <v>0</v>
      </c>
      <c r="R153" s="117"/>
      <c r="S153" s="117"/>
      <c r="T153" s="117"/>
      <c r="U153" s="117"/>
      <c r="V153" s="117"/>
      <c r="W153" s="27">
        <v>1</v>
      </c>
      <c r="X153" s="27">
        <v>1</v>
      </c>
      <c r="Y153" s="48" t="s">
        <v>1895</v>
      </c>
      <c r="Z153" s="48" t="s">
        <v>1895</v>
      </c>
      <c r="AA153" s="48" t="s">
        <v>1895</v>
      </c>
      <c r="AB153" s="119"/>
      <c r="AC153" s="119"/>
      <c r="AD153" s="119"/>
      <c r="AE153" s="119"/>
      <c r="AF153" s="119"/>
      <c r="AG153" s="119"/>
      <c r="AH153" s="48" t="s">
        <v>1895</v>
      </c>
      <c r="AI153" s="27" t="str">
        <f>TRIM(LEFT('1. Artikeldata Grund'!G153,6))</f>
        <v/>
      </c>
      <c r="AJ153" s="464" cm="1">
        <f t="array" ref="AJ153">_xlfn.IFS(AV153="1",20,AV153="2",20,AV153="3",20,AV153="0",99,AV153="",99)</f>
        <v>99</v>
      </c>
      <c r="AK153" s="50" t="s">
        <v>112</v>
      </c>
      <c r="AL153" s="50" t="s">
        <v>112</v>
      </c>
      <c r="AM153" s="117"/>
      <c r="AN153" s="48"/>
      <c r="AO153" s="48"/>
      <c r="AP153" s="50" t="s">
        <v>112</v>
      </c>
      <c r="AQ153" s="51">
        <v>1</v>
      </c>
      <c r="AR153" s="27" t="str">
        <f>TRIM('APH KIC KIA PC'!O153)</f>
        <v/>
      </c>
      <c r="AS153" s="118"/>
      <c r="AT153" s="48" t="str">
        <f>LEFT('1. Artikeldata Grund'!H153,2)</f>
        <v>Vä</v>
      </c>
      <c r="AU153" s="27" t="str" cm="1">
        <f t="array" ref="AU153">_xlfn.IFS('1. Artikeldata Grund'!I153="","",'1. Artikeldata Grund'!I153=Tabeller!$J$3,"",'1. Artikeldata Grund'!I153=Tabeller!$J$4,"",'1. Artikeldata Grund'!I153=Tabeller!$J$5,LEFT('1. Artikeldata Grund'!I153,1),'1. Artikeldata Grund'!I153=Tabeller!$J$6,LEFT('1. Artikeldata Grund'!I153,1))</f>
        <v/>
      </c>
      <c r="AV153" s="27" t="str" cm="1">
        <f t="array" ref="AV153">_xlfn.IFS('1. Artikeldata Grund'!J153="","",'1. Artikeldata Grund'!J153=Tabeller!$K$3,"",'1. Artikeldata Grund'!J153=Tabeller!$K$4,"",'1. Artikeldata Grund'!J153=Tabeller!$K$5,LEFT('1. Artikeldata Grund'!J153,1),'1. Artikeldata Grund'!J153=Tabeller!$K$6,LEFT('1. Artikeldata Grund'!J153,1),'1. Artikeldata Grund'!J153=Tabeller!$K$7,LEFT('1. Artikeldata Grund'!J153,1))</f>
        <v/>
      </c>
      <c r="AW153" s="27"/>
      <c r="AX153" s="27">
        <f>IF('APH KIC KIA PC'!K153=Tabeller!$AI$4,2,1)</f>
        <v>1</v>
      </c>
      <c r="AY153" s="27" t="str" cm="1">
        <f t="array" ref="AY153">IF('APH KIC KIA PC'!K153=Tabeller!$AI$4,99,IFERROR(_xlfn.IFS('4. Inköpsdata'!L153=25%,41,'4. Inköpsdata'!L153=12%,42,'4. Inköpsdata'!L153=6%,43,'4. Inköpsdata'!L153="Momsfritt",38),""))</f>
        <v/>
      </c>
      <c r="AZ153" s="52" t="e">
        <f>IF('APH KIC KIA PC'!K153=Tabeller!$AI$4,'4. Inköpsdata'!J153,ROUND('APH KIC KIA PC'!AB153,2))</f>
        <v>#VALUE!</v>
      </c>
      <c r="BA153" s="52" t="e">
        <f>IF('APH KIC KIA PC'!K153=Tabeller!$AI$4,0.01,ROUND('APH KIC KIA PC'!AA153,2))</f>
        <v>#VALUE!</v>
      </c>
      <c r="BB153" s="27" t="str">
        <f>TRIM(RIGHT('1. Artikeldata Grund'!G153,2))</f>
        <v/>
      </c>
      <c r="BC153" s="136"/>
      <c r="BD153" s="48" t="s">
        <v>1895</v>
      </c>
      <c r="BE153" s="119"/>
      <c r="BF153" s="50" t="s">
        <v>112</v>
      </c>
      <c r="BG153" s="136"/>
      <c r="BH153" s="52"/>
      <c r="BI153" s="52"/>
      <c r="BJ153" s="52"/>
      <c r="BK153" s="52"/>
      <c r="BL153" s="53" t="s">
        <v>1800</v>
      </c>
      <c r="BM153" s="431" t="str">
        <f>TRIM('1. Artikeldata Grund'!D153)</f>
        <v/>
      </c>
    </row>
    <row r="154" spans="1:65" x14ac:dyDescent="0.25">
      <c r="A154" s="21">
        <v>150</v>
      </c>
      <c r="B154" s="491" t="str">
        <f>'APH KIC KIA PC'!I154</f>
        <v>Välj…</v>
      </c>
      <c r="C154" s="491" t="str">
        <f>'APH KIC KIA PC'!K154</f>
        <v>Välj…</v>
      </c>
      <c r="D154" s="46">
        <f>'APH KIC KIA PC'!D154</f>
        <v>0</v>
      </c>
      <c r="E154" s="47" t="str">
        <f>TRIM(LEFT('1. Artikeldata Grund'!E154,30))</f>
        <v/>
      </c>
      <c r="F154" s="397" t="str">
        <f>IFERROR(TRIM(RIGHT('1. Artikeldata Grund'!E154,LEN('1. Artikeldata Grund'!E154)-30)),"")</f>
        <v/>
      </c>
      <c r="G154" s="48" t="str">
        <f>TRIM('APH KIC KIA PC'!L154)</f>
        <v>Välj….</v>
      </c>
      <c r="H154" s="27">
        <f>'APH KIC KIA PC'!M154</f>
        <v>910</v>
      </c>
      <c r="I154" s="27">
        <v>99</v>
      </c>
      <c r="J154" s="117"/>
      <c r="K154" s="48" t="s">
        <v>1892</v>
      </c>
      <c r="L154" s="48" t="str">
        <f>IF('APH MD APH Specifika'!BD154="J","J","N")</f>
        <v>N</v>
      </c>
      <c r="M154" s="118"/>
      <c r="N154" s="48" t="s">
        <v>1895</v>
      </c>
      <c r="O154" s="119"/>
      <c r="P154" s="48" t="s">
        <v>1894</v>
      </c>
      <c r="Q154" s="27">
        <v>0</v>
      </c>
      <c r="R154" s="117"/>
      <c r="S154" s="117"/>
      <c r="T154" s="117"/>
      <c r="U154" s="117"/>
      <c r="V154" s="117"/>
      <c r="W154" s="27">
        <v>1</v>
      </c>
      <c r="X154" s="27">
        <v>1</v>
      </c>
      <c r="Y154" s="48" t="s">
        <v>1895</v>
      </c>
      <c r="Z154" s="48" t="s">
        <v>1895</v>
      </c>
      <c r="AA154" s="48" t="s">
        <v>1895</v>
      </c>
      <c r="AB154" s="119"/>
      <c r="AC154" s="119"/>
      <c r="AD154" s="119"/>
      <c r="AE154" s="119"/>
      <c r="AF154" s="119"/>
      <c r="AG154" s="119"/>
      <c r="AH154" s="48" t="s">
        <v>1895</v>
      </c>
      <c r="AI154" s="27" t="str">
        <f>TRIM(LEFT('1. Artikeldata Grund'!G154,6))</f>
        <v/>
      </c>
      <c r="AJ154" s="464" cm="1">
        <f t="array" ref="AJ154">_xlfn.IFS(AV154="1",20,AV154="2",20,AV154="3",20,AV154="0",99,AV154="",99)</f>
        <v>99</v>
      </c>
      <c r="AK154" s="50" t="s">
        <v>112</v>
      </c>
      <c r="AL154" s="50" t="s">
        <v>112</v>
      </c>
      <c r="AM154" s="117"/>
      <c r="AN154" s="48"/>
      <c r="AO154" s="48"/>
      <c r="AP154" s="50" t="s">
        <v>112</v>
      </c>
      <c r="AQ154" s="51">
        <v>1</v>
      </c>
      <c r="AR154" s="27" t="str">
        <f>TRIM('APH KIC KIA PC'!O154)</f>
        <v/>
      </c>
      <c r="AS154" s="118"/>
      <c r="AT154" s="48" t="str">
        <f>LEFT('1. Artikeldata Grund'!H154,2)</f>
        <v>Vä</v>
      </c>
      <c r="AU154" s="27" t="str" cm="1">
        <f t="array" ref="AU154">_xlfn.IFS('1. Artikeldata Grund'!I154="","",'1. Artikeldata Grund'!I154=Tabeller!$J$3,"",'1. Artikeldata Grund'!I154=Tabeller!$J$4,"",'1. Artikeldata Grund'!I154=Tabeller!$J$5,LEFT('1. Artikeldata Grund'!I154,1),'1. Artikeldata Grund'!I154=Tabeller!$J$6,LEFT('1. Artikeldata Grund'!I154,1))</f>
        <v/>
      </c>
      <c r="AV154" s="27" t="str" cm="1">
        <f t="array" ref="AV154">_xlfn.IFS('1. Artikeldata Grund'!J154="","",'1. Artikeldata Grund'!J154=Tabeller!$K$3,"",'1. Artikeldata Grund'!J154=Tabeller!$K$4,"",'1. Artikeldata Grund'!J154=Tabeller!$K$5,LEFT('1. Artikeldata Grund'!J154,1),'1. Artikeldata Grund'!J154=Tabeller!$K$6,LEFT('1. Artikeldata Grund'!J154,1),'1. Artikeldata Grund'!J154=Tabeller!$K$7,LEFT('1. Artikeldata Grund'!J154,1))</f>
        <v/>
      </c>
      <c r="AW154" s="27"/>
      <c r="AX154" s="27">
        <f>IF('APH KIC KIA PC'!K154=Tabeller!$AI$4,2,1)</f>
        <v>1</v>
      </c>
      <c r="AY154" s="27" t="str" cm="1">
        <f t="array" ref="AY154">IF('APH KIC KIA PC'!K154=Tabeller!$AI$4,99,IFERROR(_xlfn.IFS('4. Inköpsdata'!L154=25%,41,'4. Inköpsdata'!L154=12%,42,'4. Inköpsdata'!L154=6%,43,'4. Inköpsdata'!L154="Momsfritt",38),""))</f>
        <v/>
      </c>
      <c r="AZ154" s="52" t="e">
        <f>IF('APH KIC KIA PC'!K154=Tabeller!$AI$4,'4. Inköpsdata'!J154,ROUND('APH KIC KIA PC'!AB154,2))</f>
        <v>#VALUE!</v>
      </c>
      <c r="BA154" s="52" t="e">
        <f>IF('APH KIC KIA PC'!K154=Tabeller!$AI$4,0.01,ROUND('APH KIC KIA PC'!AA154,2))</f>
        <v>#VALUE!</v>
      </c>
      <c r="BB154" s="27" t="str">
        <f>TRIM(RIGHT('1. Artikeldata Grund'!G154,2))</f>
        <v/>
      </c>
      <c r="BC154" s="136"/>
      <c r="BD154" s="48" t="s">
        <v>1895</v>
      </c>
      <c r="BE154" s="119"/>
      <c r="BF154" s="50" t="s">
        <v>112</v>
      </c>
      <c r="BG154" s="136"/>
      <c r="BH154" s="52"/>
      <c r="BI154" s="52"/>
      <c r="BJ154" s="52"/>
      <c r="BK154" s="52"/>
      <c r="BL154" s="53" t="s">
        <v>1800</v>
      </c>
      <c r="BM154" s="431" t="str">
        <f>TRIM('1. Artikeldata Grund'!D154)</f>
        <v/>
      </c>
    </row>
    <row r="155" spans="1:65" x14ac:dyDescent="0.25">
      <c r="A155" s="21">
        <v>151</v>
      </c>
      <c r="B155" s="491" t="str">
        <f>'APH KIC KIA PC'!I155</f>
        <v>Välj…</v>
      </c>
      <c r="C155" s="491" t="str">
        <f>'APH KIC KIA PC'!K155</f>
        <v>Välj…</v>
      </c>
      <c r="D155" s="46">
        <f>'APH KIC KIA PC'!D155</f>
        <v>0</v>
      </c>
      <c r="E155" s="47" t="str">
        <f>TRIM(LEFT('1. Artikeldata Grund'!E155,30))</f>
        <v/>
      </c>
      <c r="F155" s="397" t="str">
        <f>IFERROR(TRIM(RIGHT('1. Artikeldata Grund'!E155,LEN('1. Artikeldata Grund'!E155)-30)),"")</f>
        <v/>
      </c>
      <c r="G155" s="48" t="str">
        <f>TRIM('APH KIC KIA PC'!L155)</f>
        <v>Välj….</v>
      </c>
      <c r="H155" s="27">
        <f>'APH KIC KIA PC'!M155</f>
        <v>910</v>
      </c>
      <c r="I155" s="27">
        <v>99</v>
      </c>
      <c r="J155" s="117"/>
      <c r="K155" s="48" t="s">
        <v>1892</v>
      </c>
      <c r="L155" s="48" t="str">
        <f>IF('APH MD APH Specifika'!BD155="J","J","N")</f>
        <v>N</v>
      </c>
      <c r="M155" s="118"/>
      <c r="N155" s="48" t="s">
        <v>1895</v>
      </c>
      <c r="O155" s="119"/>
      <c r="P155" s="48" t="s">
        <v>1894</v>
      </c>
      <c r="Q155" s="27">
        <v>0</v>
      </c>
      <c r="R155" s="117"/>
      <c r="S155" s="117"/>
      <c r="T155" s="117"/>
      <c r="U155" s="117"/>
      <c r="V155" s="117"/>
      <c r="W155" s="27">
        <v>1</v>
      </c>
      <c r="X155" s="27">
        <v>1</v>
      </c>
      <c r="Y155" s="48" t="s">
        <v>1895</v>
      </c>
      <c r="Z155" s="48" t="s">
        <v>1895</v>
      </c>
      <c r="AA155" s="48" t="s">
        <v>1895</v>
      </c>
      <c r="AB155" s="119"/>
      <c r="AC155" s="119"/>
      <c r="AD155" s="119"/>
      <c r="AE155" s="119"/>
      <c r="AF155" s="119"/>
      <c r="AG155" s="119"/>
      <c r="AH155" s="48" t="s">
        <v>1895</v>
      </c>
      <c r="AI155" s="27" t="str">
        <f>TRIM(LEFT('1. Artikeldata Grund'!G155,6))</f>
        <v/>
      </c>
      <c r="AJ155" s="464" cm="1">
        <f t="array" ref="AJ155">_xlfn.IFS(AV155="1",20,AV155="2",20,AV155="3",20,AV155="0",99,AV155="",99)</f>
        <v>99</v>
      </c>
      <c r="AK155" s="50" t="s">
        <v>112</v>
      </c>
      <c r="AL155" s="50" t="s">
        <v>112</v>
      </c>
      <c r="AM155" s="117"/>
      <c r="AN155" s="48"/>
      <c r="AO155" s="48"/>
      <c r="AP155" s="50" t="s">
        <v>112</v>
      </c>
      <c r="AQ155" s="51">
        <v>1</v>
      </c>
      <c r="AR155" s="27" t="str">
        <f>TRIM('APH KIC KIA PC'!O155)</f>
        <v/>
      </c>
      <c r="AS155" s="118"/>
      <c r="AT155" s="48" t="str">
        <f>LEFT('1. Artikeldata Grund'!H155,2)</f>
        <v>Vä</v>
      </c>
      <c r="AU155" s="27" t="str" cm="1">
        <f t="array" ref="AU155">_xlfn.IFS('1. Artikeldata Grund'!I155="","",'1. Artikeldata Grund'!I155=Tabeller!$J$3,"",'1. Artikeldata Grund'!I155=Tabeller!$J$4,"",'1. Artikeldata Grund'!I155=Tabeller!$J$5,LEFT('1. Artikeldata Grund'!I155,1),'1. Artikeldata Grund'!I155=Tabeller!$J$6,LEFT('1. Artikeldata Grund'!I155,1))</f>
        <v/>
      </c>
      <c r="AV155" s="27" t="str" cm="1">
        <f t="array" ref="AV155">_xlfn.IFS('1. Artikeldata Grund'!J155="","",'1. Artikeldata Grund'!J155=Tabeller!$K$3,"",'1. Artikeldata Grund'!J155=Tabeller!$K$4,"",'1. Artikeldata Grund'!J155=Tabeller!$K$5,LEFT('1. Artikeldata Grund'!J155,1),'1. Artikeldata Grund'!J155=Tabeller!$K$6,LEFT('1. Artikeldata Grund'!J155,1),'1. Artikeldata Grund'!J155=Tabeller!$K$7,LEFT('1. Artikeldata Grund'!J155,1))</f>
        <v/>
      </c>
      <c r="AW155" s="27"/>
      <c r="AX155" s="27">
        <f>IF('APH KIC KIA PC'!K155=Tabeller!$AI$4,2,1)</f>
        <v>1</v>
      </c>
      <c r="AY155" s="27" t="str" cm="1">
        <f t="array" ref="AY155">IF('APH KIC KIA PC'!K155=Tabeller!$AI$4,99,IFERROR(_xlfn.IFS('4. Inköpsdata'!L155=25%,41,'4. Inköpsdata'!L155=12%,42,'4. Inköpsdata'!L155=6%,43,'4. Inköpsdata'!L155="Momsfritt",38),""))</f>
        <v/>
      </c>
      <c r="AZ155" s="52" t="e">
        <f>IF('APH KIC KIA PC'!K155=Tabeller!$AI$4,'4. Inköpsdata'!J155,ROUND('APH KIC KIA PC'!AB155,2))</f>
        <v>#VALUE!</v>
      </c>
      <c r="BA155" s="52" t="e">
        <f>IF('APH KIC KIA PC'!K155=Tabeller!$AI$4,0.01,ROUND('APH KIC KIA PC'!AA155,2))</f>
        <v>#VALUE!</v>
      </c>
      <c r="BB155" s="27" t="str">
        <f>TRIM(RIGHT('1. Artikeldata Grund'!G155,2))</f>
        <v/>
      </c>
      <c r="BC155" s="136"/>
      <c r="BD155" s="48" t="s">
        <v>1895</v>
      </c>
      <c r="BE155" s="119"/>
      <c r="BF155" s="50" t="s">
        <v>112</v>
      </c>
      <c r="BG155" s="136"/>
      <c r="BH155" s="52"/>
      <c r="BI155" s="52"/>
      <c r="BJ155" s="52"/>
      <c r="BK155" s="52"/>
      <c r="BL155" s="53" t="s">
        <v>1800</v>
      </c>
      <c r="BM155" s="431" t="str">
        <f>TRIM('1. Artikeldata Grund'!D155)</f>
        <v/>
      </c>
    </row>
    <row r="156" spans="1:65" x14ac:dyDescent="0.25">
      <c r="A156" s="21">
        <v>152</v>
      </c>
      <c r="B156" s="491" t="str">
        <f>'APH KIC KIA PC'!I156</f>
        <v>Välj…</v>
      </c>
      <c r="C156" s="491" t="str">
        <f>'APH KIC KIA PC'!K156</f>
        <v>Välj…</v>
      </c>
      <c r="D156" s="46">
        <f>'APH KIC KIA PC'!D156</f>
        <v>0</v>
      </c>
      <c r="E156" s="47" t="str">
        <f>TRIM(LEFT('1. Artikeldata Grund'!E156,30))</f>
        <v/>
      </c>
      <c r="F156" s="397" t="str">
        <f>IFERROR(TRIM(RIGHT('1. Artikeldata Grund'!E156,LEN('1. Artikeldata Grund'!E156)-30)),"")</f>
        <v/>
      </c>
      <c r="G156" s="48" t="str">
        <f>TRIM('APH KIC KIA PC'!L156)</f>
        <v>Välj….</v>
      </c>
      <c r="H156" s="27">
        <f>'APH KIC KIA PC'!M156</f>
        <v>910</v>
      </c>
      <c r="I156" s="27">
        <v>99</v>
      </c>
      <c r="J156" s="117"/>
      <c r="K156" s="48" t="s">
        <v>1892</v>
      </c>
      <c r="L156" s="48" t="str">
        <f>IF('APH MD APH Specifika'!BD156="J","J","N")</f>
        <v>N</v>
      </c>
      <c r="M156" s="118"/>
      <c r="N156" s="48" t="s">
        <v>1895</v>
      </c>
      <c r="O156" s="119"/>
      <c r="P156" s="48" t="s">
        <v>1894</v>
      </c>
      <c r="Q156" s="27">
        <v>0</v>
      </c>
      <c r="R156" s="117"/>
      <c r="S156" s="117"/>
      <c r="T156" s="117"/>
      <c r="U156" s="117"/>
      <c r="V156" s="117"/>
      <c r="W156" s="27">
        <v>1</v>
      </c>
      <c r="X156" s="27">
        <v>1</v>
      </c>
      <c r="Y156" s="48" t="s">
        <v>1895</v>
      </c>
      <c r="Z156" s="48" t="s">
        <v>1895</v>
      </c>
      <c r="AA156" s="48" t="s">
        <v>1895</v>
      </c>
      <c r="AB156" s="119"/>
      <c r="AC156" s="119"/>
      <c r="AD156" s="119"/>
      <c r="AE156" s="119"/>
      <c r="AF156" s="119"/>
      <c r="AG156" s="119"/>
      <c r="AH156" s="48" t="s">
        <v>1895</v>
      </c>
      <c r="AI156" s="27" t="str">
        <f>TRIM(LEFT('1. Artikeldata Grund'!G156,6))</f>
        <v/>
      </c>
      <c r="AJ156" s="464" cm="1">
        <f t="array" ref="AJ156">_xlfn.IFS(AV156="1",20,AV156="2",20,AV156="3",20,AV156="0",99,AV156="",99)</f>
        <v>99</v>
      </c>
      <c r="AK156" s="50" t="s">
        <v>112</v>
      </c>
      <c r="AL156" s="50" t="s">
        <v>112</v>
      </c>
      <c r="AM156" s="117"/>
      <c r="AN156" s="48"/>
      <c r="AO156" s="48"/>
      <c r="AP156" s="50" t="s">
        <v>112</v>
      </c>
      <c r="AQ156" s="51">
        <v>1</v>
      </c>
      <c r="AR156" s="27" t="str">
        <f>TRIM('APH KIC KIA PC'!O156)</f>
        <v/>
      </c>
      <c r="AS156" s="118"/>
      <c r="AT156" s="48" t="str">
        <f>LEFT('1. Artikeldata Grund'!H156,2)</f>
        <v>Vä</v>
      </c>
      <c r="AU156" s="27" t="str" cm="1">
        <f t="array" ref="AU156">_xlfn.IFS('1. Artikeldata Grund'!I156="","",'1. Artikeldata Grund'!I156=Tabeller!$J$3,"",'1. Artikeldata Grund'!I156=Tabeller!$J$4,"",'1. Artikeldata Grund'!I156=Tabeller!$J$5,LEFT('1. Artikeldata Grund'!I156,1),'1. Artikeldata Grund'!I156=Tabeller!$J$6,LEFT('1. Artikeldata Grund'!I156,1))</f>
        <v/>
      </c>
      <c r="AV156" s="27" t="str" cm="1">
        <f t="array" ref="AV156">_xlfn.IFS('1. Artikeldata Grund'!J156="","",'1. Artikeldata Grund'!J156=Tabeller!$K$3,"",'1. Artikeldata Grund'!J156=Tabeller!$K$4,"",'1. Artikeldata Grund'!J156=Tabeller!$K$5,LEFT('1. Artikeldata Grund'!J156,1),'1. Artikeldata Grund'!J156=Tabeller!$K$6,LEFT('1. Artikeldata Grund'!J156,1),'1. Artikeldata Grund'!J156=Tabeller!$K$7,LEFT('1. Artikeldata Grund'!J156,1))</f>
        <v/>
      </c>
      <c r="AW156" s="27"/>
      <c r="AX156" s="27">
        <f>IF('APH KIC KIA PC'!K156=Tabeller!$AI$4,2,1)</f>
        <v>1</v>
      </c>
      <c r="AY156" s="27" t="str" cm="1">
        <f t="array" ref="AY156">IF('APH KIC KIA PC'!K156=Tabeller!$AI$4,99,IFERROR(_xlfn.IFS('4. Inköpsdata'!L156=25%,41,'4. Inköpsdata'!L156=12%,42,'4. Inköpsdata'!L156=6%,43,'4. Inköpsdata'!L156="Momsfritt",38),""))</f>
        <v/>
      </c>
      <c r="AZ156" s="52" t="e">
        <f>IF('APH KIC KIA PC'!K156=Tabeller!$AI$4,'4. Inköpsdata'!J156,ROUND('APH KIC KIA PC'!AB156,2))</f>
        <v>#VALUE!</v>
      </c>
      <c r="BA156" s="52" t="e">
        <f>IF('APH KIC KIA PC'!K156=Tabeller!$AI$4,0.01,ROUND('APH KIC KIA PC'!AA156,2))</f>
        <v>#VALUE!</v>
      </c>
      <c r="BB156" s="27" t="str">
        <f>TRIM(RIGHT('1. Artikeldata Grund'!G156,2))</f>
        <v/>
      </c>
      <c r="BC156" s="136"/>
      <c r="BD156" s="48" t="s">
        <v>1895</v>
      </c>
      <c r="BE156" s="119"/>
      <c r="BF156" s="50" t="s">
        <v>112</v>
      </c>
      <c r="BG156" s="136"/>
      <c r="BH156" s="52"/>
      <c r="BI156" s="52"/>
      <c r="BJ156" s="52"/>
      <c r="BK156" s="52"/>
      <c r="BL156" s="53" t="s">
        <v>1800</v>
      </c>
      <c r="BM156" s="431" t="str">
        <f>TRIM('1. Artikeldata Grund'!D156)</f>
        <v/>
      </c>
    </row>
    <row r="157" spans="1:65" x14ac:dyDescent="0.25">
      <c r="A157" s="21">
        <v>153</v>
      </c>
      <c r="B157" s="491" t="str">
        <f>'APH KIC KIA PC'!I157</f>
        <v>Välj…</v>
      </c>
      <c r="C157" s="491" t="str">
        <f>'APH KIC KIA PC'!K157</f>
        <v>Välj…</v>
      </c>
      <c r="D157" s="46">
        <f>'APH KIC KIA PC'!D157</f>
        <v>0</v>
      </c>
      <c r="E157" s="47" t="str">
        <f>TRIM(LEFT('1. Artikeldata Grund'!E157,30))</f>
        <v/>
      </c>
      <c r="F157" s="397" t="str">
        <f>IFERROR(TRIM(RIGHT('1. Artikeldata Grund'!E157,LEN('1. Artikeldata Grund'!E157)-30)),"")</f>
        <v/>
      </c>
      <c r="G157" s="48" t="str">
        <f>TRIM('APH KIC KIA PC'!L157)</f>
        <v>Välj….</v>
      </c>
      <c r="H157" s="27">
        <f>'APH KIC KIA PC'!M157</f>
        <v>910</v>
      </c>
      <c r="I157" s="27">
        <v>99</v>
      </c>
      <c r="J157" s="117"/>
      <c r="K157" s="48" t="s">
        <v>1892</v>
      </c>
      <c r="L157" s="48" t="str">
        <f>IF('APH MD APH Specifika'!BD157="J","J","N")</f>
        <v>N</v>
      </c>
      <c r="M157" s="118"/>
      <c r="N157" s="48" t="s">
        <v>1895</v>
      </c>
      <c r="O157" s="119"/>
      <c r="P157" s="48" t="s">
        <v>1894</v>
      </c>
      <c r="Q157" s="27">
        <v>0</v>
      </c>
      <c r="R157" s="117"/>
      <c r="S157" s="117"/>
      <c r="T157" s="117"/>
      <c r="U157" s="117"/>
      <c r="V157" s="117"/>
      <c r="W157" s="27">
        <v>1</v>
      </c>
      <c r="X157" s="27">
        <v>1</v>
      </c>
      <c r="Y157" s="48" t="s">
        <v>1895</v>
      </c>
      <c r="Z157" s="48" t="s">
        <v>1895</v>
      </c>
      <c r="AA157" s="48" t="s">
        <v>1895</v>
      </c>
      <c r="AB157" s="119"/>
      <c r="AC157" s="119"/>
      <c r="AD157" s="119"/>
      <c r="AE157" s="119"/>
      <c r="AF157" s="119"/>
      <c r="AG157" s="119"/>
      <c r="AH157" s="48" t="s">
        <v>1895</v>
      </c>
      <c r="AI157" s="27" t="str">
        <f>TRIM(LEFT('1. Artikeldata Grund'!G157,6))</f>
        <v/>
      </c>
      <c r="AJ157" s="464" cm="1">
        <f t="array" ref="AJ157">_xlfn.IFS(AV157="1",20,AV157="2",20,AV157="3",20,AV157="0",99,AV157="",99)</f>
        <v>99</v>
      </c>
      <c r="AK157" s="50" t="s">
        <v>112</v>
      </c>
      <c r="AL157" s="50" t="s">
        <v>112</v>
      </c>
      <c r="AM157" s="117"/>
      <c r="AN157" s="48"/>
      <c r="AO157" s="48"/>
      <c r="AP157" s="50" t="s">
        <v>112</v>
      </c>
      <c r="AQ157" s="51">
        <v>1</v>
      </c>
      <c r="AR157" s="27" t="str">
        <f>TRIM('APH KIC KIA PC'!O157)</f>
        <v/>
      </c>
      <c r="AS157" s="118"/>
      <c r="AT157" s="48" t="str">
        <f>LEFT('1. Artikeldata Grund'!H157,2)</f>
        <v>Vä</v>
      </c>
      <c r="AU157" s="27" t="str" cm="1">
        <f t="array" ref="AU157">_xlfn.IFS('1. Artikeldata Grund'!I157="","",'1. Artikeldata Grund'!I157=Tabeller!$J$3,"",'1. Artikeldata Grund'!I157=Tabeller!$J$4,"",'1. Artikeldata Grund'!I157=Tabeller!$J$5,LEFT('1. Artikeldata Grund'!I157,1),'1. Artikeldata Grund'!I157=Tabeller!$J$6,LEFT('1. Artikeldata Grund'!I157,1))</f>
        <v/>
      </c>
      <c r="AV157" s="27" t="str" cm="1">
        <f t="array" ref="AV157">_xlfn.IFS('1. Artikeldata Grund'!J157="","",'1. Artikeldata Grund'!J157=Tabeller!$K$3,"",'1. Artikeldata Grund'!J157=Tabeller!$K$4,"",'1. Artikeldata Grund'!J157=Tabeller!$K$5,LEFT('1. Artikeldata Grund'!J157,1),'1. Artikeldata Grund'!J157=Tabeller!$K$6,LEFT('1. Artikeldata Grund'!J157,1),'1. Artikeldata Grund'!J157=Tabeller!$K$7,LEFT('1. Artikeldata Grund'!J157,1))</f>
        <v/>
      </c>
      <c r="AW157" s="27"/>
      <c r="AX157" s="27">
        <f>IF('APH KIC KIA PC'!K157=Tabeller!$AI$4,2,1)</f>
        <v>1</v>
      </c>
      <c r="AY157" s="27" t="str" cm="1">
        <f t="array" ref="AY157">IF('APH KIC KIA PC'!K157=Tabeller!$AI$4,99,IFERROR(_xlfn.IFS('4. Inköpsdata'!L157=25%,41,'4. Inköpsdata'!L157=12%,42,'4. Inköpsdata'!L157=6%,43,'4. Inköpsdata'!L157="Momsfritt",38),""))</f>
        <v/>
      </c>
      <c r="AZ157" s="52" t="e">
        <f>IF('APH KIC KIA PC'!K157=Tabeller!$AI$4,'4. Inköpsdata'!J157,ROUND('APH KIC KIA PC'!AB157,2))</f>
        <v>#VALUE!</v>
      </c>
      <c r="BA157" s="52" t="e">
        <f>IF('APH KIC KIA PC'!K157=Tabeller!$AI$4,0.01,ROUND('APH KIC KIA PC'!AA157,2))</f>
        <v>#VALUE!</v>
      </c>
      <c r="BB157" s="27" t="str">
        <f>TRIM(RIGHT('1. Artikeldata Grund'!G157,2))</f>
        <v/>
      </c>
      <c r="BC157" s="136"/>
      <c r="BD157" s="48" t="s">
        <v>1895</v>
      </c>
      <c r="BE157" s="119"/>
      <c r="BF157" s="50" t="s">
        <v>112</v>
      </c>
      <c r="BG157" s="136"/>
      <c r="BH157" s="52"/>
      <c r="BI157" s="52"/>
      <c r="BJ157" s="52"/>
      <c r="BK157" s="52"/>
      <c r="BL157" s="53" t="s">
        <v>1800</v>
      </c>
      <c r="BM157" s="431" t="str">
        <f>TRIM('1. Artikeldata Grund'!D157)</f>
        <v/>
      </c>
    </row>
    <row r="158" spans="1:65" x14ac:dyDescent="0.25">
      <c r="A158" s="21">
        <v>154</v>
      </c>
      <c r="B158" s="491" t="str">
        <f>'APH KIC KIA PC'!I158</f>
        <v>Välj…</v>
      </c>
      <c r="C158" s="491" t="str">
        <f>'APH KIC KIA PC'!K158</f>
        <v>Välj…</v>
      </c>
      <c r="D158" s="46">
        <f>'APH KIC KIA PC'!D158</f>
        <v>0</v>
      </c>
      <c r="E158" s="47" t="str">
        <f>TRIM(LEFT('1. Artikeldata Grund'!E158,30))</f>
        <v/>
      </c>
      <c r="F158" s="397" t="str">
        <f>IFERROR(TRIM(RIGHT('1. Artikeldata Grund'!E158,LEN('1. Artikeldata Grund'!E158)-30)),"")</f>
        <v/>
      </c>
      <c r="G158" s="48" t="str">
        <f>TRIM('APH KIC KIA PC'!L158)</f>
        <v>Välj….</v>
      </c>
      <c r="H158" s="27">
        <f>'APH KIC KIA PC'!M158</f>
        <v>910</v>
      </c>
      <c r="I158" s="27">
        <v>99</v>
      </c>
      <c r="J158" s="117"/>
      <c r="K158" s="48" t="s">
        <v>1892</v>
      </c>
      <c r="L158" s="48" t="str">
        <f>IF('APH MD APH Specifika'!BD158="J","J","N")</f>
        <v>N</v>
      </c>
      <c r="M158" s="118"/>
      <c r="N158" s="48" t="s">
        <v>1895</v>
      </c>
      <c r="O158" s="119"/>
      <c r="P158" s="48" t="s">
        <v>1894</v>
      </c>
      <c r="Q158" s="27">
        <v>0</v>
      </c>
      <c r="R158" s="117"/>
      <c r="S158" s="117"/>
      <c r="T158" s="117"/>
      <c r="U158" s="117"/>
      <c r="V158" s="117"/>
      <c r="W158" s="27">
        <v>1</v>
      </c>
      <c r="X158" s="27">
        <v>1</v>
      </c>
      <c r="Y158" s="48" t="s">
        <v>1895</v>
      </c>
      <c r="Z158" s="48" t="s">
        <v>1895</v>
      </c>
      <c r="AA158" s="48" t="s">
        <v>1895</v>
      </c>
      <c r="AB158" s="119"/>
      <c r="AC158" s="119"/>
      <c r="AD158" s="119"/>
      <c r="AE158" s="119"/>
      <c r="AF158" s="119"/>
      <c r="AG158" s="119"/>
      <c r="AH158" s="48" t="s">
        <v>1895</v>
      </c>
      <c r="AI158" s="27" t="str">
        <f>TRIM(LEFT('1. Artikeldata Grund'!G158,6))</f>
        <v/>
      </c>
      <c r="AJ158" s="464" cm="1">
        <f t="array" ref="AJ158">_xlfn.IFS(AV158="1",20,AV158="2",20,AV158="3",20,AV158="0",99,AV158="",99)</f>
        <v>99</v>
      </c>
      <c r="AK158" s="50" t="s">
        <v>112</v>
      </c>
      <c r="AL158" s="50" t="s">
        <v>112</v>
      </c>
      <c r="AM158" s="117"/>
      <c r="AN158" s="48"/>
      <c r="AO158" s="48"/>
      <c r="AP158" s="50" t="s">
        <v>112</v>
      </c>
      <c r="AQ158" s="51">
        <v>1</v>
      </c>
      <c r="AR158" s="27" t="str">
        <f>TRIM('APH KIC KIA PC'!O158)</f>
        <v/>
      </c>
      <c r="AS158" s="118"/>
      <c r="AT158" s="48" t="str">
        <f>LEFT('1. Artikeldata Grund'!H158,2)</f>
        <v>Vä</v>
      </c>
      <c r="AU158" s="27" t="str" cm="1">
        <f t="array" ref="AU158">_xlfn.IFS('1. Artikeldata Grund'!I158="","",'1. Artikeldata Grund'!I158=Tabeller!$J$3,"",'1. Artikeldata Grund'!I158=Tabeller!$J$4,"",'1. Artikeldata Grund'!I158=Tabeller!$J$5,LEFT('1. Artikeldata Grund'!I158,1),'1. Artikeldata Grund'!I158=Tabeller!$J$6,LEFT('1. Artikeldata Grund'!I158,1))</f>
        <v/>
      </c>
      <c r="AV158" s="27" t="str" cm="1">
        <f t="array" ref="AV158">_xlfn.IFS('1. Artikeldata Grund'!J158="","",'1. Artikeldata Grund'!J158=Tabeller!$K$3,"",'1. Artikeldata Grund'!J158=Tabeller!$K$4,"",'1. Artikeldata Grund'!J158=Tabeller!$K$5,LEFT('1. Artikeldata Grund'!J158,1),'1. Artikeldata Grund'!J158=Tabeller!$K$6,LEFT('1. Artikeldata Grund'!J158,1),'1. Artikeldata Grund'!J158=Tabeller!$K$7,LEFT('1. Artikeldata Grund'!J158,1))</f>
        <v/>
      </c>
      <c r="AW158" s="27"/>
      <c r="AX158" s="27">
        <f>IF('APH KIC KIA PC'!K158=Tabeller!$AI$4,2,1)</f>
        <v>1</v>
      </c>
      <c r="AY158" s="27" t="str" cm="1">
        <f t="array" ref="AY158">IF('APH KIC KIA PC'!K158=Tabeller!$AI$4,99,IFERROR(_xlfn.IFS('4. Inköpsdata'!L158=25%,41,'4. Inköpsdata'!L158=12%,42,'4. Inköpsdata'!L158=6%,43,'4. Inköpsdata'!L158="Momsfritt",38),""))</f>
        <v/>
      </c>
      <c r="AZ158" s="52" t="e">
        <f>IF('APH KIC KIA PC'!K158=Tabeller!$AI$4,'4. Inköpsdata'!J158,ROUND('APH KIC KIA PC'!AB158,2))</f>
        <v>#VALUE!</v>
      </c>
      <c r="BA158" s="52" t="e">
        <f>IF('APH KIC KIA PC'!K158=Tabeller!$AI$4,0.01,ROUND('APH KIC KIA PC'!AA158,2))</f>
        <v>#VALUE!</v>
      </c>
      <c r="BB158" s="27" t="str">
        <f>TRIM(RIGHT('1. Artikeldata Grund'!G158,2))</f>
        <v/>
      </c>
      <c r="BC158" s="136"/>
      <c r="BD158" s="48" t="s">
        <v>1895</v>
      </c>
      <c r="BE158" s="119"/>
      <c r="BF158" s="50" t="s">
        <v>112</v>
      </c>
      <c r="BG158" s="136"/>
      <c r="BH158" s="52"/>
      <c r="BI158" s="52"/>
      <c r="BJ158" s="52"/>
      <c r="BK158" s="52"/>
      <c r="BL158" s="53" t="s">
        <v>1800</v>
      </c>
      <c r="BM158" s="431" t="str">
        <f>TRIM('1. Artikeldata Grund'!D158)</f>
        <v/>
      </c>
    </row>
    <row r="159" spans="1:65" x14ac:dyDescent="0.25">
      <c r="A159" s="21">
        <v>155</v>
      </c>
      <c r="B159" s="491" t="str">
        <f>'APH KIC KIA PC'!I159</f>
        <v>Välj…</v>
      </c>
      <c r="C159" s="491" t="str">
        <f>'APH KIC KIA PC'!K159</f>
        <v>Välj…</v>
      </c>
      <c r="D159" s="46">
        <f>'APH KIC KIA PC'!D159</f>
        <v>0</v>
      </c>
      <c r="E159" s="47" t="str">
        <f>TRIM(LEFT('1. Artikeldata Grund'!E159,30))</f>
        <v/>
      </c>
      <c r="F159" s="397" t="str">
        <f>IFERROR(TRIM(RIGHT('1. Artikeldata Grund'!E159,LEN('1. Artikeldata Grund'!E159)-30)),"")</f>
        <v/>
      </c>
      <c r="G159" s="48" t="str">
        <f>TRIM('APH KIC KIA PC'!L159)</f>
        <v>Välj….</v>
      </c>
      <c r="H159" s="27">
        <f>'APH KIC KIA PC'!M159</f>
        <v>910</v>
      </c>
      <c r="I159" s="27">
        <v>99</v>
      </c>
      <c r="J159" s="117"/>
      <c r="K159" s="48" t="s">
        <v>1892</v>
      </c>
      <c r="L159" s="48" t="str">
        <f>IF('APH MD APH Specifika'!BD159="J","J","N")</f>
        <v>N</v>
      </c>
      <c r="M159" s="118"/>
      <c r="N159" s="48" t="s">
        <v>1895</v>
      </c>
      <c r="O159" s="119"/>
      <c r="P159" s="48" t="s">
        <v>1894</v>
      </c>
      <c r="Q159" s="27">
        <v>0</v>
      </c>
      <c r="R159" s="117"/>
      <c r="S159" s="117"/>
      <c r="T159" s="117"/>
      <c r="U159" s="117"/>
      <c r="V159" s="117"/>
      <c r="W159" s="27">
        <v>1</v>
      </c>
      <c r="X159" s="27">
        <v>1</v>
      </c>
      <c r="Y159" s="48" t="s">
        <v>1895</v>
      </c>
      <c r="Z159" s="48" t="s">
        <v>1895</v>
      </c>
      <c r="AA159" s="48" t="s">
        <v>1895</v>
      </c>
      <c r="AB159" s="119"/>
      <c r="AC159" s="119"/>
      <c r="AD159" s="119"/>
      <c r="AE159" s="119"/>
      <c r="AF159" s="119"/>
      <c r="AG159" s="119"/>
      <c r="AH159" s="48" t="s">
        <v>1895</v>
      </c>
      <c r="AI159" s="27" t="str">
        <f>TRIM(LEFT('1. Artikeldata Grund'!G159,6))</f>
        <v/>
      </c>
      <c r="AJ159" s="464" cm="1">
        <f t="array" ref="AJ159">_xlfn.IFS(AV159="1",20,AV159="2",20,AV159="3",20,AV159="0",99,AV159="",99)</f>
        <v>99</v>
      </c>
      <c r="AK159" s="50" t="s">
        <v>112</v>
      </c>
      <c r="AL159" s="50" t="s">
        <v>112</v>
      </c>
      <c r="AM159" s="117"/>
      <c r="AN159" s="48"/>
      <c r="AO159" s="48"/>
      <c r="AP159" s="50" t="s">
        <v>112</v>
      </c>
      <c r="AQ159" s="51">
        <v>1</v>
      </c>
      <c r="AR159" s="27" t="str">
        <f>TRIM('APH KIC KIA PC'!O159)</f>
        <v/>
      </c>
      <c r="AS159" s="118"/>
      <c r="AT159" s="48" t="str">
        <f>LEFT('1. Artikeldata Grund'!H159,2)</f>
        <v>Vä</v>
      </c>
      <c r="AU159" s="27" t="str" cm="1">
        <f t="array" ref="AU159">_xlfn.IFS('1. Artikeldata Grund'!I159="","",'1. Artikeldata Grund'!I159=Tabeller!$J$3,"",'1. Artikeldata Grund'!I159=Tabeller!$J$4,"",'1. Artikeldata Grund'!I159=Tabeller!$J$5,LEFT('1. Artikeldata Grund'!I159,1),'1. Artikeldata Grund'!I159=Tabeller!$J$6,LEFT('1. Artikeldata Grund'!I159,1))</f>
        <v/>
      </c>
      <c r="AV159" s="27" t="str" cm="1">
        <f t="array" ref="AV159">_xlfn.IFS('1. Artikeldata Grund'!J159="","",'1. Artikeldata Grund'!J159=Tabeller!$K$3,"",'1. Artikeldata Grund'!J159=Tabeller!$K$4,"",'1. Artikeldata Grund'!J159=Tabeller!$K$5,LEFT('1. Artikeldata Grund'!J159,1),'1. Artikeldata Grund'!J159=Tabeller!$K$6,LEFT('1. Artikeldata Grund'!J159,1),'1. Artikeldata Grund'!J159=Tabeller!$K$7,LEFT('1. Artikeldata Grund'!J159,1))</f>
        <v/>
      </c>
      <c r="AW159" s="27"/>
      <c r="AX159" s="27">
        <f>IF('APH KIC KIA PC'!K159=Tabeller!$AI$4,2,1)</f>
        <v>1</v>
      </c>
      <c r="AY159" s="27" t="str" cm="1">
        <f t="array" ref="AY159">IF('APH KIC KIA PC'!K159=Tabeller!$AI$4,99,IFERROR(_xlfn.IFS('4. Inköpsdata'!L159=25%,41,'4. Inköpsdata'!L159=12%,42,'4. Inköpsdata'!L159=6%,43,'4. Inköpsdata'!L159="Momsfritt",38),""))</f>
        <v/>
      </c>
      <c r="AZ159" s="52" t="e">
        <f>IF('APH KIC KIA PC'!K159=Tabeller!$AI$4,'4. Inköpsdata'!J159,ROUND('APH KIC KIA PC'!AB159,2))</f>
        <v>#VALUE!</v>
      </c>
      <c r="BA159" s="52" t="e">
        <f>IF('APH KIC KIA PC'!K159=Tabeller!$AI$4,0.01,ROUND('APH KIC KIA PC'!AA159,2))</f>
        <v>#VALUE!</v>
      </c>
      <c r="BB159" s="27" t="str">
        <f>TRIM(RIGHT('1. Artikeldata Grund'!G159,2))</f>
        <v/>
      </c>
      <c r="BC159" s="136"/>
      <c r="BD159" s="48" t="s">
        <v>1895</v>
      </c>
      <c r="BE159" s="119"/>
      <c r="BF159" s="50" t="s">
        <v>112</v>
      </c>
      <c r="BG159" s="136"/>
      <c r="BH159" s="52"/>
      <c r="BI159" s="52"/>
      <c r="BJ159" s="52"/>
      <c r="BK159" s="52"/>
      <c r="BL159" s="53" t="s">
        <v>1800</v>
      </c>
      <c r="BM159" s="431" t="str">
        <f>TRIM('1. Artikeldata Grund'!D159)</f>
        <v/>
      </c>
    </row>
    <row r="160" spans="1:65" x14ac:dyDescent="0.25">
      <c r="A160" s="21">
        <v>156</v>
      </c>
      <c r="B160" s="491" t="str">
        <f>'APH KIC KIA PC'!I160</f>
        <v>Välj…</v>
      </c>
      <c r="C160" s="491" t="str">
        <f>'APH KIC KIA PC'!K160</f>
        <v>Välj…</v>
      </c>
      <c r="D160" s="46">
        <f>'APH KIC KIA PC'!D160</f>
        <v>0</v>
      </c>
      <c r="E160" s="47" t="str">
        <f>TRIM(LEFT('1. Artikeldata Grund'!E160,30))</f>
        <v/>
      </c>
      <c r="F160" s="397" t="str">
        <f>IFERROR(TRIM(RIGHT('1. Artikeldata Grund'!E160,LEN('1. Artikeldata Grund'!E160)-30)),"")</f>
        <v/>
      </c>
      <c r="G160" s="48" t="str">
        <f>TRIM('APH KIC KIA PC'!L160)</f>
        <v>Välj….</v>
      </c>
      <c r="H160" s="27">
        <f>'APH KIC KIA PC'!M160</f>
        <v>910</v>
      </c>
      <c r="I160" s="27">
        <v>99</v>
      </c>
      <c r="J160" s="117"/>
      <c r="K160" s="48" t="s">
        <v>1892</v>
      </c>
      <c r="L160" s="48" t="str">
        <f>IF('APH MD APH Specifika'!BD160="J","J","N")</f>
        <v>N</v>
      </c>
      <c r="M160" s="118"/>
      <c r="N160" s="48" t="s">
        <v>1895</v>
      </c>
      <c r="O160" s="119"/>
      <c r="P160" s="48" t="s">
        <v>1894</v>
      </c>
      <c r="Q160" s="27">
        <v>0</v>
      </c>
      <c r="R160" s="117"/>
      <c r="S160" s="117"/>
      <c r="T160" s="117"/>
      <c r="U160" s="117"/>
      <c r="V160" s="117"/>
      <c r="W160" s="27">
        <v>1</v>
      </c>
      <c r="X160" s="27">
        <v>1</v>
      </c>
      <c r="Y160" s="48" t="s">
        <v>1895</v>
      </c>
      <c r="Z160" s="48" t="s">
        <v>1895</v>
      </c>
      <c r="AA160" s="48" t="s">
        <v>1895</v>
      </c>
      <c r="AB160" s="119"/>
      <c r="AC160" s="119"/>
      <c r="AD160" s="119"/>
      <c r="AE160" s="119"/>
      <c r="AF160" s="119"/>
      <c r="AG160" s="119"/>
      <c r="AH160" s="48" t="s">
        <v>1895</v>
      </c>
      <c r="AI160" s="27" t="str">
        <f>TRIM(LEFT('1. Artikeldata Grund'!G160,6))</f>
        <v/>
      </c>
      <c r="AJ160" s="464" cm="1">
        <f t="array" ref="AJ160">_xlfn.IFS(AV160="1",20,AV160="2",20,AV160="3",20,AV160="0",99,AV160="",99)</f>
        <v>99</v>
      </c>
      <c r="AK160" s="50" t="s">
        <v>112</v>
      </c>
      <c r="AL160" s="50" t="s">
        <v>112</v>
      </c>
      <c r="AM160" s="117"/>
      <c r="AN160" s="48"/>
      <c r="AO160" s="48"/>
      <c r="AP160" s="50" t="s">
        <v>112</v>
      </c>
      <c r="AQ160" s="51">
        <v>1</v>
      </c>
      <c r="AR160" s="27" t="str">
        <f>TRIM('APH KIC KIA PC'!O160)</f>
        <v/>
      </c>
      <c r="AS160" s="118"/>
      <c r="AT160" s="48" t="str">
        <f>LEFT('1. Artikeldata Grund'!H160,2)</f>
        <v>Vä</v>
      </c>
      <c r="AU160" s="27" t="str" cm="1">
        <f t="array" ref="AU160">_xlfn.IFS('1. Artikeldata Grund'!I160="","",'1. Artikeldata Grund'!I160=Tabeller!$J$3,"",'1. Artikeldata Grund'!I160=Tabeller!$J$4,"",'1. Artikeldata Grund'!I160=Tabeller!$J$5,LEFT('1. Artikeldata Grund'!I160,1),'1. Artikeldata Grund'!I160=Tabeller!$J$6,LEFT('1. Artikeldata Grund'!I160,1))</f>
        <v/>
      </c>
      <c r="AV160" s="27" t="str" cm="1">
        <f t="array" ref="AV160">_xlfn.IFS('1. Artikeldata Grund'!J160="","",'1. Artikeldata Grund'!J160=Tabeller!$K$3,"",'1. Artikeldata Grund'!J160=Tabeller!$K$4,"",'1. Artikeldata Grund'!J160=Tabeller!$K$5,LEFT('1. Artikeldata Grund'!J160,1),'1. Artikeldata Grund'!J160=Tabeller!$K$6,LEFT('1. Artikeldata Grund'!J160,1),'1. Artikeldata Grund'!J160=Tabeller!$K$7,LEFT('1. Artikeldata Grund'!J160,1))</f>
        <v/>
      </c>
      <c r="AW160" s="27"/>
      <c r="AX160" s="27">
        <f>IF('APH KIC KIA PC'!K160=Tabeller!$AI$4,2,1)</f>
        <v>1</v>
      </c>
      <c r="AY160" s="27" t="str" cm="1">
        <f t="array" ref="AY160">IF('APH KIC KIA PC'!K160=Tabeller!$AI$4,99,IFERROR(_xlfn.IFS('4. Inköpsdata'!L160=25%,41,'4. Inköpsdata'!L160=12%,42,'4. Inköpsdata'!L160=6%,43,'4. Inköpsdata'!L160="Momsfritt",38),""))</f>
        <v/>
      </c>
      <c r="AZ160" s="52" t="e">
        <f>IF('APH KIC KIA PC'!K160=Tabeller!$AI$4,'4. Inköpsdata'!J160,ROUND('APH KIC KIA PC'!AB160,2))</f>
        <v>#VALUE!</v>
      </c>
      <c r="BA160" s="52" t="e">
        <f>IF('APH KIC KIA PC'!K160=Tabeller!$AI$4,0.01,ROUND('APH KIC KIA PC'!AA160,2))</f>
        <v>#VALUE!</v>
      </c>
      <c r="BB160" s="27" t="str">
        <f>TRIM(RIGHT('1. Artikeldata Grund'!G160,2))</f>
        <v/>
      </c>
      <c r="BC160" s="136"/>
      <c r="BD160" s="48" t="s">
        <v>1895</v>
      </c>
      <c r="BE160" s="119"/>
      <c r="BF160" s="50" t="s">
        <v>112</v>
      </c>
      <c r="BG160" s="136"/>
      <c r="BH160" s="52"/>
      <c r="BI160" s="52"/>
      <c r="BJ160" s="52"/>
      <c r="BK160" s="52"/>
      <c r="BL160" s="53" t="s">
        <v>1800</v>
      </c>
      <c r="BM160" s="431" t="str">
        <f>TRIM('1. Artikeldata Grund'!D160)</f>
        <v/>
      </c>
    </row>
    <row r="161" spans="1:65" x14ac:dyDescent="0.25">
      <c r="A161" s="21">
        <v>157</v>
      </c>
      <c r="B161" s="491" t="str">
        <f>'APH KIC KIA PC'!I161</f>
        <v>Välj…</v>
      </c>
      <c r="C161" s="491" t="str">
        <f>'APH KIC KIA PC'!K161</f>
        <v>Välj…</v>
      </c>
      <c r="D161" s="46">
        <f>'APH KIC KIA PC'!D161</f>
        <v>0</v>
      </c>
      <c r="E161" s="47" t="str">
        <f>TRIM(LEFT('1. Artikeldata Grund'!E161,30))</f>
        <v/>
      </c>
      <c r="F161" s="397" t="str">
        <f>IFERROR(TRIM(RIGHT('1. Artikeldata Grund'!E161,LEN('1. Artikeldata Grund'!E161)-30)),"")</f>
        <v/>
      </c>
      <c r="G161" s="48" t="str">
        <f>TRIM('APH KIC KIA PC'!L161)</f>
        <v>Välj….</v>
      </c>
      <c r="H161" s="27">
        <f>'APH KIC KIA PC'!M161</f>
        <v>910</v>
      </c>
      <c r="I161" s="27">
        <v>99</v>
      </c>
      <c r="J161" s="117"/>
      <c r="K161" s="48" t="s">
        <v>1892</v>
      </c>
      <c r="L161" s="48" t="str">
        <f>IF('APH MD APH Specifika'!BD161="J","J","N")</f>
        <v>N</v>
      </c>
      <c r="M161" s="118"/>
      <c r="N161" s="48" t="s">
        <v>1895</v>
      </c>
      <c r="O161" s="119"/>
      <c r="P161" s="48" t="s">
        <v>1894</v>
      </c>
      <c r="Q161" s="27">
        <v>0</v>
      </c>
      <c r="R161" s="117"/>
      <c r="S161" s="117"/>
      <c r="T161" s="117"/>
      <c r="U161" s="117"/>
      <c r="V161" s="117"/>
      <c r="W161" s="27">
        <v>1</v>
      </c>
      <c r="X161" s="27">
        <v>1</v>
      </c>
      <c r="Y161" s="48" t="s">
        <v>1895</v>
      </c>
      <c r="Z161" s="48" t="s">
        <v>1895</v>
      </c>
      <c r="AA161" s="48" t="s">
        <v>1895</v>
      </c>
      <c r="AB161" s="119"/>
      <c r="AC161" s="119"/>
      <c r="AD161" s="119"/>
      <c r="AE161" s="119"/>
      <c r="AF161" s="119"/>
      <c r="AG161" s="119"/>
      <c r="AH161" s="48" t="s">
        <v>1895</v>
      </c>
      <c r="AI161" s="27" t="str">
        <f>TRIM(LEFT('1. Artikeldata Grund'!G161,6))</f>
        <v/>
      </c>
      <c r="AJ161" s="464" cm="1">
        <f t="array" ref="AJ161">_xlfn.IFS(AV161="1",20,AV161="2",20,AV161="3",20,AV161="0",99,AV161="",99)</f>
        <v>99</v>
      </c>
      <c r="AK161" s="50" t="s">
        <v>112</v>
      </c>
      <c r="AL161" s="50" t="s">
        <v>112</v>
      </c>
      <c r="AM161" s="117"/>
      <c r="AN161" s="48"/>
      <c r="AO161" s="48"/>
      <c r="AP161" s="50" t="s">
        <v>112</v>
      </c>
      <c r="AQ161" s="51">
        <v>1</v>
      </c>
      <c r="AR161" s="27" t="str">
        <f>TRIM('APH KIC KIA PC'!O161)</f>
        <v/>
      </c>
      <c r="AS161" s="118"/>
      <c r="AT161" s="48" t="str">
        <f>LEFT('1. Artikeldata Grund'!H161,2)</f>
        <v>Vä</v>
      </c>
      <c r="AU161" s="27" t="str" cm="1">
        <f t="array" ref="AU161">_xlfn.IFS('1. Artikeldata Grund'!I161="","",'1. Artikeldata Grund'!I161=Tabeller!$J$3,"",'1. Artikeldata Grund'!I161=Tabeller!$J$4,"",'1. Artikeldata Grund'!I161=Tabeller!$J$5,LEFT('1. Artikeldata Grund'!I161,1),'1. Artikeldata Grund'!I161=Tabeller!$J$6,LEFT('1. Artikeldata Grund'!I161,1))</f>
        <v/>
      </c>
      <c r="AV161" s="27" t="str" cm="1">
        <f t="array" ref="AV161">_xlfn.IFS('1. Artikeldata Grund'!J161="","",'1. Artikeldata Grund'!J161=Tabeller!$K$3,"",'1. Artikeldata Grund'!J161=Tabeller!$K$4,"",'1. Artikeldata Grund'!J161=Tabeller!$K$5,LEFT('1. Artikeldata Grund'!J161,1),'1. Artikeldata Grund'!J161=Tabeller!$K$6,LEFT('1. Artikeldata Grund'!J161,1),'1. Artikeldata Grund'!J161=Tabeller!$K$7,LEFT('1. Artikeldata Grund'!J161,1))</f>
        <v/>
      </c>
      <c r="AW161" s="27"/>
      <c r="AX161" s="27">
        <f>IF('APH KIC KIA PC'!K161=Tabeller!$AI$4,2,1)</f>
        <v>1</v>
      </c>
      <c r="AY161" s="27" t="str" cm="1">
        <f t="array" ref="AY161">IF('APH KIC KIA PC'!K161=Tabeller!$AI$4,99,IFERROR(_xlfn.IFS('4. Inköpsdata'!L161=25%,41,'4. Inköpsdata'!L161=12%,42,'4. Inköpsdata'!L161=6%,43,'4. Inköpsdata'!L161="Momsfritt",38),""))</f>
        <v/>
      </c>
      <c r="AZ161" s="52" t="e">
        <f>IF('APH KIC KIA PC'!K161=Tabeller!$AI$4,'4. Inköpsdata'!J161,ROUND('APH KIC KIA PC'!AB161,2))</f>
        <v>#VALUE!</v>
      </c>
      <c r="BA161" s="52" t="e">
        <f>IF('APH KIC KIA PC'!K161=Tabeller!$AI$4,0.01,ROUND('APH KIC KIA PC'!AA161,2))</f>
        <v>#VALUE!</v>
      </c>
      <c r="BB161" s="27" t="str">
        <f>TRIM(RIGHT('1. Artikeldata Grund'!G161,2))</f>
        <v/>
      </c>
      <c r="BC161" s="136"/>
      <c r="BD161" s="48" t="s">
        <v>1895</v>
      </c>
      <c r="BE161" s="119"/>
      <c r="BF161" s="50" t="s">
        <v>112</v>
      </c>
      <c r="BG161" s="136"/>
      <c r="BH161" s="52"/>
      <c r="BI161" s="52"/>
      <c r="BJ161" s="52"/>
      <c r="BK161" s="52"/>
      <c r="BL161" s="53" t="s">
        <v>1800</v>
      </c>
      <c r="BM161" s="431" t="str">
        <f>TRIM('1. Artikeldata Grund'!D161)</f>
        <v/>
      </c>
    </row>
    <row r="162" spans="1:65" x14ac:dyDescent="0.25">
      <c r="A162" s="21">
        <v>158</v>
      </c>
      <c r="B162" s="491" t="str">
        <f>'APH KIC KIA PC'!I162</f>
        <v>Välj…</v>
      </c>
      <c r="C162" s="491" t="str">
        <f>'APH KIC KIA PC'!K162</f>
        <v>Välj…</v>
      </c>
      <c r="D162" s="46">
        <f>'APH KIC KIA PC'!D162</f>
        <v>0</v>
      </c>
      <c r="E162" s="47" t="str">
        <f>TRIM(LEFT('1. Artikeldata Grund'!E162,30))</f>
        <v/>
      </c>
      <c r="F162" s="397" t="str">
        <f>IFERROR(TRIM(RIGHT('1. Artikeldata Grund'!E162,LEN('1. Artikeldata Grund'!E162)-30)),"")</f>
        <v/>
      </c>
      <c r="G162" s="48" t="str">
        <f>TRIM('APH KIC KIA PC'!L162)</f>
        <v>Välj….</v>
      </c>
      <c r="H162" s="27">
        <f>'APH KIC KIA PC'!M162</f>
        <v>910</v>
      </c>
      <c r="I162" s="27">
        <v>99</v>
      </c>
      <c r="J162" s="117"/>
      <c r="K162" s="48" t="s">
        <v>1892</v>
      </c>
      <c r="L162" s="48" t="str">
        <f>IF('APH MD APH Specifika'!BD162="J","J","N")</f>
        <v>N</v>
      </c>
      <c r="M162" s="118"/>
      <c r="N162" s="48" t="s">
        <v>1895</v>
      </c>
      <c r="O162" s="119"/>
      <c r="P162" s="48" t="s">
        <v>1894</v>
      </c>
      <c r="Q162" s="27">
        <v>0</v>
      </c>
      <c r="R162" s="117"/>
      <c r="S162" s="117"/>
      <c r="T162" s="117"/>
      <c r="U162" s="117"/>
      <c r="V162" s="117"/>
      <c r="W162" s="27">
        <v>1</v>
      </c>
      <c r="X162" s="27">
        <v>1</v>
      </c>
      <c r="Y162" s="48" t="s">
        <v>1895</v>
      </c>
      <c r="Z162" s="48" t="s">
        <v>1895</v>
      </c>
      <c r="AA162" s="48" t="s">
        <v>1895</v>
      </c>
      <c r="AB162" s="119"/>
      <c r="AC162" s="119"/>
      <c r="AD162" s="119"/>
      <c r="AE162" s="119"/>
      <c r="AF162" s="119"/>
      <c r="AG162" s="119"/>
      <c r="AH162" s="48" t="s">
        <v>1895</v>
      </c>
      <c r="AI162" s="27" t="str">
        <f>TRIM(LEFT('1. Artikeldata Grund'!G162,6))</f>
        <v/>
      </c>
      <c r="AJ162" s="464" cm="1">
        <f t="array" ref="AJ162">_xlfn.IFS(AV162="1",20,AV162="2",20,AV162="3",20,AV162="0",99,AV162="",99)</f>
        <v>99</v>
      </c>
      <c r="AK162" s="50" t="s">
        <v>112</v>
      </c>
      <c r="AL162" s="50" t="s">
        <v>112</v>
      </c>
      <c r="AM162" s="117"/>
      <c r="AN162" s="48"/>
      <c r="AO162" s="48"/>
      <c r="AP162" s="50" t="s">
        <v>112</v>
      </c>
      <c r="AQ162" s="51">
        <v>1</v>
      </c>
      <c r="AR162" s="27" t="str">
        <f>TRIM('APH KIC KIA PC'!O162)</f>
        <v/>
      </c>
      <c r="AS162" s="118"/>
      <c r="AT162" s="48" t="str">
        <f>LEFT('1. Artikeldata Grund'!H162,2)</f>
        <v>Vä</v>
      </c>
      <c r="AU162" s="27" t="str" cm="1">
        <f t="array" ref="AU162">_xlfn.IFS('1. Artikeldata Grund'!I162="","",'1. Artikeldata Grund'!I162=Tabeller!$J$3,"",'1. Artikeldata Grund'!I162=Tabeller!$J$4,"",'1. Artikeldata Grund'!I162=Tabeller!$J$5,LEFT('1. Artikeldata Grund'!I162,1),'1. Artikeldata Grund'!I162=Tabeller!$J$6,LEFT('1. Artikeldata Grund'!I162,1))</f>
        <v/>
      </c>
      <c r="AV162" s="27" t="str" cm="1">
        <f t="array" ref="AV162">_xlfn.IFS('1. Artikeldata Grund'!J162="","",'1. Artikeldata Grund'!J162=Tabeller!$K$3,"",'1. Artikeldata Grund'!J162=Tabeller!$K$4,"",'1. Artikeldata Grund'!J162=Tabeller!$K$5,LEFT('1. Artikeldata Grund'!J162,1),'1. Artikeldata Grund'!J162=Tabeller!$K$6,LEFT('1. Artikeldata Grund'!J162,1),'1. Artikeldata Grund'!J162=Tabeller!$K$7,LEFT('1. Artikeldata Grund'!J162,1))</f>
        <v/>
      </c>
      <c r="AW162" s="27"/>
      <c r="AX162" s="27">
        <f>IF('APH KIC KIA PC'!K162=Tabeller!$AI$4,2,1)</f>
        <v>1</v>
      </c>
      <c r="AY162" s="27" t="str" cm="1">
        <f t="array" ref="AY162">IF('APH KIC KIA PC'!K162=Tabeller!$AI$4,99,IFERROR(_xlfn.IFS('4. Inköpsdata'!L162=25%,41,'4. Inköpsdata'!L162=12%,42,'4. Inköpsdata'!L162=6%,43,'4. Inköpsdata'!L162="Momsfritt",38),""))</f>
        <v/>
      </c>
      <c r="AZ162" s="52" t="e">
        <f>IF('APH KIC KIA PC'!K162=Tabeller!$AI$4,'4. Inköpsdata'!J162,ROUND('APH KIC KIA PC'!AB162,2))</f>
        <v>#VALUE!</v>
      </c>
      <c r="BA162" s="52" t="e">
        <f>IF('APH KIC KIA PC'!K162=Tabeller!$AI$4,0.01,ROUND('APH KIC KIA PC'!AA162,2))</f>
        <v>#VALUE!</v>
      </c>
      <c r="BB162" s="27" t="str">
        <f>TRIM(RIGHT('1. Artikeldata Grund'!G162,2))</f>
        <v/>
      </c>
      <c r="BC162" s="136"/>
      <c r="BD162" s="48" t="s">
        <v>1895</v>
      </c>
      <c r="BE162" s="119"/>
      <c r="BF162" s="50" t="s">
        <v>112</v>
      </c>
      <c r="BG162" s="136"/>
      <c r="BH162" s="52"/>
      <c r="BI162" s="52"/>
      <c r="BJ162" s="52"/>
      <c r="BK162" s="52"/>
      <c r="BL162" s="53" t="s">
        <v>1800</v>
      </c>
      <c r="BM162" s="431" t="str">
        <f>TRIM('1. Artikeldata Grund'!D162)</f>
        <v/>
      </c>
    </row>
    <row r="163" spans="1:65" x14ac:dyDescent="0.25">
      <c r="A163" s="21">
        <v>159</v>
      </c>
      <c r="B163" s="491" t="str">
        <f>'APH KIC KIA PC'!I163</f>
        <v>Välj…</v>
      </c>
      <c r="C163" s="491" t="str">
        <f>'APH KIC KIA PC'!K163</f>
        <v>Välj…</v>
      </c>
      <c r="D163" s="46">
        <f>'APH KIC KIA PC'!D163</f>
        <v>0</v>
      </c>
      <c r="E163" s="47" t="str">
        <f>TRIM(LEFT('1. Artikeldata Grund'!E163,30))</f>
        <v/>
      </c>
      <c r="F163" s="397" t="str">
        <f>IFERROR(TRIM(RIGHT('1. Artikeldata Grund'!E163,LEN('1. Artikeldata Grund'!E163)-30)),"")</f>
        <v/>
      </c>
      <c r="G163" s="48" t="str">
        <f>TRIM('APH KIC KIA PC'!L163)</f>
        <v>Välj….</v>
      </c>
      <c r="H163" s="27">
        <f>'APH KIC KIA PC'!M163</f>
        <v>910</v>
      </c>
      <c r="I163" s="27">
        <v>99</v>
      </c>
      <c r="J163" s="117"/>
      <c r="K163" s="48" t="s">
        <v>1892</v>
      </c>
      <c r="L163" s="48" t="str">
        <f>IF('APH MD APH Specifika'!BD163="J","J","N")</f>
        <v>N</v>
      </c>
      <c r="M163" s="118"/>
      <c r="N163" s="48" t="s">
        <v>1895</v>
      </c>
      <c r="O163" s="119"/>
      <c r="P163" s="48" t="s">
        <v>1894</v>
      </c>
      <c r="Q163" s="27">
        <v>0</v>
      </c>
      <c r="R163" s="117"/>
      <c r="S163" s="117"/>
      <c r="T163" s="117"/>
      <c r="U163" s="117"/>
      <c r="V163" s="117"/>
      <c r="W163" s="27">
        <v>1</v>
      </c>
      <c r="X163" s="27">
        <v>1</v>
      </c>
      <c r="Y163" s="48" t="s">
        <v>1895</v>
      </c>
      <c r="Z163" s="48" t="s">
        <v>1895</v>
      </c>
      <c r="AA163" s="48" t="s">
        <v>1895</v>
      </c>
      <c r="AB163" s="119"/>
      <c r="AC163" s="119"/>
      <c r="AD163" s="119"/>
      <c r="AE163" s="119"/>
      <c r="AF163" s="119"/>
      <c r="AG163" s="119"/>
      <c r="AH163" s="48" t="s">
        <v>1895</v>
      </c>
      <c r="AI163" s="27" t="str">
        <f>TRIM(LEFT('1. Artikeldata Grund'!G163,6))</f>
        <v/>
      </c>
      <c r="AJ163" s="464" cm="1">
        <f t="array" ref="AJ163">_xlfn.IFS(AV163="1",20,AV163="2",20,AV163="3",20,AV163="0",99,AV163="",99)</f>
        <v>99</v>
      </c>
      <c r="AK163" s="50" t="s">
        <v>112</v>
      </c>
      <c r="AL163" s="50" t="s">
        <v>112</v>
      </c>
      <c r="AM163" s="117"/>
      <c r="AN163" s="48"/>
      <c r="AO163" s="48"/>
      <c r="AP163" s="50" t="s">
        <v>112</v>
      </c>
      <c r="AQ163" s="51">
        <v>1</v>
      </c>
      <c r="AR163" s="27" t="str">
        <f>TRIM('APH KIC KIA PC'!O163)</f>
        <v/>
      </c>
      <c r="AS163" s="118"/>
      <c r="AT163" s="48" t="str">
        <f>LEFT('1. Artikeldata Grund'!H163,2)</f>
        <v>Vä</v>
      </c>
      <c r="AU163" s="27" t="str" cm="1">
        <f t="array" ref="AU163">_xlfn.IFS('1. Artikeldata Grund'!I163="","",'1. Artikeldata Grund'!I163=Tabeller!$J$3,"",'1. Artikeldata Grund'!I163=Tabeller!$J$4,"",'1. Artikeldata Grund'!I163=Tabeller!$J$5,LEFT('1. Artikeldata Grund'!I163,1),'1. Artikeldata Grund'!I163=Tabeller!$J$6,LEFT('1. Artikeldata Grund'!I163,1))</f>
        <v/>
      </c>
      <c r="AV163" s="27" t="str" cm="1">
        <f t="array" ref="AV163">_xlfn.IFS('1. Artikeldata Grund'!J163="","",'1. Artikeldata Grund'!J163=Tabeller!$K$3,"",'1. Artikeldata Grund'!J163=Tabeller!$K$4,"",'1. Artikeldata Grund'!J163=Tabeller!$K$5,LEFT('1. Artikeldata Grund'!J163,1),'1. Artikeldata Grund'!J163=Tabeller!$K$6,LEFT('1. Artikeldata Grund'!J163,1),'1. Artikeldata Grund'!J163=Tabeller!$K$7,LEFT('1. Artikeldata Grund'!J163,1))</f>
        <v/>
      </c>
      <c r="AW163" s="27"/>
      <c r="AX163" s="27">
        <f>IF('APH KIC KIA PC'!K163=Tabeller!$AI$4,2,1)</f>
        <v>1</v>
      </c>
      <c r="AY163" s="27" t="str" cm="1">
        <f t="array" ref="AY163">IF('APH KIC KIA PC'!K163=Tabeller!$AI$4,99,IFERROR(_xlfn.IFS('4. Inköpsdata'!L163=25%,41,'4. Inköpsdata'!L163=12%,42,'4. Inköpsdata'!L163=6%,43,'4. Inköpsdata'!L163="Momsfritt",38),""))</f>
        <v/>
      </c>
      <c r="AZ163" s="52" t="e">
        <f>IF('APH KIC KIA PC'!K163=Tabeller!$AI$4,'4. Inköpsdata'!J163,ROUND('APH KIC KIA PC'!AB163,2))</f>
        <v>#VALUE!</v>
      </c>
      <c r="BA163" s="52" t="e">
        <f>IF('APH KIC KIA PC'!K163=Tabeller!$AI$4,0.01,ROUND('APH KIC KIA PC'!AA163,2))</f>
        <v>#VALUE!</v>
      </c>
      <c r="BB163" s="27" t="str">
        <f>TRIM(RIGHT('1. Artikeldata Grund'!G163,2))</f>
        <v/>
      </c>
      <c r="BC163" s="136"/>
      <c r="BD163" s="48" t="s">
        <v>1895</v>
      </c>
      <c r="BE163" s="119"/>
      <c r="BF163" s="50" t="s">
        <v>112</v>
      </c>
      <c r="BG163" s="136"/>
      <c r="BH163" s="52"/>
      <c r="BI163" s="52"/>
      <c r="BJ163" s="52"/>
      <c r="BK163" s="52"/>
      <c r="BL163" s="53" t="s">
        <v>1800</v>
      </c>
      <c r="BM163" s="431" t="str">
        <f>TRIM('1. Artikeldata Grund'!D163)</f>
        <v/>
      </c>
    </row>
    <row r="164" spans="1:65" x14ac:dyDescent="0.25">
      <c r="A164" s="21">
        <v>160</v>
      </c>
      <c r="B164" s="491" t="str">
        <f>'APH KIC KIA PC'!I164</f>
        <v>Välj…</v>
      </c>
      <c r="C164" s="491" t="str">
        <f>'APH KIC KIA PC'!K164</f>
        <v>Välj…</v>
      </c>
      <c r="D164" s="46">
        <f>'APH KIC KIA PC'!D164</f>
        <v>0</v>
      </c>
      <c r="E164" s="47" t="str">
        <f>TRIM(LEFT('1. Artikeldata Grund'!E164,30))</f>
        <v/>
      </c>
      <c r="F164" s="397" t="str">
        <f>IFERROR(TRIM(RIGHT('1. Artikeldata Grund'!E164,LEN('1. Artikeldata Grund'!E164)-30)),"")</f>
        <v/>
      </c>
      <c r="G164" s="48" t="str">
        <f>TRIM('APH KIC KIA PC'!L164)</f>
        <v>Välj….</v>
      </c>
      <c r="H164" s="27">
        <f>'APH KIC KIA PC'!M164</f>
        <v>910</v>
      </c>
      <c r="I164" s="27">
        <v>99</v>
      </c>
      <c r="J164" s="117"/>
      <c r="K164" s="48" t="s">
        <v>1892</v>
      </c>
      <c r="L164" s="48" t="str">
        <f>IF('APH MD APH Specifika'!BD164="J","J","N")</f>
        <v>N</v>
      </c>
      <c r="M164" s="118"/>
      <c r="N164" s="48" t="s">
        <v>1895</v>
      </c>
      <c r="O164" s="119"/>
      <c r="P164" s="48" t="s">
        <v>1894</v>
      </c>
      <c r="Q164" s="27">
        <v>0</v>
      </c>
      <c r="R164" s="117"/>
      <c r="S164" s="117"/>
      <c r="T164" s="117"/>
      <c r="U164" s="117"/>
      <c r="V164" s="117"/>
      <c r="W164" s="27">
        <v>1</v>
      </c>
      <c r="X164" s="27">
        <v>1</v>
      </c>
      <c r="Y164" s="48" t="s">
        <v>1895</v>
      </c>
      <c r="Z164" s="48" t="s">
        <v>1895</v>
      </c>
      <c r="AA164" s="48" t="s">
        <v>1895</v>
      </c>
      <c r="AB164" s="119"/>
      <c r="AC164" s="119"/>
      <c r="AD164" s="119"/>
      <c r="AE164" s="119"/>
      <c r="AF164" s="119"/>
      <c r="AG164" s="119"/>
      <c r="AH164" s="48" t="s">
        <v>1895</v>
      </c>
      <c r="AI164" s="27" t="str">
        <f>TRIM(LEFT('1. Artikeldata Grund'!G164,6))</f>
        <v/>
      </c>
      <c r="AJ164" s="464" cm="1">
        <f t="array" ref="AJ164">_xlfn.IFS(AV164="1",20,AV164="2",20,AV164="3",20,AV164="0",99,AV164="",99)</f>
        <v>99</v>
      </c>
      <c r="AK164" s="50" t="s">
        <v>112</v>
      </c>
      <c r="AL164" s="50" t="s">
        <v>112</v>
      </c>
      <c r="AM164" s="117"/>
      <c r="AN164" s="48"/>
      <c r="AO164" s="48"/>
      <c r="AP164" s="50" t="s">
        <v>112</v>
      </c>
      <c r="AQ164" s="51">
        <v>1</v>
      </c>
      <c r="AR164" s="27" t="str">
        <f>TRIM('APH KIC KIA PC'!O164)</f>
        <v/>
      </c>
      <c r="AS164" s="118"/>
      <c r="AT164" s="48" t="str">
        <f>LEFT('1. Artikeldata Grund'!H164,2)</f>
        <v>Vä</v>
      </c>
      <c r="AU164" s="27" t="str" cm="1">
        <f t="array" ref="AU164">_xlfn.IFS('1. Artikeldata Grund'!I164="","",'1. Artikeldata Grund'!I164=Tabeller!$J$3,"",'1. Artikeldata Grund'!I164=Tabeller!$J$4,"",'1. Artikeldata Grund'!I164=Tabeller!$J$5,LEFT('1. Artikeldata Grund'!I164,1),'1. Artikeldata Grund'!I164=Tabeller!$J$6,LEFT('1. Artikeldata Grund'!I164,1))</f>
        <v/>
      </c>
      <c r="AV164" s="27" t="str" cm="1">
        <f t="array" ref="AV164">_xlfn.IFS('1. Artikeldata Grund'!J164="","",'1. Artikeldata Grund'!J164=Tabeller!$K$3,"",'1. Artikeldata Grund'!J164=Tabeller!$K$4,"",'1. Artikeldata Grund'!J164=Tabeller!$K$5,LEFT('1. Artikeldata Grund'!J164,1),'1. Artikeldata Grund'!J164=Tabeller!$K$6,LEFT('1. Artikeldata Grund'!J164,1),'1. Artikeldata Grund'!J164=Tabeller!$K$7,LEFT('1. Artikeldata Grund'!J164,1))</f>
        <v/>
      </c>
      <c r="AW164" s="27"/>
      <c r="AX164" s="27">
        <f>IF('APH KIC KIA PC'!K164=Tabeller!$AI$4,2,1)</f>
        <v>1</v>
      </c>
      <c r="AY164" s="27" t="str" cm="1">
        <f t="array" ref="AY164">IF('APH KIC KIA PC'!K164=Tabeller!$AI$4,99,IFERROR(_xlfn.IFS('4. Inköpsdata'!L164=25%,41,'4. Inköpsdata'!L164=12%,42,'4. Inköpsdata'!L164=6%,43,'4. Inköpsdata'!L164="Momsfritt",38),""))</f>
        <v/>
      </c>
      <c r="AZ164" s="52" t="e">
        <f>IF('APH KIC KIA PC'!K164=Tabeller!$AI$4,'4. Inköpsdata'!J164,ROUND('APH KIC KIA PC'!AB164,2))</f>
        <v>#VALUE!</v>
      </c>
      <c r="BA164" s="52" t="e">
        <f>IF('APH KIC KIA PC'!K164=Tabeller!$AI$4,0.01,ROUND('APH KIC KIA PC'!AA164,2))</f>
        <v>#VALUE!</v>
      </c>
      <c r="BB164" s="27" t="str">
        <f>TRIM(RIGHT('1. Artikeldata Grund'!G164,2))</f>
        <v/>
      </c>
      <c r="BC164" s="136"/>
      <c r="BD164" s="48" t="s">
        <v>1895</v>
      </c>
      <c r="BE164" s="119"/>
      <c r="BF164" s="50" t="s">
        <v>112</v>
      </c>
      <c r="BG164" s="136"/>
      <c r="BH164" s="52"/>
      <c r="BI164" s="52"/>
      <c r="BJ164" s="52"/>
      <c r="BK164" s="52"/>
      <c r="BL164" s="53" t="s">
        <v>1800</v>
      </c>
      <c r="BM164" s="431" t="str">
        <f>TRIM('1. Artikeldata Grund'!D164)</f>
        <v/>
      </c>
    </row>
    <row r="165" spans="1:65" x14ac:dyDescent="0.25">
      <c r="A165" s="21">
        <v>161</v>
      </c>
      <c r="B165" s="491" t="str">
        <f>'APH KIC KIA PC'!I165</f>
        <v>Välj…</v>
      </c>
      <c r="C165" s="491" t="str">
        <f>'APH KIC KIA PC'!K165</f>
        <v>Välj…</v>
      </c>
      <c r="D165" s="46">
        <f>'APH KIC KIA PC'!D165</f>
        <v>0</v>
      </c>
      <c r="E165" s="47" t="str">
        <f>TRIM(LEFT('1. Artikeldata Grund'!E165,30))</f>
        <v/>
      </c>
      <c r="F165" s="397" t="str">
        <f>IFERROR(TRIM(RIGHT('1. Artikeldata Grund'!E165,LEN('1. Artikeldata Grund'!E165)-30)),"")</f>
        <v/>
      </c>
      <c r="G165" s="48" t="str">
        <f>TRIM('APH KIC KIA PC'!L165)</f>
        <v>Välj….</v>
      </c>
      <c r="H165" s="27">
        <f>'APH KIC KIA PC'!M165</f>
        <v>910</v>
      </c>
      <c r="I165" s="27">
        <v>99</v>
      </c>
      <c r="J165" s="117"/>
      <c r="K165" s="48" t="s">
        <v>1892</v>
      </c>
      <c r="L165" s="48" t="str">
        <f>IF('APH MD APH Specifika'!BD165="J","J","N")</f>
        <v>N</v>
      </c>
      <c r="M165" s="118"/>
      <c r="N165" s="48" t="s">
        <v>1895</v>
      </c>
      <c r="O165" s="119"/>
      <c r="P165" s="48" t="s">
        <v>1894</v>
      </c>
      <c r="Q165" s="27">
        <v>0</v>
      </c>
      <c r="R165" s="117"/>
      <c r="S165" s="117"/>
      <c r="T165" s="117"/>
      <c r="U165" s="117"/>
      <c r="V165" s="117"/>
      <c r="W165" s="27">
        <v>1</v>
      </c>
      <c r="X165" s="27">
        <v>1</v>
      </c>
      <c r="Y165" s="48" t="s">
        <v>1895</v>
      </c>
      <c r="Z165" s="48" t="s">
        <v>1895</v>
      </c>
      <c r="AA165" s="48" t="s">
        <v>1895</v>
      </c>
      <c r="AB165" s="119"/>
      <c r="AC165" s="119"/>
      <c r="AD165" s="119"/>
      <c r="AE165" s="119"/>
      <c r="AF165" s="119"/>
      <c r="AG165" s="119"/>
      <c r="AH165" s="48" t="s">
        <v>1895</v>
      </c>
      <c r="AI165" s="27" t="str">
        <f>TRIM(LEFT('1. Artikeldata Grund'!G165,6))</f>
        <v/>
      </c>
      <c r="AJ165" s="464" cm="1">
        <f t="array" ref="AJ165">_xlfn.IFS(AV165="1",20,AV165="2",20,AV165="3",20,AV165="0",99,AV165="",99)</f>
        <v>99</v>
      </c>
      <c r="AK165" s="50" t="s">
        <v>112</v>
      </c>
      <c r="AL165" s="50" t="s">
        <v>112</v>
      </c>
      <c r="AM165" s="117"/>
      <c r="AN165" s="48"/>
      <c r="AO165" s="48"/>
      <c r="AP165" s="50" t="s">
        <v>112</v>
      </c>
      <c r="AQ165" s="51">
        <v>1</v>
      </c>
      <c r="AR165" s="27" t="str">
        <f>TRIM('APH KIC KIA PC'!O165)</f>
        <v/>
      </c>
      <c r="AS165" s="118"/>
      <c r="AT165" s="48" t="str">
        <f>LEFT('1. Artikeldata Grund'!H165,2)</f>
        <v>Vä</v>
      </c>
      <c r="AU165" s="27" t="str" cm="1">
        <f t="array" ref="AU165">_xlfn.IFS('1. Artikeldata Grund'!I165="","",'1. Artikeldata Grund'!I165=Tabeller!$J$3,"",'1. Artikeldata Grund'!I165=Tabeller!$J$4,"",'1. Artikeldata Grund'!I165=Tabeller!$J$5,LEFT('1. Artikeldata Grund'!I165,1),'1. Artikeldata Grund'!I165=Tabeller!$J$6,LEFT('1. Artikeldata Grund'!I165,1))</f>
        <v/>
      </c>
      <c r="AV165" s="27" t="str" cm="1">
        <f t="array" ref="AV165">_xlfn.IFS('1. Artikeldata Grund'!J165="","",'1. Artikeldata Grund'!J165=Tabeller!$K$3,"",'1. Artikeldata Grund'!J165=Tabeller!$K$4,"",'1. Artikeldata Grund'!J165=Tabeller!$K$5,LEFT('1. Artikeldata Grund'!J165,1),'1. Artikeldata Grund'!J165=Tabeller!$K$6,LEFT('1. Artikeldata Grund'!J165,1),'1. Artikeldata Grund'!J165=Tabeller!$K$7,LEFT('1. Artikeldata Grund'!J165,1))</f>
        <v/>
      </c>
      <c r="AW165" s="27"/>
      <c r="AX165" s="27">
        <f>IF('APH KIC KIA PC'!K165=Tabeller!$AI$4,2,1)</f>
        <v>1</v>
      </c>
      <c r="AY165" s="27" t="str" cm="1">
        <f t="array" ref="AY165">IF('APH KIC KIA PC'!K165=Tabeller!$AI$4,99,IFERROR(_xlfn.IFS('4. Inköpsdata'!L165=25%,41,'4. Inköpsdata'!L165=12%,42,'4. Inköpsdata'!L165=6%,43,'4. Inköpsdata'!L165="Momsfritt",38),""))</f>
        <v/>
      </c>
      <c r="AZ165" s="52" t="e">
        <f>IF('APH KIC KIA PC'!K165=Tabeller!$AI$4,'4. Inköpsdata'!J165,ROUND('APH KIC KIA PC'!AB165,2))</f>
        <v>#VALUE!</v>
      </c>
      <c r="BA165" s="52" t="e">
        <f>IF('APH KIC KIA PC'!K165=Tabeller!$AI$4,0.01,ROUND('APH KIC KIA PC'!AA165,2))</f>
        <v>#VALUE!</v>
      </c>
      <c r="BB165" s="27" t="str">
        <f>TRIM(RIGHT('1. Artikeldata Grund'!G165,2))</f>
        <v/>
      </c>
      <c r="BC165" s="136"/>
      <c r="BD165" s="48" t="s">
        <v>1895</v>
      </c>
      <c r="BE165" s="119"/>
      <c r="BF165" s="50" t="s">
        <v>112</v>
      </c>
      <c r="BG165" s="136"/>
      <c r="BH165" s="52"/>
      <c r="BI165" s="52"/>
      <c r="BJ165" s="52"/>
      <c r="BK165" s="52"/>
      <c r="BL165" s="53" t="s">
        <v>1800</v>
      </c>
      <c r="BM165" s="431" t="str">
        <f>TRIM('1. Artikeldata Grund'!D165)</f>
        <v/>
      </c>
    </row>
    <row r="166" spans="1:65" x14ac:dyDescent="0.25">
      <c r="A166" s="21">
        <v>162</v>
      </c>
      <c r="B166" s="491" t="str">
        <f>'APH KIC KIA PC'!I166</f>
        <v>Välj…</v>
      </c>
      <c r="C166" s="491" t="str">
        <f>'APH KIC KIA PC'!K166</f>
        <v>Välj…</v>
      </c>
      <c r="D166" s="46">
        <f>'APH KIC KIA PC'!D166</f>
        <v>0</v>
      </c>
      <c r="E166" s="47" t="str">
        <f>TRIM(LEFT('1. Artikeldata Grund'!E166,30))</f>
        <v/>
      </c>
      <c r="F166" s="397" t="str">
        <f>IFERROR(TRIM(RIGHT('1. Artikeldata Grund'!E166,LEN('1. Artikeldata Grund'!E166)-30)),"")</f>
        <v/>
      </c>
      <c r="G166" s="48" t="str">
        <f>TRIM('APH KIC KIA PC'!L166)</f>
        <v>Välj….</v>
      </c>
      <c r="H166" s="27">
        <f>'APH KIC KIA PC'!M166</f>
        <v>910</v>
      </c>
      <c r="I166" s="27">
        <v>99</v>
      </c>
      <c r="J166" s="117"/>
      <c r="K166" s="48" t="s">
        <v>1892</v>
      </c>
      <c r="L166" s="48" t="str">
        <f>IF('APH MD APH Specifika'!BD166="J","J","N")</f>
        <v>N</v>
      </c>
      <c r="M166" s="118"/>
      <c r="N166" s="48" t="s">
        <v>1895</v>
      </c>
      <c r="O166" s="119"/>
      <c r="P166" s="48" t="s">
        <v>1894</v>
      </c>
      <c r="Q166" s="27">
        <v>0</v>
      </c>
      <c r="R166" s="117"/>
      <c r="S166" s="117"/>
      <c r="T166" s="117"/>
      <c r="U166" s="117"/>
      <c r="V166" s="117"/>
      <c r="W166" s="27">
        <v>1</v>
      </c>
      <c r="X166" s="27">
        <v>1</v>
      </c>
      <c r="Y166" s="48" t="s">
        <v>1895</v>
      </c>
      <c r="Z166" s="48" t="s">
        <v>1895</v>
      </c>
      <c r="AA166" s="48" t="s">
        <v>1895</v>
      </c>
      <c r="AB166" s="119"/>
      <c r="AC166" s="119"/>
      <c r="AD166" s="119"/>
      <c r="AE166" s="119"/>
      <c r="AF166" s="119"/>
      <c r="AG166" s="119"/>
      <c r="AH166" s="48" t="s">
        <v>1895</v>
      </c>
      <c r="AI166" s="27" t="str">
        <f>TRIM(LEFT('1. Artikeldata Grund'!G166,6))</f>
        <v/>
      </c>
      <c r="AJ166" s="464" cm="1">
        <f t="array" ref="AJ166">_xlfn.IFS(AV166="1",20,AV166="2",20,AV166="3",20,AV166="0",99,AV166="",99)</f>
        <v>99</v>
      </c>
      <c r="AK166" s="50" t="s">
        <v>112</v>
      </c>
      <c r="AL166" s="50" t="s">
        <v>112</v>
      </c>
      <c r="AM166" s="117"/>
      <c r="AN166" s="48"/>
      <c r="AO166" s="48"/>
      <c r="AP166" s="50" t="s">
        <v>112</v>
      </c>
      <c r="AQ166" s="51">
        <v>1</v>
      </c>
      <c r="AR166" s="27" t="str">
        <f>TRIM('APH KIC KIA PC'!O166)</f>
        <v/>
      </c>
      <c r="AS166" s="118"/>
      <c r="AT166" s="48" t="str">
        <f>LEFT('1. Artikeldata Grund'!H166,2)</f>
        <v>Vä</v>
      </c>
      <c r="AU166" s="27" t="str" cm="1">
        <f t="array" ref="AU166">_xlfn.IFS('1. Artikeldata Grund'!I166="","",'1. Artikeldata Grund'!I166=Tabeller!$J$3,"",'1. Artikeldata Grund'!I166=Tabeller!$J$4,"",'1. Artikeldata Grund'!I166=Tabeller!$J$5,LEFT('1. Artikeldata Grund'!I166,1),'1. Artikeldata Grund'!I166=Tabeller!$J$6,LEFT('1. Artikeldata Grund'!I166,1))</f>
        <v/>
      </c>
      <c r="AV166" s="27" t="str" cm="1">
        <f t="array" ref="AV166">_xlfn.IFS('1. Artikeldata Grund'!J166="","",'1. Artikeldata Grund'!J166=Tabeller!$K$3,"",'1. Artikeldata Grund'!J166=Tabeller!$K$4,"",'1. Artikeldata Grund'!J166=Tabeller!$K$5,LEFT('1. Artikeldata Grund'!J166,1),'1. Artikeldata Grund'!J166=Tabeller!$K$6,LEFT('1. Artikeldata Grund'!J166,1),'1. Artikeldata Grund'!J166=Tabeller!$K$7,LEFT('1. Artikeldata Grund'!J166,1))</f>
        <v/>
      </c>
      <c r="AW166" s="27"/>
      <c r="AX166" s="27">
        <f>IF('APH KIC KIA PC'!K166=Tabeller!$AI$4,2,1)</f>
        <v>1</v>
      </c>
      <c r="AY166" s="27" t="str" cm="1">
        <f t="array" ref="AY166">IF('APH KIC KIA PC'!K166=Tabeller!$AI$4,99,IFERROR(_xlfn.IFS('4. Inköpsdata'!L166=25%,41,'4. Inköpsdata'!L166=12%,42,'4. Inköpsdata'!L166=6%,43,'4. Inköpsdata'!L166="Momsfritt",38),""))</f>
        <v/>
      </c>
      <c r="AZ166" s="52" t="e">
        <f>IF('APH KIC KIA PC'!K166=Tabeller!$AI$4,'4. Inköpsdata'!J166,ROUND('APH KIC KIA PC'!AB166,2))</f>
        <v>#VALUE!</v>
      </c>
      <c r="BA166" s="52" t="e">
        <f>IF('APH KIC KIA PC'!K166=Tabeller!$AI$4,0.01,ROUND('APH KIC KIA PC'!AA166,2))</f>
        <v>#VALUE!</v>
      </c>
      <c r="BB166" s="27" t="str">
        <f>TRIM(RIGHT('1. Artikeldata Grund'!G166,2))</f>
        <v/>
      </c>
      <c r="BC166" s="136"/>
      <c r="BD166" s="48" t="s">
        <v>1895</v>
      </c>
      <c r="BE166" s="119"/>
      <c r="BF166" s="50" t="s">
        <v>112</v>
      </c>
      <c r="BG166" s="136"/>
      <c r="BH166" s="52"/>
      <c r="BI166" s="52"/>
      <c r="BJ166" s="52"/>
      <c r="BK166" s="52"/>
      <c r="BL166" s="53" t="s">
        <v>1800</v>
      </c>
      <c r="BM166" s="431" t="str">
        <f>TRIM('1. Artikeldata Grund'!D166)</f>
        <v/>
      </c>
    </row>
    <row r="167" spans="1:65" x14ac:dyDescent="0.25">
      <c r="A167" s="21">
        <v>163</v>
      </c>
      <c r="B167" s="491" t="str">
        <f>'APH KIC KIA PC'!I167</f>
        <v>Välj…</v>
      </c>
      <c r="C167" s="491" t="str">
        <f>'APH KIC KIA PC'!K167</f>
        <v>Välj…</v>
      </c>
      <c r="D167" s="46">
        <f>'APH KIC KIA PC'!D167</f>
        <v>0</v>
      </c>
      <c r="E167" s="47" t="str">
        <f>TRIM(LEFT('1. Artikeldata Grund'!E167,30))</f>
        <v/>
      </c>
      <c r="F167" s="397" t="str">
        <f>IFERROR(TRIM(RIGHT('1. Artikeldata Grund'!E167,LEN('1. Artikeldata Grund'!E167)-30)),"")</f>
        <v/>
      </c>
      <c r="G167" s="48" t="str">
        <f>TRIM('APH KIC KIA PC'!L167)</f>
        <v>Välj….</v>
      </c>
      <c r="H167" s="27">
        <f>'APH KIC KIA PC'!M167</f>
        <v>910</v>
      </c>
      <c r="I167" s="27">
        <v>99</v>
      </c>
      <c r="J167" s="117"/>
      <c r="K167" s="48" t="s">
        <v>1892</v>
      </c>
      <c r="L167" s="48" t="str">
        <f>IF('APH MD APH Specifika'!BD167="J","J","N")</f>
        <v>N</v>
      </c>
      <c r="M167" s="118"/>
      <c r="N167" s="48" t="s">
        <v>1895</v>
      </c>
      <c r="O167" s="119"/>
      <c r="P167" s="48" t="s">
        <v>1894</v>
      </c>
      <c r="Q167" s="27">
        <v>0</v>
      </c>
      <c r="R167" s="117"/>
      <c r="S167" s="117"/>
      <c r="T167" s="117"/>
      <c r="U167" s="117"/>
      <c r="V167" s="117"/>
      <c r="W167" s="27">
        <v>1</v>
      </c>
      <c r="X167" s="27">
        <v>1</v>
      </c>
      <c r="Y167" s="48" t="s">
        <v>1895</v>
      </c>
      <c r="Z167" s="48" t="s">
        <v>1895</v>
      </c>
      <c r="AA167" s="48" t="s">
        <v>1895</v>
      </c>
      <c r="AB167" s="119"/>
      <c r="AC167" s="119"/>
      <c r="AD167" s="119"/>
      <c r="AE167" s="119"/>
      <c r="AF167" s="119"/>
      <c r="AG167" s="119"/>
      <c r="AH167" s="48" t="s">
        <v>1895</v>
      </c>
      <c r="AI167" s="27" t="str">
        <f>TRIM(LEFT('1. Artikeldata Grund'!G167,6))</f>
        <v/>
      </c>
      <c r="AJ167" s="464" cm="1">
        <f t="array" ref="AJ167">_xlfn.IFS(AV167="1",20,AV167="2",20,AV167="3",20,AV167="0",99,AV167="",99)</f>
        <v>99</v>
      </c>
      <c r="AK167" s="50" t="s">
        <v>112</v>
      </c>
      <c r="AL167" s="50" t="s">
        <v>112</v>
      </c>
      <c r="AM167" s="117"/>
      <c r="AN167" s="48"/>
      <c r="AO167" s="48"/>
      <c r="AP167" s="50" t="s">
        <v>112</v>
      </c>
      <c r="AQ167" s="51">
        <v>1</v>
      </c>
      <c r="AR167" s="27" t="str">
        <f>TRIM('APH KIC KIA PC'!O167)</f>
        <v/>
      </c>
      <c r="AS167" s="118"/>
      <c r="AT167" s="48" t="str">
        <f>LEFT('1. Artikeldata Grund'!H167,2)</f>
        <v>Vä</v>
      </c>
      <c r="AU167" s="27" t="str" cm="1">
        <f t="array" ref="AU167">_xlfn.IFS('1. Artikeldata Grund'!I167="","",'1. Artikeldata Grund'!I167=Tabeller!$J$3,"",'1. Artikeldata Grund'!I167=Tabeller!$J$4,"",'1. Artikeldata Grund'!I167=Tabeller!$J$5,LEFT('1. Artikeldata Grund'!I167,1),'1. Artikeldata Grund'!I167=Tabeller!$J$6,LEFT('1. Artikeldata Grund'!I167,1))</f>
        <v/>
      </c>
      <c r="AV167" s="27" t="str" cm="1">
        <f t="array" ref="AV167">_xlfn.IFS('1. Artikeldata Grund'!J167="","",'1. Artikeldata Grund'!J167=Tabeller!$K$3,"",'1. Artikeldata Grund'!J167=Tabeller!$K$4,"",'1. Artikeldata Grund'!J167=Tabeller!$K$5,LEFT('1. Artikeldata Grund'!J167,1),'1. Artikeldata Grund'!J167=Tabeller!$K$6,LEFT('1. Artikeldata Grund'!J167,1),'1. Artikeldata Grund'!J167=Tabeller!$K$7,LEFT('1. Artikeldata Grund'!J167,1))</f>
        <v/>
      </c>
      <c r="AW167" s="27"/>
      <c r="AX167" s="27">
        <f>IF('APH KIC KIA PC'!K167=Tabeller!$AI$4,2,1)</f>
        <v>1</v>
      </c>
      <c r="AY167" s="27" t="str" cm="1">
        <f t="array" ref="AY167">IF('APH KIC KIA PC'!K167=Tabeller!$AI$4,99,IFERROR(_xlfn.IFS('4. Inköpsdata'!L167=25%,41,'4. Inköpsdata'!L167=12%,42,'4. Inköpsdata'!L167=6%,43,'4. Inköpsdata'!L167="Momsfritt",38),""))</f>
        <v/>
      </c>
      <c r="AZ167" s="52" t="e">
        <f>IF('APH KIC KIA PC'!K167=Tabeller!$AI$4,'4. Inköpsdata'!J167,ROUND('APH KIC KIA PC'!AB167,2))</f>
        <v>#VALUE!</v>
      </c>
      <c r="BA167" s="52" t="e">
        <f>IF('APH KIC KIA PC'!K167=Tabeller!$AI$4,0.01,ROUND('APH KIC KIA PC'!AA167,2))</f>
        <v>#VALUE!</v>
      </c>
      <c r="BB167" s="27" t="str">
        <f>TRIM(RIGHT('1. Artikeldata Grund'!G167,2))</f>
        <v/>
      </c>
      <c r="BC167" s="136"/>
      <c r="BD167" s="48" t="s">
        <v>1895</v>
      </c>
      <c r="BE167" s="119"/>
      <c r="BF167" s="50" t="s">
        <v>112</v>
      </c>
      <c r="BG167" s="136"/>
      <c r="BH167" s="52"/>
      <c r="BI167" s="52"/>
      <c r="BJ167" s="52"/>
      <c r="BK167" s="52"/>
      <c r="BL167" s="53" t="s">
        <v>1800</v>
      </c>
      <c r="BM167" s="431" t="str">
        <f>TRIM('1. Artikeldata Grund'!D167)</f>
        <v/>
      </c>
    </row>
    <row r="168" spans="1:65" x14ac:dyDescent="0.25">
      <c r="A168" s="21">
        <v>164</v>
      </c>
      <c r="B168" s="491" t="str">
        <f>'APH KIC KIA PC'!I168</f>
        <v>Välj…</v>
      </c>
      <c r="C168" s="491" t="str">
        <f>'APH KIC KIA PC'!K168</f>
        <v>Välj…</v>
      </c>
      <c r="D168" s="46">
        <f>'APH KIC KIA PC'!D168</f>
        <v>0</v>
      </c>
      <c r="E168" s="47" t="str">
        <f>TRIM(LEFT('1. Artikeldata Grund'!E168,30))</f>
        <v/>
      </c>
      <c r="F168" s="397" t="str">
        <f>IFERROR(TRIM(RIGHT('1. Artikeldata Grund'!E168,LEN('1. Artikeldata Grund'!E168)-30)),"")</f>
        <v/>
      </c>
      <c r="G168" s="48" t="str">
        <f>TRIM('APH KIC KIA PC'!L168)</f>
        <v>Välj….</v>
      </c>
      <c r="H168" s="27">
        <f>'APH KIC KIA PC'!M168</f>
        <v>910</v>
      </c>
      <c r="I168" s="27">
        <v>99</v>
      </c>
      <c r="J168" s="117"/>
      <c r="K168" s="48" t="s">
        <v>1892</v>
      </c>
      <c r="L168" s="48" t="str">
        <f>IF('APH MD APH Specifika'!BD168="J","J","N")</f>
        <v>N</v>
      </c>
      <c r="M168" s="118"/>
      <c r="N168" s="48" t="s">
        <v>1895</v>
      </c>
      <c r="O168" s="119"/>
      <c r="P168" s="48" t="s">
        <v>1894</v>
      </c>
      <c r="Q168" s="27">
        <v>0</v>
      </c>
      <c r="R168" s="117"/>
      <c r="S168" s="117"/>
      <c r="T168" s="117"/>
      <c r="U168" s="117"/>
      <c r="V168" s="117"/>
      <c r="W168" s="27">
        <v>1</v>
      </c>
      <c r="X168" s="27">
        <v>1</v>
      </c>
      <c r="Y168" s="48" t="s">
        <v>1895</v>
      </c>
      <c r="Z168" s="48" t="s">
        <v>1895</v>
      </c>
      <c r="AA168" s="48" t="s">
        <v>1895</v>
      </c>
      <c r="AB168" s="119"/>
      <c r="AC168" s="119"/>
      <c r="AD168" s="119"/>
      <c r="AE168" s="119"/>
      <c r="AF168" s="119"/>
      <c r="AG168" s="119"/>
      <c r="AH168" s="48" t="s">
        <v>1895</v>
      </c>
      <c r="AI168" s="27" t="str">
        <f>TRIM(LEFT('1. Artikeldata Grund'!G168,6))</f>
        <v/>
      </c>
      <c r="AJ168" s="464" cm="1">
        <f t="array" ref="AJ168">_xlfn.IFS(AV168="1",20,AV168="2",20,AV168="3",20,AV168="0",99,AV168="",99)</f>
        <v>99</v>
      </c>
      <c r="AK168" s="50" t="s">
        <v>112</v>
      </c>
      <c r="AL168" s="50" t="s">
        <v>112</v>
      </c>
      <c r="AM168" s="117"/>
      <c r="AN168" s="48"/>
      <c r="AO168" s="48"/>
      <c r="AP168" s="50" t="s">
        <v>112</v>
      </c>
      <c r="AQ168" s="51">
        <v>1</v>
      </c>
      <c r="AR168" s="27" t="str">
        <f>TRIM('APH KIC KIA PC'!O168)</f>
        <v/>
      </c>
      <c r="AS168" s="118"/>
      <c r="AT168" s="48" t="str">
        <f>LEFT('1. Artikeldata Grund'!H168,2)</f>
        <v>Vä</v>
      </c>
      <c r="AU168" s="27" t="str" cm="1">
        <f t="array" ref="AU168">_xlfn.IFS('1. Artikeldata Grund'!I168="","",'1. Artikeldata Grund'!I168=Tabeller!$J$3,"",'1. Artikeldata Grund'!I168=Tabeller!$J$4,"",'1. Artikeldata Grund'!I168=Tabeller!$J$5,LEFT('1. Artikeldata Grund'!I168,1),'1. Artikeldata Grund'!I168=Tabeller!$J$6,LEFT('1. Artikeldata Grund'!I168,1))</f>
        <v/>
      </c>
      <c r="AV168" s="27" t="str" cm="1">
        <f t="array" ref="AV168">_xlfn.IFS('1. Artikeldata Grund'!J168="","",'1. Artikeldata Grund'!J168=Tabeller!$K$3,"",'1. Artikeldata Grund'!J168=Tabeller!$K$4,"",'1. Artikeldata Grund'!J168=Tabeller!$K$5,LEFT('1. Artikeldata Grund'!J168,1),'1. Artikeldata Grund'!J168=Tabeller!$K$6,LEFT('1. Artikeldata Grund'!J168,1),'1. Artikeldata Grund'!J168=Tabeller!$K$7,LEFT('1. Artikeldata Grund'!J168,1))</f>
        <v/>
      </c>
      <c r="AW168" s="27"/>
      <c r="AX168" s="27">
        <f>IF('APH KIC KIA PC'!K168=Tabeller!$AI$4,2,1)</f>
        <v>1</v>
      </c>
      <c r="AY168" s="27" t="str" cm="1">
        <f t="array" ref="AY168">IF('APH KIC KIA PC'!K168=Tabeller!$AI$4,99,IFERROR(_xlfn.IFS('4. Inköpsdata'!L168=25%,41,'4. Inköpsdata'!L168=12%,42,'4. Inköpsdata'!L168=6%,43,'4. Inköpsdata'!L168="Momsfritt",38),""))</f>
        <v/>
      </c>
      <c r="AZ168" s="52" t="e">
        <f>IF('APH KIC KIA PC'!K168=Tabeller!$AI$4,'4. Inköpsdata'!J168,ROUND('APH KIC KIA PC'!AB168,2))</f>
        <v>#VALUE!</v>
      </c>
      <c r="BA168" s="52" t="e">
        <f>IF('APH KIC KIA PC'!K168=Tabeller!$AI$4,0.01,ROUND('APH KIC KIA PC'!AA168,2))</f>
        <v>#VALUE!</v>
      </c>
      <c r="BB168" s="27" t="str">
        <f>TRIM(RIGHT('1. Artikeldata Grund'!G168,2))</f>
        <v/>
      </c>
      <c r="BC168" s="136"/>
      <c r="BD168" s="48" t="s">
        <v>1895</v>
      </c>
      <c r="BE168" s="119"/>
      <c r="BF168" s="50" t="s">
        <v>112</v>
      </c>
      <c r="BG168" s="136"/>
      <c r="BH168" s="52"/>
      <c r="BI168" s="52"/>
      <c r="BJ168" s="52"/>
      <c r="BK168" s="52"/>
      <c r="BL168" s="53" t="s">
        <v>1800</v>
      </c>
      <c r="BM168" s="431" t="str">
        <f>TRIM('1. Artikeldata Grund'!D168)</f>
        <v/>
      </c>
    </row>
    <row r="169" spans="1:65" x14ac:dyDescent="0.25">
      <c r="A169" s="21">
        <v>165</v>
      </c>
      <c r="B169" s="491" t="str">
        <f>'APH KIC KIA PC'!I169</f>
        <v>Välj…</v>
      </c>
      <c r="C169" s="491" t="str">
        <f>'APH KIC KIA PC'!K169</f>
        <v>Välj…</v>
      </c>
      <c r="D169" s="46">
        <f>'APH KIC KIA PC'!D169</f>
        <v>0</v>
      </c>
      <c r="E169" s="47" t="str">
        <f>TRIM(LEFT('1. Artikeldata Grund'!E169,30))</f>
        <v/>
      </c>
      <c r="F169" s="397" t="str">
        <f>IFERROR(TRIM(RIGHT('1. Artikeldata Grund'!E169,LEN('1. Artikeldata Grund'!E169)-30)),"")</f>
        <v/>
      </c>
      <c r="G169" s="48" t="str">
        <f>TRIM('APH KIC KIA PC'!L169)</f>
        <v>Välj….</v>
      </c>
      <c r="H169" s="27">
        <f>'APH KIC KIA PC'!M169</f>
        <v>910</v>
      </c>
      <c r="I169" s="27">
        <v>99</v>
      </c>
      <c r="J169" s="117"/>
      <c r="K169" s="48" t="s">
        <v>1892</v>
      </c>
      <c r="L169" s="48" t="str">
        <f>IF('APH MD APH Specifika'!BD169="J","J","N")</f>
        <v>N</v>
      </c>
      <c r="M169" s="118"/>
      <c r="N169" s="48" t="s">
        <v>1895</v>
      </c>
      <c r="O169" s="119"/>
      <c r="P169" s="48" t="s">
        <v>1894</v>
      </c>
      <c r="Q169" s="27">
        <v>0</v>
      </c>
      <c r="R169" s="117"/>
      <c r="S169" s="117"/>
      <c r="T169" s="117"/>
      <c r="U169" s="117"/>
      <c r="V169" s="117"/>
      <c r="W169" s="27">
        <v>1</v>
      </c>
      <c r="X169" s="27">
        <v>1</v>
      </c>
      <c r="Y169" s="48" t="s">
        <v>1895</v>
      </c>
      <c r="Z169" s="48" t="s">
        <v>1895</v>
      </c>
      <c r="AA169" s="48" t="s">
        <v>1895</v>
      </c>
      <c r="AB169" s="119"/>
      <c r="AC169" s="119"/>
      <c r="AD169" s="119"/>
      <c r="AE169" s="119"/>
      <c r="AF169" s="119"/>
      <c r="AG169" s="119"/>
      <c r="AH169" s="48" t="s">
        <v>1895</v>
      </c>
      <c r="AI169" s="27" t="str">
        <f>TRIM(LEFT('1. Artikeldata Grund'!G169,6))</f>
        <v/>
      </c>
      <c r="AJ169" s="464" cm="1">
        <f t="array" ref="AJ169">_xlfn.IFS(AV169="1",20,AV169="2",20,AV169="3",20,AV169="0",99,AV169="",99)</f>
        <v>99</v>
      </c>
      <c r="AK169" s="50" t="s">
        <v>112</v>
      </c>
      <c r="AL169" s="50" t="s">
        <v>112</v>
      </c>
      <c r="AM169" s="117"/>
      <c r="AN169" s="48"/>
      <c r="AO169" s="48"/>
      <c r="AP169" s="50" t="s">
        <v>112</v>
      </c>
      <c r="AQ169" s="51">
        <v>1</v>
      </c>
      <c r="AR169" s="27" t="str">
        <f>TRIM('APH KIC KIA PC'!O169)</f>
        <v/>
      </c>
      <c r="AS169" s="118"/>
      <c r="AT169" s="48" t="str">
        <f>LEFT('1. Artikeldata Grund'!H169,2)</f>
        <v>Vä</v>
      </c>
      <c r="AU169" s="27" t="str" cm="1">
        <f t="array" ref="AU169">_xlfn.IFS('1. Artikeldata Grund'!I169="","",'1. Artikeldata Grund'!I169=Tabeller!$J$3,"",'1. Artikeldata Grund'!I169=Tabeller!$J$4,"",'1. Artikeldata Grund'!I169=Tabeller!$J$5,LEFT('1. Artikeldata Grund'!I169,1),'1. Artikeldata Grund'!I169=Tabeller!$J$6,LEFT('1. Artikeldata Grund'!I169,1))</f>
        <v/>
      </c>
      <c r="AV169" s="27" t="str" cm="1">
        <f t="array" ref="AV169">_xlfn.IFS('1. Artikeldata Grund'!J169="","",'1. Artikeldata Grund'!J169=Tabeller!$K$3,"",'1. Artikeldata Grund'!J169=Tabeller!$K$4,"",'1. Artikeldata Grund'!J169=Tabeller!$K$5,LEFT('1. Artikeldata Grund'!J169,1),'1. Artikeldata Grund'!J169=Tabeller!$K$6,LEFT('1. Artikeldata Grund'!J169,1),'1. Artikeldata Grund'!J169=Tabeller!$K$7,LEFT('1. Artikeldata Grund'!J169,1))</f>
        <v/>
      </c>
      <c r="AW169" s="27"/>
      <c r="AX169" s="27">
        <f>IF('APH KIC KIA PC'!K169=Tabeller!$AI$4,2,1)</f>
        <v>1</v>
      </c>
      <c r="AY169" s="27" t="str" cm="1">
        <f t="array" ref="AY169">IF('APH KIC KIA PC'!K169=Tabeller!$AI$4,99,IFERROR(_xlfn.IFS('4. Inköpsdata'!L169=25%,41,'4. Inköpsdata'!L169=12%,42,'4. Inköpsdata'!L169=6%,43,'4. Inköpsdata'!L169="Momsfritt",38),""))</f>
        <v/>
      </c>
      <c r="AZ169" s="52" t="e">
        <f>IF('APH KIC KIA PC'!K169=Tabeller!$AI$4,'4. Inköpsdata'!J169,ROUND('APH KIC KIA PC'!AB169,2))</f>
        <v>#VALUE!</v>
      </c>
      <c r="BA169" s="52" t="e">
        <f>IF('APH KIC KIA PC'!K169=Tabeller!$AI$4,0.01,ROUND('APH KIC KIA PC'!AA169,2))</f>
        <v>#VALUE!</v>
      </c>
      <c r="BB169" s="27" t="str">
        <f>TRIM(RIGHT('1. Artikeldata Grund'!G169,2))</f>
        <v/>
      </c>
      <c r="BC169" s="136"/>
      <c r="BD169" s="48" t="s">
        <v>1895</v>
      </c>
      <c r="BE169" s="119"/>
      <c r="BF169" s="50" t="s">
        <v>112</v>
      </c>
      <c r="BG169" s="136"/>
      <c r="BH169" s="52"/>
      <c r="BI169" s="52"/>
      <c r="BJ169" s="52"/>
      <c r="BK169" s="52"/>
      <c r="BL169" s="53" t="s">
        <v>1800</v>
      </c>
      <c r="BM169" s="431" t="str">
        <f>TRIM('1. Artikeldata Grund'!D169)</f>
        <v/>
      </c>
    </row>
    <row r="170" spans="1:65" x14ac:dyDescent="0.25">
      <c r="A170" s="21">
        <v>166</v>
      </c>
      <c r="B170" s="491" t="str">
        <f>'APH KIC KIA PC'!I170</f>
        <v>Välj…</v>
      </c>
      <c r="C170" s="491" t="str">
        <f>'APH KIC KIA PC'!K170</f>
        <v>Välj…</v>
      </c>
      <c r="D170" s="46">
        <f>'APH KIC KIA PC'!D170</f>
        <v>0</v>
      </c>
      <c r="E170" s="47" t="str">
        <f>TRIM(LEFT('1. Artikeldata Grund'!E170,30))</f>
        <v/>
      </c>
      <c r="F170" s="397" t="str">
        <f>IFERROR(TRIM(RIGHT('1. Artikeldata Grund'!E170,LEN('1. Artikeldata Grund'!E170)-30)),"")</f>
        <v/>
      </c>
      <c r="G170" s="48" t="str">
        <f>TRIM('APH KIC KIA PC'!L170)</f>
        <v>Välj….</v>
      </c>
      <c r="H170" s="27">
        <f>'APH KIC KIA PC'!M170</f>
        <v>910</v>
      </c>
      <c r="I170" s="27">
        <v>99</v>
      </c>
      <c r="J170" s="117"/>
      <c r="K170" s="48" t="s">
        <v>1892</v>
      </c>
      <c r="L170" s="48" t="str">
        <f>IF('APH MD APH Specifika'!BD170="J","J","N")</f>
        <v>N</v>
      </c>
      <c r="M170" s="118"/>
      <c r="N170" s="48" t="s">
        <v>1895</v>
      </c>
      <c r="O170" s="119"/>
      <c r="P170" s="48" t="s">
        <v>1894</v>
      </c>
      <c r="Q170" s="27">
        <v>0</v>
      </c>
      <c r="R170" s="117"/>
      <c r="S170" s="117"/>
      <c r="T170" s="117"/>
      <c r="U170" s="117"/>
      <c r="V170" s="117"/>
      <c r="W170" s="27">
        <v>1</v>
      </c>
      <c r="X170" s="27">
        <v>1</v>
      </c>
      <c r="Y170" s="48" t="s">
        <v>1895</v>
      </c>
      <c r="Z170" s="48" t="s">
        <v>1895</v>
      </c>
      <c r="AA170" s="48" t="s">
        <v>1895</v>
      </c>
      <c r="AB170" s="119"/>
      <c r="AC170" s="119"/>
      <c r="AD170" s="119"/>
      <c r="AE170" s="119"/>
      <c r="AF170" s="119"/>
      <c r="AG170" s="119"/>
      <c r="AH170" s="48" t="s">
        <v>1895</v>
      </c>
      <c r="AI170" s="27" t="str">
        <f>TRIM(LEFT('1. Artikeldata Grund'!G170,6))</f>
        <v/>
      </c>
      <c r="AJ170" s="464" cm="1">
        <f t="array" ref="AJ170">_xlfn.IFS(AV170="1",20,AV170="2",20,AV170="3",20,AV170="0",99,AV170="",99)</f>
        <v>99</v>
      </c>
      <c r="AK170" s="50" t="s">
        <v>112</v>
      </c>
      <c r="AL170" s="50" t="s">
        <v>112</v>
      </c>
      <c r="AM170" s="117"/>
      <c r="AN170" s="48"/>
      <c r="AO170" s="48"/>
      <c r="AP170" s="50" t="s">
        <v>112</v>
      </c>
      <c r="AQ170" s="51">
        <v>1</v>
      </c>
      <c r="AR170" s="27" t="str">
        <f>TRIM('APH KIC KIA PC'!O170)</f>
        <v/>
      </c>
      <c r="AS170" s="118"/>
      <c r="AT170" s="48" t="str">
        <f>LEFT('1. Artikeldata Grund'!H170,2)</f>
        <v>Vä</v>
      </c>
      <c r="AU170" s="27" t="str" cm="1">
        <f t="array" ref="AU170">_xlfn.IFS('1. Artikeldata Grund'!I170="","",'1. Artikeldata Grund'!I170=Tabeller!$J$3,"",'1. Artikeldata Grund'!I170=Tabeller!$J$4,"",'1. Artikeldata Grund'!I170=Tabeller!$J$5,LEFT('1. Artikeldata Grund'!I170,1),'1. Artikeldata Grund'!I170=Tabeller!$J$6,LEFT('1. Artikeldata Grund'!I170,1))</f>
        <v/>
      </c>
      <c r="AV170" s="27" t="str" cm="1">
        <f t="array" ref="AV170">_xlfn.IFS('1. Artikeldata Grund'!J170="","",'1. Artikeldata Grund'!J170=Tabeller!$K$3,"",'1. Artikeldata Grund'!J170=Tabeller!$K$4,"",'1. Artikeldata Grund'!J170=Tabeller!$K$5,LEFT('1. Artikeldata Grund'!J170,1),'1. Artikeldata Grund'!J170=Tabeller!$K$6,LEFT('1. Artikeldata Grund'!J170,1),'1. Artikeldata Grund'!J170=Tabeller!$K$7,LEFT('1. Artikeldata Grund'!J170,1))</f>
        <v/>
      </c>
      <c r="AW170" s="27"/>
      <c r="AX170" s="27">
        <f>IF('APH KIC KIA PC'!K170=Tabeller!$AI$4,2,1)</f>
        <v>1</v>
      </c>
      <c r="AY170" s="27" t="str" cm="1">
        <f t="array" ref="AY170">IF('APH KIC KIA PC'!K170=Tabeller!$AI$4,99,IFERROR(_xlfn.IFS('4. Inköpsdata'!L170=25%,41,'4. Inköpsdata'!L170=12%,42,'4. Inköpsdata'!L170=6%,43,'4. Inköpsdata'!L170="Momsfritt",38),""))</f>
        <v/>
      </c>
      <c r="AZ170" s="52" t="e">
        <f>IF('APH KIC KIA PC'!K170=Tabeller!$AI$4,'4. Inköpsdata'!J170,ROUND('APH KIC KIA PC'!AB170,2))</f>
        <v>#VALUE!</v>
      </c>
      <c r="BA170" s="52" t="e">
        <f>IF('APH KIC KIA PC'!K170=Tabeller!$AI$4,0.01,ROUND('APH KIC KIA PC'!AA170,2))</f>
        <v>#VALUE!</v>
      </c>
      <c r="BB170" s="27" t="str">
        <f>TRIM(RIGHT('1. Artikeldata Grund'!G170,2))</f>
        <v/>
      </c>
      <c r="BC170" s="136"/>
      <c r="BD170" s="48" t="s">
        <v>1895</v>
      </c>
      <c r="BE170" s="119"/>
      <c r="BF170" s="50" t="s">
        <v>112</v>
      </c>
      <c r="BG170" s="136"/>
      <c r="BH170" s="52"/>
      <c r="BI170" s="52"/>
      <c r="BJ170" s="52"/>
      <c r="BK170" s="52"/>
      <c r="BL170" s="53" t="s">
        <v>1800</v>
      </c>
      <c r="BM170" s="431" t="str">
        <f>TRIM('1. Artikeldata Grund'!D170)</f>
        <v/>
      </c>
    </row>
    <row r="171" spans="1:65" x14ac:dyDescent="0.25">
      <c r="A171" s="21">
        <v>167</v>
      </c>
      <c r="B171" s="491" t="str">
        <f>'APH KIC KIA PC'!I171</f>
        <v>Välj…</v>
      </c>
      <c r="C171" s="491" t="str">
        <f>'APH KIC KIA PC'!K171</f>
        <v>Välj…</v>
      </c>
      <c r="D171" s="46">
        <f>'APH KIC KIA PC'!D171</f>
        <v>0</v>
      </c>
      <c r="E171" s="47" t="str">
        <f>TRIM(LEFT('1. Artikeldata Grund'!E171,30))</f>
        <v/>
      </c>
      <c r="F171" s="397" t="str">
        <f>IFERROR(TRIM(RIGHT('1. Artikeldata Grund'!E171,LEN('1. Artikeldata Grund'!E171)-30)),"")</f>
        <v/>
      </c>
      <c r="G171" s="48" t="str">
        <f>TRIM('APH KIC KIA PC'!L171)</f>
        <v>Välj….</v>
      </c>
      <c r="H171" s="27">
        <f>'APH KIC KIA PC'!M171</f>
        <v>910</v>
      </c>
      <c r="I171" s="27">
        <v>99</v>
      </c>
      <c r="J171" s="117"/>
      <c r="K171" s="48" t="s">
        <v>1892</v>
      </c>
      <c r="L171" s="48" t="str">
        <f>IF('APH MD APH Specifika'!BD171="J","J","N")</f>
        <v>N</v>
      </c>
      <c r="M171" s="118"/>
      <c r="N171" s="48" t="s">
        <v>1895</v>
      </c>
      <c r="O171" s="119"/>
      <c r="P171" s="48" t="s">
        <v>1894</v>
      </c>
      <c r="Q171" s="27">
        <v>0</v>
      </c>
      <c r="R171" s="117"/>
      <c r="S171" s="117"/>
      <c r="T171" s="117"/>
      <c r="U171" s="117"/>
      <c r="V171" s="117"/>
      <c r="W171" s="27">
        <v>1</v>
      </c>
      <c r="X171" s="27">
        <v>1</v>
      </c>
      <c r="Y171" s="48" t="s">
        <v>1895</v>
      </c>
      <c r="Z171" s="48" t="s">
        <v>1895</v>
      </c>
      <c r="AA171" s="48" t="s">
        <v>1895</v>
      </c>
      <c r="AB171" s="119"/>
      <c r="AC171" s="119"/>
      <c r="AD171" s="119"/>
      <c r="AE171" s="119"/>
      <c r="AF171" s="119"/>
      <c r="AG171" s="119"/>
      <c r="AH171" s="48" t="s">
        <v>1895</v>
      </c>
      <c r="AI171" s="27" t="str">
        <f>TRIM(LEFT('1. Artikeldata Grund'!G171,6))</f>
        <v/>
      </c>
      <c r="AJ171" s="464" cm="1">
        <f t="array" ref="AJ171">_xlfn.IFS(AV171="1",20,AV171="2",20,AV171="3",20,AV171="0",99,AV171="",99)</f>
        <v>99</v>
      </c>
      <c r="AK171" s="50" t="s">
        <v>112</v>
      </c>
      <c r="AL171" s="50" t="s">
        <v>112</v>
      </c>
      <c r="AM171" s="117"/>
      <c r="AN171" s="48"/>
      <c r="AO171" s="48"/>
      <c r="AP171" s="50" t="s">
        <v>112</v>
      </c>
      <c r="AQ171" s="51">
        <v>1</v>
      </c>
      <c r="AR171" s="27" t="str">
        <f>TRIM('APH KIC KIA PC'!O171)</f>
        <v/>
      </c>
      <c r="AS171" s="118"/>
      <c r="AT171" s="48" t="str">
        <f>LEFT('1. Artikeldata Grund'!H171,2)</f>
        <v>Vä</v>
      </c>
      <c r="AU171" s="27" t="str" cm="1">
        <f t="array" ref="AU171">_xlfn.IFS('1. Artikeldata Grund'!I171="","",'1. Artikeldata Grund'!I171=Tabeller!$J$3,"",'1. Artikeldata Grund'!I171=Tabeller!$J$4,"",'1. Artikeldata Grund'!I171=Tabeller!$J$5,LEFT('1. Artikeldata Grund'!I171,1),'1. Artikeldata Grund'!I171=Tabeller!$J$6,LEFT('1. Artikeldata Grund'!I171,1))</f>
        <v/>
      </c>
      <c r="AV171" s="27" t="str" cm="1">
        <f t="array" ref="AV171">_xlfn.IFS('1. Artikeldata Grund'!J171="","",'1. Artikeldata Grund'!J171=Tabeller!$K$3,"",'1. Artikeldata Grund'!J171=Tabeller!$K$4,"",'1. Artikeldata Grund'!J171=Tabeller!$K$5,LEFT('1. Artikeldata Grund'!J171,1),'1. Artikeldata Grund'!J171=Tabeller!$K$6,LEFT('1. Artikeldata Grund'!J171,1),'1. Artikeldata Grund'!J171=Tabeller!$K$7,LEFT('1. Artikeldata Grund'!J171,1))</f>
        <v/>
      </c>
      <c r="AW171" s="27"/>
      <c r="AX171" s="27">
        <f>IF('APH KIC KIA PC'!K171=Tabeller!$AI$4,2,1)</f>
        <v>1</v>
      </c>
      <c r="AY171" s="27" t="str" cm="1">
        <f t="array" ref="AY171">IF('APH KIC KIA PC'!K171=Tabeller!$AI$4,99,IFERROR(_xlfn.IFS('4. Inköpsdata'!L171=25%,41,'4. Inköpsdata'!L171=12%,42,'4. Inköpsdata'!L171=6%,43,'4. Inköpsdata'!L171="Momsfritt",38),""))</f>
        <v/>
      </c>
      <c r="AZ171" s="52" t="e">
        <f>IF('APH KIC KIA PC'!K171=Tabeller!$AI$4,'4. Inköpsdata'!J171,ROUND('APH KIC KIA PC'!AB171,2))</f>
        <v>#VALUE!</v>
      </c>
      <c r="BA171" s="52" t="e">
        <f>IF('APH KIC KIA PC'!K171=Tabeller!$AI$4,0.01,ROUND('APH KIC KIA PC'!AA171,2))</f>
        <v>#VALUE!</v>
      </c>
      <c r="BB171" s="27" t="str">
        <f>TRIM(RIGHT('1. Artikeldata Grund'!G171,2))</f>
        <v/>
      </c>
      <c r="BC171" s="136"/>
      <c r="BD171" s="48" t="s">
        <v>1895</v>
      </c>
      <c r="BE171" s="119"/>
      <c r="BF171" s="50" t="s">
        <v>112</v>
      </c>
      <c r="BG171" s="136"/>
      <c r="BH171" s="52"/>
      <c r="BI171" s="52"/>
      <c r="BJ171" s="52"/>
      <c r="BK171" s="52"/>
      <c r="BL171" s="53" t="s">
        <v>1800</v>
      </c>
      <c r="BM171" s="431" t="str">
        <f>TRIM('1. Artikeldata Grund'!D171)</f>
        <v/>
      </c>
    </row>
    <row r="172" spans="1:65" x14ac:dyDescent="0.25">
      <c r="A172" s="21">
        <v>168</v>
      </c>
      <c r="B172" s="491" t="str">
        <f>'APH KIC KIA PC'!I172</f>
        <v>Välj…</v>
      </c>
      <c r="C172" s="491" t="str">
        <f>'APH KIC KIA PC'!K172</f>
        <v>Välj…</v>
      </c>
      <c r="D172" s="46">
        <f>'APH KIC KIA PC'!D172</f>
        <v>0</v>
      </c>
      <c r="E172" s="47" t="str">
        <f>TRIM(LEFT('1. Artikeldata Grund'!E172,30))</f>
        <v/>
      </c>
      <c r="F172" s="397" t="str">
        <f>IFERROR(TRIM(RIGHT('1. Artikeldata Grund'!E172,LEN('1. Artikeldata Grund'!E172)-30)),"")</f>
        <v/>
      </c>
      <c r="G172" s="48" t="str">
        <f>TRIM('APH KIC KIA PC'!L172)</f>
        <v>Välj….</v>
      </c>
      <c r="H172" s="27">
        <f>'APH KIC KIA PC'!M172</f>
        <v>910</v>
      </c>
      <c r="I172" s="27">
        <v>99</v>
      </c>
      <c r="J172" s="117"/>
      <c r="K172" s="48" t="s">
        <v>1892</v>
      </c>
      <c r="L172" s="48" t="str">
        <f>IF('APH MD APH Specifika'!BD172="J","J","N")</f>
        <v>N</v>
      </c>
      <c r="M172" s="118"/>
      <c r="N172" s="48" t="s">
        <v>1895</v>
      </c>
      <c r="O172" s="119"/>
      <c r="P172" s="48" t="s">
        <v>1894</v>
      </c>
      <c r="Q172" s="27">
        <v>0</v>
      </c>
      <c r="R172" s="117"/>
      <c r="S172" s="117"/>
      <c r="T172" s="117"/>
      <c r="U172" s="117"/>
      <c r="V172" s="117"/>
      <c r="W172" s="27">
        <v>1</v>
      </c>
      <c r="X172" s="27">
        <v>1</v>
      </c>
      <c r="Y172" s="48" t="s">
        <v>1895</v>
      </c>
      <c r="Z172" s="48" t="s">
        <v>1895</v>
      </c>
      <c r="AA172" s="48" t="s">
        <v>1895</v>
      </c>
      <c r="AB172" s="119"/>
      <c r="AC172" s="119"/>
      <c r="AD172" s="119"/>
      <c r="AE172" s="119"/>
      <c r="AF172" s="119"/>
      <c r="AG172" s="119"/>
      <c r="AH172" s="48" t="s">
        <v>1895</v>
      </c>
      <c r="AI172" s="27" t="str">
        <f>TRIM(LEFT('1. Artikeldata Grund'!G172,6))</f>
        <v/>
      </c>
      <c r="AJ172" s="464" cm="1">
        <f t="array" ref="AJ172">_xlfn.IFS(AV172="1",20,AV172="2",20,AV172="3",20,AV172="0",99,AV172="",99)</f>
        <v>99</v>
      </c>
      <c r="AK172" s="50" t="s">
        <v>112</v>
      </c>
      <c r="AL172" s="50" t="s">
        <v>112</v>
      </c>
      <c r="AM172" s="117"/>
      <c r="AN172" s="48"/>
      <c r="AO172" s="48"/>
      <c r="AP172" s="50" t="s">
        <v>112</v>
      </c>
      <c r="AQ172" s="51">
        <v>1</v>
      </c>
      <c r="AR172" s="27" t="str">
        <f>TRIM('APH KIC KIA PC'!O172)</f>
        <v/>
      </c>
      <c r="AS172" s="118"/>
      <c r="AT172" s="48" t="str">
        <f>LEFT('1. Artikeldata Grund'!H172,2)</f>
        <v>Vä</v>
      </c>
      <c r="AU172" s="27" t="str" cm="1">
        <f t="array" ref="AU172">_xlfn.IFS('1. Artikeldata Grund'!I172="","",'1. Artikeldata Grund'!I172=Tabeller!$J$3,"",'1. Artikeldata Grund'!I172=Tabeller!$J$4,"",'1. Artikeldata Grund'!I172=Tabeller!$J$5,LEFT('1. Artikeldata Grund'!I172,1),'1. Artikeldata Grund'!I172=Tabeller!$J$6,LEFT('1. Artikeldata Grund'!I172,1))</f>
        <v/>
      </c>
      <c r="AV172" s="27" t="str" cm="1">
        <f t="array" ref="AV172">_xlfn.IFS('1. Artikeldata Grund'!J172="","",'1. Artikeldata Grund'!J172=Tabeller!$K$3,"",'1. Artikeldata Grund'!J172=Tabeller!$K$4,"",'1. Artikeldata Grund'!J172=Tabeller!$K$5,LEFT('1. Artikeldata Grund'!J172,1),'1. Artikeldata Grund'!J172=Tabeller!$K$6,LEFT('1. Artikeldata Grund'!J172,1),'1. Artikeldata Grund'!J172=Tabeller!$K$7,LEFT('1. Artikeldata Grund'!J172,1))</f>
        <v/>
      </c>
      <c r="AW172" s="27"/>
      <c r="AX172" s="27">
        <f>IF('APH KIC KIA PC'!K172=Tabeller!$AI$4,2,1)</f>
        <v>1</v>
      </c>
      <c r="AY172" s="27" t="str" cm="1">
        <f t="array" ref="AY172">IF('APH KIC KIA PC'!K172=Tabeller!$AI$4,99,IFERROR(_xlfn.IFS('4. Inköpsdata'!L172=25%,41,'4. Inköpsdata'!L172=12%,42,'4. Inköpsdata'!L172=6%,43,'4. Inköpsdata'!L172="Momsfritt",38),""))</f>
        <v/>
      </c>
      <c r="AZ172" s="52" t="e">
        <f>IF('APH KIC KIA PC'!K172=Tabeller!$AI$4,'4. Inköpsdata'!J172,ROUND('APH KIC KIA PC'!AB172,2))</f>
        <v>#VALUE!</v>
      </c>
      <c r="BA172" s="52" t="e">
        <f>IF('APH KIC KIA PC'!K172=Tabeller!$AI$4,0.01,ROUND('APH KIC KIA PC'!AA172,2))</f>
        <v>#VALUE!</v>
      </c>
      <c r="BB172" s="27" t="str">
        <f>TRIM(RIGHT('1. Artikeldata Grund'!G172,2))</f>
        <v/>
      </c>
      <c r="BC172" s="136"/>
      <c r="BD172" s="48" t="s">
        <v>1895</v>
      </c>
      <c r="BE172" s="119"/>
      <c r="BF172" s="50" t="s">
        <v>112</v>
      </c>
      <c r="BG172" s="136"/>
      <c r="BH172" s="52"/>
      <c r="BI172" s="52"/>
      <c r="BJ172" s="52"/>
      <c r="BK172" s="52"/>
      <c r="BL172" s="53" t="s">
        <v>1800</v>
      </c>
      <c r="BM172" s="431" t="str">
        <f>TRIM('1. Artikeldata Grund'!D172)</f>
        <v/>
      </c>
    </row>
    <row r="173" spans="1:65" x14ac:dyDescent="0.25">
      <c r="A173" s="21">
        <v>169</v>
      </c>
      <c r="B173" s="491" t="str">
        <f>'APH KIC KIA PC'!I173</f>
        <v>Välj…</v>
      </c>
      <c r="C173" s="491" t="str">
        <f>'APH KIC KIA PC'!K173</f>
        <v>Välj…</v>
      </c>
      <c r="D173" s="46">
        <f>'APH KIC KIA PC'!D173</f>
        <v>0</v>
      </c>
      <c r="E173" s="47" t="str">
        <f>TRIM(LEFT('1. Artikeldata Grund'!E173,30))</f>
        <v/>
      </c>
      <c r="F173" s="397" t="str">
        <f>IFERROR(TRIM(RIGHT('1. Artikeldata Grund'!E173,LEN('1. Artikeldata Grund'!E173)-30)),"")</f>
        <v/>
      </c>
      <c r="G173" s="48" t="str">
        <f>TRIM('APH KIC KIA PC'!L173)</f>
        <v>Välj….</v>
      </c>
      <c r="H173" s="27">
        <f>'APH KIC KIA PC'!M173</f>
        <v>910</v>
      </c>
      <c r="I173" s="27">
        <v>99</v>
      </c>
      <c r="J173" s="117"/>
      <c r="K173" s="48" t="s">
        <v>1892</v>
      </c>
      <c r="L173" s="48" t="str">
        <f>IF('APH MD APH Specifika'!BD173="J","J","N")</f>
        <v>N</v>
      </c>
      <c r="M173" s="118"/>
      <c r="N173" s="48" t="s">
        <v>1895</v>
      </c>
      <c r="O173" s="119"/>
      <c r="P173" s="48" t="s">
        <v>1894</v>
      </c>
      <c r="Q173" s="27">
        <v>0</v>
      </c>
      <c r="R173" s="117"/>
      <c r="S173" s="117"/>
      <c r="T173" s="117"/>
      <c r="U173" s="117"/>
      <c r="V173" s="117"/>
      <c r="W173" s="27">
        <v>1</v>
      </c>
      <c r="X173" s="27">
        <v>1</v>
      </c>
      <c r="Y173" s="48" t="s">
        <v>1895</v>
      </c>
      <c r="Z173" s="48" t="s">
        <v>1895</v>
      </c>
      <c r="AA173" s="48" t="s">
        <v>1895</v>
      </c>
      <c r="AB173" s="119"/>
      <c r="AC173" s="119"/>
      <c r="AD173" s="119"/>
      <c r="AE173" s="119"/>
      <c r="AF173" s="119"/>
      <c r="AG173" s="119"/>
      <c r="AH173" s="48" t="s">
        <v>1895</v>
      </c>
      <c r="AI173" s="27" t="str">
        <f>TRIM(LEFT('1. Artikeldata Grund'!G173,6))</f>
        <v/>
      </c>
      <c r="AJ173" s="464" cm="1">
        <f t="array" ref="AJ173">_xlfn.IFS(AV173="1",20,AV173="2",20,AV173="3",20,AV173="0",99,AV173="",99)</f>
        <v>99</v>
      </c>
      <c r="AK173" s="50" t="s">
        <v>112</v>
      </c>
      <c r="AL173" s="50" t="s">
        <v>112</v>
      </c>
      <c r="AM173" s="117"/>
      <c r="AN173" s="48"/>
      <c r="AO173" s="48"/>
      <c r="AP173" s="50" t="s">
        <v>112</v>
      </c>
      <c r="AQ173" s="51">
        <v>1</v>
      </c>
      <c r="AR173" s="27" t="str">
        <f>TRIM('APH KIC KIA PC'!O173)</f>
        <v/>
      </c>
      <c r="AS173" s="118"/>
      <c r="AT173" s="48" t="str">
        <f>LEFT('1. Artikeldata Grund'!H173,2)</f>
        <v>Vä</v>
      </c>
      <c r="AU173" s="27" t="str" cm="1">
        <f t="array" ref="AU173">_xlfn.IFS('1. Artikeldata Grund'!I173="","",'1. Artikeldata Grund'!I173=Tabeller!$J$3,"",'1. Artikeldata Grund'!I173=Tabeller!$J$4,"",'1. Artikeldata Grund'!I173=Tabeller!$J$5,LEFT('1. Artikeldata Grund'!I173,1),'1. Artikeldata Grund'!I173=Tabeller!$J$6,LEFT('1. Artikeldata Grund'!I173,1))</f>
        <v/>
      </c>
      <c r="AV173" s="27" t="str" cm="1">
        <f t="array" ref="AV173">_xlfn.IFS('1. Artikeldata Grund'!J173="","",'1. Artikeldata Grund'!J173=Tabeller!$K$3,"",'1. Artikeldata Grund'!J173=Tabeller!$K$4,"",'1. Artikeldata Grund'!J173=Tabeller!$K$5,LEFT('1. Artikeldata Grund'!J173,1),'1. Artikeldata Grund'!J173=Tabeller!$K$6,LEFT('1. Artikeldata Grund'!J173,1),'1. Artikeldata Grund'!J173=Tabeller!$K$7,LEFT('1. Artikeldata Grund'!J173,1))</f>
        <v/>
      </c>
      <c r="AW173" s="27"/>
      <c r="AX173" s="27">
        <f>IF('APH KIC KIA PC'!K173=Tabeller!$AI$4,2,1)</f>
        <v>1</v>
      </c>
      <c r="AY173" s="27" t="str" cm="1">
        <f t="array" ref="AY173">IF('APH KIC KIA PC'!K173=Tabeller!$AI$4,99,IFERROR(_xlfn.IFS('4. Inköpsdata'!L173=25%,41,'4. Inköpsdata'!L173=12%,42,'4. Inköpsdata'!L173=6%,43,'4. Inköpsdata'!L173="Momsfritt",38),""))</f>
        <v/>
      </c>
      <c r="AZ173" s="52" t="e">
        <f>IF('APH KIC KIA PC'!K173=Tabeller!$AI$4,'4. Inköpsdata'!J173,ROUND('APH KIC KIA PC'!AB173,2))</f>
        <v>#VALUE!</v>
      </c>
      <c r="BA173" s="52" t="e">
        <f>IF('APH KIC KIA PC'!K173=Tabeller!$AI$4,0.01,ROUND('APH KIC KIA PC'!AA173,2))</f>
        <v>#VALUE!</v>
      </c>
      <c r="BB173" s="27" t="str">
        <f>TRIM(RIGHT('1. Artikeldata Grund'!G173,2))</f>
        <v/>
      </c>
      <c r="BC173" s="136"/>
      <c r="BD173" s="48" t="s">
        <v>1895</v>
      </c>
      <c r="BE173" s="119"/>
      <c r="BF173" s="50" t="s">
        <v>112</v>
      </c>
      <c r="BG173" s="136"/>
      <c r="BH173" s="52"/>
      <c r="BI173" s="52"/>
      <c r="BJ173" s="52"/>
      <c r="BK173" s="52"/>
      <c r="BL173" s="53" t="s">
        <v>1800</v>
      </c>
      <c r="BM173" s="431" t="str">
        <f>TRIM('1. Artikeldata Grund'!D173)</f>
        <v/>
      </c>
    </row>
    <row r="174" spans="1:65" x14ac:dyDescent="0.25">
      <c r="A174" s="21">
        <v>170</v>
      </c>
      <c r="B174" s="491" t="str">
        <f>'APH KIC KIA PC'!I174</f>
        <v>Välj…</v>
      </c>
      <c r="C174" s="491" t="str">
        <f>'APH KIC KIA PC'!K174</f>
        <v>Välj…</v>
      </c>
      <c r="D174" s="46">
        <f>'APH KIC KIA PC'!D174</f>
        <v>0</v>
      </c>
      <c r="E174" s="47" t="str">
        <f>TRIM(LEFT('1. Artikeldata Grund'!E174,30))</f>
        <v/>
      </c>
      <c r="F174" s="397" t="str">
        <f>IFERROR(TRIM(RIGHT('1. Artikeldata Grund'!E174,LEN('1. Artikeldata Grund'!E174)-30)),"")</f>
        <v/>
      </c>
      <c r="G174" s="48" t="str">
        <f>TRIM('APH KIC KIA PC'!L174)</f>
        <v>Välj….</v>
      </c>
      <c r="H174" s="27">
        <f>'APH KIC KIA PC'!M174</f>
        <v>910</v>
      </c>
      <c r="I174" s="27">
        <v>99</v>
      </c>
      <c r="J174" s="117"/>
      <c r="K174" s="48" t="s">
        <v>1892</v>
      </c>
      <c r="L174" s="48" t="str">
        <f>IF('APH MD APH Specifika'!BD174="J","J","N")</f>
        <v>N</v>
      </c>
      <c r="M174" s="118"/>
      <c r="N174" s="48" t="s">
        <v>1895</v>
      </c>
      <c r="O174" s="119"/>
      <c r="P174" s="48" t="s">
        <v>1894</v>
      </c>
      <c r="Q174" s="27">
        <v>0</v>
      </c>
      <c r="R174" s="117"/>
      <c r="S174" s="117"/>
      <c r="T174" s="117"/>
      <c r="U174" s="117"/>
      <c r="V174" s="117"/>
      <c r="W174" s="27">
        <v>1</v>
      </c>
      <c r="X174" s="27">
        <v>1</v>
      </c>
      <c r="Y174" s="48" t="s">
        <v>1895</v>
      </c>
      <c r="Z174" s="48" t="s">
        <v>1895</v>
      </c>
      <c r="AA174" s="48" t="s">
        <v>1895</v>
      </c>
      <c r="AB174" s="119"/>
      <c r="AC174" s="119"/>
      <c r="AD174" s="119"/>
      <c r="AE174" s="119"/>
      <c r="AF174" s="119"/>
      <c r="AG174" s="119"/>
      <c r="AH174" s="48" t="s">
        <v>1895</v>
      </c>
      <c r="AI174" s="27" t="str">
        <f>TRIM(LEFT('1. Artikeldata Grund'!G174,6))</f>
        <v/>
      </c>
      <c r="AJ174" s="464" cm="1">
        <f t="array" ref="AJ174">_xlfn.IFS(AV174="1",20,AV174="2",20,AV174="3",20,AV174="0",99,AV174="",99)</f>
        <v>99</v>
      </c>
      <c r="AK174" s="50" t="s">
        <v>112</v>
      </c>
      <c r="AL174" s="50" t="s">
        <v>112</v>
      </c>
      <c r="AM174" s="117"/>
      <c r="AN174" s="48"/>
      <c r="AO174" s="48"/>
      <c r="AP174" s="50" t="s">
        <v>112</v>
      </c>
      <c r="AQ174" s="51">
        <v>1</v>
      </c>
      <c r="AR174" s="27" t="str">
        <f>TRIM('APH KIC KIA PC'!O174)</f>
        <v/>
      </c>
      <c r="AS174" s="118"/>
      <c r="AT174" s="48" t="str">
        <f>LEFT('1. Artikeldata Grund'!H174,2)</f>
        <v>Vä</v>
      </c>
      <c r="AU174" s="27" t="str" cm="1">
        <f t="array" ref="AU174">_xlfn.IFS('1. Artikeldata Grund'!I174="","",'1. Artikeldata Grund'!I174=Tabeller!$J$3,"",'1. Artikeldata Grund'!I174=Tabeller!$J$4,"",'1. Artikeldata Grund'!I174=Tabeller!$J$5,LEFT('1. Artikeldata Grund'!I174,1),'1. Artikeldata Grund'!I174=Tabeller!$J$6,LEFT('1. Artikeldata Grund'!I174,1))</f>
        <v/>
      </c>
      <c r="AV174" s="27" t="str" cm="1">
        <f t="array" ref="AV174">_xlfn.IFS('1. Artikeldata Grund'!J174="","",'1. Artikeldata Grund'!J174=Tabeller!$K$3,"",'1. Artikeldata Grund'!J174=Tabeller!$K$4,"",'1. Artikeldata Grund'!J174=Tabeller!$K$5,LEFT('1. Artikeldata Grund'!J174,1),'1. Artikeldata Grund'!J174=Tabeller!$K$6,LEFT('1. Artikeldata Grund'!J174,1),'1. Artikeldata Grund'!J174=Tabeller!$K$7,LEFT('1. Artikeldata Grund'!J174,1))</f>
        <v/>
      </c>
      <c r="AW174" s="27"/>
      <c r="AX174" s="27">
        <f>IF('APH KIC KIA PC'!K174=Tabeller!$AI$4,2,1)</f>
        <v>1</v>
      </c>
      <c r="AY174" s="27" t="str" cm="1">
        <f t="array" ref="AY174">IF('APH KIC KIA PC'!K174=Tabeller!$AI$4,99,IFERROR(_xlfn.IFS('4. Inköpsdata'!L174=25%,41,'4. Inköpsdata'!L174=12%,42,'4. Inköpsdata'!L174=6%,43,'4. Inköpsdata'!L174="Momsfritt",38),""))</f>
        <v/>
      </c>
      <c r="AZ174" s="52" t="e">
        <f>IF('APH KIC KIA PC'!K174=Tabeller!$AI$4,'4. Inköpsdata'!J174,ROUND('APH KIC KIA PC'!AB174,2))</f>
        <v>#VALUE!</v>
      </c>
      <c r="BA174" s="52" t="e">
        <f>IF('APH KIC KIA PC'!K174=Tabeller!$AI$4,0.01,ROUND('APH KIC KIA PC'!AA174,2))</f>
        <v>#VALUE!</v>
      </c>
      <c r="BB174" s="27" t="str">
        <f>TRIM(RIGHT('1. Artikeldata Grund'!G174,2))</f>
        <v/>
      </c>
      <c r="BC174" s="136"/>
      <c r="BD174" s="48" t="s">
        <v>1895</v>
      </c>
      <c r="BE174" s="119"/>
      <c r="BF174" s="50" t="s">
        <v>112</v>
      </c>
      <c r="BG174" s="136"/>
      <c r="BH174" s="52"/>
      <c r="BI174" s="52"/>
      <c r="BJ174" s="52"/>
      <c r="BK174" s="52"/>
      <c r="BL174" s="53" t="s">
        <v>1800</v>
      </c>
      <c r="BM174" s="431" t="str">
        <f>TRIM('1. Artikeldata Grund'!D174)</f>
        <v/>
      </c>
    </row>
    <row r="175" spans="1:65" x14ac:dyDescent="0.25">
      <c r="A175" s="21">
        <v>171</v>
      </c>
      <c r="B175" s="491" t="str">
        <f>'APH KIC KIA PC'!I175</f>
        <v>Välj…</v>
      </c>
      <c r="C175" s="491" t="str">
        <f>'APH KIC KIA PC'!K175</f>
        <v>Välj…</v>
      </c>
      <c r="D175" s="46">
        <f>'APH KIC KIA PC'!D175</f>
        <v>0</v>
      </c>
      <c r="E175" s="47" t="str">
        <f>TRIM(LEFT('1. Artikeldata Grund'!E175,30))</f>
        <v/>
      </c>
      <c r="F175" s="397" t="str">
        <f>IFERROR(TRIM(RIGHT('1. Artikeldata Grund'!E175,LEN('1. Artikeldata Grund'!E175)-30)),"")</f>
        <v/>
      </c>
      <c r="G175" s="48" t="str">
        <f>TRIM('APH KIC KIA PC'!L175)</f>
        <v>Välj….</v>
      </c>
      <c r="H175" s="27">
        <f>'APH KIC KIA PC'!M175</f>
        <v>910</v>
      </c>
      <c r="I175" s="27">
        <v>99</v>
      </c>
      <c r="J175" s="117"/>
      <c r="K175" s="48" t="s">
        <v>1892</v>
      </c>
      <c r="L175" s="48" t="str">
        <f>IF('APH MD APH Specifika'!BD175="J","J","N")</f>
        <v>N</v>
      </c>
      <c r="M175" s="118"/>
      <c r="N175" s="48" t="s">
        <v>1895</v>
      </c>
      <c r="O175" s="119"/>
      <c r="P175" s="48" t="s">
        <v>1894</v>
      </c>
      <c r="Q175" s="27">
        <v>0</v>
      </c>
      <c r="R175" s="117"/>
      <c r="S175" s="117"/>
      <c r="T175" s="117"/>
      <c r="U175" s="117"/>
      <c r="V175" s="117"/>
      <c r="W175" s="27">
        <v>1</v>
      </c>
      <c r="X175" s="27">
        <v>1</v>
      </c>
      <c r="Y175" s="48" t="s">
        <v>1895</v>
      </c>
      <c r="Z175" s="48" t="s">
        <v>1895</v>
      </c>
      <c r="AA175" s="48" t="s">
        <v>1895</v>
      </c>
      <c r="AB175" s="119"/>
      <c r="AC175" s="119"/>
      <c r="AD175" s="119"/>
      <c r="AE175" s="119"/>
      <c r="AF175" s="119"/>
      <c r="AG175" s="119"/>
      <c r="AH175" s="48" t="s">
        <v>1895</v>
      </c>
      <c r="AI175" s="27" t="str">
        <f>TRIM(LEFT('1. Artikeldata Grund'!G175,6))</f>
        <v/>
      </c>
      <c r="AJ175" s="464" cm="1">
        <f t="array" ref="AJ175">_xlfn.IFS(AV175="1",20,AV175="2",20,AV175="3",20,AV175="0",99,AV175="",99)</f>
        <v>99</v>
      </c>
      <c r="AK175" s="50" t="s">
        <v>112</v>
      </c>
      <c r="AL175" s="50" t="s">
        <v>112</v>
      </c>
      <c r="AM175" s="117"/>
      <c r="AN175" s="48"/>
      <c r="AO175" s="48"/>
      <c r="AP175" s="50" t="s">
        <v>112</v>
      </c>
      <c r="AQ175" s="51">
        <v>1</v>
      </c>
      <c r="AR175" s="27" t="str">
        <f>TRIM('APH KIC KIA PC'!O175)</f>
        <v/>
      </c>
      <c r="AS175" s="118"/>
      <c r="AT175" s="48" t="str">
        <f>LEFT('1. Artikeldata Grund'!H175,2)</f>
        <v>Vä</v>
      </c>
      <c r="AU175" s="27" t="str" cm="1">
        <f t="array" ref="AU175">_xlfn.IFS('1. Artikeldata Grund'!I175="","",'1. Artikeldata Grund'!I175=Tabeller!$J$3,"",'1. Artikeldata Grund'!I175=Tabeller!$J$4,"",'1. Artikeldata Grund'!I175=Tabeller!$J$5,LEFT('1. Artikeldata Grund'!I175,1),'1. Artikeldata Grund'!I175=Tabeller!$J$6,LEFT('1. Artikeldata Grund'!I175,1))</f>
        <v/>
      </c>
      <c r="AV175" s="27" t="str" cm="1">
        <f t="array" ref="AV175">_xlfn.IFS('1. Artikeldata Grund'!J175="","",'1. Artikeldata Grund'!J175=Tabeller!$K$3,"",'1. Artikeldata Grund'!J175=Tabeller!$K$4,"",'1. Artikeldata Grund'!J175=Tabeller!$K$5,LEFT('1. Artikeldata Grund'!J175,1),'1. Artikeldata Grund'!J175=Tabeller!$K$6,LEFT('1. Artikeldata Grund'!J175,1),'1. Artikeldata Grund'!J175=Tabeller!$K$7,LEFT('1. Artikeldata Grund'!J175,1))</f>
        <v/>
      </c>
      <c r="AW175" s="27"/>
      <c r="AX175" s="27">
        <f>IF('APH KIC KIA PC'!K175=Tabeller!$AI$4,2,1)</f>
        <v>1</v>
      </c>
      <c r="AY175" s="27" t="str" cm="1">
        <f t="array" ref="AY175">IF('APH KIC KIA PC'!K175=Tabeller!$AI$4,99,IFERROR(_xlfn.IFS('4. Inköpsdata'!L175=25%,41,'4. Inköpsdata'!L175=12%,42,'4. Inköpsdata'!L175=6%,43,'4. Inköpsdata'!L175="Momsfritt",38),""))</f>
        <v/>
      </c>
      <c r="AZ175" s="52" t="e">
        <f>IF('APH KIC KIA PC'!K175=Tabeller!$AI$4,'4. Inköpsdata'!J175,ROUND('APH KIC KIA PC'!AB175,2))</f>
        <v>#VALUE!</v>
      </c>
      <c r="BA175" s="52" t="e">
        <f>IF('APH KIC KIA PC'!K175=Tabeller!$AI$4,0.01,ROUND('APH KIC KIA PC'!AA175,2))</f>
        <v>#VALUE!</v>
      </c>
      <c r="BB175" s="27" t="str">
        <f>TRIM(RIGHT('1. Artikeldata Grund'!G175,2))</f>
        <v/>
      </c>
      <c r="BC175" s="136"/>
      <c r="BD175" s="48" t="s">
        <v>1895</v>
      </c>
      <c r="BE175" s="119"/>
      <c r="BF175" s="50" t="s">
        <v>112</v>
      </c>
      <c r="BG175" s="136"/>
      <c r="BH175" s="52"/>
      <c r="BI175" s="52"/>
      <c r="BJ175" s="52"/>
      <c r="BK175" s="52"/>
      <c r="BL175" s="53" t="s">
        <v>1800</v>
      </c>
      <c r="BM175" s="431" t="str">
        <f>TRIM('1. Artikeldata Grund'!D175)</f>
        <v/>
      </c>
    </row>
    <row r="176" spans="1:65" x14ac:dyDescent="0.25">
      <c r="A176" s="21">
        <v>172</v>
      </c>
      <c r="B176" s="491" t="str">
        <f>'APH KIC KIA PC'!I176</f>
        <v>Välj…</v>
      </c>
      <c r="C176" s="491" t="str">
        <f>'APH KIC KIA PC'!K176</f>
        <v>Välj…</v>
      </c>
      <c r="D176" s="46">
        <f>'APH KIC KIA PC'!D176</f>
        <v>0</v>
      </c>
      <c r="E176" s="47" t="str">
        <f>TRIM(LEFT('1. Artikeldata Grund'!E176,30))</f>
        <v/>
      </c>
      <c r="F176" s="397" t="str">
        <f>IFERROR(TRIM(RIGHT('1. Artikeldata Grund'!E176,LEN('1. Artikeldata Grund'!E176)-30)),"")</f>
        <v/>
      </c>
      <c r="G176" s="48" t="str">
        <f>TRIM('APH KIC KIA PC'!L176)</f>
        <v>Välj….</v>
      </c>
      <c r="H176" s="27">
        <f>'APH KIC KIA PC'!M176</f>
        <v>910</v>
      </c>
      <c r="I176" s="27">
        <v>99</v>
      </c>
      <c r="J176" s="117"/>
      <c r="K176" s="48" t="s">
        <v>1892</v>
      </c>
      <c r="L176" s="48" t="str">
        <f>IF('APH MD APH Specifika'!BD176="J","J","N")</f>
        <v>N</v>
      </c>
      <c r="M176" s="118"/>
      <c r="N176" s="48" t="s">
        <v>1895</v>
      </c>
      <c r="O176" s="119"/>
      <c r="P176" s="48" t="s">
        <v>1894</v>
      </c>
      <c r="Q176" s="27">
        <v>0</v>
      </c>
      <c r="R176" s="117"/>
      <c r="S176" s="117"/>
      <c r="T176" s="117"/>
      <c r="U176" s="117"/>
      <c r="V176" s="117"/>
      <c r="W176" s="27">
        <v>1</v>
      </c>
      <c r="X176" s="27">
        <v>1</v>
      </c>
      <c r="Y176" s="48" t="s">
        <v>1895</v>
      </c>
      <c r="Z176" s="48" t="s">
        <v>1895</v>
      </c>
      <c r="AA176" s="48" t="s">
        <v>1895</v>
      </c>
      <c r="AB176" s="119"/>
      <c r="AC176" s="119"/>
      <c r="AD176" s="119"/>
      <c r="AE176" s="119"/>
      <c r="AF176" s="119"/>
      <c r="AG176" s="119"/>
      <c r="AH176" s="48" t="s">
        <v>1895</v>
      </c>
      <c r="AI176" s="27" t="str">
        <f>TRIM(LEFT('1. Artikeldata Grund'!G176,6))</f>
        <v/>
      </c>
      <c r="AJ176" s="464" cm="1">
        <f t="array" ref="AJ176">_xlfn.IFS(AV176="1",20,AV176="2",20,AV176="3",20,AV176="0",99,AV176="",99)</f>
        <v>99</v>
      </c>
      <c r="AK176" s="50" t="s">
        <v>112</v>
      </c>
      <c r="AL176" s="50" t="s">
        <v>112</v>
      </c>
      <c r="AM176" s="117"/>
      <c r="AN176" s="48"/>
      <c r="AO176" s="48"/>
      <c r="AP176" s="50" t="s">
        <v>112</v>
      </c>
      <c r="AQ176" s="51">
        <v>1</v>
      </c>
      <c r="AR176" s="27" t="str">
        <f>TRIM('APH KIC KIA PC'!O176)</f>
        <v/>
      </c>
      <c r="AS176" s="118"/>
      <c r="AT176" s="48" t="str">
        <f>LEFT('1. Artikeldata Grund'!H176,2)</f>
        <v>Vä</v>
      </c>
      <c r="AU176" s="27" t="str" cm="1">
        <f t="array" ref="AU176">_xlfn.IFS('1. Artikeldata Grund'!I176="","",'1. Artikeldata Grund'!I176=Tabeller!$J$3,"",'1. Artikeldata Grund'!I176=Tabeller!$J$4,"",'1. Artikeldata Grund'!I176=Tabeller!$J$5,LEFT('1. Artikeldata Grund'!I176,1),'1. Artikeldata Grund'!I176=Tabeller!$J$6,LEFT('1. Artikeldata Grund'!I176,1))</f>
        <v/>
      </c>
      <c r="AV176" s="27" t="str" cm="1">
        <f t="array" ref="AV176">_xlfn.IFS('1. Artikeldata Grund'!J176="","",'1. Artikeldata Grund'!J176=Tabeller!$K$3,"",'1. Artikeldata Grund'!J176=Tabeller!$K$4,"",'1. Artikeldata Grund'!J176=Tabeller!$K$5,LEFT('1. Artikeldata Grund'!J176,1),'1. Artikeldata Grund'!J176=Tabeller!$K$6,LEFT('1. Artikeldata Grund'!J176,1),'1. Artikeldata Grund'!J176=Tabeller!$K$7,LEFT('1. Artikeldata Grund'!J176,1))</f>
        <v/>
      </c>
      <c r="AW176" s="27"/>
      <c r="AX176" s="27">
        <f>IF('APH KIC KIA PC'!K176=Tabeller!$AI$4,2,1)</f>
        <v>1</v>
      </c>
      <c r="AY176" s="27" t="str" cm="1">
        <f t="array" ref="AY176">IF('APH KIC KIA PC'!K176=Tabeller!$AI$4,99,IFERROR(_xlfn.IFS('4. Inköpsdata'!L176=25%,41,'4. Inköpsdata'!L176=12%,42,'4. Inköpsdata'!L176=6%,43,'4. Inköpsdata'!L176="Momsfritt",38),""))</f>
        <v/>
      </c>
      <c r="AZ176" s="52" t="e">
        <f>IF('APH KIC KIA PC'!K176=Tabeller!$AI$4,'4. Inköpsdata'!J176,ROUND('APH KIC KIA PC'!AB176,2))</f>
        <v>#VALUE!</v>
      </c>
      <c r="BA176" s="52" t="e">
        <f>IF('APH KIC KIA PC'!K176=Tabeller!$AI$4,0.01,ROUND('APH KIC KIA PC'!AA176,2))</f>
        <v>#VALUE!</v>
      </c>
      <c r="BB176" s="27" t="str">
        <f>TRIM(RIGHT('1. Artikeldata Grund'!G176,2))</f>
        <v/>
      </c>
      <c r="BC176" s="136"/>
      <c r="BD176" s="48" t="s">
        <v>1895</v>
      </c>
      <c r="BE176" s="119"/>
      <c r="BF176" s="50" t="s">
        <v>112</v>
      </c>
      <c r="BG176" s="136"/>
      <c r="BH176" s="52"/>
      <c r="BI176" s="52"/>
      <c r="BJ176" s="52"/>
      <c r="BK176" s="52"/>
      <c r="BL176" s="53" t="s">
        <v>1800</v>
      </c>
      <c r="BM176" s="431" t="str">
        <f>TRIM('1. Artikeldata Grund'!D176)</f>
        <v/>
      </c>
    </row>
    <row r="177" spans="1:65" x14ac:dyDescent="0.25">
      <c r="A177" s="21">
        <v>173</v>
      </c>
      <c r="B177" s="491" t="str">
        <f>'APH KIC KIA PC'!I177</f>
        <v>Välj…</v>
      </c>
      <c r="C177" s="491" t="str">
        <f>'APH KIC KIA PC'!K177</f>
        <v>Välj…</v>
      </c>
      <c r="D177" s="46">
        <f>'APH KIC KIA PC'!D177</f>
        <v>0</v>
      </c>
      <c r="E177" s="47" t="str">
        <f>TRIM(LEFT('1. Artikeldata Grund'!E177,30))</f>
        <v/>
      </c>
      <c r="F177" s="397" t="str">
        <f>IFERROR(TRIM(RIGHT('1. Artikeldata Grund'!E177,LEN('1. Artikeldata Grund'!E177)-30)),"")</f>
        <v/>
      </c>
      <c r="G177" s="48" t="str">
        <f>TRIM('APH KIC KIA PC'!L177)</f>
        <v>Välj….</v>
      </c>
      <c r="H177" s="27">
        <f>'APH KIC KIA PC'!M177</f>
        <v>910</v>
      </c>
      <c r="I177" s="27">
        <v>99</v>
      </c>
      <c r="J177" s="117"/>
      <c r="K177" s="48" t="s">
        <v>1892</v>
      </c>
      <c r="L177" s="48" t="str">
        <f>IF('APH MD APH Specifika'!BD177="J","J","N")</f>
        <v>N</v>
      </c>
      <c r="M177" s="118"/>
      <c r="N177" s="48" t="s">
        <v>1895</v>
      </c>
      <c r="O177" s="119"/>
      <c r="P177" s="48" t="s">
        <v>1894</v>
      </c>
      <c r="Q177" s="27">
        <v>0</v>
      </c>
      <c r="R177" s="117"/>
      <c r="S177" s="117"/>
      <c r="T177" s="117"/>
      <c r="U177" s="117"/>
      <c r="V177" s="117"/>
      <c r="W177" s="27">
        <v>1</v>
      </c>
      <c r="X177" s="27">
        <v>1</v>
      </c>
      <c r="Y177" s="48" t="s">
        <v>1895</v>
      </c>
      <c r="Z177" s="48" t="s">
        <v>1895</v>
      </c>
      <c r="AA177" s="48" t="s">
        <v>1895</v>
      </c>
      <c r="AB177" s="119"/>
      <c r="AC177" s="119"/>
      <c r="AD177" s="119"/>
      <c r="AE177" s="119"/>
      <c r="AF177" s="119"/>
      <c r="AG177" s="119"/>
      <c r="AH177" s="48" t="s">
        <v>1895</v>
      </c>
      <c r="AI177" s="27" t="str">
        <f>TRIM(LEFT('1. Artikeldata Grund'!G177,6))</f>
        <v/>
      </c>
      <c r="AJ177" s="464" cm="1">
        <f t="array" ref="AJ177">_xlfn.IFS(AV177="1",20,AV177="2",20,AV177="3",20,AV177="0",99,AV177="",99)</f>
        <v>99</v>
      </c>
      <c r="AK177" s="50" t="s">
        <v>112</v>
      </c>
      <c r="AL177" s="50" t="s">
        <v>112</v>
      </c>
      <c r="AM177" s="117"/>
      <c r="AN177" s="48"/>
      <c r="AO177" s="48"/>
      <c r="AP177" s="50" t="s">
        <v>112</v>
      </c>
      <c r="AQ177" s="51">
        <v>1</v>
      </c>
      <c r="AR177" s="27" t="str">
        <f>TRIM('APH KIC KIA PC'!O177)</f>
        <v/>
      </c>
      <c r="AS177" s="118"/>
      <c r="AT177" s="48" t="str">
        <f>LEFT('1. Artikeldata Grund'!H177,2)</f>
        <v>Vä</v>
      </c>
      <c r="AU177" s="27" t="str" cm="1">
        <f t="array" ref="AU177">_xlfn.IFS('1. Artikeldata Grund'!I177="","",'1. Artikeldata Grund'!I177=Tabeller!$J$3,"",'1. Artikeldata Grund'!I177=Tabeller!$J$4,"",'1. Artikeldata Grund'!I177=Tabeller!$J$5,LEFT('1. Artikeldata Grund'!I177,1),'1. Artikeldata Grund'!I177=Tabeller!$J$6,LEFT('1. Artikeldata Grund'!I177,1))</f>
        <v/>
      </c>
      <c r="AV177" s="27" t="str" cm="1">
        <f t="array" ref="AV177">_xlfn.IFS('1. Artikeldata Grund'!J177="","",'1. Artikeldata Grund'!J177=Tabeller!$K$3,"",'1. Artikeldata Grund'!J177=Tabeller!$K$4,"",'1. Artikeldata Grund'!J177=Tabeller!$K$5,LEFT('1. Artikeldata Grund'!J177,1),'1. Artikeldata Grund'!J177=Tabeller!$K$6,LEFT('1. Artikeldata Grund'!J177,1),'1. Artikeldata Grund'!J177=Tabeller!$K$7,LEFT('1. Artikeldata Grund'!J177,1))</f>
        <v/>
      </c>
      <c r="AW177" s="27"/>
      <c r="AX177" s="27">
        <f>IF('APH KIC KIA PC'!K177=Tabeller!$AI$4,2,1)</f>
        <v>1</v>
      </c>
      <c r="AY177" s="27" t="str" cm="1">
        <f t="array" ref="AY177">IF('APH KIC KIA PC'!K177=Tabeller!$AI$4,99,IFERROR(_xlfn.IFS('4. Inköpsdata'!L177=25%,41,'4. Inköpsdata'!L177=12%,42,'4. Inköpsdata'!L177=6%,43,'4. Inköpsdata'!L177="Momsfritt",38),""))</f>
        <v/>
      </c>
      <c r="AZ177" s="52" t="e">
        <f>IF('APH KIC KIA PC'!K177=Tabeller!$AI$4,'4. Inköpsdata'!J177,ROUND('APH KIC KIA PC'!AB177,2))</f>
        <v>#VALUE!</v>
      </c>
      <c r="BA177" s="52" t="e">
        <f>IF('APH KIC KIA PC'!K177=Tabeller!$AI$4,0.01,ROUND('APH KIC KIA PC'!AA177,2))</f>
        <v>#VALUE!</v>
      </c>
      <c r="BB177" s="27" t="str">
        <f>TRIM(RIGHT('1. Artikeldata Grund'!G177,2))</f>
        <v/>
      </c>
      <c r="BC177" s="136"/>
      <c r="BD177" s="48" t="s">
        <v>1895</v>
      </c>
      <c r="BE177" s="119"/>
      <c r="BF177" s="50" t="s">
        <v>112</v>
      </c>
      <c r="BG177" s="136"/>
      <c r="BH177" s="52"/>
      <c r="BI177" s="52"/>
      <c r="BJ177" s="52"/>
      <c r="BK177" s="52"/>
      <c r="BL177" s="53" t="s">
        <v>1800</v>
      </c>
      <c r="BM177" s="431" t="str">
        <f>TRIM('1. Artikeldata Grund'!D177)</f>
        <v/>
      </c>
    </row>
    <row r="178" spans="1:65" x14ac:dyDescent="0.25">
      <c r="A178" s="21">
        <v>174</v>
      </c>
      <c r="B178" s="491" t="str">
        <f>'APH KIC KIA PC'!I178</f>
        <v>Välj…</v>
      </c>
      <c r="C178" s="491" t="str">
        <f>'APH KIC KIA PC'!K178</f>
        <v>Välj…</v>
      </c>
      <c r="D178" s="46">
        <f>'APH KIC KIA PC'!D178</f>
        <v>0</v>
      </c>
      <c r="E178" s="47" t="str">
        <f>TRIM(LEFT('1. Artikeldata Grund'!E178,30))</f>
        <v/>
      </c>
      <c r="F178" s="397" t="str">
        <f>IFERROR(TRIM(RIGHT('1. Artikeldata Grund'!E178,LEN('1. Artikeldata Grund'!E178)-30)),"")</f>
        <v/>
      </c>
      <c r="G178" s="48" t="str">
        <f>TRIM('APH KIC KIA PC'!L178)</f>
        <v>Välj….</v>
      </c>
      <c r="H178" s="27">
        <f>'APH KIC KIA PC'!M178</f>
        <v>910</v>
      </c>
      <c r="I178" s="27">
        <v>99</v>
      </c>
      <c r="J178" s="117"/>
      <c r="K178" s="48" t="s">
        <v>1892</v>
      </c>
      <c r="L178" s="48" t="str">
        <f>IF('APH MD APH Specifika'!BD178="J","J","N")</f>
        <v>N</v>
      </c>
      <c r="M178" s="118"/>
      <c r="N178" s="48" t="s">
        <v>1895</v>
      </c>
      <c r="O178" s="119"/>
      <c r="P178" s="48" t="s">
        <v>1894</v>
      </c>
      <c r="Q178" s="27">
        <v>0</v>
      </c>
      <c r="R178" s="117"/>
      <c r="S178" s="117"/>
      <c r="T178" s="117"/>
      <c r="U178" s="117"/>
      <c r="V178" s="117"/>
      <c r="W178" s="27">
        <v>1</v>
      </c>
      <c r="X178" s="27">
        <v>1</v>
      </c>
      <c r="Y178" s="48" t="s">
        <v>1895</v>
      </c>
      <c r="Z178" s="48" t="s">
        <v>1895</v>
      </c>
      <c r="AA178" s="48" t="s">
        <v>1895</v>
      </c>
      <c r="AB178" s="119"/>
      <c r="AC178" s="119"/>
      <c r="AD178" s="119"/>
      <c r="AE178" s="119"/>
      <c r="AF178" s="119"/>
      <c r="AG178" s="119"/>
      <c r="AH178" s="48" t="s">
        <v>1895</v>
      </c>
      <c r="AI178" s="27" t="str">
        <f>TRIM(LEFT('1. Artikeldata Grund'!G178,6))</f>
        <v/>
      </c>
      <c r="AJ178" s="464" cm="1">
        <f t="array" ref="AJ178">_xlfn.IFS(AV178="1",20,AV178="2",20,AV178="3",20,AV178="0",99,AV178="",99)</f>
        <v>99</v>
      </c>
      <c r="AK178" s="50" t="s">
        <v>112</v>
      </c>
      <c r="AL178" s="50" t="s">
        <v>112</v>
      </c>
      <c r="AM178" s="117"/>
      <c r="AN178" s="48"/>
      <c r="AO178" s="48"/>
      <c r="AP178" s="50" t="s">
        <v>112</v>
      </c>
      <c r="AQ178" s="51">
        <v>1</v>
      </c>
      <c r="AR178" s="27" t="str">
        <f>TRIM('APH KIC KIA PC'!O178)</f>
        <v/>
      </c>
      <c r="AS178" s="118"/>
      <c r="AT178" s="48" t="str">
        <f>LEFT('1. Artikeldata Grund'!H178,2)</f>
        <v>Vä</v>
      </c>
      <c r="AU178" s="27" t="str" cm="1">
        <f t="array" ref="AU178">_xlfn.IFS('1. Artikeldata Grund'!I178="","",'1. Artikeldata Grund'!I178=Tabeller!$J$3,"",'1. Artikeldata Grund'!I178=Tabeller!$J$4,"",'1. Artikeldata Grund'!I178=Tabeller!$J$5,LEFT('1. Artikeldata Grund'!I178,1),'1. Artikeldata Grund'!I178=Tabeller!$J$6,LEFT('1. Artikeldata Grund'!I178,1))</f>
        <v/>
      </c>
      <c r="AV178" s="27" t="str" cm="1">
        <f t="array" ref="AV178">_xlfn.IFS('1. Artikeldata Grund'!J178="","",'1. Artikeldata Grund'!J178=Tabeller!$K$3,"",'1. Artikeldata Grund'!J178=Tabeller!$K$4,"",'1. Artikeldata Grund'!J178=Tabeller!$K$5,LEFT('1. Artikeldata Grund'!J178,1),'1. Artikeldata Grund'!J178=Tabeller!$K$6,LEFT('1. Artikeldata Grund'!J178,1),'1. Artikeldata Grund'!J178=Tabeller!$K$7,LEFT('1. Artikeldata Grund'!J178,1))</f>
        <v/>
      </c>
      <c r="AW178" s="27"/>
      <c r="AX178" s="27">
        <f>IF('APH KIC KIA PC'!K178=Tabeller!$AI$4,2,1)</f>
        <v>1</v>
      </c>
      <c r="AY178" s="27" t="str" cm="1">
        <f t="array" ref="AY178">IF('APH KIC KIA PC'!K178=Tabeller!$AI$4,99,IFERROR(_xlfn.IFS('4. Inköpsdata'!L178=25%,41,'4. Inköpsdata'!L178=12%,42,'4. Inköpsdata'!L178=6%,43,'4. Inköpsdata'!L178="Momsfritt",38),""))</f>
        <v/>
      </c>
      <c r="AZ178" s="52" t="e">
        <f>IF('APH KIC KIA PC'!K178=Tabeller!$AI$4,'4. Inköpsdata'!J178,ROUND('APH KIC KIA PC'!AB178,2))</f>
        <v>#VALUE!</v>
      </c>
      <c r="BA178" s="52" t="e">
        <f>IF('APH KIC KIA PC'!K178=Tabeller!$AI$4,0.01,ROUND('APH KIC KIA PC'!AA178,2))</f>
        <v>#VALUE!</v>
      </c>
      <c r="BB178" s="27" t="str">
        <f>TRIM(RIGHT('1. Artikeldata Grund'!G178,2))</f>
        <v/>
      </c>
      <c r="BC178" s="136"/>
      <c r="BD178" s="48" t="s">
        <v>1895</v>
      </c>
      <c r="BE178" s="119"/>
      <c r="BF178" s="50" t="s">
        <v>112</v>
      </c>
      <c r="BG178" s="136"/>
      <c r="BH178" s="52"/>
      <c r="BI178" s="52"/>
      <c r="BJ178" s="52"/>
      <c r="BK178" s="52"/>
      <c r="BL178" s="53" t="s">
        <v>1800</v>
      </c>
      <c r="BM178" s="431" t="str">
        <f>TRIM('1. Artikeldata Grund'!D178)</f>
        <v/>
      </c>
    </row>
    <row r="179" spans="1:65" x14ac:dyDescent="0.25">
      <c r="A179" s="21">
        <v>175</v>
      </c>
      <c r="B179" s="491" t="str">
        <f>'APH KIC KIA PC'!I179</f>
        <v>Välj…</v>
      </c>
      <c r="C179" s="491" t="str">
        <f>'APH KIC KIA PC'!K179</f>
        <v>Välj…</v>
      </c>
      <c r="D179" s="46">
        <f>'APH KIC KIA PC'!D179</f>
        <v>0</v>
      </c>
      <c r="E179" s="47" t="str">
        <f>TRIM(LEFT('1. Artikeldata Grund'!E179,30))</f>
        <v/>
      </c>
      <c r="F179" s="397" t="str">
        <f>IFERROR(TRIM(RIGHT('1. Artikeldata Grund'!E179,LEN('1. Artikeldata Grund'!E179)-30)),"")</f>
        <v/>
      </c>
      <c r="G179" s="48" t="str">
        <f>TRIM('APH KIC KIA PC'!L179)</f>
        <v>Välj….</v>
      </c>
      <c r="H179" s="27">
        <f>'APH KIC KIA PC'!M179</f>
        <v>910</v>
      </c>
      <c r="I179" s="27">
        <v>99</v>
      </c>
      <c r="J179" s="117"/>
      <c r="K179" s="48" t="s">
        <v>1892</v>
      </c>
      <c r="L179" s="48" t="str">
        <f>IF('APH MD APH Specifika'!BD179="J","J","N")</f>
        <v>N</v>
      </c>
      <c r="M179" s="118"/>
      <c r="N179" s="48" t="s">
        <v>1895</v>
      </c>
      <c r="O179" s="119"/>
      <c r="P179" s="48" t="s">
        <v>1894</v>
      </c>
      <c r="Q179" s="27">
        <v>0</v>
      </c>
      <c r="R179" s="117"/>
      <c r="S179" s="117"/>
      <c r="T179" s="117"/>
      <c r="U179" s="117"/>
      <c r="V179" s="117"/>
      <c r="W179" s="27">
        <v>1</v>
      </c>
      <c r="X179" s="27">
        <v>1</v>
      </c>
      <c r="Y179" s="48" t="s">
        <v>1895</v>
      </c>
      <c r="Z179" s="48" t="s">
        <v>1895</v>
      </c>
      <c r="AA179" s="48" t="s">
        <v>1895</v>
      </c>
      <c r="AB179" s="119"/>
      <c r="AC179" s="119"/>
      <c r="AD179" s="119"/>
      <c r="AE179" s="119"/>
      <c r="AF179" s="119"/>
      <c r="AG179" s="119"/>
      <c r="AH179" s="48" t="s">
        <v>1895</v>
      </c>
      <c r="AI179" s="27" t="str">
        <f>TRIM(LEFT('1. Artikeldata Grund'!G179,6))</f>
        <v/>
      </c>
      <c r="AJ179" s="464" cm="1">
        <f t="array" ref="AJ179">_xlfn.IFS(AV179="1",20,AV179="2",20,AV179="3",20,AV179="0",99,AV179="",99)</f>
        <v>99</v>
      </c>
      <c r="AK179" s="50" t="s">
        <v>112</v>
      </c>
      <c r="AL179" s="50" t="s">
        <v>112</v>
      </c>
      <c r="AM179" s="117"/>
      <c r="AN179" s="48"/>
      <c r="AO179" s="48"/>
      <c r="AP179" s="50" t="s">
        <v>112</v>
      </c>
      <c r="AQ179" s="51">
        <v>1</v>
      </c>
      <c r="AR179" s="27" t="str">
        <f>TRIM('APH KIC KIA PC'!O179)</f>
        <v/>
      </c>
      <c r="AS179" s="118"/>
      <c r="AT179" s="48" t="str">
        <f>LEFT('1. Artikeldata Grund'!H179,2)</f>
        <v>Vä</v>
      </c>
      <c r="AU179" s="27" t="str" cm="1">
        <f t="array" ref="AU179">_xlfn.IFS('1. Artikeldata Grund'!I179="","",'1. Artikeldata Grund'!I179=Tabeller!$J$3,"",'1. Artikeldata Grund'!I179=Tabeller!$J$4,"",'1. Artikeldata Grund'!I179=Tabeller!$J$5,LEFT('1. Artikeldata Grund'!I179,1),'1. Artikeldata Grund'!I179=Tabeller!$J$6,LEFT('1. Artikeldata Grund'!I179,1))</f>
        <v/>
      </c>
      <c r="AV179" s="27" t="str" cm="1">
        <f t="array" ref="AV179">_xlfn.IFS('1. Artikeldata Grund'!J179="","",'1. Artikeldata Grund'!J179=Tabeller!$K$3,"",'1. Artikeldata Grund'!J179=Tabeller!$K$4,"",'1. Artikeldata Grund'!J179=Tabeller!$K$5,LEFT('1. Artikeldata Grund'!J179,1),'1. Artikeldata Grund'!J179=Tabeller!$K$6,LEFT('1. Artikeldata Grund'!J179,1),'1. Artikeldata Grund'!J179=Tabeller!$K$7,LEFT('1. Artikeldata Grund'!J179,1))</f>
        <v/>
      </c>
      <c r="AW179" s="27"/>
      <c r="AX179" s="27">
        <f>IF('APH KIC KIA PC'!K179=Tabeller!$AI$4,2,1)</f>
        <v>1</v>
      </c>
      <c r="AY179" s="27" t="str" cm="1">
        <f t="array" ref="AY179">IF('APH KIC KIA PC'!K179=Tabeller!$AI$4,99,IFERROR(_xlfn.IFS('4. Inköpsdata'!L179=25%,41,'4. Inköpsdata'!L179=12%,42,'4. Inköpsdata'!L179=6%,43,'4. Inköpsdata'!L179="Momsfritt",38),""))</f>
        <v/>
      </c>
      <c r="AZ179" s="52" t="e">
        <f>IF('APH KIC KIA PC'!K179=Tabeller!$AI$4,'4. Inköpsdata'!J179,ROUND('APH KIC KIA PC'!AB179,2))</f>
        <v>#VALUE!</v>
      </c>
      <c r="BA179" s="52" t="e">
        <f>IF('APH KIC KIA PC'!K179=Tabeller!$AI$4,0.01,ROUND('APH KIC KIA PC'!AA179,2))</f>
        <v>#VALUE!</v>
      </c>
      <c r="BB179" s="27" t="str">
        <f>TRIM(RIGHT('1. Artikeldata Grund'!G179,2))</f>
        <v/>
      </c>
      <c r="BC179" s="136"/>
      <c r="BD179" s="48" t="s">
        <v>1895</v>
      </c>
      <c r="BE179" s="119"/>
      <c r="BF179" s="50" t="s">
        <v>112</v>
      </c>
      <c r="BG179" s="136"/>
      <c r="BH179" s="52"/>
      <c r="BI179" s="52"/>
      <c r="BJ179" s="52"/>
      <c r="BK179" s="52"/>
      <c r="BL179" s="53" t="s">
        <v>1800</v>
      </c>
      <c r="BM179" s="431" t="str">
        <f>TRIM('1. Artikeldata Grund'!D179)</f>
        <v/>
      </c>
    </row>
    <row r="180" spans="1:65" x14ac:dyDescent="0.25">
      <c r="A180" s="21">
        <v>176</v>
      </c>
      <c r="B180" s="491" t="str">
        <f>'APH KIC KIA PC'!I180</f>
        <v>Välj…</v>
      </c>
      <c r="C180" s="491" t="str">
        <f>'APH KIC KIA PC'!K180</f>
        <v>Välj…</v>
      </c>
      <c r="D180" s="46">
        <f>'APH KIC KIA PC'!D180</f>
        <v>0</v>
      </c>
      <c r="E180" s="47" t="str">
        <f>TRIM(LEFT('1. Artikeldata Grund'!E180,30))</f>
        <v/>
      </c>
      <c r="F180" s="397" t="str">
        <f>IFERROR(TRIM(RIGHT('1. Artikeldata Grund'!E180,LEN('1. Artikeldata Grund'!E180)-30)),"")</f>
        <v/>
      </c>
      <c r="G180" s="48" t="str">
        <f>TRIM('APH KIC KIA PC'!L180)</f>
        <v>Välj….</v>
      </c>
      <c r="H180" s="27">
        <f>'APH KIC KIA PC'!M180</f>
        <v>910</v>
      </c>
      <c r="I180" s="27">
        <v>99</v>
      </c>
      <c r="J180" s="117"/>
      <c r="K180" s="48" t="s">
        <v>1892</v>
      </c>
      <c r="L180" s="48" t="str">
        <f>IF('APH MD APH Specifika'!BD180="J","J","N")</f>
        <v>N</v>
      </c>
      <c r="M180" s="118"/>
      <c r="N180" s="48" t="s">
        <v>1895</v>
      </c>
      <c r="O180" s="119"/>
      <c r="P180" s="48" t="s">
        <v>1894</v>
      </c>
      <c r="Q180" s="27">
        <v>0</v>
      </c>
      <c r="R180" s="117"/>
      <c r="S180" s="117"/>
      <c r="T180" s="117"/>
      <c r="U180" s="117"/>
      <c r="V180" s="117"/>
      <c r="W180" s="27">
        <v>1</v>
      </c>
      <c r="X180" s="27">
        <v>1</v>
      </c>
      <c r="Y180" s="48" t="s">
        <v>1895</v>
      </c>
      <c r="Z180" s="48" t="s">
        <v>1895</v>
      </c>
      <c r="AA180" s="48" t="s">
        <v>1895</v>
      </c>
      <c r="AB180" s="119"/>
      <c r="AC180" s="119"/>
      <c r="AD180" s="119"/>
      <c r="AE180" s="119"/>
      <c r="AF180" s="119"/>
      <c r="AG180" s="119"/>
      <c r="AH180" s="48" t="s">
        <v>1895</v>
      </c>
      <c r="AI180" s="27" t="str">
        <f>TRIM(LEFT('1. Artikeldata Grund'!G180,6))</f>
        <v/>
      </c>
      <c r="AJ180" s="464" cm="1">
        <f t="array" ref="AJ180">_xlfn.IFS(AV180="1",20,AV180="2",20,AV180="3",20,AV180="0",99,AV180="",99)</f>
        <v>99</v>
      </c>
      <c r="AK180" s="50" t="s">
        <v>112</v>
      </c>
      <c r="AL180" s="50" t="s">
        <v>112</v>
      </c>
      <c r="AM180" s="117"/>
      <c r="AN180" s="48"/>
      <c r="AO180" s="48"/>
      <c r="AP180" s="50" t="s">
        <v>112</v>
      </c>
      <c r="AQ180" s="51">
        <v>1</v>
      </c>
      <c r="AR180" s="27" t="str">
        <f>TRIM('APH KIC KIA PC'!O180)</f>
        <v/>
      </c>
      <c r="AS180" s="118"/>
      <c r="AT180" s="48" t="str">
        <f>LEFT('1. Artikeldata Grund'!H180,2)</f>
        <v>Vä</v>
      </c>
      <c r="AU180" s="27" t="str" cm="1">
        <f t="array" ref="AU180">_xlfn.IFS('1. Artikeldata Grund'!I180="","",'1. Artikeldata Grund'!I180=Tabeller!$J$3,"",'1. Artikeldata Grund'!I180=Tabeller!$J$4,"",'1. Artikeldata Grund'!I180=Tabeller!$J$5,LEFT('1. Artikeldata Grund'!I180,1),'1. Artikeldata Grund'!I180=Tabeller!$J$6,LEFT('1. Artikeldata Grund'!I180,1))</f>
        <v/>
      </c>
      <c r="AV180" s="27" t="str" cm="1">
        <f t="array" ref="AV180">_xlfn.IFS('1. Artikeldata Grund'!J180="","",'1. Artikeldata Grund'!J180=Tabeller!$K$3,"",'1. Artikeldata Grund'!J180=Tabeller!$K$4,"",'1. Artikeldata Grund'!J180=Tabeller!$K$5,LEFT('1. Artikeldata Grund'!J180,1),'1. Artikeldata Grund'!J180=Tabeller!$K$6,LEFT('1. Artikeldata Grund'!J180,1),'1. Artikeldata Grund'!J180=Tabeller!$K$7,LEFT('1. Artikeldata Grund'!J180,1))</f>
        <v/>
      </c>
      <c r="AW180" s="27"/>
      <c r="AX180" s="27">
        <f>IF('APH KIC KIA PC'!K180=Tabeller!$AI$4,2,1)</f>
        <v>1</v>
      </c>
      <c r="AY180" s="27" t="str" cm="1">
        <f t="array" ref="AY180">IF('APH KIC KIA PC'!K180=Tabeller!$AI$4,99,IFERROR(_xlfn.IFS('4. Inköpsdata'!L180=25%,41,'4. Inköpsdata'!L180=12%,42,'4. Inköpsdata'!L180=6%,43,'4. Inköpsdata'!L180="Momsfritt",38),""))</f>
        <v/>
      </c>
      <c r="AZ180" s="52" t="e">
        <f>IF('APH KIC KIA PC'!K180=Tabeller!$AI$4,'4. Inköpsdata'!J180,ROUND('APH KIC KIA PC'!AB180,2))</f>
        <v>#VALUE!</v>
      </c>
      <c r="BA180" s="52" t="e">
        <f>IF('APH KIC KIA PC'!K180=Tabeller!$AI$4,0.01,ROUND('APH KIC KIA PC'!AA180,2))</f>
        <v>#VALUE!</v>
      </c>
      <c r="BB180" s="27" t="str">
        <f>TRIM(RIGHT('1. Artikeldata Grund'!G180,2))</f>
        <v/>
      </c>
      <c r="BC180" s="136"/>
      <c r="BD180" s="48" t="s">
        <v>1895</v>
      </c>
      <c r="BE180" s="119"/>
      <c r="BF180" s="50" t="s">
        <v>112</v>
      </c>
      <c r="BG180" s="136"/>
      <c r="BH180" s="52"/>
      <c r="BI180" s="52"/>
      <c r="BJ180" s="52"/>
      <c r="BK180" s="52"/>
      <c r="BL180" s="53" t="s">
        <v>1800</v>
      </c>
      <c r="BM180" s="431" t="str">
        <f>TRIM('1. Artikeldata Grund'!D180)</f>
        <v/>
      </c>
    </row>
    <row r="181" spans="1:65" x14ac:dyDescent="0.25">
      <c r="A181" s="21">
        <v>177</v>
      </c>
      <c r="B181" s="491" t="str">
        <f>'APH KIC KIA PC'!I181</f>
        <v>Välj…</v>
      </c>
      <c r="C181" s="491" t="str">
        <f>'APH KIC KIA PC'!K181</f>
        <v>Välj…</v>
      </c>
      <c r="D181" s="46">
        <f>'APH KIC KIA PC'!D181</f>
        <v>0</v>
      </c>
      <c r="E181" s="47" t="str">
        <f>TRIM(LEFT('1. Artikeldata Grund'!E181,30))</f>
        <v/>
      </c>
      <c r="F181" s="397" t="str">
        <f>IFERROR(TRIM(RIGHT('1. Artikeldata Grund'!E181,LEN('1. Artikeldata Grund'!E181)-30)),"")</f>
        <v/>
      </c>
      <c r="G181" s="48" t="str">
        <f>TRIM('APH KIC KIA PC'!L181)</f>
        <v>Välj….</v>
      </c>
      <c r="H181" s="27">
        <f>'APH KIC KIA PC'!M181</f>
        <v>910</v>
      </c>
      <c r="I181" s="27">
        <v>99</v>
      </c>
      <c r="J181" s="117"/>
      <c r="K181" s="48" t="s">
        <v>1892</v>
      </c>
      <c r="L181" s="48" t="str">
        <f>IF('APH MD APH Specifika'!BD181="J","J","N")</f>
        <v>N</v>
      </c>
      <c r="M181" s="118"/>
      <c r="N181" s="48" t="s">
        <v>1895</v>
      </c>
      <c r="O181" s="119"/>
      <c r="P181" s="48" t="s">
        <v>1894</v>
      </c>
      <c r="Q181" s="27">
        <v>0</v>
      </c>
      <c r="R181" s="117"/>
      <c r="S181" s="117"/>
      <c r="T181" s="117"/>
      <c r="U181" s="117"/>
      <c r="V181" s="117"/>
      <c r="W181" s="27">
        <v>1</v>
      </c>
      <c r="X181" s="27">
        <v>1</v>
      </c>
      <c r="Y181" s="48" t="s">
        <v>1895</v>
      </c>
      <c r="Z181" s="48" t="s">
        <v>1895</v>
      </c>
      <c r="AA181" s="48" t="s">
        <v>1895</v>
      </c>
      <c r="AB181" s="119"/>
      <c r="AC181" s="119"/>
      <c r="AD181" s="119"/>
      <c r="AE181" s="119"/>
      <c r="AF181" s="119"/>
      <c r="AG181" s="119"/>
      <c r="AH181" s="48" t="s">
        <v>1895</v>
      </c>
      <c r="AI181" s="27" t="str">
        <f>TRIM(LEFT('1. Artikeldata Grund'!G181,6))</f>
        <v/>
      </c>
      <c r="AJ181" s="464" cm="1">
        <f t="array" ref="AJ181">_xlfn.IFS(AV181="1",20,AV181="2",20,AV181="3",20,AV181="0",99,AV181="",99)</f>
        <v>99</v>
      </c>
      <c r="AK181" s="50" t="s">
        <v>112</v>
      </c>
      <c r="AL181" s="50" t="s">
        <v>112</v>
      </c>
      <c r="AM181" s="117"/>
      <c r="AN181" s="48"/>
      <c r="AO181" s="48"/>
      <c r="AP181" s="50" t="s">
        <v>112</v>
      </c>
      <c r="AQ181" s="51">
        <v>1</v>
      </c>
      <c r="AR181" s="27" t="str">
        <f>TRIM('APH KIC KIA PC'!O181)</f>
        <v/>
      </c>
      <c r="AS181" s="118"/>
      <c r="AT181" s="48" t="str">
        <f>LEFT('1. Artikeldata Grund'!H181,2)</f>
        <v>Vä</v>
      </c>
      <c r="AU181" s="27" t="str" cm="1">
        <f t="array" ref="AU181">_xlfn.IFS('1. Artikeldata Grund'!I181="","",'1. Artikeldata Grund'!I181=Tabeller!$J$3,"",'1. Artikeldata Grund'!I181=Tabeller!$J$4,"",'1. Artikeldata Grund'!I181=Tabeller!$J$5,LEFT('1. Artikeldata Grund'!I181,1),'1. Artikeldata Grund'!I181=Tabeller!$J$6,LEFT('1. Artikeldata Grund'!I181,1))</f>
        <v/>
      </c>
      <c r="AV181" s="27" t="str" cm="1">
        <f t="array" ref="AV181">_xlfn.IFS('1. Artikeldata Grund'!J181="","",'1. Artikeldata Grund'!J181=Tabeller!$K$3,"",'1. Artikeldata Grund'!J181=Tabeller!$K$4,"",'1. Artikeldata Grund'!J181=Tabeller!$K$5,LEFT('1. Artikeldata Grund'!J181,1),'1. Artikeldata Grund'!J181=Tabeller!$K$6,LEFT('1. Artikeldata Grund'!J181,1),'1. Artikeldata Grund'!J181=Tabeller!$K$7,LEFT('1. Artikeldata Grund'!J181,1))</f>
        <v/>
      </c>
      <c r="AW181" s="27"/>
      <c r="AX181" s="27">
        <f>IF('APH KIC KIA PC'!K181=Tabeller!$AI$4,2,1)</f>
        <v>1</v>
      </c>
      <c r="AY181" s="27" t="str" cm="1">
        <f t="array" ref="AY181">IF('APH KIC KIA PC'!K181=Tabeller!$AI$4,99,IFERROR(_xlfn.IFS('4. Inköpsdata'!L181=25%,41,'4. Inköpsdata'!L181=12%,42,'4. Inköpsdata'!L181=6%,43,'4. Inköpsdata'!L181="Momsfritt",38),""))</f>
        <v/>
      </c>
      <c r="AZ181" s="52" t="e">
        <f>IF('APH KIC KIA PC'!K181=Tabeller!$AI$4,'4. Inköpsdata'!J181,ROUND('APH KIC KIA PC'!AB181,2))</f>
        <v>#VALUE!</v>
      </c>
      <c r="BA181" s="52" t="e">
        <f>IF('APH KIC KIA PC'!K181=Tabeller!$AI$4,0.01,ROUND('APH KIC KIA PC'!AA181,2))</f>
        <v>#VALUE!</v>
      </c>
      <c r="BB181" s="27" t="str">
        <f>TRIM(RIGHT('1. Artikeldata Grund'!G181,2))</f>
        <v/>
      </c>
      <c r="BC181" s="136"/>
      <c r="BD181" s="48" t="s">
        <v>1895</v>
      </c>
      <c r="BE181" s="119"/>
      <c r="BF181" s="50" t="s">
        <v>112</v>
      </c>
      <c r="BG181" s="136"/>
      <c r="BH181" s="52"/>
      <c r="BI181" s="52"/>
      <c r="BJ181" s="52"/>
      <c r="BK181" s="52"/>
      <c r="BL181" s="53" t="s">
        <v>1800</v>
      </c>
      <c r="BM181" s="431" t="str">
        <f>TRIM('1. Artikeldata Grund'!D181)</f>
        <v/>
      </c>
    </row>
    <row r="182" spans="1:65" x14ac:dyDescent="0.25">
      <c r="A182" s="21">
        <v>178</v>
      </c>
      <c r="B182" s="491" t="str">
        <f>'APH KIC KIA PC'!I182</f>
        <v>Välj…</v>
      </c>
      <c r="C182" s="491" t="str">
        <f>'APH KIC KIA PC'!K182</f>
        <v>Välj…</v>
      </c>
      <c r="D182" s="46">
        <f>'APH KIC KIA PC'!D182</f>
        <v>0</v>
      </c>
      <c r="E182" s="47" t="str">
        <f>TRIM(LEFT('1. Artikeldata Grund'!E182,30))</f>
        <v/>
      </c>
      <c r="F182" s="397" t="str">
        <f>IFERROR(TRIM(RIGHT('1. Artikeldata Grund'!E182,LEN('1. Artikeldata Grund'!E182)-30)),"")</f>
        <v/>
      </c>
      <c r="G182" s="48" t="str">
        <f>TRIM('APH KIC KIA PC'!L182)</f>
        <v>Välj….</v>
      </c>
      <c r="H182" s="27">
        <f>'APH KIC KIA PC'!M182</f>
        <v>910</v>
      </c>
      <c r="I182" s="27">
        <v>99</v>
      </c>
      <c r="J182" s="117"/>
      <c r="K182" s="48" t="s">
        <v>1892</v>
      </c>
      <c r="L182" s="48" t="str">
        <f>IF('APH MD APH Specifika'!BD182="J","J","N")</f>
        <v>N</v>
      </c>
      <c r="M182" s="118"/>
      <c r="N182" s="48" t="s">
        <v>1895</v>
      </c>
      <c r="O182" s="119"/>
      <c r="P182" s="48" t="s">
        <v>1894</v>
      </c>
      <c r="Q182" s="27">
        <v>0</v>
      </c>
      <c r="R182" s="117"/>
      <c r="S182" s="117"/>
      <c r="T182" s="117"/>
      <c r="U182" s="117"/>
      <c r="V182" s="117"/>
      <c r="W182" s="27">
        <v>1</v>
      </c>
      <c r="X182" s="27">
        <v>1</v>
      </c>
      <c r="Y182" s="48" t="s">
        <v>1895</v>
      </c>
      <c r="Z182" s="48" t="s">
        <v>1895</v>
      </c>
      <c r="AA182" s="48" t="s">
        <v>1895</v>
      </c>
      <c r="AB182" s="119"/>
      <c r="AC182" s="119"/>
      <c r="AD182" s="119"/>
      <c r="AE182" s="119"/>
      <c r="AF182" s="119"/>
      <c r="AG182" s="119"/>
      <c r="AH182" s="48" t="s">
        <v>1895</v>
      </c>
      <c r="AI182" s="27" t="str">
        <f>TRIM(LEFT('1. Artikeldata Grund'!G182,6))</f>
        <v/>
      </c>
      <c r="AJ182" s="464" cm="1">
        <f t="array" ref="AJ182">_xlfn.IFS(AV182="1",20,AV182="2",20,AV182="3",20,AV182="0",99,AV182="",99)</f>
        <v>99</v>
      </c>
      <c r="AK182" s="50" t="s">
        <v>112</v>
      </c>
      <c r="AL182" s="50" t="s">
        <v>112</v>
      </c>
      <c r="AM182" s="117"/>
      <c r="AN182" s="48"/>
      <c r="AO182" s="48"/>
      <c r="AP182" s="50" t="s">
        <v>112</v>
      </c>
      <c r="AQ182" s="51">
        <v>1</v>
      </c>
      <c r="AR182" s="27" t="str">
        <f>TRIM('APH KIC KIA PC'!O182)</f>
        <v/>
      </c>
      <c r="AS182" s="118"/>
      <c r="AT182" s="48" t="str">
        <f>LEFT('1. Artikeldata Grund'!H182,2)</f>
        <v>Vä</v>
      </c>
      <c r="AU182" s="27" t="str" cm="1">
        <f t="array" ref="AU182">_xlfn.IFS('1. Artikeldata Grund'!I182="","",'1. Artikeldata Grund'!I182=Tabeller!$J$3,"",'1. Artikeldata Grund'!I182=Tabeller!$J$4,"",'1. Artikeldata Grund'!I182=Tabeller!$J$5,LEFT('1. Artikeldata Grund'!I182,1),'1. Artikeldata Grund'!I182=Tabeller!$J$6,LEFT('1. Artikeldata Grund'!I182,1))</f>
        <v/>
      </c>
      <c r="AV182" s="27" t="str" cm="1">
        <f t="array" ref="AV182">_xlfn.IFS('1. Artikeldata Grund'!J182="","",'1. Artikeldata Grund'!J182=Tabeller!$K$3,"",'1. Artikeldata Grund'!J182=Tabeller!$K$4,"",'1. Artikeldata Grund'!J182=Tabeller!$K$5,LEFT('1. Artikeldata Grund'!J182,1),'1. Artikeldata Grund'!J182=Tabeller!$K$6,LEFT('1. Artikeldata Grund'!J182,1),'1. Artikeldata Grund'!J182=Tabeller!$K$7,LEFT('1. Artikeldata Grund'!J182,1))</f>
        <v/>
      </c>
      <c r="AW182" s="27"/>
      <c r="AX182" s="27">
        <f>IF('APH KIC KIA PC'!K182=Tabeller!$AI$4,2,1)</f>
        <v>1</v>
      </c>
      <c r="AY182" s="27" t="str" cm="1">
        <f t="array" ref="AY182">IF('APH KIC KIA PC'!K182=Tabeller!$AI$4,99,IFERROR(_xlfn.IFS('4. Inköpsdata'!L182=25%,41,'4. Inköpsdata'!L182=12%,42,'4. Inköpsdata'!L182=6%,43,'4. Inköpsdata'!L182="Momsfritt",38),""))</f>
        <v/>
      </c>
      <c r="AZ182" s="52" t="e">
        <f>IF('APH KIC KIA PC'!K182=Tabeller!$AI$4,'4. Inköpsdata'!J182,ROUND('APH KIC KIA PC'!AB182,2))</f>
        <v>#VALUE!</v>
      </c>
      <c r="BA182" s="52" t="e">
        <f>IF('APH KIC KIA PC'!K182=Tabeller!$AI$4,0.01,ROUND('APH KIC KIA PC'!AA182,2))</f>
        <v>#VALUE!</v>
      </c>
      <c r="BB182" s="27" t="str">
        <f>TRIM(RIGHT('1. Artikeldata Grund'!G182,2))</f>
        <v/>
      </c>
      <c r="BC182" s="136"/>
      <c r="BD182" s="48" t="s">
        <v>1895</v>
      </c>
      <c r="BE182" s="119"/>
      <c r="BF182" s="50" t="s">
        <v>112</v>
      </c>
      <c r="BG182" s="136"/>
      <c r="BH182" s="52"/>
      <c r="BI182" s="52"/>
      <c r="BJ182" s="52"/>
      <c r="BK182" s="52"/>
      <c r="BL182" s="53" t="s">
        <v>1800</v>
      </c>
      <c r="BM182" s="431" t="str">
        <f>TRIM('1. Artikeldata Grund'!D182)</f>
        <v/>
      </c>
    </row>
    <row r="183" spans="1:65" x14ac:dyDescent="0.25">
      <c r="A183" s="21">
        <v>179</v>
      </c>
      <c r="B183" s="491" t="str">
        <f>'APH KIC KIA PC'!I183</f>
        <v>Välj…</v>
      </c>
      <c r="C183" s="491" t="str">
        <f>'APH KIC KIA PC'!K183</f>
        <v>Välj…</v>
      </c>
      <c r="D183" s="46">
        <f>'APH KIC KIA PC'!D183</f>
        <v>0</v>
      </c>
      <c r="E183" s="47" t="str">
        <f>TRIM(LEFT('1. Artikeldata Grund'!E183,30))</f>
        <v/>
      </c>
      <c r="F183" s="397" t="str">
        <f>IFERROR(TRIM(RIGHT('1. Artikeldata Grund'!E183,LEN('1. Artikeldata Grund'!E183)-30)),"")</f>
        <v/>
      </c>
      <c r="G183" s="48" t="str">
        <f>TRIM('APH KIC KIA PC'!L183)</f>
        <v>Välj….</v>
      </c>
      <c r="H183" s="27">
        <f>'APH KIC KIA PC'!M183</f>
        <v>910</v>
      </c>
      <c r="I183" s="27">
        <v>99</v>
      </c>
      <c r="J183" s="117"/>
      <c r="K183" s="48" t="s">
        <v>1892</v>
      </c>
      <c r="L183" s="48" t="str">
        <f>IF('APH MD APH Specifika'!BD183="J","J","N")</f>
        <v>N</v>
      </c>
      <c r="M183" s="118"/>
      <c r="N183" s="48" t="s">
        <v>1895</v>
      </c>
      <c r="O183" s="119"/>
      <c r="P183" s="48" t="s">
        <v>1894</v>
      </c>
      <c r="Q183" s="27">
        <v>0</v>
      </c>
      <c r="R183" s="117"/>
      <c r="S183" s="117"/>
      <c r="T183" s="117"/>
      <c r="U183" s="117"/>
      <c r="V183" s="117"/>
      <c r="W183" s="27">
        <v>1</v>
      </c>
      <c r="X183" s="27">
        <v>1</v>
      </c>
      <c r="Y183" s="48" t="s">
        <v>1895</v>
      </c>
      <c r="Z183" s="48" t="s">
        <v>1895</v>
      </c>
      <c r="AA183" s="48" t="s">
        <v>1895</v>
      </c>
      <c r="AB183" s="119"/>
      <c r="AC183" s="119"/>
      <c r="AD183" s="119"/>
      <c r="AE183" s="119"/>
      <c r="AF183" s="119"/>
      <c r="AG183" s="119"/>
      <c r="AH183" s="48" t="s">
        <v>1895</v>
      </c>
      <c r="AI183" s="27" t="str">
        <f>TRIM(LEFT('1. Artikeldata Grund'!G183,6))</f>
        <v/>
      </c>
      <c r="AJ183" s="464" cm="1">
        <f t="array" ref="AJ183">_xlfn.IFS(AV183="1",20,AV183="2",20,AV183="3",20,AV183="0",99,AV183="",99)</f>
        <v>99</v>
      </c>
      <c r="AK183" s="50" t="s">
        <v>112</v>
      </c>
      <c r="AL183" s="50" t="s">
        <v>112</v>
      </c>
      <c r="AM183" s="117"/>
      <c r="AN183" s="48"/>
      <c r="AO183" s="48"/>
      <c r="AP183" s="50" t="s">
        <v>112</v>
      </c>
      <c r="AQ183" s="51">
        <v>1</v>
      </c>
      <c r="AR183" s="27" t="str">
        <f>TRIM('APH KIC KIA PC'!O183)</f>
        <v/>
      </c>
      <c r="AS183" s="118"/>
      <c r="AT183" s="48" t="str">
        <f>LEFT('1. Artikeldata Grund'!H183,2)</f>
        <v>Vä</v>
      </c>
      <c r="AU183" s="27" t="str" cm="1">
        <f t="array" ref="AU183">_xlfn.IFS('1. Artikeldata Grund'!I183="","",'1. Artikeldata Grund'!I183=Tabeller!$J$3,"",'1. Artikeldata Grund'!I183=Tabeller!$J$4,"",'1. Artikeldata Grund'!I183=Tabeller!$J$5,LEFT('1. Artikeldata Grund'!I183,1),'1. Artikeldata Grund'!I183=Tabeller!$J$6,LEFT('1. Artikeldata Grund'!I183,1))</f>
        <v/>
      </c>
      <c r="AV183" s="27" t="str" cm="1">
        <f t="array" ref="AV183">_xlfn.IFS('1. Artikeldata Grund'!J183="","",'1. Artikeldata Grund'!J183=Tabeller!$K$3,"",'1. Artikeldata Grund'!J183=Tabeller!$K$4,"",'1. Artikeldata Grund'!J183=Tabeller!$K$5,LEFT('1. Artikeldata Grund'!J183,1),'1. Artikeldata Grund'!J183=Tabeller!$K$6,LEFT('1. Artikeldata Grund'!J183,1),'1. Artikeldata Grund'!J183=Tabeller!$K$7,LEFT('1. Artikeldata Grund'!J183,1))</f>
        <v/>
      </c>
      <c r="AW183" s="27"/>
      <c r="AX183" s="27">
        <f>IF('APH KIC KIA PC'!K183=Tabeller!$AI$4,2,1)</f>
        <v>1</v>
      </c>
      <c r="AY183" s="27" t="str" cm="1">
        <f t="array" ref="AY183">IF('APH KIC KIA PC'!K183=Tabeller!$AI$4,99,IFERROR(_xlfn.IFS('4. Inköpsdata'!L183=25%,41,'4. Inköpsdata'!L183=12%,42,'4. Inköpsdata'!L183=6%,43,'4. Inköpsdata'!L183="Momsfritt",38),""))</f>
        <v/>
      </c>
      <c r="AZ183" s="52" t="e">
        <f>IF('APH KIC KIA PC'!K183=Tabeller!$AI$4,'4. Inköpsdata'!J183,ROUND('APH KIC KIA PC'!AB183,2))</f>
        <v>#VALUE!</v>
      </c>
      <c r="BA183" s="52" t="e">
        <f>IF('APH KIC KIA PC'!K183=Tabeller!$AI$4,0.01,ROUND('APH KIC KIA PC'!AA183,2))</f>
        <v>#VALUE!</v>
      </c>
      <c r="BB183" s="27" t="str">
        <f>TRIM(RIGHT('1. Artikeldata Grund'!G183,2))</f>
        <v/>
      </c>
      <c r="BC183" s="136"/>
      <c r="BD183" s="48" t="s">
        <v>1895</v>
      </c>
      <c r="BE183" s="119"/>
      <c r="BF183" s="50" t="s">
        <v>112</v>
      </c>
      <c r="BG183" s="136"/>
      <c r="BH183" s="52"/>
      <c r="BI183" s="52"/>
      <c r="BJ183" s="52"/>
      <c r="BK183" s="52"/>
      <c r="BL183" s="53" t="s">
        <v>1800</v>
      </c>
      <c r="BM183" s="431" t="str">
        <f>TRIM('1. Artikeldata Grund'!D183)</f>
        <v/>
      </c>
    </row>
    <row r="184" spans="1:65" x14ac:dyDescent="0.25">
      <c r="A184" s="21">
        <v>180</v>
      </c>
      <c r="B184" s="491" t="str">
        <f>'APH KIC KIA PC'!I184</f>
        <v>Välj…</v>
      </c>
      <c r="C184" s="491" t="str">
        <f>'APH KIC KIA PC'!K184</f>
        <v>Välj…</v>
      </c>
      <c r="D184" s="46">
        <f>'APH KIC KIA PC'!D184</f>
        <v>0</v>
      </c>
      <c r="E184" s="47" t="str">
        <f>TRIM(LEFT('1. Artikeldata Grund'!E184,30))</f>
        <v/>
      </c>
      <c r="F184" s="397" t="str">
        <f>IFERROR(TRIM(RIGHT('1. Artikeldata Grund'!E184,LEN('1. Artikeldata Grund'!E184)-30)),"")</f>
        <v/>
      </c>
      <c r="G184" s="48" t="str">
        <f>TRIM('APH KIC KIA PC'!L184)</f>
        <v>Välj….</v>
      </c>
      <c r="H184" s="27">
        <f>'APH KIC KIA PC'!M184</f>
        <v>910</v>
      </c>
      <c r="I184" s="27">
        <v>99</v>
      </c>
      <c r="J184" s="117"/>
      <c r="K184" s="48" t="s">
        <v>1892</v>
      </c>
      <c r="L184" s="48" t="str">
        <f>IF('APH MD APH Specifika'!BD184="J","J","N")</f>
        <v>N</v>
      </c>
      <c r="M184" s="118"/>
      <c r="N184" s="48" t="s">
        <v>1895</v>
      </c>
      <c r="O184" s="119"/>
      <c r="P184" s="48" t="s">
        <v>1894</v>
      </c>
      <c r="Q184" s="27">
        <v>0</v>
      </c>
      <c r="R184" s="117"/>
      <c r="S184" s="117"/>
      <c r="T184" s="117"/>
      <c r="U184" s="117"/>
      <c r="V184" s="117"/>
      <c r="W184" s="27">
        <v>1</v>
      </c>
      <c r="X184" s="27">
        <v>1</v>
      </c>
      <c r="Y184" s="48" t="s">
        <v>1895</v>
      </c>
      <c r="Z184" s="48" t="s">
        <v>1895</v>
      </c>
      <c r="AA184" s="48" t="s">
        <v>1895</v>
      </c>
      <c r="AB184" s="119"/>
      <c r="AC184" s="119"/>
      <c r="AD184" s="119"/>
      <c r="AE184" s="119"/>
      <c r="AF184" s="119"/>
      <c r="AG184" s="119"/>
      <c r="AH184" s="48" t="s">
        <v>1895</v>
      </c>
      <c r="AI184" s="27" t="str">
        <f>TRIM(LEFT('1. Artikeldata Grund'!G184,6))</f>
        <v/>
      </c>
      <c r="AJ184" s="464" cm="1">
        <f t="array" ref="AJ184">_xlfn.IFS(AV184="1",20,AV184="2",20,AV184="3",20,AV184="0",99,AV184="",99)</f>
        <v>99</v>
      </c>
      <c r="AK184" s="50" t="s">
        <v>112</v>
      </c>
      <c r="AL184" s="50" t="s">
        <v>112</v>
      </c>
      <c r="AM184" s="117"/>
      <c r="AN184" s="48"/>
      <c r="AO184" s="48"/>
      <c r="AP184" s="50" t="s">
        <v>112</v>
      </c>
      <c r="AQ184" s="51">
        <v>1</v>
      </c>
      <c r="AR184" s="27" t="str">
        <f>TRIM('APH KIC KIA PC'!O184)</f>
        <v/>
      </c>
      <c r="AS184" s="118"/>
      <c r="AT184" s="48" t="str">
        <f>LEFT('1. Artikeldata Grund'!H184,2)</f>
        <v>Vä</v>
      </c>
      <c r="AU184" s="27" t="str" cm="1">
        <f t="array" ref="AU184">_xlfn.IFS('1. Artikeldata Grund'!I184="","",'1. Artikeldata Grund'!I184=Tabeller!$J$3,"",'1. Artikeldata Grund'!I184=Tabeller!$J$4,"",'1. Artikeldata Grund'!I184=Tabeller!$J$5,LEFT('1. Artikeldata Grund'!I184,1),'1. Artikeldata Grund'!I184=Tabeller!$J$6,LEFT('1. Artikeldata Grund'!I184,1))</f>
        <v/>
      </c>
      <c r="AV184" s="27" t="str" cm="1">
        <f t="array" ref="AV184">_xlfn.IFS('1. Artikeldata Grund'!J184="","",'1. Artikeldata Grund'!J184=Tabeller!$K$3,"",'1. Artikeldata Grund'!J184=Tabeller!$K$4,"",'1. Artikeldata Grund'!J184=Tabeller!$K$5,LEFT('1. Artikeldata Grund'!J184,1),'1. Artikeldata Grund'!J184=Tabeller!$K$6,LEFT('1. Artikeldata Grund'!J184,1),'1. Artikeldata Grund'!J184=Tabeller!$K$7,LEFT('1. Artikeldata Grund'!J184,1))</f>
        <v/>
      </c>
      <c r="AW184" s="27"/>
      <c r="AX184" s="27">
        <f>IF('APH KIC KIA PC'!K184=Tabeller!$AI$4,2,1)</f>
        <v>1</v>
      </c>
      <c r="AY184" s="27" t="str" cm="1">
        <f t="array" ref="AY184">IF('APH KIC KIA PC'!K184=Tabeller!$AI$4,99,IFERROR(_xlfn.IFS('4. Inköpsdata'!L184=25%,41,'4. Inköpsdata'!L184=12%,42,'4. Inköpsdata'!L184=6%,43,'4. Inköpsdata'!L184="Momsfritt",38),""))</f>
        <v/>
      </c>
      <c r="AZ184" s="52" t="e">
        <f>IF('APH KIC KIA PC'!K184=Tabeller!$AI$4,'4. Inköpsdata'!J184,ROUND('APH KIC KIA PC'!AB184,2))</f>
        <v>#VALUE!</v>
      </c>
      <c r="BA184" s="52" t="e">
        <f>IF('APH KIC KIA PC'!K184=Tabeller!$AI$4,0.01,ROUND('APH KIC KIA PC'!AA184,2))</f>
        <v>#VALUE!</v>
      </c>
      <c r="BB184" s="27" t="str">
        <f>TRIM(RIGHT('1. Artikeldata Grund'!G184,2))</f>
        <v/>
      </c>
      <c r="BC184" s="136"/>
      <c r="BD184" s="48" t="s">
        <v>1895</v>
      </c>
      <c r="BE184" s="119"/>
      <c r="BF184" s="50" t="s">
        <v>112</v>
      </c>
      <c r="BG184" s="136"/>
      <c r="BH184" s="52"/>
      <c r="BI184" s="52"/>
      <c r="BJ184" s="52"/>
      <c r="BK184" s="52"/>
      <c r="BL184" s="53" t="s">
        <v>1800</v>
      </c>
      <c r="BM184" s="431" t="str">
        <f>TRIM('1. Artikeldata Grund'!D184)</f>
        <v/>
      </c>
    </row>
    <row r="185" spans="1:65" x14ac:dyDescent="0.25">
      <c r="A185" s="21">
        <v>181</v>
      </c>
      <c r="B185" s="491" t="str">
        <f>'APH KIC KIA PC'!I185</f>
        <v>Välj…</v>
      </c>
      <c r="C185" s="491" t="str">
        <f>'APH KIC KIA PC'!K185</f>
        <v>Välj…</v>
      </c>
      <c r="D185" s="46">
        <f>'APH KIC KIA PC'!D185</f>
        <v>0</v>
      </c>
      <c r="E185" s="47" t="str">
        <f>TRIM(LEFT('1. Artikeldata Grund'!E185,30))</f>
        <v/>
      </c>
      <c r="F185" s="397" t="str">
        <f>IFERROR(TRIM(RIGHT('1. Artikeldata Grund'!E185,LEN('1. Artikeldata Grund'!E185)-30)),"")</f>
        <v/>
      </c>
      <c r="G185" s="48" t="str">
        <f>TRIM('APH KIC KIA PC'!L185)</f>
        <v>Välj….</v>
      </c>
      <c r="H185" s="27">
        <f>'APH KIC KIA PC'!M185</f>
        <v>910</v>
      </c>
      <c r="I185" s="27">
        <v>99</v>
      </c>
      <c r="J185" s="117"/>
      <c r="K185" s="48" t="s">
        <v>1892</v>
      </c>
      <c r="L185" s="48" t="str">
        <f>IF('APH MD APH Specifika'!BD185="J","J","N")</f>
        <v>N</v>
      </c>
      <c r="M185" s="118"/>
      <c r="N185" s="48" t="s">
        <v>1895</v>
      </c>
      <c r="O185" s="119"/>
      <c r="P185" s="48" t="s">
        <v>1894</v>
      </c>
      <c r="Q185" s="27">
        <v>0</v>
      </c>
      <c r="R185" s="117"/>
      <c r="S185" s="117"/>
      <c r="T185" s="117"/>
      <c r="U185" s="117"/>
      <c r="V185" s="117"/>
      <c r="W185" s="27">
        <v>1</v>
      </c>
      <c r="X185" s="27">
        <v>1</v>
      </c>
      <c r="Y185" s="48" t="s">
        <v>1895</v>
      </c>
      <c r="Z185" s="48" t="s">
        <v>1895</v>
      </c>
      <c r="AA185" s="48" t="s">
        <v>1895</v>
      </c>
      <c r="AB185" s="119"/>
      <c r="AC185" s="119"/>
      <c r="AD185" s="119"/>
      <c r="AE185" s="119"/>
      <c r="AF185" s="119"/>
      <c r="AG185" s="119"/>
      <c r="AH185" s="48" t="s">
        <v>1895</v>
      </c>
      <c r="AI185" s="27" t="str">
        <f>TRIM(LEFT('1. Artikeldata Grund'!G185,6))</f>
        <v/>
      </c>
      <c r="AJ185" s="464" cm="1">
        <f t="array" ref="AJ185">_xlfn.IFS(AV185="1",20,AV185="2",20,AV185="3",20,AV185="0",99,AV185="",99)</f>
        <v>99</v>
      </c>
      <c r="AK185" s="50" t="s">
        <v>112</v>
      </c>
      <c r="AL185" s="50" t="s">
        <v>112</v>
      </c>
      <c r="AM185" s="117"/>
      <c r="AN185" s="48"/>
      <c r="AO185" s="48"/>
      <c r="AP185" s="50" t="s">
        <v>112</v>
      </c>
      <c r="AQ185" s="51">
        <v>1</v>
      </c>
      <c r="AR185" s="27" t="str">
        <f>TRIM('APH KIC KIA PC'!O185)</f>
        <v/>
      </c>
      <c r="AS185" s="118"/>
      <c r="AT185" s="48" t="str">
        <f>LEFT('1. Artikeldata Grund'!H185,2)</f>
        <v>Vä</v>
      </c>
      <c r="AU185" s="27" t="str" cm="1">
        <f t="array" ref="AU185">_xlfn.IFS('1. Artikeldata Grund'!I185="","",'1. Artikeldata Grund'!I185=Tabeller!$J$3,"",'1. Artikeldata Grund'!I185=Tabeller!$J$4,"",'1. Artikeldata Grund'!I185=Tabeller!$J$5,LEFT('1. Artikeldata Grund'!I185,1),'1. Artikeldata Grund'!I185=Tabeller!$J$6,LEFT('1. Artikeldata Grund'!I185,1))</f>
        <v/>
      </c>
      <c r="AV185" s="27" t="str" cm="1">
        <f t="array" ref="AV185">_xlfn.IFS('1. Artikeldata Grund'!J185="","",'1. Artikeldata Grund'!J185=Tabeller!$K$3,"",'1. Artikeldata Grund'!J185=Tabeller!$K$4,"",'1. Artikeldata Grund'!J185=Tabeller!$K$5,LEFT('1. Artikeldata Grund'!J185,1),'1. Artikeldata Grund'!J185=Tabeller!$K$6,LEFT('1. Artikeldata Grund'!J185,1),'1. Artikeldata Grund'!J185=Tabeller!$K$7,LEFT('1. Artikeldata Grund'!J185,1))</f>
        <v/>
      </c>
      <c r="AW185" s="27"/>
      <c r="AX185" s="27">
        <f>IF('APH KIC KIA PC'!K185=Tabeller!$AI$4,2,1)</f>
        <v>1</v>
      </c>
      <c r="AY185" s="27" t="str" cm="1">
        <f t="array" ref="AY185">IF('APH KIC KIA PC'!K185=Tabeller!$AI$4,99,IFERROR(_xlfn.IFS('4. Inköpsdata'!L185=25%,41,'4. Inköpsdata'!L185=12%,42,'4. Inköpsdata'!L185=6%,43,'4. Inköpsdata'!L185="Momsfritt",38),""))</f>
        <v/>
      </c>
      <c r="AZ185" s="52" t="e">
        <f>IF('APH KIC KIA PC'!K185=Tabeller!$AI$4,'4. Inköpsdata'!J185,ROUND('APH KIC KIA PC'!AB185,2))</f>
        <v>#VALUE!</v>
      </c>
      <c r="BA185" s="52" t="e">
        <f>IF('APH KIC KIA PC'!K185=Tabeller!$AI$4,0.01,ROUND('APH KIC KIA PC'!AA185,2))</f>
        <v>#VALUE!</v>
      </c>
      <c r="BB185" s="27" t="str">
        <f>TRIM(RIGHT('1. Artikeldata Grund'!G185,2))</f>
        <v/>
      </c>
      <c r="BC185" s="136"/>
      <c r="BD185" s="48" t="s">
        <v>1895</v>
      </c>
      <c r="BE185" s="119"/>
      <c r="BF185" s="50" t="s">
        <v>112</v>
      </c>
      <c r="BG185" s="136"/>
      <c r="BH185" s="52"/>
      <c r="BI185" s="52"/>
      <c r="BJ185" s="52"/>
      <c r="BK185" s="52"/>
      <c r="BL185" s="53" t="s">
        <v>1800</v>
      </c>
      <c r="BM185" s="431" t="str">
        <f>TRIM('1. Artikeldata Grund'!D185)</f>
        <v/>
      </c>
    </row>
    <row r="186" spans="1:65" x14ac:dyDescent="0.25">
      <c r="A186" s="21">
        <v>182</v>
      </c>
      <c r="B186" s="491" t="str">
        <f>'APH KIC KIA PC'!I186</f>
        <v>Välj…</v>
      </c>
      <c r="C186" s="491" t="str">
        <f>'APH KIC KIA PC'!K186</f>
        <v>Välj…</v>
      </c>
      <c r="D186" s="46">
        <f>'APH KIC KIA PC'!D186</f>
        <v>0</v>
      </c>
      <c r="E186" s="47" t="str">
        <f>TRIM(LEFT('1. Artikeldata Grund'!E186,30))</f>
        <v/>
      </c>
      <c r="F186" s="397" t="str">
        <f>IFERROR(TRIM(RIGHT('1. Artikeldata Grund'!E186,LEN('1. Artikeldata Grund'!E186)-30)),"")</f>
        <v/>
      </c>
      <c r="G186" s="48" t="str">
        <f>TRIM('APH KIC KIA PC'!L186)</f>
        <v>Välj….</v>
      </c>
      <c r="H186" s="27">
        <f>'APH KIC KIA PC'!M186</f>
        <v>910</v>
      </c>
      <c r="I186" s="27">
        <v>99</v>
      </c>
      <c r="J186" s="117"/>
      <c r="K186" s="48" t="s">
        <v>1892</v>
      </c>
      <c r="L186" s="48" t="str">
        <f>IF('APH MD APH Specifika'!BD186="J","J","N")</f>
        <v>N</v>
      </c>
      <c r="M186" s="118"/>
      <c r="N186" s="48" t="s">
        <v>1895</v>
      </c>
      <c r="O186" s="119"/>
      <c r="P186" s="48" t="s">
        <v>1894</v>
      </c>
      <c r="Q186" s="27">
        <v>0</v>
      </c>
      <c r="R186" s="117"/>
      <c r="S186" s="117"/>
      <c r="T186" s="117"/>
      <c r="U186" s="117"/>
      <c r="V186" s="117"/>
      <c r="W186" s="27">
        <v>1</v>
      </c>
      <c r="X186" s="27">
        <v>1</v>
      </c>
      <c r="Y186" s="48" t="s">
        <v>1895</v>
      </c>
      <c r="Z186" s="48" t="s">
        <v>1895</v>
      </c>
      <c r="AA186" s="48" t="s">
        <v>1895</v>
      </c>
      <c r="AB186" s="119"/>
      <c r="AC186" s="119"/>
      <c r="AD186" s="119"/>
      <c r="AE186" s="119"/>
      <c r="AF186" s="119"/>
      <c r="AG186" s="119"/>
      <c r="AH186" s="48" t="s">
        <v>1895</v>
      </c>
      <c r="AI186" s="27" t="str">
        <f>TRIM(LEFT('1. Artikeldata Grund'!G186,6))</f>
        <v/>
      </c>
      <c r="AJ186" s="464" cm="1">
        <f t="array" ref="AJ186">_xlfn.IFS(AV186="1",20,AV186="2",20,AV186="3",20,AV186="0",99,AV186="",99)</f>
        <v>99</v>
      </c>
      <c r="AK186" s="50" t="s">
        <v>112</v>
      </c>
      <c r="AL186" s="50" t="s">
        <v>112</v>
      </c>
      <c r="AM186" s="117"/>
      <c r="AN186" s="48"/>
      <c r="AO186" s="48"/>
      <c r="AP186" s="50" t="s">
        <v>112</v>
      </c>
      <c r="AQ186" s="51">
        <v>1</v>
      </c>
      <c r="AR186" s="27" t="str">
        <f>TRIM('APH KIC KIA PC'!O186)</f>
        <v/>
      </c>
      <c r="AS186" s="118"/>
      <c r="AT186" s="48" t="str">
        <f>LEFT('1. Artikeldata Grund'!H186,2)</f>
        <v>Vä</v>
      </c>
      <c r="AU186" s="27" t="str" cm="1">
        <f t="array" ref="AU186">_xlfn.IFS('1. Artikeldata Grund'!I186="","",'1. Artikeldata Grund'!I186=Tabeller!$J$3,"",'1. Artikeldata Grund'!I186=Tabeller!$J$4,"",'1. Artikeldata Grund'!I186=Tabeller!$J$5,LEFT('1. Artikeldata Grund'!I186,1),'1. Artikeldata Grund'!I186=Tabeller!$J$6,LEFT('1. Artikeldata Grund'!I186,1))</f>
        <v/>
      </c>
      <c r="AV186" s="27" t="str" cm="1">
        <f t="array" ref="AV186">_xlfn.IFS('1. Artikeldata Grund'!J186="","",'1. Artikeldata Grund'!J186=Tabeller!$K$3,"",'1. Artikeldata Grund'!J186=Tabeller!$K$4,"",'1. Artikeldata Grund'!J186=Tabeller!$K$5,LEFT('1. Artikeldata Grund'!J186,1),'1. Artikeldata Grund'!J186=Tabeller!$K$6,LEFT('1. Artikeldata Grund'!J186,1),'1. Artikeldata Grund'!J186=Tabeller!$K$7,LEFT('1. Artikeldata Grund'!J186,1))</f>
        <v/>
      </c>
      <c r="AW186" s="27"/>
      <c r="AX186" s="27">
        <f>IF('APH KIC KIA PC'!K186=Tabeller!$AI$4,2,1)</f>
        <v>1</v>
      </c>
      <c r="AY186" s="27" t="str" cm="1">
        <f t="array" ref="AY186">IF('APH KIC KIA PC'!K186=Tabeller!$AI$4,99,IFERROR(_xlfn.IFS('4. Inköpsdata'!L186=25%,41,'4. Inköpsdata'!L186=12%,42,'4. Inköpsdata'!L186=6%,43,'4. Inköpsdata'!L186="Momsfritt",38),""))</f>
        <v/>
      </c>
      <c r="AZ186" s="52" t="e">
        <f>IF('APH KIC KIA PC'!K186=Tabeller!$AI$4,'4. Inköpsdata'!J186,ROUND('APH KIC KIA PC'!AB186,2))</f>
        <v>#VALUE!</v>
      </c>
      <c r="BA186" s="52" t="e">
        <f>IF('APH KIC KIA PC'!K186=Tabeller!$AI$4,0.01,ROUND('APH KIC KIA PC'!AA186,2))</f>
        <v>#VALUE!</v>
      </c>
      <c r="BB186" s="27" t="str">
        <f>TRIM(RIGHT('1. Artikeldata Grund'!G186,2))</f>
        <v/>
      </c>
      <c r="BC186" s="136"/>
      <c r="BD186" s="48" t="s">
        <v>1895</v>
      </c>
      <c r="BE186" s="119"/>
      <c r="BF186" s="50" t="s">
        <v>112</v>
      </c>
      <c r="BG186" s="136"/>
      <c r="BH186" s="52"/>
      <c r="BI186" s="52"/>
      <c r="BJ186" s="52"/>
      <c r="BK186" s="52"/>
      <c r="BL186" s="53" t="s">
        <v>1800</v>
      </c>
      <c r="BM186" s="431" t="str">
        <f>TRIM('1. Artikeldata Grund'!D186)</f>
        <v/>
      </c>
    </row>
    <row r="187" spans="1:65" x14ac:dyDescent="0.25">
      <c r="A187" s="21">
        <v>183</v>
      </c>
      <c r="B187" s="491" t="str">
        <f>'APH KIC KIA PC'!I187</f>
        <v>Välj…</v>
      </c>
      <c r="C187" s="491" t="str">
        <f>'APH KIC KIA PC'!K187</f>
        <v>Välj…</v>
      </c>
      <c r="D187" s="46">
        <f>'APH KIC KIA PC'!D187</f>
        <v>0</v>
      </c>
      <c r="E187" s="47" t="str">
        <f>TRIM(LEFT('1. Artikeldata Grund'!E187,30))</f>
        <v/>
      </c>
      <c r="F187" s="397" t="str">
        <f>IFERROR(TRIM(RIGHT('1. Artikeldata Grund'!E187,LEN('1. Artikeldata Grund'!E187)-30)),"")</f>
        <v/>
      </c>
      <c r="G187" s="48" t="str">
        <f>TRIM('APH KIC KIA PC'!L187)</f>
        <v>Välj….</v>
      </c>
      <c r="H187" s="27">
        <f>'APH KIC KIA PC'!M187</f>
        <v>910</v>
      </c>
      <c r="I187" s="27">
        <v>99</v>
      </c>
      <c r="J187" s="117"/>
      <c r="K187" s="48" t="s">
        <v>1892</v>
      </c>
      <c r="L187" s="48" t="str">
        <f>IF('APH MD APH Specifika'!BD187="J","J","N")</f>
        <v>N</v>
      </c>
      <c r="M187" s="118"/>
      <c r="N187" s="48" t="s">
        <v>1895</v>
      </c>
      <c r="O187" s="119"/>
      <c r="P187" s="48" t="s">
        <v>1894</v>
      </c>
      <c r="Q187" s="27">
        <v>0</v>
      </c>
      <c r="R187" s="117"/>
      <c r="S187" s="117"/>
      <c r="T187" s="117"/>
      <c r="U187" s="117"/>
      <c r="V187" s="117"/>
      <c r="W187" s="27">
        <v>1</v>
      </c>
      <c r="X187" s="27">
        <v>1</v>
      </c>
      <c r="Y187" s="48" t="s">
        <v>1895</v>
      </c>
      <c r="Z187" s="48" t="s">
        <v>1895</v>
      </c>
      <c r="AA187" s="48" t="s">
        <v>1895</v>
      </c>
      <c r="AB187" s="119"/>
      <c r="AC187" s="119"/>
      <c r="AD187" s="119"/>
      <c r="AE187" s="119"/>
      <c r="AF187" s="119"/>
      <c r="AG187" s="119"/>
      <c r="AH187" s="48" t="s">
        <v>1895</v>
      </c>
      <c r="AI187" s="27" t="str">
        <f>TRIM(LEFT('1. Artikeldata Grund'!G187,6))</f>
        <v/>
      </c>
      <c r="AJ187" s="464" cm="1">
        <f t="array" ref="AJ187">_xlfn.IFS(AV187="1",20,AV187="2",20,AV187="3",20,AV187="0",99,AV187="",99)</f>
        <v>99</v>
      </c>
      <c r="AK187" s="50" t="s">
        <v>112</v>
      </c>
      <c r="AL187" s="50" t="s">
        <v>112</v>
      </c>
      <c r="AM187" s="117"/>
      <c r="AN187" s="48"/>
      <c r="AO187" s="48"/>
      <c r="AP187" s="50" t="s">
        <v>112</v>
      </c>
      <c r="AQ187" s="51">
        <v>1</v>
      </c>
      <c r="AR187" s="27" t="str">
        <f>TRIM('APH KIC KIA PC'!O187)</f>
        <v/>
      </c>
      <c r="AS187" s="118"/>
      <c r="AT187" s="48" t="str">
        <f>LEFT('1. Artikeldata Grund'!H187,2)</f>
        <v>Vä</v>
      </c>
      <c r="AU187" s="27" t="str" cm="1">
        <f t="array" ref="AU187">_xlfn.IFS('1. Artikeldata Grund'!I187="","",'1. Artikeldata Grund'!I187=Tabeller!$J$3,"",'1. Artikeldata Grund'!I187=Tabeller!$J$4,"",'1. Artikeldata Grund'!I187=Tabeller!$J$5,LEFT('1. Artikeldata Grund'!I187,1),'1. Artikeldata Grund'!I187=Tabeller!$J$6,LEFT('1. Artikeldata Grund'!I187,1))</f>
        <v/>
      </c>
      <c r="AV187" s="27" t="str" cm="1">
        <f t="array" ref="AV187">_xlfn.IFS('1. Artikeldata Grund'!J187="","",'1. Artikeldata Grund'!J187=Tabeller!$K$3,"",'1. Artikeldata Grund'!J187=Tabeller!$K$4,"",'1. Artikeldata Grund'!J187=Tabeller!$K$5,LEFT('1. Artikeldata Grund'!J187,1),'1. Artikeldata Grund'!J187=Tabeller!$K$6,LEFT('1. Artikeldata Grund'!J187,1),'1. Artikeldata Grund'!J187=Tabeller!$K$7,LEFT('1. Artikeldata Grund'!J187,1))</f>
        <v/>
      </c>
      <c r="AW187" s="27"/>
      <c r="AX187" s="27">
        <f>IF('APH KIC KIA PC'!K187=Tabeller!$AI$4,2,1)</f>
        <v>1</v>
      </c>
      <c r="AY187" s="27" t="str" cm="1">
        <f t="array" ref="AY187">IF('APH KIC KIA PC'!K187=Tabeller!$AI$4,99,IFERROR(_xlfn.IFS('4. Inköpsdata'!L187=25%,41,'4. Inköpsdata'!L187=12%,42,'4. Inköpsdata'!L187=6%,43,'4. Inköpsdata'!L187="Momsfritt",38),""))</f>
        <v/>
      </c>
      <c r="AZ187" s="52" t="e">
        <f>IF('APH KIC KIA PC'!K187=Tabeller!$AI$4,'4. Inköpsdata'!J187,ROUND('APH KIC KIA PC'!AB187,2))</f>
        <v>#VALUE!</v>
      </c>
      <c r="BA187" s="52" t="e">
        <f>IF('APH KIC KIA PC'!K187=Tabeller!$AI$4,0.01,ROUND('APH KIC KIA PC'!AA187,2))</f>
        <v>#VALUE!</v>
      </c>
      <c r="BB187" s="27" t="str">
        <f>TRIM(RIGHT('1. Artikeldata Grund'!G187,2))</f>
        <v/>
      </c>
      <c r="BC187" s="136"/>
      <c r="BD187" s="48" t="s">
        <v>1895</v>
      </c>
      <c r="BE187" s="119"/>
      <c r="BF187" s="50" t="s">
        <v>112</v>
      </c>
      <c r="BG187" s="136"/>
      <c r="BH187" s="52"/>
      <c r="BI187" s="52"/>
      <c r="BJ187" s="52"/>
      <c r="BK187" s="52"/>
      <c r="BL187" s="53" t="s">
        <v>1800</v>
      </c>
      <c r="BM187" s="431" t="str">
        <f>TRIM('1. Artikeldata Grund'!D187)</f>
        <v/>
      </c>
    </row>
    <row r="188" spans="1:65" x14ac:dyDescent="0.25">
      <c r="A188" s="21">
        <v>184</v>
      </c>
      <c r="B188" s="491" t="str">
        <f>'APH KIC KIA PC'!I188</f>
        <v>Välj…</v>
      </c>
      <c r="C188" s="491" t="str">
        <f>'APH KIC KIA PC'!K188</f>
        <v>Välj…</v>
      </c>
      <c r="D188" s="46">
        <f>'APH KIC KIA PC'!D188</f>
        <v>0</v>
      </c>
      <c r="E188" s="47" t="str">
        <f>TRIM(LEFT('1. Artikeldata Grund'!E188,30))</f>
        <v/>
      </c>
      <c r="F188" s="397" t="str">
        <f>IFERROR(TRIM(RIGHT('1. Artikeldata Grund'!E188,LEN('1. Artikeldata Grund'!E188)-30)),"")</f>
        <v/>
      </c>
      <c r="G188" s="48" t="str">
        <f>TRIM('APH KIC KIA PC'!L188)</f>
        <v>Välj….</v>
      </c>
      <c r="H188" s="27">
        <f>'APH KIC KIA PC'!M188</f>
        <v>910</v>
      </c>
      <c r="I188" s="27">
        <v>99</v>
      </c>
      <c r="J188" s="117"/>
      <c r="K188" s="48" t="s">
        <v>1892</v>
      </c>
      <c r="L188" s="48" t="str">
        <f>IF('APH MD APH Specifika'!BD188="J","J","N")</f>
        <v>N</v>
      </c>
      <c r="M188" s="118"/>
      <c r="N188" s="48" t="s">
        <v>1895</v>
      </c>
      <c r="O188" s="119"/>
      <c r="P188" s="48" t="s">
        <v>1894</v>
      </c>
      <c r="Q188" s="27">
        <v>0</v>
      </c>
      <c r="R188" s="117"/>
      <c r="S188" s="117"/>
      <c r="T188" s="117"/>
      <c r="U188" s="117"/>
      <c r="V188" s="117"/>
      <c r="W188" s="27">
        <v>1</v>
      </c>
      <c r="X188" s="27">
        <v>1</v>
      </c>
      <c r="Y188" s="48" t="s">
        <v>1895</v>
      </c>
      <c r="Z188" s="48" t="s">
        <v>1895</v>
      </c>
      <c r="AA188" s="48" t="s">
        <v>1895</v>
      </c>
      <c r="AB188" s="119"/>
      <c r="AC188" s="119"/>
      <c r="AD188" s="119"/>
      <c r="AE188" s="119"/>
      <c r="AF188" s="119"/>
      <c r="AG188" s="119"/>
      <c r="AH188" s="48" t="s">
        <v>1895</v>
      </c>
      <c r="AI188" s="27" t="str">
        <f>TRIM(LEFT('1. Artikeldata Grund'!G188,6))</f>
        <v/>
      </c>
      <c r="AJ188" s="464" cm="1">
        <f t="array" ref="AJ188">_xlfn.IFS(AV188="1",20,AV188="2",20,AV188="3",20,AV188="0",99,AV188="",99)</f>
        <v>99</v>
      </c>
      <c r="AK188" s="50" t="s">
        <v>112</v>
      </c>
      <c r="AL188" s="50" t="s">
        <v>112</v>
      </c>
      <c r="AM188" s="117"/>
      <c r="AN188" s="48"/>
      <c r="AO188" s="48"/>
      <c r="AP188" s="50" t="s">
        <v>112</v>
      </c>
      <c r="AQ188" s="51">
        <v>1</v>
      </c>
      <c r="AR188" s="27" t="str">
        <f>TRIM('APH KIC KIA PC'!O188)</f>
        <v/>
      </c>
      <c r="AS188" s="118"/>
      <c r="AT188" s="48" t="str">
        <f>LEFT('1. Artikeldata Grund'!H188,2)</f>
        <v>Vä</v>
      </c>
      <c r="AU188" s="27" t="str" cm="1">
        <f t="array" ref="AU188">_xlfn.IFS('1. Artikeldata Grund'!I188="","",'1. Artikeldata Grund'!I188=Tabeller!$J$3,"",'1. Artikeldata Grund'!I188=Tabeller!$J$4,"",'1. Artikeldata Grund'!I188=Tabeller!$J$5,LEFT('1. Artikeldata Grund'!I188,1),'1. Artikeldata Grund'!I188=Tabeller!$J$6,LEFT('1. Artikeldata Grund'!I188,1))</f>
        <v/>
      </c>
      <c r="AV188" s="27" t="str" cm="1">
        <f t="array" ref="AV188">_xlfn.IFS('1. Artikeldata Grund'!J188="","",'1. Artikeldata Grund'!J188=Tabeller!$K$3,"",'1. Artikeldata Grund'!J188=Tabeller!$K$4,"",'1. Artikeldata Grund'!J188=Tabeller!$K$5,LEFT('1. Artikeldata Grund'!J188,1),'1. Artikeldata Grund'!J188=Tabeller!$K$6,LEFT('1. Artikeldata Grund'!J188,1),'1. Artikeldata Grund'!J188=Tabeller!$K$7,LEFT('1. Artikeldata Grund'!J188,1))</f>
        <v/>
      </c>
      <c r="AW188" s="27"/>
      <c r="AX188" s="27">
        <f>IF('APH KIC KIA PC'!K188=Tabeller!$AI$4,2,1)</f>
        <v>1</v>
      </c>
      <c r="AY188" s="27" t="str" cm="1">
        <f t="array" ref="AY188">IF('APH KIC KIA PC'!K188=Tabeller!$AI$4,99,IFERROR(_xlfn.IFS('4. Inköpsdata'!L188=25%,41,'4. Inköpsdata'!L188=12%,42,'4. Inköpsdata'!L188=6%,43,'4. Inköpsdata'!L188="Momsfritt",38),""))</f>
        <v/>
      </c>
      <c r="AZ188" s="52" t="e">
        <f>IF('APH KIC KIA PC'!K188=Tabeller!$AI$4,'4. Inköpsdata'!J188,ROUND('APH KIC KIA PC'!AB188,2))</f>
        <v>#VALUE!</v>
      </c>
      <c r="BA188" s="52" t="e">
        <f>IF('APH KIC KIA PC'!K188=Tabeller!$AI$4,0.01,ROUND('APH KIC KIA PC'!AA188,2))</f>
        <v>#VALUE!</v>
      </c>
      <c r="BB188" s="27" t="str">
        <f>TRIM(RIGHT('1. Artikeldata Grund'!G188,2))</f>
        <v/>
      </c>
      <c r="BC188" s="136"/>
      <c r="BD188" s="48" t="s">
        <v>1895</v>
      </c>
      <c r="BE188" s="119"/>
      <c r="BF188" s="50" t="s">
        <v>112</v>
      </c>
      <c r="BG188" s="136"/>
      <c r="BH188" s="52"/>
      <c r="BI188" s="52"/>
      <c r="BJ188" s="52"/>
      <c r="BK188" s="52"/>
      <c r="BL188" s="53" t="s">
        <v>1800</v>
      </c>
      <c r="BM188" s="431" t="str">
        <f>TRIM('1. Artikeldata Grund'!D188)</f>
        <v/>
      </c>
    </row>
    <row r="189" spans="1:65" x14ac:dyDescent="0.25">
      <c r="A189" s="21">
        <v>185</v>
      </c>
      <c r="B189" s="491" t="str">
        <f>'APH KIC KIA PC'!I189</f>
        <v>Välj…</v>
      </c>
      <c r="C189" s="491" t="str">
        <f>'APH KIC KIA PC'!K189</f>
        <v>Välj…</v>
      </c>
      <c r="D189" s="46">
        <f>'APH KIC KIA PC'!D189</f>
        <v>0</v>
      </c>
      <c r="E189" s="47" t="str">
        <f>TRIM(LEFT('1. Artikeldata Grund'!E189,30))</f>
        <v/>
      </c>
      <c r="F189" s="397" t="str">
        <f>IFERROR(TRIM(RIGHT('1. Artikeldata Grund'!E189,LEN('1. Artikeldata Grund'!E189)-30)),"")</f>
        <v/>
      </c>
      <c r="G189" s="48" t="str">
        <f>TRIM('APH KIC KIA PC'!L189)</f>
        <v>Välj….</v>
      </c>
      <c r="H189" s="27">
        <f>'APH KIC KIA PC'!M189</f>
        <v>910</v>
      </c>
      <c r="I189" s="27">
        <v>99</v>
      </c>
      <c r="J189" s="117"/>
      <c r="K189" s="48" t="s">
        <v>1892</v>
      </c>
      <c r="L189" s="48" t="str">
        <f>IF('APH MD APH Specifika'!BD189="J","J","N")</f>
        <v>N</v>
      </c>
      <c r="M189" s="118"/>
      <c r="N189" s="48" t="s">
        <v>1895</v>
      </c>
      <c r="O189" s="119"/>
      <c r="P189" s="48" t="s">
        <v>1894</v>
      </c>
      <c r="Q189" s="27">
        <v>0</v>
      </c>
      <c r="R189" s="117"/>
      <c r="S189" s="117"/>
      <c r="T189" s="117"/>
      <c r="U189" s="117"/>
      <c r="V189" s="117"/>
      <c r="W189" s="27">
        <v>1</v>
      </c>
      <c r="X189" s="27">
        <v>1</v>
      </c>
      <c r="Y189" s="48" t="s">
        <v>1895</v>
      </c>
      <c r="Z189" s="48" t="s">
        <v>1895</v>
      </c>
      <c r="AA189" s="48" t="s">
        <v>1895</v>
      </c>
      <c r="AB189" s="119"/>
      <c r="AC189" s="119"/>
      <c r="AD189" s="119"/>
      <c r="AE189" s="119"/>
      <c r="AF189" s="119"/>
      <c r="AG189" s="119"/>
      <c r="AH189" s="48" t="s">
        <v>1895</v>
      </c>
      <c r="AI189" s="27" t="str">
        <f>TRIM(LEFT('1. Artikeldata Grund'!G189,6))</f>
        <v/>
      </c>
      <c r="AJ189" s="464" cm="1">
        <f t="array" ref="AJ189">_xlfn.IFS(AV189="1",20,AV189="2",20,AV189="3",20,AV189="0",99,AV189="",99)</f>
        <v>99</v>
      </c>
      <c r="AK189" s="50" t="s">
        <v>112</v>
      </c>
      <c r="AL189" s="50" t="s">
        <v>112</v>
      </c>
      <c r="AM189" s="117"/>
      <c r="AN189" s="48"/>
      <c r="AO189" s="48"/>
      <c r="AP189" s="50" t="s">
        <v>112</v>
      </c>
      <c r="AQ189" s="51">
        <v>1</v>
      </c>
      <c r="AR189" s="27" t="str">
        <f>TRIM('APH KIC KIA PC'!O189)</f>
        <v/>
      </c>
      <c r="AS189" s="118"/>
      <c r="AT189" s="48" t="str">
        <f>LEFT('1. Artikeldata Grund'!H189,2)</f>
        <v>Vä</v>
      </c>
      <c r="AU189" s="27" t="str" cm="1">
        <f t="array" ref="AU189">_xlfn.IFS('1. Artikeldata Grund'!I189="","",'1. Artikeldata Grund'!I189=Tabeller!$J$3,"",'1. Artikeldata Grund'!I189=Tabeller!$J$4,"",'1. Artikeldata Grund'!I189=Tabeller!$J$5,LEFT('1. Artikeldata Grund'!I189,1),'1. Artikeldata Grund'!I189=Tabeller!$J$6,LEFT('1. Artikeldata Grund'!I189,1))</f>
        <v/>
      </c>
      <c r="AV189" s="27" t="str" cm="1">
        <f t="array" ref="AV189">_xlfn.IFS('1. Artikeldata Grund'!J189="","",'1. Artikeldata Grund'!J189=Tabeller!$K$3,"",'1. Artikeldata Grund'!J189=Tabeller!$K$4,"",'1. Artikeldata Grund'!J189=Tabeller!$K$5,LEFT('1. Artikeldata Grund'!J189,1),'1. Artikeldata Grund'!J189=Tabeller!$K$6,LEFT('1. Artikeldata Grund'!J189,1),'1. Artikeldata Grund'!J189=Tabeller!$K$7,LEFT('1. Artikeldata Grund'!J189,1))</f>
        <v/>
      </c>
      <c r="AW189" s="27"/>
      <c r="AX189" s="27">
        <f>IF('APH KIC KIA PC'!K189=Tabeller!$AI$4,2,1)</f>
        <v>1</v>
      </c>
      <c r="AY189" s="27" t="str" cm="1">
        <f t="array" ref="AY189">IF('APH KIC KIA PC'!K189=Tabeller!$AI$4,99,IFERROR(_xlfn.IFS('4. Inköpsdata'!L189=25%,41,'4. Inköpsdata'!L189=12%,42,'4. Inköpsdata'!L189=6%,43,'4. Inköpsdata'!L189="Momsfritt",38),""))</f>
        <v/>
      </c>
      <c r="AZ189" s="52" t="e">
        <f>IF('APH KIC KIA PC'!K189=Tabeller!$AI$4,'4. Inköpsdata'!J189,ROUND('APH KIC KIA PC'!AB189,2))</f>
        <v>#VALUE!</v>
      </c>
      <c r="BA189" s="52" t="e">
        <f>IF('APH KIC KIA PC'!K189=Tabeller!$AI$4,0.01,ROUND('APH KIC KIA PC'!AA189,2))</f>
        <v>#VALUE!</v>
      </c>
      <c r="BB189" s="27" t="str">
        <f>TRIM(RIGHT('1. Artikeldata Grund'!G189,2))</f>
        <v/>
      </c>
      <c r="BC189" s="136"/>
      <c r="BD189" s="48" t="s">
        <v>1895</v>
      </c>
      <c r="BE189" s="119"/>
      <c r="BF189" s="50" t="s">
        <v>112</v>
      </c>
      <c r="BG189" s="136"/>
      <c r="BH189" s="52"/>
      <c r="BI189" s="52"/>
      <c r="BJ189" s="52"/>
      <c r="BK189" s="52"/>
      <c r="BL189" s="53" t="s">
        <v>1800</v>
      </c>
      <c r="BM189" s="431" t="str">
        <f>TRIM('1. Artikeldata Grund'!D189)</f>
        <v/>
      </c>
    </row>
    <row r="190" spans="1:65" x14ac:dyDescent="0.25">
      <c r="A190" s="21">
        <v>186</v>
      </c>
      <c r="B190" s="491" t="str">
        <f>'APH KIC KIA PC'!I190</f>
        <v>Välj…</v>
      </c>
      <c r="C190" s="491" t="str">
        <f>'APH KIC KIA PC'!K190</f>
        <v>Välj…</v>
      </c>
      <c r="D190" s="46">
        <f>'APH KIC KIA PC'!D190</f>
        <v>0</v>
      </c>
      <c r="E190" s="47" t="str">
        <f>TRIM(LEFT('1. Artikeldata Grund'!E190,30))</f>
        <v/>
      </c>
      <c r="F190" s="397" t="str">
        <f>IFERROR(TRIM(RIGHT('1. Artikeldata Grund'!E190,LEN('1. Artikeldata Grund'!E190)-30)),"")</f>
        <v/>
      </c>
      <c r="G190" s="48" t="str">
        <f>TRIM('APH KIC KIA PC'!L190)</f>
        <v>Välj….</v>
      </c>
      <c r="H190" s="27">
        <f>'APH KIC KIA PC'!M190</f>
        <v>910</v>
      </c>
      <c r="I190" s="27">
        <v>99</v>
      </c>
      <c r="J190" s="117"/>
      <c r="K190" s="48" t="s">
        <v>1892</v>
      </c>
      <c r="L190" s="48" t="str">
        <f>IF('APH MD APH Specifika'!BD190="J","J","N")</f>
        <v>N</v>
      </c>
      <c r="M190" s="118"/>
      <c r="N190" s="48" t="s">
        <v>1895</v>
      </c>
      <c r="O190" s="119"/>
      <c r="P190" s="48" t="s">
        <v>1894</v>
      </c>
      <c r="Q190" s="27">
        <v>0</v>
      </c>
      <c r="R190" s="117"/>
      <c r="S190" s="117"/>
      <c r="T190" s="117"/>
      <c r="U190" s="117"/>
      <c r="V190" s="117"/>
      <c r="W190" s="27">
        <v>1</v>
      </c>
      <c r="X190" s="27">
        <v>1</v>
      </c>
      <c r="Y190" s="48" t="s">
        <v>1895</v>
      </c>
      <c r="Z190" s="48" t="s">
        <v>1895</v>
      </c>
      <c r="AA190" s="48" t="s">
        <v>1895</v>
      </c>
      <c r="AB190" s="119"/>
      <c r="AC190" s="119"/>
      <c r="AD190" s="119"/>
      <c r="AE190" s="119"/>
      <c r="AF190" s="119"/>
      <c r="AG190" s="119"/>
      <c r="AH190" s="48" t="s">
        <v>1895</v>
      </c>
      <c r="AI190" s="27" t="str">
        <f>TRIM(LEFT('1. Artikeldata Grund'!G190,6))</f>
        <v/>
      </c>
      <c r="AJ190" s="464" cm="1">
        <f t="array" ref="AJ190">_xlfn.IFS(AV190="1",20,AV190="2",20,AV190="3",20,AV190="0",99,AV190="",99)</f>
        <v>99</v>
      </c>
      <c r="AK190" s="50" t="s">
        <v>112</v>
      </c>
      <c r="AL190" s="50" t="s">
        <v>112</v>
      </c>
      <c r="AM190" s="117"/>
      <c r="AN190" s="48"/>
      <c r="AO190" s="48"/>
      <c r="AP190" s="50" t="s">
        <v>112</v>
      </c>
      <c r="AQ190" s="51">
        <v>1</v>
      </c>
      <c r="AR190" s="27" t="str">
        <f>TRIM('APH KIC KIA PC'!O190)</f>
        <v/>
      </c>
      <c r="AS190" s="118"/>
      <c r="AT190" s="48" t="str">
        <f>LEFT('1. Artikeldata Grund'!H190,2)</f>
        <v>Vä</v>
      </c>
      <c r="AU190" s="27" t="str" cm="1">
        <f t="array" ref="AU190">_xlfn.IFS('1. Artikeldata Grund'!I190="","",'1. Artikeldata Grund'!I190=Tabeller!$J$3,"",'1. Artikeldata Grund'!I190=Tabeller!$J$4,"",'1. Artikeldata Grund'!I190=Tabeller!$J$5,LEFT('1. Artikeldata Grund'!I190,1),'1. Artikeldata Grund'!I190=Tabeller!$J$6,LEFT('1. Artikeldata Grund'!I190,1))</f>
        <v/>
      </c>
      <c r="AV190" s="27" t="str" cm="1">
        <f t="array" ref="AV190">_xlfn.IFS('1. Artikeldata Grund'!J190="","",'1. Artikeldata Grund'!J190=Tabeller!$K$3,"",'1. Artikeldata Grund'!J190=Tabeller!$K$4,"",'1. Artikeldata Grund'!J190=Tabeller!$K$5,LEFT('1. Artikeldata Grund'!J190,1),'1. Artikeldata Grund'!J190=Tabeller!$K$6,LEFT('1. Artikeldata Grund'!J190,1),'1. Artikeldata Grund'!J190=Tabeller!$K$7,LEFT('1. Artikeldata Grund'!J190,1))</f>
        <v/>
      </c>
      <c r="AW190" s="27"/>
      <c r="AX190" s="27">
        <f>IF('APH KIC KIA PC'!K190=Tabeller!$AI$4,2,1)</f>
        <v>1</v>
      </c>
      <c r="AY190" s="27" t="str" cm="1">
        <f t="array" ref="AY190">IF('APH KIC KIA PC'!K190=Tabeller!$AI$4,99,IFERROR(_xlfn.IFS('4. Inköpsdata'!L190=25%,41,'4. Inköpsdata'!L190=12%,42,'4. Inköpsdata'!L190=6%,43,'4. Inköpsdata'!L190="Momsfritt",38),""))</f>
        <v/>
      </c>
      <c r="AZ190" s="52" t="e">
        <f>IF('APH KIC KIA PC'!K190=Tabeller!$AI$4,'4. Inköpsdata'!J190,ROUND('APH KIC KIA PC'!AB190,2))</f>
        <v>#VALUE!</v>
      </c>
      <c r="BA190" s="52" t="e">
        <f>IF('APH KIC KIA PC'!K190=Tabeller!$AI$4,0.01,ROUND('APH KIC KIA PC'!AA190,2))</f>
        <v>#VALUE!</v>
      </c>
      <c r="BB190" s="27" t="str">
        <f>TRIM(RIGHT('1. Artikeldata Grund'!G190,2))</f>
        <v/>
      </c>
      <c r="BC190" s="136"/>
      <c r="BD190" s="48" t="s">
        <v>1895</v>
      </c>
      <c r="BE190" s="119"/>
      <c r="BF190" s="50" t="s">
        <v>112</v>
      </c>
      <c r="BG190" s="136"/>
      <c r="BH190" s="52"/>
      <c r="BI190" s="52"/>
      <c r="BJ190" s="52"/>
      <c r="BK190" s="52"/>
      <c r="BL190" s="53" t="s">
        <v>1800</v>
      </c>
      <c r="BM190" s="431" t="str">
        <f>TRIM('1. Artikeldata Grund'!D190)</f>
        <v/>
      </c>
    </row>
    <row r="191" spans="1:65" x14ac:dyDescent="0.25">
      <c r="A191" s="21">
        <v>187</v>
      </c>
      <c r="B191" s="491" t="str">
        <f>'APH KIC KIA PC'!I191</f>
        <v>Välj…</v>
      </c>
      <c r="C191" s="491" t="str">
        <f>'APH KIC KIA PC'!K191</f>
        <v>Välj…</v>
      </c>
      <c r="D191" s="46">
        <f>'APH KIC KIA PC'!D191</f>
        <v>0</v>
      </c>
      <c r="E191" s="47" t="str">
        <f>TRIM(LEFT('1. Artikeldata Grund'!E191,30))</f>
        <v/>
      </c>
      <c r="F191" s="397" t="str">
        <f>IFERROR(TRIM(RIGHT('1. Artikeldata Grund'!E191,LEN('1. Artikeldata Grund'!E191)-30)),"")</f>
        <v/>
      </c>
      <c r="G191" s="48" t="str">
        <f>TRIM('APH KIC KIA PC'!L191)</f>
        <v>Välj….</v>
      </c>
      <c r="H191" s="27">
        <f>'APH KIC KIA PC'!M191</f>
        <v>910</v>
      </c>
      <c r="I191" s="27">
        <v>99</v>
      </c>
      <c r="J191" s="117"/>
      <c r="K191" s="48" t="s">
        <v>1892</v>
      </c>
      <c r="L191" s="48" t="str">
        <f>IF('APH MD APH Specifika'!BD191="J","J","N")</f>
        <v>N</v>
      </c>
      <c r="M191" s="118"/>
      <c r="N191" s="48" t="s">
        <v>1895</v>
      </c>
      <c r="O191" s="119"/>
      <c r="P191" s="48" t="s">
        <v>1894</v>
      </c>
      <c r="Q191" s="27">
        <v>0</v>
      </c>
      <c r="R191" s="117"/>
      <c r="S191" s="117"/>
      <c r="T191" s="117"/>
      <c r="U191" s="117"/>
      <c r="V191" s="117"/>
      <c r="W191" s="27">
        <v>1</v>
      </c>
      <c r="X191" s="27">
        <v>1</v>
      </c>
      <c r="Y191" s="48" t="s">
        <v>1895</v>
      </c>
      <c r="Z191" s="48" t="s">
        <v>1895</v>
      </c>
      <c r="AA191" s="48" t="s">
        <v>1895</v>
      </c>
      <c r="AB191" s="119"/>
      <c r="AC191" s="119"/>
      <c r="AD191" s="119"/>
      <c r="AE191" s="119"/>
      <c r="AF191" s="119"/>
      <c r="AG191" s="119"/>
      <c r="AH191" s="48" t="s">
        <v>1895</v>
      </c>
      <c r="AI191" s="27" t="str">
        <f>TRIM(LEFT('1. Artikeldata Grund'!G191,6))</f>
        <v/>
      </c>
      <c r="AJ191" s="464" cm="1">
        <f t="array" ref="AJ191">_xlfn.IFS(AV191="1",20,AV191="2",20,AV191="3",20,AV191="0",99,AV191="",99)</f>
        <v>99</v>
      </c>
      <c r="AK191" s="50" t="s">
        <v>112</v>
      </c>
      <c r="AL191" s="50" t="s">
        <v>112</v>
      </c>
      <c r="AM191" s="117"/>
      <c r="AN191" s="48"/>
      <c r="AO191" s="48"/>
      <c r="AP191" s="50" t="s">
        <v>112</v>
      </c>
      <c r="AQ191" s="51">
        <v>1</v>
      </c>
      <c r="AR191" s="27" t="str">
        <f>TRIM('APH KIC KIA PC'!O191)</f>
        <v/>
      </c>
      <c r="AS191" s="118"/>
      <c r="AT191" s="48" t="str">
        <f>LEFT('1. Artikeldata Grund'!H191,2)</f>
        <v>Vä</v>
      </c>
      <c r="AU191" s="27" t="str" cm="1">
        <f t="array" ref="AU191">_xlfn.IFS('1. Artikeldata Grund'!I191="","",'1. Artikeldata Grund'!I191=Tabeller!$J$3,"",'1. Artikeldata Grund'!I191=Tabeller!$J$4,"",'1. Artikeldata Grund'!I191=Tabeller!$J$5,LEFT('1. Artikeldata Grund'!I191,1),'1. Artikeldata Grund'!I191=Tabeller!$J$6,LEFT('1. Artikeldata Grund'!I191,1))</f>
        <v/>
      </c>
      <c r="AV191" s="27" t="str" cm="1">
        <f t="array" ref="AV191">_xlfn.IFS('1. Artikeldata Grund'!J191="","",'1. Artikeldata Grund'!J191=Tabeller!$K$3,"",'1. Artikeldata Grund'!J191=Tabeller!$K$4,"",'1. Artikeldata Grund'!J191=Tabeller!$K$5,LEFT('1. Artikeldata Grund'!J191,1),'1. Artikeldata Grund'!J191=Tabeller!$K$6,LEFT('1. Artikeldata Grund'!J191,1),'1. Artikeldata Grund'!J191=Tabeller!$K$7,LEFT('1. Artikeldata Grund'!J191,1))</f>
        <v/>
      </c>
      <c r="AW191" s="27"/>
      <c r="AX191" s="27">
        <f>IF('APH KIC KIA PC'!K191=Tabeller!$AI$4,2,1)</f>
        <v>1</v>
      </c>
      <c r="AY191" s="27" t="str" cm="1">
        <f t="array" ref="AY191">IF('APH KIC KIA PC'!K191=Tabeller!$AI$4,99,IFERROR(_xlfn.IFS('4. Inköpsdata'!L191=25%,41,'4. Inköpsdata'!L191=12%,42,'4. Inköpsdata'!L191=6%,43,'4. Inköpsdata'!L191="Momsfritt",38),""))</f>
        <v/>
      </c>
      <c r="AZ191" s="52" t="e">
        <f>IF('APH KIC KIA PC'!K191=Tabeller!$AI$4,'4. Inköpsdata'!J191,ROUND('APH KIC KIA PC'!AB191,2))</f>
        <v>#VALUE!</v>
      </c>
      <c r="BA191" s="52" t="e">
        <f>IF('APH KIC KIA PC'!K191=Tabeller!$AI$4,0.01,ROUND('APH KIC KIA PC'!AA191,2))</f>
        <v>#VALUE!</v>
      </c>
      <c r="BB191" s="27" t="str">
        <f>TRIM(RIGHT('1. Artikeldata Grund'!G191,2))</f>
        <v/>
      </c>
      <c r="BC191" s="136"/>
      <c r="BD191" s="48" t="s">
        <v>1895</v>
      </c>
      <c r="BE191" s="119"/>
      <c r="BF191" s="50" t="s">
        <v>112</v>
      </c>
      <c r="BG191" s="136"/>
      <c r="BH191" s="52"/>
      <c r="BI191" s="52"/>
      <c r="BJ191" s="52"/>
      <c r="BK191" s="52"/>
      <c r="BL191" s="53" t="s">
        <v>1800</v>
      </c>
      <c r="BM191" s="431" t="str">
        <f>TRIM('1. Artikeldata Grund'!D191)</f>
        <v/>
      </c>
    </row>
    <row r="192" spans="1:65" x14ac:dyDescent="0.25">
      <c r="A192" s="21">
        <v>188</v>
      </c>
      <c r="B192" s="491" t="str">
        <f>'APH KIC KIA PC'!I192</f>
        <v>Välj…</v>
      </c>
      <c r="C192" s="491" t="str">
        <f>'APH KIC KIA PC'!K192</f>
        <v>Välj…</v>
      </c>
      <c r="D192" s="46">
        <f>'APH KIC KIA PC'!D192</f>
        <v>0</v>
      </c>
      <c r="E192" s="47" t="str">
        <f>TRIM(LEFT('1. Artikeldata Grund'!E192,30))</f>
        <v/>
      </c>
      <c r="F192" s="397" t="str">
        <f>IFERROR(TRIM(RIGHT('1. Artikeldata Grund'!E192,LEN('1. Artikeldata Grund'!E192)-30)),"")</f>
        <v/>
      </c>
      <c r="G192" s="48" t="str">
        <f>TRIM('APH KIC KIA PC'!L192)</f>
        <v>Välj….</v>
      </c>
      <c r="H192" s="27">
        <f>'APH KIC KIA PC'!M192</f>
        <v>910</v>
      </c>
      <c r="I192" s="27">
        <v>99</v>
      </c>
      <c r="J192" s="117"/>
      <c r="K192" s="48" t="s">
        <v>1892</v>
      </c>
      <c r="L192" s="48" t="str">
        <f>IF('APH MD APH Specifika'!BD192="J","J","N")</f>
        <v>N</v>
      </c>
      <c r="M192" s="118"/>
      <c r="N192" s="48" t="s">
        <v>1895</v>
      </c>
      <c r="O192" s="119"/>
      <c r="P192" s="48" t="s">
        <v>1894</v>
      </c>
      <c r="Q192" s="27">
        <v>0</v>
      </c>
      <c r="R192" s="117"/>
      <c r="S192" s="117"/>
      <c r="T192" s="117"/>
      <c r="U192" s="117"/>
      <c r="V192" s="117"/>
      <c r="W192" s="27">
        <v>1</v>
      </c>
      <c r="X192" s="27">
        <v>1</v>
      </c>
      <c r="Y192" s="48" t="s">
        <v>1895</v>
      </c>
      <c r="Z192" s="48" t="s">
        <v>1895</v>
      </c>
      <c r="AA192" s="48" t="s">
        <v>1895</v>
      </c>
      <c r="AB192" s="119"/>
      <c r="AC192" s="119"/>
      <c r="AD192" s="119"/>
      <c r="AE192" s="119"/>
      <c r="AF192" s="119"/>
      <c r="AG192" s="119"/>
      <c r="AH192" s="48" t="s">
        <v>1895</v>
      </c>
      <c r="AI192" s="27" t="str">
        <f>TRIM(LEFT('1. Artikeldata Grund'!G192,6))</f>
        <v/>
      </c>
      <c r="AJ192" s="464" cm="1">
        <f t="array" ref="AJ192">_xlfn.IFS(AV192="1",20,AV192="2",20,AV192="3",20,AV192="0",99,AV192="",99)</f>
        <v>99</v>
      </c>
      <c r="AK192" s="50" t="s">
        <v>112</v>
      </c>
      <c r="AL192" s="50" t="s">
        <v>112</v>
      </c>
      <c r="AM192" s="117"/>
      <c r="AN192" s="48"/>
      <c r="AO192" s="48"/>
      <c r="AP192" s="50" t="s">
        <v>112</v>
      </c>
      <c r="AQ192" s="51">
        <v>1</v>
      </c>
      <c r="AR192" s="27" t="str">
        <f>TRIM('APH KIC KIA PC'!O192)</f>
        <v/>
      </c>
      <c r="AS192" s="118"/>
      <c r="AT192" s="48" t="str">
        <f>LEFT('1. Artikeldata Grund'!H192,2)</f>
        <v>Vä</v>
      </c>
      <c r="AU192" s="27" t="str" cm="1">
        <f t="array" ref="AU192">_xlfn.IFS('1. Artikeldata Grund'!I192="","",'1. Artikeldata Grund'!I192=Tabeller!$J$3,"",'1. Artikeldata Grund'!I192=Tabeller!$J$4,"",'1. Artikeldata Grund'!I192=Tabeller!$J$5,LEFT('1. Artikeldata Grund'!I192,1),'1. Artikeldata Grund'!I192=Tabeller!$J$6,LEFT('1. Artikeldata Grund'!I192,1))</f>
        <v/>
      </c>
      <c r="AV192" s="27" t="str" cm="1">
        <f t="array" ref="AV192">_xlfn.IFS('1. Artikeldata Grund'!J192="","",'1. Artikeldata Grund'!J192=Tabeller!$K$3,"",'1. Artikeldata Grund'!J192=Tabeller!$K$4,"",'1. Artikeldata Grund'!J192=Tabeller!$K$5,LEFT('1. Artikeldata Grund'!J192,1),'1. Artikeldata Grund'!J192=Tabeller!$K$6,LEFT('1. Artikeldata Grund'!J192,1),'1. Artikeldata Grund'!J192=Tabeller!$K$7,LEFT('1. Artikeldata Grund'!J192,1))</f>
        <v/>
      </c>
      <c r="AW192" s="27"/>
      <c r="AX192" s="27">
        <f>IF('APH KIC KIA PC'!K192=Tabeller!$AI$4,2,1)</f>
        <v>1</v>
      </c>
      <c r="AY192" s="27" t="str" cm="1">
        <f t="array" ref="AY192">IF('APH KIC KIA PC'!K192=Tabeller!$AI$4,99,IFERROR(_xlfn.IFS('4. Inköpsdata'!L192=25%,41,'4. Inköpsdata'!L192=12%,42,'4. Inköpsdata'!L192=6%,43,'4. Inköpsdata'!L192="Momsfritt",38),""))</f>
        <v/>
      </c>
      <c r="AZ192" s="52" t="e">
        <f>IF('APH KIC KIA PC'!K192=Tabeller!$AI$4,'4. Inköpsdata'!J192,ROUND('APH KIC KIA PC'!AB192,2))</f>
        <v>#VALUE!</v>
      </c>
      <c r="BA192" s="52" t="e">
        <f>IF('APH KIC KIA PC'!K192=Tabeller!$AI$4,0.01,ROUND('APH KIC KIA PC'!AA192,2))</f>
        <v>#VALUE!</v>
      </c>
      <c r="BB192" s="27" t="str">
        <f>TRIM(RIGHT('1. Artikeldata Grund'!G192,2))</f>
        <v/>
      </c>
      <c r="BC192" s="136"/>
      <c r="BD192" s="48" t="s">
        <v>1895</v>
      </c>
      <c r="BE192" s="119"/>
      <c r="BF192" s="50" t="s">
        <v>112</v>
      </c>
      <c r="BG192" s="136"/>
      <c r="BH192" s="52"/>
      <c r="BI192" s="52"/>
      <c r="BJ192" s="52"/>
      <c r="BK192" s="52"/>
      <c r="BL192" s="53" t="s">
        <v>1800</v>
      </c>
      <c r="BM192" s="431" t="str">
        <f>TRIM('1. Artikeldata Grund'!D192)</f>
        <v/>
      </c>
    </row>
    <row r="193" spans="1:65" x14ac:dyDescent="0.25">
      <c r="A193" s="21">
        <v>189</v>
      </c>
      <c r="B193" s="491" t="str">
        <f>'APH KIC KIA PC'!I193</f>
        <v>Välj…</v>
      </c>
      <c r="C193" s="491" t="str">
        <f>'APH KIC KIA PC'!K193</f>
        <v>Välj…</v>
      </c>
      <c r="D193" s="46">
        <f>'APH KIC KIA PC'!D193</f>
        <v>0</v>
      </c>
      <c r="E193" s="47" t="str">
        <f>TRIM(LEFT('1. Artikeldata Grund'!E193,30))</f>
        <v/>
      </c>
      <c r="F193" s="397" t="str">
        <f>IFERROR(TRIM(RIGHT('1. Artikeldata Grund'!E193,LEN('1. Artikeldata Grund'!E193)-30)),"")</f>
        <v/>
      </c>
      <c r="G193" s="48" t="str">
        <f>TRIM('APH KIC KIA PC'!L193)</f>
        <v>Välj….</v>
      </c>
      <c r="H193" s="27">
        <f>'APH KIC KIA PC'!M193</f>
        <v>910</v>
      </c>
      <c r="I193" s="27">
        <v>99</v>
      </c>
      <c r="J193" s="117"/>
      <c r="K193" s="48" t="s">
        <v>1892</v>
      </c>
      <c r="L193" s="48" t="str">
        <f>IF('APH MD APH Specifika'!BD193="J","J","N")</f>
        <v>N</v>
      </c>
      <c r="M193" s="118"/>
      <c r="N193" s="48" t="s">
        <v>1895</v>
      </c>
      <c r="O193" s="119"/>
      <c r="P193" s="48" t="s">
        <v>1894</v>
      </c>
      <c r="Q193" s="27">
        <v>0</v>
      </c>
      <c r="R193" s="117"/>
      <c r="S193" s="117"/>
      <c r="T193" s="117"/>
      <c r="U193" s="117"/>
      <c r="V193" s="117"/>
      <c r="W193" s="27">
        <v>1</v>
      </c>
      <c r="X193" s="27">
        <v>1</v>
      </c>
      <c r="Y193" s="48" t="s">
        <v>1895</v>
      </c>
      <c r="Z193" s="48" t="s">
        <v>1895</v>
      </c>
      <c r="AA193" s="48" t="s">
        <v>1895</v>
      </c>
      <c r="AB193" s="119"/>
      <c r="AC193" s="119"/>
      <c r="AD193" s="119"/>
      <c r="AE193" s="119"/>
      <c r="AF193" s="119"/>
      <c r="AG193" s="119"/>
      <c r="AH193" s="48" t="s">
        <v>1895</v>
      </c>
      <c r="AI193" s="27" t="str">
        <f>TRIM(LEFT('1. Artikeldata Grund'!G193,6))</f>
        <v/>
      </c>
      <c r="AJ193" s="464" cm="1">
        <f t="array" ref="AJ193">_xlfn.IFS(AV193="1",20,AV193="2",20,AV193="3",20,AV193="0",99,AV193="",99)</f>
        <v>99</v>
      </c>
      <c r="AK193" s="50" t="s">
        <v>112</v>
      </c>
      <c r="AL193" s="50" t="s">
        <v>112</v>
      </c>
      <c r="AM193" s="117"/>
      <c r="AN193" s="48"/>
      <c r="AO193" s="48"/>
      <c r="AP193" s="50" t="s">
        <v>112</v>
      </c>
      <c r="AQ193" s="51">
        <v>1</v>
      </c>
      <c r="AR193" s="27" t="str">
        <f>TRIM('APH KIC KIA PC'!O193)</f>
        <v/>
      </c>
      <c r="AS193" s="118"/>
      <c r="AT193" s="48" t="str">
        <f>LEFT('1. Artikeldata Grund'!H193,2)</f>
        <v>Vä</v>
      </c>
      <c r="AU193" s="27" t="str" cm="1">
        <f t="array" ref="AU193">_xlfn.IFS('1. Artikeldata Grund'!I193="","",'1. Artikeldata Grund'!I193=Tabeller!$J$3,"",'1. Artikeldata Grund'!I193=Tabeller!$J$4,"",'1. Artikeldata Grund'!I193=Tabeller!$J$5,LEFT('1. Artikeldata Grund'!I193,1),'1. Artikeldata Grund'!I193=Tabeller!$J$6,LEFT('1. Artikeldata Grund'!I193,1))</f>
        <v/>
      </c>
      <c r="AV193" s="27" t="str" cm="1">
        <f t="array" ref="AV193">_xlfn.IFS('1. Artikeldata Grund'!J193="","",'1. Artikeldata Grund'!J193=Tabeller!$K$3,"",'1. Artikeldata Grund'!J193=Tabeller!$K$4,"",'1. Artikeldata Grund'!J193=Tabeller!$K$5,LEFT('1. Artikeldata Grund'!J193,1),'1. Artikeldata Grund'!J193=Tabeller!$K$6,LEFT('1. Artikeldata Grund'!J193,1),'1. Artikeldata Grund'!J193=Tabeller!$K$7,LEFT('1. Artikeldata Grund'!J193,1))</f>
        <v/>
      </c>
      <c r="AW193" s="27"/>
      <c r="AX193" s="27">
        <f>IF('APH KIC KIA PC'!K193=Tabeller!$AI$4,2,1)</f>
        <v>1</v>
      </c>
      <c r="AY193" s="27" t="str" cm="1">
        <f t="array" ref="AY193">IF('APH KIC KIA PC'!K193=Tabeller!$AI$4,99,IFERROR(_xlfn.IFS('4. Inköpsdata'!L193=25%,41,'4. Inköpsdata'!L193=12%,42,'4. Inköpsdata'!L193=6%,43,'4. Inköpsdata'!L193="Momsfritt",38),""))</f>
        <v/>
      </c>
      <c r="AZ193" s="52" t="e">
        <f>IF('APH KIC KIA PC'!K193=Tabeller!$AI$4,'4. Inköpsdata'!J193,ROUND('APH KIC KIA PC'!AB193,2))</f>
        <v>#VALUE!</v>
      </c>
      <c r="BA193" s="52" t="e">
        <f>IF('APH KIC KIA PC'!K193=Tabeller!$AI$4,0.01,ROUND('APH KIC KIA PC'!AA193,2))</f>
        <v>#VALUE!</v>
      </c>
      <c r="BB193" s="27" t="str">
        <f>TRIM(RIGHT('1. Artikeldata Grund'!G193,2))</f>
        <v/>
      </c>
      <c r="BC193" s="136"/>
      <c r="BD193" s="48" t="s">
        <v>1895</v>
      </c>
      <c r="BE193" s="119"/>
      <c r="BF193" s="50" t="s">
        <v>112</v>
      </c>
      <c r="BG193" s="136"/>
      <c r="BH193" s="52"/>
      <c r="BI193" s="52"/>
      <c r="BJ193" s="52"/>
      <c r="BK193" s="52"/>
      <c r="BL193" s="53" t="s">
        <v>1800</v>
      </c>
      <c r="BM193" s="431" t="str">
        <f>TRIM('1. Artikeldata Grund'!D193)</f>
        <v/>
      </c>
    </row>
    <row r="194" spans="1:65" x14ac:dyDescent="0.25">
      <c r="A194" s="21">
        <v>190</v>
      </c>
      <c r="B194" s="491" t="str">
        <f>'APH KIC KIA PC'!I194</f>
        <v>Välj…</v>
      </c>
      <c r="C194" s="491" t="str">
        <f>'APH KIC KIA PC'!K194</f>
        <v>Välj…</v>
      </c>
      <c r="D194" s="46">
        <f>'APH KIC KIA PC'!D194</f>
        <v>0</v>
      </c>
      <c r="E194" s="47" t="str">
        <f>TRIM(LEFT('1. Artikeldata Grund'!E194,30))</f>
        <v/>
      </c>
      <c r="F194" s="397" t="str">
        <f>IFERROR(TRIM(RIGHT('1. Artikeldata Grund'!E194,LEN('1. Artikeldata Grund'!E194)-30)),"")</f>
        <v/>
      </c>
      <c r="G194" s="48" t="str">
        <f>TRIM('APH KIC KIA PC'!L194)</f>
        <v>Välj….</v>
      </c>
      <c r="H194" s="27">
        <f>'APH KIC KIA PC'!M194</f>
        <v>910</v>
      </c>
      <c r="I194" s="27">
        <v>99</v>
      </c>
      <c r="J194" s="117"/>
      <c r="K194" s="48" t="s">
        <v>1892</v>
      </c>
      <c r="L194" s="48" t="str">
        <f>IF('APH MD APH Specifika'!BD194="J","J","N")</f>
        <v>N</v>
      </c>
      <c r="M194" s="118"/>
      <c r="N194" s="48" t="s">
        <v>1895</v>
      </c>
      <c r="O194" s="119"/>
      <c r="P194" s="48" t="s">
        <v>1894</v>
      </c>
      <c r="Q194" s="27">
        <v>0</v>
      </c>
      <c r="R194" s="117"/>
      <c r="S194" s="117"/>
      <c r="T194" s="117"/>
      <c r="U194" s="117"/>
      <c r="V194" s="117"/>
      <c r="W194" s="27">
        <v>1</v>
      </c>
      <c r="X194" s="27">
        <v>1</v>
      </c>
      <c r="Y194" s="48" t="s">
        <v>1895</v>
      </c>
      <c r="Z194" s="48" t="s">
        <v>1895</v>
      </c>
      <c r="AA194" s="48" t="s">
        <v>1895</v>
      </c>
      <c r="AB194" s="119"/>
      <c r="AC194" s="119"/>
      <c r="AD194" s="119"/>
      <c r="AE194" s="119"/>
      <c r="AF194" s="119"/>
      <c r="AG194" s="119"/>
      <c r="AH194" s="48" t="s">
        <v>1895</v>
      </c>
      <c r="AI194" s="27" t="str">
        <f>TRIM(LEFT('1. Artikeldata Grund'!G194,6))</f>
        <v/>
      </c>
      <c r="AJ194" s="464" cm="1">
        <f t="array" ref="AJ194">_xlfn.IFS(AV194="1",20,AV194="2",20,AV194="3",20,AV194="0",99,AV194="",99)</f>
        <v>99</v>
      </c>
      <c r="AK194" s="50" t="s">
        <v>112</v>
      </c>
      <c r="AL194" s="50" t="s">
        <v>112</v>
      </c>
      <c r="AM194" s="117"/>
      <c r="AN194" s="48"/>
      <c r="AO194" s="48"/>
      <c r="AP194" s="50" t="s">
        <v>112</v>
      </c>
      <c r="AQ194" s="51">
        <v>1</v>
      </c>
      <c r="AR194" s="27" t="str">
        <f>TRIM('APH KIC KIA PC'!O194)</f>
        <v/>
      </c>
      <c r="AS194" s="118"/>
      <c r="AT194" s="48" t="str">
        <f>LEFT('1. Artikeldata Grund'!H194,2)</f>
        <v>Vä</v>
      </c>
      <c r="AU194" s="27" t="str" cm="1">
        <f t="array" ref="AU194">_xlfn.IFS('1. Artikeldata Grund'!I194="","",'1. Artikeldata Grund'!I194=Tabeller!$J$3,"",'1. Artikeldata Grund'!I194=Tabeller!$J$4,"",'1. Artikeldata Grund'!I194=Tabeller!$J$5,LEFT('1. Artikeldata Grund'!I194,1),'1. Artikeldata Grund'!I194=Tabeller!$J$6,LEFT('1. Artikeldata Grund'!I194,1))</f>
        <v/>
      </c>
      <c r="AV194" s="27" t="str" cm="1">
        <f t="array" ref="AV194">_xlfn.IFS('1. Artikeldata Grund'!J194="","",'1. Artikeldata Grund'!J194=Tabeller!$K$3,"",'1. Artikeldata Grund'!J194=Tabeller!$K$4,"",'1. Artikeldata Grund'!J194=Tabeller!$K$5,LEFT('1. Artikeldata Grund'!J194,1),'1. Artikeldata Grund'!J194=Tabeller!$K$6,LEFT('1. Artikeldata Grund'!J194,1),'1. Artikeldata Grund'!J194=Tabeller!$K$7,LEFT('1. Artikeldata Grund'!J194,1))</f>
        <v/>
      </c>
      <c r="AW194" s="27"/>
      <c r="AX194" s="27">
        <f>IF('APH KIC KIA PC'!K194=Tabeller!$AI$4,2,1)</f>
        <v>1</v>
      </c>
      <c r="AY194" s="27" t="str" cm="1">
        <f t="array" ref="AY194">IF('APH KIC KIA PC'!K194=Tabeller!$AI$4,99,IFERROR(_xlfn.IFS('4. Inköpsdata'!L194=25%,41,'4. Inköpsdata'!L194=12%,42,'4. Inköpsdata'!L194=6%,43,'4. Inköpsdata'!L194="Momsfritt",38),""))</f>
        <v/>
      </c>
      <c r="AZ194" s="52" t="e">
        <f>IF('APH KIC KIA PC'!K194=Tabeller!$AI$4,'4. Inköpsdata'!J194,ROUND('APH KIC KIA PC'!AB194,2))</f>
        <v>#VALUE!</v>
      </c>
      <c r="BA194" s="52" t="e">
        <f>IF('APH KIC KIA PC'!K194=Tabeller!$AI$4,0.01,ROUND('APH KIC KIA PC'!AA194,2))</f>
        <v>#VALUE!</v>
      </c>
      <c r="BB194" s="27" t="str">
        <f>TRIM(RIGHT('1. Artikeldata Grund'!G194,2))</f>
        <v/>
      </c>
      <c r="BC194" s="136"/>
      <c r="BD194" s="48" t="s">
        <v>1895</v>
      </c>
      <c r="BE194" s="119"/>
      <c r="BF194" s="50" t="s">
        <v>112</v>
      </c>
      <c r="BG194" s="136"/>
      <c r="BH194" s="52"/>
      <c r="BI194" s="52"/>
      <c r="BJ194" s="52"/>
      <c r="BK194" s="52"/>
      <c r="BL194" s="53" t="s">
        <v>1800</v>
      </c>
      <c r="BM194" s="431" t="str">
        <f>TRIM('1. Artikeldata Grund'!D194)</f>
        <v/>
      </c>
    </row>
    <row r="195" spans="1:65" x14ac:dyDescent="0.25">
      <c r="A195" s="21">
        <v>191</v>
      </c>
      <c r="B195" s="491" t="str">
        <f>'APH KIC KIA PC'!I195</f>
        <v>Välj…</v>
      </c>
      <c r="C195" s="491" t="str">
        <f>'APH KIC KIA PC'!K195</f>
        <v>Välj…</v>
      </c>
      <c r="D195" s="46">
        <f>'APH KIC KIA PC'!D195</f>
        <v>0</v>
      </c>
      <c r="E195" s="47" t="str">
        <f>TRIM(LEFT('1. Artikeldata Grund'!E195,30))</f>
        <v/>
      </c>
      <c r="F195" s="397" t="str">
        <f>IFERROR(TRIM(RIGHT('1. Artikeldata Grund'!E195,LEN('1. Artikeldata Grund'!E195)-30)),"")</f>
        <v/>
      </c>
      <c r="G195" s="48" t="str">
        <f>TRIM('APH KIC KIA PC'!L195)</f>
        <v>Välj….</v>
      </c>
      <c r="H195" s="27">
        <f>'APH KIC KIA PC'!M195</f>
        <v>910</v>
      </c>
      <c r="I195" s="27">
        <v>99</v>
      </c>
      <c r="J195" s="117"/>
      <c r="K195" s="48" t="s">
        <v>1892</v>
      </c>
      <c r="L195" s="48" t="str">
        <f>IF('APH MD APH Specifika'!BD195="J","J","N")</f>
        <v>N</v>
      </c>
      <c r="M195" s="118"/>
      <c r="N195" s="48" t="s">
        <v>1895</v>
      </c>
      <c r="O195" s="119"/>
      <c r="P195" s="48" t="s">
        <v>1894</v>
      </c>
      <c r="Q195" s="27">
        <v>0</v>
      </c>
      <c r="R195" s="117"/>
      <c r="S195" s="117"/>
      <c r="T195" s="117"/>
      <c r="U195" s="117"/>
      <c r="V195" s="117"/>
      <c r="W195" s="27">
        <v>1</v>
      </c>
      <c r="X195" s="27">
        <v>1</v>
      </c>
      <c r="Y195" s="48" t="s">
        <v>1895</v>
      </c>
      <c r="Z195" s="48" t="s">
        <v>1895</v>
      </c>
      <c r="AA195" s="48" t="s">
        <v>1895</v>
      </c>
      <c r="AB195" s="119"/>
      <c r="AC195" s="119"/>
      <c r="AD195" s="119"/>
      <c r="AE195" s="119"/>
      <c r="AF195" s="119"/>
      <c r="AG195" s="119"/>
      <c r="AH195" s="48" t="s">
        <v>1895</v>
      </c>
      <c r="AI195" s="27" t="str">
        <f>TRIM(LEFT('1. Artikeldata Grund'!G195,6))</f>
        <v/>
      </c>
      <c r="AJ195" s="464" cm="1">
        <f t="array" ref="AJ195">_xlfn.IFS(AV195="1",20,AV195="2",20,AV195="3",20,AV195="0",99,AV195="",99)</f>
        <v>99</v>
      </c>
      <c r="AK195" s="50" t="s">
        <v>112</v>
      </c>
      <c r="AL195" s="50" t="s">
        <v>112</v>
      </c>
      <c r="AM195" s="117"/>
      <c r="AN195" s="48"/>
      <c r="AO195" s="48"/>
      <c r="AP195" s="50" t="s">
        <v>112</v>
      </c>
      <c r="AQ195" s="51">
        <v>1</v>
      </c>
      <c r="AR195" s="27" t="str">
        <f>TRIM('APH KIC KIA PC'!O195)</f>
        <v/>
      </c>
      <c r="AS195" s="118"/>
      <c r="AT195" s="48" t="str">
        <f>LEFT('1. Artikeldata Grund'!H195,2)</f>
        <v>Vä</v>
      </c>
      <c r="AU195" s="27" t="str" cm="1">
        <f t="array" ref="AU195">_xlfn.IFS('1. Artikeldata Grund'!I195="","",'1. Artikeldata Grund'!I195=Tabeller!$J$3,"",'1. Artikeldata Grund'!I195=Tabeller!$J$4,"",'1. Artikeldata Grund'!I195=Tabeller!$J$5,LEFT('1. Artikeldata Grund'!I195,1),'1. Artikeldata Grund'!I195=Tabeller!$J$6,LEFT('1. Artikeldata Grund'!I195,1))</f>
        <v/>
      </c>
      <c r="AV195" s="27" t="str" cm="1">
        <f t="array" ref="AV195">_xlfn.IFS('1. Artikeldata Grund'!J195="","",'1. Artikeldata Grund'!J195=Tabeller!$K$3,"",'1. Artikeldata Grund'!J195=Tabeller!$K$4,"",'1. Artikeldata Grund'!J195=Tabeller!$K$5,LEFT('1. Artikeldata Grund'!J195,1),'1. Artikeldata Grund'!J195=Tabeller!$K$6,LEFT('1. Artikeldata Grund'!J195,1),'1. Artikeldata Grund'!J195=Tabeller!$K$7,LEFT('1. Artikeldata Grund'!J195,1))</f>
        <v/>
      </c>
      <c r="AW195" s="27"/>
      <c r="AX195" s="27">
        <f>IF('APH KIC KIA PC'!K195=Tabeller!$AI$4,2,1)</f>
        <v>1</v>
      </c>
      <c r="AY195" s="27" t="str" cm="1">
        <f t="array" ref="AY195">IF('APH KIC KIA PC'!K195=Tabeller!$AI$4,99,IFERROR(_xlfn.IFS('4. Inköpsdata'!L195=25%,41,'4. Inköpsdata'!L195=12%,42,'4. Inköpsdata'!L195=6%,43,'4. Inköpsdata'!L195="Momsfritt",38),""))</f>
        <v/>
      </c>
      <c r="AZ195" s="52" t="e">
        <f>IF('APH KIC KIA PC'!K195=Tabeller!$AI$4,'4. Inköpsdata'!J195,ROUND('APH KIC KIA PC'!AB195,2))</f>
        <v>#VALUE!</v>
      </c>
      <c r="BA195" s="52" t="e">
        <f>IF('APH KIC KIA PC'!K195=Tabeller!$AI$4,0.01,ROUND('APH KIC KIA PC'!AA195,2))</f>
        <v>#VALUE!</v>
      </c>
      <c r="BB195" s="27" t="str">
        <f>TRIM(RIGHT('1. Artikeldata Grund'!G195,2))</f>
        <v/>
      </c>
      <c r="BC195" s="136"/>
      <c r="BD195" s="48" t="s">
        <v>1895</v>
      </c>
      <c r="BE195" s="119"/>
      <c r="BF195" s="50" t="s">
        <v>112</v>
      </c>
      <c r="BG195" s="136"/>
      <c r="BH195" s="52"/>
      <c r="BI195" s="52"/>
      <c r="BJ195" s="52"/>
      <c r="BK195" s="52"/>
      <c r="BL195" s="53" t="s">
        <v>1800</v>
      </c>
      <c r="BM195" s="431" t="str">
        <f>TRIM('1. Artikeldata Grund'!D195)</f>
        <v/>
      </c>
    </row>
    <row r="196" spans="1:65" x14ac:dyDescent="0.25">
      <c r="A196" s="21">
        <v>192</v>
      </c>
      <c r="B196" s="491" t="str">
        <f>'APH KIC KIA PC'!I196</f>
        <v>Välj…</v>
      </c>
      <c r="C196" s="491" t="str">
        <f>'APH KIC KIA PC'!K196</f>
        <v>Välj…</v>
      </c>
      <c r="D196" s="46">
        <f>'APH KIC KIA PC'!D196</f>
        <v>0</v>
      </c>
      <c r="E196" s="47" t="str">
        <f>TRIM(LEFT('1. Artikeldata Grund'!E196,30))</f>
        <v/>
      </c>
      <c r="F196" s="397" t="str">
        <f>IFERROR(TRIM(RIGHT('1. Artikeldata Grund'!E196,LEN('1. Artikeldata Grund'!E196)-30)),"")</f>
        <v/>
      </c>
      <c r="G196" s="48" t="str">
        <f>TRIM('APH KIC KIA PC'!L196)</f>
        <v>Välj….</v>
      </c>
      <c r="H196" s="27">
        <f>'APH KIC KIA PC'!M196</f>
        <v>910</v>
      </c>
      <c r="I196" s="27">
        <v>99</v>
      </c>
      <c r="J196" s="117"/>
      <c r="K196" s="48" t="s">
        <v>1892</v>
      </c>
      <c r="L196" s="48" t="str">
        <f>IF('APH MD APH Specifika'!BD196="J","J","N")</f>
        <v>N</v>
      </c>
      <c r="M196" s="118"/>
      <c r="N196" s="48" t="s">
        <v>1895</v>
      </c>
      <c r="O196" s="119"/>
      <c r="P196" s="48" t="s">
        <v>1894</v>
      </c>
      <c r="Q196" s="27">
        <v>0</v>
      </c>
      <c r="R196" s="117"/>
      <c r="S196" s="117"/>
      <c r="T196" s="117"/>
      <c r="U196" s="117"/>
      <c r="V196" s="117"/>
      <c r="W196" s="27">
        <v>1</v>
      </c>
      <c r="X196" s="27">
        <v>1</v>
      </c>
      <c r="Y196" s="48" t="s">
        <v>1895</v>
      </c>
      <c r="Z196" s="48" t="s">
        <v>1895</v>
      </c>
      <c r="AA196" s="48" t="s">
        <v>1895</v>
      </c>
      <c r="AB196" s="119"/>
      <c r="AC196" s="119"/>
      <c r="AD196" s="119"/>
      <c r="AE196" s="119"/>
      <c r="AF196" s="119"/>
      <c r="AG196" s="119"/>
      <c r="AH196" s="48" t="s">
        <v>1895</v>
      </c>
      <c r="AI196" s="27" t="str">
        <f>TRIM(LEFT('1. Artikeldata Grund'!G196,6))</f>
        <v/>
      </c>
      <c r="AJ196" s="464" cm="1">
        <f t="array" ref="AJ196">_xlfn.IFS(AV196="1",20,AV196="2",20,AV196="3",20,AV196="0",99,AV196="",99)</f>
        <v>99</v>
      </c>
      <c r="AK196" s="50" t="s">
        <v>112</v>
      </c>
      <c r="AL196" s="50" t="s">
        <v>112</v>
      </c>
      <c r="AM196" s="117"/>
      <c r="AN196" s="48"/>
      <c r="AO196" s="48"/>
      <c r="AP196" s="50" t="s">
        <v>112</v>
      </c>
      <c r="AQ196" s="51">
        <v>1</v>
      </c>
      <c r="AR196" s="27" t="str">
        <f>TRIM('APH KIC KIA PC'!O196)</f>
        <v/>
      </c>
      <c r="AS196" s="118"/>
      <c r="AT196" s="48" t="str">
        <f>LEFT('1. Artikeldata Grund'!H196,2)</f>
        <v>Vä</v>
      </c>
      <c r="AU196" s="27" t="str" cm="1">
        <f t="array" ref="AU196">_xlfn.IFS('1. Artikeldata Grund'!I196="","",'1. Artikeldata Grund'!I196=Tabeller!$J$3,"",'1. Artikeldata Grund'!I196=Tabeller!$J$4,"",'1. Artikeldata Grund'!I196=Tabeller!$J$5,LEFT('1. Artikeldata Grund'!I196,1),'1. Artikeldata Grund'!I196=Tabeller!$J$6,LEFT('1. Artikeldata Grund'!I196,1))</f>
        <v/>
      </c>
      <c r="AV196" s="27" t="str" cm="1">
        <f t="array" ref="AV196">_xlfn.IFS('1. Artikeldata Grund'!J196="","",'1. Artikeldata Grund'!J196=Tabeller!$K$3,"",'1. Artikeldata Grund'!J196=Tabeller!$K$4,"",'1. Artikeldata Grund'!J196=Tabeller!$K$5,LEFT('1. Artikeldata Grund'!J196,1),'1. Artikeldata Grund'!J196=Tabeller!$K$6,LEFT('1. Artikeldata Grund'!J196,1),'1. Artikeldata Grund'!J196=Tabeller!$K$7,LEFT('1. Artikeldata Grund'!J196,1))</f>
        <v/>
      </c>
      <c r="AW196" s="27"/>
      <c r="AX196" s="27">
        <f>IF('APH KIC KIA PC'!K196=Tabeller!$AI$4,2,1)</f>
        <v>1</v>
      </c>
      <c r="AY196" s="27" t="str" cm="1">
        <f t="array" ref="AY196">IF('APH KIC KIA PC'!K196=Tabeller!$AI$4,99,IFERROR(_xlfn.IFS('4. Inköpsdata'!L196=25%,41,'4. Inköpsdata'!L196=12%,42,'4. Inköpsdata'!L196=6%,43,'4. Inköpsdata'!L196="Momsfritt",38),""))</f>
        <v/>
      </c>
      <c r="AZ196" s="52" t="e">
        <f>IF('APH KIC KIA PC'!K196=Tabeller!$AI$4,'4. Inköpsdata'!J196,ROUND('APH KIC KIA PC'!AB196,2))</f>
        <v>#VALUE!</v>
      </c>
      <c r="BA196" s="52" t="e">
        <f>IF('APH KIC KIA PC'!K196=Tabeller!$AI$4,0.01,ROUND('APH KIC KIA PC'!AA196,2))</f>
        <v>#VALUE!</v>
      </c>
      <c r="BB196" s="27" t="str">
        <f>TRIM(RIGHT('1. Artikeldata Grund'!G196,2))</f>
        <v/>
      </c>
      <c r="BC196" s="136"/>
      <c r="BD196" s="48" t="s">
        <v>1895</v>
      </c>
      <c r="BE196" s="119"/>
      <c r="BF196" s="50" t="s">
        <v>112</v>
      </c>
      <c r="BG196" s="136"/>
      <c r="BH196" s="52"/>
      <c r="BI196" s="52"/>
      <c r="BJ196" s="52"/>
      <c r="BK196" s="52"/>
      <c r="BL196" s="53" t="s">
        <v>1800</v>
      </c>
      <c r="BM196" s="431" t="str">
        <f>TRIM('1. Artikeldata Grund'!D196)</f>
        <v/>
      </c>
    </row>
    <row r="197" spans="1:65" x14ac:dyDescent="0.25">
      <c r="A197" s="21">
        <v>193</v>
      </c>
      <c r="B197" s="491" t="str">
        <f>'APH KIC KIA PC'!I197</f>
        <v>Välj…</v>
      </c>
      <c r="C197" s="491" t="str">
        <f>'APH KIC KIA PC'!K197</f>
        <v>Välj…</v>
      </c>
      <c r="D197" s="46">
        <f>'APH KIC KIA PC'!D197</f>
        <v>0</v>
      </c>
      <c r="E197" s="47" t="str">
        <f>TRIM(LEFT('1. Artikeldata Grund'!E197,30))</f>
        <v/>
      </c>
      <c r="F197" s="397" t="str">
        <f>IFERROR(TRIM(RIGHT('1. Artikeldata Grund'!E197,LEN('1. Artikeldata Grund'!E197)-30)),"")</f>
        <v/>
      </c>
      <c r="G197" s="48" t="str">
        <f>TRIM('APH KIC KIA PC'!L197)</f>
        <v>Välj….</v>
      </c>
      <c r="H197" s="27">
        <f>'APH KIC KIA PC'!M197</f>
        <v>910</v>
      </c>
      <c r="I197" s="27">
        <v>99</v>
      </c>
      <c r="J197" s="117"/>
      <c r="K197" s="48" t="s">
        <v>1892</v>
      </c>
      <c r="L197" s="48" t="str">
        <f>IF('APH MD APH Specifika'!BD197="J","J","N")</f>
        <v>N</v>
      </c>
      <c r="M197" s="118"/>
      <c r="N197" s="48" t="s">
        <v>1895</v>
      </c>
      <c r="O197" s="119"/>
      <c r="P197" s="48" t="s">
        <v>1894</v>
      </c>
      <c r="Q197" s="27">
        <v>0</v>
      </c>
      <c r="R197" s="117"/>
      <c r="S197" s="117"/>
      <c r="T197" s="117"/>
      <c r="U197" s="117"/>
      <c r="V197" s="117"/>
      <c r="W197" s="27">
        <v>1</v>
      </c>
      <c r="X197" s="27">
        <v>1</v>
      </c>
      <c r="Y197" s="48" t="s">
        <v>1895</v>
      </c>
      <c r="Z197" s="48" t="s">
        <v>1895</v>
      </c>
      <c r="AA197" s="48" t="s">
        <v>1895</v>
      </c>
      <c r="AB197" s="119"/>
      <c r="AC197" s="119"/>
      <c r="AD197" s="119"/>
      <c r="AE197" s="119"/>
      <c r="AF197" s="119"/>
      <c r="AG197" s="119"/>
      <c r="AH197" s="48" t="s">
        <v>1895</v>
      </c>
      <c r="AI197" s="27" t="str">
        <f>TRIM(LEFT('1. Artikeldata Grund'!G197,6))</f>
        <v/>
      </c>
      <c r="AJ197" s="464" cm="1">
        <f t="array" ref="AJ197">_xlfn.IFS(AV197="1",20,AV197="2",20,AV197="3",20,AV197="0",99,AV197="",99)</f>
        <v>99</v>
      </c>
      <c r="AK197" s="50" t="s">
        <v>112</v>
      </c>
      <c r="AL197" s="50" t="s">
        <v>112</v>
      </c>
      <c r="AM197" s="117"/>
      <c r="AN197" s="48"/>
      <c r="AO197" s="48"/>
      <c r="AP197" s="50" t="s">
        <v>112</v>
      </c>
      <c r="AQ197" s="51">
        <v>1</v>
      </c>
      <c r="AR197" s="27" t="str">
        <f>TRIM('APH KIC KIA PC'!O197)</f>
        <v/>
      </c>
      <c r="AS197" s="118"/>
      <c r="AT197" s="48" t="str">
        <f>LEFT('1. Artikeldata Grund'!H197,2)</f>
        <v>Vä</v>
      </c>
      <c r="AU197" s="27" t="str" cm="1">
        <f t="array" ref="AU197">_xlfn.IFS('1. Artikeldata Grund'!I197="","",'1. Artikeldata Grund'!I197=Tabeller!$J$3,"",'1. Artikeldata Grund'!I197=Tabeller!$J$4,"",'1. Artikeldata Grund'!I197=Tabeller!$J$5,LEFT('1. Artikeldata Grund'!I197,1),'1. Artikeldata Grund'!I197=Tabeller!$J$6,LEFT('1. Artikeldata Grund'!I197,1))</f>
        <v/>
      </c>
      <c r="AV197" s="27" t="str" cm="1">
        <f t="array" ref="AV197">_xlfn.IFS('1. Artikeldata Grund'!J197="","",'1. Artikeldata Grund'!J197=Tabeller!$K$3,"",'1. Artikeldata Grund'!J197=Tabeller!$K$4,"",'1. Artikeldata Grund'!J197=Tabeller!$K$5,LEFT('1. Artikeldata Grund'!J197,1),'1. Artikeldata Grund'!J197=Tabeller!$K$6,LEFT('1. Artikeldata Grund'!J197,1),'1. Artikeldata Grund'!J197=Tabeller!$K$7,LEFT('1. Artikeldata Grund'!J197,1))</f>
        <v/>
      </c>
      <c r="AW197" s="27"/>
      <c r="AX197" s="27">
        <f>IF('APH KIC KIA PC'!K197=Tabeller!$AI$4,2,1)</f>
        <v>1</v>
      </c>
      <c r="AY197" s="27" t="str" cm="1">
        <f t="array" ref="AY197">IF('APH KIC KIA PC'!K197=Tabeller!$AI$4,99,IFERROR(_xlfn.IFS('4. Inköpsdata'!L197=25%,41,'4. Inköpsdata'!L197=12%,42,'4. Inköpsdata'!L197=6%,43,'4. Inköpsdata'!L197="Momsfritt",38),""))</f>
        <v/>
      </c>
      <c r="AZ197" s="52" t="e">
        <f>IF('APH KIC KIA PC'!K197=Tabeller!$AI$4,'4. Inköpsdata'!J197,ROUND('APH KIC KIA PC'!AB197,2))</f>
        <v>#VALUE!</v>
      </c>
      <c r="BA197" s="52" t="e">
        <f>IF('APH KIC KIA PC'!K197=Tabeller!$AI$4,0.01,ROUND('APH KIC KIA PC'!AA197,2))</f>
        <v>#VALUE!</v>
      </c>
      <c r="BB197" s="27" t="str">
        <f>TRIM(RIGHT('1. Artikeldata Grund'!G197,2))</f>
        <v/>
      </c>
      <c r="BC197" s="136"/>
      <c r="BD197" s="48" t="s">
        <v>1895</v>
      </c>
      <c r="BE197" s="119"/>
      <c r="BF197" s="50" t="s">
        <v>112</v>
      </c>
      <c r="BG197" s="136"/>
      <c r="BH197" s="52"/>
      <c r="BI197" s="52"/>
      <c r="BJ197" s="52"/>
      <c r="BK197" s="52"/>
      <c r="BL197" s="53" t="s">
        <v>1800</v>
      </c>
      <c r="BM197" s="431" t="str">
        <f>TRIM('1. Artikeldata Grund'!D197)</f>
        <v/>
      </c>
    </row>
    <row r="198" spans="1:65" x14ac:dyDescent="0.25">
      <c r="A198" s="21">
        <v>194</v>
      </c>
      <c r="B198" s="491" t="str">
        <f>'APH KIC KIA PC'!I198</f>
        <v>Välj…</v>
      </c>
      <c r="C198" s="491" t="str">
        <f>'APH KIC KIA PC'!K198</f>
        <v>Välj…</v>
      </c>
      <c r="D198" s="46">
        <f>'APH KIC KIA PC'!D198</f>
        <v>0</v>
      </c>
      <c r="E198" s="47" t="str">
        <f>TRIM(LEFT('1. Artikeldata Grund'!E198,30))</f>
        <v/>
      </c>
      <c r="F198" s="397" t="str">
        <f>IFERROR(TRIM(RIGHT('1. Artikeldata Grund'!E198,LEN('1. Artikeldata Grund'!E198)-30)),"")</f>
        <v/>
      </c>
      <c r="G198" s="48" t="str">
        <f>TRIM('APH KIC KIA PC'!L198)</f>
        <v>Välj….</v>
      </c>
      <c r="H198" s="27">
        <f>'APH KIC KIA PC'!M198</f>
        <v>910</v>
      </c>
      <c r="I198" s="27">
        <v>99</v>
      </c>
      <c r="J198" s="117"/>
      <c r="K198" s="48" t="s">
        <v>1892</v>
      </c>
      <c r="L198" s="48" t="str">
        <f>IF('APH MD APH Specifika'!BD198="J","J","N")</f>
        <v>N</v>
      </c>
      <c r="M198" s="118"/>
      <c r="N198" s="48" t="s">
        <v>1895</v>
      </c>
      <c r="O198" s="119"/>
      <c r="P198" s="48" t="s">
        <v>1894</v>
      </c>
      <c r="Q198" s="27">
        <v>0</v>
      </c>
      <c r="R198" s="117"/>
      <c r="S198" s="117"/>
      <c r="T198" s="117"/>
      <c r="U198" s="117"/>
      <c r="V198" s="117"/>
      <c r="W198" s="27">
        <v>1</v>
      </c>
      <c r="X198" s="27">
        <v>1</v>
      </c>
      <c r="Y198" s="48" t="s">
        <v>1895</v>
      </c>
      <c r="Z198" s="48" t="s">
        <v>1895</v>
      </c>
      <c r="AA198" s="48" t="s">
        <v>1895</v>
      </c>
      <c r="AB198" s="119"/>
      <c r="AC198" s="119"/>
      <c r="AD198" s="119"/>
      <c r="AE198" s="119"/>
      <c r="AF198" s="119"/>
      <c r="AG198" s="119"/>
      <c r="AH198" s="48" t="s">
        <v>1895</v>
      </c>
      <c r="AI198" s="27" t="str">
        <f>TRIM(LEFT('1. Artikeldata Grund'!G198,6))</f>
        <v/>
      </c>
      <c r="AJ198" s="464" cm="1">
        <f t="array" ref="AJ198">_xlfn.IFS(AV198="1",20,AV198="2",20,AV198="3",20,AV198="0",99,AV198="",99)</f>
        <v>99</v>
      </c>
      <c r="AK198" s="50" t="s">
        <v>112</v>
      </c>
      <c r="AL198" s="50" t="s">
        <v>112</v>
      </c>
      <c r="AM198" s="117"/>
      <c r="AN198" s="48"/>
      <c r="AO198" s="48"/>
      <c r="AP198" s="50" t="s">
        <v>112</v>
      </c>
      <c r="AQ198" s="51">
        <v>1</v>
      </c>
      <c r="AR198" s="27" t="str">
        <f>TRIM('APH KIC KIA PC'!O198)</f>
        <v/>
      </c>
      <c r="AS198" s="118"/>
      <c r="AT198" s="48" t="str">
        <f>LEFT('1. Artikeldata Grund'!H198,2)</f>
        <v>Vä</v>
      </c>
      <c r="AU198" s="27" t="str" cm="1">
        <f t="array" ref="AU198">_xlfn.IFS('1. Artikeldata Grund'!I198="","",'1. Artikeldata Grund'!I198=Tabeller!$J$3,"",'1. Artikeldata Grund'!I198=Tabeller!$J$4,"",'1. Artikeldata Grund'!I198=Tabeller!$J$5,LEFT('1. Artikeldata Grund'!I198,1),'1. Artikeldata Grund'!I198=Tabeller!$J$6,LEFT('1. Artikeldata Grund'!I198,1))</f>
        <v/>
      </c>
      <c r="AV198" s="27" t="str" cm="1">
        <f t="array" ref="AV198">_xlfn.IFS('1. Artikeldata Grund'!J198="","",'1. Artikeldata Grund'!J198=Tabeller!$K$3,"",'1. Artikeldata Grund'!J198=Tabeller!$K$4,"",'1. Artikeldata Grund'!J198=Tabeller!$K$5,LEFT('1. Artikeldata Grund'!J198,1),'1. Artikeldata Grund'!J198=Tabeller!$K$6,LEFT('1. Artikeldata Grund'!J198,1),'1. Artikeldata Grund'!J198=Tabeller!$K$7,LEFT('1. Artikeldata Grund'!J198,1))</f>
        <v/>
      </c>
      <c r="AW198" s="27"/>
      <c r="AX198" s="27">
        <f>IF('APH KIC KIA PC'!K198=Tabeller!$AI$4,2,1)</f>
        <v>1</v>
      </c>
      <c r="AY198" s="27" t="str" cm="1">
        <f t="array" ref="AY198">IF('APH KIC KIA PC'!K198=Tabeller!$AI$4,99,IFERROR(_xlfn.IFS('4. Inköpsdata'!L198=25%,41,'4. Inköpsdata'!L198=12%,42,'4. Inköpsdata'!L198=6%,43,'4. Inköpsdata'!L198="Momsfritt",38),""))</f>
        <v/>
      </c>
      <c r="AZ198" s="52" t="e">
        <f>IF('APH KIC KIA PC'!K198=Tabeller!$AI$4,'4. Inköpsdata'!J198,ROUND('APH KIC KIA PC'!AB198,2))</f>
        <v>#VALUE!</v>
      </c>
      <c r="BA198" s="52" t="e">
        <f>IF('APH KIC KIA PC'!K198=Tabeller!$AI$4,0.01,ROUND('APH KIC KIA PC'!AA198,2))</f>
        <v>#VALUE!</v>
      </c>
      <c r="BB198" s="27" t="str">
        <f>TRIM(RIGHT('1. Artikeldata Grund'!G198,2))</f>
        <v/>
      </c>
      <c r="BC198" s="136"/>
      <c r="BD198" s="48" t="s">
        <v>1895</v>
      </c>
      <c r="BE198" s="119"/>
      <c r="BF198" s="50" t="s">
        <v>112</v>
      </c>
      <c r="BG198" s="136"/>
      <c r="BH198" s="52"/>
      <c r="BI198" s="52"/>
      <c r="BJ198" s="52"/>
      <c r="BK198" s="52"/>
      <c r="BL198" s="53" t="s">
        <v>1800</v>
      </c>
      <c r="BM198" s="431" t="str">
        <f>TRIM('1. Artikeldata Grund'!D198)</f>
        <v/>
      </c>
    </row>
    <row r="199" spans="1:65" x14ac:dyDescent="0.25">
      <c r="A199" s="21">
        <v>195</v>
      </c>
      <c r="B199" s="491" t="str">
        <f>'APH KIC KIA PC'!I199</f>
        <v>Välj…</v>
      </c>
      <c r="C199" s="491" t="str">
        <f>'APH KIC KIA PC'!K199</f>
        <v>Välj…</v>
      </c>
      <c r="D199" s="46">
        <f>'APH KIC KIA PC'!D199</f>
        <v>0</v>
      </c>
      <c r="E199" s="47" t="str">
        <f>TRIM(LEFT('1. Artikeldata Grund'!E199,30))</f>
        <v/>
      </c>
      <c r="F199" s="397" t="str">
        <f>IFERROR(TRIM(RIGHT('1. Artikeldata Grund'!E199,LEN('1. Artikeldata Grund'!E199)-30)),"")</f>
        <v/>
      </c>
      <c r="G199" s="48" t="str">
        <f>TRIM('APH KIC KIA PC'!L199)</f>
        <v>Välj….</v>
      </c>
      <c r="H199" s="27">
        <f>'APH KIC KIA PC'!M199</f>
        <v>910</v>
      </c>
      <c r="I199" s="27">
        <v>99</v>
      </c>
      <c r="J199" s="117"/>
      <c r="K199" s="48" t="s">
        <v>1892</v>
      </c>
      <c r="L199" s="48" t="str">
        <f>IF('APH MD APH Specifika'!BD199="J","J","N")</f>
        <v>N</v>
      </c>
      <c r="M199" s="118"/>
      <c r="N199" s="48" t="s">
        <v>1895</v>
      </c>
      <c r="O199" s="119"/>
      <c r="P199" s="48" t="s">
        <v>1894</v>
      </c>
      <c r="Q199" s="27">
        <v>0</v>
      </c>
      <c r="R199" s="117"/>
      <c r="S199" s="117"/>
      <c r="T199" s="117"/>
      <c r="U199" s="117"/>
      <c r="V199" s="117"/>
      <c r="W199" s="27">
        <v>1</v>
      </c>
      <c r="X199" s="27">
        <v>1</v>
      </c>
      <c r="Y199" s="48" t="s">
        <v>1895</v>
      </c>
      <c r="Z199" s="48" t="s">
        <v>1895</v>
      </c>
      <c r="AA199" s="48" t="s">
        <v>1895</v>
      </c>
      <c r="AB199" s="119"/>
      <c r="AC199" s="119"/>
      <c r="AD199" s="119"/>
      <c r="AE199" s="119"/>
      <c r="AF199" s="119"/>
      <c r="AG199" s="119"/>
      <c r="AH199" s="48" t="s">
        <v>1895</v>
      </c>
      <c r="AI199" s="27" t="str">
        <f>TRIM(LEFT('1. Artikeldata Grund'!G199,6))</f>
        <v/>
      </c>
      <c r="AJ199" s="464" cm="1">
        <f t="array" ref="AJ199">_xlfn.IFS(AV199="1",20,AV199="2",20,AV199="3",20,AV199="0",99,AV199="",99)</f>
        <v>99</v>
      </c>
      <c r="AK199" s="50" t="s">
        <v>112</v>
      </c>
      <c r="AL199" s="50" t="s">
        <v>112</v>
      </c>
      <c r="AM199" s="117"/>
      <c r="AN199" s="48"/>
      <c r="AO199" s="48"/>
      <c r="AP199" s="50" t="s">
        <v>112</v>
      </c>
      <c r="AQ199" s="51">
        <v>1</v>
      </c>
      <c r="AR199" s="27" t="str">
        <f>TRIM('APH KIC KIA PC'!O199)</f>
        <v/>
      </c>
      <c r="AS199" s="118"/>
      <c r="AT199" s="48" t="str">
        <f>LEFT('1. Artikeldata Grund'!H199,2)</f>
        <v>Vä</v>
      </c>
      <c r="AU199" s="27" t="str" cm="1">
        <f t="array" ref="AU199">_xlfn.IFS('1. Artikeldata Grund'!I199="","",'1. Artikeldata Grund'!I199=Tabeller!$J$3,"",'1. Artikeldata Grund'!I199=Tabeller!$J$4,"",'1. Artikeldata Grund'!I199=Tabeller!$J$5,LEFT('1. Artikeldata Grund'!I199,1),'1. Artikeldata Grund'!I199=Tabeller!$J$6,LEFT('1. Artikeldata Grund'!I199,1))</f>
        <v/>
      </c>
      <c r="AV199" s="27" t="str" cm="1">
        <f t="array" ref="AV199">_xlfn.IFS('1. Artikeldata Grund'!J199="","",'1. Artikeldata Grund'!J199=Tabeller!$K$3,"",'1. Artikeldata Grund'!J199=Tabeller!$K$4,"",'1. Artikeldata Grund'!J199=Tabeller!$K$5,LEFT('1. Artikeldata Grund'!J199,1),'1. Artikeldata Grund'!J199=Tabeller!$K$6,LEFT('1. Artikeldata Grund'!J199,1),'1. Artikeldata Grund'!J199=Tabeller!$K$7,LEFT('1. Artikeldata Grund'!J199,1))</f>
        <v/>
      </c>
      <c r="AW199" s="27"/>
      <c r="AX199" s="27">
        <f>IF('APH KIC KIA PC'!K199=Tabeller!$AI$4,2,1)</f>
        <v>1</v>
      </c>
      <c r="AY199" s="27" t="str" cm="1">
        <f t="array" ref="AY199">IF('APH KIC KIA PC'!K199=Tabeller!$AI$4,99,IFERROR(_xlfn.IFS('4. Inköpsdata'!L199=25%,41,'4. Inköpsdata'!L199=12%,42,'4. Inköpsdata'!L199=6%,43,'4. Inköpsdata'!L199="Momsfritt",38),""))</f>
        <v/>
      </c>
      <c r="AZ199" s="52" t="e">
        <f>IF('APH KIC KIA PC'!K199=Tabeller!$AI$4,'4. Inköpsdata'!J199,ROUND('APH KIC KIA PC'!AB199,2))</f>
        <v>#VALUE!</v>
      </c>
      <c r="BA199" s="52" t="e">
        <f>IF('APH KIC KIA PC'!K199=Tabeller!$AI$4,0.01,ROUND('APH KIC KIA PC'!AA199,2))</f>
        <v>#VALUE!</v>
      </c>
      <c r="BB199" s="27" t="str">
        <f>TRIM(RIGHT('1. Artikeldata Grund'!G199,2))</f>
        <v/>
      </c>
      <c r="BC199" s="136"/>
      <c r="BD199" s="48" t="s">
        <v>1895</v>
      </c>
      <c r="BE199" s="119"/>
      <c r="BF199" s="50" t="s">
        <v>112</v>
      </c>
      <c r="BG199" s="136"/>
      <c r="BH199" s="52"/>
      <c r="BI199" s="52"/>
      <c r="BJ199" s="52"/>
      <c r="BK199" s="52"/>
      <c r="BL199" s="53" t="s">
        <v>1800</v>
      </c>
      <c r="BM199" s="431" t="str">
        <f>TRIM('1. Artikeldata Grund'!D199)</f>
        <v/>
      </c>
    </row>
    <row r="200" spans="1:65" x14ac:dyDescent="0.25">
      <c r="A200" s="21">
        <v>196</v>
      </c>
      <c r="B200" s="491" t="str">
        <f>'APH KIC KIA PC'!I200</f>
        <v>Välj…</v>
      </c>
      <c r="C200" s="491" t="str">
        <f>'APH KIC KIA PC'!K200</f>
        <v>Välj…</v>
      </c>
      <c r="D200" s="46">
        <f>'APH KIC KIA PC'!D200</f>
        <v>0</v>
      </c>
      <c r="E200" s="47" t="str">
        <f>TRIM(LEFT('1. Artikeldata Grund'!E200,30))</f>
        <v/>
      </c>
      <c r="F200" s="397" t="str">
        <f>IFERROR(TRIM(RIGHT('1. Artikeldata Grund'!E200,LEN('1. Artikeldata Grund'!E200)-30)),"")</f>
        <v/>
      </c>
      <c r="G200" s="48" t="str">
        <f>TRIM('APH KIC KIA PC'!L200)</f>
        <v>Välj….</v>
      </c>
      <c r="H200" s="27">
        <f>'APH KIC KIA PC'!M200</f>
        <v>910</v>
      </c>
      <c r="I200" s="27">
        <v>99</v>
      </c>
      <c r="J200" s="117"/>
      <c r="K200" s="48" t="s">
        <v>1892</v>
      </c>
      <c r="L200" s="48" t="str">
        <f>IF('APH MD APH Specifika'!BD200="J","J","N")</f>
        <v>N</v>
      </c>
      <c r="M200" s="118"/>
      <c r="N200" s="48" t="s">
        <v>1895</v>
      </c>
      <c r="O200" s="119"/>
      <c r="P200" s="48" t="s">
        <v>1894</v>
      </c>
      <c r="Q200" s="27">
        <v>0</v>
      </c>
      <c r="R200" s="117"/>
      <c r="S200" s="117"/>
      <c r="T200" s="117"/>
      <c r="U200" s="117"/>
      <c r="V200" s="117"/>
      <c r="W200" s="27">
        <v>1</v>
      </c>
      <c r="X200" s="27">
        <v>1</v>
      </c>
      <c r="Y200" s="48" t="s">
        <v>1895</v>
      </c>
      <c r="Z200" s="48" t="s">
        <v>1895</v>
      </c>
      <c r="AA200" s="48" t="s">
        <v>1895</v>
      </c>
      <c r="AB200" s="119"/>
      <c r="AC200" s="119"/>
      <c r="AD200" s="119"/>
      <c r="AE200" s="119"/>
      <c r="AF200" s="119"/>
      <c r="AG200" s="119"/>
      <c r="AH200" s="48" t="s">
        <v>1895</v>
      </c>
      <c r="AI200" s="27" t="str">
        <f>TRIM(LEFT('1. Artikeldata Grund'!G200,6))</f>
        <v/>
      </c>
      <c r="AJ200" s="464" cm="1">
        <f t="array" ref="AJ200">_xlfn.IFS(AV200="1",20,AV200="2",20,AV200="3",20,AV200="0",99,AV200="",99)</f>
        <v>99</v>
      </c>
      <c r="AK200" s="50" t="s">
        <v>112</v>
      </c>
      <c r="AL200" s="50" t="s">
        <v>112</v>
      </c>
      <c r="AM200" s="117"/>
      <c r="AN200" s="48"/>
      <c r="AO200" s="48"/>
      <c r="AP200" s="50" t="s">
        <v>112</v>
      </c>
      <c r="AQ200" s="51">
        <v>1</v>
      </c>
      <c r="AR200" s="27" t="str">
        <f>TRIM('APH KIC KIA PC'!O200)</f>
        <v/>
      </c>
      <c r="AS200" s="118"/>
      <c r="AT200" s="48" t="str">
        <f>LEFT('1. Artikeldata Grund'!H200,2)</f>
        <v>Vä</v>
      </c>
      <c r="AU200" s="27" t="str" cm="1">
        <f t="array" ref="AU200">_xlfn.IFS('1. Artikeldata Grund'!I200="","",'1. Artikeldata Grund'!I200=Tabeller!$J$3,"",'1. Artikeldata Grund'!I200=Tabeller!$J$4,"",'1. Artikeldata Grund'!I200=Tabeller!$J$5,LEFT('1. Artikeldata Grund'!I200,1),'1. Artikeldata Grund'!I200=Tabeller!$J$6,LEFT('1. Artikeldata Grund'!I200,1))</f>
        <v/>
      </c>
      <c r="AV200" s="27" t="str" cm="1">
        <f t="array" ref="AV200">_xlfn.IFS('1. Artikeldata Grund'!J200="","",'1. Artikeldata Grund'!J200=Tabeller!$K$3,"",'1. Artikeldata Grund'!J200=Tabeller!$K$4,"",'1. Artikeldata Grund'!J200=Tabeller!$K$5,LEFT('1. Artikeldata Grund'!J200,1),'1. Artikeldata Grund'!J200=Tabeller!$K$6,LEFT('1. Artikeldata Grund'!J200,1),'1. Artikeldata Grund'!J200=Tabeller!$K$7,LEFT('1. Artikeldata Grund'!J200,1))</f>
        <v/>
      </c>
      <c r="AW200" s="27"/>
      <c r="AX200" s="27">
        <f>IF('APH KIC KIA PC'!K200=Tabeller!$AI$4,2,1)</f>
        <v>1</v>
      </c>
      <c r="AY200" s="27" t="str" cm="1">
        <f t="array" ref="AY200">IF('APH KIC KIA PC'!K200=Tabeller!$AI$4,99,IFERROR(_xlfn.IFS('4. Inköpsdata'!L200=25%,41,'4. Inköpsdata'!L200=12%,42,'4. Inköpsdata'!L200=6%,43,'4. Inköpsdata'!L200="Momsfritt",38),""))</f>
        <v/>
      </c>
      <c r="AZ200" s="52" t="e">
        <f>IF('APH KIC KIA PC'!K200=Tabeller!$AI$4,'4. Inköpsdata'!J200,ROUND('APH KIC KIA PC'!AB200,2))</f>
        <v>#VALUE!</v>
      </c>
      <c r="BA200" s="52" t="e">
        <f>IF('APH KIC KIA PC'!K200=Tabeller!$AI$4,0.01,ROUND('APH KIC KIA PC'!AA200,2))</f>
        <v>#VALUE!</v>
      </c>
      <c r="BB200" s="27" t="str">
        <f>TRIM(RIGHT('1. Artikeldata Grund'!G200,2))</f>
        <v/>
      </c>
      <c r="BC200" s="136"/>
      <c r="BD200" s="48" t="s">
        <v>1895</v>
      </c>
      <c r="BE200" s="119"/>
      <c r="BF200" s="50" t="s">
        <v>112</v>
      </c>
      <c r="BG200" s="136"/>
      <c r="BH200" s="52"/>
      <c r="BI200" s="52"/>
      <c r="BJ200" s="52"/>
      <c r="BK200" s="52"/>
      <c r="BL200" s="53" t="s">
        <v>1800</v>
      </c>
      <c r="BM200" s="431" t="str">
        <f>TRIM('1. Artikeldata Grund'!D200)</f>
        <v/>
      </c>
    </row>
    <row r="201" spans="1:65" x14ac:dyDescent="0.25">
      <c r="A201" s="21">
        <v>197</v>
      </c>
      <c r="B201" s="491" t="str">
        <f>'APH KIC KIA PC'!I201</f>
        <v>Välj…</v>
      </c>
      <c r="C201" s="491" t="str">
        <f>'APH KIC KIA PC'!K201</f>
        <v>Välj…</v>
      </c>
      <c r="D201" s="46">
        <f>'APH KIC KIA PC'!D201</f>
        <v>0</v>
      </c>
      <c r="E201" s="47" t="str">
        <f>TRIM(LEFT('1. Artikeldata Grund'!E201,30))</f>
        <v/>
      </c>
      <c r="F201" s="397" t="str">
        <f>IFERROR(TRIM(RIGHT('1. Artikeldata Grund'!E201,LEN('1. Artikeldata Grund'!E201)-30)),"")</f>
        <v/>
      </c>
      <c r="G201" s="48" t="str">
        <f>TRIM('APH KIC KIA PC'!L201)</f>
        <v>Välj….</v>
      </c>
      <c r="H201" s="27">
        <f>'APH KIC KIA PC'!M201</f>
        <v>910</v>
      </c>
      <c r="I201" s="27">
        <v>99</v>
      </c>
      <c r="J201" s="117"/>
      <c r="K201" s="48" t="s">
        <v>1892</v>
      </c>
      <c r="L201" s="48" t="str">
        <f>IF('APH MD APH Specifika'!BD201="J","J","N")</f>
        <v>N</v>
      </c>
      <c r="M201" s="118"/>
      <c r="N201" s="48" t="s">
        <v>1895</v>
      </c>
      <c r="O201" s="119"/>
      <c r="P201" s="48" t="s">
        <v>1894</v>
      </c>
      <c r="Q201" s="27">
        <v>0</v>
      </c>
      <c r="R201" s="117"/>
      <c r="S201" s="117"/>
      <c r="T201" s="117"/>
      <c r="U201" s="117"/>
      <c r="V201" s="117"/>
      <c r="W201" s="27">
        <v>1</v>
      </c>
      <c r="X201" s="27">
        <v>1</v>
      </c>
      <c r="Y201" s="48" t="s">
        <v>1895</v>
      </c>
      <c r="Z201" s="48" t="s">
        <v>1895</v>
      </c>
      <c r="AA201" s="48" t="s">
        <v>1895</v>
      </c>
      <c r="AB201" s="119"/>
      <c r="AC201" s="119"/>
      <c r="AD201" s="119"/>
      <c r="AE201" s="119"/>
      <c r="AF201" s="119"/>
      <c r="AG201" s="119"/>
      <c r="AH201" s="48" t="s">
        <v>1895</v>
      </c>
      <c r="AI201" s="27" t="str">
        <f>TRIM(LEFT('1. Artikeldata Grund'!G201,6))</f>
        <v/>
      </c>
      <c r="AJ201" s="464" cm="1">
        <f t="array" ref="AJ201">_xlfn.IFS(AV201="1",20,AV201="2",20,AV201="3",20,AV201="0",99,AV201="",99)</f>
        <v>99</v>
      </c>
      <c r="AK201" s="50" t="s">
        <v>112</v>
      </c>
      <c r="AL201" s="50" t="s">
        <v>112</v>
      </c>
      <c r="AM201" s="117"/>
      <c r="AN201" s="48"/>
      <c r="AO201" s="48"/>
      <c r="AP201" s="50" t="s">
        <v>112</v>
      </c>
      <c r="AQ201" s="51">
        <v>1</v>
      </c>
      <c r="AR201" s="27" t="str">
        <f>TRIM('APH KIC KIA PC'!O201)</f>
        <v/>
      </c>
      <c r="AS201" s="118"/>
      <c r="AT201" s="48" t="str">
        <f>LEFT('1. Artikeldata Grund'!H201,2)</f>
        <v>Vä</v>
      </c>
      <c r="AU201" s="27" t="str" cm="1">
        <f t="array" ref="AU201">_xlfn.IFS('1. Artikeldata Grund'!I201="","",'1. Artikeldata Grund'!I201=Tabeller!$J$3,"",'1. Artikeldata Grund'!I201=Tabeller!$J$4,"",'1. Artikeldata Grund'!I201=Tabeller!$J$5,LEFT('1. Artikeldata Grund'!I201,1),'1. Artikeldata Grund'!I201=Tabeller!$J$6,LEFT('1. Artikeldata Grund'!I201,1))</f>
        <v/>
      </c>
      <c r="AV201" s="27" t="str" cm="1">
        <f t="array" ref="AV201">_xlfn.IFS('1. Artikeldata Grund'!J201="","",'1. Artikeldata Grund'!J201=Tabeller!$K$3,"",'1. Artikeldata Grund'!J201=Tabeller!$K$4,"",'1. Artikeldata Grund'!J201=Tabeller!$K$5,LEFT('1. Artikeldata Grund'!J201,1),'1. Artikeldata Grund'!J201=Tabeller!$K$6,LEFT('1. Artikeldata Grund'!J201,1),'1. Artikeldata Grund'!J201=Tabeller!$K$7,LEFT('1. Artikeldata Grund'!J201,1))</f>
        <v/>
      </c>
      <c r="AW201" s="27"/>
      <c r="AX201" s="27">
        <f>IF('APH KIC KIA PC'!K201=Tabeller!$AI$4,2,1)</f>
        <v>1</v>
      </c>
      <c r="AY201" s="27" t="str" cm="1">
        <f t="array" ref="AY201">IF('APH KIC KIA PC'!K201=Tabeller!$AI$4,99,IFERROR(_xlfn.IFS('4. Inköpsdata'!L201=25%,41,'4. Inköpsdata'!L201=12%,42,'4. Inköpsdata'!L201=6%,43,'4. Inköpsdata'!L201="Momsfritt",38),""))</f>
        <v/>
      </c>
      <c r="AZ201" s="52" t="e">
        <f>IF('APH KIC KIA PC'!K201=Tabeller!$AI$4,'4. Inköpsdata'!J201,ROUND('APH KIC KIA PC'!AB201,2))</f>
        <v>#VALUE!</v>
      </c>
      <c r="BA201" s="52" t="e">
        <f>IF('APH KIC KIA PC'!K201=Tabeller!$AI$4,0.01,ROUND('APH KIC KIA PC'!AA201,2))</f>
        <v>#VALUE!</v>
      </c>
      <c r="BB201" s="27" t="str">
        <f>TRIM(RIGHT('1. Artikeldata Grund'!G201,2))</f>
        <v/>
      </c>
      <c r="BC201" s="136"/>
      <c r="BD201" s="48" t="s">
        <v>1895</v>
      </c>
      <c r="BE201" s="119"/>
      <c r="BF201" s="50" t="s">
        <v>112</v>
      </c>
      <c r="BG201" s="136"/>
      <c r="BH201" s="52"/>
      <c r="BI201" s="52"/>
      <c r="BJ201" s="52"/>
      <c r="BK201" s="52"/>
      <c r="BL201" s="53" t="s">
        <v>1800</v>
      </c>
      <c r="BM201" s="431" t="str">
        <f>TRIM('1. Artikeldata Grund'!D201)</f>
        <v/>
      </c>
    </row>
    <row r="202" spans="1:65" x14ac:dyDescent="0.25">
      <c r="A202" s="21">
        <v>198</v>
      </c>
      <c r="B202" s="491" t="str">
        <f>'APH KIC KIA PC'!I202</f>
        <v>Välj…</v>
      </c>
      <c r="C202" s="491" t="str">
        <f>'APH KIC KIA PC'!K202</f>
        <v>Välj…</v>
      </c>
      <c r="D202" s="46">
        <f>'APH KIC KIA PC'!D202</f>
        <v>0</v>
      </c>
      <c r="E202" s="47" t="str">
        <f>TRIM(LEFT('1. Artikeldata Grund'!E202,30))</f>
        <v/>
      </c>
      <c r="F202" s="397" t="str">
        <f>IFERROR(TRIM(RIGHT('1. Artikeldata Grund'!E202,LEN('1. Artikeldata Grund'!E202)-30)),"")</f>
        <v/>
      </c>
      <c r="G202" s="48" t="str">
        <f>TRIM('APH KIC KIA PC'!L202)</f>
        <v>Välj….</v>
      </c>
      <c r="H202" s="27">
        <f>'APH KIC KIA PC'!M202</f>
        <v>910</v>
      </c>
      <c r="I202" s="27">
        <v>99</v>
      </c>
      <c r="J202" s="117"/>
      <c r="K202" s="48" t="s">
        <v>1892</v>
      </c>
      <c r="L202" s="48" t="str">
        <f>IF('APH MD APH Specifika'!BD202="J","J","N")</f>
        <v>N</v>
      </c>
      <c r="M202" s="118"/>
      <c r="N202" s="48" t="s">
        <v>1895</v>
      </c>
      <c r="O202" s="119"/>
      <c r="P202" s="48" t="s">
        <v>1894</v>
      </c>
      <c r="Q202" s="27">
        <v>0</v>
      </c>
      <c r="R202" s="117"/>
      <c r="S202" s="117"/>
      <c r="T202" s="117"/>
      <c r="U202" s="117"/>
      <c r="V202" s="117"/>
      <c r="W202" s="27">
        <v>1</v>
      </c>
      <c r="X202" s="27">
        <v>1</v>
      </c>
      <c r="Y202" s="48" t="s">
        <v>1895</v>
      </c>
      <c r="Z202" s="48" t="s">
        <v>1895</v>
      </c>
      <c r="AA202" s="48" t="s">
        <v>1895</v>
      </c>
      <c r="AB202" s="119"/>
      <c r="AC202" s="119"/>
      <c r="AD202" s="119"/>
      <c r="AE202" s="119"/>
      <c r="AF202" s="119"/>
      <c r="AG202" s="119"/>
      <c r="AH202" s="48" t="s">
        <v>1895</v>
      </c>
      <c r="AI202" s="27" t="str">
        <f>TRIM(LEFT('1. Artikeldata Grund'!G202,6))</f>
        <v/>
      </c>
      <c r="AJ202" s="464" cm="1">
        <f t="array" ref="AJ202">_xlfn.IFS(AV202="1",20,AV202="2",20,AV202="3",20,AV202="0",99,AV202="",99)</f>
        <v>99</v>
      </c>
      <c r="AK202" s="50" t="s">
        <v>112</v>
      </c>
      <c r="AL202" s="50" t="s">
        <v>112</v>
      </c>
      <c r="AM202" s="117"/>
      <c r="AN202" s="48"/>
      <c r="AO202" s="48"/>
      <c r="AP202" s="50" t="s">
        <v>112</v>
      </c>
      <c r="AQ202" s="51">
        <v>1</v>
      </c>
      <c r="AR202" s="27" t="str">
        <f>TRIM('APH KIC KIA PC'!O202)</f>
        <v/>
      </c>
      <c r="AS202" s="118"/>
      <c r="AT202" s="48" t="str">
        <f>LEFT('1. Artikeldata Grund'!H202,2)</f>
        <v>Vä</v>
      </c>
      <c r="AU202" s="27" t="str" cm="1">
        <f t="array" ref="AU202">_xlfn.IFS('1. Artikeldata Grund'!I202="","",'1. Artikeldata Grund'!I202=Tabeller!$J$3,"",'1. Artikeldata Grund'!I202=Tabeller!$J$4,"",'1. Artikeldata Grund'!I202=Tabeller!$J$5,LEFT('1. Artikeldata Grund'!I202,1),'1. Artikeldata Grund'!I202=Tabeller!$J$6,LEFT('1. Artikeldata Grund'!I202,1))</f>
        <v/>
      </c>
      <c r="AV202" s="27" t="str" cm="1">
        <f t="array" ref="AV202">_xlfn.IFS('1. Artikeldata Grund'!J202="","",'1. Artikeldata Grund'!J202=Tabeller!$K$3,"",'1. Artikeldata Grund'!J202=Tabeller!$K$4,"",'1. Artikeldata Grund'!J202=Tabeller!$K$5,LEFT('1. Artikeldata Grund'!J202,1),'1. Artikeldata Grund'!J202=Tabeller!$K$6,LEFT('1. Artikeldata Grund'!J202,1),'1. Artikeldata Grund'!J202=Tabeller!$K$7,LEFT('1. Artikeldata Grund'!J202,1))</f>
        <v/>
      </c>
      <c r="AW202" s="27"/>
      <c r="AX202" s="27">
        <f>IF('APH KIC KIA PC'!K202=Tabeller!$AI$4,2,1)</f>
        <v>1</v>
      </c>
      <c r="AY202" s="27" t="str" cm="1">
        <f t="array" ref="AY202">IF('APH KIC KIA PC'!K202=Tabeller!$AI$4,99,IFERROR(_xlfn.IFS('4. Inköpsdata'!L202=25%,41,'4. Inköpsdata'!L202=12%,42,'4. Inköpsdata'!L202=6%,43,'4. Inköpsdata'!L202="Momsfritt",38),""))</f>
        <v/>
      </c>
      <c r="AZ202" s="52" t="e">
        <f>IF('APH KIC KIA PC'!K202=Tabeller!$AI$4,'4. Inköpsdata'!J202,ROUND('APH KIC KIA PC'!AB202,2))</f>
        <v>#VALUE!</v>
      </c>
      <c r="BA202" s="52" t="e">
        <f>IF('APH KIC KIA PC'!K202=Tabeller!$AI$4,0.01,ROUND('APH KIC KIA PC'!AA202,2))</f>
        <v>#VALUE!</v>
      </c>
      <c r="BB202" s="27" t="str">
        <f>TRIM(RIGHT('1. Artikeldata Grund'!G202,2))</f>
        <v/>
      </c>
      <c r="BC202" s="136"/>
      <c r="BD202" s="48" t="s">
        <v>1895</v>
      </c>
      <c r="BE202" s="119"/>
      <c r="BF202" s="50" t="s">
        <v>112</v>
      </c>
      <c r="BG202" s="136"/>
      <c r="BH202" s="52"/>
      <c r="BI202" s="52"/>
      <c r="BJ202" s="52"/>
      <c r="BK202" s="52"/>
      <c r="BL202" s="53" t="s">
        <v>1800</v>
      </c>
      <c r="BM202" s="431" t="str">
        <f>TRIM('1. Artikeldata Grund'!D202)</f>
        <v/>
      </c>
    </row>
    <row r="203" spans="1:65" x14ac:dyDescent="0.25">
      <c r="A203" s="21">
        <v>199</v>
      </c>
      <c r="B203" s="491" t="str">
        <f>'APH KIC KIA PC'!I203</f>
        <v>Välj…</v>
      </c>
      <c r="C203" s="491" t="str">
        <f>'APH KIC KIA PC'!K203</f>
        <v>Välj…</v>
      </c>
      <c r="D203" s="46">
        <f>'APH KIC KIA PC'!D203</f>
        <v>0</v>
      </c>
      <c r="E203" s="47" t="str">
        <f>TRIM(LEFT('1. Artikeldata Grund'!E203,30))</f>
        <v/>
      </c>
      <c r="F203" s="397" t="str">
        <f>IFERROR(TRIM(RIGHT('1. Artikeldata Grund'!E203,LEN('1. Artikeldata Grund'!E203)-30)),"")</f>
        <v/>
      </c>
      <c r="G203" s="48" t="str">
        <f>TRIM('APH KIC KIA PC'!L203)</f>
        <v>Välj….</v>
      </c>
      <c r="H203" s="27">
        <f>'APH KIC KIA PC'!M203</f>
        <v>910</v>
      </c>
      <c r="I203" s="27">
        <v>99</v>
      </c>
      <c r="J203" s="117"/>
      <c r="K203" s="48" t="s">
        <v>1892</v>
      </c>
      <c r="L203" s="48" t="str">
        <f>IF('APH MD APH Specifika'!BD203="J","J","N")</f>
        <v>N</v>
      </c>
      <c r="M203" s="118"/>
      <c r="N203" s="48" t="s">
        <v>1895</v>
      </c>
      <c r="O203" s="119"/>
      <c r="P203" s="48" t="s">
        <v>1894</v>
      </c>
      <c r="Q203" s="27">
        <v>0</v>
      </c>
      <c r="R203" s="117"/>
      <c r="S203" s="117"/>
      <c r="T203" s="117"/>
      <c r="U203" s="117"/>
      <c r="V203" s="117"/>
      <c r="W203" s="27">
        <v>1</v>
      </c>
      <c r="X203" s="27">
        <v>1</v>
      </c>
      <c r="Y203" s="48" t="s">
        <v>1895</v>
      </c>
      <c r="Z203" s="48" t="s">
        <v>1895</v>
      </c>
      <c r="AA203" s="48" t="s">
        <v>1895</v>
      </c>
      <c r="AB203" s="119"/>
      <c r="AC203" s="119"/>
      <c r="AD203" s="119"/>
      <c r="AE203" s="119"/>
      <c r="AF203" s="119"/>
      <c r="AG203" s="119"/>
      <c r="AH203" s="48" t="s">
        <v>1895</v>
      </c>
      <c r="AI203" s="27" t="str">
        <f>TRIM(LEFT('1. Artikeldata Grund'!G203,6))</f>
        <v/>
      </c>
      <c r="AJ203" s="464" cm="1">
        <f t="array" ref="AJ203">_xlfn.IFS(AV203="1",20,AV203="2",20,AV203="3",20,AV203="0",99,AV203="",99)</f>
        <v>99</v>
      </c>
      <c r="AK203" s="50" t="s">
        <v>112</v>
      </c>
      <c r="AL203" s="50" t="s">
        <v>112</v>
      </c>
      <c r="AM203" s="117"/>
      <c r="AN203" s="48"/>
      <c r="AO203" s="48"/>
      <c r="AP203" s="50" t="s">
        <v>112</v>
      </c>
      <c r="AQ203" s="51">
        <v>1</v>
      </c>
      <c r="AR203" s="27" t="str">
        <f>TRIM('APH KIC KIA PC'!O203)</f>
        <v/>
      </c>
      <c r="AS203" s="118"/>
      <c r="AT203" s="48" t="str">
        <f>LEFT('1. Artikeldata Grund'!H203,2)</f>
        <v>Vä</v>
      </c>
      <c r="AU203" s="27" t="str" cm="1">
        <f t="array" ref="AU203">_xlfn.IFS('1. Artikeldata Grund'!I203="","",'1. Artikeldata Grund'!I203=Tabeller!$J$3,"",'1. Artikeldata Grund'!I203=Tabeller!$J$4,"",'1. Artikeldata Grund'!I203=Tabeller!$J$5,LEFT('1. Artikeldata Grund'!I203,1),'1. Artikeldata Grund'!I203=Tabeller!$J$6,LEFT('1. Artikeldata Grund'!I203,1))</f>
        <v/>
      </c>
      <c r="AV203" s="27" t="str" cm="1">
        <f t="array" ref="AV203">_xlfn.IFS('1. Artikeldata Grund'!J203="","",'1. Artikeldata Grund'!J203=Tabeller!$K$3,"",'1. Artikeldata Grund'!J203=Tabeller!$K$4,"",'1. Artikeldata Grund'!J203=Tabeller!$K$5,LEFT('1. Artikeldata Grund'!J203,1),'1. Artikeldata Grund'!J203=Tabeller!$K$6,LEFT('1. Artikeldata Grund'!J203,1),'1. Artikeldata Grund'!J203=Tabeller!$K$7,LEFT('1. Artikeldata Grund'!J203,1))</f>
        <v/>
      </c>
      <c r="AW203" s="27"/>
      <c r="AX203" s="27">
        <f>IF('APH KIC KIA PC'!K203=Tabeller!$AI$4,2,1)</f>
        <v>1</v>
      </c>
      <c r="AY203" s="27" t="str" cm="1">
        <f t="array" ref="AY203">IF('APH KIC KIA PC'!K203=Tabeller!$AI$4,99,IFERROR(_xlfn.IFS('4. Inköpsdata'!L203=25%,41,'4. Inköpsdata'!L203=12%,42,'4. Inköpsdata'!L203=6%,43,'4. Inköpsdata'!L203="Momsfritt",38),""))</f>
        <v/>
      </c>
      <c r="AZ203" s="52" t="e">
        <f>IF('APH KIC KIA PC'!K203=Tabeller!$AI$4,'4. Inköpsdata'!J203,ROUND('APH KIC KIA PC'!AB203,2))</f>
        <v>#VALUE!</v>
      </c>
      <c r="BA203" s="52" t="e">
        <f>IF('APH KIC KIA PC'!K203=Tabeller!$AI$4,0.01,ROUND('APH KIC KIA PC'!AA203,2))</f>
        <v>#VALUE!</v>
      </c>
      <c r="BB203" s="27" t="str">
        <f>TRIM(RIGHT('1. Artikeldata Grund'!G203,2))</f>
        <v/>
      </c>
      <c r="BC203" s="136"/>
      <c r="BD203" s="48" t="s">
        <v>1895</v>
      </c>
      <c r="BE203" s="119"/>
      <c r="BF203" s="50" t="s">
        <v>112</v>
      </c>
      <c r="BG203" s="136"/>
      <c r="BH203" s="52"/>
      <c r="BI203" s="52"/>
      <c r="BJ203" s="52"/>
      <c r="BK203" s="52"/>
      <c r="BL203" s="53" t="s">
        <v>1800</v>
      </c>
      <c r="BM203" s="431" t="str">
        <f>TRIM('1. Artikeldata Grund'!D203)</f>
        <v/>
      </c>
    </row>
    <row r="204" spans="1:65" x14ac:dyDescent="0.25">
      <c r="A204" s="21">
        <v>200</v>
      </c>
      <c r="B204" s="491" t="str">
        <f>'APH KIC KIA PC'!I204</f>
        <v>Välj…</v>
      </c>
      <c r="C204" s="491" t="str">
        <f>'APH KIC KIA PC'!K204</f>
        <v>Välj…</v>
      </c>
      <c r="D204" s="46">
        <f>'APH KIC KIA PC'!D204</f>
        <v>0</v>
      </c>
      <c r="E204" s="47" t="str">
        <f>TRIM(LEFT('1. Artikeldata Grund'!E204,30))</f>
        <v/>
      </c>
      <c r="F204" s="397" t="str">
        <f>IFERROR(TRIM(RIGHT('1. Artikeldata Grund'!E204,LEN('1. Artikeldata Grund'!E204)-30)),"")</f>
        <v/>
      </c>
      <c r="G204" s="48" t="str">
        <f>TRIM('APH KIC KIA PC'!L204)</f>
        <v>Välj….</v>
      </c>
      <c r="H204" s="27">
        <f>'APH KIC KIA PC'!M204</f>
        <v>910</v>
      </c>
      <c r="I204" s="27">
        <v>99</v>
      </c>
      <c r="J204" s="117"/>
      <c r="K204" s="48" t="s">
        <v>1892</v>
      </c>
      <c r="L204" s="48" t="str">
        <f>IF('APH MD APH Specifika'!BD204="J","J","N")</f>
        <v>N</v>
      </c>
      <c r="M204" s="118"/>
      <c r="N204" s="48" t="s">
        <v>1895</v>
      </c>
      <c r="O204" s="119"/>
      <c r="P204" s="48" t="s">
        <v>1894</v>
      </c>
      <c r="Q204" s="27">
        <v>0</v>
      </c>
      <c r="R204" s="117"/>
      <c r="S204" s="117"/>
      <c r="T204" s="117"/>
      <c r="U204" s="117"/>
      <c r="V204" s="117"/>
      <c r="W204" s="27">
        <v>1</v>
      </c>
      <c r="X204" s="27">
        <v>1</v>
      </c>
      <c r="Y204" s="48" t="s">
        <v>1895</v>
      </c>
      <c r="Z204" s="48" t="s">
        <v>1895</v>
      </c>
      <c r="AA204" s="48" t="s">
        <v>1895</v>
      </c>
      <c r="AB204" s="119"/>
      <c r="AC204" s="119"/>
      <c r="AD204" s="119"/>
      <c r="AE204" s="119"/>
      <c r="AF204" s="119"/>
      <c r="AG204" s="119"/>
      <c r="AH204" s="48" t="s">
        <v>1895</v>
      </c>
      <c r="AI204" s="27" t="str">
        <f>TRIM(LEFT('1. Artikeldata Grund'!G204,6))</f>
        <v/>
      </c>
      <c r="AJ204" s="464" cm="1">
        <f t="array" ref="AJ204">_xlfn.IFS(AV204="1",20,AV204="2",20,AV204="3",20,AV204="0",99,AV204="",99)</f>
        <v>99</v>
      </c>
      <c r="AK204" s="50" t="s">
        <v>112</v>
      </c>
      <c r="AL204" s="50" t="s">
        <v>112</v>
      </c>
      <c r="AM204" s="117"/>
      <c r="AN204" s="48"/>
      <c r="AO204" s="48"/>
      <c r="AP204" s="50" t="s">
        <v>112</v>
      </c>
      <c r="AQ204" s="51">
        <v>1</v>
      </c>
      <c r="AR204" s="27" t="str">
        <f>TRIM('APH KIC KIA PC'!O204)</f>
        <v/>
      </c>
      <c r="AS204" s="118"/>
      <c r="AT204" s="48" t="str">
        <f>LEFT('1. Artikeldata Grund'!H204,2)</f>
        <v>Vä</v>
      </c>
      <c r="AU204" s="27" t="str" cm="1">
        <f t="array" ref="AU204">_xlfn.IFS('1. Artikeldata Grund'!I204="","",'1. Artikeldata Grund'!I204=Tabeller!$J$3,"",'1. Artikeldata Grund'!I204=Tabeller!$J$4,"",'1. Artikeldata Grund'!I204=Tabeller!$J$5,LEFT('1. Artikeldata Grund'!I204,1),'1. Artikeldata Grund'!I204=Tabeller!$J$6,LEFT('1. Artikeldata Grund'!I204,1))</f>
        <v/>
      </c>
      <c r="AV204" s="27" t="str" cm="1">
        <f t="array" ref="AV204">_xlfn.IFS('1. Artikeldata Grund'!J204="","",'1. Artikeldata Grund'!J204=Tabeller!$K$3,"",'1. Artikeldata Grund'!J204=Tabeller!$K$4,"",'1. Artikeldata Grund'!J204=Tabeller!$K$5,LEFT('1. Artikeldata Grund'!J204,1),'1. Artikeldata Grund'!J204=Tabeller!$K$6,LEFT('1. Artikeldata Grund'!J204,1),'1. Artikeldata Grund'!J204=Tabeller!$K$7,LEFT('1. Artikeldata Grund'!J204,1))</f>
        <v/>
      </c>
      <c r="AW204" s="27"/>
      <c r="AX204" s="27">
        <f>IF('APH KIC KIA PC'!K204=Tabeller!$AI$4,2,1)</f>
        <v>1</v>
      </c>
      <c r="AY204" s="27" t="str" cm="1">
        <f t="array" ref="AY204">IF('APH KIC KIA PC'!K204=Tabeller!$AI$4,99,IFERROR(_xlfn.IFS('4. Inköpsdata'!L204=25%,41,'4. Inköpsdata'!L204=12%,42,'4. Inköpsdata'!L204=6%,43,'4. Inköpsdata'!L204="Momsfritt",38),""))</f>
        <v/>
      </c>
      <c r="AZ204" s="52" t="e">
        <f>IF('APH KIC KIA PC'!K204=Tabeller!$AI$4,'4. Inköpsdata'!J204,ROUND('APH KIC KIA PC'!AB204,2))</f>
        <v>#VALUE!</v>
      </c>
      <c r="BA204" s="52" t="e">
        <f>IF('APH KIC KIA PC'!K204=Tabeller!$AI$4,0.01,ROUND('APH KIC KIA PC'!AA204,2))</f>
        <v>#VALUE!</v>
      </c>
      <c r="BB204" s="27" t="str">
        <f>TRIM(RIGHT('1. Artikeldata Grund'!G204,2))</f>
        <v/>
      </c>
      <c r="BC204" s="136"/>
      <c r="BD204" s="48" t="s">
        <v>1895</v>
      </c>
      <c r="BE204" s="119"/>
      <c r="BF204" s="50" t="s">
        <v>112</v>
      </c>
      <c r="BG204" s="136"/>
      <c r="BH204" s="52"/>
      <c r="BI204" s="52"/>
      <c r="BJ204" s="52"/>
      <c r="BK204" s="52"/>
      <c r="BL204" s="53" t="s">
        <v>1800</v>
      </c>
      <c r="BM204" s="431" t="str">
        <f>TRIM('1. Artikeldata Grund'!D204)</f>
        <v/>
      </c>
    </row>
  </sheetData>
  <sheetProtection sort="0" autoFilter="0"/>
  <autoFilter ref="A4:BM4" xr:uid="{00000000-0001-0000-0000-000000000000}"/>
  <mergeCells count="1">
    <mergeCell ref="AU2:AW2"/>
  </mergeCells>
  <pageMargins left="0.75" right="0.75" top="1" bottom="1" header="0.5" footer="0.5"/>
  <pageSetup paperSize="9" scale="1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sheetPr>
  <dimension ref="A1:BL204"/>
  <sheetViews>
    <sheetView zoomScale="80"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10.42578125" style="40" customWidth="1"/>
    <col min="2" max="3" width="10.5703125" style="40" customWidth="1"/>
    <col min="4" max="4" width="11.7109375" style="172" bestFit="1" customWidth="1"/>
    <col min="5" max="5" width="10.85546875" style="173" customWidth="1"/>
    <col min="6" max="6" width="10.42578125" style="173" customWidth="1"/>
    <col min="7" max="7" width="9.42578125" style="174" bestFit="1" customWidth="1"/>
    <col min="8" max="8" width="17.140625" style="175" customWidth="1"/>
    <col min="9" max="9" width="10.28515625" style="175" customWidth="1"/>
    <col min="10" max="10" width="10.7109375" style="175" customWidth="1"/>
    <col min="11" max="11" width="9.85546875" style="175" customWidth="1"/>
    <col min="12" max="12" width="10.42578125" style="175" customWidth="1"/>
    <col min="13" max="13" width="10.140625" style="173" customWidth="1"/>
    <col min="14" max="14" width="14.5703125" style="173" customWidth="1"/>
    <col min="15" max="15" width="9.28515625" style="176" customWidth="1"/>
    <col min="16" max="16" width="17.7109375" style="177" bestFit="1" customWidth="1"/>
    <col min="17" max="17" width="17.85546875" style="173" customWidth="1"/>
    <col min="18" max="18" width="10.85546875" style="173" customWidth="1"/>
    <col min="19" max="19" width="17.85546875" style="174" customWidth="1"/>
    <col min="20" max="20" width="10" style="175" customWidth="1"/>
    <col min="21" max="21" width="9.140625" style="175" customWidth="1"/>
    <col min="22" max="22" width="10.42578125" style="175" customWidth="1"/>
    <col min="23" max="23" width="10" style="175" customWidth="1"/>
    <col min="24" max="24" width="10.5703125" style="175" customWidth="1"/>
    <col min="25" max="25" width="13.140625" style="150" bestFit="1" customWidth="1"/>
    <col min="26" max="26" width="11" style="183" customWidth="1"/>
    <col min="27" max="27" width="11.5703125" style="176" customWidth="1"/>
    <col min="28" max="28" width="17.7109375" style="177" bestFit="1" customWidth="1"/>
    <col min="29" max="29" width="20.140625" style="173" bestFit="1" customWidth="1"/>
    <col min="30" max="30" width="13.42578125" style="183" bestFit="1" customWidth="1"/>
    <col min="31" max="31" width="17.7109375" style="174" bestFit="1" customWidth="1"/>
    <col min="32" max="32" width="12.28515625" style="175" bestFit="1" customWidth="1"/>
    <col min="33" max="33" width="11.7109375" style="175" bestFit="1" customWidth="1"/>
    <col min="34" max="34" width="12.140625" style="175" bestFit="1" customWidth="1"/>
    <col min="35" max="35" width="11.42578125" style="175" bestFit="1" customWidth="1"/>
    <col min="36" max="36" width="13" style="175" bestFit="1" customWidth="1"/>
    <col min="37" max="37" width="13.140625" style="149" bestFit="1" customWidth="1"/>
    <col min="38" max="38" width="18.140625" style="183" bestFit="1" customWidth="1"/>
    <col min="39" max="39" width="17.28515625" style="176" bestFit="1" customWidth="1"/>
    <col min="40" max="40" width="17.7109375" style="177" bestFit="1" customWidth="1"/>
    <col min="41" max="41" width="19.5703125" style="173" bestFit="1" customWidth="1"/>
    <col min="42" max="42" width="14.5703125" style="183" bestFit="1" customWidth="1"/>
    <col min="43" max="43" width="17.7109375" style="174" bestFit="1" customWidth="1"/>
    <col min="44" max="44" width="12.28515625" style="175" bestFit="1" customWidth="1"/>
    <col min="45" max="45" width="11.7109375" style="175" bestFit="1" customWidth="1"/>
    <col min="46" max="46" width="12.140625" style="175" bestFit="1" customWidth="1"/>
    <col min="47" max="47" width="11.42578125" style="175" bestFit="1" customWidth="1"/>
    <col min="48" max="48" width="13" style="175" bestFit="1" customWidth="1"/>
    <col min="49" max="49" width="13.140625" style="150" bestFit="1" customWidth="1"/>
    <col min="50" max="50" width="18.140625" style="183" bestFit="1" customWidth="1"/>
    <col min="51" max="51" width="17.28515625" style="176" bestFit="1" customWidth="1"/>
    <col min="52" max="52" width="17.7109375" style="177" bestFit="1" customWidth="1"/>
    <col min="53" max="53" width="19.5703125" style="191" bestFit="1" customWidth="1"/>
    <col min="54" max="54" width="14.5703125" style="191" bestFit="1" customWidth="1"/>
    <col min="55" max="55" width="17.7109375" style="40" bestFit="1" customWidth="1"/>
    <col min="56" max="56" width="12.28515625" style="40" bestFit="1" customWidth="1"/>
    <col min="57" max="57" width="11.7109375" style="40" bestFit="1" customWidth="1"/>
    <col min="58" max="58" width="12.140625" style="40" bestFit="1" customWidth="1"/>
    <col min="59" max="59" width="11.42578125" style="40" bestFit="1" customWidth="1"/>
    <col min="60" max="60" width="13" style="40" bestFit="1" customWidth="1"/>
    <col min="61" max="61" width="13.140625" bestFit="1" customWidth="1"/>
    <col min="62" max="62" width="18.140625" style="40" bestFit="1" customWidth="1"/>
    <col min="63" max="63" width="17.28515625" style="40" bestFit="1" customWidth="1"/>
    <col min="64" max="64" width="17.7109375" style="40" bestFit="1" customWidth="1"/>
  </cols>
  <sheetData>
    <row r="1" spans="1:64" s="1" customFormat="1" ht="16.5" thickBot="1" x14ac:dyDescent="0.3">
      <c r="A1" s="38"/>
      <c r="B1" s="38"/>
      <c r="C1" s="38"/>
      <c r="D1" s="151"/>
      <c r="E1" s="152"/>
      <c r="F1" s="152"/>
      <c r="G1" s="153"/>
      <c r="H1" s="154"/>
      <c r="I1" s="154"/>
      <c r="J1" s="154"/>
      <c r="K1" s="154"/>
      <c r="L1" s="154"/>
      <c r="M1" s="152"/>
      <c r="N1" s="152"/>
      <c r="O1" s="155"/>
      <c r="P1" s="156"/>
      <c r="Q1" s="152"/>
      <c r="R1" s="152"/>
      <c r="S1" s="153"/>
      <c r="T1" s="154"/>
      <c r="U1" s="154"/>
      <c r="V1" s="154"/>
      <c r="W1" s="154"/>
      <c r="X1" s="154"/>
      <c r="Y1" s="143"/>
      <c r="Z1" s="178"/>
      <c r="AA1" s="155"/>
      <c r="AB1" s="156"/>
      <c r="AC1" s="152"/>
      <c r="AD1" s="178"/>
      <c r="AE1" s="153"/>
      <c r="AF1" s="154"/>
      <c r="AG1" s="154"/>
      <c r="AH1" s="154"/>
      <c r="AI1" s="154"/>
      <c r="AJ1" s="154"/>
      <c r="AK1" s="142"/>
      <c r="AL1" s="178"/>
      <c r="AM1" s="155"/>
      <c r="AN1" s="156"/>
      <c r="AO1" s="152"/>
      <c r="AP1" s="178"/>
      <c r="AQ1" s="153"/>
      <c r="AR1" s="154"/>
      <c r="AS1" s="154"/>
      <c r="AT1" s="154"/>
      <c r="AU1" s="154"/>
      <c r="AV1" s="154"/>
      <c r="AW1" s="143"/>
      <c r="AX1" s="178"/>
      <c r="AY1" s="155"/>
      <c r="AZ1" s="156"/>
      <c r="BA1" s="186"/>
      <c r="BB1" s="186"/>
      <c r="BC1" s="38"/>
      <c r="BD1" s="38"/>
      <c r="BE1" s="38"/>
      <c r="BF1" s="38"/>
      <c r="BG1" s="38"/>
      <c r="BH1" s="38"/>
      <c r="BJ1" s="38"/>
      <c r="BK1" s="38"/>
      <c r="BL1" s="38"/>
    </row>
    <row r="2" spans="1:64" x14ac:dyDescent="0.25">
      <c r="D2" s="157" t="s">
        <v>1960</v>
      </c>
      <c r="E2" s="158" t="s">
        <v>1960</v>
      </c>
      <c r="F2" s="158" t="s">
        <v>1960</v>
      </c>
      <c r="G2" s="158" t="s">
        <v>1960</v>
      </c>
      <c r="H2" s="158" t="s">
        <v>1960</v>
      </c>
      <c r="I2" s="158" t="s">
        <v>1960</v>
      </c>
      <c r="J2" s="158" t="s">
        <v>1960</v>
      </c>
      <c r="K2" s="158" t="s">
        <v>1960</v>
      </c>
      <c r="L2" s="158" t="s">
        <v>1960</v>
      </c>
      <c r="M2" s="158" t="s">
        <v>1960</v>
      </c>
      <c r="N2" s="158" t="s">
        <v>1960</v>
      </c>
      <c r="O2" s="158" t="s">
        <v>1960</v>
      </c>
      <c r="P2" s="158" t="s">
        <v>1960</v>
      </c>
      <c r="Q2" s="452" t="s">
        <v>1961</v>
      </c>
      <c r="R2" s="160" t="s">
        <v>1961</v>
      </c>
      <c r="S2" s="160" t="s">
        <v>1961</v>
      </c>
      <c r="T2" s="160" t="s">
        <v>1961</v>
      </c>
      <c r="U2" s="160" t="s">
        <v>1961</v>
      </c>
      <c r="V2" s="160" t="s">
        <v>1961</v>
      </c>
      <c r="W2" s="160" t="s">
        <v>1961</v>
      </c>
      <c r="X2" s="160" t="s">
        <v>1961</v>
      </c>
      <c r="Y2" s="144" t="s">
        <v>1961</v>
      </c>
      <c r="Z2" s="160" t="s">
        <v>1961</v>
      </c>
      <c r="AA2" s="160" t="s">
        <v>1961</v>
      </c>
      <c r="AB2" s="179" t="s">
        <v>1961</v>
      </c>
      <c r="AC2" s="180" t="s">
        <v>1962</v>
      </c>
      <c r="AD2" s="181" t="s">
        <v>1962</v>
      </c>
      <c r="AE2" s="181" t="s">
        <v>1962</v>
      </c>
      <c r="AF2" s="181" t="s">
        <v>1962</v>
      </c>
      <c r="AG2" s="181" t="s">
        <v>1962</v>
      </c>
      <c r="AH2" s="181" t="s">
        <v>1962</v>
      </c>
      <c r="AI2" s="181" t="s">
        <v>1962</v>
      </c>
      <c r="AJ2" s="181" t="s">
        <v>1962</v>
      </c>
      <c r="AK2" s="145" t="s">
        <v>1962</v>
      </c>
      <c r="AL2" s="181" t="s">
        <v>1962</v>
      </c>
      <c r="AM2" s="181" t="s">
        <v>1962</v>
      </c>
      <c r="AN2" s="184" t="s">
        <v>1962</v>
      </c>
      <c r="AO2" s="159" t="s">
        <v>1963</v>
      </c>
      <c r="AP2" s="160" t="s">
        <v>1963</v>
      </c>
      <c r="AQ2" s="160" t="s">
        <v>1963</v>
      </c>
      <c r="AR2" s="160" t="s">
        <v>1963</v>
      </c>
      <c r="AS2" s="160" t="s">
        <v>1963</v>
      </c>
      <c r="AT2" s="160" t="s">
        <v>1963</v>
      </c>
      <c r="AU2" s="160" t="s">
        <v>1963</v>
      </c>
      <c r="AV2" s="160" t="s">
        <v>1963</v>
      </c>
      <c r="AW2" s="144" t="s">
        <v>1963</v>
      </c>
      <c r="AX2" s="160" t="s">
        <v>1963</v>
      </c>
      <c r="AY2" s="160" t="s">
        <v>1963</v>
      </c>
      <c r="AZ2" s="179" t="s">
        <v>1963</v>
      </c>
      <c r="BA2" s="187" t="s">
        <v>1964</v>
      </c>
      <c r="BB2" s="188" t="s">
        <v>1964</v>
      </c>
      <c r="BC2" s="188" t="s">
        <v>1964</v>
      </c>
      <c r="BD2" s="188" t="s">
        <v>1964</v>
      </c>
      <c r="BE2" s="188" t="s">
        <v>1964</v>
      </c>
      <c r="BF2" s="188" t="s">
        <v>1964</v>
      </c>
      <c r="BG2" s="188" t="s">
        <v>1964</v>
      </c>
      <c r="BH2" s="188" t="s">
        <v>1964</v>
      </c>
      <c r="BI2" s="146" t="s">
        <v>1964</v>
      </c>
      <c r="BJ2" s="188" t="s">
        <v>1964</v>
      </c>
      <c r="BK2" s="188" t="s">
        <v>1964</v>
      </c>
      <c r="BL2" s="192" t="s">
        <v>1964</v>
      </c>
    </row>
    <row r="3" spans="1:64" s="8" customFormat="1" ht="25.5" x14ac:dyDescent="0.25">
      <c r="A3" s="85" t="s">
        <v>1888</v>
      </c>
      <c r="B3" s="5" t="s">
        <v>1888</v>
      </c>
      <c r="C3" s="5" t="s">
        <v>1888</v>
      </c>
      <c r="D3" s="161" t="s">
        <v>1889</v>
      </c>
      <c r="E3" s="17" t="s">
        <v>1965</v>
      </c>
      <c r="F3" s="24" t="s">
        <v>1891</v>
      </c>
      <c r="G3" s="9" t="s">
        <v>1965</v>
      </c>
      <c r="H3" s="403" t="s">
        <v>1966</v>
      </c>
      <c r="I3" s="403" t="s">
        <v>1967</v>
      </c>
      <c r="J3" s="403" t="s">
        <v>1968</v>
      </c>
      <c r="K3" s="403" t="s">
        <v>1969</v>
      </c>
      <c r="L3" s="24" t="s">
        <v>1891</v>
      </c>
      <c r="M3" s="17" t="s">
        <v>1965</v>
      </c>
      <c r="N3" s="162" t="s">
        <v>1889</v>
      </c>
      <c r="O3" s="9" t="s">
        <v>1965</v>
      </c>
      <c r="P3" s="429" t="s">
        <v>1970</v>
      </c>
      <c r="Q3" s="453" t="s">
        <v>1970</v>
      </c>
      <c r="R3" s="24" t="s">
        <v>1891</v>
      </c>
      <c r="S3" s="163" t="s">
        <v>1970</v>
      </c>
      <c r="T3" s="24" t="s">
        <v>1891</v>
      </c>
      <c r="U3" s="24" t="s">
        <v>1891</v>
      </c>
      <c r="V3" s="24" t="s">
        <v>1891</v>
      </c>
      <c r="W3" s="24" t="s">
        <v>1891</v>
      </c>
      <c r="X3" s="24" t="s">
        <v>1891</v>
      </c>
      <c r="Y3" s="108" t="s">
        <v>1896</v>
      </c>
      <c r="Z3" s="24" t="s">
        <v>1891</v>
      </c>
      <c r="AA3" s="9" t="s">
        <v>1965</v>
      </c>
      <c r="AB3" s="163" t="s">
        <v>1970</v>
      </c>
      <c r="AC3" s="163" t="s">
        <v>1970</v>
      </c>
      <c r="AD3" s="24" t="s">
        <v>1891</v>
      </c>
      <c r="AE3" s="163" t="s">
        <v>1970</v>
      </c>
      <c r="AF3" s="24" t="s">
        <v>1891</v>
      </c>
      <c r="AG3" s="24" t="s">
        <v>1891</v>
      </c>
      <c r="AH3" s="24" t="s">
        <v>1891</v>
      </c>
      <c r="AI3" s="24" t="s">
        <v>1891</v>
      </c>
      <c r="AJ3" s="24" t="s">
        <v>1891</v>
      </c>
      <c r="AK3" s="108" t="s">
        <v>1896</v>
      </c>
      <c r="AL3" s="24" t="s">
        <v>1891</v>
      </c>
      <c r="AM3" s="9" t="s">
        <v>1965</v>
      </c>
      <c r="AN3" s="163" t="s">
        <v>1970</v>
      </c>
      <c r="AO3" s="163" t="s">
        <v>1970</v>
      </c>
      <c r="AP3" s="24" t="s">
        <v>1891</v>
      </c>
      <c r="AQ3" s="163" t="s">
        <v>1970</v>
      </c>
      <c r="AR3" s="24" t="s">
        <v>1891</v>
      </c>
      <c r="AS3" s="24" t="s">
        <v>1891</v>
      </c>
      <c r="AT3" s="24" t="s">
        <v>1891</v>
      </c>
      <c r="AU3" s="24" t="s">
        <v>1891</v>
      </c>
      <c r="AV3" s="24" t="s">
        <v>1891</v>
      </c>
      <c r="AW3" s="108" t="s">
        <v>1896</v>
      </c>
      <c r="AX3" s="24" t="s">
        <v>1891</v>
      </c>
      <c r="AY3" s="10" t="s">
        <v>1965</v>
      </c>
      <c r="AZ3" s="163" t="s">
        <v>1970</v>
      </c>
      <c r="BA3" s="163" t="s">
        <v>1970</v>
      </c>
      <c r="BB3" s="24" t="s">
        <v>1891</v>
      </c>
      <c r="BC3" s="163" t="s">
        <v>1970</v>
      </c>
      <c r="BD3" s="24" t="s">
        <v>1891</v>
      </c>
      <c r="BE3" s="24" t="s">
        <v>1891</v>
      </c>
      <c r="BF3" s="24" t="s">
        <v>1891</v>
      </c>
      <c r="BG3" s="24" t="s">
        <v>1891</v>
      </c>
      <c r="BH3" s="24" t="s">
        <v>1891</v>
      </c>
      <c r="BI3" s="108" t="s">
        <v>1896</v>
      </c>
      <c r="BJ3" s="24" t="s">
        <v>1891</v>
      </c>
      <c r="BK3" s="10" t="s">
        <v>1965</v>
      </c>
      <c r="BL3" s="163" t="s">
        <v>1970</v>
      </c>
    </row>
    <row r="4" spans="1:64" s="15" customFormat="1" ht="38.25" x14ac:dyDescent="0.25">
      <c r="A4" s="72" t="s">
        <v>76</v>
      </c>
      <c r="B4" s="4" t="s">
        <v>1901</v>
      </c>
      <c r="C4" s="4" t="s">
        <v>1902</v>
      </c>
      <c r="D4" s="74" t="s">
        <v>1903</v>
      </c>
      <c r="E4" s="164" t="s">
        <v>1971</v>
      </c>
      <c r="F4" s="165" t="s">
        <v>1972</v>
      </c>
      <c r="G4" s="166" t="s">
        <v>1973</v>
      </c>
      <c r="H4" s="402" t="s">
        <v>1974</v>
      </c>
      <c r="I4" s="402" t="s">
        <v>1975</v>
      </c>
      <c r="J4" s="402" t="s">
        <v>1976</v>
      </c>
      <c r="K4" s="402" t="s">
        <v>1977</v>
      </c>
      <c r="L4" s="167" t="s">
        <v>1978</v>
      </c>
      <c r="M4" s="168" t="s">
        <v>1979</v>
      </c>
      <c r="N4" s="20" t="s">
        <v>1835</v>
      </c>
      <c r="O4" s="168" t="s">
        <v>1958</v>
      </c>
      <c r="P4" s="170" t="s">
        <v>1959</v>
      </c>
      <c r="Q4" s="454" t="s">
        <v>1971</v>
      </c>
      <c r="R4" s="167" t="s">
        <v>1972</v>
      </c>
      <c r="S4" s="170" t="s">
        <v>1973</v>
      </c>
      <c r="T4" s="171" t="s">
        <v>1974</v>
      </c>
      <c r="U4" s="171" t="s">
        <v>1975</v>
      </c>
      <c r="V4" s="171" t="s">
        <v>1976</v>
      </c>
      <c r="W4" s="171" t="s">
        <v>1977</v>
      </c>
      <c r="X4" s="171" t="s">
        <v>1978</v>
      </c>
      <c r="Y4" s="147" t="s">
        <v>1980</v>
      </c>
      <c r="Z4" s="171" t="s">
        <v>1835</v>
      </c>
      <c r="AA4" s="164" t="s">
        <v>1958</v>
      </c>
      <c r="AB4" s="169" t="s">
        <v>1959</v>
      </c>
      <c r="AC4" s="182" t="s">
        <v>1981</v>
      </c>
      <c r="AD4" s="167" t="s">
        <v>1972</v>
      </c>
      <c r="AE4" s="170" t="s">
        <v>1973</v>
      </c>
      <c r="AF4" s="171" t="s">
        <v>1974</v>
      </c>
      <c r="AG4" s="171" t="s">
        <v>1975</v>
      </c>
      <c r="AH4" s="171" t="s">
        <v>1976</v>
      </c>
      <c r="AI4" s="171" t="s">
        <v>1977</v>
      </c>
      <c r="AJ4" s="171" t="s">
        <v>1978</v>
      </c>
      <c r="AK4" s="147" t="s">
        <v>1980</v>
      </c>
      <c r="AL4" s="171" t="s">
        <v>1835</v>
      </c>
      <c r="AM4" s="164" t="s">
        <v>1958</v>
      </c>
      <c r="AN4" s="169" t="s">
        <v>1959</v>
      </c>
      <c r="AO4" s="185" t="s">
        <v>1971</v>
      </c>
      <c r="AP4" s="167" t="s">
        <v>1972</v>
      </c>
      <c r="AQ4" s="170" t="s">
        <v>1973</v>
      </c>
      <c r="AR4" s="167" t="s">
        <v>1974</v>
      </c>
      <c r="AS4" s="171" t="s">
        <v>1975</v>
      </c>
      <c r="AT4" s="171" t="s">
        <v>1976</v>
      </c>
      <c r="AU4" s="167" t="s">
        <v>1977</v>
      </c>
      <c r="AV4" s="171" t="s">
        <v>1978</v>
      </c>
      <c r="AW4" s="147" t="s">
        <v>1980</v>
      </c>
      <c r="AX4" s="171" t="s">
        <v>1835</v>
      </c>
      <c r="AY4" s="164" t="s">
        <v>1958</v>
      </c>
      <c r="AZ4" s="189" t="s">
        <v>1959</v>
      </c>
      <c r="BA4" s="185" t="s">
        <v>1971</v>
      </c>
      <c r="BB4" s="167" t="s">
        <v>1972</v>
      </c>
      <c r="BC4" s="190" t="s">
        <v>1973</v>
      </c>
      <c r="BD4" s="171" t="s">
        <v>1974</v>
      </c>
      <c r="BE4" s="171" t="s">
        <v>1975</v>
      </c>
      <c r="BF4" s="171" t="s">
        <v>1976</v>
      </c>
      <c r="BG4" s="171" t="s">
        <v>1977</v>
      </c>
      <c r="BH4" s="171" t="s">
        <v>1978</v>
      </c>
      <c r="BI4" s="147" t="s">
        <v>1980</v>
      </c>
      <c r="BJ4" s="167" t="s">
        <v>1835</v>
      </c>
      <c r="BK4" s="193" t="s">
        <v>1958</v>
      </c>
      <c r="BL4" s="189" t="s">
        <v>1959</v>
      </c>
    </row>
    <row r="5" spans="1:64" s="7" customFormat="1" ht="12.75" x14ac:dyDescent="0.2">
      <c r="A5" s="73">
        <v>1</v>
      </c>
      <c r="B5" s="73" t="str">
        <f>'APH KIC KIA PC'!I5</f>
        <v>Välj…</v>
      </c>
      <c r="C5" s="73" t="str">
        <f>'APH KIC KIA PC'!K5</f>
        <v>Välj…</v>
      </c>
      <c r="D5" s="449">
        <f>'APH KIC KIA PC'!D5</f>
        <v>0</v>
      </c>
      <c r="E5" s="68" t="s">
        <v>112</v>
      </c>
      <c r="F5" s="68"/>
      <c r="G5" s="69">
        <v>1</v>
      </c>
      <c r="H5" s="534">
        <f>'3. Förpackningsdata'!F5</f>
        <v>0</v>
      </c>
      <c r="I5" s="534">
        <f>'3. Förpackningsdata'!G5</f>
        <v>0</v>
      </c>
      <c r="J5" s="534">
        <f>'3. Förpackningsdata'!I5</f>
        <v>0</v>
      </c>
      <c r="K5" s="534">
        <f>'3. Förpackningsdata'!H5</f>
        <v>0</v>
      </c>
      <c r="L5" s="81"/>
      <c r="M5" s="68" t="s">
        <v>1982</v>
      </c>
      <c r="N5" s="69" t="str">
        <f>IF('APH KIC KIA PC'!X5="","",'APH KIC KIA PC'!X5)</f>
        <v/>
      </c>
      <c r="O5" s="70" t="s">
        <v>1800</v>
      </c>
      <c r="P5" s="451" t="str">
        <f>TRIM('1. Artikeldata Grund'!D5)</f>
        <v/>
      </c>
      <c r="Q5" s="450" t="str">
        <f>IF(S5="","",IF('3. Förpackningsdata'!K5="","",'3. Förpackningsdata'!K5))</f>
        <v/>
      </c>
      <c r="R5" s="35"/>
      <c r="S5" s="28" t="str">
        <f>IF('3. Förpackningsdata'!L5="","",'3. Förpackningsdata'!L5)</f>
        <v/>
      </c>
      <c r="T5" s="26"/>
      <c r="U5" s="26"/>
      <c r="V5" s="26"/>
      <c r="W5" s="26"/>
      <c r="X5" s="26"/>
      <c r="Y5" s="358" t="str" cm="1">
        <f t="array" ref="Y5">IF(AC5&lt;&gt;Tabeller!$AJ$4,_xlfn.IFS(Q5=Tabeller!$AJ$3,"",Q5=Tabeller!$AM$4,"C",Q5=Tabeller!$AM$5,"L",Q5=Tabeller!$AM$6,"P",Q5="",""),"1")</f>
        <v/>
      </c>
      <c r="Z5" s="29"/>
      <c r="AA5" s="357" t="str">
        <f>IF(AB5="","","EAN")</f>
        <v/>
      </c>
      <c r="AB5" s="76" t="str">
        <f>TRIM(IF('3. Förpackningsdata'!M5="","",'3. Förpackningsdata'!M5))</f>
        <v/>
      </c>
      <c r="AC5" s="77" t="str">
        <f>IF(AE5="","",IF('3. Förpackningsdata'!O5="","",'3. Förpackningsdata'!O5))</f>
        <v/>
      </c>
      <c r="AD5" s="71"/>
      <c r="AE5" s="69" t="str">
        <f>IF('3. Förpackningsdata'!P5="","",'3. Förpackningsdata'!P5)</f>
        <v/>
      </c>
      <c r="AF5" s="81"/>
      <c r="AG5" s="81"/>
      <c r="AH5" s="81"/>
      <c r="AI5" s="81"/>
      <c r="AJ5" s="81"/>
      <c r="AK5" s="358" t="str" cm="1">
        <f t="array" ref="AK5">_xlfn.IFS(AC5=Tabeller!$AJ$4,"C",AC5=Tabeller!$AJ$5,"L",AC5=Tabeller!$AJ$6,"P",AC5="","")</f>
        <v/>
      </c>
      <c r="AL5" s="71"/>
      <c r="AM5" s="194" t="str">
        <f>IF(AN5="","","EAN")</f>
        <v/>
      </c>
      <c r="AN5" s="75" t="str">
        <f>TRIM(IF('3. Förpackningsdata'!Q5="","",'3. Förpackningsdata'!Q5))</f>
        <v/>
      </c>
      <c r="AO5" s="78" t="str">
        <f>IF(AQ5="","",IF('3. Förpackningsdata'!S5="","",'3. Förpackningsdata'!S5))</f>
        <v/>
      </c>
      <c r="AP5" s="29"/>
      <c r="AQ5" s="28" t="str">
        <f>IF('3. Förpackningsdata'!T5="","",'3. Förpackningsdata'!T5)</f>
        <v/>
      </c>
      <c r="AR5" s="26"/>
      <c r="AS5" s="26"/>
      <c r="AT5" s="26"/>
      <c r="AU5" s="26"/>
      <c r="AV5" s="26"/>
      <c r="AW5" s="358" t="str" cm="1">
        <f t="array" ref="AW5">_xlfn.IFS(AO5=Tabeller!$AK$5,"P",AO5=Tabeller!$AK$4,"L",AO5="","")</f>
        <v/>
      </c>
      <c r="AX5" s="29"/>
      <c r="AY5" s="357" t="str">
        <f>IF(AZ5="","","EAN")</f>
        <v/>
      </c>
      <c r="AZ5" s="76" t="str">
        <f>TRIM(IF('3. Förpackningsdata'!U5="","",'3. Förpackningsdata'!U5))</f>
        <v/>
      </c>
      <c r="BA5" s="79" t="str">
        <f>IF(BC5="","",IF('3. Förpackningsdata'!W5="","",'3. Förpackningsdata'!W5))</f>
        <v/>
      </c>
      <c r="BB5" s="87"/>
      <c r="BC5" s="71" t="str">
        <f>IF('3. Förpackningsdata'!X5="","",'3. Förpackningsdata'!X5)</f>
        <v/>
      </c>
      <c r="BD5" s="87"/>
      <c r="BE5" s="87"/>
      <c r="BF5" s="87"/>
      <c r="BG5" s="87"/>
      <c r="BH5" s="87"/>
      <c r="BI5" s="148" t="str" cm="1">
        <f t="array" ref="BI5">_xlfn.IFS(BA5=Tabeller!$AK$5,"P",BA5=Tabeller!$AK$4,"L",BA5="","")</f>
        <v/>
      </c>
      <c r="BJ5" s="87"/>
      <c r="BK5" s="194" t="str">
        <f>IF(BL5="","","EAN")</f>
        <v/>
      </c>
      <c r="BL5" s="75" t="str">
        <f>TRIM(IF('3. Förpackningsdata'!Y5="","",'3. Förpackningsdata'!Y5))</f>
        <v/>
      </c>
    </row>
    <row r="6" spans="1:64" s="7" customFormat="1" ht="12.75" x14ac:dyDescent="0.2">
      <c r="A6" s="73">
        <v>2</v>
      </c>
      <c r="B6" s="73" t="str">
        <f>'APH KIC KIA PC'!I6</f>
        <v>Välj…</v>
      </c>
      <c r="C6" s="73" t="str">
        <f>'APH KIC KIA PC'!K6</f>
        <v>Välj…</v>
      </c>
      <c r="D6" s="449">
        <f>'APH KIC KIA PC'!D6</f>
        <v>0</v>
      </c>
      <c r="E6" s="68" t="s">
        <v>112</v>
      </c>
      <c r="F6" s="68"/>
      <c r="G6" s="69">
        <v>1</v>
      </c>
      <c r="H6" s="534">
        <f>'3. Förpackningsdata'!F6</f>
        <v>0</v>
      </c>
      <c r="I6" s="534">
        <f>'3. Förpackningsdata'!G6</f>
        <v>0</v>
      </c>
      <c r="J6" s="534">
        <f>'3. Förpackningsdata'!I6</f>
        <v>0</v>
      </c>
      <c r="K6" s="534">
        <f>'3. Förpackningsdata'!H6</f>
        <v>0</v>
      </c>
      <c r="L6" s="81"/>
      <c r="M6" s="68" t="s">
        <v>1982</v>
      </c>
      <c r="N6" s="69" t="str">
        <f>IF('APH KIC KIA PC'!X6="","",'APH KIC KIA PC'!X6)</f>
        <v/>
      </c>
      <c r="O6" s="70" t="s">
        <v>1800</v>
      </c>
      <c r="P6" s="451" t="str">
        <f>TRIM('1. Artikeldata Grund'!D6)</f>
        <v/>
      </c>
      <c r="Q6" s="450" t="str">
        <f>IF(S6="","",IF('3. Förpackningsdata'!K6="","",'3. Förpackningsdata'!K6))</f>
        <v/>
      </c>
      <c r="R6" s="35"/>
      <c r="S6" s="28" t="str">
        <f>IF('3. Förpackningsdata'!L6="","",'3. Förpackningsdata'!L6)</f>
        <v/>
      </c>
      <c r="T6" s="26"/>
      <c r="U6" s="26"/>
      <c r="V6" s="26"/>
      <c r="W6" s="26"/>
      <c r="X6" s="26"/>
      <c r="Y6" s="358" t="str" cm="1">
        <f t="array" ref="Y6">IF(AC6&lt;&gt;Tabeller!$AJ$4,_xlfn.IFS(Q6=Tabeller!$AJ$3,"",Q6=Tabeller!$AM$4,"C",Q6=Tabeller!$AM$5,"L",Q6=Tabeller!$AM$6,"P",Q6="",""),"1")</f>
        <v/>
      </c>
      <c r="Z6" s="29"/>
      <c r="AA6" s="357" t="str">
        <f t="shared" ref="AA6:AA44" si="0">IF(AB6="","","EAN")</f>
        <v/>
      </c>
      <c r="AB6" s="76" t="str">
        <f>TRIM(IF('3. Förpackningsdata'!M6="","",'3. Förpackningsdata'!M6))</f>
        <v/>
      </c>
      <c r="AC6" s="77" t="str">
        <f>IF(AE6="","",IF('3. Förpackningsdata'!O6="","",'3. Förpackningsdata'!O6))</f>
        <v/>
      </c>
      <c r="AD6" s="71"/>
      <c r="AE6" s="69" t="str">
        <f>IF('3. Förpackningsdata'!P6="","",'3. Förpackningsdata'!P6)</f>
        <v/>
      </c>
      <c r="AF6" s="81"/>
      <c r="AG6" s="81"/>
      <c r="AH6" s="81"/>
      <c r="AI6" s="81"/>
      <c r="AJ6" s="81"/>
      <c r="AK6" s="358" t="str" cm="1">
        <f t="array" ref="AK6">_xlfn.IFS(AC6=Tabeller!$AJ$4,"C",AC6=Tabeller!$AJ$5,"L",AC6=Tabeller!$AJ$6,"P",AC6="","")</f>
        <v/>
      </c>
      <c r="AL6" s="71"/>
      <c r="AM6" s="194" t="str">
        <f t="shared" ref="AM6:AM44" si="1">IF(AN6="","","EAN")</f>
        <v/>
      </c>
      <c r="AN6" s="75" t="str">
        <f>TRIM(IF('3. Förpackningsdata'!Q6="","",'3. Förpackningsdata'!Q6))</f>
        <v/>
      </c>
      <c r="AO6" s="78" t="str">
        <f>IF(AQ6="","",IF('3. Förpackningsdata'!S6="","",'3. Förpackningsdata'!S6))</f>
        <v/>
      </c>
      <c r="AP6" s="29"/>
      <c r="AQ6" s="28" t="str">
        <f>IF('3. Förpackningsdata'!T6="","",'3. Förpackningsdata'!T6)</f>
        <v/>
      </c>
      <c r="AR6" s="26"/>
      <c r="AS6" s="26"/>
      <c r="AT6" s="26"/>
      <c r="AU6" s="26"/>
      <c r="AV6" s="26"/>
      <c r="AW6" s="358" t="str" cm="1">
        <f t="array" ref="AW6">_xlfn.IFS(AO6=Tabeller!$AK$5,"P",AO6=Tabeller!$AK$4,"L",AO6="","")</f>
        <v/>
      </c>
      <c r="AX6" s="29"/>
      <c r="AY6" s="357" t="str">
        <f t="shared" ref="AY6:AY44" si="2">IF(AZ6="","","EAN")</f>
        <v/>
      </c>
      <c r="AZ6" s="76" t="str">
        <f>TRIM(IF('3. Förpackningsdata'!U6="","",'3. Förpackningsdata'!U6))</f>
        <v/>
      </c>
      <c r="BA6" s="79" t="str">
        <f>IF(BC6="","",IF('3. Förpackningsdata'!W6="","",'3. Förpackningsdata'!W6))</f>
        <v/>
      </c>
      <c r="BB6" s="87"/>
      <c r="BC6" s="71" t="str">
        <f>IF('3. Förpackningsdata'!X6="","",'3. Förpackningsdata'!X6)</f>
        <v/>
      </c>
      <c r="BD6" s="87"/>
      <c r="BE6" s="87"/>
      <c r="BF6" s="87"/>
      <c r="BG6" s="87"/>
      <c r="BH6" s="87"/>
      <c r="BI6" s="148" t="str" cm="1">
        <f t="array" ref="BI6">_xlfn.IFS(BA6=Tabeller!$AK$5,"P",BA6=Tabeller!$AK$4,"L",BA6="","")</f>
        <v/>
      </c>
      <c r="BJ6" s="87"/>
      <c r="BK6" s="194" t="str">
        <f t="shared" ref="BK6:BK44" si="3">IF(BL6="","","EAN")</f>
        <v/>
      </c>
      <c r="BL6" s="75" t="str">
        <f>TRIM(IF('3. Förpackningsdata'!Y6="","",'3. Förpackningsdata'!Y6))</f>
        <v/>
      </c>
    </row>
    <row r="7" spans="1:64" s="7" customFormat="1" ht="12.75" x14ac:dyDescent="0.2">
      <c r="A7" s="73">
        <v>3</v>
      </c>
      <c r="B7" s="73" t="str">
        <f>'APH KIC KIA PC'!I7</f>
        <v>Välj…</v>
      </c>
      <c r="C7" s="73" t="str">
        <f>'APH KIC KIA PC'!K7</f>
        <v>Välj…</v>
      </c>
      <c r="D7" s="449">
        <f>'APH KIC KIA PC'!D7</f>
        <v>0</v>
      </c>
      <c r="E7" s="68" t="s">
        <v>112</v>
      </c>
      <c r="F7" s="68"/>
      <c r="G7" s="69">
        <v>1</v>
      </c>
      <c r="H7" s="534">
        <f>'3. Förpackningsdata'!F7</f>
        <v>0</v>
      </c>
      <c r="I7" s="534">
        <f>'3. Förpackningsdata'!G7</f>
        <v>0</v>
      </c>
      <c r="J7" s="534">
        <f>'3. Förpackningsdata'!I7</f>
        <v>0</v>
      </c>
      <c r="K7" s="534">
        <f>'3. Förpackningsdata'!H7</f>
        <v>0</v>
      </c>
      <c r="L7" s="81"/>
      <c r="M7" s="68" t="s">
        <v>1982</v>
      </c>
      <c r="N7" s="69" t="str">
        <f>IF('APH KIC KIA PC'!X7="","",'APH KIC KIA PC'!X7)</f>
        <v/>
      </c>
      <c r="O7" s="70" t="s">
        <v>1800</v>
      </c>
      <c r="P7" s="451" t="str">
        <f>TRIM('1. Artikeldata Grund'!D7)</f>
        <v/>
      </c>
      <c r="Q7" s="450" t="str">
        <f>IF(S7="","",IF('3. Förpackningsdata'!K7="","",'3. Förpackningsdata'!K7))</f>
        <v/>
      </c>
      <c r="R7" s="35"/>
      <c r="S7" s="28" t="str">
        <f>IF('3. Förpackningsdata'!L7="","",'3. Förpackningsdata'!L7)</f>
        <v/>
      </c>
      <c r="T7" s="26"/>
      <c r="U7" s="26"/>
      <c r="V7" s="26"/>
      <c r="W7" s="26"/>
      <c r="X7" s="26"/>
      <c r="Y7" s="358" t="str" cm="1">
        <f t="array" ref="Y7">IF(AC7&lt;&gt;Tabeller!$AJ$4,_xlfn.IFS(Q7=Tabeller!$AJ$3,"",Q7=Tabeller!$AM$4,"C",Q7=Tabeller!$AM$5,"L",Q7=Tabeller!$AM$6,"P",Q7="",""),"1")</f>
        <v/>
      </c>
      <c r="Z7" s="29"/>
      <c r="AA7" s="357" t="str">
        <f t="shared" si="0"/>
        <v/>
      </c>
      <c r="AB7" s="76" t="str">
        <f>TRIM(IF('3. Förpackningsdata'!M7="","",'3. Förpackningsdata'!M7))</f>
        <v/>
      </c>
      <c r="AC7" s="77" t="str">
        <f>IF(AE7="","",IF('3. Förpackningsdata'!O7="","",'3. Förpackningsdata'!O7))</f>
        <v/>
      </c>
      <c r="AD7" s="71"/>
      <c r="AE7" s="69" t="str">
        <f>IF('3. Förpackningsdata'!P7="","",'3. Förpackningsdata'!P7)</f>
        <v/>
      </c>
      <c r="AF7" s="81"/>
      <c r="AG7" s="81"/>
      <c r="AH7" s="81"/>
      <c r="AI7" s="81"/>
      <c r="AJ7" s="81"/>
      <c r="AK7" s="358" t="str" cm="1">
        <f t="array" ref="AK7">_xlfn.IFS(AC7=Tabeller!$AJ$4,"C",AC7=Tabeller!$AJ$5,"L",AC7=Tabeller!$AJ$6,"P",AC7="","")</f>
        <v/>
      </c>
      <c r="AL7" s="71"/>
      <c r="AM7" s="194" t="str">
        <f t="shared" si="1"/>
        <v/>
      </c>
      <c r="AN7" s="75" t="str">
        <f>TRIM(IF('3. Förpackningsdata'!Q7="","",'3. Förpackningsdata'!Q7))</f>
        <v/>
      </c>
      <c r="AO7" s="78" t="str">
        <f>IF(AQ7="","",IF('3. Förpackningsdata'!S7="","",'3. Förpackningsdata'!S7))</f>
        <v/>
      </c>
      <c r="AP7" s="29"/>
      <c r="AQ7" s="28" t="str">
        <f>IF('3. Förpackningsdata'!T7="","",'3. Förpackningsdata'!T7)</f>
        <v/>
      </c>
      <c r="AR7" s="26"/>
      <c r="AS7" s="26"/>
      <c r="AT7" s="26"/>
      <c r="AU7" s="26"/>
      <c r="AV7" s="26"/>
      <c r="AW7" s="358" t="str" cm="1">
        <f t="array" ref="AW7">_xlfn.IFS(AO7=Tabeller!$AK$5,"P",AO7=Tabeller!$AK$4,"L",AO7="","")</f>
        <v/>
      </c>
      <c r="AX7" s="29"/>
      <c r="AY7" s="357" t="str">
        <f t="shared" si="2"/>
        <v/>
      </c>
      <c r="AZ7" s="76" t="str">
        <f>TRIM(IF('3. Förpackningsdata'!U7="","",'3. Förpackningsdata'!U7))</f>
        <v/>
      </c>
      <c r="BA7" s="79" t="str">
        <f>IF(BC7="","",IF('3. Förpackningsdata'!W7="","",'3. Förpackningsdata'!W7))</f>
        <v/>
      </c>
      <c r="BB7" s="87"/>
      <c r="BC7" s="71" t="str">
        <f>IF('3. Förpackningsdata'!X7="","",'3. Förpackningsdata'!X7)</f>
        <v/>
      </c>
      <c r="BD7" s="87"/>
      <c r="BE7" s="87"/>
      <c r="BF7" s="87"/>
      <c r="BG7" s="87"/>
      <c r="BH7" s="87"/>
      <c r="BI7" s="148" t="str" cm="1">
        <f t="array" ref="BI7">_xlfn.IFS(BA7=Tabeller!$AK$5,"P",BA7=Tabeller!$AK$4,"L",BA7="","")</f>
        <v/>
      </c>
      <c r="BJ7" s="87"/>
      <c r="BK7" s="194" t="str">
        <f t="shared" si="3"/>
        <v/>
      </c>
      <c r="BL7" s="75" t="str">
        <f>TRIM(IF('3. Förpackningsdata'!Y7="","",'3. Förpackningsdata'!Y7))</f>
        <v/>
      </c>
    </row>
    <row r="8" spans="1:64" s="7" customFormat="1" ht="12.75" x14ac:dyDescent="0.2">
      <c r="A8" s="73">
        <v>4</v>
      </c>
      <c r="B8" s="73" t="str">
        <f>'APH KIC KIA PC'!I8</f>
        <v>Välj…</v>
      </c>
      <c r="C8" s="73" t="str">
        <f>'APH KIC KIA PC'!K8</f>
        <v>Välj…</v>
      </c>
      <c r="D8" s="449">
        <f>'APH KIC KIA PC'!D8</f>
        <v>0</v>
      </c>
      <c r="E8" s="68" t="s">
        <v>112</v>
      </c>
      <c r="F8" s="68"/>
      <c r="G8" s="69">
        <v>1</v>
      </c>
      <c r="H8" s="534">
        <f>'3. Förpackningsdata'!F8</f>
        <v>0</v>
      </c>
      <c r="I8" s="534">
        <f>'3. Förpackningsdata'!G8</f>
        <v>0</v>
      </c>
      <c r="J8" s="534">
        <f>'3. Förpackningsdata'!I8</f>
        <v>0</v>
      </c>
      <c r="K8" s="534">
        <f>'3. Förpackningsdata'!H8</f>
        <v>0</v>
      </c>
      <c r="L8" s="81"/>
      <c r="M8" s="68" t="s">
        <v>1982</v>
      </c>
      <c r="N8" s="69" t="str">
        <f>IF('APH KIC KIA PC'!X8="","",'APH KIC KIA PC'!X8)</f>
        <v/>
      </c>
      <c r="O8" s="70" t="s">
        <v>1800</v>
      </c>
      <c r="P8" s="451" t="str">
        <f>TRIM('1. Artikeldata Grund'!D8)</f>
        <v/>
      </c>
      <c r="Q8" s="450" t="str">
        <f>IF(S8="","",IF('3. Förpackningsdata'!K8="","",'3. Förpackningsdata'!K8))</f>
        <v/>
      </c>
      <c r="R8" s="35"/>
      <c r="S8" s="28" t="str">
        <f>IF('3. Förpackningsdata'!L8="","",'3. Förpackningsdata'!L8)</f>
        <v/>
      </c>
      <c r="T8" s="26"/>
      <c r="U8" s="26"/>
      <c r="V8" s="26"/>
      <c r="W8" s="26"/>
      <c r="X8" s="26"/>
      <c r="Y8" s="358" t="str" cm="1">
        <f t="array" ref="Y8">IF(AC8&lt;&gt;Tabeller!$AJ$4,_xlfn.IFS(Q8=Tabeller!$AJ$3,"",Q8=Tabeller!$AM$4,"C",Q8=Tabeller!$AM$5,"L",Q8=Tabeller!$AM$6,"P",Q8="",""),"1")</f>
        <v/>
      </c>
      <c r="Z8" s="29"/>
      <c r="AA8" s="357" t="str">
        <f t="shared" si="0"/>
        <v/>
      </c>
      <c r="AB8" s="76" t="str">
        <f>TRIM(IF('3. Förpackningsdata'!M8="","",'3. Förpackningsdata'!M8))</f>
        <v/>
      </c>
      <c r="AC8" s="77" t="str">
        <f>IF(AE8="","",IF('3. Förpackningsdata'!O8="","",'3. Förpackningsdata'!O8))</f>
        <v/>
      </c>
      <c r="AD8" s="71"/>
      <c r="AE8" s="69" t="str">
        <f>IF('3. Förpackningsdata'!P8="","",'3. Förpackningsdata'!P8)</f>
        <v/>
      </c>
      <c r="AF8" s="81"/>
      <c r="AG8" s="81"/>
      <c r="AH8" s="81"/>
      <c r="AI8" s="81"/>
      <c r="AJ8" s="81"/>
      <c r="AK8" s="358" t="str" cm="1">
        <f t="array" ref="AK8">_xlfn.IFS(AC8=Tabeller!$AJ$4,"C",AC8=Tabeller!$AJ$5,"L",AC8=Tabeller!$AJ$6,"P",AC8="","")</f>
        <v/>
      </c>
      <c r="AL8" s="71"/>
      <c r="AM8" s="194" t="str">
        <f t="shared" si="1"/>
        <v/>
      </c>
      <c r="AN8" s="75" t="str">
        <f>TRIM(IF('3. Förpackningsdata'!Q8="","",'3. Förpackningsdata'!Q8))</f>
        <v/>
      </c>
      <c r="AO8" s="78" t="str">
        <f>IF(AQ8="","",IF('3. Förpackningsdata'!S8="","",'3. Förpackningsdata'!S8))</f>
        <v/>
      </c>
      <c r="AP8" s="29"/>
      <c r="AQ8" s="28" t="str">
        <f>IF('3. Förpackningsdata'!T8="","",'3. Förpackningsdata'!T8)</f>
        <v/>
      </c>
      <c r="AR8" s="26"/>
      <c r="AS8" s="26"/>
      <c r="AT8" s="26"/>
      <c r="AU8" s="26"/>
      <c r="AV8" s="26"/>
      <c r="AW8" s="358" t="str" cm="1">
        <f t="array" ref="AW8">_xlfn.IFS(AO8=Tabeller!$AK$5,"P",AO8=Tabeller!$AK$4,"L",AO8="","")</f>
        <v/>
      </c>
      <c r="AX8" s="29"/>
      <c r="AY8" s="357" t="str">
        <f t="shared" si="2"/>
        <v/>
      </c>
      <c r="AZ8" s="76" t="str">
        <f>TRIM(IF('3. Förpackningsdata'!U8="","",'3. Förpackningsdata'!U8))</f>
        <v/>
      </c>
      <c r="BA8" s="79" t="str">
        <f>IF(BC8="","",IF('3. Förpackningsdata'!W8="","",'3. Förpackningsdata'!W8))</f>
        <v/>
      </c>
      <c r="BB8" s="87"/>
      <c r="BC8" s="71" t="str">
        <f>IF('3. Förpackningsdata'!X8="","",'3. Förpackningsdata'!X8)</f>
        <v/>
      </c>
      <c r="BD8" s="87"/>
      <c r="BE8" s="87"/>
      <c r="BF8" s="87"/>
      <c r="BG8" s="87"/>
      <c r="BH8" s="87"/>
      <c r="BI8" s="148" t="str" cm="1">
        <f t="array" ref="BI8">_xlfn.IFS(BA8=Tabeller!$AK$5,"P",BA8=Tabeller!$AK$4,"L",BA8="","")</f>
        <v/>
      </c>
      <c r="BJ8" s="87"/>
      <c r="BK8" s="194" t="str">
        <f t="shared" si="3"/>
        <v/>
      </c>
      <c r="BL8" s="75" t="str">
        <f>TRIM(IF('3. Förpackningsdata'!Y8="","",'3. Förpackningsdata'!Y8))</f>
        <v/>
      </c>
    </row>
    <row r="9" spans="1:64" s="7" customFormat="1" ht="12.75" x14ac:dyDescent="0.2">
      <c r="A9" s="73">
        <v>5</v>
      </c>
      <c r="B9" s="73" t="str">
        <f>'APH KIC KIA PC'!I9</f>
        <v>Välj…</v>
      </c>
      <c r="C9" s="73" t="str">
        <f>'APH KIC KIA PC'!K9</f>
        <v>Välj…</v>
      </c>
      <c r="D9" s="449">
        <f>'APH KIC KIA PC'!D9</f>
        <v>0</v>
      </c>
      <c r="E9" s="68" t="s">
        <v>112</v>
      </c>
      <c r="F9" s="68"/>
      <c r="G9" s="69">
        <v>1</v>
      </c>
      <c r="H9" s="534">
        <f>'3. Förpackningsdata'!F9</f>
        <v>0</v>
      </c>
      <c r="I9" s="534">
        <f>'3. Förpackningsdata'!G9</f>
        <v>0</v>
      </c>
      <c r="J9" s="534">
        <f>'3. Förpackningsdata'!I9</f>
        <v>0</v>
      </c>
      <c r="K9" s="534">
        <f>'3. Förpackningsdata'!H9</f>
        <v>0</v>
      </c>
      <c r="L9" s="81"/>
      <c r="M9" s="68" t="s">
        <v>1982</v>
      </c>
      <c r="N9" s="69" t="str">
        <f>IF('APH KIC KIA PC'!X9="","",'APH KIC KIA PC'!X9)</f>
        <v/>
      </c>
      <c r="O9" s="70" t="s">
        <v>1800</v>
      </c>
      <c r="P9" s="451" t="str">
        <f>TRIM('1. Artikeldata Grund'!D9)</f>
        <v/>
      </c>
      <c r="Q9" s="450" t="str">
        <f>IF(S9="","",IF('3. Förpackningsdata'!K9="","",'3. Förpackningsdata'!K9))</f>
        <v/>
      </c>
      <c r="R9" s="35"/>
      <c r="S9" s="28" t="str">
        <f>IF('3. Förpackningsdata'!L9="","",'3. Förpackningsdata'!L9)</f>
        <v/>
      </c>
      <c r="T9" s="26"/>
      <c r="U9" s="26"/>
      <c r="V9" s="26"/>
      <c r="W9" s="26"/>
      <c r="X9" s="26"/>
      <c r="Y9" s="358" t="str" cm="1">
        <f t="array" ref="Y9">IF(AC9&lt;&gt;Tabeller!$AJ$4,_xlfn.IFS(Q9=Tabeller!$AJ$3,"",Q9=Tabeller!$AM$4,"C",Q9=Tabeller!$AM$5,"L",Q9=Tabeller!$AM$6,"P",Q9="",""),"1")</f>
        <v/>
      </c>
      <c r="Z9" s="29"/>
      <c r="AA9" s="357" t="str">
        <f t="shared" si="0"/>
        <v/>
      </c>
      <c r="AB9" s="76" t="str">
        <f>TRIM(IF('3. Förpackningsdata'!M9="","",'3. Förpackningsdata'!M9))</f>
        <v/>
      </c>
      <c r="AC9" s="77" t="str">
        <f>IF(AE9="","",IF('3. Förpackningsdata'!O9="","",'3. Förpackningsdata'!O9))</f>
        <v/>
      </c>
      <c r="AD9" s="71"/>
      <c r="AE9" s="69" t="str">
        <f>IF('3. Förpackningsdata'!P9="","",'3. Förpackningsdata'!P9)</f>
        <v/>
      </c>
      <c r="AF9" s="81"/>
      <c r="AG9" s="81"/>
      <c r="AH9" s="81"/>
      <c r="AI9" s="81"/>
      <c r="AJ9" s="81"/>
      <c r="AK9" s="358" t="str" cm="1">
        <f t="array" ref="AK9">_xlfn.IFS(AC9=Tabeller!$AJ$4,"C",AC9=Tabeller!$AJ$5,"L",AC9=Tabeller!$AJ$6,"P",AC9="","")</f>
        <v/>
      </c>
      <c r="AL9" s="71"/>
      <c r="AM9" s="194" t="str">
        <f t="shared" si="1"/>
        <v/>
      </c>
      <c r="AN9" s="75" t="str">
        <f>TRIM(IF('3. Förpackningsdata'!Q9="","",'3. Förpackningsdata'!Q9))</f>
        <v/>
      </c>
      <c r="AO9" s="78" t="str">
        <f>IF(AQ9="","",IF('3. Förpackningsdata'!S9="","",'3. Förpackningsdata'!S9))</f>
        <v/>
      </c>
      <c r="AP9" s="29"/>
      <c r="AQ9" s="28" t="str">
        <f>IF('3. Förpackningsdata'!T9="","",'3. Förpackningsdata'!T9)</f>
        <v/>
      </c>
      <c r="AR9" s="26"/>
      <c r="AS9" s="26"/>
      <c r="AT9" s="26"/>
      <c r="AU9" s="26"/>
      <c r="AV9" s="26"/>
      <c r="AW9" s="358" t="str" cm="1">
        <f t="array" ref="AW9">_xlfn.IFS(AO9=Tabeller!$AK$5,"P",AO9=Tabeller!$AK$4,"L",AO9="","")</f>
        <v/>
      </c>
      <c r="AX9" s="29"/>
      <c r="AY9" s="357" t="str">
        <f t="shared" si="2"/>
        <v/>
      </c>
      <c r="AZ9" s="76" t="str">
        <f>TRIM(IF('3. Förpackningsdata'!U9="","",'3. Förpackningsdata'!U9))</f>
        <v/>
      </c>
      <c r="BA9" s="79" t="str">
        <f>IF(BC9="","",IF('3. Förpackningsdata'!W9="","",'3. Förpackningsdata'!W9))</f>
        <v/>
      </c>
      <c r="BB9" s="87"/>
      <c r="BC9" s="71" t="str">
        <f>IF('3. Förpackningsdata'!X9="","",'3. Förpackningsdata'!X9)</f>
        <v/>
      </c>
      <c r="BD9" s="87"/>
      <c r="BE9" s="87"/>
      <c r="BF9" s="87"/>
      <c r="BG9" s="87"/>
      <c r="BH9" s="87"/>
      <c r="BI9" s="148" t="str" cm="1">
        <f t="array" ref="BI9">_xlfn.IFS(BA9=Tabeller!$AK$5,"P",BA9=Tabeller!$AK$4,"L",BA9="","")</f>
        <v/>
      </c>
      <c r="BJ9" s="87"/>
      <c r="BK9" s="194" t="str">
        <f t="shared" si="3"/>
        <v/>
      </c>
      <c r="BL9" s="75" t="str">
        <f>TRIM(IF('3. Förpackningsdata'!Y9="","",'3. Förpackningsdata'!Y9))</f>
        <v/>
      </c>
    </row>
    <row r="10" spans="1:64" s="7" customFormat="1" ht="12.75" x14ac:dyDescent="0.2">
      <c r="A10" s="73">
        <v>6</v>
      </c>
      <c r="B10" s="73" t="str">
        <f>'APH KIC KIA PC'!I10</f>
        <v>Välj…</v>
      </c>
      <c r="C10" s="73" t="str">
        <f>'APH KIC KIA PC'!K10</f>
        <v>Välj…</v>
      </c>
      <c r="D10" s="449">
        <f>'APH KIC KIA PC'!D10</f>
        <v>0</v>
      </c>
      <c r="E10" s="68" t="s">
        <v>112</v>
      </c>
      <c r="F10" s="68"/>
      <c r="G10" s="69">
        <v>1</v>
      </c>
      <c r="H10" s="534">
        <f>'3. Förpackningsdata'!F10</f>
        <v>0</v>
      </c>
      <c r="I10" s="534">
        <f>'3. Förpackningsdata'!G10</f>
        <v>0</v>
      </c>
      <c r="J10" s="534">
        <f>'3. Förpackningsdata'!I10</f>
        <v>0</v>
      </c>
      <c r="K10" s="534">
        <f>'3. Förpackningsdata'!H10</f>
        <v>0</v>
      </c>
      <c r="L10" s="81"/>
      <c r="M10" s="68" t="s">
        <v>1982</v>
      </c>
      <c r="N10" s="69" t="str">
        <f>IF('APH KIC KIA PC'!X10="","",'APH KIC KIA PC'!X10)</f>
        <v/>
      </c>
      <c r="O10" s="70" t="s">
        <v>1800</v>
      </c>
      <c r="P10" s="451" t="str">
        <f>TRIM('1. Artikeldata Grund'!D10)</f>
        <v/>
      </c>
      <c r="Q10" s="450" t="str">
        <f>IF(S10="","",IF('3. Förpackningsdata'!K10="","",'3. Förpackningsdata'!K10))</f>
        <v/>
      </c>
      <c r="R10" s="35"/>
      <c r="S10" s="28" t="str">
        <f>IF('3. Förpackningsdata'!L10="","",'3. Förpackningsdata'!L10)</f>
        <v/>
      </c>
      <c r="T10" s="26"/>
      <c r="U10" s="26"/>
      <c r="V10" s="26"/>
      <c r="W10" s="26"/>
      <c r="X10" s="26"/>
      <c r="Y10" s="358" t="str" cm="1">
        <f t="array" ref="Y10">IF(AC10&lt;&gt;Tabeller!$AJ$4,_xlfn.IFS(Q10=Tabeller!$AJ$3,"",Q10=Tabeller!$AM$4,"C",Q10=Tabeller!$AM$5,"L",Q10=Tabeller!$AM$6,"P",Q10="",""),"1")</f>
        <v/>
      </c>
      <c r="Z10" s="29"/>
      <c r="AA10" s="357" t="str">
        <f t="shared" si="0"/>
        <v/>
      </c>
      <c r="AB10" s="76" t="str">
        <f>TRIM(IF('3. Förpackningsdata'!M10="","",'3. Förpackningsdata'!M10))</f>
        <v/>
      </c>
      <c r="AC10" s="77" t="str">
        <f>IF(AE10="","",IF('3. Förpackningsdata'!O10="","",'3. Förpackningsdata'!O10))</f>
        <v/>
      </c>
      <c r="AD10" s="71"/>
      <c r="AE10" s="69" t="str">
        <f>IF('3. Förpackningsdata'!P10="","",'3. Förpackningsdata'!P10)</f>
        <v/>
      </c>
      <c r="AF10" s="81"/>
      <c r="AG10" s="81"/>
      <c r="AH10" s="81"/>
      <c r="AI10" s="81"/>
      <c r="AJ10" s="81"/>
      <c r="AK10" s="358" t="str" cm="1">
        <f t="array" ref="AK10">_xlfn.IFS(AC10=Tabeller!$AJ$4,"C",AC10=Tabeller!$AJ$5,"L",AC10=Tabeller!$AJ$6,"P",AC10="","")</f>
        <v/>
      </c>
      <c r="AL10" s="71"/>
      <c r="AM10" s="194" t="str">
        <f t="shared" si="1"/>
        <v/>
      </c>
      <c r="AN10" s="75" t="str">
        <f>TRIM(IF('3. Förpackningsdata'!Q10="","",'3. Förpackningsdata'!Q10))</f>
        <v/>
      </c>
      <c r="AO10" s="78" t="str">
        <f>IF(AQ10="","",IF('3. Förpackningsdata'!S10="","",'3. Förpackningsdata'!S10))</f>
        <v/>
      </c>
      <c r="AP10" s="29"/>
      <c r="AQ10" s="28" t="str">
        <f>IF('3. Förpackningsdata'!T10="","",'3. Förpackningsdata'!T10)</f>
        <v/>
      </c>
      <c r="AR10" s="26"/>
      <c r="AS10" s="26"/>
      <c r="AT10" s="26"/>
      <c r="AU10" s="26"/>
      <c r="AV10" s="26"/>
      <c r="AW10" s="358" t="str" cm="1">
        <f t="array" ref="AW10">_xlfn.IFS(AO10=Tabeller!$AK$5,"P",AO10=Tabeller!$AK$4,"L",AO10="","")</f>
        <v/>
      </c>
      <c r="AX10" s="29"/>
      <c r="AY10" s="357" t="str">
        <f t="shared" si="2"/>
        <v/>
      </c>
      <c r="AZ10" s="76" t="str">
        <f>TRIM(IF('3. Förpackningsdata'!U10="","",'3. Förpackningsdata'!U10))</f>
        <v/>
      </c>
      <c r="BA10" s="79" t="str">
        <f>IF(BC10="","",IF('3. Förpackningsdata'!W10="","",'3. Förpackningsdata'!W10))</f>
        <v/>
      </c>
      <c r="BB10" s="87"/>
      <c r="BC10" s="71" t="str">
        <f>IF('3. Förpackningsdata'!X10="","",'3. Förpackningsdata'!X10)</f>
        <v/>
      </c>
      <c r="BD10" s="87"/>
      <c r="BE10" s="87"/>
      <c r="BF10" s="87"/>
      <c r="BG10" s="87"/>
      <c r="BH10" s="87"/>
      <c r="BI10" s="148" t="str" cm="1">
        <f t="array" ref="BI10">_xlfn.IFS(BA10=Tabeller!$AK$5,"P",BA10=Tabeller!$AK$4,"L",BA10="","")</f>
        <v/>
      </c>
      <c r="BJ10" s="87"/>
      <c r="BK10" s="194" t="str">
        <f t="shared" si="3"/>
        <v/>
      </c>
      <c r="BL10" s="75" t="str">
        <f>TRIM(IF('3. Förpackningsdata'!Y10="","",'3. Förpackningsdata'!Y10))</f>
        <v/>
      </c>
    </row>
    <row r="11" spans="1:64" s="7" customFormat="1" ht="12.75" x14ac:dyDescent="0.2">
      <c r="A11" s="73">
        <v>7</v>
      </c>
      <c r="B11" s="73" t="str">
        <f>'APH KIC KIA PC'!I11</f>
        <v>Välj…</v>
      </c>
      <c r="C11" s="73" t="str">
        <f>'APH KIC KIA PC'!K11</f>
        <v>Välj…</v>
      </c>
      <c r="D11" s="449">
        <f>'APH KIC KIA PC'!D11</f>
        <v>0</v>
      </c>
      <c r="E11" s="68" t="s">
        <v>112</v>
      </c>
      <c r="F11" s="68"/>
      <c r="G11" s="69">
        <v>1</v>
      </c>
      <c r="H11" s="534">
        <f>'3. Förpackningsdata'!F11</f>
        <v>0</v>
      </c>
      <c r="I11" s="534">
        <f>'3. Förpackningsdata'!G11</f>
        <v>0</v>
      </c>
      <c r="J11" s="534">
        <f>'3. Förpackningsdata'!I11</f>
        <v>0</v>
      </c>
      <c r="K11" s="534">
        <f>'3. Förpackningsdata'!H11</f>
        <v>0</v>
      </c>
      <c r="L11" s="81"/>
      <c r="M11" s="68" t="s">
        <v>1982</v>
      </c>
      <c r="N11" s="69" t="str">
        <f>IF('APH KIC KIA PC'!X11="","",'APH KIC KIA PC'!X11)</f>
        <v/>
      </c>
      <c r="O11" s="70" t="s">
        <v>1800</v>
      </c>
      <c r="P11" s="451" t="str">
        <f>TRIM('1. Artikeldata Grund'!D11)</f>
        <v/>
      </c>
      <c r="Q11" s="450" t="str">
        <f>IF(S11="","",IF('3. Förpackningsdata'!K11="","",'3. Förpackningsdata'!K11))</f>
        <v/>
      </c>
      <c r="R11" s="35"/>
      <c r="S11" s="28" t="str">
        <f>IF('3. Förpackningsdata'!L11="","",'3. Förpackningsdata'!L11)</f>
        <v/>
      </c>
      <c r="T11" s="26"/>
      <c r="U11" s="26"/>
      <c r="V11" s="26"/>
      <c r="W11" s="26"/>
      <c r="X11" s="26"/>
      <c r="Y11" s="358" t="str" cm="1">
        <f t="array" ref="Y11">IF(AC11&lt;&gt;Tabeller!$AJ$4,_xlfn.IFS(Q11=Tabeller!$AJ$3,"",Q11=Tabeller!$AM$4,"C",Q11=Tabeller!$AM$5,"L",Q11=Tabeller!$AM$6,"P",Q11="",""),"1")</f>
        <v/>
      </c>
      <c r="Z11" s="29"/>
      <c r="AA11" s="357" t="str">
        <f t="shared" si="0"/>
        <v/>
      </c>
      <c r="AB11" s="76" t="str">
        <f>TRIM(IF('3. Förpackningsdata'!M11="","",'3. Förpackningsdata'!M11))</f>
        <v/>
      </c>
      <c r="AC11" s="77" t="str">
        <f>IF(AE11="","",IF('3. Förpackningsdata'!O11="","",'3. Förpackningsdata'!O11))</f>
        <v/>
      </c>
      <c r="AD11" s="71"/>
      <c r="AE11" s="69" t="str">
        <f>IF('3. Förpackningsdata'!P11="","",'3. Förpackningsdata'!P11)</f>
        <v/>
      </c>
      <c r="AF11" s="81"/>
      <c r="AG11" s="81"/>
      <c r="AH11" s="81"/>
      <c r="AI11" s="81"/>
      <c r="AJ11" s="81"/>
      <c r="AK11" s="358" t="str" cm="1">
        <f t="array" ref="AK11">_xlfn.IFS(AC11=Tabeller!$AJ$4,"C",AC11=Tabeller!$AJ$5,"L",AC11=Tabeller!$AJ$6,"P",AC11="","")</f>
        <v/>
      </c>
      <c r="AL11" s="71"/>
      <c r="AM11" s="194" t="str">
        <f t="shared" si="1"/>
        <v/>
      </c>
      <c r="AN11" s="75" t="str">
        <f>TRIM(IF('3. Förpackningsdata'!Q11="","",'3. Förpackningsdata'!Q11))</f>
        <v/>
      </c>
      <c r="AO11" s="78" t="str">
        <f>IF(AQ11="","",IF('3. Förpackningsdata'!S11="","",'3. Förpackningsdata'!S11))</f>
        <v/>
      </c>
      <c r="AP11" s="29"/>
      <c r="AQ11" s="28" t="str">
        <f>IF('3. Förpackningsdata'!T11="","",'3. Förpackningsdata'!T11)</f>
        <v/>
      </c>
      <c r="AR11" s="26"/>
      <c r="AS11" s="26"/>
      <c r="AT11" s="26"/>
      <c r="AU11" s="26"/>
      <c r="AV11" s="26"/>
      <c r="AW11" s="358" t="str" cm="1">
        <f t="array" ref="AW11">_xlfn.IFS(AO11=Tabeller!$AK$5,"P",AO11=Tabeller!$AK$4,"L",AO11="","")</f>
        <v/>
      </c>
      <c r="AX11" s="29"/>
      <c r="AY11" s="357" t="str">
        <f t="shared" si="2"/>
        <v/>
      </c>
      <c r="AZ11" s="76" t="str">
        <f>TRIM(IF('3. Förpackningsdata'!U11="","",'3. Förpackningsdata'!U11))</f>
        <v/>
      </c>
      <c r="BA11" s="79" t="str">
        <f>IF(BC11="","",IF('3. Förpackningsdata'!W11="","",'3. Förpackningsdata'!W11))</f>
        <v/>
      </c>
      <c r="BB11" s="87"/>
      <c r="BC11" s="71" t="str">
        <f>IF('3. Förpackningsdata'!X11="","",'3. Förpackningsdata'!X11)</f>
        <v/>
      </c>
      <c r="BD11" s="87"/>
      <c r="BE11" s="87"/>
      <c r="BF11" s="87"/>
      <c r="BG11" s="87"/>
      <c r="BH11" s="87"/>
      <c r="BI11" s="148" t="str" cm="1">
        <f t="array" ref="BI11">_xlfn.IFS(BA11=Tabeller!$AK$5,"P",BA11=Tabeller!$AK$4,"L",BA11="","")</f>
        <v/>
      </c>
      <c r="BJ11" s="87"/>
      <c r="BK11" s="194" t="str">
        <f t="shared" si="3"/>
        <v/>
      </c>
      <c r="BL11" s="75" t="str">
        <f>TRIM(IF('3. Förpackningsdata'!Y11="","",'3. Förpackningsdata'!Y11))</f>
        <v/>
      </c>
    </row>
    <row r="12" spans="1:64" s="7" customFormat="1" ht="12.75" x14ac:dyDescent="0.2">
      <c r="A12" s="73">
        <v>8</v>
      </c>
      <c r="B12" s="73" t="str">
        <f>'APH KIC KIA PC'!I12</f>
        <v>Välj…</v>
      </c>
      <c r="C12" s="73" t="str">
        <f>'APH KIC KIA PC'!K12</f>
        <v>Välj…</v>
      </c>
      <c r="D12" s="449">
        <f>'APH KIC KIA PC'!D12</f>
        <v>0</v>
      </c>
      <c r="E12" s="68" t="s">
        <v>112</v>
      </c>
      <c r="F12" s="68"/>
      <c r="G12" s="69">
        <v>1</v>
      </c>
      <c r="H12" s="534">
        <f>'3. Förpackningsdata'!F12</f>
        <v>0</v>
      </c>
      <c r="I12" s="534">
        <f>'3. Förpackningsdata'!G12</f>
        <v>0</v>
      </c>
      <c r="J12" s="534">
        <f>'3. Förpackningsdata'!I12</f>
        <v>0</v>
      </c>
      <c r="K12" s="534">
        <f>'3. Förpackningsdata'!H12</f>
        <v>0</v>
      </c>
      <c r="L12" s="81"/>
      <c r="M12" s="68" t="s">
        <v>1982</v>
      </c>
      <c r="N12" s="69" t="str">
        <f>IF('APH KIC KIA PC'!X12="","",'APH KIC KIA PC'!X12)</f>
        <v/>
      </c>
      <c r="O12" s="70" t="s">
        <v>1800</v>
      </c>
      <c r="P12" s="451" t="str">
        <f>TRIM('1. Artikeldata Grund'!D12)</f>
        <v/>
      </c>
      <c r="Q12" s="450" t="str">
        <f>IF(S12="","",IF('3. Förpackningsdata'!K12="","",'3. Förpackningsdata'!K12))</f>
        <v/>
      </c>
      <c r="R12" s="35"/>
      <c r="S12" s="28" t="str">
        <f>IF('3. Förpackningsdata'!L12="","",'3. Förpackningsdata'!L12)</f>
        <v/>
      </c>
      <c r="T12" s="26"/>
      <c r="U12" s="26"/>
      <c r="V12" s="26"/>
      <c r="W12" s="26"/>
      <c r="X12" s="26"/>
      <c r="Y12" s="358" t="str" cm="1">
        <f t="array" ref="Y12">IF(AC12&lt;&gt;Tabeller!$AJ$4,_xlfn.IFS(Q12=Tabeller!$AJ$3,"",Q12=Tabeller!$AM$4,"C",Q12=Tabeller!$AM$5,"L",Q12=Tabeller!$AM$6,"P",Q12="",""),"1")</f>
        <v/>
      </c>
      <c r="Z12" s="29"/>
      <c r="AA12" s="357" t="str">
        <f t="shared" si="0"/>
        <v/>
      </c>
      <c r="AB12" s="76" t="str">
        <f>TRIM(IF('3. Förpackningsdata'!M12="","",'3. Förpackningsdata'!M12))</f>
        <v/>
      </c>
      <c r="AC12" s="77" t="str">
        <f>IF(AE12="","",IF('3. Förpackningsdata'!O12="","",'3. Förpackningsdata'!O12))</f>
        <v/>
      </c>
      <c r="AD12" s="71"/>
      <c r="AE12" s="69" t="str">
        <f>IF('3. Förpackningsdata'!P12="","",'3. Förpackningsdata'!P12)</f>
        <v/>
      </c>
      <c r="AF12" s="81"/>
      <c r="AG12" s="81"/>
      <c r="AH12" s="81"/>
      <c r="AI12" s="81"/>
      <c r="AJ12" s="81"/>
      <c r="AK12" s="358" t="str" cm="1">
        <f t="array" ref="AK12">_xlfn.IFS(AC12=Tabeller!$AJ$4,"C",AC12=Tabeller!$AJ$5,"L",AC12=Tabeller!$AJ$6,"P",AC12="","")</f>
        <v/>
      </c>
      <c r="AL12" s="71"/>
      <c r="AM12" s="194" t="str">
        <f t="shared" si="1"/>
        <v/>
      </c>
      <c r="AN12" s="75" t="str">
        <f>TRIM(IF('3. Förpackningsdata'!Q12="","",'3. Förpackningsdata'!Q12))</f>
        <v/>
      </c>
      <c r="AO12" s="78" t="str">
        <f>IF(AQ12="","",IF('3. Förpackningsdata'!S12="","",'3. Förpackningsdata'!S12))</f>
        <v/>
      </c>
      <c r="AP12" s="29"/>
      <c r="AQ12" s="28" t="str">
        <f>IF('3. Förpackningsdata'!T12="","",'3. Förpackningsdata'!T12)</f>
        <v/>
      </c>
      <c r="AR12" s="26"/>
      <c r="AS12" s="26"/>
      <c r="AT12" s="26"/>
      <c r="AU12" s="26"/>
      <c r="AV12" s="26"/>
      <c r="AW12" s="358" t="str" cm="1">
        <f t="array" ref="AW12">_xlfn.IFS(AO12=Tabeller!$AK$5,"P",AO12=Tabeller!$AK$4,"L",AO12="","")</f>
        <v/>
      </c>
      <c r="AX12" s="29"/>
      <c r="AY12" s="357" t="str">
        <f t="shared" si="2"/>
        <v/>
      </c>
      <c r="AZ12" s="76" t="str">
        <f>TRIM(IF('3. Förpackningsdata'!U12="","",'3. Förpackningsdata'!U12))</f>
        <v/>
      </c>
      <c r="BA12" s="79" t="str">
        <f>IF(BC12="","",IF('3. Förpackningsdata'!W12="","",'3. Förpackningsdata'!W12))</f>
        <v/>
      </c>
      <c r="BB12" s="87"/>
      <c r="BC12" s="71" t="str">
        <f>IF('3. Förpackningsdata'!X12="","",'3. Förpackningsdata'!X12)</f>
        <v/>
      </c>
      <c r="BD12" s="87"/>
      <c r="BE12" s="87"/>
      <c r="BF12" s="87"/>
      <c r="BG12" s="87"/>
      <c r="BH12" s="87"/>
      <c r="BI12" s="148" t="str" cm="1">
        <f t="array" ref="BI12">_xlfn.IFS(BA12=Tabeller!$AK$5,"P",BA12=Tabeller!$AK$4,"L",BA12="","")</f>
        <v/>
      </c>
      <c r="BJ12" s="87"/>
      <c r="BK12" s="194" t="str">
        <f t="shared" si="3"/>
        <v/>
      </c>
      <c r="BL12" s="75" t="str">
        <f>TRIM(IF('3. Förpackningsdata'!Y12="","",'3. Förpackningsdata'!Y12))</f>
        <v/>
      </c>
    </row>
    <row r="13" spans="1:64" s="7" customFormat="1" ht="12.75" x14ac:dyDescent="0.2">
      <c r="A13" s="73">
        <v>9</v>
      </c>
      <c r="B13" s="73" t="str">
        <f>'APH KIC KIA PC'!I13</f>
        <v>Välj…</v>
      </c>
      <c r="C13" s="73" t="str">
        <f>'APH KIC KIA PC'!K13</f>
        <v>Välj…</v>
      </c>
      <c r="D13" s="449">
        <f>'APH KIC KIA PC'!D13</f>
        <v>0</v>
      </c>
      <c r="E13" s="68" t="s">
        <v>112</v>
      </c>
      <c r="F13" s="68"/>
      <c r="G13" s="69">
        <v>1</v>
      </c>
      <c r="H13" s="534">
        <f>'3. Förpackningsdata'!F13</f>
        <v>0</v>
      </c>
      <c r="I13" s="534">
        <f>'3. Förpackningsdata'!G13</f>
        <v>0</v>
      </c>
      <c r="J13" s="534">
        <f>'3. Förpackningsdata'!I13</f>
        <v>0</v>
      </c>
      <c r="K13" s="534">
        <f>'3. Förpackningsdata'!H13</f>
        <v>0</v>
      </c>
      <c r="L13" s="81"/>
      <c r="M13" s="68" t="s">
        <v>1982</v>
      </c>
      <c r="N13" s="69" t="str">
        <f>IF('APH KIC KIA PC'!X13="","",'APH KIC KIA PC'!X13)</f>
        <v/>
      </c>
      <c r="O13" s="70" t="s">
        <v>1800</v>
      </c>
      <c r="P13" s="451" t="str">
        <f>TRIM('1. Artikeldata Grund'!D13)</f>
        <v/>
      </c>
      <c r="Q13" s="450" t="str">
        <f>IF(S13="","",IF('3. Förpackningsdata'!K13="","",'3. Förpackningsdata'!K13))</f>
        <v/>
      </c>
      <c r="R13" s="35"/>
      <c r="S13" s="28" t="str">
        <f>IF('3. Förpackningsdata'!L13="","",'3. Förpackningsdata'!L13)</f>
        <v/>
      </c>
      <c r="T13" s="26"/>
      <c r="U13" s="26"/>
      <c r="V13" s="26"/>
      <c r="W13" s="26"/>
      <c r="X13" s="26"/>
      <c r="Y13" s="358" t="str" cm="1">
        <f t="array" ref="Y13">IF(AC13&lt;&gt;Tabeller!$AJ$4,_xlfn.IFS(Q13=Tabeller!$AJ$3,"",Q13=Tabeller!$AM$4,"C",Q13=Tabeller!$AM$5,"L",Q13=Tabeller!$AM$6,"P",Q13="",""),"1")</f>
        <v/>
      </c>
      <c r="Z13" s="29"/>
      <c r="AA13" s="357" t="str">
        <f t="shared" si="0"/>
        <v/>
      </c>
      <c r="AB13" s="76" t="str">
        <f>TRIM(IF('3. Förpackningsdata'!M13="","",'3. Förpackningsdata'!M13))</f>
        <v/>
      </c>
      <c r="AC13" s="77" t="str">
        <f>IF(AE13="","",IF('3. Förpackningsdata'!O13="","",'3. Förpackningsdata'!O13))</f>
        <v/>
      </c>
      <c r="AD13" s="71"/>
      <c r="AE13" s="69" t="str">
        <f>IF('3. Förpackningsdata'!P13="","",'3. Förpackningsdata'!P13)</f>
        <v/>
      </c>
      <c r="AF13" s="81"/>
      <c r="AG13" s="81"/>
      <c r="AH13" s="81"/>
      <c r="AI13" s="81"/>
      <c r="AJ13" s="81"/>
      <c r="AK13" s="358" t="str" cm="1">
        <f t="array" ref="AK13">_xlfn.IFS(AC13=Tabeller!$AJ$4,"C",AC13=Tabeller!$AJ$5,"L",AC13=Tabeller!$AJ$6,"P",AC13="","")</f>
        <v/>
      </c>
      <c r="AL13" s="71"/>
      <c r="AM13" s="194" t="str">
        <f t="shared" si="1"/>
        <v/>
      </c>
      <c r="AN13" s="75" t="str">
        <f>TRIM(IF('3. Förpackningsdata'!Q13="","",'3. Förpackningsdata'!Q13))</f>
        <v/>
      </c>
      <c r="AO13" s="78" t="str">
        <f>IF(AQ13="","",IF('3. Förpackningsdata'!S13="","",'3. Förpackningsdata'!S13))</f>
        <v/>
      </c>
      <c r="AP13" s="29"/>
      <c r="AQ13" s="28" t="str">
        <f>IF('3. Förpackningsdata'!T13="","",'3. Förpackningsdata'!T13)</f>
        <v/>
      </c>
      <c r="AR13" s="26"/>
      <c r="AS13" s="26"/>
      <c r="AT13" s="26"/>
      <c r="AU13" s="26"/>
      <c r="AV13" s="26"/>
      <c r="AW13" s="358" t="str" cm="1">
        <f t="array" ref="AW13">_xlfn.IFS(AO13=Tabeller!$AK$5,"P",AO13=Tabeller!$AK$4,"L",AO13="","")</f>
        <v/>
      </c>
      <c r="AX13" s="29"/>
      <c r="AY13" s="357" t="str">
        <f t="shared" si="2"/>
        <v/>
      </c>
      <c r="AZ13" s="76" t="str">
        <f>TRIM(IF('3. Förpackningsdata'!U13="","",'3. Förpackningsdata'!U13))</f>
        <v/>
      </c>
      <c r="BA13" s="79" t="str">
        <f>IF(BC13="","",IF('3. Förpackningsdata'!W13="","",'3. Förpackningsdata'!W13))</f>
        <v/>
      </c>
      <c r="BB13" s="87"/>
      <c r="BC13" s="71" t="str">
        <f>IF('3. Förpackningsdata'!X13="","",'3. Förpackningsdata'!X13)</f>
        <v/>
      </c>
      <c r="BD13" s="87"/>
      <c r="BE13" s="87"/>
      <c r="BF13" s="87"/>
      <c r="BG13" s="87"/>
      <c r="BH13" s="87"/>
      <c r="BI13" s="148" t="str" cm="1">
        <f t="array" ref="BI13">_xlfn.IFS(BA13=Tabeller!$AK$5,"P",BA13=Tabeller!$AK$4,"L",BA13="","")</f>
        <v/>
      </c>
      <c r="BJ13" s="87"/>
      <c r="BK13" s="194" t="str">
        <f t="shared" si="3"/>
        <v/>
      </c>
      <c r="BL13" s="75" t="str">
        <f>TRIM(IF('3. Förpackningsdata'!Y13="","",'3. Förpackningsdata'!Y13))</f>
        <v/>
      </c>
    </row>
    <row r="14" spans="1:64" s="7" customFormat="1" ht="12.75" x14ac:dyDescent="0.2">
      <c r="A14" s="73">
        <v>10</v>
      </c>
      <c r="B14" s="73" t="str">
        <f>'APH KIC KIA PC'!I14</f>
        <v>Välj…</v>
      </c>
      <c r="C14" s="73" t="str">
        <f>'APH KIC KIA PC'!K14</f>
        <v>Välj…</v>
      </c>
      <c r="D14" s="449">
        <f>'APH KIC KIA PC'!D14</f>
        <v>0</v>
      </c>
      <c r="E14" s="68" t="s">
        <v>112</v>
      </c>
      <c r="F14" s="68"/>
      <c r="G14" s="69">
        <v>1</v>
      </c>
      <c r="H14" s="534">
        <f>'3. Förpackningsdata'!F14</f>
        <v>0</v>
      </c>
      <c r="I14" s="534">
        <f>'3. Förpackningsdata'!G14</f>
        <v>0</v>
      </c>
      <c r="J14" s="534">
        <f>'3. Förpackningsdata'!I14</f>
        <v>0</v>
      </c>
      <c r="K14" s="534">
        <f>'3. Förpackningsdata'!H14</f>
        <v>0</v>
      </c>
      <c r="L14" s="81"/>
      <c r="M14" s="68" t="s">
        <v>1982</v>
      </c>
      <c r="N14" s="69" t="str">
        <f>IF('APH KIC KIA PC'!X14="","",'APH KIC KIA PC'!X14)</f>
        <v/>
      </c>
      <c r="O14" s="70" t="s">
        <v>1800</v>
      </c>
      <c r="P14" s="451" t="str">
        <f>TRIM('1. Artikeldata Grund'!D14)</f>
        <v/>
      </c>
      <c r="Q14" s="450" t="str">
        <f>IF(S14="","",IF('3. Förpackningsdata'!K14="","",'3. Förpackningsdata'!K14))</f>
        <v/>
      </c>
      <c r="R14" s="35"/>
      <c r="S14" s="28" t="str">
        <f>IF('3. Förpackningsdata'!L14="","",'3. Förpackningsdata'!L14)</f>
        <v/>
      </c>
      <c r="T14" s="26"/>
      <c r="U14" s="26"/>
      <c r="V14" s="26"/>
      <c r="W14" s="26"/>
      <c r="X14" s="26"/>
      <c r="Y14" s="358" t="str" cm="1">
        <f t="array" ref="Y14">IF(AC14&lt;&gt;Tabeller!$AJ$4,_xlfn.IFS(Q14=Tabeller!$AJ$3,"",Q14=Tabeller!$AM$4,"C",Q14=Tabeller!$AM$5,"L",Q14=Tabeller!$AM$6,"P",Q14="",""),"1")</f>
        <v/>
      </c>
      <c r="Z14" s="29"/>
      <c r="AA14" s="357" t="str">
        <f t="shared" si="0"/>
        <v/>
      </c>
      <c r="AB14" s="76" t="str">
        <f>TRIM(IF('3. Förpackningsdata'!M14="","",'3. Förpackningsdata'!M14))</f>
        <v/>
      </c>
      <c r="AC14" s="77" t="str">
        <f>IF(AE14="","",IF('3. Förpackningsdata'!O14="","",'3. Förpackningsdata'!O14))</f>
        <v/>
      </c>
      <c r="AD14" s="71"/>
      <c r="AE14" s="69" t="str">
        <f>IF('3. Förpackningsdata'!P14="","",'3. Förpackningsdata'!P14)</f>
        <v/>
      </c>
      <c r="AF14" s="81"/>
      <c r="AG14" s="81"/>
      <c r="AH14" s="81"/>
      <c r="AI14" s="81"/>
      <c r="AJ14" s="81"/>
      <c r="AK14" s="358" t="str" cm="1">
        <f t="array" ref="AK14">_xlfn.IFS(AC14=Tabeller!$AJ$4,"C",AC14=Tabeller!$AJ$5,"L",AC14=Tabeller!$AJ$6,"P",AC14="","")</f>
        <v/>
      </c>
      <c r="AL14" s="71"/>
      <c r="AM14" s="194" t="str">
        <f t="shared" si="1"/>
        <v/>
      </c>
      <c r="AN14" s="75" t="str">
        <f>TRIM(IF('3. Förpackningsdata'!Q14="","",'3. Förpackningsdata'!Q14))</f>
        <v/>
      </c>
      <c r="AO14" s="78" t="str">
        <f>IF(AQ14="","",IF('3. Förpackningsdata'!S14="","",'3. Förpackningsdata'!S14))</f>
        <v/>
      </c>
      <c r="AP14" s="29"/>
      <c r="AQ14" s="28" t="str">
        <f>IF('3. Förpackningsdata'!T14="","",'3. Förpackningsdata'!T14)</f>
        <v/>
      </c>
      <c r="AR14" s="26"/>
      <c r="AS14" s="26"/>
      <c r="AT14" s="26"/>
      <c r="AU14" s="26"/>
      <c r="AV14" s="26"/>
      <c r="AW14" s="358" t="str" cm="1">
        <f t="array" ref="AW14">_xlfn.IFS(AO14=Tabeller!$AK$5,"P",AO14=Tabeller!$AK$4,"L",AO14="","")</f>
        <v/>
      </c>
      <c r="AX14" s="29"/>
      <c r="AY14" s="357" t="str">
        <f t="shared" si="2"/>
        <v/>
      </c>
      <c r="AZ14" s="76" t="str">
        <f>TRIM(IF('3. Förpackningsdata'!U14="","",'3. Förpackningsdata'!U14))</f>
        <v/>
      </c>
      <c r="BA14" s="79" t="str">
        <f>IF(BC14="","",IF('3. Förpackningsdata'!W14="","",'3. Förpackningsdata'!W14))</f>
        <v/>
      </c>
      <c r="BB14" s="87"/>
      <c r="BC14" s="71" t="str">
        <f>IF('3. Förpackningsdata'!X14="","",'3. Förpackningsdata'!X14)</f>
        <v/>
      </c>
      <c r="BD14" s="87"/>
      <c r="BE14" s="87"/>
      <c r="BF14" s="87"/>
      <c r="BG14" s="87"/>
      <c r="BH14" s="87"/>
      <c r="BI14" s="148" t="str" cm="1">
        <f t="array" ref="BI14">_xlfn.IFS(BA14=Tabeller!$AK$5,"P",BA14=Tabeller!$AK$4,"L",BA14="","")</f>
        <v/>
      </c>
      <c r="BJ14" s="87"/>
      <c r="BK14" s="194" t="str">
        <f t="shared" si="3"/>
        <v/>
      </c>
      <c r="BL14" s="75" t="str">
        <f>TRIM(IF('3. Förpackningsdata'!Y14="","",'3. Förpackningsdata'!Y14))</f>
        <v/>
      </c>
    </row>
    <row r="15" spans="1:64" s="7" customFormat="1" ht="12.75" x14ac:dyDescent="0.2">
      <c r="A15" s="73">
        <v>11</v>
      </c>
      <c r="B15" s="73" t="str">
        <f>'APH KIC KIA PC'!I15</f>
        <v>Välj…</v>
      </c>
      <c r="C15" s="73" t="str">
        <f>'APH KIC KIA PC'!K15</f>
        <v>Välj…</v>
      </c>
      <c r="D15" s="449">
        <f>'APH KIC KIA PC'!D15</f>
        <v>0</v>
      </c>
      <c r="E15" s="68" t="s">
        <v>112</v>
      </c>
      <c r="F15" s="68"/>
      <c r="G15" s="69">
        <v>1</v>
      </c>
      <c r="H15" s="534">
        <f>'3. Förpackningsdata'!F15</f>
        <v>0</v>
      </c>
      <c r="I15" s="534">
        <f>'3. Förpackningsdata'!G15</f>
        <v>0</v>
      </c>
      <c r="J15" s="534">
        <f>'3. Förpackningsdata'!I15</f>
        <v>0</v>
      </c>
      <c r="K15" s="534">
        <f>'3. Förpackningsdata'!H15</f>
        <v>0</v>
      </c>
      <c r="L15" s="81"/>
      <c r="M15" s="68" t="s">
        <v>1982</v>
      </c>
      <c r="N15" s="69" t="str">
        <f>IF('APH KIC KIA PC'!X15="","",'APH KIC KIA PC'!X15)</f>
        <v/>
      </c>
      <c r="O15" s="70" t="s">
        <v>1800</v>
      </c>
      <c r="P15" s="451" t="str">
        <f>TRIM('1. Artikeldata Grund'!D15)</f>
        <v/>
      </c>
      <c r="Q15" s="450" t="str">
        <f>IF(S15="","",IF('3. Förpackningsdata'!K15="","",'3. Förpackningsdata'!K15))</f>
        <v/>
      </c>
      <c r="R15" s="35"/>
      <c r="S15" s="28" t="str">
        <f>IF('3. Förpackningsdata'!L15="","",'3. Förpackningsdata'!L15)</f>
        <v/>
      </c>
      <c r="T15" s="26"/>
      <c r="U15" s="26"/>
      <c r="V15" s="26"/>
      <c r="W15" s="26"/>
      <c r="X15" s="26"/>
      <c r="Y15" s="358" t="str" cm="1">
        <f t="array" ref="Y15">IF(AC15&lt;&gt;Tabeller!$AJ$4,_xlfn.IFS(Q15=Tabeller!$AJ$3,"",Q15=Tabeller!$AM$4,"C",Q15=Tabeller!$AM$5,"L",Q15=Tabeller!$AM$6,"P",Q15="",""),"1")</f>
        <v/>
      </c>
      <c r="Z15" s="29"/>
      <c r="AA15" s="357" t="str">
        <f t="shared" si="0"/>
        <v/>
      </c>
      <c r="AB15" s="76" t="str">
        <f>TRIM(IF('3. Förpackningsdata'!M15="","",'3. Förpackningsdata'!M15))</f>
        <v/>
      </c>
      <c r="AC15" s="77" t="str">
        <f>IF(AE15="","",IF('3. Förpackningsdata'!O15="","",'3. Förpackningsdata'!O15))</f>
        <v/>
      </c>
      <c r="AD15" s="71"/>
      <c r="AE15" s="69" t="str">
        <f>IF('3. Förpackningsdata'!P15="","",'3. Förpackningsdata'!P15)</f>
        <v/>
      </c>
      <c r="AF15" s="81"/>
      <c r="AG15" s="81"/>
      <c r="AH15" s="81"/>
      <c r="AI15" s="81"/>
      <c r="AJ15" s="81"/>
      <c r="AK15" s="358" t="str" cm="1">
        <f t="array" ref="AK15">_xlfn.IFS(AC15=Tabeller!$AJ$4,"C",AC15=Tabeller!$AJ$5,"L",AC15=Tabeller!$AJ$6,"P",AC15="","")</f>
        <v/>
      </c>
      <c r="AL15" s="71"/>
      <c r="AM15" s="194" t="str">
        <f t="shared" si="1"/>
        <v/>
      </c>
      <c r="AN15" s="75" t="str">
        <f>TRIM(IF('3. Förpackningsdata'!Q15="","",'3. Förpackningsdata'!Q15))</f>
        <v/>
      </c>
      <c r="AO15" s="78" t="str">
        <f>IF(AQ15="","",IF('3. Förpackningsdata'!S15="","",'3. Förpackningsdata'!S15))</f>
        <v/>
      </c>
      <c r="AP15" s="29"/>
      <c r="AQ15" s="28" t="str">
        <f>IF('3. Förpackningsdata'!T15="","",'3. Förpackningsdata'!T15)</f>
        <v/>
      </c>
      <c r="AR15" s="26"/>
      <c r="AS15" s="26"/>
      <c r="AT15" s="26"/>
      <c r="AU15" s="26"/>
      <c r="AV15" s="26"/>
      <c r="AW15" s="358" t="str" cm="1">
        <f t="array" ref="AW15">_xlfn.IFS(AO15=Tabeller!$AK$5,"P",AO15=Tabeller!$AK$4,"L",AO15="","")</f>
        <v/>
      </c>
      <c r="AX15" s="29"/>
      <c r="AY15" s="357" t="str">
        <f t="shared" si="2"/>
        <v/>
      </c>
      <c r="AZ15" s="76" t="str">
        <f>TRIM(IF('3. Förpackningsdata'!U15="","",'3. Förpackningsdata'!U15))</f>
        <v/>
      </c>
      <c r="BA15" s="79" t="str">
        <f>IF(BC15="","",IF('3. Förpackningsdata'!W15="","",'3. Förpackningsdata'!W15))</f>
        <v/>
      </c>
      <c r="BB15" s="87"/>
      <c r="BC15" s="71" t="str">
        <f>IF('3. Förpackningsdata'!X15="","",'3. Förpackningsdata'!X15)</f>
        <v/>
      </c>
      <c r="BD15" s="87"/>
      <c r="BE15" s="87"/>
      <c r="BF15" s="87"/>
      <c r="BG15" s="87"/>
      <c r="BH15" s="87"/>
      <c r="BI15" s="148" t="str" cm="1">
        <f t="array" ref="BI15">_xlfn.IFS(BA15=Tabeller!$AK$5,"P",BA15=Tabeller!$AK$4,"L",BA15="","")</f>
        <v/>
      </c>
      <c r="BJ15" s="87"/>
      <c r="BK15" s="194" t="str">
        <f t="shared" si="3"/>
        <v/>
      </c>
      <c r="BL15" s="75" t="str">
        <f>TRIM(IF('3. Förpackningsdata'!Y15="","",'3. Förpackningsdata'!Y15))</f>
        <v/>
      </c>
    </row>
    <row r="16" spans="1:64" s="7" customFormat="1" ht="12.75" x14ac:dyDescent="0.2">
      <c r="A16" s="73">
        <v>12</v>
      </c>
      <c r="B16" s="73" t="str">
        <f>'APH KIC KIA PC'!I16</f>
        <v>Välj…</v>
      </c>
      <c r="C16" s="73" t="str">
        <f>'APH KIC KIA PC'!K16</f>
        <v>Välj…</v>
      </c>
      <c r="D16" s="449">
        <f>'APH KIC KIA PC'!D16</f>
        <v>0</v>
      </c>
      <c r="E16" s="68" t="s">
        <v>112</v>
      </c>
      <c r="F16" s="68"/>
      <c r="G16" s="69">
        <v>1</v>
      </c>
      <c r="H16" s="534">
        <f>'3. Förpackningsdata'!F16</f>
        <v>0</v>
      </c>
      <c r="I16" s="534">
        <f>'3. Förpackningsdata'!G16</f>
        <v>0</v>
      </c>
      <c r="J16" s="534">
        <f>'3. Förpackningsdata'!I16</f>
        <v>0</v>
      </c>
      <c r="K16" s="534">
        <f>'3. Förpackningsdata'!H16</f>
        <v>0</v>
      </c>
      <c r="L16" s="81"/>
      <c r="M16" s="68" t="s">
        <v>1982</v>
      </c>
      <c r="N16" s="69" t="str">
        <f>IF('APH KIC KIA PC'!X16="","",'APH KIC KIA PC'!X16)</f>
        <v/>
      </c>
      <c r="O16" s="70" t="s">
        <v>1800</v>
      </c>
      <c r="P16" s="451" t="str">
        <f>TRIM('1. Artikeldata Grund'!D16)</f>
        <v/>
      </c>
      <c r="Q16" s="450" t="str">
        <f>IF(S16="","",IF('3. Förpackningsdata'!K16="","",'3. Förpackningsdata'!K16))</f>
        <v/>
      </c>
      <c r="R16" s="35"/>
      <c r="S16" s="28" t="str">
        <f>IF('3. Förpackningsdata'!L16="","",'3. Förpackningsdata'!L16)</f>
        <v/>
      </c>
      <c r="T16" s="26"/>
      <c r="U16" s="26"/>
      <c r="V16" s="26"/>
      <c r="W16" s="26"/>
      <c r="X16" s="26"/>
      <c r="Y16" s="358" t="str" cm="1">
        <f t="array" ref="Y16">IF(AC16&lt;&gt;Tabeller!$AJ$4,_xlfn.IFS(Q16=Tabeller!$AJ$3,"",Q16=Tabeller!$AM$4,"C",Q16=Tabeller!$AM$5,"L",Q16=Tabeller!$AM$6,"P",Q16="",""),"1")</f>
        <v/>
      </c>
      <c r="Z16" s="29"/>
      <c r="AA16" s="357" t="str">
        <f t="shared" si="0"/>
        <v/>
      </c>
      <c r="AB16" s="76" t="str">
        <f>TRIM(IF('3. Förpackningsdata'!M16="","",'3. Förpackningsdata'!M16))</f>
        <v/>
      </c>
      <c r="AC16" s="77" t="str">
        <f>IF(AE16="","",IF('3. Förpackningsdata'!O16="","",'3. Förpackningsdata'!O16))</f>
        <v/>
      </c>
      <c r="AD16" s="71"/>
      <c r="AE16" s="69" t="str">
        <f>IF('3. Förpackningsdata'!P16="","",'3. Förpackningsdata'!P16)</f>
        <v/>
      </c>
      <c r="AF16" s="81"/>
      <c r="AG16" s="81"/>
      <c r="AH16" s="81"/>
      <c r="AI16" s="81"/>
      <c r="AJ16" s="81"/>
      <c r="AK16" s="358" t="str" cm="1">
        <f t="array" ref="AK16">_xlfn.IFS(AC16=Tabeller!$AJ$4,"C",AC16=Tabeller!$AJ$5,"L",AC16=Tabeller!$AJ$6,"P",AC16="","")</f>
        <v/>
      </c>
      <c r="AL16" s="71"/>
      <c r="AM16" s="194" t="str">
        <f t="shared" si="1"/>
        <v/>
      </c>
      <c r="AN16" s="75" t="str">
        <f>TRIM(IF('3. Förpackningsdata'!Q16="","",'3. Förpackningsdata'!Q16))</f>
        <v/>
      </c>
      <c r="AO16" s="78" t="str">
        <f>IF(AQ16="","",IF('3. Förpackningsdata'!S16="","",'3. Förpackningsdata'!S16))</f>
        <v/>
      </c>
      <c r="AP16" s="29"/>
      <c r="AQ16" s="28" t="str">
        <f>IF('3. Förpackningsdata'!T16="","",'3. Förpackningsdata'!T16)</f>
        <v/>
      </c>
      <c r="AR16" s="26"/>
      <c r="AS16" s="26"/>
      <c r="AT16" s="26"/>
      <c r="AU16" s="26"/>
      <c r="AV16" s="26"/>
      <c r="AW16" s="358" t="str" cm="1">
        <f t="array" ref="AW16">_xlfn.IFS(AO16=Tabeller!$AK$5,"P",AO16=Tabeller!$AK$4,"L",AO16="","")</f>
        <v/>
      </c>
      <c r="AX16" s="29"/>
      <c r="AY16" s="357" t="str">
        <f t="shared" si="2"/>
        <v/>
      </c>
      <c r="AZ16" s="76" t="str">
        <f>TRIM(IF('3. Förpackningsdata'!U16="","",'3. Förpackningsdata'!U16))</f>
        <v/>
      </c>
      <c r="BA16" s="79" t="str">
        <f>IF(BC16="","",IF('3. Förpackningsdata'!W16="","",'3. Förpackningsdata'!W16))</f>
        <v/>
      </c>
      <c r="BB16" s="87"/>
      <c r="BC16" s="71" t="str">
        <f>IF('3. Förpackningsdata'!X16="","",'3. Förpackningsdata'!X16)</f>
        <v/>
      </c>
      <c r="BD16" s="87"/>
      <c r="BE16" s="87"/>
      <c r="BF16" s="87"/>
      <c r="BG16" s="87"/>
      <c r="BH16" s="87"/>
      <c r="BI16" s="148" t="str" cm="1">
        <f t="array" ref="BI16">_xlfn.IFS(BA16=Tabeller!$AK$5,"P",BA16=Tabeller!$AK$4,"L",BA16="","")</f>
        <v/>
      </c>
      <c r="BJ16" s="87"/>
      <c r="BK16" s="194" t="str">
        <f t="shared" si="3"/>
        <v/>
      </c>
      <c r="BL16" s="75" t="str">
        <f>TRIM(IF('3. Förpackningsdata'!Y16="","",'3. Förpackningsdata'!Y16))</f>
        <v/>
      </c>
    </row>
    <row r="17" spans="1:64" s="7" customFormat="1" ht="12.75" x14ac:dyDescent="0.2">
      <c r="A17" s="73">
        <v>13</v>
      </c>
      <c r="B17" s="73" t="str">
        <f>'APH KIC KIA PC'!I17</f>
        <v>Välj…</v>
      </c>
      <c r="C17" s="73" t="str">
        <f>'APH KIC KIA PC'!K17</f>
        <v>Välj…</v>
      </c>
      <c r="D17" s="449">
        <f>'APH KIC KIA PC'!D17</f>
        <v>0</v>
      </c>
      <c r="E17" s="68" t="s">
        <v>112</v>
      </c>
      <c r="F17" s="68"/>
      <c r="G17" s="69">
        <v>1</v>
      </c>
      <c r="H17" s="534">
        <f>'3. Förpackningsdata'!F17</f>
        <v>0</v>
      </c>
      <c r="I17" s="534">
        <f>'3. Förpackningsdata'!G17</f>
        <v>0</v>
      </c>
      <c r="J17" s="534">
        <f>'3. Förpackningsdata'!I17</f>
        <v>0</v>
      </c>
      <c r="K17" s="534">
        <f>'3. Förpackningsdata'!H17</f>
        <v>0</v>
      </c>
      <c r="L17" s="81"/>
      <c r="M17" s="68" t="s">
        <v>1982</v>
      </c>
      <c r="N17" s="69" t="str">
        <f>IF('APH KIC KIA PC'!X17="","",'APH KIC KIA PC'!X17)</f>
        <v/>
      </c>
      <c r="O17" s="70" t="s">
        <v>1800</v>
      </c>
      <c r="P17" s="451" t="str">
        <f>TRIM('1. Artikeldata Grund'!D17)</f>
        <v/>
      </c>
      <c r="Q17" s="450" t="str">
        <f>IF(S17="","",IF('3. Förpackningsdata'!K17="","",'3. Förpackningsdata'!K17))</f>
        <v/>
      </c>
      <c r="R17" s="35"/>
      <c r="S17" s="28" t="str">
        <f>IF('3. Förpackningsdata'!L17="","",'3. Förpackningsdata'!L17)</f>
        <v/>
      </c>
      <c r="T17" s="26"/>
      <c r="U17" s="26"/>
      <c r="V17" s="26"/>
      <c r="W17" s="26"/>
      <c r="X17" s="26"/>
      <c r="Y17" s="358" t="str" cm="1">
        <f t="array" ref="Y17">IF(AC17&lt;&gt;Tabeller!$AJ$4,_xlfn.IFS(Q17=Tabeller!$AJ$3,"",Q17=Tabeller!$AM$4,"C",Q17=Tabeller!$AM$5,"L",Q17=Tabeller!$AM$6,"P",Q17="",""),"1")</f>
        <v/>
      </c>
      <c r="Z17" s="29"/>
      <c r="AA17" s="357" t="str">
        <f t="shared" si="0"/>
        <v/>
      </c>
      <c r="AB17" s="76" t="str">
        <f>TRIM(IF('3. Förpackningsdata'!M17="","",'3. Förpackningsdata'!M17))</f>
        <v/>
      </c>
      <c r="AC17" s="77" t="str">
        <f>IF(AE17="","",IF('3. Förpackningsdata'!O17="","",'3. Förpackningsdata'!O17))</f>
        <v/>
      </c>
      <c r="AD17" s="71"/>
      <c r="AE17" s="69" t="str">
        <f>IF('3. Förpackningsdata'!P17="","",'3. Förpackningsdata'!P17)</f>
        <v/>
      </c>
      <c r="AF17" s="81"/>
      <c r="AG17" s="81"/>
      <c r="AH17" s="81"/>
      <c r="AI17" s="81"/>
      <c r="AJ17" s="81"/>
      <c r="AK17" s="358" t="str" cm="1">
        <f t="array" ref="AK17">_xlfn.IFS(AC17=Tabeller!$AJ$4,"C",AC17=Tabeller!$AJ$5,"L",AC17=Tabeller!$AJ$6,"P",AC17="","")</f>
        <v/>
      </c>
      <c r="AL17" s="71"/>
      <c r="AM17" s="194" t="str">
        <f t="shared" si="1"/>
        <v/>
      </c>
      <c r="AN17" s="75" t="str">
        <f>TRIM(IF('3. Förpackningsdata'!Q17="","",'3. Förpackningsdata'!Q17))</f>
        <v/>
      </c>
      <c r="AO17" s="78" t="str">
        <f>IF(AQ17="","",IF('3. Förpackningsdata'!S17="","",'3. Förpackningsdata'!S17))</f>
        <v/>
      </c>
      <c r="AP17" s="29"/>
      <c r="AQ17" s="28" t="str">
        <f>IF('3. Förpackningsdata'!T17="","",'3. Förpackningsdata'!T17)</f>
        <v/>
      </c>
      <c r="AR17" s="26"/>
      <c r="AS17" s="26"/>
      <c r="AT17" s="26"/>
      <c r="AU17" s="26"/>
      <c r="AV17" s="26"/>
      <c r="AW17" s="358" t="str" cm="1">
        <f t="array" ref="AW17">_xlfn.IFS(AO17=Tabeller!$AK$5,"P",AO17=Tabeller!$AK$4,"L",AO17="","")</f>
        <v/>
      </c>
      <c r="AX17" s="29"/>
      <c r="AY17" s="357" t="str">
        <f t="shared" si="2"/>
        <v/>
      </c>
      <c r="AZ17" s="76" t="str">
        <f>TRIM(IF('3. Förpackningsdata'!U17="","",'3. Förpackningsdata'!U17))</f>
        <v/>
      </c>
      <c r="BA17" s="79" t="str">
        <f>IF(BC17="","",IF('3. Förpackningsdata'!W17="","",'3. Förpackningsdata'!W17))</f>
        <v/>
      </c>
      <c r="BB17" s="87"/>
      <c r="BC17" s="71" t="str">
        <f>IF('3. Förpackningsdata'!X17="","",'3. Förpackningsdata'!X17)</f>
        <v/>
      </c>
      <c r="BD17" s="87"/>
      <c r="BE17" s="87"/>
      <c r="BF17" s="87"/>
      <c r="BG17" s="87"/>
      <c r="BH17" s="87"/>
      <c r="BI17" s="148" t="str" cm="1">
        <f t="array" ref="BI17">_xlfn.IFS(BA17=Tabeller!$AK$5,"P",BA17=Tabeller!$AK$4,"L",BA17="","")</f>
        <v/>
      </c>
      <c r="BJ17" s="87"/>
      <c r="BK17" s="194" t="str">
        <f t="shared" si="3"/>
        <v/>
      </c>
      <c r="BL17" s="75" t="str">
        <f>TRIM(IF('3. Förpackningsdata'!Y17="","",'3. Förpackningsdata'!Y17))</f>
        <v/>
      </c>
    </row>
    <row r="18" spans="1:64" s="7" customFormat="1" ht="12.75" x14ac:dyDescent="0.2">
      <c r="A18" s="73">
        <v>14</v>
      </c>
      <c r="B18" s="73" t="str">
        <f>'APH KIC KIA PC'!I18</f>
        <v>Välj…</v>
      </c>
      <c r="C18" s="73" t="str">
        <f>'APH KIC KIA PC'!K18</f>
        <v>Välj…</v>
      </c>
      <c r="D18" s="449">
        <f>'APH KIC KIA PC'!D18</f>
        <v>0</v>
      </c>
      <c r="E18" s="68" t="s">
        <v>112</v>
      </c>
      <c r="F18" s="68"/>
      <c r="G18" s="69">
        <v>1</v>
      </c>
      <c r="H18" s="534">
        <f>'3. Förpackningsdata'!F18</f>
        <v>0</v>
      </c>
      <c r="I18" s="534">
        <f>'3. Förpackningsdata'!G18</f>
        <v>0</v>
      </c>
      <c r="J18" s="534">
        <f>'3. Förpackningsdata'!I18</f>
        <v>0</v>
      </c>
      <c r="K18" s="534">
        <f>'3. Förpackningsdata'!H18</f>
        <v>0</v>
      </c>
      <c r="L18" s="81"/>
      <c r="M18" s="68" t="s">
        <v>1982</v>
      </c>
      <c r="N18" s="69" t="str">
        <f>IF('APH KIC KIA PC'!X18="","",'APH KIC KIA PC'!X18)</f>
        <v/>
      </c>
      <c r="O18" s="70" t="s">
        <v>1800</v>
      </c>
      <c r="P18" s="451" t="str">
        <f>TRIM('1. Artikeldata Grund'!D18)</f>
        <v/>
      </c>
      <c r="Q18" s="450" t="str">
        <f>IF(S18="","",IF('3. Förpackningsdata'!K18="","",'3. Förpackningsdata'!K18))</f>
        <v/>
      </c>
      <c r="R18" s="35"/>
      <c r="S18" s="28" t="str">
        <f>IF('3. Förpackningsdata'!L18="","",'3. Förpackningsdata'!L18)</f>
        <v/>
      </c>
      <c r="T18" s="26"/>
      <c r="U18" s="26"/>
      <c r="V18" s="26"/>
      <c r="W18" s="26"/>
      <c r="X18" s="26"/>
      <c r="Y18" s="358" t="str" cm="1">
        <f t="array" ref="Y18">IF(AC18&lt;&gt;Tabeller!$AJ$4,_xlfn.IFS(Q18=Tabeller!$AJ$3,"",Q18=Tabeller!$AM$4,"C",Q18=Tabeller!$AM$5,"L",Q18=Tabeller!$AM$6,"P",Q18="",""),"1")</f>
        <v/>
      </c>
      <c r="Z18" s="29"/>
      <c r="AA18" s="357" t="str">
        <f t="shared" si="0"/>
        <v/>
      </c>
      <c r="AB18" s="76" t="str">
        <f>TRIM(IF('3. Förpackningsdata'!M18="","",'3. Förpackningsdata'!M18))</f>
        <v/>
      </c>
      <c r="AC18" s="77" t="str">
        <f>IF(AE18="","",IF('3. Förpackningsdata'!O18="","",'3. Förpackningsdata'!O18))</f>
        <v/>
      </c>
      <c r="AD18" s="71"/>
      <c r="AE18" s="69" t="str">
        <f>IF('3. Förpackningsdata'!P18="","",'3. Förpackningsdata'!P18)</f>
        <v/>
      </c>
      <c r="AF18" s="81"/>
      <c r="AG18" s="81"/>
      <c r="AH18" s="81"/>
      <c r="AI18" s="81"/>
      <c r="AJ18" s="81"/>
      <c r="AK18" s="358" t="str" cm="1">
        <f t="array" ref="AK18">_xlfn.IFS(AC18=Tabeller!$AJ$4,"C",AC18=Tabeller!$AJ$5,"L",AC18=Tabeller!$AJ$6,"P",AC18="","")</f>
        <v/>
      </c>
      <c r="AL18" s="71"/>
      <c r="AM18" s="194" t="str">
        <f t="shared" si="1"/>
        <v/>
      </c>
      <c r="AN18" s="75" t="str">
        <f>TRIM(IF('3. Förpackningsdata'!Q18="","",'3. Förpackningsdata'!Q18))</f>
        <v/>
      </c>
      <c r="AO18" s="78" t="str">
        <f>IF(AQ18="","",IF('3. Förpackningsdata'!S18="","",'3. Förpackningsdata'!S18))</f>
        <v/>
      </c>
      <c r="AP18" s="29"/>
      <c r="AQ18" s="28" t="str">
        <f>IF('3. Förpackningsdata'!T18="","",'3. Förpackningsdata'!T18)</f>
        <v/>
      </c>
      <c r="AR18" s="26"/>
      <c r="AS18" s="26"/>
      <c r="AT18" s="26"/>
      <c r="AU18" s="26"/>
      <c r="AV18" s="26"/>
      <c r="AW18" s="358" t="str" cm="1">
        <f t="array" ref="AW18">_xlfn.IFS(AO18=Tabeller!$AK$5,"P",AO18=Tabeller!$AK$4,"L",AO18="","")</f>
        <v/>
      </c>
      <c r="AX18" s="29"/>
      <c r="AY18" s="357" t="str">
        <f t="shared" si="2"/>
        <v/>
      </c>
      <c r="AZ18" s="76" t="str">
        <f>TRIM(IF('3. Förpackningsdata'!U18="","",'3. Förpackningsdata'!U18))</f>
        <v/>
      </c>
      <c r="BA18" s="79" t="str">
        <f>IF(BC18="","",IF('3. Förpackningsdata'!W18="","",'3. Förpackningsdata'!W18))</f>
        <v/>
      </c>
      <c r="BB18" s="87"/>
      <c r="BC18" s="71" t="str">
        <f>IF('3. Förpackningsdata'!X18="","",'3. Förpackningsdata'!X18)</f>
        <v/>
      </c>
      <c r="BD18" s="87"/>
      <c r="BE18" s="87"/>
      <c r="BF18" s="87"/>
      <c r="BG18" s="87"/>
      <c r="BH18" s="87"/>
      <c r="BI18" s="148" t="str" cm="1">
        <f t="array" ref="BI18">_xlfn.IFS(BA18=Tabeller!$AK$5,"P",BA18=Tabeller!$AK$4,"L",BA18="","")</f>
        <v/>
      </c>
      <c r="BJ18" s="87"/>
      <c r="BK18" s="194" t="str">
        <f t="shared" si="3"/>
        <v/>
      </c>
      <c r="BL18" s="75" t="str">
        <f>TRIM(IF('3. Förpackningsdata'!Y18="","",'3. Förpackningsdata'!Y18))</f>
        <v/>
      </c>
    </row>
    <row r="19" spans="1:64" s="7" customFormat="1" ht="12.75" x14ac:dyDescent="0.2">
      <c r="A19" s="73">
        <v>15</v>
      </c>
      <c r="B19" s="73" t="str">
        <f>'APH KIC KIA PC'!I19</f>
        <v>Välj…</v>
      </c>
      <c r="C19" s="73" t="str">
        <f>'APH KIC KIA PC'!K19</f>
        <v>Välj…</v>
      </c>
      <c r="D19" s="449">
        <f>'APH KIC KIA PC'!D19</f>
        <v>0</v>
      </c>
      <c r="E19" s="68" t="s">
        <v>112</v>
      </c>
      <c r="F19" s="68"/>
      <c r="G19" s="69">
        <v>1</v>
      </c>
      <c r="H19" s="534">
        <f>'3. Förpackningsdata'!F19</f>
        <v>0</v>
      </c>
      <c r="I19" s="534">
        <f>'3. Förpackningsdata'!G19</f>
        <v>0</v>
      </c>
      <c r="J19" s="534">
        <f>'3. Förpackningsdata'!I19</f>
        <v>0</v>
      </c>
      <c r="K19" s="534">
        <f>'3. Förpackningsdata'!H19</f>
        <v>0</v>
      </c>
      <c r="L19" s="81"/>
      <c r="M19" s="68" t="s">
        <v>1982</v>
      </c>
      <c r="N19" s="69" t="str">
        <f>IF('APH KIC KIA PC'!X19="","",'APH KIC KIA PC'!X19)</f>
        <v/>
      </c>
      <c r="O19" s="70" t="s">
        <v>1800</v>
      </c>
      <c r="P19" s="451" t="str">
        <f>TRIM('1. Artikeldata Grund'!D19)</f>
        <v/>
      </c>
      <c r="Q19" s="450" t="str">
        <f>IF(S19="","",IF('3. Förpackningsdata'!K19="","",'3. Förpackningsdata'!K19))</f>
        <v/>
      </c>
      <c r="R19" s="35"/>
      <c r="S19" s="28" t="str">
        <f>IF('3. Förpackningsdata'!L19="","",'3. Förpackningsdata'!L19)</f>
        <v/>
      </c>
      <c r="T19" s="26"/>
      <c r="U19" s="26"/>
      <c r="V19" s="26"/>
      <c r="W19" s="26"/>
      <c r="X19" s="26"/>
      <c r="Y19" s="358" t="str" cm="1">
        <f t="array" ref="Y19">IF(AC19&lt;&gt;Tabeller!$AJ$4,_xlfn.IFS(Q19=Tabeller!$AJ$3,"",Q19=Tabeller!$AM$4,"C",Q19=Tabeller!$AM$5,"L",Q19=Tabeller!$AM$6,"P",Q19="",""),"1")</f>
        <v/>
      </c>
      <c r="Z19" s="29"/>
      <c r="AA19" s="357" t="str">
        <f t="shared" si="0"/>
        <v/>
      </c>
      <c r="AB19" s="76" t="str">
        <f>TRIM(IF('3. Förpackningsdata'!M19="","",'3. Förpackningsdata'!M19))</f>
        <v/>
      </c>
      <c r="AC19" s="77" t="str">
        <f>IF(AE19="","",IF('3. Förpackningsdata'!O19="","",'3. Förpackningsdata'!O19))</f>
        <v/>
      </c>
      <c r="AD19" s="71"/>
      <c r="AE19" s="69" t="str">
        <f>IF('3. Förpackningsdata'!P19="","",'3. Förpackningsdata'!P19)</f>
        <v/>
      </c>
      <c r="AF19" s="81"/>
      <c r="AG19" s="81"/>
      <c r="AH19" s="81"/>
      <c r="AI19" s="81"/>
      <c r="AJ19" s="81"/>
      <c r="AK19" s="358" t="str" cm="1">
        <f t="array" ref="AK19">_xlfn.IFS(AC19=Tabeller!$AJ$4,"C",AC19=Tabeller!$AJ$5,"L",AC19=Tabeller!$AJ$6,"P",AC19="","")</f>
        <v/>
      </c>
      <c r="AL19" s="71"/>
      <c r="AM19" s="194" t="str">
        <f t="shared" si="1"/>
        <v/>
      </c>
      <c r="AN19" s="75" t="str">
        <f>TRIM(IF('3. Förpackningsdata'!Q19="","",'3. Förpackningsdata'!Q19))</f>
        <v/>
      </c>
      <c r="AO19" s="78" t="str">
        <f>IF(AQ19="","",IF('3. Förpackningsdata'!S19="","",'3. Förpackningsdata'!S19))</f>
        <v/>
      </c>
      <c r="AP19" s="29"/>
      <c r="AQ19" s="28" t="str">
        <f>IF('3. Förpackningsdata'!T19="","",'3. Förpackningsdata'!T19)</f>
        <v/>
      </c>
      <c r="AR19" s="26"/>
      <c r="AS19" s="26"/>
      <c r="AT19" s="26"/>
      <c r="AU19" s="26"/>
      <c r="AV19" s="26"/>
      <c r="AW19" s="358" t="str" cm="1">
        <f t="array" ref="AW19">_xlfn.IFS(AO19=Tabeller!$AK$5,"P",AO19=Tabeller!$AK$4,"L",AO19="","")</f>
        <v/>
      </c>
      <c r="AX19" s="29"/>
      <c r="AY19" s="357" t="str">
        <f t="shared" si="2"/>
        <v/>
      </c>
      <c r="AZ19" s="76" t="str">
        <f>TRIM(IF('3. Förpackningsdata'!U19="","",'3. Förpackningsdata'!U19))</f>
        <v/>
      </c>
      <c r="BA19" s="79" t="str">
        <f>IF(BC19="","",IF('3. Förpackningsdata'!W19="","",'3. Förpackningsdata'!W19))</f>
        <v/>
      </c>
      <c r="BB19" s="87"/>
      <c r="BC19" s="71" t="str">
        <f>IF('3. Förpackningsdata'!X19="","",'3. Förpackningsdata'!X19)</f>
        <v/>
      </c>
      <c r="BD19" s="87"/>
      <c r="BE19" s="87"/>
      <c r="BF19" s="87"/>
      <c r="BG19" s="87"/>
      <c r="BH19" s="87"/>
      <c r="BI19" s="148" t="str" cm="1">
        <f t="array" ref="BI19">_xlfn.IFS(BA19=Tabeller!$AK$5,"P",BA19=Tabeller!$AK$4,"L",BA19="","")</f>
        <v/>
      </c>
      <c r="BJ19" s="87"/>
      <c r="BK19" s="194" t="str">
        <f t="shared" si="3"/>
        <v/>
      </c>
      <c r="BL19" s="75" t="str">
        <f>TRIM(IF('3. Förpackningsdata'!Y19="","",'3. Förpackningsdata'!Y19))</f>
        <v/>
      </c>
    </row>
    <row r="20" spans="1:64" s="7" customFormat="1" ht="12.75" x14ac:dyDescent="0.2">
      <c r="A20" s="73">
        <v>16</v>
      </c>
      <c r="B20" s="73" t="str">
        <f>'APH KIC KIA PC'!I20</f>
        <v>Välj…</v>
      </c>
      <c r="C20" s="73" t="str">
        <f>'APH KIC KIA PC'!K20</f>
        <v>Välj…</v>
      </c>
      <c r="D20" s="449">
        <f>'APH KIC KIA PC'!D20</f>
        <v>0</v>
      </c>
      <c r="E20" s="68" t="s">
        <v>112</v>
      </c>
      <c r="F20" s="68"/>
      <c r="G20" s="69">
        <v>1</v>
      </c>
      <c r="H20" s="534">
        <f>'3. Förpackningsdata'!F20</f>
        <v>0</v>
      </c>
      <c r="I20" s="534">
        <f>'3. Förpackningsdata'!G20</f>
        <v>0</v>
      </c>
      <c r="J20" s="534">
        <f>'3. Förpackningsdata'!I20</f>
        <v>0</v>
      </c>
      <c r="K20" s="534">
        <f>'3. Förpackningsdata'!H20</f>
        <v>0</v>
      </c>
      <c r="L20" s="81"/>
      <c r="M20" s="68" t="s">
        <v>1982</v>
      </c>
      <c r="N20" s="69" t="str">
        <f>IF('APH KIC KIA PC'!X20="","",'APH KIC KIA PC'!X20)</f>
        <v/>
      </c>
      <c r="O20" s="70" t="s">
        <v>1800</v>
      </c>
      <c r="P20" s="451" t="str">
        <f>TRIM('1. Artikeldata Grund'!D20)</f>
        <v/>
      </c>
      <c r="Q20" s="450" t="str">
        <f>IF(S20="","",IF('3. Förpackningsdata'!K20="","",'3. Förpackningsdata'!K20))</f>
        <v/>
      </c>
      <c r="R20" s="35"/>
      <c r="S20" s="28" t="str">
        <f>IF('3. Förpackningsdata'!L20="","",'3. Förpackningsdata'!L20)</f>
        <v/>
      </c>
      <c r="T20" s="26"/>
      <c r="U20" s="26"/>
      <c r="V20" s="26"/>
      <c r="W20" s="26"/>
      <c r="X20" s="26"/>
      <c r="Y20" s="358" t="str" cm="1">
        <f t="array" ref="Y20">IF(AC20&lt;&gt;Tabeller!$AJ$4,_xlfn.IFS(Q20=Tabeller!$AJ$3,"",Q20=Tabeller!$AM$4,"C",Q20=Tabeller!$AM$5,"L",Q20=Tabeller!$AM$6,"P",Q20="",""),"1")</f>
        <v/>
      </c>
      <c r="Z20" s="29"/>
      <c r="AA20" s="357" t="str">
        <f t="shared" si="0"/>
        <v/>
      </c>
      <c r="AB20" s="76" t="str">
        <f>TRIM(IF('3. Förpackningsdata'!M20="","",'3. Förpackningsdata'!M20))</f>
        <v/>
      </c>
      <c r="AC20" s="77" t="str">
        <f>IF(AE20="","",IF('3. Förpackningsdata'!O20="","",'3. Förpackningsdata'!O20))</f>
        <v/>
      </c>
      <c r="AD20" s="71"/>
      <c r="AE20" s="69" t="str">
        <f>IF('3. Förpackningsdata'!P20="","",'3. Förpackningsdata'!P20)</f>
        <v/>
      </c>
      <c r="AF20" s="81"/>
      <c r="AG20" s="81"/>
      <c r="AH20" s="81"/>
      <c r="AI20" s="81"/>
      <c r="AJ20" s="81"/>
      <c r="AK20" s="358" t="str" cm="1">
        <f t="array" ref="AK20">_xlfn.IFS(AC20=Tabeller!$AJ$4,"C",AC20=Tabeller!$AJ$5,"L",AC20=Tabeller!$AJ$6,"P",AC20="","")</f>
        <v/>
      </c>
      <c r="AL20" s="71"/>
      <c r="AM20" s="194" t="str">
        <f t="shared" si="1"/>
        <v/>
      </c>
      <c r="AN20" s="75" t="str">
        <f>TRIM(IF('3. Förpackningsdata'!Q20="","",'3. Förpackningsdata'!Q20))</f>
        <v/>
      </c>
      <c r="AO20" s="78" t="str">
        <f>IF(AQ20="","",IF('3. Förpackningsdata'!S20="","",'3. Förpackningsdata'!S20))</f>
        <v/>
      </c>
      <c r="AP20" s="29"/>
      <c r="AQ20" s="28" t="str">
        <f>IF('3. Förpackningsdata'!T20="","",'3. Förpackningsdata'!T20)</f>
        <v/>
      </c>
      <c r="AR20" s="26"/>
      <c r="AS20" s="26"/>
      <c r="AT20" s="26"/>
      <c r="AU20" s="26"/>
      <c r="AV20" s="26"/>
      <c r="AW20" s="358" t="str" cm="1">
        <f t="array" ref="AW20">_xlfn.IFS(AO20=Tabeller!$AK$5,"P",AO20=Tabeller!$AK$4,"L",AO20="","")</f>
        <v/>
      </c>
      <c r="AX20" s="29"/>
      <c r="AY20" s="357" t="str">
        <f t="shared" si="2"/>
        <v/>
      </c>
      <c r="AZ20" s="76" t="str">
        <f>TRIM(IF('3. Förpackningsdata'!U20="","",'3. Förpackningsdata'!U20))</f>
        <v/>
      </c>
      <c r="BA20" s="79" t="str">
        <f>IF(BC20="","",IF('3. Förpackningsdata'!W20="","",'3. Förpackningsdata'!W20))</f>
        <v/>
      </c>
      <c r="BB20" s="87"/>
      <c r="BC20" s="71" t="str">
        <f>IF('3. Förpackningsdata'!X20="","",'3. Förpackningsdata'!X20)</f>
        <v/>
      </c>
      <c r="BD20" s="87"/>
      <c r="BE20" s="87"/>
      <c r="BF20" s="87"/>
      <c r="BG20" s="87"/>
      <c r="BH20" s="87"/>
      <c r="BI20" s="148" t="str" cm="1">
        <f t="array" ref="BI20">_xlfn.IFS(BA20=Tabeller!$AK$5,"P",BA20=Tabeller!$AK$4,"L",BA20="","")</f>
        <v/>
      </c>
      <c r="BJ20" s="87"/>
      <c r="BK20" s="194" t="str">
        <f t="shared" si="3"/>
        <v/>
      </c>
      <c r="BL20" s="75" t="str">
        <f>TRIM(IF('3. Förpackningsdata'!Y20="","",'3. Förpackningsdata'!Y20))</f>
        <v/>
      </c>
    </row>
    <row r="21" spans="1:64" s="7" customFormat="1" ht="12.75" x14ac:dyDescent="0.2">
      <c r="A21" s="73">
        <v>17</v>
      </c>
      <c r="B21" s="73" t="str">
        <f>'APH KIC KIA PC'!I21</f>
        <v>Välj…</v>
      </c>
      <c r="C21" s="73" t="str">
        <f>'APH KIC KIA PC'!K21</f>
        <v>Välj…</v>
      </c>
      <c r="D21" s="449">
        <f>'APH KIC KIA PC'!D21</f>
        <v>0</v>
      </c>
      <c r="E21" s="68" t="s">
        <v>112</v>
      </c>
      <c r="F21" s="68"/>
      <c r="G21" s="69">
        <v>1</v>
      </c>
      <c r="H21" s="534">
        <f>'3. Förpackningsdata'!F21</f>
        <v>0</v>
      </c>
      <c r="I21" s="534">
        <f>'3. Förpackningsdata'!G21</f>
        <v>0</v>
      </c>
      <c r="J21" s="534">
        <f>'3. Förpackningsdata'!I21</f>
        <v>0</v>
      </c>
      <c r="K21" s="534">
        <f>'3. Förpackningsdata'!H21</f>
        <v>0</v>
      </c>
      <c r="L21" s="81"/>
      <c r="M21" s="68" t="s">
        <v>1982</v>
      </c>
      <c r="N21" s="69" t="str">
        <f>IF('APH KIC KIA PC'!X21="","",'APH KIC KIA PC'!X21)</f>
        <v/>
      </c>
      <c r="O21" s="70" t="s">
        <v>1800</v>
      </c>
      <c r="P21" s="451" t="str">
        <f>TRIM('1. Artikeldata Grund'!D21)</f>
        <v/>
      </c>
      <c r="Q21" s="450" t="str">
        <f>IF(S21="","",IF('3. Förpackningsdata'!K21="","",'3. Förpackningsdata'!K21))</f>
        <v/>
      </c>
      <c r="R21" s="35"/>
      <c r="S21" s="28" t="str">
        <f>IF('3. Förpackningsdata'!L21="","",'3. Förpackningsdata'!L21)</f>
        <v/>
      </c>
      <c r="T21" s="26"/>
      <c r="U21" s="26"/>
      <c r="V21" s="26"/>
      <c r="W21" s="26"/>
      <c r="X21" s="26"/>
      <c r="Y21" s="358" t="str" cm="1">
        <f t="array" ref="Y21">IF(AC21&lt;&gt;Tabeller!$AJ$4,_xlfn.IFS(Q21=Tabeller!$AJ$3,"",Q21=Tabeller!$AM$4,"C",Q21=Tabeller!$AM$5,"L",Q21=Tabeller!$AM$6,"P",Q21="",""),"1")</f>
        <v/>
      </c>
      <c r="Z21" s="29"/>
      <c r="AA21" s="357" t="str">
        <f t="shared" si="0"/>
        <v/>
      </c>
      <c r="AB21" s="76" t="str">
        <f>TRIM(IF('3. Förpackningsdata'!M21="","",'3. Förpackningsdata'!M21))</f>
        <v/>
      </c>
      <c r="AC21" s="77" t="str">
        <f>IF(AE21="","",IF('3. Förpackningsdata'!O21="","",'3. Förpackningsdata'!O21))</f>
        <v/>
      </c>
      <c r="AD21" s="71"/>
      <c r="AE21" s="69" t="str">
        <f>IF('3. Förpackningsdata'!P21="","",'3. Förpackningsdata'!P21)</f>
        <v/>
      </c>
      <c r="AF21" s="81"/>
      <c r="AG21" s="81"/>
      <c r="AH21" s="81"/>
      <c r="AI21" s="81"/>
      <c r="AJ21" s="81"/>
      <c r="AK21" s="358" t="str" cm="1">
        <f t="array" ref="AK21">_xlfn.IFS(AC21=Tabeller!$AJ$4,"C",AC21=Tabeller!$AJ$5,"L",AC21=Tabeller!$AJ$6,"P",AC21="","")</f>
        <v/>
      </c>
      <c r="AL21" s="71"/>
      <c r="AM21" s="194" t="str">
        <f t="shared" si="1"/>
        <v/>
      </c>
      <c r="AN21" s="75" t="str">
        <f>TRIM(IF('3. Förpackningsdata'!Q21="","",'3. Förpackningsdata'!Q21))</f>
        <v/>
      </c>
      <c r="AO21" s="78" t="str">
        <f>IF(AQ21="","",IF('3. Förpackningsdata'!S21="","",'3. Förpackningsdata'!S21))</f>
        <v/>
      </c>
      <c r="AP21" s="29"/>
      <c r="AQ21" s="28" t="str">
        <f>IF('3. Förpackningsdata'!T21="","",'3. Förpackningsdata'!T21)</f>
        <v/>
      </c>
      <c r="AR21" s="26"/>
      <c r="AS21" s="26"/>
      <c r="AT21" s="26"/>
      <c r="AU21" s="26"/>
      <c r="AV21" s="26"/>
      <c r="AW21" s="358" t="str" cm="1">
        <f t="array" ref="AW21">_xlfn.IFS(AO21=Tabeller!$AK$5,"P",AO21=Tabeller!$AK$4,"L",AO21="","")</f>
        <v/>
      </c>
      <c r="AX21" s="29"/>
      <c r="AY21" s="357" t="str">
        <f t="shared" si="2"/>
        <v/>
      </c>
      <c r="AZ21" s="76" t="str">
        <f>TRIM(IF('3. Förpackningsdata'!U21="","",'3. Förpackningsdata'!U21))</f>
        <v/>
      </c>
      <c r="BA21" s="79" t="str">
        <f>IF(BC21="","",IF('3. Förpackningsdata'!W21="","",'3. Förpackningsdata'!W21))</f>
        <v/>
      </c>
      <c r="BB21" s="87"/>
      <c r="BC21" s="71" t="str">
        <f>IF('3. Förpackningsdata'!X21="","",'3. Förpackningsdata'!X21)</f>
        <v/>
      </c>
      <c r="BD21" s="87"/>
      <c r="BE21" s="87"/>
      <c r="BF21" s="87"/>
      <c r="BG21" s="87"/>
      <c r="BH21" s="87"/>
      <c r="BI21" s="148" t="str" cm="1">
        <f t="array" ref="BI21">_xlfn.IFS(BA21=Tabeller!$AK$5,"P",BA21=Tabeller!$AK$4,"L",BA21="","")</f>
        <v/>
      </c>
      <c r="BJ21" s="87"/>
      <c r="BK21" s="194" t="str">
        <f t="shared" si="3"/>
        <v/>
      </c>
      <c r="BL21" s="75" t="str">
        <f>TRIM(IF('3. Förpackningsdata'!Y21="","",'3. Förpackningsdata'!Y21))</f>
        <v/>
      </c>
    </row>
    <row r="22" spans="1:64" s="7" customFormat="1" ht="12.75" x14ac:dyDescent="0.2">
      <c r="A22" s="73">
        <v>18</v>
      </c>
      <c r="B22" s="73" t="str">
        <f>'APH KIC KIA PC'!I22</f>
        <v>Välj…</v>
      </c>
      <c r="C22" s="73" t="str">
        <f>'APH KIC KIA PC'!K22</f>
        <v>Välj…</v>
      </c>
      <c r="D22" s="449">
        <f>'APH KIC KIA PC'!D22</f>
        <v>0</v>
      </c>
      <c r="E22" s="68" t="s">
        <v>112</v>
      </c>
      <c r="F22" s="68"/>
      <c r="G22" s="69">
        <v>1</v>
      </c>
      <c r="H22" s="534">
        <f>'3. Förpackningsdata'!F22</f>
        <v>0</v>
      </c>
      <c r="I22" s="534">
        <f>'3. Förpackningsdata'!G22</f>
        <v>0</v>
      </c>
      <c r="J22" s="534">
        <f>'3. Förpackningsdata'!I22</f>
        <v>0</v>
      </c>
      <c r="K22" s="534">
        <f>'3. Förpackningsdata'!H22</f>
        <v>0</v>
      </c>
      <c r="L22" s="81"/>
      <c r="M22" s="68" t="s">
        <v>1982</v>
      </c>
      <c r="N22" s="69" t="str">
        <f>IF('APH KIC KIA PC'!X22="","",'APH KIC KIA PC'!X22)</f>
        <v/>
      </c>
      <c r="O22" s="70" t="s">
        <v>1800</v>
      </c>
      <c r="P22" s="451" t="str">
        <f>TRIM('1. Artikeldata Grund'!D22)</f>
        <v/>
      </c>
      <c r="Q22" s="450" t="str">
        <f>IF(S22="","",IF('3. Förpackningsdata'!K22="","",'3. Förpackningsdata'!K22))</f>
        <v/>
      </c>
      <c r="R22" s="35"/>
      <c r="S22" s="28" t="str">
        <f>IF('3. Förpackningsdata'!L22="","",'3. Förpackningsdata'!L22)</f>
        <v/>
      </c>
      <c r="T22" s="26"/>
      <c r="U22" s="26"/>
      <c r="V22" s="26"/>
      <c r="W22" s="26"/>
      <c r="X22" s="26"/>
      <c r="Y22" s="358" t="str" cm="1">
        <f t="array" ref="Y22">IF(AC22&lt;&gt;Tabeller!$AJ$4,_xlfn.IFS(Q22=Tabeller!$AJ$3,"",Q22=Tabeller!$AM$4,"C",Q22=Tabeller!$AM$5,"L",Q22=Tabeller!$AM$6,"P",Q22="",""),"1")</f>
        <v/>
      </c>
      <c r="Z22" s="29"/>
      <c r="AA22" s="357" t="str">
        <f t="shared" si="0"/>
        <v/>
      </c>
      <c r="AB22" s="76" t="str">
        <f>TRIM(IF('3. Förpackningsdata'!M22="","",'3. Förpackningsdata'!M22))</f>
        <v/>
      </c>
      <c r="AC22" s="77" t="str">
        <f>IF(AE22="","",IF('3. Förpackningsdata'!O22="","",'3. Förpackningsdata'!O22))</f>
        <v/>
      </c>
      <c r="AD22" s="71"/>
      <c r="AE22" s="69" t="str">
        <f>IF('3. Förpackningsdata'!P22="","",'3. Förpackningsdata'!P22)</f>
        <v/>
      </c>
      <c r="AF22" s="81"/>
      <c r="AG22" s="81"/>
      <c r="AH22" s="81"/>
      <c r="AI22" s="81"/>
      <c r="AJ22" s="81"/>
      <c r="AK22" s="358" t="str" cm="1">
        <f t="array" ref="AK22">_xlfn.IFS(AC22=Tabeller!$AJ$4,"C",AC22=Tabeller!$AJ$5,"L",AC22=Tabeller!$AJ$6,"P",AC22="","")</f>
        <v/>
      </c>
      <c r="AL22" s="71"/>
      <c r="AM22" s="194" t="str">
        <f t="shared" si="1"/>
        <v/>
      </c>
      <c r="AN22" s="75" t="str">
        <f>TRIM(IF('3. Förpackningsdata'!Q22="","",'3. Förpackningsdata'!Q22))</f>
        <v/>
      </c>
      <c r="AO22" s="78" t="str">
        <f>IF(AQ22="","",IF('3. Förpackningsdata'!S22="","",'3. Förpackningsdata'!S22))</f>
        <v/>
      </c>
      <c r="AP22" s="29"/>
      <c r="AQ22" s="28" t="str">
        <f>IF('3. Förpackningsdata'!T22="","",'3. Förpackningsdata'!T22)</f>
        <v/>
      </c>
      <c r="AR22" s="26"/>
      <c r="AS22" s="26"/>
      <c r="AT22" s="26"/>
      <c r="AU22" s="26"/>
      <c r="AV22" s="26"/>
      <c r="AW22" s="358" t="str" cm="1">
        <f t="array" ref="AW22">_xlfn.IFS(AO22=Tabeller!$AK$5,"P",AO22=Tabeller!$AK$4,"L",AO22="","")</f>
        <v/>
      </c>
      <c r="AX22" s="29"/>
      <c r="AY22" s="357" t="str">
        <f t="shared" si="2"/>
        <v/>
      </c>
      <c r="AZ22" s="76" t="str">
        <f>TRIM(IF('3. Förpackningsdata'!U22="","",'3. Förpackningsdata'!U22))</f>
        <v/>
      </c>
      <c r="BA22" s="79" t="str">
        <f>IF(BC22="","",IF('3. Förpackningsdata'!W22="","",'3. Förpackningsdata'!W22))</f>
        <v/>
      </c>
      <c r="BB22" s="87"/>
      <c r="BC22" s="71" t="str">
        <f>IF('3. Förpackningsdata'!X22="","",'3. Förpackningsdata'!X22)</f>
        <v/>
      </c>
      <c r="BD22" s="87"/>
      <c r="BE22" s="87"/>
      <c r="BF22" s="87"/>
      <c r="BG22" s="87"/>
      <c r="BH22" s="87"/>
      <c r="BI22" s="148" t="str" cm="1">
        <f t="array" ref="BI22">_xlfn.IFS(BA22=Tabeller!$AK$5,"P",BA22=Tabeller!$AK$4,"L",BA22="","")</f>
        <v/>
      </c>
      <c r="BJ22" s="87"/>
      <c r="BK22" s="194" t="str">
        <f t="shared" si="3"/>
        <v/>
      </c>
      <c r="BL22" s="75" t="str">
        <f>TRIM(IF('3. Förpackningsdata'!Y22="","",'3. Förpackningsdata'!Y22))</f>
        <v/>
      </c>
    </row>
    <row r="23" spans="1:64" s="7" customFormat="1" ht="12.75" x14ac:dyDescent="0.2">
      <c r="A23" s="73">
        <v>19</v>
      </c>
      <c r="B23" s="73" t="str">
        <f>'APH KIC KIA PC'!I23</f>
        <v>Välj…</v>
      </c>
      <c r="C23" s="73" t="str">
        <f>'APH KIC KIA PC'!K23</f>
        <v>Välj…</v>
      </c>
      <c r="D23" s="449">
        <f>'APH KIC KIA PC'!D23</f>
        <v>0</v>
      </c>
      <c r="E23" s="68" t="s">
        <v>112</v>
      </c>
      <c r="F23" s="68"/>
      <c r="G23" s="69">
        <v>1</v>
      </c>
      <c r="H23" s="534">
        <f>'3. Förpackningsdata'!F23</f>
        <v>0</v>
      </c>
      <c r="I23" s="534">
        <f>'3. Förpackningsdata'!G23</f>
        <v>0</v>
      </c>
      <c r="J23" s="534">
        <f>'3. Förpackningsdata'!I23</f>
        <v>0</v>
      </c>
      <c r="K23" s="534">
        <f>'3. Förpackningsdata'!H23</f>
        <v>0</v>
      </c>
      <c r="L23" s="81"/>
      <c r="M23" s="68" t="s">
        <v>1982</v>
      </c>
      <c r="N23" s="69" t="str">
        <f>IF('APH KIC KIA PC'!X23="","",'APH KIC KIA PC'!X23)</f>
        <v/>
      </c>
      <c r="O23" s="70" t="s">
        <v>1800</v>
      </c>
      <c r="P23" s="451" t="str">
        <f>TRIM('1. Artikeldata Grund'!D23)</f>
        <v/>
      </c>
      <c r="Q23" s="450" t="str">
        <f>IF(S23="","",IF('3. Förpackningsdata'!K23="","",'3. Förpackningsdata'!K23))</f>
        <v/>
      </c>
      <c r="R23" s="35"/>
      <c r="S23" s="28" t="str">
        <f>IF('3. Förpackningsdata'!L23="","",'3. Förpackningsdata'!L23)</f>
        <v/>
      </c>
      <c r="T23" s="26"/>
      <c r="U23" s="26"/>
      <c r="V23" s="26"/>
      <c r="W23" s="26"/>
      <c r="X23" s="26"/>
      <c r="Y23" s="358" t="str" cm="1">
        <f t="array" ref="Y23">IF(AC23&lt;&gt;Tabeller!$AJ$4,_xlfn.IFS(Q23=Tabeller!$AJ$3,"",Q23=Tabeller!$AM$4,"C",Q23=Tabeller!$AM$5,"L",Q23=Tabeller!$AM$6,"P",Q23="",""),"1")</f>
        <v/>
      </c>
      <c r="Z23" s="29"/>
      <c r="AA23" s="357" t="str">
        <f t="shared" si="0"/>
        <v/>
      </c>
      <c r="AB23" s="76" t="str">
        <f>TRIM(IF('3. Förpackningsdata'!M23="","",'3. Förpackningsdata'!M23))</f>
        <v/>
      </c>
      <c r="AC23" s="77" t="str">
        <f>IF(AE23="","",IF('3. Förpackningsdata'!O23="","",'3. Förpackningsdata'!O23))</f>
        <v/>
      </c>
      <c r="AD23" s="71"/>
      <c r="AE23" s="69" t="str">
        <f>IF('3. Förpackningsdata'!P23="","",'3. Förpackningsdata'!P23)</f>
        <v/>
      </c>
      <c r="AF23" s="81"/>
      <c r="AG23" s="81"/>
      <c r="AH23" s="81"/>
      <c r="AI23" s="81"/>
      <c r="AJ23" s="81"/>
      <c r="AK23" s="358" t="str" cm="1">
        <f t="array" ref="AK23">_xlfn.IFS(AC23=Tabeller!$AJ$4,"C",AC23=Tabeller!$AJ$5,"L",AC23=Tabeller!$AJ$6,"P",AC23="","")</f>
        <v/>
      </c>
      <c r="AL23" s="71"/>
      <c r="AM23" s="194" t="str">
        <f t="shared" si="1"/>
        <v/>
      </c>
      <c r="AN23" s="75" t="str">
        <f>TRIM(IF('3. Förpackningsdata'!Q23="","",'3. Förpackningsdata'!Q23))</f>
        <v/>
      </c>
      <c r="AO23" s="78" t="str">
        <f>IF(AQ23="","",IF('3. Förpackningsdata'!S23="","",'3. Förpackningsdata'!S23))</f>
        <v/>
      </c>
      <c r="AP23" s="29"/>
      <c r="AQ23" s="28" t="str">
        <f>IF('3. Förpackningsdata'!T23="","",'3. Förpackningsdata'!T23)</f>
        <v/>
      </c>
      <c r="AR23" s="26"/>
      <c r="AS23" s="26"/>
      <c r="AT23" s="26"/>
      <c r="AU23" s="26"/>
      <c r="AV23" s="26"/>
      <c r="AW23" s="358" t="str" cm="1">
        <f t="array" ref="AW23">_xlfn.IFS(AO23=Tabeller!$AK$5,"P",AO23=Tabeller!$AK$4,"L",AO23="","")</f>
        <v/>
      </c>
      <c r="AX23" s="29"/>
      <c r="AY23" s="357" t="str">
        <f t="shared" si="2"/>
        <v/>
      </c>
      <c r="AZ23" s="76" t="str">
        <f>TRIM(IF('3. Förpackningsdata'!U23="","",'3. Förpackningsdata'!U23))</f>
        <v/>
      </c>
      <c r="BA23" s="79" t="str">
        <f>IF(BC23="","",IF('3. Förpackningsdata'!W23="","",'3. Förpackningsdata'!W23))</f>
        <v/>
      </c>
      <c r="BB23" s="87"/>
      <c r="BC23" s="71" t="str">
        <f>IF('3. Förpackningsdata'!X23="","",'3. Förpackningsdata'!X23)</f>
        <v/>
      </c>
      <c r="BD23" s="87"/>
      <c r="BE23" s="87"/>
      <c r="BF23" s="87"/>
      <c r="BG23" s="87"/>
      <c r="BH23" s="87"/>
      <c r="BI23" s="148" t="str" cm="1">
        <f t="array" ref="BI23">_xlfn.IFS(BA23=Tabeller!$AK$5,"P",BA23=Tabeller!$AK$4,"L",BA23="","")</f>
        <v/>
      </c>
      <c r="BJ23" s="87"/>
      <c r="BK23" s="194" t="str">
        <f t="shared" si="3"/>
        <v/>
      </c>
      <c r="BL23" s="75" t="str">
        <f>TRIM(IF('3. Förpackningsdata'!Y23="","",'3. Förpackningsdata'!Y23))</f>
        <v/>
      </c>
    </row>
    <row r="24" spans="1:64" s="7" customFormat="1" ht="12.75" x14ac:dyDescent="0.2">
      <c r="A24" s="73">
        <v>20</v>
      </c>
      <c r="B24" s="73" t="str">
        <f>'APH KIC KIA PC'!I24</f>
        <v>Välj…</v>
      </c>
      <c r="C24" s="73" t="str">
        <f>'APH KIC KIA PC'!K24</f>
        <v>Välj…</v>
      </c>
      <c r="D24" s="449">
        <f>'APH KIC KIA PC'!D24</f>
        <v>0</v>
      </c>
      <c r="E24" s="68" t="s">
        <v>112</v>
      </c>
      <c r="F24" s="68"/>
      <c r="G24" s="69">
        <v>1</v>
      </c>
      <c r="H24" s="534">
        <f>'3. Förpackningsdata'!F24</f>
        <v>0</v>
      </c>
      <c r="I24" s="534">
        <f>'3. Förpackningsdata'!G24</f>
        <v>0</v>
      </c>
      <c r="J24" s="534">
        <f>'3. Förpackningsdata'!I24</f>
        <v>0</v>
      </c>
      <c r="K24" s="534">
        <f>'3. Förpackningsdata'!H24</f>
        <v>0</v>
      </c>
      <c r="L24" s="81"/>
      <c r="M24" s="68" t="s">
        <v>1982</v>
      </c>
      <c r="N24" s="69" t="str">
        <f>IF('APH KIC KIA PC'!X24="","",'APH KIC KIA PC'!X24)</f>
        <v/>
      </c>
      <c r="O24" s="70" t="s">
        <v>1800</v>
      </c>
      <c r="P24" s="451" t="str">
        <f>TRIM('1. Artikeldata Grund'!D24)</f>
        <v/>
      </c>
      <c r="Q24" s="450" t="str">
        <f>IF(S24="","",IF('3. Förpackningsdata'!K24="","",'3. Förpackningsdata'!K24))</f>
        <v/>
      </c>
      <c r="R24" s="35"/>
      <c r="S24" s="28" t="str">
        <f>IF('3. Förpackningsdata'!L24="","",'3. Förpackningsdata'!L24)</f>
        <v/>
      </c>
      <c r="T24" s="26"/>
      <c r="U24" s="26"/>
      <c r="V24" s="26"/>
      <c r="W24" s="26"/>
      <c r="X24" s="26"/>
      <c r="Y24" s="358" t="str" cm="1">
        <f t="array" ref="Y24">IF(AC24&lt;&gt;Tabeller!$AJ$4,_xlfn.IFS(Q24=Tabeller!$AJ$3,"",Q24=Tabeller!$AM$4,"C",Q24=Tabeller!$AM$5,"L",Q24=Tabeller!$AM$6,"P",Q24="",""),"1")</f>
        <v/>
      </c>
      <c r="Z24" s="29"/>
      <c r="AA24" s="357" t="str">
        <f t="shared" si="0"/>
        <v/>
      </c>
      <c r="AB24" s="76" t="str">
        <f>TRIM(IF('3. Förpackningsdata'!M24="","",'3. Förpackningsdata'!M24))</f>
        <v/>
      </c>
      <c r="AC24" s="77" t="str">
        <f>IF(AE24="","",IF('3. Förpackningsdata'!O24="","",'3. Förpackningsdata'!O24))</f>
        <v/>
      </c>
      <c r="AD24" s="71"/>
      <c r="AE24" s="69" t="str">
        <f>IF('3. Förpackningsdata'!P24="","",'3. Förpackningsdata'!P24)</f>
        <v/>
      </c>
      <c r="AF24" s="81"/>
      <c r="AG24" s="81"/>
      <c r="AH24" s="81"/>
      <c r="AI24" s="81"/>
      <c r="AJ24" s="81"/>
      <c r="AK24" s="358" t="str" cm="1">
        <f t="array" ref="AK24">_xlfn.IFS(AC24=Tabeller!$AJ$4,"C",AC24=Tabeller!$AJ$5,"L",AC24=Tabeller!$AJ$6,"P",AC24="","")</f>
        <v/>
      </c>
      <c r="AL24" s="71"/>
      <c r="AM24" s="194" t="str">
        <f t="shared" si="1"/>
        <v/>
      </c>
      <c r="AN24" s="75" t="str">
        <f>TRIM(IF('3. Förpackningsdata'!Q24="","",'3. Förpackningsdata'!Q24))</f>
        <v/>
      </c>
      <c r="AO24" s="78" t="str">
        <f>IF(AQ24="","",IF('3. Förpackningsdata'!S24="","",'3. Förpackningsdata'!S24))</f>
        <v/>
      </c>
      <c r="AP24" s="29"/>
      <c r="AQ24" s="28" t="str">
        <f>IF('3. Förpackningsdata'!T24="","",'3. Förpackningsdata'!T24)</f>
        <v/>
      </c>
      <c r="AR24" s="26"/>
      <c r="AS24" s="26"/>
      <c r="AT24" s="26"/>
      <c r="AU24" s="26"/>
      <c r="AV24" s="26"/>
      <c r="AW24" s="358" t="str" cm="1">
        <f t="array" ref="AW24">_xlfn.IFS(AO24=Tabeller!$AK$5,"P",AO24=Tabeller!$AK$4,"L",AO24="","")</f>
        <v/>
      </c>
      <c r="AX24" s="29"/>
      <c r="AY24" s="357" t="str">
        <f t="shared" si="2"/>
        <v/>
      </c>
      <c r="AZ24" s="76" t="str">
        <f>TRIM(IF('3. Förpackningsdata'!U24="","",'3. Förpackningsdata'!U24))</f>
        <v/>
      </c>
      <c r="BA24" s="79" t="str">
        <f>IF(BC24="","",IF('3. Förpackningsdata'!W24="","",'3. Förpackningsdata'!W24))</f>
        <v/>
      </c>
      <c r="BB24" s="87"/>
      <c r="BC24" s="71" t="str">
        <f>IF('3. Förpackningsdata'!X24="","",'3. Förpackningsdata'!X24)</f>
        <v/>
      </c>
      <c r="BD24" s="87"/>
      <c r="BE24" s="87"/>
      <c r="BF24" s="87"/>
      <c r="BG24" s="87"/>
      <c r="BH24" s="87"/>
      <c r="BI24" s="148" t="str" cm="1">
        <f t="array" ref="BI24">_xlfn.IFS(BA24=Tabeller!$AK$5,"P",BA24=Tabeller!$AK$4,"L",BA24="","")</f>
        <v/>
      </c>
      <c r="BJ24" s="87"/>
      <c r="BK24" s="194" t="str">
        <f t="shared" si="3"/>
        <v/>
      </c>
      <c r="BL24" s="75" t="str">
        <f>TRIM(IF('3. Förpackningsdata'!Y24="","",'3. Förpackningsdata'!Y24))</f>
        <v/>
      </c>
    </row>
    <row r="25" spans="1:64" s="7" customFormat="1" ht="12.75" x14ac:dyDescent="0.2">
      <c r="A25" s="73">
        <v>21</v>
      </c>
      <c r="B25" s="73" t="str">
        <f>'APH KIC KIA PC'!I25</f>
        <v>Välj…</v>
      </c>
      <c r="C25" s="73" t="str">
        <f>'APH KIC KIA PC'!K25</f>
        <v>Välj…</v>
      </c>
      <c r="D25" s="449">
        <f>'APH KIC KIA PC'!D25</f>
        <v>0</v>
      </c>
      <c r="E25" s="68" t="s">
        <v>112</v>
      </c>
      <c r="F25" s="68"/>
      <c r="G25" s="69">
        <v>1</v>
      </c>
      <c r="H25" s="534">
        <f>'3. Förpackningsdata'!F25</f>
        <v>0</v>
      </c>
      <c r="I25" s="534">
        <f>'3. Förpackningsdata'!G25</f>
        <v>0</v>
      </c>
      <c r="J25" s="534">
        <f>'3. Förpackningsdata'!I25</f>
        <v>0</v>
      </c>
      <c r="K25" s="534">
        <f>'3. Förpackningsdata'!H25</f>
        <v>0</v>
      </c>
      <c r="L25" s="81"/>
      <c r="M25" s="68" t="s">
        <v>1982</v>
      </c>
      <c r="N25" s="69" t="str">
        <f>IF('APH KIC KIA PC'!X25="","",'APH KIC KIA PC'!X25)</f>
        <v/>
      </c>
      <c r="O25" s="70" t="s">
        <v>1800</v>
      </c>
      <c r="P25" s="451" t="str">
        <f>TRIM('1. Artikeldata Grund'!D25)</f>
        <v/>
      </c>
      <c r="Q25" s="450" t="str">
        <f>IF(S25="","",IF('3. Förpackningsdata'!K25="","",'3. Förpackningsdata'!K25))</f>
        <v/>
      </c>
      <c r="R25" s="35"/>
      <c r="S25" s="28" t="str">
        <f>IF('3. Förpackningsdata'!L25="","",'3. Förpackningsdata'!L25)</f>
        <v/>
      </c>
      <c r="T25" s="26"/>
      <c r="U25" s="26"/>
      <c r="V25" s="26"/>
      <c r="W25" s="26"/>
      <c r="X25" s="26"/>
      <c r="Y25" s="358" t="str" cm="1">
        <f t="array" ref="Y25">IF(AC25&lt;&gt;Tabeller!$AJ$4,_xlfn.IFS(Q25=Tabeller!$AJ$3,"",Q25=Tabeller!$AM$4,"C",Q25=Tabeller!$AM$5,"L",Q25=Tabeller!$AM$6,"P",Q25="",""),"1")</f>
        <v/>
      </c>
      <c r="Z25" s="29"/>
      <c r="AA25" s="357" t="str">
        <f t="shared" si="0"/>
        <v/>
      </c>
      <c r="AB25" s="76" t="str">
        <f>TRIM(IF('3. Förpackningsdata'!M25="","",'3. Förpackningsdata'!M25))</f>
        <v/>
      </c>
      <c r="AC25" s="77" t="str">
        <f>IF(AE25="","",IF('3. Förpackningsdata'!O25="","",'3. Förpackningsdata'!O25))</f>
        <v/>
      </c>
      <c r="AD25" s="71"/>
      <c r="AE25" s="69" t="str">
        <f>IF('3. Förpackningsdata'!P25="","",'3. Förpackningsdata'!P25)</f>
        <v/>
      </c>
      <c r="AF25" s="81"/>
      <c r="AG25" s="81"/>
      <c r="AH25" s="81"/>
      <c r="AI25" s="81"/>
      <c r="AJ25" s="81"/>
      <c r="AK25" s="358" t="str" cm="1">
        <f t="array" ref="AK25">_xlfn.IFS(AC25=Tabeller!$AJ$4,"C",AC25=Tabeller!$AJ$5,"L",AC25=Tabeller!$AJ$6,"P",AC25="","")</f>
        <v/>
      </c>
      <c r="AL25" s="71"/>
      <c r="AM25" s="194" t="str">
        <f t="shared" si="1"/>
        <v/>
      </c>
      <c r="AN25" s="75" t="str">
        <f>TRIM(IF('3. Förpackningsdata'!Q25="","",'3. Förpackningsdata'!Q25))</f>
        <v/>
      </c>
      <c r="AO25" s="78" t="str">
        <f>IF(AQ25="","",IF('3. Förpackningsdata'!S25="","",'3. Förpackningsdata'!S25))</f>
        <v/>
      </c>
      <c r="AP25" s="29"/>
      <c r="AQ25" s="28" t="str">
        <f>IF('3. Förpackningsdata'!T25="","",'3. Förpackningsdata'!T25)</f>
        <v/>
      </c>
      <c r="AR25" s="26"/>
      <c r="AS25" s="26"/>
      <c r="AT25" s="26"/>
      <c r="AU25" s="26"/>
      <c r="AV25" s="26"/>
      <c r="AW25" s="358" t="str" cm="1">
        <f t="array" ref="AW25">_xlfn.IFS(AO25=Tabeller!$AK$5,"P",AO25=Tabeller!$AK$4,"L",AO25="","")</f>
        <v/>
      </c>
      <c r="AX25" s="29"/>
      <c r="AY25" s="357" t="str">
        <f t="shared" si="2"/>
        <v/>
      </c>
      <c r="AZ25" s="76" t="str">
        <f>TRIM(IF('3. Förpackningsdata'!U25="","",'3. Förpackningsdata'!U25))</f>
        <v/>
      </c>
      <c r="BA25" s="79" t="str">
        <f>IF(BC25="","",IF('3. Förpackningsdata'!W25="","",'3. Förpackningsdata'!W25))</f>
        <v/>
      </c>
      <c r="BB25" s="87"/>
      <c r="BC25" s="71" t="str">
        <f>IF('3. Förpackningsdata'!X25="","",'3. Förpackningsdata'!X25)</f>
        <v/>
      </c>
      <c r="BD25" s="87"/>
      <c r="BE25" s="87"/>
      <c r="BF25" s="87"/>
      <c r="BG25" s="87"/>
      <c r="BH25" s="87"/>
      <c r="BI25" s="148" t="str" cm="1">
        <f t="array" ref="BI25">_xlfn.IFS(BA25=Tabeller!$AK$5,"P",BA25=Tabeller!$AK$4,"L",BA25="","")</f>
        <v/>
      </c>
      <c r="BJ25" s="87"/>
      <c r="BK25" s="194" t="str">
        <f t="shared" si="3"/>
        <v/>
      </c>
      <c r="BL25" s="75" t="str">
        <f>TRIM(IF('3. Förpackningsdata'!Y25="","",'3. Förpackningsdata'!Y25))</f>
        <v/>
      </c>
    </row>
    <row r="26" spans="1:64" s="7" customFormat="1" ht="12.75" x14ac:dyDescent="0.2">
      <c r="A26" s="73">
        <v>22</v>
      </c>
      <c r="B26" s="73" t="str">
        <f>'APH KIC KIA PC'!I26</f>
        <v>Välj…</v>
      </c>
      <c r="C26" s="73" t="str">
        <f>'APH KIC KIA PC'!K26</f>
        <v>Välj…</v>
      </c>
      <c r="D26" s="449">
        <f>'APH KIC KIA PC'!D26</f>
        <v>0</v>
      </c>
      <c r="E26" s="68" t="s">
        <v>112</v>
      </c>
      <c r="F26" s="68"/>
      <c r="G26" s="69">
        <v>1</v>
      </c>
      <c r="H26" s="534">
        <f>'3. Förpackningsdata'!F26</f>
        <v>0</v>
      </c>
      <c r="I26" s="534">
        <f>'3. Förpackningsdata'!G26</f>
        <v>0</v>
      </c>
      <c r="J26" s="534">
        <f>'3. Förpackningsdata'!I26</f>
        <v>0</v>
      </c>
      <c r="K26" s="534">
        <f>'3. Förpackningsdata'!H26</f>
        <v>0</v>
      </c>
      <c r="L26" s="81"/>
      <c r="M26" s="68" t="s">
        <v>1982</v>
      </c>
      <c r="N26" s="69" t="str">
        <f>IF('APH KIC KIA PC'!X26="","",'APH KIC KIA PC'!X26)</f>
        <v/>
      </c>
      <c r="O26" s="70" t="s">
        <v>1800</v>
      </c>
      <c r="P26" s="451" t="str">
        <f>TRIM('1. Artikeldata Grund'!D26)</f>
        <v/>
      </c>
      <c r="Q26" s="450" t="str">
        <f>IF(S26="","",IF('3. Förpackningsdata'!K26="","",'3. Förpackningsdata'!K26))</f>
        <v/>
      </c>
      <c r="R26" s="35"/>
      <c r="S26" s="28" t="str">
        <f>IF('3. Förpackningsdata'!L26="","",'3. Förpackningsdata'!L26)</f>
        <v/>
      </c>
      <c r="T26" s="26"/>
      <c r="U26" s="26"/>
      <c r="V26" s="26"/>
      <c r="W26" s="26"/>
      <c r="X26" s="26"/>
      <c r="Y26" s="358" t="str" cm="1">
        <f t="array" ref="Y26">IF(AC26&lt;&gt;Tabeller!$AJ$4,_xlfn.IFS(Q26=Tabeller!$AJ$3,"",Q26=Tabeller!$AM$4,"C",Q26=Tabeller!$AM$5,"L",Q26=Tabeller!$AM$6,"P",Q26="",""),"1")</f>
        <v/>
      </c>
      <c r="Z26" s="29"/>
      <c r="AA26" s="357" t="str">
        <f t="shared" si="0"/>
        <v/>
      </c>
      <c r="AB26" s="76" t="str">
        <f>TRIM(IF('3. Förpackningsdata'!M26="","",'3. Förpackningsdata'!M26))</f>
        <v/>
      </c>
      <c r="AC26" s="77" t="str">
        <f>IF(AE26="","",IF('3. Förpackningsdata'!O26="","",'3. Förpackningsdata'!O26))</f>
        <v/>
      </c>
      <c r="AD26" s="71"/>
      <c r="AE26" s="69" t="str">
        <f>IF('3. Förpackningsdata'!P26="","",'3. Förpackningsdata'!P26)</f>
        <v/>
      </c>
      <c r="AF26" s="81"/>
      <c r="AG26" s="81"/>
      <c r="AH26" s="81"/>
      <c r="AI26" s="81"/>
      <c r="AJ26" s="81"/>
      <c r="AK26" s="358" t="str" cm="1">
        <f t="array" ref="AK26">_xlfn.IFS(AC26=Tabeller!$AJ$4,"C",AC26=Tabeller!$AJ$5,"L",AC26=Tabeller!$AJ$6,"P",AC26="","")</f>
        <v/>
      </c>
      <c r="AL26" s="71"/>
      <c r="AM26" s="194" t="str">
        <f t="shared" si="1"/>
        <v/>
      </c>
      <c r="AN26" s="75" t="str">
        <f>TRIM(IF('3. Förpackningsdata'!Q26="","",'3. Förpackningsdata'!Q26))</f>
        <v/>
      </c>
      <c r="AO26" s="78" t="str">
        <f>IF(AQ26="","",IF('3. Förpackningsdata'!S26="","",'3. Förpackningsdata'!S26))</f>
        <v/>
      </c>
      <c r="AP26" s="29"/>
      <c r="AQ26" s="28" t="str">
        <f>IF('3. Förpackningsdata'!T26="","",'3. Förpackningsdata'!T26)</f>
        <v/>
      </c>
      <c r="AR26" s="26"/>
      <c r="AS26" s="26"/>
      <c r="AT26" s="26"/>
      <c r="AU26" s="26"/>
      <c r="AV26" s="26"/>
      <c r="AW26" s="358" t="str" cm="1">
        <f t="array" ref="AW26">_xlfn.IFS(AO26=Tabeller!$AK$5,"P",AO26=Tabeller!$AK$4,"L",AO26="","")</f>
        <v/>
      </c>
      <c r="AX26" s="29"/>
      <c r="AY26" s="357" t="str">
        <f t="shared" si="2"/>
        <v/>
      </c>
      <c r="AZ26" s="76" t="str">
        <f>TRIM(IF('3. Förpackningsdata'!U26="","",'3. Förpackningsdata'!U26))</f>
        <v/>
      </c>
      <c r="BA26" s="79" t="str">
        <f>IF(BC26="","",IF('3. Förpackningsdata'!W26="","",'3. Förpackningsdata'!W26))</f>
        <v/>
      </c>
      <c r="BB26" s="87"/>
      <c r="BC26" s="71" t="str">
        <f>IF('3. Förpackningsdata'!X26="","",'3. Förpackningsdata'!X26)</f>
        <v/>
      </c>
      <c r="BD26" s="87"/>
      <c r="BE26" s="87"/>
      <c r="BF26" s="87"/>
      <c r="BG26" s="87"/>
      <c r="BH26" s="87"/>
      <c r="BI26" s="148" t="str" cm="1">
        <f t="array" ref="BI26">_xlfn.IFS(BA26=Tabeller!$AK$5,"P",BA26=Tabeller!$AK$4,"L",BA26="","")</f>
        <v/>
      </c>
      <c r="BJ26" s="87"/>
      <c r="BK26" s="194" t="str">
        <f t="shared" si="3"/>
        <v/>
      </c>
      <c r="BL26" s="75" t="str">
        <f>TRIM(IF('3. Förpackningsdata'!Y26="","",'3. Förpackningsdata'!Y26))</f>
        <v/>
      </c>
    </row>
    <row r="27" spans="1:64" s="7" customFormat="1" ht="12.75" x14ac:dyDescent="0.2">
      <c r="A27" s="73">
        <v>23</v>
      </c>
      <c r="B27" s="73" t="str">
        <f>'APH KIC KIA PC'!I27</f>
        <v>Välj…</v>
      </c>
      <c r="C27" s="73" t="str">
        <f>'APH KIC KIA PC'!K27</f>
        <v>Välj…</v>
      </c>
      <c r="D27" s="449">
        <f>'APH KIC KIA PC'!D27</f>
        <v>0</v>
      </c>
      <c r="E27" s="68" t="s">
        <v>112</v>
      </c>
      <c r="F27" s="68"/>
      <c r="G27" s="69">
        <v>1</v>
      </c>
      <c r="H27" s="534">
        <f>'3. Förpackningsdata'!F27</f>
        <v>0</v>
      </c>
      <c r="I27" s="534">
        <f>'3. Förpackningsdata'!G27</f>
        <v>0</v>
      </c>
      <c r="J27" s="534">
        <f>'3. Förpackningsdata'!I27</f>
        <v>0</v>
      </c>
      <c r="K27" s="534">
        <f>'3. Förpackningsdata'!H27</f>
        <v>0</v>
      </c>
      <c r="L27" s="81"/>
      <c r="M27" s="68" t="s">
        <v>1982</v>
      </c>
      <c r="N27" s="69" t="str">
        <f>IF('APH KIC KIA PC'!X27="","",'APH KIC KIA PC'!X27)</f>
        <v/>
      </c>
      <c r="O27" s="70" t="s">
        <v>1800</v>
      </c>
      <c r="P27" s="451" t="str">
        <f>TRIM('1. Artikeldata Grund'!D27)</f>
        <v/>
      </c>
      <c r="Q27" s="450" t="str">
        <f>IF(S27="","",IF('3. Förpackningsdata'!K27="","",'3. Förpackningsdata'!K27))</f>
        <v/>
      </c>
      <c r="R27" s="35"/>
      <c r="S27" s="28" t="str">
        <f>IF('3. Förpackningsdata'!L27="","",'3. Förpackningsdata'!L27)</f>
        <v/>
      </c>
      <c r="T27" s="26"/>
      <c r="U27" s="26"/>
      <c r="V27" s="26"/>
      <c r="W27" s="26"/>
      <c r="X27" s="26"/>
      <c r="Y27" s="358" t="str" cm="1">
        <f t="array" ref="Y27">IF(AC27&lt;&gt;Tabeller!$AJ$4,_xlfn.IFS(Q27=Tabeller!$AJ$3,"",Q27=Tabeller!$AM$4,"C",Q27=Tabeller!$AM$5,"L",Q27=Tabeller!$AM$6,"P",Q27="",""),"1")</f>
        <v/>
      </c>
      <c r="Z27" s="29"/>
      <c r="AA27" s="357" t="str">
        <f t="shared" si="0"/>
        <v/>
      </c>
      <c r="AB27" s="76" t="str">
        <f>TRIM(IF('3. Förpackningsdata'!M27="","",'3. Förpackningsdata'!M27))</f>
        <v/>
      </c>
      <c r="AC27" s="77" t="str">
        <f>IF(AE27="","",IF('3. Förpackningsdata'!O27="","",'3. Förpackningsdata'!O27))</f>
        <v/>
      </c>
      <c r="AD27" s="71"/>
      <c r="AE27" s="69" t="str">
        <f>IF('3. Förpackningsdata'!P27="","",'3. Förpackningsdata'!P27)</f>
        <v/>
      </c>
      <c r="AF27" s="81"/>
      <c r="AG27" s="81"/>
      <c r="AH27" s="81"/>
      <c r="AI27" s="81"/>
      <c r="AJ27" s="81"/>
      <c r="AK27" s="358" t="str" cm="1">
        <f t="array" ref="AK27">_xlfn.IFS(AC27=Tabeller!$AJ$4,"C",AC27=Tabeller!$AJ$5,"L",AC27=Tabeller!$AJ$6,"P",AC27="","")</f>
        <v/>
      </c>
      <c r="AL27" s="71"/>
      <c r="AM27" s="194" t="str">
        <f t="shared" si="1"/>
        <v/>
      </c>
      <c r="AN27" s="75" t="str">
        <f>TRIM(IF('3. Förpackningsdata'!Q27="","",'3. Förpackningsdata'!Q27))</f>
        <v/>
      </c>
      <c r="AO27" s="78" t="str">
        <f>IF(AQ27="","",IF('3. Förpackningsdata'!S27="","",'3. Förpackningsdata'!S27))</f>
        <v/>
      </c>
      <c r="AP27" s="29"/>
      <c r="AQ27" s="28" t="str">
        <f>IF('3. Förpackningsdata'!T27="","",'3. Förpackningsdata'!T27)</f>
        <v/>
      </c>
      <c r="AR27" s="26"/>
      <c r="AS27" s="26"/>
      <c r="AT27" s="26"/>
      <c r="AU27" s="26"/>
      <c r="AV27" s="26"/>
      <c r="AW27" s="358" t="str" cm="1">
        <f t="array" ref="AW27">_xlfn.IFS(AO27=Tabeller!$AK$5,"P",AO27=Tabeller!$AK$4,"L",AO27="","")</f>
        <v/>
      </c>
      <c r="AX27" s="29"/>
      <c r="AY27" s="357" t="str">
        <f t="shared" si="2"/>
        <v/>
      </c>
      <c r="AZ27" s="76" t="str">
        <f>TRIM(IF('3. Förpackningsdata'!U27="","",'3. Förpackningsdata'!U27))</f>
        <v/>
      </c>
      <c r="BA27" s="79" t="str">
        <f>IF(BC27="","",IF('3. Förpackningsdata'!W27="","",'3. Förpackningsdata'!W27))</f>
        <v/>
      </c>
      <c r="BB27" s="87"/>
      <c r="BC27" s="71" t="str">
        <f>IF('3. Förpackningsdata'!X27="","",'3. Förpackningsdata'!X27)</f>
        <v/>
      </c>
      <c r="BD27" s="87"/>
      <c r="BE27" s="87"/>
      <c r="BF27" s="87"/>
      <c r="BG27" s="87"/>
      <c r="BH27" s="87"/>
      <c r="BI27" s="148" t="str" cm="1">
        <f t="array" ref="BI27">_xlfn.IFS(BA27=Tabeller!$AK$5,"P",BA27=Tabeller!$AK$4,"L",BA27="","")</f>
        <v/>
      </c>
      <c r="BJ27" s="87"/>
      <c r="BK27" s="194" t="str">
        <f t="shared" si="3"/>
        <v/>
      </c>
      <c r="BL27" s="75" t="str">
        <f>TRIM(IF('3. Förpackningsdata'!Y27="","",'3. Förpackningsdata'!Y27))</f>
        <v/>
      </c>
    </row>
    <row r="28" spans="1:64" s="7" customFormat="1" ht="12.75" x14ac:dyDescent="0.2">
      <c r="A28" s="73">
        <v>24</v>
      </c>
      <c r="B28" s="73" t="str">
        <f>'APH KIC KIA PC'!I28</f>
        <v>Välj…</v>
      </c>
      <c r="C28" s="73" t="str">
        <f>'APH KIC KIA PC'!K28</f>
        <v>Välj…</v>
      </c>
      <c r="D28" s="449">
        <f>'APH KIC KIA PC'!D28</f>
        <v>0</v>
      </c>
      <c r="E28" s="68" t="s">
        <v>112</v>
      </c>
      <c r="F28" s="68"/>
      <c r="G28" s="69">
        <v>1</v>
      </c>
      <c r="H28" s="534">
        <f>'3. Förpackningsdata'!F28</f>
        <v>0</v>
      </c>
      <c r="I28" s="534">
        <f>'3. Förpackningsdata'!G28</f>
        <v>0</v>
      </c>
      <c r="J28" s="534">
        <f>'3. Förpackningsdata'!I28</f>
        <v>0</v>
      </c>
      <c r="K28" s="534">
        <f>'3. Förpackningsdata'!H28</f>
        <v>0</v>
      </c>
      <c r="L28" s="81"/>
      <c r="M28" s="68" t="s">
        <v>1982</v>
      </c>
      <c r="N28" s="69" t="str">
        <f>IF('APH KIC KIA PC'!X28="","",'APH KIC KIA PC'!X28)</f>
        <v/>
      </c>
      <c r="O28" s="70" t="s">
        <v>1800</v>
      </c>
      <c r="P28" s="451" t="str">
        <f>TRIM('1. Artikeldata Grund'!D28)</f>
        <v/>
      </c>
      <c r="Q28" s="450" t="str">
        <f>IF(S28="","",IF('3. Förpackningsdata'!K28="","",'3. Förpackningsdata'!K28))</f>
        <v/>
      </c>
      <c r="R28" s="35"/>
      <c r="S28" s="28" t="str">
        <f>IF('3. Förpackningsdata'!L28="","",'3. Förpackningsdata'!L28)</f>
        <v/>
      </c>
      <c r="T28" s="26"/>
      <c r="U28" s="26"/>
      <c r="V28" s="26"/>
      <c r="W28" s="26"/>
      <c r="X28" s="26"/>
      <c r="Y28" s="358" t="str" cm="1">
        <f t="array" ref="Y28">IF(AC28&lt;&gt;Tabeller!$AJ$4,_xlfn.IFS(Q28=Tabeller!$AJ$3,"",Q28=Tabeller!$AM$4,"C",Q28=Tabeller!$AM$5,"L",Q28=Tabeller!$AM$6,"P",Q28="",""),"1")</f>
        <v/>
      </c>
      <c r="Z28" s="29"/>
      <c r="AA28" s="357" t="str">
        <f t="shared" si="0"/>
        <v/>
      </c>
      <c r="AB28" s="76" t="str">
        <f>TRIM(IF('3. Förpackningsdata'!M28="","",'3. Förpackningsdata'!M28))</f>
        <v/>
      </c>
      <c r="AC28" s="77" t="str">
        <f>IF(AE28="","",IF('3. Förpackningsdata'!O28="","",'3. Förpackningsdata'!O28))</f>
        <v/>
      </c>
      <c r="AD28" s="71"/>
      <c r="AE28" s="69" t="str">
        <f>IF('3. Förpackningsdata'!P28="","",'3. Förpackningsdata'!P28)</f>
        <v/>
      </c>
      <c r="AF28" s="81"/>
      <c r="AG28" s="81"/>
      <c r="AH28" s="81"/>
      <c r="AI28" s="81"/>
      <c r="AJ28" s="81"/>
      <c r="AK28" s="358" t="str" cm="1">
        <f t="array" ref="AK28">_xlfn.IFS(AC28=Tabeller!$AJ$4,"C",AC28=Tabeller!$AJ$5,"L",AC28=Tabeller!$AJ$6,"P",AC28="","")</f>
        <v/>
      </c>
      <c r="AL28" s="71"/>
      <c r="AM28" s="194" t="str">
        <f t="shared" si="1"/>
        <v/>
      </c>
      <c r="AN28" s="75" t="str">
        <f>TRIM(IF('3. Förpackningsdata'!Q28="","",'3. Förpackningsdata'!Q28))</f>
        <v/>
      </c>
      <c r="AO28" s="78" t="str">
        <f>IF(AQ28="","",IF('3. Förpackningsdata'!S28="","",'3. Förpackningsdata'!S28))</f>
        <v/>
      </c>
      <c r="AP28" s="29"/>
      <c r="AQ28" s="28" t="str">
        <f>IF('3. Förpackningsdata'!T28="","",'3. Förpackningsdata'!T28)</f>
        <v/>
      </c>
      <c r="AR28" s="26"/>
      <c r="AS28" s="26"/>
      <c r="AT28" s="26"/>
      <c r="AU28" s="26"/>
      <c r="AV28" s="26"/>
      <c r="AW28" s="358" t="str" cm="1">
        <f t="array" ref="AW28">_xlfn.IFS(AO28=Tabeller!$AK$5,"P",AO28=Tabeller!$AK$4,"L",AO28="","")</f>
        <v/>
      </c>
      <c r="AX28" s="29"/>
      <c r="AY28" s="357" t="str">
        <f t="shared" si="2"/>
        <v/>
      </c>
      <c r="AZ28" s="76" t="str">
        <f>TRIM(IF('3. Förpackningsdata'!U28="","",'3. Förpackningsdata'!U28))</f>
        <v/>
      </c>
      <c r="BA28" s="79" t="str">
        <f>IF(BC28="","",IF('3. Förpackningsdata'!W28="","",'3. Förpackningsdata'!W28))</f>
        <v/>
      </c>
      <c r="BB28" s="87"/>
      <c r="BC28" s="71" t="str">
        <f>IF('3. Förpackningsdata'!X28="","",'3. Förpackningsdata'!X28)</f>
        <v/>
      </c>
      <c r="BD28" s="87"/>
      <c r="BE28" s="87"/>
      <c r="BF28" s="87"/>
      <c r="BG28" s="87"/>
      <c r="BH28" s="87"/>
      <c r="BI28" s="148" t="str" cm="1">
        <f t="array" ref="BI28">_xlfn.IFS(BA28=Tabeller!$AK$5,"P",BA28=Tabeller!$AK$4,"L",BA28="","")</f>
        <v/>
      </c>
      <c r="BJ28" s="87"/>
      <c r="BK28" s="194" t="str">
        <f t="shared" si="3"/>
        <v/>
      </c>
      <c r="BL28" s="75" t="str">
        <f>TRIM(IF('3. Förpackningsdata'!Y28="","",'3. Förpackningsdata'!Y28))</f>
        <v/>
      </c>
    </row>
    <row r="29" spans="1:64" s="7" customFormat="1" ht="12.75" x14ac:dyDescent="0.2">
      <c r="A29" s="73">
        <v>25</v>
      </c>
      <c r="B29" s="73" t="str">
        <f>'APH KIC KIA PC'!I29</f>
        <v>Välj…</v>
      </c>
      <c r="C29" s="73" t="str">
        <f>'APH KIC KIA PC'!K29</f>
        <v>Välj…</v>
      </c>
      <c r="D29" s="449">
        <f>'APH KIC KIA PC'!D29</f>
        <v>0</v>
      </c>
      <c r="E29" s="68" t="s">
        <v>112</v>
      </c>
      <c r="F29" s="68"/>
      <c r="G29" s="69">
        <v>1</v>
      </c>
      <c r="H29" s="534">
        <f>'3. Förpackningsdata'!F29</f>
        <v>0</v>
      </c>
      <c r="I29" s="534">
        <f>'3. Förpackningsdata'!G29</f>
        <v>0</v>
      </c>
      <c r="J29" s="534">
        <f>'3. Förpackningsdata'!I29</f>
        <v>0</v>
      </c>
      <c r="K29" s="534">
        <f>'3. Förpackningsdata'!H29</f>
        <v>0</v>
      </c>
      <c r="L29" s="81"/>
      <c r="M29" s="68" t="s">
        <v>1982</v>
      </c>
      <c r="N29" s="69" t="str">
        <f>IF('APH KIC KIA PC'!X29="","",'APH KIC KIA PC'!X29)</f>
        <v/>
      </c>
      <c r="O29" s="70" t="s">
        <v>1800</v>
      </c>
      <c r="P29" s="451" t="str">
        <f>TRIM('1. Artikeldata Grund'!D29)</f>
        <v/>
      </c>
      <c r="Q29" s="450" t="str">
        <f>IF(S29="","",IF('3. Förpackningsdata'!K29="","",'3. Förpackningsdata'!K29))</f>
        <v/>
      </c>
      <c r="R29" s="35"/>
      <c r="S29" s="28" t="str">
        <f>IF('3. Förpackningsdata'!L29="","",'3. Förpackningsdata'!L29)</f>
        <v/>
      </c>
      <c r="T29" s="26"/>
      <c r="U29" s="26"/>
      <c r="V29" s="26"/>
      <c r="W29" s="26"/>
      <c r="X29" s="26"/>
      <c r="Y29" s="358" t="str" cm="1">
        <f t="array" ref="Y29">IF(AC29&lt;&gt;Tabeller!$AJ$4,_xlfn.IFS(Q29=Tabeller!$AJ$3,"",Q29=Tabeller!$AM$4,"C",Q29=Tabeller!$AM$5,"L",Q29=Tabeller!$AM$6,"P",Q29="",""),"1")</f>
        <v/>
      </c>
      <c r="Z29" s="29"/>
      <c r="AA29" s="357" t="str">
        <f t="shared" si="0"/>
        <v/>
      </c>
      <c r="AB29" s="76" t="str">
        <f>TRIM(IF('3. Förpackningsdata'!M29="","",'3. Förpackningsdata'!M29))</f>
        <v/>
      </c>
      <c r="AC29" s="77" t="str">
        <f>IF(AE29="","",IF('3. Förpackningsdata'!O29="","",'3. Förpackningsdata'!O29))</f>
        <v/>
      </c>
      <c r="AD29" s="71"/>
      <c r="AE29" s="69" t="str">
        <f>IF('3. Förpackningsdata'!P29="","",'3. Förpackningsdata'!P29)</f>
        <v/>
      </c>
      <c r="AF29" s="81"/>
      <c r="AG29" s="81"/>
      <c r="AH29" s="81"/>
      <c r="AI29" s="81"/>
      <c r="AJ29" s="81"/>
      <c r="AK29" s="358" t="str" cm="1">
        <f t="array" ref="AK29">_xlfn.IFS(AC29=Tabeller!$AJ$4,"C",AC29=Tabeller!$AJ$5,"L",AC29=Tabeller!$AJ$6,"P",AC29="","")</f>
        <v/>
      </c>
      <c r="AL29" s="71"/>
      <c r="AM29" s="194" t="str">
        <f t="shared" si="1"/>
        <v/>
      </c>
      <c r="AN29" s="75" t="str">
        <f>TRIM(IF('3. Förpackningsdata'!Q29="","",'3. Förpackningsdata'!Q29))</f>
        <v/>
      </c>
      <c r="AO29" s="78" t="str">
        <f>IF(AQ29="","",IF('3. Förpackningsdata'!S29="","",'3. Förpackningsdata'!S29))</f>
        <v/>
      </c>
      <c r="AP29" s="29"/>
      <c r="AQ29" s="28" t="str">
        <f>IF('3. Förpackningsdata'!T29="","",'3. Förpackningsdata'!T29)</f>
        <v/>
      </c>
      <c r="AR29" s="26"/>
      <c r="AS29" s="26"/>
      <c r="AT29" s="26"/>
      <c r="AU29" s="26"/>
      <c r="AV29" s="26"/>
      <c r="AW29" s="358" t="str" cm="1">
        <f t="array" ref="AW29">_xlfn.IFS(AO29=Tabeller!$AK$5,"P",AO29=Tabeller!$AK$4,"L",AO29="","")</f>
        <v/>
      </c>
      <c r="AX29" s="29"/>
      <c r="AY29" s="357" t="str">
        <f t="shared" si="2"/>
        <v/>
      </c>
      <c r="AZ29" s="76" t="str">
        <f>TRIM(IF('3. Förpackningsdata'!U29="","",'3. Förpackningsdata'!U29))</f>
        <v/>
      </c>
      <c r="BA29" s="79" t="str">
        <f>IF(BC29="","",IF('3. Förpackningsdata'!W29="","",'3. Förpackningsdata'!W29))</f>
        <v/>
      </c>
      <c r="BB29" s="87"/>
      <c r="BC29" s="71" t="str">
        <f>IF('3. Förpackningsdata'!X29="","",'3. Förpackningsdata'!X29)</f>
        <v/>
      </c>
      <c r="BD29" s="87"/>
      <c r="BE29" s="87"/>
      <c r="BF29" s="87"/>
      <c r="BG29" s="87"/>
      <c r="BH29" s="87"/>
      <c r="BI29" s="148" t="str" cm="1">
        <f t="array" ref="BI29">_xlfn.IFS(BA29=Tabeller!$AK$5,"P",BA29=Tabeller!$AK$4,"L",BA29="","")</f>
        <v/>
      </c>
      <c r="BJ29" s="87"/>
      <c r="BK29" s="194" t="str">
        <f t="shared" si="3"/>
        <v/>
      </c>
      <c r="BL29" s="75" t="str">
        <f>TRIM(IF('3. Förpackningsdata'!Y29="","",'3. Förpackningsdata'!Y29))</f>
        <v/>
      </c>
    </row>
    <row r="30" spans="1:64" s="7" customFormat="1" ht="12.75" x14ac:dyDescent="0.2">
      <c r="A30" s="73">
        <v>26</v>
      </c>
      <c r="B30" s="73" t="str">
        <f>'APH KIC KIA PC'!I30</f>
        <v>Välj…</v>
      </c>
      <c r="C30" s="73" t="str">
        <f>'APH KIC KIA PC'!K30</f>
        <v>Välj…</v>
      </c>
      <c r="D30" s="449">
        <f>'APH KIC KIA PC'!D30</f>
        <v>0</v>
      </c>
      <c r="E30" s="68" t="s">
        <v>112</v>
      </c>
      <c r="F30" s="68"/>
      <c r="G30" s="69">
        <v>1</v>
      </c>
      <c r="H30" s="534">
        <f>'3. Förpackningsdata'!F30</f>
        <v>0</v>
      </c>
      <c r="I30" s="534">
        <f>'3. Förpackningsdata'!G30</f>
        <v>0</v>
      </c>
      <c r="J30" s="534">
        <f>'3. Förpackningsdata'!I30</f>
        <v>0</v>
      </c>
      <c r="K30" s="534">
        <f>'3. Förpackningsdata'!H30</f>
        <v>0</v>
      </c>
      <c r="L30" s="81"/>
      <c r="M30" s="68" t="s">
        <v>1982</v>
      </c>
      <c r="N30" s="69" t="str">
        <f>IF('APH KIC KIA PC'!X30="","",'APH KIC KIA PC'!X30)</f>
        <v/>
      </c>
      <c r="O30" s="70" t="s">
        <v>1800</v>
      </c>
      <c r="P30" s="451" t="str">
        <f>TRIM('1. Artikeldata Grund'!D30)</f>
        <v/>
      </c>
      <c r="Q30" s="450" t="str">
        <f>IF(S30="","",IF('3. Förpackningsdata'!K30="","",'3. Förpackningsdata'!K30))</f>
        <v/>
      </c>
      <c r="R30" s="35"/>
      <c r="S30" s="28" t="str">
        <f>IF('3. Förpackningsdata'!L30="","",'3. Förpackningsdata'!L30)</f>
        <v/>
      </c>
      <c r="T30" s="26"/>
      <c r="U30" s="26"/>
      <c r="V30" s="26"/>
      <c r="W30" s="26"/>
      <c r="X30" s="26"/>
      <c r="Y30" s="358" t="str" cm="1">
        <f t="array" ref="Y30">IF(AC30&lt;&gt;Tabeller!$AJ$4,_xlfn.IFS(Q30=Tabeller!$AJ$3,"",Q30=Tabeller!$AM$4,"C",Q30=Tabeller!$AM$5,"L",Q30=Tabeller!$AM$6,"P",Q30="",""),"1")</f>
        <v/>
      </c>
      <c r="Z30" s="29"/>
      <c r="AA30" s="357" t="str">
        <f t="shared" si="0"/>
        <v/>
      </c>
      <c r="AB30" s="76" t="str">
        <f>TRIM(IF('3. Förpackningsdata'!M30="","",'3. Förpackningsdata'!M30))</f>
        <v/>
      </c>
      <c r="AC30" s="77" t="str">
        <f>IF(AE30="","",IF('3. Förpackningsdata'!O30="","",'3. Förpackningsdata'!O30))</f>
        <v/>
      </c>
      <c r="AD30" s="71"/>
      <c r="AE30" s="69" t="str">
        <f>IF('3. Förpackningsdata'!P30="","",'3. Förpackningsdata'!P30)</f>
        <v/>
      </c>
      <c r="AF30" s="81"/>
      <c r="AG30" s="81"/>
      <c r="AH30" s="81"/>
      <c r="AI30" s="81"/>
      <c r="AJ30" s="81"/>
      <c r="AK30" s="358" t="str" cm="1">
        <f t="array" ref="AK30">_xlfn.IFS(AC30=Tabeller!$AJ$4,"C",AC30=Tabeller!$AJ$5,"L",AC30=Tabeller!$AJ$6,"P",AC30="","")</f>
        <v/>
      </c>
      <c r="AL30" s="71"/>
      <c r="AM30" s="194" t="str">
        <f t="shared" si="1"/>
        <v/>
      </c>
      <c r="AN30" s="75" t="str">
        <f>TRIM(IF('3. Förpackningsdata'!Q30="","",'3. Förpackningsdata'!Q30))</f>
        <v/>
      </c>
      <c r="AO30" s="78" t="str">
        <f>IF(AQ30="","",IF('3. Förpackningsdata'!S30="","",'3. Förpackningsdata'!S30))</f>
        <v/>
      </c>
      <c r="AP30" s="29"/>
      <c r="AQ30" s="28" t="str">
        <f>IF('3. Förpackningsdata'!T30="","",'3. Förpackningsdata'!T30)</f>
        <v/>
      </c>
      <c r="AR30" s="26"/>
      <c r="AS30" s="26"/>
      <c r="AT30" s="26"/>
      <c r="AU30" s="26"/>
      <c r="AV30" s="26"/>
      <c r="AW30" s="358" t="str" cm="1">
        <f t="array" ref="AW30">_xlfn.IFS(AO30=Tabeller!$AK$5,"P",AO30=Tabeller!$AK$4,"L",AO30="","")</f>
        <v/>
      </c>
      <c r="AX30" s="29"/>
      <c r="AY30" s="357" t="str">
        <f t="shared" si="2"/>
        <v/>
      </c>
      <c r="AZ30" s="76" t="str">
        <f>TRIM(IF('3. Förpackningsdata'!U30="","",'3. Förpackningsdata'!U30))</f>
        <v/>
      </c>
      <c r="BA30" s="79" t="str">
        <f>IF(BC30="","",IF('3. Förpackningsdata'!W30="","",'3. Förpackningsdata'!W30))</f>
        <v/>
      </c>
      <c r="BB30" s="87"/>
      <c r="BC30" s="71" t="str">
        <f>IF('3. Förpackningsdata'!X30="","",'3. Förpackningsdata'!X30)</f>
        <v/>
      </c>
      <c r="BD30" s="87"/>
      <c r="BE30" s="87"/>
      <c r="BF30" s="87"/>
      <c r="BG30" s="87"/>
      <c r="BH30" s="87"/>
      <c r="BI30" s="148" t="str" cm="1">
        <f t="array" ref="BI30">_xlfn.IFS(BA30=Tabeller!$AK$5,"P",BA30=Tabeller!$AK$4,"L",BA30="","")</f>
        <v/>
      </c>
      <c r="BJ30" s="87"/>
      <c r="BK30" s="194" t="str">
        <f t="shared" si="3"/>
        <v/>
      </c>
      <c r="BL30" s="75" t="str">
        <f>TRIM(IF('3. Förpackningsdata'!Y30="","",'3. Förpackningsdata'!Y30))</f>
        <v/>
      </c>
    </row>
    <row r="31" spans="1:64" s="7" customFormat="1" ht="12.75" x14ac:dyDescent="0.2">
      <c r="A31" s="73">
        <v>27</v>
      </c>
      <c r="B31" s="73" t="str">
        <f>'APH KIC KIA PC'!I31</f>
        <v>Välj…</v>
      </c>
      <c r="C31" s="73" t="str">
        <f>'APH KIC KIA PC'!K31</f>
        <v>Välj…</v>
      </c>
      <c r="D31" s="449">
        <f>'APH KIC KIA PC'!D31</f>
        <v>0</v>
      </c>
      <c r="E31" s="68" t="s">
        <v>112</v>
      </c>
      <c r="F31" s="68"/>
      <c r="G31" s="69">
        <v>1</v>
      </c>
      <c r="H31" s="534">
        <f>'3. Förpackningsdata'!F31</f>
        <v>0</v>
      </c>
      <c r="I31" s="534">
        <f>'3. Förpackningsdata'!G31</f>
        <v>0</v>
      </c>
      <c r="J31" s="534">
        <f>'3. Förpackningsdata'!I31</f>
        <v>0</v>
      </c>
      <c r="K31" s="534">
        <f>'3. Förpackningsdata'!H31</f>
        <v>0</v>
      </c>
      <c r="L31" s="81"/>
      <c r="M31" s="68" t="s">
        <v>1982</v>
      </c>
      <c r="N31" s="69" t="str">
        <f>IF('APH KIC KIA PC'!X31="","",'APH KIC KIA PC'!X31)</f>
        <v/>
      </c>
      <c r="O31" s="70" t="s">
        <v>1800</v>
      </c>
      <c r="P31" s="451" t="str">
        <f>TRIM('1. Artikeldata Grund'!D31)</f>
        <v/>
      </c>
      <c r="Q31" s="450" t="str">
        <f>IF(S31="","",IF('3. Förpackningsdata'!K31="","",'3. Förpackningsdata'!K31))</f>
        <v/>
      </c>
      <c r="R31" s="35"/>
      <c r="S31" s="28" t="str">
        <f>IF('3. Förpackningsdata'!L31="","",'3. Förpackningsdata'!L31)</f>
        <v/>
      </c>
      <c r="T31" s="26"/>
      <c r="U31" s="26"/>
      <c r="V31" s="26"/>
      <c r="W31" s="26"/>
      <c r="X31" s="26"/>
      <c r="Y31" s="358" t="str" cm="1">
        <f t="array" ref="Y31">IF(AC31&lt;&gt;Tabeller!$AJ$4,_xlfn.IFS(Q31=Tabeller!$AJ$3,"",Q31=Tabeller!$AM$4,"C",Q31=Tabeller!$AM$5,"L",Q31=Tabeller!$AM$6,"P",Q31="",""),"1")</f>
        <v/>
      </c>
      <c r="Z31" s="29"/>
      <c r="AA31" s="357" t="str">
        <f t="shared" si="0"/>
        <v/>
      </c>
      <c r="AB31" s="76" t="str">
        <f>TRIM(IF('3. Förpackningsdata'!M31="","",'3. Förpackningsdata'!M31))</f>
        <v/>
      </c>
      <c r="AC31" s="77" t="str">
        <f>IF(AE31="","",IF('3. Förpackningsdata'!O31="","",'3. Förpackningsdata'!O31))</f>
        <v/>
      </c>
      <c r="AD31" s="71"/>
      <c r="AE31" s="69" t="str">
        <f>IF('3. Förpackningsdata'!P31="","",'3. Förpackningsdata'!P31)</f>
        <v/>
      </c>
      <c r="AF31" s="81"/>
      <c r="AG31" s="81"/>
      <c r="AH31" s="81"/>
      <c r="AI31" s="81"/>
      <c r="AJ31" s="81"/>
      <c r="AK31" s="358" t="str" cm="1">
        <f t="array" ref="AK31">_xlfn.IFS(AC31=Tabeller!$AJ$4,"C",AC31=Tabeller!$AJ$5,"L",AC31=Tabeller!$AJ$6,"P",AC31="","")</f>
        <v/>
      </c>
      <c r="AL31" s="71"/>
      <c r="AM31" s="194" t="str">
        <f t="shared" si="1"/>
        <v/>
      </c>
      <c r="AN31" s="75" t="str">
        <f>TRIM(IF('3. Förpackningsdata'!Q31="","",'3. Förpackningsdata'!Q31))</f>
        <v/>
      </c>
      <c r="AO31" s="78" t="str">
        <f>IF(AQ31="","",IF('3. Förpackningsdata'!S31="","",'3. Förpackningsdata'!S31))</f>
        <v/>
      </c>
      <c r="AP31" s="29"/>
      <c r="AQ31" s="28" t="str">
        <f>IF('3. Förpackningsdata'!T31="","",'3. Förpackningsdata'!T31)</f>
        <v/>
      </c>
      <c r="AR31" s="26"/>
      <c r="AS31" s="26"/>
      <c r="AT31" s="26"/>
      <c r="AU31" s="26"/>
      <c r="AV31" s="26"/>
      <c r="AW31" s="358" t="str" cm="1">
        <f t="array" ref="AW31">_xlfn.IFS(AO31=Tabeller!$AK$5,"P",AO31=Tabeller!$AK$4,"L",AO31="","")</f>
        <v/>
      </c>
      <c r="AX31" s="29"/>
      <c r="AY31" s="357" t="str">
        <f t="shared" si="2"/>
        <v/>
      </c>
      <c r="AZ31" s="76" t="str">
        <f>TRIM(IF('3. Förpackningsdata'!U31="","",'3. Förpackningsdata'!U31))</f>
        <v/>
      </c>
      <c r="BA31" s="79" t="str">
        <f>IF(BC31="","",IF('3. Förpackningsdata'!W31="","",'3. Förpackningsdata'!W31))</f>
        <v/>
      </c>
      <c r="BB31" s="87"/>
      <c r="BC31" s="71" t="str">
        <f>IF('3. Förpackningsdata'!X31="","",'3. Förpackningsdata'!X31)</f>
        <v/>
      </c>
      <c r="BD31" s="87"/>
      <c r="BE31" s="87"/>
      <c r="BF31" s="87"/>
      <c r="BG31" s="87"/>
      <c r="BH31" s="87"/>
      <c r="BI31" s="148" t="str" cm="1">
        <f t="array" ref="BI31">_xlfn.IFS(BA31=Tabeller!$AK$5,"P",BA31=Tabeller!$AK$4,"L",BA31="","")</f>
        <v/>
      </c>
      <c r="BJ31" s="87"/>
      <c r="BK31" s="194" t="str">
        <f t="shared" si="3"/>
        <v/>
      </c>
      <c r="BL31" s="75" t="str">
        <f>TRIM(IF('3. Förpackningsdata'!Y31="","",'3. Förpackningsdata'!Y31))</f>
        <v/>
      </c>
    </row>
    <row r="32" spans="1:64" s="7" customFormat="1" ht="12.75" x14ac:dyDescent="0.2">
      <c r="A32" s="73">
        <v>28</v>
      </c>
      <c r="B32" s="73" t="str">
        <f>'APH KIC KIA PC'!I32</f>
        <v>Välj…</v>
      </c>
      <c r="C32" s="73" t="str">
        <f>'APH KIC KIA PC'!K32</f>
        <v>Välj…</v>
      </c>
      <c r="D32" s="449">
        <f>'APH KIC KIA PC'!D32</f>
        <v>0</v>
      </c>
      <c r="E32" s="68" t="s">
        <v>112</v>
      </c>
      <c r="F32" s="68"/>
      <c r="G32" s="69">
        <v>1</v>
      </c>
      <c r="H32" s="534">
        <f>'3. Förpackningsdata'!F32</f>
        <v>0</v>
      </c>
      <c r="I32" s="534">
        <f>'3. Förpackningsdata'!G32</f>
        <v>0</v>
      </c>
      <c r="J32" s="534">
        <f>'3. Förpackningsdata'!I32</f>
        <v>0</v>
      </c>
      <c r="K32" s="534">
        <f>'3. Förpackningsdata'!H32</f>
        <v>0</v>
      </c>
      <c r="L32" s="81"/>
      <c r="M32" s="68" t="s">
        <v>1982</v>
      </c>
      <c r="N32" s="69" t="str">
        <f>IF('APH KIC KIA PC'!X32="","",'APH KIC KIA PC'!X32)</f>
        <v/>
      </c>
      <c r="O32" s="70" t="s">
        <v>1800</v>
      </c>
      <c r="P32" s="451" t="str">
        <f>TRIM('1. Artikeldata Grund'!D32)</f>
        <v/>
      </c>
      <c r="Q32" s="450" t="str">
        <f>IF(S32="","",IF('3. Förpackningsdata'!K32="","",'3. Förpackningsdata'!K32))</f>
        <v/>
      </c>
      <c r="R32" s="35"/>
      <c r="S32" s="28" t="str">
        <f>IF('3. Förpackningsdata'!L32="","",'3. Förpackningsdata'!L32)</f>
        <v/>
      </c>
      <c r="T32" s="26"/>
      <c r="U32" s="26"/>
      <c r="V32" s="26"/>
      <c r="W32" s="26"/>
      <c r="X32" s="26"/>
      <c r="Y32" s="358" t="str" cm="1">
        <f t="array" ref="Y32">IF(AC32&lt;&gt;Tabeller!$AJ$4,_xlfn.IFS(Q32=Tabeller!$AJ$3,"",Q32=Tabeller!$AM$4,"C",Q32=Tabeller!$AM$5,"L",Q32=Tabeller!$AM$6,"P",Q32="",""),"1")</f>
        <v/>
      </c>
      <c r="Z32" s="29"/>
      <c r="AA32" s="357" t="str">
        <f t="shared" si="0"/>
        <v/>
      </c>
      <c r="AB32" s="76" t="str">
        <f>TRIM(IF('3. Förpackningsdata'!M32="","",'3. Förpackningsdata'!M32))</f>
        <v/>
      </c>
      <c r="AC32" s="77" t="str">
        <f>IF(AE32="","",IF('3. Förpackningsdata'!O32="","",'3. Förpackningsdata'!O32))</f>
        <v/>
      </c>
      <c r="AD32" s="71"/>
      <c r="AE32" s="69" t="str">
        <f>IF('3. Förpackningsdata'!P32="","",'3. Förpackningsdata'!P32)</f>
        <v/>
      </c>
      <c r="AF32" s="81"/>
      <c r="AG32" s="81"/>
      <c r="AH32" s="81"/>
      <c r="AI32" s="81"/>
      <c r="AJ32" s="81"/>
      <c r="AK32" s="358" t="str" cm="1">
        <f t="array" ref="AK32">_xlfn.IFS(AC32=Tabeller!$AJ$4,"C",AC32=Tabeller!$AJ$5,"L",AC32=Tabeller!$AJ$6,"P",AC32="","")</f>
        <v/>
      </c>
      <c r="AL32" s="71"/>
      <c r="AM32" s="194" t="str">
        <f t="shared" si="1"/>
        <v/>
      </c>
      <c r="AN32" s="75" t="str">
        <f>TRIM(IF('3. Förpackningsdata'!Q32="","",'3. Förpackningsdata'!Q32))</f>
        <v/>
      </c>
      <c r="AO32" s="78" t="str">
        <f>IF(AQ32="","",IF('3. Förpackningsdata'!S32="","",'3. Förpackningsdata'!S32))</f>
        <v/>
      </c>
      <c r="AP32" s="29"/>
      <c r="AQ32" s="28" t="str">
        <f>IF('3. Förpackningsdata'!T32="","",'3. Förpackningsdata'!T32)</f>
        <v/>
      </c>
      <c r="AR32" s="26"/>
      <c r="AS32" s="26"/>
      <c r="AT32" s="26"/>
      <c r="AU32" s="26"/>
      <c r="AV32" s="26"/>
      <c r="AW32" s="358" t="str" cm="1">
        <f t="array" ref="AW32">_xlfn.IFS(AO32=Tabeller!$AK$5,"P",AO32=Tabeller!$AK$4,"L",AO32="","")</f>
        <v/>
      </c>
      <c r="AX32" s="29"/>
      <c r="AY32" s="357" t="str">
        <f t="shared" si="2"/>
        <v/>
      </c>
      <c r="AZ32" s="76" t="str">
        <f>TRIM(IF('3. Förpackningsdata'!U32="","",'3. Förpackningsdata'!U32))</f>
        <v/>
      </c>
      <c r="BA32" s="79" t="str">
        <f>IF(BC32="","",IF('3. Förpackningsdata'!W32="","",'3. Förpackningsdata'!W32))</f>
        <v/>
      </c>
      <c r="BB32" s="87"/>
      <c r="BC32" s="71" t="str">
        <f>IF('3. Förpackningsdata'!X32="","",'3. Förpackningsdata'!X32)</f>
        <v/>
      </c>
      <c r="BD32" s="87"/>
      <c r="BE32" s="87"/>
      <c r="BF32" s="87"/>
      <c r="BG32" s="87"/>
      <c r="BH32" s="87"/>
      <c r="BI32" s="148" t="str" cm="1">
        <f t="array" ref="BI32">_xlfn.IFS(BA32=Tabeller!$AK$5,"P",BA32=Tabeller!$AK$4,"L",BA32="","")</f>
        <v/>
      </c>
      <c r="BJ32" s="87"/>
      <c r="BK32" s="194" t="str">
        <f t="shared" si="3"/>
        <v/>
      </c>
      <c r="BL32" s="75" t="str">
        <f>TRIM(IF('3. Förpackningsdata'!Y32="","",'3. Förpackningsdata'!Y32))</f>
        <v/>
      </c>
    </row>
    <row r="33" spans="1:64" s="7" customFormat="1" ht="12.75" x14ac:dyDescent="0.2">
      <c r="A33" s="73">
        <v>29</v>
      </c>
      <c r="B33" s="73" t="str">
        <f>'APH KIC KIA PC'!I33</f>
        <v>Välj…</v>
      </c>
      <c r="C33" s="73" t="str">
        <f>'APH KIC KIA PC'!K33</f>
        <v>Välj…</v>
      </c>
      <c r="D33" s="449">
        <f>'APH KIC KIA PC'!D33</f>
        <v>0</v>
      </c>
      <c r="E33" s="68" t="s">
        <v>112</v>
      </c>
      <c r="F33" s="68"/>
      <c r="G33" s="69">
        <v>1</v>
      </c>
      <c r="H33" s="534">
        <f>'3. Förpackningsdata'!F33</f>
        <v>0</v>
      </c>
      <c r="I33" s="534">
        <f>'3. Förpackningsdata'!G33</f>
        <v>0</v>
      </c>
      <c r="J33" s="534">
        <f>'3. Förpackningsdata'!I33</f>
        <v>0</v>
      </c>
      <c r="K33" s="534">
        <f>'3. Förpackningsdata'!H33</f>
        <v>0</v>
      </c>
      <c r="L33" s="81"/>
      <c r="M33" s="68" t="s">
        <v>1982</v>
      </c>
      <c r="N33" s="69" t="str">
        <f>IF('APH KIC KIA PC'!X33="","",'APH KIC KIA PC'!X33)</f>
        <v/>
      </c>
      <c r="O33" s="70" t="s">
        <v>1800</v>
      </c>
      <c r="P33" s="451" t="str">
        <f>TRIM('1. Artikeldata Grund'!D33)</f>
        <v/>
      </c>
      <c r="Q33" s="450" t="str">
        <f>IF(S33="","",IF('3. Förpackningsdata'!K33="","",'3. Förpackningsdata'!K33))</f>
        <v/>
      </c>
      <c r="R33" s="35"/>
      <c r="S33" s="28" t="str">
        <f>IF('3. Förpackningsdata'!L33="","",'3. Förpackningsdata'!L33)</f>
        <v/>
      </c>
      <c r="T33" s="26"/>
      <c r="U33" s="26"/>
      <c r="V33" s="26"/>
      <c r="W33" s="26"/>
      <c r="X33" s="26"/>
      <c r="Y33" s="358" t="str" cm="1">
        <f t="array" ref="Y33">IF(AC33&lt;&gt;Tabeller!$AJ$4,_xlfn.IFS(Q33=Tabeller!$AJ$3,"",Q33=Tabeller!$AM$4,"C",Q33=Tabeller!$AM$5,"L",Q33=Tabeller!$AM$6,"P",Q33="",""),"1")</f>
        <v/>
      </c>
      <c r="Z33" s="29"/>
      <c r="AA33" s="357" t="str">
        <f t="shared" si="0"/>
        <v/>
      </c>
      <c r="AB33" s="76" t="str">
        <f>TRIM(IF('3. Förpackningsdata'!M33="","",'3. Förpackningsdata'!M33))</f>
        <v/>
      </c>
      <c r="AC33" s="77" t="str">
        <f>IF(AE33="","",IF('3. Förpackningsdata'!O33="","",'3. Förpackningsdata'!O33))</f>
        <v/>
      </c>
      <c r="AD33" s="71"/>
      <c r="AE33" s="69" t="str">
        <f>IF('3. Förpackningsdata'!P33="","",'3. Förpackningsdata'!P33)</f>
        <v/>
      </c>
      <c r="AF33" s="81"/>
      <c r="AG33" s="81"/>
      <c r="AH33" s="81"/>
      <c r="AI33" s="81"/>
      <c r="AJ33" s="81"/>
      <c r="AK33" s="358" t="str" cm="1">
        <f t="array" ref="AK33">_xlfn.IFS(AC33=Tabeller!$AJ$4,"C",AC33=Tabeller!$AJ$5,"L",AC33=Tabeller!$AJ$6,"P",AC33="","")</f>
        <v/>
      </c>
      <c r="AL33" s="71"/>
      <c r="AM33" s="194" t="str">
        <f t="shared" si="1"/>
        <v/>
      </c>
      <c r="AN33" s="75" t="str">
        <f>TRIM(IF('3. Förpackningsdata'!Q33="","",'3. Förpackningsdata'!Q33))</f>
        <v/>
      </c>
      <c r="AO33" s="78" t="str">
        <f>IF(AQ33="","",IF('3. Förpackningsdata'!S33="","",'3. Förpackningsdata'!S33))</f>
        <v/>
      </c>
      <c r="AP33" s="29"/>
      <c r="AQ33" s="28" t="str">
        <f>IF('3. Förpackningsdata'!T33="","",'3. Förpackningsdata'!T33)</f>
        <v/>
      </c>
      <c r="AR33" s="26"/>
      <c r="AS33" s="26"/>
      <c r="AT33" s="26"/>
      <c r="AU33" s="26"/>
      <c r="AV33" s="26"/>
      <c r="AW33" s="358" t="str" cm="1">
        <f t="array" ref="AW33">_xlfn.IFS(AO33=Tabeller!$AK$5,"P",AO33=Tabeller!$AK$4,"L",AO33="","")</f>
        <v/>
      </c>
      <c r="AX33" s="29"/>
      <c r="AY33" s="357" t="str">
        <f t="shared" si="2"/>
        <v/>
      </c>
      <c r="AZ33" s="76" t="str">
        <f>TRIM(IF('3. Förpackningsdata'!U33="","",'3. Förpackningsdata'!U33))</f>
        <v/>
      </c>
      <c r="BA33" s="79" t="str">
        <f>IF(BC33="","",IF('3. Förpackningsdata'!W33="","",'3. Förpackningsdata'!W33))</f>
        <v/>
      </c>
      <c r="BB33" s="87"/>
      <c r="BC33" s="71" t="str">
        <f>IF('3. Förpackningsdata'!X33="","",'3. Förpackningsdata'!X33)</f>
        <v/>
      </c>
      <c r="BD33" s="87"/>
      <c r="BE33" s="87"/>
      <c r="BF33" s="87"/>
      <c r="BG33" s="87"/>
      <c r="BH33" s="87"/>
      <c r="BI33" s="148" t="str" cm="1">
        <f t="array" ref="BI33">_xlfn.IFS(BA33=Tabeller!$AK$5,"P",BA33=Tabeller!$AK$4,"L",BA33="","")</f>
        <v/>
      </c>
      <c r="BJ33" s="87"/>
      <c r="BK33" s="194" t="str">
        <f t="shared" si="3"/>
        <v/>
      </c>
      <c r="BL33" s="75" t="str">
        <f>TRIM(IF('3. Förpackningsdata'!Y33="","",'3. Förpackningsdata'!Y33))</f>
        <v/>
      </c>
    </row>
    <row r="34" spans="1:64" s="7" customFormat="1" ht="12.75" x14ac:dyDescent="0.2">
      <c r="A34" s="73">
        <v>30</v>
      </c>
      <c r="B34" s="73" t="str">
        <f>'APH KIC KIA PC'!I34</f>
        <v>Välj…</v>
      </c>
      <c r="C34" s="73" t="str">
        <f>'APH KIC KIA PC'!K34</f>
        <v>Välj…</v>
      </c>
      <c r="D34" s="449">
        <f>'APH KIC KIA PC'!D34</f>
        <v>0</v>
      </c>
      <c r="E34" s="68" t="s">
        <v>112</v>
      </c>
      <c r="F34" s="68"/>
      <c r="G34" s="69">
        <v>1</v>
      </c>
      <c r="H34" s="534">
        <f>'3. Förpackningsdata'!F34</f>
        <v>0</v>
      </c>
      <c r="I34" s="534">
        <f>'3. Förpackningsdata'!G34</f>
        <v>0</v>
      </c>
      <c r="J34" s="534">
        <f>'3. Förpackningsdata'!I34</f>
        <v>0</v>
      </c>
      <c r="K34" s="534">
        <f>'3. Förpackningsdata'!H34</f>
        <v>0</v>
      </c>
      <c r="L34" s="81"/>
      <c r="M34" s="68" t="s">
        <v>1982</v>
      </c>
      <c r="N34" s="69" t="str">
        <f>IF('APH KIC KIA PC'!X34="","",'APH KIC KIA PC'!X34)</f>
        <v/>
      </c>
      <c r="O34" s="70" t="s">
        <v>1800</v>
      </c>
      <c r="P34" s="451" t="str">
        <f>TRIM('1. Artikeldata Grund'!D34)</f>
        <v/>
      </c>
      <c r="Q34" s="450" t="str">
        <f>IF(S34="","",IF('3. Förpackningsdata'!K34="","",'3. Förpackningsdata'!K34))</f>
        <v/>
      </c>
      <c r="R34" s="35"/>
      <c r="S34" s="28" t="str">
        <f>IF('3. Förpackningsdata'!L34="","",'3. Förpackningsdata'!L34)</f>
        <v/>
      </c>
      <c r="T34" s="26"/>
      <c r="U34" s="26"/>
      <c r="V34" s="26"/>
      <c r="W34" s="26"/>
      <c r="X34" s="26"/>
      <c r="Y34" s="358" t="str" cm="1">
        <f t="array" ref="Y34">IF(AC34&lt;&gt;Tabeller!$AJ$4,_xlfn.IFS(Q34=Tabeller!$AJ$3,"",Q34=Tabeller!$AM$4,"C",Q34=Tabeller!$AM$5,"L",Q34=Tabeller!$AM$6,"P",Q34="",""),"1")</f>
        <v/>
      </c>
      <c r="Z34" s="29"/>
      <c r="AA34" s="357" t="str">
        <f t="shared" si="0"/>
        <v/>
      </c>
      <c r="AB34" s="76" t="str">
        <f>TRIM(IF('3. Förpackningsdata'!M34="","",'3. Förpackningsdata'!M34))</f>
        <v/>
      </c>
      <c r="AC34" s="77" t="str">
        <f>IF(AE34="","",IF('3. Förpackningsdata'!O34="","",'3. Förpackningsdata'!O34))</f>
        <v/>
      </c>
      <c r="AD34" s="71"/>
      <c r="AE34" s="69" t="str">
        <f>IF('3. Förpackningsdata'!P34="","",'3. Förpackningsdata'!P34)</f>
        <v/>
      </c>
      <c r="AF34" s="81"/>
      <c r="AG34" s="81"/>
      <c r="AH34" s="81"/>
      <c r="AI34" s="81"/>
      <c r="AJ34" s="81"/>
      <c r="AK34" s="358" t="str" cm="1">
        <f t="array" ref="AK34">_xlfn.IFS(AC34=Tabeller!$AJ$4,"C",AC34=Tabeller!$AJ$5,"L",AC34=Tabeller!$AJ$6,"P",AC34="","")</f>
        <v/>
      </c>
      <c r="AL34" s="71"/>
      <c r="AM34" s="194" t="str">
        <f t="shared" si="1"/>
        <v/>
      </c>
      <c r="AN34" s="75" t="str">
        <f>TRIM(IF('3. Förpackningsdata'!Q34="","",'3. Förpackningsdata'!Q34))</f>
        <v/>
      </c>
      <c r="AO34" s="78" t="str">
        <f>IF(AQ34="","",IF('3. Förpackningsdata'!S34="","",'3. Förpackningsdata'!S34))</f>
        <v/>
      </c>
      <c r="AP34" s="29"/>
      <c r="AQ34" s="28" t="str">
        <f>IF('3. Förpackningsdata'!T34="","",'3. Förpackningsdata'!T34)</f>
        <v/>
      </c>
      <c r="AR34" s="26"/>
      <c r="AS34" s="26"/>
      <c r="AT34" s="26"/>
      <c r="AU34" s="26"/>
      <c r="AV34" s="26"/>
      <c r="AW34" s="358" t="str" cm="1">
        <f t="array" ref="AW34">_xlfn.IFS(AO34=Tabeller!$AK$5,"P",AO34=Tabeller!$AK$4,"L",AO34="","")</f>
        <v/>
      </c>
      <c r="AX34" s="29"/>
      <c r="AY34" s="357" t="str">
        <f t="shared" si="2"/>
        <v/>
      </c>
      <c r="AZ34" s="76" t="str">
        <f>TRIM(IF('3. Förpackningsdata'!U34="","",'3. Förpackningsdata'!U34))</f>
        <v/>
      </c>
      <c r="BA34" s="79" t="str">
        <f>IF(BC34="","",IF('3. Förpackningsdata'!W34="","",'3. Förpackningsdata'!W34))</f>
        <v/>
      </c>
      <c r="BB34" s="87"/>
      <c r="BC34" s="71" t="str">
        <f>IF('3. Förpackningsdata'!X34="","",'3. Förpackningsdata'!X34)</f>
        <v/>
      </c>
      <c r="BD34" s="87"/>
      <c r="BE34" s="87"/>
      <c r="BF34" s="87"/>
      <c r="BG34" s="87"/>
      <c r="BH34" s="87"/>
      <c r="BI34" s="148" t="str" cm="1">
        <f t="array" ref="BI34">_xlfn.IFS(BA34=Tabeller!$AK$5,"P",BA34=Tabeller!$AK$4,"L",BA34="","")</f>
        <v/>
      </c>
      <c r="BJ34" s="87"/>
      <c r="BK34" s="194" t="str">
        <f t="shared" si="3"/>
        <v/>
      </c>
      <c r="BL34" s="75" t="str">
        <f>TRIM(IF('3. Förpackningsdata'!Y34="","",'3. Förpackningsdata'!Y34))</f>
        <v/>
      </c>
    </row>
    <row r="35" spans="1:64" s="7" customFormat="1" ht="12.75" x14ac:dyDescent="0.2">
      <c r="A35" s="73">
        <v>31</v>
      </c>
      <c r="B35" s="73" t="str">
        <f>'APH KIC KIA PC'!I35</f>
        <v>Välj…</v>
      </c>
      <c r="C35" s="73" t="str">
        <f>'APH KIC KIA PC'!K35</f>
        <v>Välj…</v>
      </c>
      <c r="D35" s="449">
        <f>'APH KIC KIA PC'!D35</f>
        <v>0</v>
      </c>
      <c r="E35" s="68" t="s">
        <v>112</v>
      </c>
      <c r="F35" s="68"/>
      <c r="G35" s="69">
        <v>1</v>
      </c>
      <c r="H35" s="534">
        <f>'3. Förpackningsdata'!F35</f>
        <v>0</v>
      </c>
      <c r="I35" s="534">
        <f>'3. Förpackningsdata'!G35</f>
        <v>0</v>
      </c>
      <c r="J35" s="534">
        <f>'3. Förpackningsdata'!I35</f>
        <v>0</v>
      </c>
      <c r="K35" s="534">
        <f>'3. Förpackningsdata'!H35</f>
        <v>0</v>
      </c>
      <c r="L35" s="81"/>
      <c r="M35" s="68" t="s">
        <v>1982</v>
      </c>
      <c r="N35" s="69" t="str">
        <f>IF('APH KIC KIA PC'!X35="","",'APH KIC KIA PC'!X35)</f>
        <v/>
      </c>
      <c r="O35" s="70" t="s">
        <v>1800</v>
      </c>
      <c r="P35" s="451" t="str">
        <f>TRIM('1. Artikeldata Grund'!D35)</f>
        <v/>
      </c>
      <c r="Q35" s="450" t="str">
        <f>IF(S35="","",IF('3. Förpackningsdata'!K35="","",'3. Förpackningsdata'!K35))</f>
        <v/>
      </c>
      <c r="R35" s="35"/>
      <c r="S35" s="28" t="str">
        <f>IF('3. Förpackningsdata'!L35="","",'3. Förpackningsdata'!L35)</f>
        <v/>
      </c>
      <c r="T35" s="26"/>
      <c r="U35" s="26"/>
      <c r="V35" s="26"/>
      <c r="W35" s="26"/>
      <c r="X35" s="26"/>
      <c r="Y35" s="358" t="str" cm="1">
        <f t="array" ref="Y35">IF(AC35&lt;&gt;Tabeller!$AJ$4,_xlfn.IFS(Q35=Tabeller!$AJ$3,"",Q35=Tabeller!$AM$4,"C",Q35=Tabeller!$AM$5,"L",Q35=Tabeller!$AM$6,"P",Q35="",""),"1")</f>
        <v/>
      </c>
      <c r="Z35" s="29"/>
      <c r="AA35" s="357" t="str">
        <f t="shared" si="0"/>
        <v/>
      </c>
      <c r="AB35" s="76" t="str">
        <f>TRIM(IF('3. Förpackningsdata'!M35="","",'3. Förpackningsdata'!M35))</f>
        <v/>
      </c>
      <c r="AC35" s="77" t="str">
        <f>IF(AE35="","",IF('3. Förpackningsdata'!O35="","",'3. Förpackningsdata'!O35))</f>
        <v/>
      </c>
      <c r="AD35" s="71"/>
      <c r="AE35" s="69" t="str">
        <f>IF('3. Förpackningsdata'!P35="","",'3. Förpackningsdata'!P35)</f>
        <v/>
      </c>
      <c r="AF35" s="81"/>
      <c r="AG35" s="81"/>
      <c r="AH35" s="81"/>
      <c r="AI35" s="81"/>
      <c r="AJ35" s="81"/>
      <c r="AK35" s="358" t="str" cm="1">
        <f t="array" ref="AK35">_xlfn.IFS(AC35=Tabeller!$AJ$4,"C",AC35=Tabeller!$AJ$5,"L",AC35=Tabeller!$AJ$6,"P",AC35="","")</f>
        <v/>
      </c>
      <c r="AL35" s="71"/>
      <c r="AM35" s="194" t="str">
        <f t="shared" si="1"/>
        <v/>
      </c>
      <c r="AN35" s="75" t="str">
        <f>TRIM(IF('3. Förpackningsdata'!Q35="","",'3. Förpackningsdata'!Q35))</f>
        <v/>
      </c>
      <c r="AO35" s="78" t="str">
        <f>IF(AQ35="","",IF('3. Förpackningsdata'!S35="","",'3. Förpackningsdata'!S35))</f>
        <v/>
      </c>
      <c r="AP35" s="29"/>
      <c r="AQ35" s="28" t="str">
        <f>IF('3. Förpackningsdata'!T35="","",'3. Förpackningsdata'!T35)</f>
        <v/>
      </c>
      <c r="AR35" s="26"/>
      <c r="AS35" s="26"/>
      <c r="AT35" s="26"/>
      <c r="AU35" s="26"/>
      <c r="AV35" s="26"/>
      <c r="AW35" s="358" t="str" cm="1">
        <f t="array" ref="AW35">_xlfn.IFS(AO35=Tabeller!$AK$5,"P",AO35=Tabeller!$AK$4,"L",AO35="","")</f>
        <v/>
      </c>
      <c r="AX35" s="29"/>
      <c r="AY35" s="357" t="str">
        <f t="shared" si="2"/>
        <v/>
      </c>
      <c r="AZ35" s="76" t="str">
        <f>TRIM(IF('3. Förpackningsdata'!U35="","",'3. Förpackningsdata'!U35))</f>
        <v/>
      </c>
      <c r="BA35" s="79" t="str">
        <f>IF(BC35="","",IF('3. Förpackningsdata'!W35="","",'3. Förpackningsdata'!W35))</f>
        <v/>
      </c>
      <c r="BB35" s="87"/>
      <c r="BC35" s="71" t="str">
        <f>IF('3. Förpackningsdata'!X35="","",'3. Förpackningsdata'!X35)</f>
        <v/>
      </c>
      <c r="BD35" s="87"/>
      <c r="BE35" s="87"/>
      <c r="BF35" s="87"/>
      <c r="BG35" s="87"/>
      <c r="BH35" s="87"/>
      <c r="BI35" s="148" t="str" cm="1">
        <f t="array" ref="BI35">_xlfn.IFS(BA35=Tabeller!$AK$5,"P",BA35=Tabeller!$AK$4,"L",BA35="","")</f>
        <v/>
      </c>
      <c r="BJ35" s="87"/>
      <c r="BK35" s="194" t="str">
        <f t="shared" si="3"/>
        <v/>
      </c>
      <c r="BL35" s="75" t="str">
        <f>TRIM(IF('3. Förpackningsdata'!Y35="","",'3. Förpackningsdata'!Y35))</f>
        <v/>
      </c>
    </row>
    <row r="36" spans="1:64" s="7" customFormat="1" ht="12.75" x14ac:dyDescent="0.2">
      <c r="A36" s="73">
        <v>32</v>
      </c>
      <c r="B36" s="73" t="str">
        <f>'APH KIC KIA PC'!I36</f>
        <v>Välj…</v>
      </c>
      <c r="C36" s="73" t="str">
        <f>'APH KIC KIA PC'!K36</f>
        <v>Välj…</v>
      </c>
      <c r="D36" s="449">
        <f>'APH KIC KIA PC'!D36</f>
        <v>0</v>
      </c>
      <c r="E36" s="68" t="s">
        <v>112</v>
      </c>
      <c r="F36" s="68"/>
      <c r="G36" s="69">
        <v>1</v>
      </c>
      <c r="H36" s="534">
        <f>'3. Förpackningsdata'!F36</f>
        <v>0</v>
      </c>
      <c r="I36" s="534">
        <f>'3. Förpackningsdata'!G36</f>
        <v>0</v>
      </c>
      <c r="J36" s="534">
        <f>'3. Förpackningsdata'!I36</f>
        <v>0</v>
      </c>
      <c r="K36" s="534">
        <f>'3. Förpackningsdata'!H36</f>
        <v>0</v>
      </c>
      <c r="L36" s="81"/>
      <c r="M36" s="68" t="s">
        <v>1982</v>
      </c>
      <c r="N36" s="69" t="str">
        <f>IF('APH KIC KIA PC'!X36="","",'APH KIC KIA PC'!X36)</f>
        <v/>
      </c>
      <c r="O36" s="70" t="s">
        <v>1800</v>
      </c>
      <c r="P36" s="451" t="str">
        <f>TRIM('1. Artikeldata Grund'!D36)</f>
        <v/>
      </c>
      <c r="Q36" s="450" t="str">
        <f>IF(S36="","",IF('3. Förpackningsdata'!K36="","",'3. Förpackningsdata'!K36))</f>
        <v/>
      </c>
      <c r="R36" s="35"/>
      <c r="S36" s="28" t="str">
        <f>IF('3. Förpackningsdata'!L36="","",'3. Förpackningsdata'!L36)</f>
        <v/>
      </c>
      <c r="T36" s="26"/>
      <c r="U36" s="26"/>
      <c r="V36" s="26"/>
      <c r="W36" s="26"/>
      <c r="X36" s="26"/>
      <c r="Y36" s="358" t="str" cm="1">
        <f t="array" ref="Y36">IF(AC36&lt;&gt;Tabeller!$AJ$4,_xlfn.IFS(Q36=Tabeller!$AJ$3,"",Q36=Tabeller!$AM$4,"C",Q36=Tabeller!$AM$5,"L",Q36=Tabeller!$AM$6,"P",Q36="",""),"1")</f>
        <v/>
      </c>
      <c r="Z36" s="29"/>
      <c r="AA36" s="357" t="str">
        <f t="shared" si="0"/>
        <v/>
      </c>
      <c r="AB36" s="76" t="str">
        <f>TRIM(IF('3. Förpackningsdata'!M36="","",'3. Förpackningsdata'!M36))</f>
        <v/>
      </c>
      <c r="AC36" s="77" t="str">
        <f>IF(AE36="","",IF('3. Förpackningsdata'!O36="","",'3. Förpackningsdata'!O36))</f>
        <v/>
      </c>
      <c r="AD36" s="71"/>
      <c r="AE36" s="69" t="str">
        <f>IF('3. Förpackningsdata'!P36="","",'3. Förpackningsdata'!P36)</f>
        <v/>
      </c>
      <c r="AF36" s="81"/>
      <c r="AG36" s="81"/>
      <c r="AH36" s="81"/>
      <c r="AI36" s="81"/>
      <c r="AJ36" s="81"/>
      <c r="AK36" s="358" t="str" cm="1">
        <f t="array" ref="AK36">_xlfn.IFS(AC36=Tabeller!$AJ$4,"C",AC36=Tabeller!$AJ$5,"L",AC36=Tabeller!$AJ$6,"P",AC36="","")</f>
        <v/>
      </c>
      <c r="AL36" s="71"/>
      <c r="AM36" s="194" t="str">
        <f t="shared" si="1"/>
        <v/>
      </c>
      <c r="AN36" s="75" t="str">
        <f>TRIM(IF('3. Förpackningsdata'!Q36="","",'3. Förpackningsdata'!Q36))</f>
        <v/>
      </c>
      <c r="AO36" s="78" t="str">
        <f>IF(AQ36="","",IF('3. Förpackningsdata'!S36="","",'3. Förpackningsdata'!S36))</f>
        <v/>
      </c>
      <c r="AP36" s="29"/>
      <c r="AQ36" s="28" t="str">
        <f>IF('3. Förpackningsdata'!T36="","",'3. Förpackningsdata'!T36)</f>
        <v/>
      </c>
      <c r="AR36" s="26"/>
      <c r="AS36" s="26"/>
      <c r="AT36" s="26"/>
      <c r="AU36" s="26"/>
      <c r="AV36" s="26"/>
      <c r="AW36" s="358" t="str" cm="1">
        <f t="array" ref="AW36">_xlfn.IFS(AO36=Tabeller!$AK$5,"P",AO36=Tabeller!$AK$4,"L",AO36="","")</f>
        <v/>
      </c>
      <c r="AX36" s="29"/>
      <c r="AY36" s="357" t="str">
        <f t="shared" si="2"/>
        <v/>
      </c>
      <c r="AZ36" s="76" t="str">
        <f>TRIM(IF('3. Förpackningsdata'!U36="","",'3. Förpackningsdata'!U36))</f>
        <v/>
      </c>
      <c r="BA36" s="79" t="str">
        <f>IF(BC36="","",IF('3. Förpackningsdata'!W36="","",'3. Förpackningsdata'!W36))</f>
        <v/>
      </c>
      <c r="BB36" s="87"/>
      <c r="BC36" s="71" t="str">
        <f>IF('3. Förpackningsdata'!X36="","",'3. Förpackningsdata'!X36)</f>
        <v/>
      </c>
      <c r="BD36" s="87"/>
      <c r="BE36" s="87"/>
      <c r="BF36" s="87"/>
      <c r="BG36" s="87"/>
      <c r="BH36" s="87"/>
      <c r="BI36" s="148" t="str" cm="1">
        <f t="array" ref="BI36">_xlfn.IFS(BA36=Tabeller!$AK$5,"P",BA36=Tabeller!$AK$4,"L",BA36="","")</f>
        <v/>
      </c>
      <c r="BJ36" s="87"/>
      <c r="BK36" s="194" t="str">
        <f t="shared" si="3"/>
        <v/>
      </c>
      <c r="BL36" s="75" t="str">
        <f>TRIM(IF('3. Förpackningsdata'!Y36="","",'3. Förpackningsdata'!Y36))</f>
        <v/>
      </c>
    </row>
    <row r="37" spans="1:64" s="7" customFormat="1" ht="12.75" x14ac:dyDescent="0.2">
      <c r="A37" s="73">
        <v>33</v>
      </c>
      <c r="B37" s="73" t="str">
        <f>'APH KIC KIA PC'!I37</f>
        <v>Välj…</v>
      </c>
      <c r="C37" s="73" t="str">
        <f>'APH KIC KIA PC'!K37</f>
        <v>Välj…</v>
      </c>
      <c r="D37" s="449">
        <f>'APH KIC KIA PC'!D37</f>
        <v>0</v>
      </c>
      <c r="E37" s="68" t="s">
        <v>112</v>
      </c>
      <c r="F37" s="68"/>
      <c r="G37" s="69">
        <v>1</v>
      </c>
      <c r="H37" s="534">
        <f>'3. Förpackningsdata'!F37</f>
        <v>0</v>
      </c>
      <c r="I37" s="534">
        <f>'3. Förpackningsdata'!G37</f>
        <v>0</v>
      </c>
      <c r="J37" s="534">
        <f>'3. Förpackningsdata'!I37</f>
        <v>0</v>
      </c>
      <c r="K37" s="534">
        <f>'3. Förpackningsdata'!H37</f>
        <v>0</v>
      </c>
      <c r="L37" s="81"/>
      <c r="M37" s="68" t="s">
        <v>1982</v>
      </c>
      <c r="N37" s="69" t="str">
        <f>IF('APH KIC KIA PC'!X37="","",'APH KIC KIA PC'!X37)</f>
        <v/>
      </c>
      <c r="O37" s="70" t="s">
        <v>1800</v>
      </c>
      <c r="P37" s="451" t="str">
        <f>TRIM('1. Artikeldata Grund'!D37)</f>
        <v/>
      </c>
      <c r="Q37" s="450" t="str">
        <f>IF(S37="","",IF('3. Förpackningsdata'!K37="","",'3. Förpackningsdata'!K37))</f>
        <v/>
      </c>
      <c r="R37" s="35"/>
      <c r="S37" s="28" t="str">
        <f>IF('3. Förpackningsdata'!L37="","",'3. Förpackningsdata'!L37)</f>
        <v/>
      </c>
      <c r="T37" s="26"/>
      <c r="U37" s="26"/>
      <c r="V37" s="26"/>
      <c r="W37" s="26"/>
      <c r="X37" s="26"/>
      <c r="Y37" s="358" t="str" cm="1">
        <f t="array" ref="Y37">IF(AC37&lt;&gt;Tabeller!$AJ$4,_xlfn.IFS(Q37=Tabeller!$AJ$3,"",Q37=Tabeller!$AM$4,"C",Q37=Tabeller!$AM$5,"L",Q37=Tabeller!$AM$6,"P",Q37="",""),"1")</f>
        <v/>
      </c>
      <c r="Z37" s="29"/>
      <c r="AA37" s="357" t="str">
        <f t="shared" si="0"/>
        <v/>
      </c>
      <c r="AB37" s="31" t="str">
        <f>TRIM(IF('3. Förpackningsdata'!M37="","",'3. Förpackningsdata'!M37))</f>
        <v/>
      </c>
      <c r="AC37" s="77" t="str">
        <f>IF(AE37="","",IF('3. Förpackningsdata'!O37="","",'3. Förpackningsdata'!O37))</f>
        <v/>
      </c>
      <c r="AD37" s="71"/>
      <c r="AE37" s="69" t="str">
        <f>IF('3. Förpackningsdata'!P37="","",'3. Förpackningsdata'!P37)</f>
        <v/>
      </c>
      <c r="AF37" s="81"/>
      <c r="AG37" s="81"/>
      <c r="AH37" s="81"/>
      <c r="AI37" s="81"/>
      <c r="AJ37" s="81"/>
      <c r="AK37" s="358" t="str" cm="1">
        <f t="array" ref="AK37">_xlfn.IFS(AC37=Tabeller!$AJ$4,"C",AC37=Tabeller!$AJ$5,"L",AC37=Tabeller!$AJ$6,"P",AC37="","")</f>
        <v/>
      </c>
      <c r="AL37" s="71"/>
      <c r="AM37" s="194" t="str">
        <f t="shared" si="1"/>
        <v/>
      </c>
      <c r="AN37" s="451" t="str">
        <f>TRIM(IF('3. Förpackningsdata'!Q37="","",'3. Förpackningsdata'!Q37))</f>
        <v/>
      </c>
      <c r="AO37" s="78" t="str">
        <f>IF(AQ37="","",IF('3. Förpackningsdata'!S37="","",'3. Förpackningsdata'!S37))</f>
        <v/>
      </c>
      <c r="AP37" s="29"/>
      <c r="AQ37" s="28" t="str">
        <f>IF('3. Förpackningsdata'!T37="","",'3. Förpackningsdata'!T37)</f>
        <v/>
      </c>
      <c r="AR37" s="26"/>
      <c r="AS37" s="26"/>
      <c r="AT37" s="26"/>
      <c r="AU37" s="26"/>
      <c r="AV37" s="26"/>
      <c r="AW37" s="358" t="str" cm="1">
        <f t="array" ref="AW37">_xlfn.IFS(AO37=Tabeller!$AK$5,"P",AO37=Tabeller!$AK$4,"L",AO37="","")</f>
        <v/>
      </c>
      <c r="AX37" s="29"/>
      <c r="AY37" s="357" t="str">
        <f t="shared" si="2"/>
        <v/>
      </c>
      <c r="AZ37" s="31" t="str">
        <f>TRIM(IF('3. Förpackningsdata'!U37="","",'3. Förpackningsdata'!U37))</f>
        <v/>
      </c>
      <c r="BA37" s="79" t="str">
        <f>IF(BC37="","",IF('3. Förpackningsdata'!W37="","",'3. Förpackningsdata'!W37))</f>
        <v/>
      </c>
      <c r="BB37" s="87"/>
      <c r="BC37" s="71" t="str">
        <f>IF('3. Förpackningsdata'!X37="","",'3. Förpackningsdata'!X37)</f>
        <v/>
      </c>
      <c r="BD37" s="87"/>
      <c r="BE37" s="87"/>
      <c r="BF37" s="87"/>
      <c r="BG37" s="87"/>
      <c r="BH37" s="87"/>
      <c r="BI37" s="148" t="str" cm="1">
        <f t="array" ref="BI37">_xlfn.IFS(BA37=Tabeller!$AK$5,"P",BA37=Tabeller!$AK$4,"L",BA37="","")</f>
        <v/>
      </c>
      <c r="BJ37" s="87"/>
      <c r="BK37" s="194" t="str">
        <f t="shared" si="3"/>
        <v/>
      </c>
      <c r="BL37" s="75" t="str">
        <f>TRIM(IF('3. Förpackningsdata'!Y37="","",'3. Förpackningsdata'!Y37))</f>
        <v/>
      </c>
    </row>
    <row r="38" spans="1:64" s="7" customFormat="1" ht="12.75" x14ac:dyDescent="0.2">
      <c r="A38" s="73">
        <v>34</v>
      </c>
      <c r="B38" s="73" t="str">
        <f>'APH KIC KIA PC'!I38</f>
        <v>Välj…</v>
      </c>
      <c r="C38" s="73" t="str">
        <f>'APH KIC KIA PC'!K38</f>
        <v>Välj…</v>
      </c>
      <c r="D38" s="449">
        <f>'APH KIC KIA PC'!D38</f>
        <v>0</v>
      </c>
      <c r="E38" s="68" t="s">
        <v>112</v>
      </c>
      <c r="F38" s="68"/>
      <c r="G38" s="69">
        <v>1</v>
      </c>
      <c r="H38" s="534">
        <f>'3. Förpackningsdata'!F38</f>
        <v>0</v>
      </c>
      <c r="I38" s="534">
        <f>'3. Förpackningsdata'!G38</f>
        <v>0</v>
      </c>
      <c r="J38" s="534">
        <f>'3. Förpackningsdata'!I38</f>
        <v>0</v>
      </c>
      <c r="K38" s="534">
        <f>'3. Förpackningsdata'!H38</f>
        <v>0</v>
      </c>
      <c r="L38" s="81"/>
      <c r="M38" s="68" t="s">
        <v>1982</v>
      </c>
      <c r="N38" s="69" t="str">
        <f>IF('APH KIC KIA PC'!X38="","",'APH KIC KIA PC'!X38)</f>
        <v/>
      </c>
      <c r="O38" s="70" t="s">
        <v>1800</v>
      </c>
      <c r="P38" s="451" t="str">
        <f>TRIM('1. Artikeldata Grund'!D38)</f>
        <v/>
      </c>
      <c r="Q38" s="450" t="str">
        <f>IF(S38="","",IF('3. Förpackningsdata'!K38="","",'3. Förpackningsdata'!K38))</f>
        <v/>
      </c>
      <c r="R38" s="35"/>
      <c r="S38" s="28" t="str">
        <f>IF('3. Förpackningsdata'!L38="","",'3. Förpackningsdata'!L38)</f>
        <v/>
      </c>
      <c r="T38" s="26"/>
      <c r="U38" s="26"/>
      <c r="V38" s="26"/>
      <c r="W38" s="26"/>
      <c r="X38" s="26"/>
      <c r="Y38" s="358" t="str" cm="1">
        <f t="array" ref="Y38">IF(AC38&lt;&gt;Tabeller!$AJ$4,_xlfn.IFS(Q38=Tabeller!$AJ$3,"",Q38=Tabeller!$AM$4,"C",Q38=Tabeller!$AM$5,"L",Q38=Tabeller!$AM$6,"P",Q38="",""),"1")</f>
        <v/>
      </c>
      <c r="Z38" s="29"/>
      <c r="AA38" s="357" t="str">
        <f t="shared" si="0"/>
        <v/>
      </c>
      <c r="AB38" s="31" t="str">
        <f>TRIM(IF('3. Förpackningsdata'!M38="","",'3. Förpackningsdata'!M38))</f>
        <v/>
      </c>
      <c r="AC38" s="77" t="str">
        <f>IF(AE38="","",IF('3. Förpackningsdata'!O38="","",'3. Förpackningsdata'!O38))</f>
        <v/>
      </c>
      <c r="AD38" s="71"/>
      <c r="AE38" s="69" t="str">
        <f>IF('3. Förpackningsdata'!P38="","",'3. Förpackningsdata'!P38)</f>
        <v/>
      </c>
      <c r="AF38" s="81"/>
      <c r="AG38" s="81"/>
      <c r="AH38" s="81"/>
      <c r="AI38" s="81"/>
      <c r="AJ38" s="81"/>
      <c r="AK38" s="358" t="str" cm="1">
        <f t="array" ref="AK38">_xlfn.IFS(AC38=Tabeller!$AJ$4,"C",AC38=Tabeller!$AJ$5,"L",AC38=Tabeller!$AJ$6,"P",AC38="","")</f>
        <v/>
      </c>
      <c r="AL38" s="71"/>
      <c r="AM38" s="194" t="str">
        <f t="shared" si="1"/>
        <v/>
      </c>
      <c r="AN38" s="451" t="str">
        <f>TRIM(IF('3. Förpackningsdata'!Q38="","",'3. Förpackningsdata'!Q38))</f>
        <v/>
      </c>
      <c r="AO38" s="78" t="str">
        <f>IF(AQ38="","",IF('3. Förpackningsdata'!S38="","",'3. Förpackningsdata'!S38))</f>
        <v/>
      </c>
      <c r="AP38" s="29"/>
      <c r="AQ38" s="28" t="str">
        <f>IF('3. Förpackningsdata'!T38="","",'3. Förpackningsdata'!T38)</f>
        <v/>
      </c>
      <c r="AR38" s="26"/>
      <c r="AS38" s="26"/>
      <c r="AT38" s="26"/>
      <c r="AU38" s="26"/>
      <c r="AV38" s="26"/>
      <c r="AW38" s="358" t="str" cm="1">
        <f t="array" ref="AW38">_xlfn.IFS(AO38=Tabeller!$AK$5,"P",AO38=Tabeller!$AK$4,"L",AO38="","")</f>
        <v/>
      </c>
      <c r="AX38" s="29"/>
      <c r="AY38" s="357" t="str">
        <f t="shared" si="2"/>
        <v/>
      </c>
      <c r="AZ38" s="31" t="str">
        <f>TRIM(IF('3. Förpackningsdata'!U38="","",'3. Förpackningsdata'!U38))</f>
        <v/>
      </c>
      <c r="BA38" s="79" t="str">
        <f>IF(BC38="","",IF('3. Förpackningsdata'!W38="","",'3. Förpackningsdata'!W38))</f>
        <v/>
      </c>
      <c r="BB38" s="87"/>
      <c r="BC38" s="71" t="str">
        <f>IF('3. Förpackningsdata'!X38="","",'3. Förpackningsdata'!X38)</f>
        <v/>
      </c>
      <c r="BD38" s="87"/>
      <c r="BE38" s="87"/>
      <c r="BF38" s="87"/>
      <c r="BG38" s="87"/>
      <c r="BH38" s="87"/>
      <c r="BI38" s="148" t="str" cm="1">
        <f t="array" ref="BI38">_xlfn.IFS(BA38=Tabeller!$AK$5,"P",BA38=Tabeller!$AK$4,"L",BA38="","")</f>
        <v/>
      </c>
      <c r="BJ38" s="87"/>
      <c r="BK38" s="194" t="str">
        <f t="shared" si="3"/>
        <v/>
      </c>
      <c r="BL38" s="75" t="str">
        <f>TRIM(IF('3. Förpackningsdata'!Y38="","",'3. Förpackningsdata'!Y38))</f>
        <v/>
      </c>
    </row>
    <row r="39" spans="1:64" s="7" customFormat="1" ht="12.75" x14ac:dyDescent="0.2">
      <c r="A39" s="73">
        <v>35</v>
      </c>
      <c r="B39" s="73" t="str">
        <f>'APH KIC KIA PC'!I39</f>
        <v>Välj…</v>
      </c>
      <c r="C39" s="73" t="str">
        <f>'APH KIC KIA PC'!K39</f>
        <v>Välj…</v>
      </c>
      <c r="D39" s="449">
        <f>'APH KIC KIA PC'!D39</f>
        <v>0</v>
      </c>
      <c r="E39" s="68" t="s">
        <v>112</v>
      </c>
      <c r="F39" s="68"/>
      <c r="G39" s="69">
        <v>1</v>
      </c>
      <c r="H39" s="534">
        <f>'3. Förpackningsdata'!F39</f>
        <v>0</v>
      </c>
      <c r="I39" s="534">
        <f>'3. Förpackningsdata'!G39</f>
        <v>0</v>
      </c>
      <c r="J39" s="534">
        <f>'3. Förpackningsdata'!I39</f>
        <v>0</v>
      </c>
      <c r="K39" s="534">
        <f>'3. Förpackningsdata'!H39</f>
        <v>0</v>
      </c>
      <c r="L39" s="81"/>
      <c r="M39" s="68" t="s">
        <v>1982</v>
      </c>
      <c r="N39" s="69" t="str">
        <f>IF('APH KIC KIA PC'!X39="","",'APH KIC KIA PC'!X39)</f>
        <v/>
      </c>
      <c r="O39" s="70" t="s">
        <v>1800</v>
      </c>
      <c r="P39" s="451" t="str">
        <f>TRIM('1. Artikeldata Grund'!D39)</f>
        <v/>
      </c>
      <c r="Q39" s="450" t="str">
        <f>IF(S39="","",IF('3. Förpackningsdata'!K39="","",'3. Förpackningsdata'!K39))</f>
        <v/>
      </c>
      <c r="R39" s="35"/>
      <c r="S39" s="28" t="str">
        <f>IF('3. Förpackningsdata'!L39="","",'3. Förpackningsdata'!L39)</f>
        <v/>
      </c>
      <c r="T39" s="26"/>
      <c r="U39" s="26"/>
      <c r="V39" s="26"/>
      <c r="W39" s="26"/>
      <c r="X39" s="26"/>
      <c r="Y39" s="358" t="str" cm="1">
        <f t="array" ref="Y39">IF(AC39&lt;&gt;Tabeller!$AJ$4,_xlfn.IFS(Q39=Tabeller!$AJ$3,"",Q39=Tabeller!$AM$4,"C",Q39=Tabeller!$AM$5,"L",Q39=Tabeller!$AM$6,"P",Q39="",""),"1")</f>
        <v/>
      </c>
      <c r="Z39" s="29"/>
      <c r="AA39" s="357" t="str">
        <f t="shared" si="0"/>
        <v/>
      </c>
      <c r="AB39" s="31" t="str">
        <f>TRIM(IF('3. Förpackningsdata'!M39="","",'3. Förpackningsdata'!M39))</f>
        <v/>
      </c>
      <c r="AC39" s="77" t="str">
        <f>IF(AE39="","",IF('3. Förpackningsdata'!O39="","",'3. Förpackningsdata'!O39))</f>
        <v/>
      </c>
      <c r="AD39" s="71"/>
      <c r="AE39" s="69" t="str">
        <f>IF('3. Förpackningsdata'!P39="","",'3. Förpackningsdata'!P39)</f>
        <v/>
      </c>
      <c r="AF39" s="81"/>
      <c r="AG39" s="81"/>
      <c r="AH39" s="81"/>
      <c r="AI39" s="81"/>
      <c r="AJ39" s="81"/>
      <c r="AK39" s="358" t="str" cm="1">
        <f t="array" ref="AK39">_xlfn.IFS(AC39=Tabeller!$AJ$4,"C",AC39=Tabeller!$AJ$5,"L",AC39=Tabeller!$AJ$6,"P",AC39="","")</f>
        <v/>
      </c>
      <c r="AL39" s="71"/>
      <c r="AM39" s="194" t="str">
        <f t="shared" si="1"/>
        <v/>
      </c>
      <c r="AN39" s="451" t="str">
        <f>TRIM(IF('3. Förpackningsdata'!Q39="","",'3. Förpackningsdata'!Q39))</f>
        <v/>
      </c>
      <c r="AO39" s="78" t="str">
        <f>IF(AQ39="","",IF('3. Förpackningsdata'!S39="","",'3. Förpackningsdata'!S39))</f>
        <v/>
      </c>
      <c r="AP39" s="29"/>
      <c r="AQ39" s="28" t="str">
        <f>IF('3. Förpackningsdata'!T39="","",'3. Förpackningsdata'!T39)</f>
        <v/>
      </c>
      <c r="AR39" s="26"/>
      <c r="AS39" s="26"/>
      <c r="AT39" s="26"/>
      <c r="AU39" s="26"/>
      <c r="AV39" s="26"/>
      <c r="AW39" s="358" t="str" cm="1">
        <f t="array" ref="AW39">_xlfn.IFS(AO39=Tabeller!$AK$5,"P",AO39=Tabeller!$AK$4,"L",AO39="","")</f>
        <v/>
      </c>
      <c r="AX39" s="29"/>
      <c r="AY39" s="357" t="str">
        <f t="shared" si="2"/>
        <v/>
      </c>
      <c r="AZ39" s="31" t="str">
        <f>TRIM(IF('3. Förpackningsdata'!U39="","",'3. Förpackningsdata'!U39))</f>
        <v/>
      </c>
      <c r="BA39" s="79" t="str">
        <f>IF(BC39="","",IF('3. Förpackningsdata'!W39="","",'3. Förpackningsdata'!W39))</f>
        <v/>
      </c>
      <c r="BB39" s="87"/>
      <c r="BC39" s="71" t="str">
        <f>IF('3. Förpackningsdata'!X39="","",'3. Förpackningsdata'!X39)</f>
        <v/>
      </c>
      <c r="BD39" s="87"/>
      <c r="BE39" s="87"/>
      <c r="BF39" s="87"/>
      <c r="BG39" s="87"/>
      <c r="BH39" s="87"/>
      <c r="BI39" s="148" t="str" cm="1">
        <f t="array" ref="BI39">_xlfn.IFS(BA39=Tabeller!$AK$5,"P",BA39=Tabeller!$AK$4,"L",BA39="","")</f>
        <v/>
      </c>
      <c r="BJ39" s="87"/>
      <c r="BK39" s="194" t="str">
        <f t="shared" si="3"/>
        <v/>
      </c>
      <c r="BL39" s="75" t="str">
        <f>TRIM(IF('3. Förpackningsdata'!Y39="","",'3. Förpackningsdata'!Y39))</f>
        <v/>
      </c>
    </row>
    <row r="40" spans="1:64" s="7" customFormat="1" ht="12.75" x14ac:dyDescent="0.2">
      <c r="A40" s="73">
        <v>36</v>
      </c>
      <c r="B40" s="73" t="str">
        <f>'APH KIC KIA PC'!I40</f>
        <v>Välj…</v>
      </c>
      <c r="C40" s="73" t="str">
        <f>'APH KIC KIA PC'!K40</f>
        <v>Välj…</v>
      </c>
      <c r="D40" s="449">
        <f>'APH KIC KIA PC'!D40</f>
        <v>0</v>
      </c>
      <c r="E40" s="68" t="s">
        <v>112</v>
      </c>
      <c r="F40" s="68"/>
      <c r="G40" s="69">
        <v>1</v>
      </c>
      <c r="H40" s="534">
        <f>'3. Förpackningsdata'!F40</f>
        <v>0</v>
      </c>
      <c r="I40" s="534">
        <f>'3. Förpackningsdata'!G40</f>
        <v>0</v>
      </c>
      <c r="J40" s="534">
        <f>'3. Förpackningsdata'!I40</f>
        <v>0</v>
      </c>
      <c r="K40" s="534">
        <f>'3. Förpackningsdata'!H40</f>
        <v>0</v>
      </c>
      <c r="L40" s="81"/>
      <c r="M40" s="68" t="s">
        <v>1982</v>
      </c>
      <c r="N40" s="69" t="str">
        <f>IF('APH KIC KIA PC'!X40="","",'APH KIC KIA PC'!X40)</f>
        <v/>
      </c>
      <c r="O40" s="70" t="s">
        <v>1800</v>
      </c>
      <c r="P40" s="451" t="str">
        <f>TRIM('1. Artikeldata Grund'!D40)</f>
        <v/>
      </c>
      <c r="Q40" s="450" t="str">
        <f>IF(S40="","",IF('3. Förpackningsdata'!K40="","",'3. Förpackningsdata'!K40))</f>
        <v/>
      </c>
      <c r="R40" s="35"/>
      <c r="S40" s="28" t="str">
        <f>IF('3. Förpackningsdata'!L40="","",'3. Förpackningsdata'!L40)</f>
        <v/>
      </c>
      <c r="T40" s="26"/>
      <c r="U40" s="26"/>
      <c r="V40" s="26"/>
      <c r="W40" s="26"/>
      <c r="X40" s="26"/>
      <c r="Y40" s="358" t="str" cm="1">
        <f t="array" ref="Y40">IF(AC40&lt;&gt;Tabeller!$AJ$4,_xlfn.IFS(Q40=Tabeller!$AJ$3,"",Q40=Tabeller!$AM$4,"C",Q40=Tabeller!$AM$5,"L",Q40=Tabeller!$AM$6,"P",Q40="",""),"1")</f>
        <v/>
      </c>
      <c r="Z40" s="29"/>
      <c r="AA40" s="357" t="str">
        <f t="shared" si="0"/>
        <v/>
      </c>
      <c r="AB40" s="31" t="str">
        <f>TRIM(IF('3. Förpackningsdata'!M40="","",'3. Förpackningsdata'!M40))</f>
        <v/>
      </c>
      <c r="AC40" s="77" t="str">
        <f>IF(AE40="","",IF('3. Förpackningsdata'!O40="","",'3. Förpackningsdata'!O40))</f>
        <v/>
      </c>
      <c r="AD40" s="71"/>
      <c r="AE40" s="69" t="str">
        <f>IF('3. Förpackningsdata'!P40="","",'3. Förpackningsdata'!P40)</f>
        <v/>
      </c>
      <c r="AF40" s="81"/>
      <c r="AG40" s="81"/>
      <c r="AH40" s="81"/>
      <c r="AI40" s="81"/>
      <c r="AJ40" s="81"/>
      <c r="AK40" s="358" t="str" cm="1">
        <f t="array" ref="AK40">_xlfn.IFS(AC40=Tabeller!$AJ$4,"C",AC40=Tabeller!$AJ$5,"L",AC40=Tabeller!$AJ$6,"P",AC40="","")</f>
        <v/>
      </c>
      <c r="AL40" s="71"/>
      <c r="AM40" s="194" t="str">
        <f t="shared" si="1"/>
        <v/>
      </c>
      <c r="AN40" s="451" t="str">
        <f>TRIM(IF('3. Förpackningsdata'!Q40="","",'3. Förpackningsdata'!Q40))</f>
        <v/>
      </c>
      <c r="AO40" s="78" t="str">
        <f>IF(AQ40="","",IF('3. Förpackningsdata'!S40="","",'3. Förpackningsdata'!S40))</f>
        <v/>
      </c>
      <c r="AP40" s="29"/>
      <c r="AQ40" s="28" t="str">
        <f>IF('3. Förpackningsdata'!T40="","",'3. Förpackningsdata'!T40)</f>
        <v/>
      </c>
      <c r="AR40" s="26"/>
      <c r="AS40" s="26"/>
      <c r="AT40" s="26"/>
      <c r="AU40" s="26"/>
      <c r="AV40" s="26"/>
      <c r="AW40" s="358" t="str" cm="1">
        <f t="array" ref="AW40">_xlfn.IFS(AO40=Tabeller!$AK$5,"P",AO40=Tabeller!$AK$4,"L",AO40="","")</f>
        <v/>
      </c>
      <c r="AX40" s="29"/>
      <c r="AY40" s="357" t="str">
        <f t="shared" si="2"/>
        <v/>
      </c>
      <c r="AZ40" s="31" t="str">
        <f>TRIM(IF('3. Förpackningsdata'!U40="","",'3. Förpackningsdata'!U40))</f>
        <v/>
      </c>
      <c r="BA40" s="79" t="str">
        <f>IF(BC40="","",IF('3. Förpackningsdata'!W40="","",'3. Förpackningsdata'!W40))</f>
        <v/>
      </c>
      <c r="BB40" s="87"/>
      <c r="BC40" s="71" t="str">
        <f>IF('3. Förpackningsdata'!X40="","",'3. Förpackningsdata'!X40)</f>
        <v/>
      </c>
      <c r="BD40" s="87"/>
      <c r="BE40" s="87"/>
      <c r="BF40" s="87"/>
      <c r="BG40" s="87"/>
      <c r="BH40" s="87"/>
      <c r="BI40" s="148" t="str" cm="1">
        <f t="array" ref="BI40">_xlfn.IFS(BA40=Tabeller!$AK$5,"P",BA40=Tabeller!$AK$4,"L",BA40="","")</f>
        <v/>
      </c>
      <c r="BJ40" s="87"/>
      <c r="BK40" s="194" t="str">
        <f t="shared" si="3"/>
        <v/>
      </c>
      <c r="BL40" s="75" t="str">
        <f>TRIM(IF('3. Förpackningsdata'!Y40="","",'3. Förpackningsdata'!Y40))</f>
        <v/>
      </c>
    </row>
    <row r="41" spans="1:64" s="7" customFormat="1" ht="12.75" x14ac:dyDescent="0.2">
      <c r="A41" s="73">
        <v>37</v>
      </c>
      <c r="B41" s="73" t="str">
        <f>'APH KIC KIA PC'!I41</f>
        <v>Välj…</v>
      </c>
      <c r="C41" s="73" t="str">
        <f>'APH KIC KIA PC'!K41</f>
        <v>Välj…</v>
      </c>
      <c r="D41" s="449">
        <f>'APH KIC KIA PC'!D41</f>
        <v>0</v>
      </c>
      <c r="E41" s="68" t="s">
        <v>112</v>
      </c>
      <c r="F41" s="68"/>
      <c r="G41" s="69">
        <v>1</v>
      </c>
      <c r="H41" s="534">
        <f>'3. Förpackningsdata'!F41</f>
        <v>0</v>
      </c>
      <c r="I41" s="534">
        <f>'3. Förpackningsdata'!G41</f>
        <v>0</v>
      </c>
      <c r="J41" s="534">
        <f>'3. Förpackningsdata'!I41</f>
        <v>0</v>
      </c>
      <c r="K41" s="534">
        <f>'3. Förpackningsdata'!H41</f>
        <v>0</v>
      </c>
      <c r="L41" s="81"/>
      <c r="M41" s="68" t="s">
        <v>1982</v>
      </c>
      <c r="N41" s="69" t="str">
        <f>IF('APH KIC KIA PC'!X41="","",'APH KIC KIA PC'!X41)</f>
        <v/>
      </c>
      <c r="O41" s="70" t="s">
        <v>1800</v>
      </c>
      <c r="P41" s="451" t="str">
        <f>TRIM('1. Artikeldata Grund'!D41)</f>
        <v/>
      </c>
      <c r="Q41" s="450" t="str">
        <f>IF(S41="","",IF('3. Förpackningsdata'!K41="","",'3. Förpackningsdata'!K41))</f>
        <v/>
      </c>
      <c r="R41" s="35"/>
      <c r="S41" s="28" t="str">
        <f>IF('3. Förpackningsdata'!L41="","",'3. Förpackningsdata'!L41)</f>
        <v/>
      </c>
      <c r="T41" s="26"/>
      <c r="U41" s="26"/>
      <c r="V41" s="26"/>
      <c r="W41" s="26"/>
      <c r="X41" s="26"/>
      <c r="Y41" s="358" t="str" cm="1">
        <f t="array" ref="Y41">IF(AC41&lt;&gt;Tabeller!$AJ$4,_xlfn.IFS(Q41=Tabeller!$AJ$3,"",Q41=Tabeller!$AM$4,"C",Q41=Tabeller!$AM$5,"L",Q41=Tabeller!$AM$6,"P",Q41="",""),"1")</f>
        <v/>
      </c>
      <c r="Z41" s="29"/>
      <c r="AA41" s="357" t="str">
        <f t="shared" si="0"/>
        <v/>
      </c>
      <c r="AB41" s="31" t="str">
        <f>TRIM(IF('3. Förpackningsdata'!M41="","",'3. Förpackningsdata'!M41))</f>
        <v/>
      </c>
      <c r="AC41" s="77" t="str">
        <f>IF(AE41="","",IF('3. Förpackningsdata'!O41="","",'3. Förpackningsdata'!O41))</f>
        <v/>
      </c>
      <c r="AD41" s="71"/>
      <c r="AE41" s="69" t="str">
        <f>IF('3. Förpackningsdata'!P41="","",'3. Förpackningsdata'!P41)</f>
        <v/>
      </c>
      <c r="AF41" s="81"/>
      <c r="AG41" s="81"/>
      <c r="AH41" s="81"/>
      <c r="AI41" s="81"/>
      <c r="AJ41" s="81"/>
      <c r="AK41" s="358" t="str" cm="1">
        <f t="array" ref="AK41">_xlfn.IFS(AC41=Tabeller!$AJ$4,"C",AC41=Tabeller!$AJ$5,"L",AC41=Tabeller!$AJ$6,"P",AC41="","")</f>
        <v/>
      </c>
      <c r="AL41" s="71"/>
      <c r="AM41" s="194" t="str">
        <f t="shared" si="1"/>
        <v/>
      </c>
      <c r="AN41" s="451" t="str">
        <f>TRIM(IF('3. Förpackningsdata'!Q41="","",'3. Förpackningsdata'!Q41))</f>
        <v/>
      </c>
      <c r="AO41" s="78" t="str">
        <f>IF(AQ41="","",IF('3. Förpackningsdata'!S41="","",'3. Förpackningsdata'!S41))</f>
        <v/>
      </c>
      <c r="AP41" s="29"/>
      <c r="AQ41" s="28" t="str">
        <f>IF('3. Förpackningsdata'!T41="","",'3. Förpackningsdata'!T41)</f>
        <v/>
      </c>
      <c r="AR41" s="26"/>
      <c r="AS41" s="26"/>
      <c r="AT41" s="26"/>
      <c r="AU41" s="26"/>
      <c r="AV41" s="26"/>
      <c r="AW41" s="358" t="str" cm="1">
        <f t="array" ref="AW41">_xlfn.IFS(AO41=Tabeller!$AK$5,"P",AO41=Tabeller!$AK$4,"L",AO41="","")</f>
        <v/>
      </c>
      <c r="AX41" s="29"/>
      <c r="AY41" s="357" t="str">
        <f t="shared" si="2"/>
        <v/>
      </c>
      <c r="AZ41" s="31" t="str">
        <f>TRIM(IF('3. Förpackningsdata'!U41="","",'3. Förpackningsdata'!U41))</f>
        <v/>
      </c>
      <c r="BA41" s="79" t="str">
        <f>IF(BC41="","",IF('3. Förpackningsdata'!W41="","",'3. Förpackningsdata'!W41))</f>
        <v/>
      </c>
      <c r="BB41" s="87"/>
      <c r="BC41" s="71" t="str">
        <f>IF('3. Förpackningsdata'!X41="","",'3. Förpackningsdata'!X41)</f>
        <v/>
      </c>
      <c r="BD41" s="87"/>
      <c r="BE41" s="87"/>
      <c r="BF41" s="87"/>
      <c r="BG41" s="87"/>
      <c r="BH41" s="87"/>
      <c r="BI41" s="148" t="str" cm="1">
        <f t="array" ref="BI41">_xlfn.IFS(BA41=Tabeller!$AK$5,"P",BA41=Tabeller!$AK$4,"L",BA41="","")</f>
        <v/>
      </c>
      <c r="BJ41" s="87"/>
      <c r="BK41" s="194" t="str">
        <f t="shared" si="3"/>
        <v/>
      </c>
      <c r="BL41" s="75" t="str">
        <f>TRIM(IF('3. Förpackningsdata'!Y41="","",'3. Förpackningsdata'!Y41))</f>
        <v/>
      </c>
    </row>
    <row r="42" spans="1:64" s="7" customFormat="1" ht="12.75" x14ac:dyDescent="0.2">
      <c r="A42" s="73">
        <v>38</v>
      </c>
      <c r="B42" s="73" t="str">
        <f>'APH KIC KIA PC'!I42</f>
        <v>Välj…</v>
      </c>
      <c r="C42" s="73" t="str">
        <f>'APH KIC KIA PC'!K42</f>
        <v>Välj…</v>
      </c>
      <c r="D42" s="449">
        <f>'APH KIC KIA PC'!D42</f>
        <v>0</v>
      </c>
      <c r="E42" s="68" t="s">
        <v>112</v>
      </c>
      <c r="F42" s="68"/>
      <c r="G42" s="69">
        <v>1</v>
      </c>
      <c r="H42" s="534">
        <f>'3. Förpackningsdata'!F42</f>
        <v>0</v>
      </c>
      <c r="I42" s="534">
        <f>'3. Förpackningsdata'!G42</f>
        <v>0</v>
      </c>
      <c r="J42" s="534">
        <f>'3. Förpackningsdata'!I42</f>
        <v>0</v>
      </c>
      <c r="K42" s="534">
        <f>'3. Förpackningsdata'!H42</f>
        <v>0</v>
      </c>
      <c r="L42" s="81"/>
      <c r="M42" s="68" t="s">
        <v>1982</v>
      </c>
      <c r="N42" s="69" t="str">
        <f>IF('APH KIC KIA PC'!X42="","",'APH KIC KIA PC'!X42)</f>
        <v/>
      </c>
      <c r="O42" s="70" t="s">
        <v>1800</v>
      </c>
      <c r="P42" s="451" t="str">
        <f>TRIM('1. Artikeldata Grund'!D42)</f>
        <v/>
      </c>
      <c r="Q42" s="450" t="str">
        <f>IF(S42="","",IF('3. Förpackningsdata'!K42="","",'3. Förpackningsdata'!K42))</f>
        <v/>
      </c>
      <c r="R42" s="35"/>
      <c r="S42" s="28" t="str">
        <f>IF('3. Förpackningsdata'!L42="","",'3. Förpackningsdata'!L42)</f>
        <v/>
      </c>
      <c r="T42" s="26"/>
      <c r="U42" s="26"/>
      <c r="V42" s="26"/>
      <c r="W42" s="26"/>
      <c r="X42" s="26"/>
      <c r="Y42" s="358" t="str" cm="1">
        <f t="array" ref="Y42">IF(AC42&lt;&gt;Tabeller!$AJ$4,_xlfn.IFS(Q42=Tabeller!$AJ$3,"",Q42=Tabeller!$AM$4,"C",Q42=Tabeller!$AM$5,"L",Q42=Tabeller!$AM$6,"P",Q42="",""),"1")</f>
        <v/>
      </c>
      <c r="Z42" s="29"/>
      <c r="AA42" s="357" t="str">
        <f t="shared" si="0"/>
        <v/>
      </c>
      <c r="AB42" s="31" t="str">
        <f>TRIM(IF('3. Förpackningsdata'!M42="","",'3. Förpackningsdata'!M42))</f>
        <v/>
      </c>
      <c r="AC42" s="77" t="str">
        <f>IF(AE42="","",IF('3. Förpackningsdata'!O42="","",'3. Förpackningsdata'!O42))</f>
        <v/>
      </c>
      <c r="AD42" s="71"/>
      <c r="AE42" s="69" t="str">
        <f>IF('3. Förpackningsdata'!P42="","",'3. Förpackningsdata'!P42)</f>
        <v/>
      </c>
      <c r="AF42" s="81"/>
      <c r="AG42" s="81"/>
      <c r="AH42" s="81"/>
      <c r="AI42" s="81"/>
      <c r="AJ42" s="81"/>
      <c r="AK42" s="358" t="str" cm="1">
        <f t="array" ref="AK42">_xlfn.IFS(AC42=Tabeller!$AJ$4,"C",AC42=Tabeller!$AJ$5,"L",AC42=Tabeller!$AJ$6,"P",AC42="","")</f>
        <v/>
      </c>
      <c r="AL42" s="71"/>
      <c r="AM42" s="194" t="str">
        <f t="shared" si="1"/>
        <v/>
      </c>
      <c r="AN42" s="451" t="str">
        <f>TRIM(IF('3. Förpackningsdata'!Q42="","",'3. Förpackningsdata'!Q42))</f>
        <v/>
      </c>
      <c r="AO42" s="78" t="str">
        <f>IF(AQ42="","",IF('3. Förpackningsdata'!S42="","",'3. Förpackningsdata'!S42))</f>
        <v/>
      </c>
      <c r="AP42" s="29"/>
      <c r="AQ42" s="28" t="str">
        <f>IF('3. Förpackningsdata'!T42="","",'3. Förpackningsdata'!T42)</f>
        <v/>
      </c>
      <c r="AR42" s="26"/>
      <c r="AS42" s="26"/>
      <c r="AT42" s="26"/>
      <c r="AU42" s="26"/>
      <c r="AV42" s="26"/>
      <c r="AW42" s="358" t="str" cm="1">
        <f t="array" ref="AW42">_xlfn.IFS(AO42=Tabeller!$AK$5,"P",AO42=Tabeller!$AK$4,"L",AO42="","")</f>
        <v/>
      </c>
      <c r="AX42" s="29"/>
      <c r="AY42" s="357" t="str">
        <f t="shared" si="2"/>
        <v/>
      </c>
      <c r="AZ42" s="31" t="str">
        <f>TRIM(IF('3. Förpackningsdata'!U42="","",'3. Förpackningsdata'!U42))</f>
        <v/>
      </c>
      <c r="BA42" s="79" t="str">
        <f>IF(BC42="","",IF('3. Förpackningsdata'!W42="","",'3. Förpackningsdata'!W42))</f>
        <v/>
      </c>
      <c r="BB42" s="87"/>
      <c r="BC42" s="71" t="str">
        <f>IF('3. Förpackningsdata'!X42="","",'3. Förpackningsdata'!X42)</f>
        <v/>
      </c>
      <c r="BD42" s="87"/>
      <c r="BE42" s="87"/>
      <c r="BF42" s="87"/>
      <c r="BG42" s="87"/>
      <c r="BH42" s="87"/>
      <c r="BI42" s="148" t="str" cm="1">
        <f t="array" ref="BI42">_xlfn.IFS(BA42=Tabeller!$AK$5,"P",BA42=Tabeller!$AK$4,"L",BA42="","")</f>
        <v/>
      </c>
      <c r="BJ42" s="87"/>
      <c r="BK42" s="194" t="str">
        <f t="shared" si="3"/>
        <v/>
      </c>
      <c r="BL42" s="75" t="str">
        <f>TRIM(IF('3. Förpackningsdata'!Y42="","",'3. Förpackningsdata'!Y42))</f>
        <v/>
      </c>
    </row>
    <row r="43" spans="1:64" s="7" customFormat="1" ht="12.75" x14ac:dyDescent="0.2">
      <c r="A43" s="73">
        <v>39</v>
      </c>
      <c r="B43" s="73" t="str">
        <f>'APH KIC KIA PC'!I43</f>
        <v>Välj…</v>
      </c>
      <c r="C43" s="73" t="str">
        <f>'APH KIC KIA PC'!K43</f>
        <v>Välj…</v>
      </c>
      <c r="D43" s="449">
        <f>'APH KIC KIA PC'!D43</f>
        <v>0</v>
      </c>
      <c r="E43" s="68" t="s">
        <v>112</v>
      </c>
      <c r="F43" s="68"/>
      <c r="G43" s="69">
        <v>1</v>
      </c>
      <c r="H43" s="534">
        <f>'3. Förpackningsdata'!F43</f>
        <v>0</v>
      </c>
      <c r="I43" s="534">
        <f>'3. Förpackningsdata'!G43</f>
        <v>0</v>
      </c>
      <c r="J43" s="534">
        <f>'3. Förpackningsdata'!I43</f>
        <v>0</v>
      </c>
      <c r="K43" s="534">
        <f>'3. Förpackningsdata'!H43</f>
        <v>0</v>
      </c>
      <c r="L43" s="81"/>
      <c r="M43" s="68" t="s">
        <v>1982</v>
      </c>
      <c r="N43" s="69" t="str">
        <f>IF('APH KIC KIA PC'!X43="","",'APH KIC KIA PC'!X43)</f>
        <v/>
      </c>
      <c r="O43" s="70" t="s">
        <v>1800</v>
      </c>
      <c r="P43" s="451" t="str">
        <f>TRIM('1. Artikeldata Grund'!D43)</f>
        <v/>
      </c>
      <c r="Q43" s="450" t="str">
        <f>IF(S43="","",IF('3. Förpackningsdata'!K43="","",'3. Förpackningsdata'!K43))</f>
        <v/>
      </c>
      <c r="R43" s="35"/>
      <c r="S43" s="28" t="str">
        <f>IF('3. Förpackningsdata'!L43="","",'3. Förpackningsdata'!L43)</f>
        <v/>
      </c>
      <c r="T43" s="26"/>
      <c r="U43" s="26"/>
      <c r="V43" s="26"/>
      <c r="W43" s="26"/>
      <c r="X43" s="26"/>
      <c r="Y43" s="358" t="str" cm="1">
        <f t="array" ref="Y43">IF(AC43&lt;&gt;Tabeller!$AJ$4,_xlfn.IFS(Q43=Tabeller!$AJ$3,"",Q43=Tabeller!$AM$4,"C",Q43=Tabeller!$AM$5,"L",Q43=Tabeller!$AM$6,"P",Q43="",""),"1")</f>
        <v/>
      </c>
      <c r="Z43" s="29"/>
      <c r="AA43" s="357" t="str">
        <f t="shared" si="0"/>
        <v/>
      </c>
      <c r="AB43" s="31" t="str">
        <f>TRIM(IF('3. Förpackningsdata'!M43="","",'3. Förpackningsdata'!M43))</f>
        <v/>
      </c>
      <c r="AC43" s="77" t="str">
        <f>IF(AE43="","",IF('3. Förpackningsdata'!O43="","",'3. Förpackningsdata'!O43))</f>
        <v/>
      </c>
      <c r="AD43" s="71"/>
      <c r="AE43" s="69" t="str">
        <f>IF('3. Förpackningsdata'!P43="","",'3. Förpackningsdata'!P43)</f>
        <v/>
      </c>
      <c r="AF43" s="81"/>
      <c r="AG43" s="81"/>
      <c r="AH43" s="81"/>
      <c r="AI43" s="81"/>
      <c r="AJ43" s="81"/>
      <c r="AK43" s="358" t="str" cm="1">
        <f t="array" ref="AK43">_xlfn.IFS(AC43=Tabeller!$AJ$4,"C",AC43=Tabeller!$AJ$5,"L",AC43=Tabeller!$AJ$6,"P",AC43="","")</f>
        <v/>
      </c>
      <c r="AL43" s="71"/>
      <c r="AM43" s="194" t="str">
        <f t="shared" si="1"/>
        <v/>
      </c>
      <c r="AN43" s="451" t="str">
        <f>TRIM(IF('3. Förpackningsdata'!Q43="","",'3. Förpackningsdata'!Q43))</f>
        <v/>
      </c>
      <c r="AO43" s="78" t="str">
        <f>IF(AQ43="","",IF('3. Förpackningsdata'!S43="","",'3. Förpackningsdata'!S43))</f>
        <v/>
      </c>
      <c r="AP43" s="29"/>
      <c r="AQ43" s="28" t="str">
        <f>IF('3. Förpackningsdata'!T43="","",'3. Förpackningsdata'!T43)</f>
        <v/>
      </c>
      <c r="AR43" s="26"/>
      <c r="AS43" s="26"/>
      <c r="AT43" s="26"/>
      <c r="AU43" s="26"/>
      <c r="AV43" s="26"/>
      <c r="AW43" s="358" t="str" cm="1">
        <f t="array" ref="AW43">_xlfn.IFS(AO43=Tabeller!$AK$5,"P",AO43=Tabeller!$AK$4,"L",AO43="","")</f>
        <v/>
      </c>
      <c r="AX43" s="29"/>
      <c r="AY43" s="357" t="str">
        <f t="shared" si="2"/>
        <v/>
      </c>
      <c r="AZ43" s="31" t="str">
        <f>TRIM(IF('3. Förpackningsdata'!U43="","",'3. Förpackningsdata'!U43))</f>
        <v/>
      </c>
      <c r="BA43" s="79" t="str">
        <f>IF(BC43="","",IF('3. Förpackningsdata'!W43="","",'3. Förpackningsdata'!W43))</f>
        <v/>
      </c>
      <c r="BB43" s="87"/>
      <c r="BC43" s="71" t="str">
        <f>IF('3. Förpackningsdata'!X43="","",'3. Förpackningsdata'!X43)</f>
        <v/>
      </c>
      <c r="BD43" s="87"/>
      <c r="BE43" s="87"/>
      <c r="BF43" s="87"/>
      <c r="BG43" s="87"/>
      <c r="BH43" s="87"/>
      <c r="BI43" s="148" t="str" cm="1">
        <f t="array" ref="BI43">_xlfn.IFS(BA43=Tabeller!$AK$5,"P",BA43=Tabeller!$AK$4,"L",BA43="","")</f>
        <v/>
      </c>
      <c r="BJ43" s="87"/>
      <c r="BK43" s="194" t="str">
        <f t="shared" si="3"/>
        <v/>
      </c>
      <c r="BL43" s="75" t="str">
        <f>TRIM(IF('3. Förpackningsdata'!Y43="","",'3. Förpackningsdata'!Y43))</f>
        <v/>
      </c>
    </row>
    <row r="44" spans="1:64" s="7" customFormat="1" ht="12.75" x14ac:dyDescent="0.2">
      <c r="A44" s="73">
        <v>40</v>
      </c>
      <c r="B44" s="73" t="str">
        <f>'APH KIC KIA PC'!I44</f>
        <v>Välj…</v>
      </c>
      <c r="C44" s="73" t="str">
        <f>'APH KIC KIA PC'!K44</f>
        <v>Välj…</v>
      </c>
      <c r="D44" s="449">
        <f>'APH KIC KIA PC'!D44</f>
        <v>0</v>
      </c>
      <c r="E44" s="68" t="s">
        <v>112</v>
      </c>
      <c r="F44" s="68"/>
      <c r="G44" s="69">
        <v>1</v>
      </c>
      <c r="H44" s="534">
        <f>'3. Förpackningsdata'!F44</f>
        <v>0</v>
      </c>
      <c r="I44" s="534">
        <f>'3. Förpackningsdata'!G44</f>
        <v>0</v>
      </c>
      <c r="J44" s="534">
        <f>'3. Förpackningsdata'!I44</f>
        <v>0</v>
      </c>
      <c r="K44" s="534">
        <f>'3. Förpackningsdata'!H44</f>
        <v>0</v>
      </c>
      <c r="L44" s="81"/>
      <c r="M44" s="68" t="s">
        <v>1982</v>
      </c>
      <c r="N44" s="69" t="str">
        <f>IF('APH KIC KIA PC'!X44="","",'APH KIC KIA PC'!X44)</f>
        <v/>
      </c>
      <c r="O44" s="70" t="s">
        <v>1800</v>
      </c>
      <c r="P44" s="451" t="str">
        <f>TRIM('1. Artikeldata Grund'!D44)</f>
        <v/>
      </c>
      <c r="Q44" s="450" t="str">
        <f>IF(S44="","",IF('3. Förpackningsdata'!K44="","",'3. Förpackningsdata'!K44))</f>
        <v/>
      </c>
      <c r="R44" s="35"/>
      <c r="S44" s="28" t="str">
        <f>IF('3. Förpackningsdata'!L44="","",'3. Förpackningsdata'!L44)</f>
        <v/>
      </c>
      <c r="T44" s="26"/>
      <c r="U44" s="26"/>
      <c r="V44" s="26"/>
      <c r="W44" s="26"/>
      <c r="X44" s="26"/>
      <c r="Y44" s="358" t="str" cm="1">
        <f t="array" ref="Y44">IF(AC44&lt;&gt;Tabeller!$AJ$4,_xlfn.IFS(Q44=Tabeller!$AJ$3,"",Q44=Tabeller!$AM$4,"C",Q44=Tabeller!$AM$5,"L",Q44=Tabeller!$AM$6,"P",Q44="",""),"1")</f>
        <v/>
      </c>
      <c r="Z44" s="29"/>
      <c r="AA44" s="357" t="str">
        <f t="shared" si="0"/>
        <v/>
      </c>
      <c r="AB44" s="31" t="str">
        <f>TRIM(IF('3. Förpackningsdata'!M44="","",'3. Förpackningsdata'!M44))</f>
        <v/>
      </c>
      <c r="AC44" s="77" t="str">
        <f>IF(AE44="","",IF('3. Förpackningsdata'!O44="","",'3. Förpackningsdata'!O44))</f>
        <v/>
      </c>
      <c r="AD44" s="71"/>
      <c r="AE44" s="69" t="str">
        <f>IF('3. Förpackningsdata'!P44="","",'3. Förpackningsdata'!P44)</f>
        <v/>
      </c>
      <c r="AF44" s="81"/>
      <c r="AG44" s="81"/>
      <c r="AH44" s="81"/>
      <c r="AI44" s="81"/>
      <c r="AJ44" s="81"/>
      <c r="AK44" s="358" t="str" cm="1">
        <f t="array" ref="AK44">_xlfn.IFS(AC44=Tabeller!$AJ$4,"C",AC44=Tabeller!$AJ$5,"L",AC44=Tabeller!$AJ$6,"P",AC44="","")</f>
        <v/>
      </c>
      <c r="AL44" s="71"/>
      <c r="AM44" s="194" t="str">
        <f t="shared" si="1"/>
        <v/>
      </c>
      <c r="AN44" s="451" t="str">
        <f>TRIM(IF('3. Förpackningsdata'!Q44="","",'3. Förpackningsdata'!Q44))</f>
        <v/>
      </c>
      <c r="AO44" s="78" t="str">
        <f>IF(AQ44="","",IF('3. Förpackningsdata'!S44="","",'3. Förpackningsdata'!S44))</f>
        <v/>
      </c>
      <c r="AP44" s="29"/>
      <c r="AQ44" s="28" t="str">
        <f>IF('3. Förpackningsdata'!T44="","",'3. Förpackningsdata'!T44)</f>
        <v/>
      </c>
      <c r="AR44" s="26"/>
      <c r="AS44" s="26"/>
      <c r="AT44" s="26"/>
      <c r="AU44" s="26"/>
      <c r="AV44" s="26"/>
      <c r="AW44" s="358" t="str" cm="1">
        <f t="array" ref="AW44">_xlfn.IFS(AO44=Tabeller!$AK$5,"P",AO44=Tabeller!$AK$4,"L",AO44="","")</f>
        <v/>
      </c>
      <c r="AX44" s="29"/>
      <c r="AY44" s="357" t="str">
        <f t="shared" si="2"/>
        <v/>
      </c>
      <c r="AZ44" s="31" t="str">
        <f>TRIM(IF('3. Förpackningsdata'!U44="","",'3. Förpackningsdata'!U44))</f>
        <v/>
      </c>
      <c r="BA44" s="79" t="str">
        <f>IF(BC44="","",IF('3. Förpackningsdata'!W44="","",'3. Förpackningsdata'!W44))</f>
        <v/>
      </c>
      <c r="BB44" s="87"/>
      <c r="BC44" s="71" t="str">
        <f>IF('3. Förpackningsdata'!X44="","",'3. Förpackningsdata'!X44)</f>
        <v/>
      </c>
      <c r="BD44" s="87"/>
      <c r="BE44" s="87"/>
      <c r="BF44" s="87"/>
      <c r="BG44" s="87"/>
      <c r="BH44" s="87"/>
      <c r="BI44" s="148" t="str" cm="1">
        <f t="array" ref="BI44">_xlfn.IFS(BA44=Tabeller!$AK$5,"P",BA44=Tabeller!$AK$4,"L",BA44="","")</f>
        <v/>
      </c>
      <c r="BJ44" s="87"/>
      <c r="BK44" s="194" t="str">
        <f t="shared" si="3"/>
        <v/>
      </c>
      <c r="BL44" s="75" t="str">
        <f>TRIM(IF('3. Förpackningsdata'!Y44="","",'3. Förpackningsdata'!Y44))</f>
        <v/>
      </c>
    </row>
    <row r="45" spans="1:64" ht="15" x14ac:dyDescent="0.25">
      <c r="A45" s="73">
        <v>41</v>
      </c>
      <c r="B45" s="73" t="str">
        <f>'APH KIC KIA PC'!I45</f>
        <v>Välj…</v>
      </c>
      <c r="C45" s="73" t="str">
        <f>'APH KIC KIA PC'!K45</f>
        <v>Välj…</v>
      </c>
      <c r="D45" s="449">
        <f>'APH KIC KIA PC'!D45</f>
        <v>0</v>
      </c>
      <c r="E45" s="68" t="s">
        <v>112</v>
      </c>
      <c r="F45" s="68"/>
      <c r="G45" s="69">
        <v>1</v>
      </c>
      <c r="H45" s="534">
        <f>'3. Förpackningsdata'!F45</f>
        <v>0</v>
      </c>
      <c r="I45" s="534">
        <f>'3. Förpackningsdata'!G45</f>
        <v>0</v>
      </c>
      <c r="J45" s="534">
        <f>'3. Förpackningsdata'!I45</f>
        <v>0</v>
      </c>
      <c r="K45" s="534">
        <f>'3. Förpackningsdata'!H45</f>
        <v>0</v>
      </c>
      <c r="L45" s="81"/>
      <c r="M45" s="68" t="s">
        <v>1982</v>
      </c>
      <c r="N45" s="69" t="str">
        <f>IF('APH KIC KIA PC'!X45="","",'APH KIC KIA PC'!X45)</f>
        <v/>
      </c>
      <c r="O45" s="70" t="s">
        <v>1800</v>
      </c>
      <c r="P45" s="451" t="str">
        <f>TRIM('1. Artikeldata Grund'!D45)</f>
        <v/>
      </c>
      <c r="Q45" s="450" t="str">
        <f>IF(S45="","",IF('3. Förpackningsdata'!K45="","",'3. Förpackningsdata'!K45))</f>
        <v/>
      </c>
      <c r="R45" s="35"/>
      <c r="S45" s="28" t="str">
        <f>IF('3. Förpackningsdata'!L45="","",'3. Förpackningsdata'!L45)</f>
        <v/>
      </c>
      <c r="T45" s="26"/>
      <c r="U45" s="26"/>
      <c r="V45" s="26"/>
      <c r="W45" s="26"/>
      <c r="X45" s="26"/>
      <c r="Y45" s="358" t="str" cm="1">
        <f t="array" ref="Y45">IF(AC45&lt;&gt;Tabeller!$AJ$4,_xlfn.IFS(Q45=Tabeller!$AJ$3,"",Q45=Tabeller!$AM$4,"C",Q45=Tabeller!$AM$5,"L",Q45=Tabeller!$AM$6,"P",Q45="",""),"1")</f>
        <v/>
      </c>
      <c r="Z45" s="29"/>
      <c r="AA45" s="357" t="str">
        <f t="shared" ref="AA45:AA108" si="4">IF(AB45="","","EAN")</f>
        <v/>
      </c>
      <c r="AB45" s="31" t="str">
        <f>TRIM(IF('3. Förpackningsdata'!M45="","",'3. Förpackningsdata'!M45))</f>
        <v/>
      </c>
      <c r="AC45" s="77" t="str">
        <f>IF(AE45="","",IF('3. Förpackningsdata'!O45="","",'3. Förpackningsdata'!O45))</f>
        <v/>
      </c>
      <c r="AD45" s="71"/>
      <c r="AE45" s="69" t="str">
        <f>IF('3. Förpackningsdata'!P45="","",'3. Förpackningsdata'!P45)</f>
        <v/>
      </c>
      <c r="AF45" s="81"/>
      <c r="AG45" s="81"/>
      <c r="AH45" s="81"/>
      <c r="AI45" s="81"/>
      <c r="AJ45" s="81"/>
      <c r="AK45" s="358" t="str" cm="1">
        <f t="array" ref="AK45">_xlfn.IFS(AC45=Tabeller!$AJ$4,"C",AC45=Tabeller!$AJ$5,"L",AC45=Tabeller!$AJ$6,"P",AC45="","")</f>
        <v/>
      </c>
      <c r="AL45" s="71"/>
      <c r="AM45" s="194" t="str">
        <f t="shared" ref="AM45:AM108" si="5">IF(AN45="","","EAN")</f>
        <v/>
      </c>
      <c r="AN45" s="451" t="str">
        <f>TRIM(IF('3. Förpackningsdata'!Q45="","",'3. Förpackningsdata'!Q45))</f>
        <v/>
      </c>
      <c r="AO45" s="78" t="str">
        <f>IF(AQ45="","",IF('3. Förpackningsdata'!S45="","",'3. Förpackningsdata'!S45))</f>
        <v/>
      </c>
      <c r="AP45" s="29"/>
      <c r="AQ45" s="28" t="str">
        <f>IF('3. Förpackningsdata'!T45="","",'3. Förpackningsdata'!T45)</f>
        <v/>
      </c>
      <c r="AR45" s="26"/>
      <c r="AS45" s="26"/>
      <c r="AT45" s="26"/>
      <c r="AU45" s="26"/>
      <c r="AV45" s="26"/>
      <c r="AW45" s="358" t="str" cm="1">
        <f t="array" ref="AW45">_xlfn.IFS(AO45=Tabeller!$AK$5,"P",AO45=Tabeller!$AK$4,"L",AO45="","")</f>
        <v/>
      </c>
      <c r="AX45" s="29"/>
      <c r="AY45" s="357" t="str">
        <f t="shared" ref="AY45:AY108" si="6">IF(AZ45="","","EAN")</f>
        <v/>
      </c>
      <c r="AZ45" s="31" t="str">
        <f>TRIM(IF('3. Förpackningsdata'!U45="","",'3. Förpackningsdata'!U45))</f>
        <v/>
      </c>
      <c r="BA45" s="79" t="str">
        <f>IF(BC45="","",IF('3. Förpackningsdata'!W45="","",'3. Förpackningsdata'!W45))</f>
        <v/>
      </c>
      <c r="BB45" s="87"/>
      <c r="BC45" s="71" t="str">
        <f>IF('3. Förpackningsdata'!X45="","",'3. Förpackningsdata'!X45)</f>
        <v/>
      </c>
      <c r="BD45" s="87"/>
      <c r="BE45" s="87"/>
      <c r="BF45" s="87"/>
      <c r="BG45" s="87"/>
      <c r="BH45" s="87"/>
      <c r="BI45" s="148" t="str" cm="1">
        <f t="array" ref="BI45">_xlfn.IFS(BA45=Tabeller!$AK$5,"P",BA45=Tabeller!$AK$4,"L",BA45="","")</f>
        <v/>
      </c>
      <c r="BJ45" s="87"/>
      <c r="BK45" s="194" t="str">
        <f t="shared" ref="BK45:BK108" si="7">IF(BL45="","","EAN")</f>
        <v/>
      </c>
      <c r="BL45" s="75" t="str">
        <f>TRIM(IF('3. Förpackningsdata'!Y45="","",'3. Förpackningsdata'!Y45))</f>
        <v/>
      </c>
    </row>
    <row r="46" spans="1:64" ht="15" x14ac:dyDescent="0.25">
      <c r="A46" s="73">
        <v>42</v>
      </c>
      <c r="B46" s="73" t="str">
        <f>'APH KIC KIA PC'!I46</f>
        <v>Välj…</v>
      </c>
      <c r="C46" s="73" t="str">
        <f>'APH KIC KIA PC'!K46</f>
        <v>Välj…</v>
      </c>
      <c r="D46" s="449">
        <f>'APH KIC KIA PC'!D46</f>
        <v>0</v>
      </c>
      <c r="E46" s="68" t="s">
        <v>112</v>
      </c>
      <c r="F46" s="68"/>
      <c r="G46" s="69">
        <v>1</v>
      </c>
      <c r="H46" s="534">
        <f>'3. Förpackningsdata'!F46</f>
        <v>0</v>
      </c>
      <c r="I46" s="534">
        <f>'3. Förpackningsdata'!G46</f>
        <v>0</v>
      </c>
      <c r="J46" s="534">
        <f>'3. Förpackningsdata'!I46</f>
        <v>0</v>
      </c>
      <c r="K46" s="534">
        <f>'3. Förpackningsdata'!H46</f>
        <v>0</v>
      </c>
      <c r="L46" s="81"/>
      <c r="M46" s="68" t="s">
        <v>1982</v>
      </c>
      <c r="N46" s="69" t="str">
        <f>IF('APH KIC KIA PC'!X46="","",'APH KIC KIA PC'!X46)</f>
        <v/>
      </c>
      <c r="O46" s="70" t="s">
        <v>1800</v>
      </c>
      <c r="P46" s="451" t="str">
        <f>TRIM('1. Artikeldata Grund'!D46)</f>
        <v/>
      </c>
      <c r="Q46" s="450" t="str">
        <f>IF(S46="","",IF('3. Förpackningsdata'!K46="","",'3. Förpackningsdata'!K46))</f>
        <v/>
      </c>
      <c r="R46" s="35"/>
      <c r="S46" s="28" t="str">
        <f>IF('3. Förpackningsdata'!L46="","",'3. Förpackningsdata'!L46)</f>
        <v/>
      </c>
      <c r="T46" s="26"/>
      <c r="U46" s="26"/>
      <c r="V46" s="26"/>
      <c r="W46" s="26"/>
      <c r="X46" s="26"/>
      <c r="Y46" s="358" t="str" cm="1">
        <f t="array" ref="Y46">IF(AC46&lt;&gt;Tabeller!$AJ$4,_xlfn.IFS(Q46=Tabeller!$AJ$3,"",Q46=Tabeller!$AM$4,"C",Q46=Tabeller!$AM$5,"L",Q46=Tabeller!$AM$6,"P",Q46="",""),"1")</f>
        <v/>
      </c>
      <c r="Z46" s="29"/>
      <c r="AA46" s="357" t="str">
        <f t="shared" si="4"/>
        <v/>
      </c>
      <c r="AB46" s="31" t="str">
        <f>TRIM(IF('3. Förpackningsdata'!M46="","",'3. Förpackningsdata'!M46))</f>
        <v/>
      </c>
      <c r="AC46" s="77" t="str">
        <f>IF(AE46="","",IF('3. Förpackningsdata'!O46="","",'3. Förpackningsdata'!O46))</f>
        <v/>
      </c>
      <c r="AD46" s="71"/>
      <c r="AE46" s="69" t="str">
        <f>IF('3. Förpackningsdata'!P46="","",'3. Förpackningsdata'!P46)</f>
        <v/>
      </c>
      <c r="AF46" s="81"/>
      <c r="AG46" s="81"/>
      <c r="AH46" s="81"/>
      <c r="AI46" s="81"/>
      <c r="AJ46" s="81"/>
      <c r="AK46" s="358" t="str" cm="1">
        <f t="array" ref="AK46">_xlfn.IFS(AC46=Tabeller!$AJ$4,"C",AC46=Tabeller!$AJ$5,"L",AC46=Tabeller!$AJ$6,"P",AC46="","")</f>
        <v/>
      </c>
      <c r="AL46" s="71"/>
      <c r="AM46" s="194" t="str">
        <f t="shared" si="5"/>
        <v/>
      </c>
      <c r="AN46" s="451" t="str">
        <f>TRIM(IF('3. Förpackningsdata'!Q46="","",'3. Förpackningsdata'!Q46))</f>
        <v/>
      </c>
      <c r="AO46" s="78" t="str">
        <f>IF(AQ46="","",IF('3. Förpackningsdata'!S46="","",'3. Förpackningsdata'!S46))</f>
        <v/>
      </c>
      <c r="AP46" s="29"/>
      <c r="AQ46" s="28" t="str">
        <f>IF('3. Förpackningsdata'!T46="","",'3. Förpackningsdata'!T46)</f>
        <v/>
      </c>
      <c r="AR46" s="26"/>
      <c r="AS46" s="26"/>
      <c r="AT46" s="26"/>
      <c r="AU46" s="26"/>
      <c r="AV46" s="26"/>
      <c r="AW46" s="358" t="str" cm="1">
        <f t="array" ref="AW46">_xlfn.IFS(AO46=Tabeller!$AK$5,"P",AO46=Tabeller!$AK$4,"L",AO46="","")</f>
        <v/>
      </c>
      <c r="AX46" s="29"/>
      <c r="AY46" s="357" t="str">
        <f t="shared" si="6"/>
        <v/>
      </c>
      <c r="AZ46" s="31" t="str">
        <f>TRIM(IF('3. Förpackningsdata'!U46="","",'3. Förpackningsdata'!U46))</f>
        <v/>
      </c>
      <c r="BA46" s="79" t="str">
        <f>IF(BC46="","",IF('3. Förpackningsdata'!W46="","",'3. Förpackningsdata'!W46))</f>
        <v/>
      </c>
      <c r="BB46" s="87"/>
      <c r="BC46" s="71" t="str">
        <f>IF('3. Förpackningsdata'!X46="","",'3. Förpackningsdata'!X46)</f>
        <v/>
      </c>
      <c r="BD46" s="87"/>
      <c r="BE46" s="87"/>
      <c r="BF46" s="87"/>
      <c r="BG46" s="87"/>
      <c r="BH46" s="87"/>
      <c r="BI46" s="148" t="str" cm="1">
        <f t="array" ref="BI46">_xlfn.IFS(BA46=Tabeller!$AK$5,"P",BA46=Tabeller!$AK$4,"L",BA46="","")</f>
        <v/>
      </c>
      <c r="BJ46" s="87"/>
      <c r="BK46" s="194" t="str">
        <f t="shared" si="7"/>
        <v/>
      </c>
      <c r="BL46" s="75" t="str">
        <f>TRIM(IF('3. Förpackningsdata'!Y46="","",'3. Förpackningsdata'!Y46))</f>
        <v/>
      </c>
    </row>
    <row r="47" spans="1:64" ht="15" x14ac:dyDescent="0.25">
      <c r="A47" s="73">
        <v>43</v>
      </c>
      <c r="B47" s="73" t="str">
        <f>'APH KIC KIA PC'!I47</f>
        <v>Välj…</v>
      </c>
      <c r="C47" s="73" t="str">
        <f>'APH KIC KIA PC'!K47</f>
        <v>Välj…</v>
      </c>
      <c r="D47" s="449">
        <f>'APH KIC KIA PC'!D47</f>
        <v>0</v>
      </c>
      <c r="E47" s="68" t="s">
        <v>112</v>
      </c>
      <c r="F47" s="68"/>
      <c r="G47" s="69">
        <v>1</v>
      </c>
      <c r="H47" s="534">
        <f>'3. Förpackningsdata'!F47</f>
        <v>0</v>
      </c>
      <c r="I47" s="534">
        <f>'3. Förpackningsdata'!G47</f>
        <v>0</v>
      </c>
      <c r="J47" s="534">
        <f>'3. Förpackningsdata'!I47</f>
        <v>0</v>
      </c>
      <c r="K47" s="534">
        <f>'3. Förpackningsdata'!H47</f>
        <v>0</v>
      </c>
      <c r="L47" s="81"/>
      <c r="M47" s="68" t="s">
        <v>1982</v>
      </c>
      <c r="N47" s="69" t="str">
        <f>IF('APH KIC KIA PC'!X47="","",'APH KIC KIA PC'!X47)</f>
        <v/>
      </c>
      <c r="O47" s="70" t="s">
        <v>1800</v>
      </c>
      <c r="P47" s="451" t="str">
        <f>TRIM('1. Artikeldata Grund'!D47)</f>
        <v/>
      </c>
      <c r="Q47" s="450" t="str">
        <f>IF(S47="","",IF('3. Förpackningsdata'!K47="","",'3. Förpackningsdata'!K47))</f>
        <v/>
      </c>
      <c r="R47" s="35"/>
      <c r="S47" s="28" t="str">
        <f>IF('3. Förpackningsdata'!L47="","",'3. Förpackningsdata'!L47)</f>
        <v/>
      </c>
      <c r="T47" s="26"/>
      <c r="U47" s="26"/>
      <c r="V47" s="26"/>
      <c r="W47" s="26"/>
      <c r="X47" s="26"/>
      <c r="Y47" s="358" t="str" cm="1">
        <f t="array" ref="Y47">IF(AC47&lt;&gt;Tabeller!$AJ$4,_xlfn.IFS(Q47=Tabeller!$AJ$3,"",Q47=Tabeller!$AM$4,"C",Q47=Tabeller!$AM$5,"L",Q47=Tabeller!$AM$6,"P",Q47="",""),"1")</f>
        <v/>
      </c>
      <c r="Z47" s="29"/>
      <c r="AA47" s="357" t="str">
        <f t="shared" si="4"/>
        <v/>
      </c>
      <c r="AB47" s="31" t="str">
        <f>TRIM(IF('3. Förpackningsdata'!M47="","",'3. Förpackningsdata'!M47))</f>
        <v/>
      </c>
      <c r="AC47" s="77" t="str">
        <f>IF(AE47="","",IF('3. Förpackningsdata'!O47="","",'3. Förpackningsdata'!O47))</f>
        <v/>
      </c>
      <c r="AD47" s="71"/>
      <c r="AE47" s="69" t="str">
        <f>IF('3. Förpackningsdata'!P47="","",'3. Förpackningsdata'!P47)</f>
        <v/>
      </c>
      <c r="AF47" s="81"/>
      <c r="AG47" s="81"/>
      <c r="AH47" s="81"/>
      <c r="AI47" s="81"/>
      <c r="AJ47" s="81"/>
      <c r="AK47" s="358" t="str" cm="1">
        <f t="array" ref="AK47">_xlfn.IFS(AC47=Tabeller!$AJ$4,"C",AC47=Tabeller!$AJ$5,"L",AC47=Tabeller!$AJ$6,"P",AC47="","")</f>
        <v/>
      </c>
      <c r="AL47" s="71"/>
      <c r="AM47" s="194" t="str">
        <f t="shared" si="5"/>
        <v/>
      </c>
      <c r="AN47" s="451" t="str">
        <f>TRIM(IF('3. Förpackningsdata'!Q47="","",'3. Förpackningsdata'!Q47))</f>
        <v/>
      </c>
      <c r="AO47" s="78" t="str">
        <f>IF(AQ47="","",IF('3. Förpackningsdata'!S47="","",'3. Förpackningsdata'!S47))</f>
        <v/>
      </c>
      <c r="AP47" s="29"/>
      <c r="AQ47" s="28" t="str">
        <f>IF('3. Förpackningsdata'!T47="","",'3. Förpackningsdata'!T47)</f>
        <v/>
      </c>
      <c r="AR47" s="26"/>
      <c r="AS47" s="26"/>
      <c r="AT47" s="26"/>
      <c r="AU47" s="26"/>
      <c r="AV47" s="26"/>
      <c r="AW47" s="358" t="str" cm="1">
        <f t="array" ref="AW47">_xlfn.IFS(AO47=Tabeller!$AK$5,"P",AO47=Tabeller!$AK$4,"L",AO47="","")</f>
        <v/>
      </c>
      <c r="AX47" s="29"/>
      <c r="AY47" s="357" t="str">
        <f t="shared" si="6"/>
        <v/>
      </c>
      <c r="AZ47" s="31" t="str">
        <f>TRIM(IF('3. Förpackningsdata'!U47="","",'3. Förpackningsdata'!U47))</f>
        <v/>
      </c>
      <c r="BA47" s="79" t="str">
        <f>IF(BC47="","",IF('3. Förpackningsdata'!W47="","",'3. Förpackningsdata'!W47))</f>
        <v/>
      </c>
      <c r="BB47" s="87"/>
      <c r="BC47" s="71" t="str">
        <f>IF('3. Förpackningsdata'!X47="","",'3. Förpackningsdata'!X47)</f>
        <v/>
      </c>
      <c r="BD47" s="87"/>
      <c r="BE47" s="87"/>
      <c r="BF47" s="87"/>
      <c r="BG47" s="87"/>
      <c r="BH47" s="87"/>
      <c r="BI47" s="148" t="str" cm="1">
        <f t="array" ref="BI47">_xlfn.IFS(BA47=Tabeller!$AK$5,"P",BA47=Tabeller!$AK$4,"L",BA47="","")</f>
        <v/>
      </c>
      <c r="BJ47" s="87"/>
      <c r="BK47" s="194" t="str">
        <f t="shared" si="7"/>
        <v/>
      </c>
      <c r="BL47" s="75" t="str">
        <f>TRIM(IF('3. Förpackningsdata'!Y47="","",'3. Förpackningsdata'!Y47))</f>
        <v/>
      </c>
    </row>
    <row r="48" spans="1:64" ht="15" x14ac:dyDescent="0.25">
      <c r="A48" s="73">
        <v>44</v>
      </c>
      <c r="B48" s="73" t="str">
        <f>'APH KIC KIA PC'!I48</f>
        <v>Välj…</v>
      </c>
      <c r="C48" s="73" t="str">
        <f>'APH KIC KIA PC'!K48</f>
        <v>Välj…</v>
      </c>
      <c r="D48" s="449">
        <f>'APH KIC KIA PC'!D48</f>
        <v>0</v>
      </c>
      <c r="E48" s="68" t="s">
        <v>112</v>
      </c>
      <c r="F48" s="68"/>
      <c r="G48" s="69">
        <v>1</v>
      </c>
      <c r="H48" s="534">
        <f>'3. Förpackningsdata'!F48</f>
        <v>0</v>
      </c>
      <c r="I48" s="534">
        <f>'3. Förpackningsdata'!G48</f>
        <v>0</v>
      </c>
      <c r="J48" s="534">
        <f>'3. Förpackningsdata'!I48</f>
        <v>0</v>
      </c>
      <c r="K48" s="534">
        <f>'3. Förpackningsdata'!H48</f>
        <v>0</v>
      </c>
      <c r="L48" s="81"/>
      <c r="M48" s="68" t="s">
        <v>1982</v>
      </c>
      <c r="N48" s="69" t="str">
        <f>IF('APH KIC KIA PC'!X48="","",'APH KIC KIA PC'!X48)</f>
        <v/>
      </c>
      <c r="O48" s="70" t="s">
        <v>1800</v>
      </c>
      <c r="P48" s="451" t="str">
        <f>TRIM('1. Artikeldata Grund'!D48)</f>
        <v/>
      </c>
      <c r="Q48" s="450" t="str">
        <f>IF(S48="","",IF('3. Förpackningsdata'!K48="","",'3. Förpackningsdata'!K48))</f>
        <v/>
      </c>
      <c r="R48" s="35"/>
      <c r="S48" s="28" t="str">
        <f>IF('3. Förpackningsdata'!L48="","",'3. Förpackningsdata'!L48)</f>
        <v/>
      </c>
      <c r="T48" s="26"/>
      <c r="U48" s="26"/>
      <c r="V48" s="26"/>
      <c r="W48" s="26"/>
      <c r="X48" s="26"/>
      <c r="Y48" s="358" t="str" cm="1">
        <f t="array" ref="Y48">IF(AC48&lt;&gt;Tabeller!$AJ$4,_xlfn.IFS(Q48=Tabeller!$AJ$3,"",Q48=Tabeller!$AM$4,"C",Q48=Tabeller!$AM$5,"L",Q48=Tabeller!$AM$6,"P",Q48="",""),"1")</f>
        <v/>
      </c>
      <c r="Z48" s="29"/>
      <c r="AA48" s="357" t="str">
        <f t="shared" si="4"/>
        <v/>
      </c>
      <c r="AB48" s="31" t="str">
        <f>TRIM(IF('3. Förpackningsdata'!M48="","",'3. Förpackningsdata'!M48))</f>
        <v/>
      </c>
      <c r="AC48" s="77" t="str">
        <f>IF(AE48="","",IF('3. Förpackningsdata'!O48="","",'3. Förpackningsdata'!O48))</f>
        <v/>
      </c>
      <c r="AD48" s="71"/>
      <c r="AE48" s="69" t="str">
        <f>IF('3. Förpackningsdata'!P48="","",'3. Förpackningsdata'!P48)</f>
        <v/>
      </c>
      <c r="AF48" s="81"/>
      <c r="AG48" s="81"/>
      <c r="AH48" s="81"/>
      <c r="AI48" s="81"/>
      <c r="AJ48" s="81"/>
      <c r="AK48" s="358" t="str" cm="1">
        <f t="array" ref="AK48">_xlfn.IFS(AC48=Tabeller!$AJ$4,"C",AC48=Tabeller!$AJ$5,"L",AC48=Tabeller!$AJ$6,"P",AC48="","")</f>
        <v/>
      </c>
      <c r="AL48" s="71"/>
      <c r="AM48" s="194" t="str">
        <f t="shared" si="5"/>
        <v/>
      </c>
      <c r="AN48" s="451" t="str">
        <f>TRIM(IF('3. Förpackningsdata'!Q48="","",'3. Förpackningsdata'!Q48))</f>
        <v/>
      </c>
      <c r="AO48" s="78" t="str">
        <f>IF(AQ48="","",IF('3. Förpackningsdata'!S48="","",'3. Förpackningsdata'!S48))</f>
        <v/>
      </c>
      <c r="AP48" s="29"/>
      <c r="AQ48" s="28" t="str">
        <f>IF('3. Förpackningsdata'!T48="","",'3. Förpackningsdata'!T48)</f>
        <v/>
      </c>
      <c r="AR48" s="26"/>
      <c r="AS48" s="26"/>
      <c r="AT48" s="26"/>
      <c r="AU48" s="26"/>
      <c r="AV48" s="26"/>
      <c r="AW48" s="358" t="str" cm="1">
        <f t="array" ref="AW48">_xlfn.IFS(AO48=Tabeller!$AK$5,"P",AO48=Tabeller!$AK$4,"L",AO48="","")</f>
        <v/>
      </c>
      <c r="AX48" s="29"/>
      <c r="AY48" s="357" t="str">
        <f t="shared" si="6"/>
        <v/>
      </c>
      <c r="AZ48" s="31" t="str">
        <f>TRIM(IF('3. Förpackningsdata'!U48="","",'3. Förpackningsdata'!U48))</f>
        <v/>
      </c>
      <c r="BA48" s="79" t="str">
        <f>IF(BC48="","",IF('3. Förpackningsdata'!W48="","",'3. Förpackningsdata'!W48))</f>
        <v/>
      </c>
      <c r="BB48" s="87"/>
      <c r="BC48" s="71" t="str">
        <f>IF('3. Förpackningsdata'!X48="","",'3. Förpackningsdata'!X48)</f>
        <v/>
      </c>
      <c r="BD48" s="87"/>
      <c r="BE48" s="87"/>
      <c r="BF48" s="87"/>
      <c r="BG48" s="87"/>
      <c r="BH48" s="87"/>
      <c r="BI48" s="148" t="str" cm="1">
        <f t="array" ref="BI48">_xlfn.IFS(BA48=Tabeller!$AK$5,"P",BA48=Tabeller!$AK$4,"L",BA48="","")</f>
        <v/>
      </c>
      <c r="BJ48" s="87"/>
      <c r="BK48" s="194" t="str">
        <f t="shared" si="7"/>
        <v/>
      </c>
      <c r="BL48" s="75" t="str">
        <f>TRIM(IF('3. Förpackningsdata'!Y48="","",'3. Förpackningsdata'!Y48))</f>
        <v/>
      </c>
    </row>
    <row r="49" spans="1:64" ht="15" x14ac:dyDescent="0.25">
      <c r="A49" s="73">
        <v>45</v>
      </c>
      <c r="B49" s="73" t="str">
        <f>'APH KIC KIA PC'!I49</f>
        <v>Välj…</v>
      </c>
      <c r="C49" s="73" t="str">
        <f>'APH KIC KIA PC'!K49</f>
        <v>Välj…</v>
      </c>
      <c r="D49" s="449">
        <f>'APH KIC KIA PC'!D49</f>
        <v>0</v>
      </c>
      <c r="E49" s="68" t="s">
        <v>112</v>
      </c>
      <c r="F49" s="68"/>
      <c r="G49" s="69">
        <v>1</v>
      </c>
      <c r="H49" s="534">
        <f>'3. Förpackningsdata'!F49</f>
        <v>0</v>
      </c>
      <c r="I49" s="534">
        <f>'3. Förpackningsdata'!G49</f>
        <v>0</v>
      </c>
      <c r="J49" s="534">
        <f>'3. Förpackningsdata'!I49</f>
        <v>0</v>
      </c>
      <c r="K49" s="534">
        <f>'3. Förpackningsdata'!H49</f>
        <v>0</v>
      </c>
      <c r="L49" s="81"/>
      <c r="M49" s="68" t="s">
        <v>1982</v>
      </c>
      <c r="N49" s="69" t="str">
        <f>IF('APH KIC KIA PC'!X49="","",'APH KIC KIA PC'!X49)</f>
        <v/>
      </c>
      <c r="O49" s="70" t="s">
        <v>1800</v>
      </c>
      <c r="P49" s="451" t="str">
        <f>TRIM('1. Artikeldata Grund'!D49)</f>
        <v/>
      </c>
      <c r="Q49" s="450" t="str">
        <f>IF(S49="","",IF('3. Förpackningsdata'!K49="","",'3. Förpackningsdata'!K49))</f>
        <v/>
      </c>
      <c r="R49" s="35"/>
      <c r="S49" s="28" t="str">
        <f>IF('3. Förpackningsdata'!L49="","",'3. Förpackningsdata'!L49)</f>
        <v/>
      </c>
      <c r="T49" s="26"/>
      <c r="U49" s="26"/>
      <c r="V49" s="26"/>
      <c r="W49" s="26"/>
      <c r="X49" s="26"/>
      <c r="Y49" s="358" t="str" cm="1">
        <f t="array" ref="Y49">IF(AC49&lt;&gt;Tabeller!$AJ$4,_xlfn.IFS(Q49=Tabeller!$AJ$3,"",Q49=Tabeller!$AM$4,"C",Q49=Tabeller!$AM$5,"L",Q49=Tabeller!$AM$6,"P",Q49="",""),"1")</f>
        <v/>
      </c>
      <c r="Z49" s="29"/>
      <c r="AA49" s="357" t="str">
        <f t="shared" si="4"/>
        <v/>
      </c>
      <c r="AB49" s="31" t="str">
        <f>TRIM(IF('3. Förpackningsdata'!M49="","",'3. Förpackningsdata'!M49))</f>
        <v/>
      </c>
      <c r="AC49" s="77" t="str">
        <f>IF(AE49="","",IF('3. Förpackningsdata'!O49="","",'3. Förpackningsdata'!O49))</f>
        <v/>
      </c>
      <c r="AD49" s="71"/>
      <c r="AE49" s="69" t="str">
        <f>IF('3. Förpackningsdata'!P49="","",'3. Förpackningsdata'!P49)</f>
        <v/>
      </c>
      <c r="AF49" s="81"/>
      <c r="AG49" s="81"/>
      <c r="AH49" s="81"/>
      <c r="AI49" s="81"/>
      <c r="AJ49" s="81"/>
      <c r="AK49" s="358" t="str" cm="1">
        <f t="array" ref="AK49">_xlfn.IFS(AC49=Tabeller!$AJ$4,"C",AC49=Tabeller!$AJ$5,"L",AC49=Tabeller!$AJ$6,"P",AC49="","")</f>
        <v/>
      </c>
      <c r="AL49" s="71"/>
      <c r="AM49" s="194" t="str">
        <f t="shared" si="5"/>
        <v/>
      </c>
      <c r="AN49" s="451" t="str">
        <f>TRIM(IF('3. Förpackningsdata'!Q49="","",'3. Förpackningsdata'!Q49))</f>
        <v/>
      </c>
      <c r="AO49" s="78" t="str">
        <f>IF(AQ49="","",IF('3. Förpackningsdata'!S49="","",'3. Förpackningsdata'!S49))</f>
        <v/>
      </c>
      <c r="AP49" s="29"/>
      <c r="AQ49" s="28" t="str">
        <f>IF('3. Förpackningsdata'!T49="","",'3. Förpackningsdata'!T49)</f>
        <v/>
      </c>
      <c r="AR49" s="26"/>
      <c r="AS49" s="26"/>
      <c r="AT49" s="26"/>
      <c r="AU49" s="26"/>
      <c r="AV49" s="26"/>
      <c r="AW49" s="358" t="str" cm="1">
        <f t="array" ref="AW49">_xlfn.IFS(AO49=Tabeller!$AK$5,"P",AO49=Tabeller!$AK$4,"L",AO49="","")</f>
        <v/>
      </c>
      <c r="AX49" s="29"/>
      <c r="AY49" s="357" t="str">
        <f t="shared" si="6"/>
        <v/>
      </c>
      <c r="AZ49" s="31" t="str">
        <f>TRIM(IF('3. Förpackningsdata'!U49="","",'3. Förpackningsdata'!U49))</f>
        <v/>
      </c>
      <c r="BA49" s="79" t="str">
        <f>IF(BC49="","",IF('3. Förpackningsdata'!W49="","",'3. Förpackningsdata'!W49))</f>
        <v/>
      </c>
      <c r="BB49" s="87"/>
      <c r="BC49" s="71" t="str">
        <f>IF('3. Förpackningsdata'!X49="","",'3. Förpackningsdata'!X49)</f>
        <v/>
      </c>
      <c r="BD49" s="87"/>
      <c r="BE49" s="87"/>
      <c r="BF49" s="87"/>
      <c r="BG49" s="87"/>
      <c r="BH49" s="87"/>
      <c r="BI49" s="148" t="str" cm="1">
        <f t="array" ref="BI49">_xlfn.IFS(BA49=Tabeller!$AK$5,"P",BA49=Tabeller!$AK$4,"L",BA49="","")</f>
        <v/>
      </c>
      <c r="BJ49" s="87"/>
      <c r="BK49" s="194" t="str">
        <f t="shared" si="7"/>
        <v/>
      </c>
      <c r="BL49" s="75" t="str">
        <f>TRIM(IF('3. Förpackningsdata'!Y49="","",'3. Förpackningsdata'!Y49))</f>
        <v/>
      </c>
    </row>
    <row r="50" spans="1:64" ht="15" x14ac:dyDescent="0.25">
      <c r="A50" s="73">
        <v>46</v>
      </c>
      <c r="B50" s="73" t="str">
        <f>'APH KIC KIA PC'!I50</f>
        <v>Välj…</v>
      </c>
      <c r="C50" s="73" t="str">
        <f>'APH KIC KIA PC'!K50</f>
        <v>Välj…</v>
      </c>
      <c r="D50" s="449">
        <f>'APH KIC KIA PC'!D50</f>
        <v>0</v>
      </c>
      <c r="E50" s="68" t="s">
        <v>112</v>
      </c>
      <c r="F50" s="68"/>
      <c r="G50" s="69">
        <v>1</v>
      </c>
      <c r="H50" s="534">
        <f>'3. Förpackningsdata'!F50</f>
        <v>0</v>
      </c>
      <c r="I50" s="534">
        <f>'3. Förpackningsdata'!G50</f>
        <v>0</v>
      </c>
      <c r="J50" s="534">
        <f>'3. Förpackningsdata'!I50</f>
        <v>0</v>
      </c>
      <c r="K50" s="534">
        <f>'3. Förpackningsdata'!H50</f>
        <v>0</v>
      </c>
      <c r="L50" s="81"/>
      <c r="M50" s="68" t="s">
        <v>1982</v>
      </c>
      <c r="N50" s="69" t="str">
        <f>IF('APH KIC KIA PC'!X50="","",'APH KIC KIA PC'!X50)</f>
        <v/>
      </c>
      <c r="O50" s="70" t="s">
        <v>1800</v>
      </c>
      <c r="P50" s="451" t="str">
        <f>TRIM('1. Artikeldata Grund'!D50)</f>
        <v/>
      </c>
      <c r="Q50" s="450" t="str">
        <f>IF(S50="","",IF('3. Förpackningsdata'!K50="","",'3. Förpackningsdata'!K50))</f>
        <v/>
      </c>
      <c r="R50" s="35"/>
      <c r="S50" s="28" t="str">
        <f>IF('3. Förpackningsdata'!L50="","",'3. Förpackningsdata'!L50)</f>
        <v/>
      </c>
      <c r="T50" s="26"/>
      <c r="U50" s="26"/>
      <c r="V50" s="26"/>
      <c r="W50" s="26"/>
      <c r="X50" s="26"/>
      <c r="Y50" s="358" t="str" cm="1">
        <f t="array" ref="Y50">IF(AC50&lt;&gt;Tabeller!$AJ$4,_xlfn.IFS(Q50=Tabeller!$AJ$3,"",Q50=Tabeller!$AM$4,"C",Q50=Tabeller!$AM$5,"L",Q50=Tabeller!$AM$6,"P",Q50="",""),"1")</f>
        <v/>
      </c>
      <c r="Z50" s="29"/>
      <c r="AA50" s="357" t="str">
        <f t="shared" si="4"/>
        <v/>
      </c>
      <c r="AB50" s="31" t="str">
        <f>TRIM(IF('3. Förpackningsdata'!M50="","",'3. Förpackningsdata'!M50))</f>
        <v/>
      </c>
      <c r="AC50" s="77" t="str">
        <f>IF(AE50="","",IF('3. Förpackningsdata'!O50="","",'3. Förpackningsdata'!O50))</f>
        <v/>
      </c>
      <c r="AD50" s="71"/>
      <c r="AE50" s="69" t="str">
        <f>IF('3. Förpackningsdata'!P50="","",'3. Förpackningsdata'!P50)</f>
        <v/>
      </c>
      <c r="AF50" s="81"/>
      <c r="AG50" s="81"/>
      <c r="AH50" s="81"/>
      <c r="AI50" s="81"/>
      <c r="AJ50" s="81"/>
      <c r="AK50" s="358" t="str" cm="1">
        <f t="array" ref="AK50">_xlfn.IFS(AC50=Tabeller!$AJ$4,"C",AC50=Tabeller!$AJ$5,"L",AC50=Tabeller!$AJ$6,"P",AC50="","")</f>
        <v/>
      </c>
      <c r="AL50" s="71"/>
      <c r="AM50" s="194" t="str">
        <f t="shared" si="5"/>
        <v/>
      </c>
      <c r="AN50" s="451" t="str">
        <f>TRIM(IF('3. Förpackningsdata'!Q50="","",'3. Förpackningsdata'!Q50))</f>
        <v/>
      </c>
      <c r="AO50" s="78" t="str">
        <f>IF(AQ50="","",IF('3. Förpackningsdata'!S50="","",'3. Förpackningsdata'!S50))</f>
        <v/>
      </c>
      <c r="AP50" s="29"/>
      <c r="AQ50" s="28" t="str">
        <f>IF('3. Förpackningsdata'!T50="","",'3. Förpackningsdata'!T50)</f>
        <v/>
      </c>
      <c r="AR50" s="26"/>
      <c r="AS50" s="26"/>
      <c r="AT50" s="26"/>
      <c r="AU50" s="26"/>
      <c r="AV50" s="26"/>
      <c r="AW50" s="358" t="str" cm="1">
        <f t="array" ref="AW50">_xlfn.IFS(AO50=Tabeller!$AK$5,"P",AO50=Tabeller!$AK$4,"L",AO50="","")</f>
        <v/>
      </c>
      <c r="AX50" s="29"/>
      <c r="AY50" s="357" t="str">
        <f t="shared" si="6"/>
        <v/>
      </c>
      <c r="AZ50" s="31" t="str">
        <f>TRIM(IF('3. Förpackningsdata'!U50="","",'3. Förpackningsdata'!U50))</f>
        <v/>
      </c>
      <c r="BA50" s="79" t="str">
        <f>IF(BC50="","",IF('3. Förpackningsdata'!W50="","",'3. Förpackningsdata'!W50))</f>
        <v/>
      </c>
      <c r="BB50" s="87"/>
      <c r="BC50" s="71" t="str">
        <f>IF('3. Förpackningsdata'!X50="","",'3. Förpackningsdata'!X50)</f>
        <v/>
      </c>
      <c r="BD50" s="87"/>
      <c r="BE50" s="87"/>
      <c r="BF50" s="87"/>
      <c r="BG50" s="87"/>
      <c r="BH50" s="87"/>
      <c r="BI50" s="148" t="str" cm="1">
        <f t="array" ref="BI50">_xlfn.IFS(BA50=Tabeller!$AK$5,"P",BA50=Tabeller!$AK$4,"L",BA50="","")</f>
        <v/>
      </c>
      <c r="BJ50" s="87"/>
      <c r="BK50" s="194" t="str">
        <f t="shared" si="7"/>
        <v/>
      </c>
      <c r="BL50" s="75" t="str">
        <f>TRIM(IF('3. Förpackningsdata'!Y50="","",'3. Förpackningsdata'!Y50))</f>
        <v/>
      </c>
    </row>
    <row r="51" spans="1:64" ht="15" x14ac:dyDescent="0.25">
      <c r="A51" s="73">
        <v>47</v>
      </c>
      <c r="B51" s="73" t="str">
        <f>'APH KIC KIA PC'!I51</f>
        <v>Välj…</v>
      </c>
      <c r="C51" s="73" t="str">
        <f>'APH KIC KIA PC'!K51</f>
        <v>Välj…</v>
      </c>
      <c r="D51" s="449">
        <f>'APH KIC KIA PC'!D51</f>
        <v>0</v>
      </c>
      <c r="E51" s="68" t="s">
        <v>112</v>
      </c>
      <c r="F51" s="68"/>
      <c r="G51" s="69">
        <v>1</v>
      </c>
      <c r="H51" s="534">
        <f>'3. Förpackningsdata'!F51</f>
        <v>0</v>
      </c>
      <c r="I51" s="534">
        <f>'3. Förpackningsdata'!G51</f>
        <v>0</v>
      </c>
      <c r="J51" s="534">
        <f>'3. Förpackningsdata'!I51</f>
        <v>0</v>
      </c>
      <c r="K51" s="534">
        <f>'3. Förpackningsdata'!H51</f>
        <v>0</v>
      </c>
      <c r="L51" s="81"/>
      <c r="M51" s="68" t="s">
        <v>1982</v>
      </c>
      <c r="N51" s="69" t="str">
        <f>IF('APH KIC KIA PC'!X51="","",'APH KIC KIA PC'!X51)</f>
        <v/>
      </c>
      <c r="O51" s="70" t="s">
        <v>1800</v>
      </c>
      <c r="P51" s="451" t="str">
        <f>TRIM('1. Artikeldata Grund'!D51)</f>
        <v/>
      </c>
      <c r="Q51" s="450" t="str">
        <f>IF(S51="","",IF('3. Förpackningsdata'!K51="","",'3. Förpackningsdata'!K51))</f>
        <v/>
      </c>
      <c r="R51" s="35"/>
      <c r="S51" s="28" t="str">
        <f>IF('3. Förpackningsdata'!L51="","",'3. Förpackningsdata'!L51)</f>
        <v/>
      </c>
      <c r="T51" s="26"/>
      <c r="U51" s="26"/>
      <c r="V51" s="26"/>
      <c r="W51" s="26"/>
      <c r="X51" s="26"/>
      <c r="Y51" s="358" t="str" cm="1">
        <f t="array" ref="Y51">IF(AC51&lt;&gt;Tabeller!$AJ$4,_xlfn.IFS(Q51=Tabeller!$AJ$3,"",Q51=Tabeller!$AM$4,"C",Q51=Tabeller!$AM$5,"L",Q51=Tabeller!$AM$6,"P",Q51="",""),"1")</f>
        <v/>
      </c>
      <c r="Z51" s="29"/>
      <c r="AA51" s="357" t="str">
        <f t="shared" si="4"/>
        <v/>
      </c>
      <c r="AB51" s="31" t="str">
        <f>TRIM(IF('3. Förpackningsdata'!M51="","",'3. Förpackningsdata'!M51))</f>
        <v/>
      </c>
      <c r="AC51" s="77" t="str">
        <f>IF(AE51="","",IF('3. Förpackningsdata'!O51="","",'3. Förpackningsdata'!O51))</f>
        <v/>
      </c>
      <c r="AD51" s="71"/>
      <c r="AE51" s="69" t="str">
        <f>IF('3. Förpackningsdata'!P51="","",'3. Förpackningsdata'!P51)</f>
        <v/>
      </c>
      <c r="AF51" s="81"/>
      <c r="AG51" s="81"/>
      <c r="AH51" s="81"/>
      <c r="AI51" s="81"/>
      <c r="AJ51" s="81"/>
      <c r="AK51" s="358" t="str" cm="1">
        <f t="array" ref="AK51">_xlfn.IFS(AC51=Tabeller!$AJ$4,"C",AC51=Tabeller!$AJ$5,"L",AC51=Tabeller!$AJ$6,"P",AC51="","")</f>
        <v/>
      </c>
      <c r="AL51" s="71"/>
      <c r="AM51" s="194" t="str">
        <f t="shared" si="5"/>
        <v/>
      </c>
      <c r="AN51" s="451" t="str">
        <f>TRIM(IF('3. Förpackningsdata'!Q51="","",'3. Förpackningsdata'!Q51))</f>
        <v/>
      </c>
      <c r="AO51" s="78" t="str">
        <f>IF(AQ51="","",IF('3. Förpackningsdata'!S51="","",'3. Förpackningsdata'!S51))</f>
        <v/>
      </c>
      <c r="AP51" s="29"/>
      <c r="AQ51" s="28" t="str">
        <f>IF('3. Förpackningsdata'!T51="","",'3. Förpackningsdata'!T51)</f>
        <v/>
      </c>
      <c r="AR51" s="26"/>
      <c r="AS51" s="26"/>
      <c r="AT51" s="26"/>
      <c r="AU51" s="26"/>
      <c r="AV51" s="26"/>
      <c r="AW51" s="358" t="str" cm="1">
        <f t="array" ref="AW51">_xlfn.IFS(AO51=Tabeller!$AK$5,"P",AO51=Tabeller!$AK$4,"L",AO51="","")</f>
        <v/>
      </c>
      <c r="AX51" s="29"/>
      <c r="AY51" s="357" t="str">
        <f t="shared" si="6"/>
        <v/>
      </c>
      <c r="AZ51" s="31" t="str">
        <f>TRIM(IF('3. Förpackningsdata'!U51="","",'3. Förpackningsdata'!U51))</f>
        <v/>
      </c>
      <c r="BA51" s="79" t="str">
        <f>IF(BC51="","",IF('3. Förpackningsdata'!W51="","",'3. Förpackningsdata'!W51))</f>
        <v/>
      </c>
      <c r="BB51" s="87"/>
      <c r="BC51" s="71" t="str">
        <f>IF('3. Förpackningsdata'!X51="","",'3. Förpackningsdata'!X51)</f>
        <v/>
      </c>
      <c r="BD51" s="87"/>
      <c r="BE51" s="87"/>
      <c r="BF51" s="87"/>
      <c r="BG51" s="87"/>
      <c r="BH51" s="87"/>
      <c r="BI51" s="148" t="str" cm="1">
        <f t="array" ref="BI51">_xlfn.IFS(BA51=Tabeller!$AK$5,"P",BA51=Tabeller!$AK$4,"L",BA51="","")</f>
        <v/>
      </c>
      <c r="BJ51" s="87"/>
      <c r="BK51" s="194" t="str">
        <f t="shared" si="7"/>
        <v/>
      </c>
      <c r="BL51" s="75" t="str">
        <f>TRIM(IF('3. Förpackningsdata'!Y51="","",'3. Förpackningsdata'!Y51))</f>
        <v/>
      </c>
    </row>
    <row r="52" spans="1:64" ht="15" x14ac:dyDescent="0.25">
      <c r="A52" s="73">
        <v>48</v>
      </c>
      <c r="B52" s="73" t="str">
        <f>'APH KIC KIA PC'!I52</f>
        <v>Välj…</v>
      </c>
      <c r="C52" s="73" t="str">
        <f>'APH KIC KIA PC'!K52</f>
        <v>Välj…</v>
      </c>
      <c r="D52" s="449">
        <f>'APH KIC KIA PC'!D52</f>
        <v>0</v>
      </c>
      <c r="E52" s="68" t="s">
        <v>112</v>
      </c>
      <c r="F52" s="68"/>
      <c r="G52" s="69">
        <v>1</v>
      </c>
      <c r="H52" s="534">
        <f>'3. Förpackningsdata'!F52</f>
        <v>0</v>
      </c>
      <c r="I52" s="534">
        <f>'3. Förpackningsdata'!G52</f>
        <v>0</v>
      </c>
      <c r="J52" s="534">
        <f>'3. Förpackningsdata'!I52</f>
        <v>0</v>
      </c>
      <c r="K52" s="534">
        <f>'3. Förpackningsdata'!H52</f>
        <v>0</v>
      </c>
      <c r="L52" s="81"/>
      <c r="M52" s="68" t="s">
        <v>1982</v>
      </c>
      <c r="N52" s="69" t="str">
        <f>IF('APH KIC KIA PC'!X52="","",'APH KIC KIA PC'!X52)</f>
        <v/>
      </c>
      <c r="O52" s="70" t="s">
        <v>1800</v>
      </c>
      <c r="P52" s="451" t="str">
        <f>TRIM('1. Artikeldata Grund'!D52)</f>
        <v/>
      </c>
      <c r="Q52" s="450" t="str">
        <f>IF(S52="","",IF('3. Förpackningsdata'!K52="","",'3. Förpackningsdata'!K52))</f>
        <v/>
      </c>
      <c r="R52" s="35"/>
      <c r="S52" s="28" t="str">
        <f>IF('3. Förpackningsdata'!L52="","",'3. Förpackningsdata'!L52)</f>
        <v/>
      </c>
      <c r="T52" s="26"/>
      <c r="U52" s="26"/>
      <c r="V52" s="26"/>
      <c r="W52" s="26"/>
      <c r="X52" s="26"/>
      <c r="Y52" s="358" t="str" cm="1">
        <f t="array" ref="Y52">IF(AC52&lt;&gt;Tabeller!$AJ$4,_xlfn.IFS(Q52=Tabeller!$AJ$3,"",Q52=Tabeller!$AM$4,"C",Q52=Tabeller!$AM$5,"L",Q52=Tabeller!$AM$6,"P",Q52="",""),"1")</f>
        <v/>
      </c>
      <c r="Z52" s="29"/>
      <c r="AA52" s="357" t="str">
        <f t="shared" si="4"/>
        <v/>
      </c>
      <c r="AB52" s="31" t="str">
        <f>TRIM(IF('3. Förpackningsdata'!M52="","",'3. Förpackningsdata'!M52))</f>
        <v/>
      </c>
      <c r="AC52" s="77" t="str">
        <f>IF(AE52="","",IF('3. Förpackningsdata'!O52="","",'3. Förpackningsdata'!O52))</f>
        <v/>
      </c>
      <c r="AD52" s="71"/>
      <c r="AE52" s="69" t="str">
        <f>IF('3. Förpackningsdata'!P52="","",'3. Förpackningsdata'!P52)</f>
        <v/>
      </c>
      <c r="AF52" s="81"/>
      <c r="AG52" s="81"/>
      <c r="AH52" s="81"/>
      <c r="AI52" s="81"/>
      <c r="AJ52" s="81"/>
      <c r="AK52" s="358" t="str" cm="1">
        <f t="array" ref="AK52">_xlfn.IFS(AC52=Tabeller!$AJ$4,"C",AC52=Tabeller!$AJ$5,"L",AC52=Tabeller!$AJ$6,"P",AC52="","")</f>
        <v/>
      </c>
      <c r="AL52" s="71"/>
      <c r="AM52" s="194" t="str">
        <f t="shared" si="5"/>
        <v/>
      </c>
      <c r="AN52" s="451" t="str">
        <f>TRIM(IF('3. Förpackningsdata'!Q52="","",'3. Förpackningsdata'!Q52))</f>
        <v/>
      </c>
      <c r="AO52" s="78" t="str">
        <f>IF(AQ52="","",IF('3. Förpackningsdata'!S52="","",'3. Förpackningsdata'!S52))</f>
        <v/>
      </c>
      <c r="AP52" s="29"/>
      <c r="AQ52" s="28" t="str">
        <f>IF('3. Förpackningsdata'!T52="","",'3. Förpackningsdata'!T52)</f>
        <v/>
      </c>
      <c r="AR52" s="26"/>
      <c r="AS52" s="26"/>
      <c r="AT52" s="26"/>
      <c r="AU52" s="26"/>
      <c r="AV52" s="26"/>
      <c r="AW52" s="358" t="str" cm="1">
        <f t="array" ref="AW52">_xlfn.IFS(AO52=Tabeller!$AK$5,"P",AO52=Tabeller!$AK$4,"L",AO52="","")</f>
        <v/>
      </c>
      <c r="AX52" s="29"/>
      <c r="AY52" s="357" t="str">
        <f t="shared" si="6"/>
        <v/>
      </c>
      <c r="AZ52" s="31" t="str">
        <f>TRIM(IF('3. Förpackningsdata'!U52="","",'3. Förpackningsdata'!U52))</f>
        <v/>
      </c>
      <c r="BA52" s="79" t="str">
        <f>IF(BC52="","",IF('3. Förpackningsdata'!W52="","",'3. Förpackningsdata'!W52))</f>
        <v/>
      </c>
      <c r="BB52" s="87"/>
      <c r="BC52" s="71" t="str">
        <f>IF('3. Förpackningsdata'!X52="","",'3. Förpackningsdata'!X52)</f>
        <v/>
      </c>
      <c r="BD52" s="87"/>
      <c r="BE52" s="87"/>
      <c r="BF52" s="87"/>
      <c r="BG52" s="87"/>
      <c r="BH52" s="87"/>
      <c r="BI52" s="148" t="str" cm="1">
        <f t="array" ref="BI52">_xlfn.IFS(BA52=Tabeller!$AK$5,"P",BA52=Tabeller!$AK$4,"L",BA52="","")</f>
        <v/>
      </c>
      <c r="BJ52" s="87"/>
      <c r="BK52" s="194" t="str">
        <f t="shared" si="7"/>
        <v/>
      </c>
      <c r="BL52" s="75" t="str">
        <f>TRIM(IF('3. Förpackningsdata'!Y52="","",'3. Förpackningsdata'!Y52))</f>
        <v/>
      </c>
    </row>
    <row r="53" spans="1:64" ht="15" x14ac:dyDescent="0.25">
      <c r="A53" s="73">
        <v>49</v>
      </c>
      <c r="B53" s="73" t="str">
        <f>'APH KIC KIA PC'!I53</f>
        <v>Välj…</v>
      </c>
      <c r="C53" s="73" t="str">
        <f>'APH KIC KIA PC'!K53</f>
        <v>Välj…</v>
      </c>
      <c r="D53" s="449">
        <f>'APH KIC KIA PC'!D53</f>
        <v>0</v>
      </c>
      <c r="E53" s="68" t="s">
        <v>112</v>
      </c>
      <c r="F53" s="68"/>
      <c r="G53" s="69">
        <v>1</v>
      </c>
      <c r="H53" s="534">
        <f>'3. Förpackningsdata'!F53</f>
        <v>0</v>
      </c>
      <c r="I53" s="534">
        <f>'3. Förpackningsdata'!G53</f>
        <v>0</v>
      </c>
      <c r="J53" s="534">
        <f>'3. Förpackningsdata'!I53</f>
        <v>0</v>
      </c>
      <c r="K53" s="534">
        <f>'3. Förpackningsdata'!H53</f>
        <v>0</v>
      </c>
      <c r="L53" s="81"/>
      <c r="M53" s="68" t="s">
        <v>1982</v>
      </c>
      <c r="N53" s="69" t="str">
        <f>IF('APH KIC KIA PC'!X53="","",'APH KIC KIA PC'!X53)</f>
        <v/>
      </c>
      <c r="O53" s="70" t="s">
        <v>1800</v>
      </c>
      <c r="P53" s="451" t="str">
        <f>TRIM('1. Artikeldata Grund'!D53)</f>
        <v/>
      </c>
      <c r="Q53" s="450" t="str">
        <f>IF(S53="","",IF('3. Förpackningsdata'!K53="","",'3. Förpackningsdata'!K53))</f>
        <v/>
      </c>
      <c r="R53" s="35"/>
      <c r="S53" s="28" t="str">
        <f>IF('3. Förpackningsdata'!L53="","",'3. Förpackningsdata'!L53)</f>
        <v/>
      </c>
      <c r="T53" s="26"/>
      <c r="U53" s="26"/>
      <c r="V53" s="26"/>
      <c r="W53" s="26"/>
      <c r="X53" s="26"/>
      <c r="Y53" s="358" t="str" cm="1">
        <f t="array" ref="Y53">IF(AC53&lt;&gt;Tabeller!$AJ$4,_xlfn.IFS(Q53=Tabeller!$AJ$3,"",Q53=Tabeller!$AM$4,"C",Q53=Tabeller!$AM$5,"L",Q53=Tabeller!$AM$6,"P",Q53="",""),"1")</f>
        <v/>
      </c>
      <c r="Z53" s="29"/>
      <c r="AA53" s="357" t="str">
        <f t="shared" si="4"/>
        <v/>
      </c>
      <c r="AB53" s="31" t="str">
        <f>TRIM(IF('3. Förpackningsdata'!M53="","",'3. Förpackningsdata'!M53))</f>
        <v/>
      </c>
      <c r="AC53" s="77" t="str">
        <f>IF(AE53="","",IF('3. Förpackningsdata'!O53="","",'3. Förpackningsdata'!O53))</f>
        <v/>
      </c>
      <c r="AD53" s="71"/>
      <c r="AE53" s="69" t="str">
        <f>IF('3. Förpackningsdata'!P53="","",'3. Förpackningsdata'!P53)</f>
        <v/>
      </c>
      <c r="AF53" s="81"/>
      <c r="AG53" s="81"/>
      <c r="AH53" s="81"/>
      <c r="AI53" s="81"/>
      <c r="AJ53" s="81"/>
      <c r="AK53" s="358" t="str" cm="1">
        <f t="array" ref="AK53">_xlfn.IFS(AC53=Tabeller!$AJ$4,"C",AC53=Tabeller!$AJ$5,"L",AC53=Tabeller!$AJ$6,"P",AC53="","")</f>
        <v/>
      </c>
      <c r="AL53" s="71"/>
      <c r="AM53" s="194" t="str">
        <f t="shared" si="5"/>
        <v/>
      </c>
      <c r="AN53" s="451" t="str">
        <f>TRIM(IF('3. Förpackningsdata'!Q53="","",'3. Förpackningsdata'!Q53))</f>
        <v/>
      </c>
      <c r="AO53" s="78" t="str">
        <f>IF(AQ53="","",IF('3. Förpackningsdata'!S53="","",'3. Förpackningsdata'!S53))</f>
        <v/>
      </c>
      <c r="AP53" s="29"/>
      <c r="AQ53" s="28" t="str">
        <f>IF('3. Förpackningsdata'!T53="","",'3. Förpackningsdata'!T53)</f>
        <v/>
      </c>
      <c r="AR53" s="26"/>
      <c r="AS53" s="26"/>
      <c r="AT53" s="26"/>
      <c r="AU53" s="26"/>
      <c r="AV53" s="26"/>
      <c r="AW53" s="358" t="str" cm="1">
        <f t="array" ref="AW53">_xlfn.IFS(AO53=Tabeller!$AK$5,"P",AO53=Tabeller!$AK$4,"L",AO53="","")</f>
        <v/>
      </c>
      <c r="AX53" s="29"/>
      <c r="AY53" s="357" t="str">
        <f t="shared" si="6"/>
        <v/>
      </c>
      <c r="AZ53" s="31" t="str">
        <f>TRIM(IF('3. Förpackningsdata'!U53="","",'3. Förpackningsdata'!U53))</f>
        <v/>
      </c>
      <c r="BA53" s="79" t="str">
        <f>IF(BC53="","",IF('3. Förpackningsdata'!W53="","",'3. Förpackningsdata'!W53))</f>
        <v/>
      </c>
      <c r="BB53" s="87"/>
      <c r="BC53" s="71" t="str">
        <f>IF('3. Förpackningsdata'!X53="","",'3. Förpackningsdata'!X53)</f>
        <v/>
      </c>
      <c r="BD53" s="87"/>
      <c r="BE53" s="87"/>
      <c r="BF53" s="87"/>
      <c r="BG53" s="87"/>
      <c r="BH53" s="87"/>
      <c r="BI53" s="148" t="str" cm="1">
        <f t="array" ref="BI53">_xlfn.IFS(BA53=Tabeller!$AK$5,"P",BA53=Tabeller!$AK$4,"L",BA53="","")</f>
        <v/>
      </c>
      <c r="BJ53" s="87"/>
      <c r="BK53" s="194" t="str">
        <f t="shared" si="7"/>
        <v/>
      </c>
      <c r="BL53" s="75" t="str">
        <f>TRIM(IF('3. Förpackningsdata'!Y53="","",'3. Förpackningsdata'!Y53))</f>
        <v/>
      </c>
    </row>
    <row r="54" spans="1:64" ht="15" x14ac:dyDescent="0.25">
      <c r="A54" s="73">
        <v>50</v>
      </c>
      <c r="B54" s="73" t="str">
        <f>'APH KIC KIA PC'!I54</f>
        <v>Välj…</v>
      </c>
      <c r="C54" s="73" t="str">
        <f>'APH KIC KIA PC'!K54</f>
        <v>Välj…</v>
      </c>
      <c r="D54" s="449">
        <f>'APH KIC KIA PC'!D54</f>
        <v>0</v>
      </c>
      <c r="E54" s="68" t="s">
        <v>112</v>
      </c>
      <c r="F54" s="68"/>
      <c r="G54" s="69">
        <v>1</v>
      </c>
      <c r="H54" s="534">
        <f>'3. Förpackningsdata'!F54</f>
        <v>0</v>
      </c>
      <c r="I54" s="534">
        <f>'3. Förpackningsdata'!G54</f>
        <v>0</v>
      </c>
      <c r="J54" s="534">
        <f>'3. Förpackningsdata'!I54</f>
        <v>0</v>
      </c>
      <c r="K54" s="534">
        <f>'3. Förpackningsdata'!H54</f>
        <v>0</v>
      </c>
      <c r="L54" s="81"/>
      <c r="M54" s="68" t="s">
        <v>1982</v>
      </c>
      <c r="N54" s="69" t="str">
        <f>IF('APH KIC KIA PC'!X54="","",'APH KIC KIA PC'!X54)</f>
        <v/>
      </c>
      <c r="O54" s="70" t="s">
        <v>1800</v>
      </c>
      <c r="P54" s="451" t="str">
        <f>TRIM('1. Artikeldata Grund'!D54)</f>
        <v/>
      </c>
      <c r="Q54" s="450" t="str">
        <f>IF(S54="","",IF('3. Förpackningsdata'!K54="","",'3. Förpackningsdata'!K54))</f>
        <v/>
      </c>
      <c r="R54" s="35"/>
      <c r="S54" s="28" t="str">
        <f>IF('3. Förpackningsdata'!L54="","",'3. Förpackningsdata'!L54)</f>
        <v/>
      </c>
      <c r="T54" s="26"/>
      <c r="U54" s="26"/>
      <c r="V54" s="26"/>
      <c r="W54" s="26"/>
      <c r="X54" s="26"/>
      <c r="Y54" s="358" t="str" cm="1">
        <f t="array" ref="Y54">IF(AC54&lt;&gt;Tabeller!$AJ$4,_xlfn.IFS(Q54=Tabeller!$AJ$3,"",Q54=Tabeller!$AM$4,"C",Q54=Tabeller!$AM$5,"L",Q54=Tabeller!$AM$6,"P",Q54="",""),"1")</f>
        <v/>
      </c>
      <c r="Z54" s="29"/>
      <c r="AA54" s="357" t="str">
        <f t="shared" si="4"/>
        <v/>
      </c>
      <c r="AB54" s="31" t="str">
        <f>TRIM(IF('3. Förpackningsdata'!M54="","",'3. Förpackningsdata'!M54))</f>
        <v/>
      </c>
      <c r="AC54" s="77" t="str">
        <f>IF(AE54="","",IF('3. Förpackningsdata'!O54="","",'3. Förpackningsdata'!O54))</f>
        <v/>
      </c>
      <c r="AD54" s="71"/>
      <c r="AE54" s="69" t="str">
        <f>IF('3. Förpackningsdata'!P54="","",'3. Förpackningsdata'!P54)</f>
        <v/>
      </c>
      <c r="AF54" s="81"/>
      <c r="AG54" s="81"/>
      <c r="AH54" s="81"/>
      <c r="AI54" s="81"/>
      <c r="AJ54" s="81"/>
      <c r="AK54" s="358" t="str" cm="1">
        <f t="array" ref="AK54">_xlfn.IFS(AC54=Tabeller!$AJ$4,"C",AC54=Tabeller!$AJ$5,"L",AC54=Tabeller!$AJ$6,"P",AC54="","")</f>
        <v/>
      </c>
      <c r="AL54" s="71"/>
      <c r="AM54" s="194" t="str">
        <f t="shared" si="5"/>
        <v/>
      </c>
      <c r="AN54" s="451" t="str">
        <f>TRIM(IF('3. Förpackningsdata'!Q54="","",'3. Förpackningsdata'!Q54))</f>
        <v/>
      </c>
      <c r="AO54" s="78" t="str">
        <f>IF(AQ54="","",IF('3. Förpackningsdata'!S54="","",'3. Förpackningsdata'!S54))</f>
        <v/>
      </c>
      <c r="AP54" s="29"/>
      <c r="AQ54" s="28" t="str">
        <f>IF('3. Förpackningsdata'!T54="","",'3. Förpackningsdata'!T54)</f>
        <v/>
      </c>
      <c r="AR54" s="26"/>
      <c r="AS54" s="26"/>
      <c r="AT54" s="26"/>
      <c r="AU54" s="26"/>
      <c r="AV54" s="26"/>
      <c r="AW54" s="358" t="str" cm="1">
        <f t="array" ref="AW54">_xlfn.IFS(AO54=Tabeller!$AK$5,"P",AO54=Tabeller!$AK$4,"L",AO54="","")</f>
        <v/>
      </c>
      <c r="AX54" s="29"/>
      <c r="AY54" s="357" t="str">
        <f t="shared" si="6"/>
        <v/>
      </c>
      <c r="AZ54" s="31" t="str">
        <f>TRIM(IF('3. Förpackningsdata'!U54="","",'3. Förpackningsdata'!U54))</f>
        <v/>
      </c>
      <c r="BA54" s="79" t="str">
        <f>IF(BC54="","",IF('3. Förpackningsdata'!W54="","",'3. Förpackningsdata'!W54))</f>
        <v/>
      </c>
      <c r="BB54" s="87"/>
      <c r="BC54" s="71" t="str">
        <f>IF('3. Förpackningsdata'!X54="","",'3. Förpackningsdata'!X54)</f>
        <v/>
      </c>
      <c r="BD54" s="87"/>
      <c r="BE54" s="87"/>
      <c r="BF54" s="87"/>
      <c r="BG54" s="87"/>
      <c r="BH54" s="87"/>
      <c r="BI54" s="148" t="str" cm="1">
        <f t="array" ref="BI54">_xlfn.IFS(BA54=Tabeller!$AK$5,"P",BA54=Tabeller!$AK$4,"L",BA54="","")</f>
        <v/>
      </c>
      <c r="BJ54" s="87"/>
      <c r="BK54" s="194" t="str">
        <f t="shared" si="7"/>
        <v/>
      </c>
      <c r="BL54" s="75" t="str">
        <f>TRIM(IF('3. Förpackningsdata'!Y54="","",'3. Förpackningsdata'!Y54))</f>
        <v/>
      </c>
    </row>
    <row r="55" spans="1:64" ht="15" x14ac:dyDescent="0.25">
      <c r="A55" s="73">
        <v>51</v>
      </c>
      <c r="B55" s="73" t="str">
        <f>'APH KIC KIA PC'!I55</f>
        <v>Välj…</v>
      </c>
      <c r="C55" s="73" t="str">
        <f>'APH KIC KIA PC'!K55</f>
        <v>Välj…</v>
      </c>
      <c r="D55" s="449">
        <f>'APH KIC KIA PC'!D55</f>
        <v>0</v>
      </c>
      <c r="E55" s="68" t="s">
        <v>112</v>
      </c>
      <c r="F55" s="68"/>
      <c r="G55" s="69">
        <v>1</v>
      </c>
      <c r="H55" s="534">
        <f>'3. Förpackningsdata'!F55</f>
        <v>0</v>
      </c>
      <c r="I55" s="534">
        <f>'3. Förpackningsdata'!G55</f>
        <v>0</v>
      </c>
      <c r="J55" s="534">
        <f>'3. Förpackningsdata'!I55</f>
        <v>0</v>
      </c>
      <c r="K55" s="534">
        <f>'3. Förpackningsdata'!H55</f>
        <v>0</v>
      </c>
      <c r="L55" s="81"/>
      <c r="M55" s="68" t="s">
        <v>1982</v>
      </c>
      <c r="N55" s="69" t="str">
        <f>IF('APH KIC KIA PC'!X55="","",'APH KIC KIA PC'!X55)</f>
        <v/>
      </c>
      <c r="O55" s="70" t="s">
        <v>1800</v>
      </c>
      <c r="P55" s="451" t="str">
        <f>TRIM('1. Artikeldata Grund'!D55)</f>
        <v/>
      </c>
      <c r="Q55" s="450" t="str">
        <f>IF(S55="","",IF('3. Förpackningsdata'!K55="","",'3. Förpackningsdata'!K55))</f>
        <v/>
      </c>
      <c r="R55" s="35"/>
      <c r="S55" s="28" t="str">
        <f>IF('3. Förpackningsdata'!L55="","",'3. Förpackningsdata'!L55)</f>
        <v/>
      </c>
      <c r="T55" s="26"/>
      <c r="U55" s="26"/>
      <c r="V55" s="26"/>
      <c r="W55" s="26"/>
      <c r="X55" s="26"/>
      <c r="Y55" s="358" t="str" cm="1">
        <f t="array" ref="Y55">IF(AC55&lt;&gt;Tabeller!$AJ$4,_xlfn.IFS(Q55=Tabeller!$AJ$3,"",Q55=Tabeller!$AM$4,"C",Q55=Tabeller!$AM$5,"L",Q55=Tabeller!$AM$6,"P",Q55="",""),"1")</f>
        <v/>
      </c>
      <c r="Z55" s="29"/>
      <c r="AA55" s="357" t="str">
        <f t="shared" si="4"/>
        <v/>
      </c>
      <c r="AB55" s="31" t="str">
        <f>TRIM(IF('3. Förpackningsdata'!M55="","",'3. Förpackningsdata'!M55))</f>
        <v/>
      </c>
      <c r="AC55" s="77" t="str">
        <f>IF(AE55="","",IF('3. Förpackningsdata'!O55="","",'3. Förpackningsdata'!O55))</f>
        <v/>
      </c>
      <c r="AD55" s="71"/>
      <c r="AE55" s="69" t="str">
        <f>IF('3. Förpackningsdata'!P55="","",'3. Förpackningsdata'!P55)</f>
        <v/>
      </c>
      <c r="AF55" s="81"/>
      <c r="AG55" s="81"/>
      <c r="AH55" s="81"/>
      <c r="AI55" s="81"/>
      <c r="AJ55" s="81"/>
      <c r="AK55" s="358" t="str" cm="1">
        <f t="array" ref="AK55">_xlfn.IFS(AC55=Tabeller!$AJ$4,"C",AC55=Tabeller!$AJ$5,"L",AC55=Tabeller!$AJ$6,"P",AC55="","")</f>
        <v/>
      </c>
      <c r="AL55" s="71"/>
      <c r="AM55" s="194" t="str">
        <f t="shared" si="5"/>
        <v/>
      </c>
      <c r="AN55" s="451" t="str">
        <f>TRIM(IF('3. Förpackningsdata'!Q55="","",'3. Förpackningsdata'!Q55))</f>
        <v/>
      </c>
      <c r="AO55" s="78" t="str">
        <f>IF(AQ55="","",IF('3. Förpackningsdata'!S55="","",'3. Förpackningsdata'!S55))</f>
        <v/>
      </c>
      <c r="AP55" s="29"/>
      <c r="AQ55" s="28" t="str">
        <f>IF('3. Förpackningsdata'!T55="","",'3. Förpackningsdata'!T55)</f>
        <v/>
      </c>
      <c r="AR55" s="26"/>
      <c r="AS55" s="26"/>
      <c r="AT55" s="26"/>
      <c r="AU55" s="26"/>
      <c r="AV55" s="26"/>
      <c r="AW55" s="358" t="str" cm="1">
        <f t="array" ref="AW55">_xlfn.IFS(AO55=Tabeller!$AK$5,"P",AO55=Tabeller!$AK$4,"L",AO55="","")</f>
        <v/>
      </c>
      <c r="AX55" s="29"/>
      <c r="AY55" s="357" t="str">
        <f t="shared" si="6"/>
        <v/>
      </c>
      <c r="AZ55" s="31" t="str">
        <f>TRIM(IF('3. Förpackningsdata'!U55="","",'3. Förpackningsdata'!U55))</f>
        <v/>
      </c>
      <c r="BA55" s="79" t="str">
        <f>IF(BC55="","",IF('3. Förpackningsdata'!W55="","",'3. Förpackningsdata'!W55))</f>
        <v/>
      </c>
      <c r="BB55" s="87"/>
      <c r="BC55" s="71" t="str">
        <f>IF('3. Förpackningsdata'!X55="","",'3. Förpackningsdata'!X55)</f>
        <v/>
      </c>
      <c r="BD55" s="87"/>
      <c r="BE55" s="87"/>
      <c r="BF55" s="87"/>
      <c r="BG55" s="87"/>
      <c r="BH55" s="87"/>
      <c r="BI55" s="148" t="str" cm="1">
        <f t="array" ref="BI55">_xlfn.IFS(BA55=Tabeller!$AK$5,"P",BA55=Tabeller!$AK$4,"L",BA55="","")</f>
        <v/>
      </c>
      <c r="BJ55" s="87"/>
      <c r="BK55" s="194" t="str">
        <f t="shared" si="7"/>
        <v/>
      </c>
      <c r="BL55" s="75" t="str">
        <f>TRIM(IF('3. Förpackningsdata'!Y55="","",'3. Förpackningsdata'!Y55))</f>
        <v/>
      </c>
    </row>
    <row r="56" spans="1:64" ht="15" x14ac:dyDescent="0.25">
      <c r="A56" s="73">
        <v>52</v>
      </c>
      <c r="B56" s="73" t="str">
        <f>'APH KIC KIA PC'!I56</f>
        <v>Välj…</v>
      </c>
      <c r="C56" s="73" t="str">
        <f>'APH KIC KIA PC'!K56</f>
        <v>Välj…</v>
      </c>
      <c r="D56" s="449">
        <f>'APH KIC KIA PC'!D56</f>
        <v>0</v>
      </c>
      <c r="E56" s="68" t="s">
        <v>112</v>
      </c>
      <c r="F56" s="68"/>
      <c r="G56" s="69">
        <v>1</v>
      </c>
      <c r="H56" s="534">
        <f>'3. Förpackningsdata'!F56</f>
        <v>0</v>
      </c>
      <c r="I56" s="534">
        <f>'3. Förpackningsdata'!G56</f>
        <v>0</v>
      </c>
      <c r="J56" s="534">
        <f>'3. Förpackningsdata'!I56</f>
        <v>0</v>
      </c>
      <c r="K56" s="534">
        <f>'3. Förpackningsdata'!H56</f>
        <v>0</v>
      </c>
      <c r="L56" s="81"/>
      <c r="M56" s="68" t="s">
        <v>1982</v>
      </c>
      <c r="N56" s="69" t="str">
        <f>IF('APH KIC KIA PC'!X56="","",'APH KIC KIA PC'!X56)</f>
        <v/>
      </c>
      <c r="O56" s="70" t="s">
        <v>1800</v>
      </c>
      <c r="P56" s="451" t="str">
        <f>TRIM('1. Artikeldata Grund'!D56)</f>
        <v/>
      </c>
      <c r="Q56" s="450" t="str">
        <f>IF(S56="","",IF('3. Förpackningsdata'!K56="","",'3. Förpackningsdata'!K56))</f>
        <v/>
      </c>
      <c r="R56" s="35"/>
      <c r="S56" s="28" t="str">
        <f>IF('3. Förpackningsdata'!L56="","",'3. Förpackningsdata'!L56)</f>
        <v/>
      </c>
      <c r="T56" s="26"/>
      <c r="U56" s="26"/>
      <c r="V56" s="26"/>
      <c r="W56" s="26"/>
      <c r="X56" s="26"/>
      <c r="Y56" s="358" t="str" cm="1">
        <f t="array" ref="Y56">IF(AC56&lt;&gt;Tabeller!$AJ$4,_xlfn.IFS(Q56=Tabeller!$AJ$3,"",Q56=Tabeller!$AM$4,"C",Q56=Tabeller!$AM$5,"L",Q56=Tabeller!$AM$6,"P",Q56="",""),"1")</f>
        <v/>
      </c>
      <c r="Z56" s="29"/>
      <c r="AA56" s="357" t="str">
        <f t="shared" si="4"/>
        <v/>
      </c>
      <c r="AB56" s="31" t="str">
        <f>TRIM(IF('3. Förpackningsdata'!M56="","",'3. Förpackningsdata'!M56))</f>
        <v/>
      </c>
      <c r="AC56" s="77" t="str">
        <f>IF(AE56="","",IF('3. Förpackningsdata'!O56="","",'3. Förpackningsdata'!O56))</f>
        <v/>
      </c>
      <c r="AD56" s="71"/>
      <c r="AE56" s="69" t="str">
        <f>IF('3. Förpackningsdata'!P56="","",'3. Förpackningsdata'!P56)</f>
        <v/>
      </c>
      <c r="AF56" s="81"/>
      <c r="AG56" s="81"/>
      <c r="AH56" s="81"/>
      <c r="AI56" s="81"/>
      <c r="AJ56" s="81"/>
      <c r="AK56" s="358" t="str" cm="1">
        <f t="array" ref="AK56">_xlfn.IFS(AC56=Tabeller!$AJ$4,"C",AC56=Tabeller!$AJ$5,"L",AC56=Tabeller!$AJ$6,"P",AC56="","")</f>
        <v/>
      </c>
      <c r="AL56" s="71"/>
      <c r="AM56" s="194" t="str">
        <f t="shared" si="5"/>
        <v/>
      </c>
      <c r="AN56" s="451" t="str">
        <f>TRIM(IF('3. Förpackningsdata'!Q56="","",'3. Förpackningsdata'!Q56))</f>
        <v/>
      </c>
      <c r="AO56" s="78" t="str">
        <f>IF(AQ56="","",IF('3. Förpackningsdata'!S56="","",'3. Förpackningsdata'!S56))</f>
        <v/>
      </c>
      <c r="AP56" s="29"/>
      <c r="AQ56" s="28" t="str">
        <f>IF('3. Förpackningsdata'!T56="","",'3. Förpackningsdata'!T56)</f>
        <v/>
      </c>
      <c r="AR56" s="26"/>
      <c r="AS56" s="26"/>
      <c r="AT56" s="26"/>
      <c r="AU56" s="26"/>
      <c r="AV56" s="26"/>
      <c r="AW56" s="358" t="str" cm="1">
        <f t="array" ref="AW56">_xlfn.IFS(AO56=Tabeller!$AK$5,"P",AO56=Tabeller!$AK$4,"L",AO56="","")</f>
        <v/>
      </c>
      <c r="AX56" s="29"/>
      <c r="AY56" s="357" t="str">
        <f t="shared" si="6"/>
        <v/>
      </c>
      <c r="AZ56" s="31" t="str">
        <f>TRIM(IF('3. Förpackningsdata'!U56="","",'3. Förpackningsdata'!U56))</f>
        <v/>
      </c>
      <c r="BA56" s="79" t="str">
        <f>IF(BC56="","",IF('3. Förpackningsdata'!W56="","",'3. Förpackningsdata'!W56))</f>
        <v/>
      </c>
      <c r="BB56" s="87"/>
      <c r="BC56" s="71" t="str">
        <f>IF('3. Förpackningsdata'!X56="","",'3. Förpackningsdata'!X56)</f>
        <v/>
      </c>
      <c r="BD56" s="87"/>
      <c r="BE56" s="87"/>
      <c r="BF56" s="87"/>
      <c r="BG56" s="87"/>
      <c r="BH56" s="87"/>
      <c r="BI56" s="148" t="str" cm="1">
        <f t="array" ref="BI56">_xlfn.IFS(BA56=Tabeller!$AK$5,"P",BA56=Tabeller!$AK$4,"L",BA56="","")</f>
        <v/>
      </c>
      <c r="BJ56" s="87"/>
      <c r="BK56" s="194" t="str">
        <f t="shared" si="7"/>
        <v/>
      </c>
      <c r="BL56" s="75" t="str">
        <f>TRIM(IF('3. Förpackningsdata'!Y56="","",'3. Förpackningsdata'!Y56))</f>
        <v/>
      </c>
    </row>
    <row r="57" spans="1:64" ht="15" x14ac:dyDescent="0.25">
      <c r="A57" s="73">
        <v>53</v>
      </c>
      <c r="B57" s="73" t="str">
        <f>'APH KIC KIA PC'!I57</f>
        <v>Välj…</v>
      </c>
      <c r="C57" s="73" t="str">
        <f>'APH KIC KIA PC'!K57</f>
        <v>Välj…</v>
      </c>
      <c r="D57" s="449">
        <f>'APH KIC KIA PC'!D57</f>
        <v>0</v>
      </c>
      <c r="E57" s="68" t="s">
        <v>112</v>
      </c>
      <c r="F57" s="68"/>
      <c r="G57" s="69">
        <v>1</v>
      </c>
      <c r="H57" s="534">
        <f>'3. Förpackningsdata'!F57</f>
        <v>0</v>
      </c>
      <c r="I57" s="534">
        <f>'3. Förpackningsdata'!G57</f>
        <v>0</v>
      </c>
      <c r="J57" s="534">
        <f>'3. Förpackningsdata'!I57</f>
        <v>0</v>
      </c>
      <c r="K57" s="534">
        <f>'3. Förpackningsdata'!H57</f>
        <v>0</v>
      </c>
      <c r="L57" s="81"/>
      <c r="M57" s="68" t="s">
        <v>1982</v>
      </c>
      <c r="N57" s="69" t="str">
        <f>IF('APH KIC KIA PC'!X57="","",'APH KIC KIA PC'!X57)</f>
        <v/>
      </c>
      <c r="O57" s="70" t="s">
        <v>1800</v>
      </c>
      <c r="P57" s="451" t="str">
        <f>TRIM('1. Artikeldata Grund'!D57)</f>
        <v/>
      </c>
      <c r="Q57" s="450" t="str">
        <f>IF(S57="","",IF('3. Förpackningsdata'!K57="","",'3. Förpackningsdata'!K57))</f>
        <v/>
      </c>
      <c r="R57" s="35"/>
      <c r="S57" s="28" t="str">
        <f>IF('3. Förpackningsdata'!L57="","",'3. Förpackningsdata'!L57)</f>
        <v/>
      </c>
      <c r="T57" s="26"/>
      <c r="U57" s="26"/>
      <c r="V57" s="26"/>
      <c r="W57" s="26"/>
      <c r="X57" s="26"/>
      <c r="Y57" s="358" t="str" cm="1">
        <f t="array" ref="Y57">IF(AC57&lt;&gt;Tabeller!$AJ$4,_xlfn.IFS(Q57=Tabeller!$AJ$3,"",Q57=Tabeller!$AM$4,"C",Q57=Tabeller!$AM$5,"L",Q57=Tabeller!$AM$6,"P",Q57="",""),"1")</f>
        <v/>
      </c>
      <c r="Z57" s="29"/>
      <c r="AA57" s="357" t="str">
        <f t="shared" si="4"/>
        <v/>
      </c>
      <c r="AB57" s="31" t="str">
        <f>TRIM(IF('3. Förpackningsdata'!M57="","",'3. Förpackningsdata'!M57))</f>
        <v/>
      </c>
      <c r="AC57" s="77" t="str">
        <f>IF(AE57="","",IF('3. Förpackningsdata'!O57="","",'3. Förpackningsdata'!O57))</f>
        <v/>
      </c>
      <c r="AD57" s="71"/>
      <c r="AE57" s="69" t="str">
        <f>IF('3. Förpackningsdata'!P57="","",'3. Förpackningsdata'!P57)</f>
        <v/>
      </c>
      <c r="AF57" s="81"/>
      <c r="AG57" s="81"/>
      <c r="AH57" s="81"/>
      <c r="AI57" s="81"/>
      <c r="AJ57" s="81"/>
      <c r="AK57" s="358" t="str" cm="1">
        <f t="array" ref="AK57">_xlfn.IFS(AC57=Tabeller!$AJ$4,"C",AC57=Tabeller!$AJ$5,"L",AC57=Tabeller!$AJ$6,"P",AC57="","")</f>
        <v/>
      </c>
      <c r="AL57" s="71"/>
      <c r="AM57" s="194" t="str">
        <f t="shared" si="5"/>
        <v/>
      </c>
      <c r="AN57" s="451" t="str">
        <f>TRIM(IF('3. Förpackningsdata'!Q57="","",'3. Förpackningsdata'!Q57))</f>
        <v/>
      </c>
      <c r="AO57" s="78" t="str">
        <f>IF(AQ57="","",IF('3. Förpackningsdata'!S57="","",'3. Förpackningsdata'!S57))</f>
        <v/>
      </c>
      <c r="AP57" s="29"/>
      <c r="AQ57" s="28" t="str">
        <f>IF('3. Förpackningsdata'!T57="","",'3. Förpackningsdata'!T57)</f>
        <v/>
      </c>
      <c r="AR57" s="26"/>
      <c r="AS57" s="26"/>
      <c r="AT57" s="26"/>
      <c r="AU57" s="26"/>
      <c r="AV57" s="26"/>
      <c r="AW57" s="358" t="str" cm="1">
        <f t="array" ref="AW57">_xlfn.IFS(AO57=Tabeller!$AK$5,"P",AO57=Tabeller!$AK$4,"L",AO57="","")</f>
        <v/>
      </c>
      <c r="AX57" s="29"/>
      <c r="AY57" s="357" t="str">
        <f t="shared" si="6"/>
        <v/>
      </c>
      <c r="AZ57" s="31" t="str">
        <f>TRIM(IF('3. Förpackningsdata'!U57="","",'3. Förpackningsdata'!U57))</f>
        <v/>
      </c>
      <c r="BA57" s="79" t="str">
        <f>IF(BC57="","",IF('3. Förpackningsdata'!W57="","",'3. Förpackningsdata'!W57))</f>
        <v/>
      </c>
      <c r="BB57" s="87"/>
      <c r="BC57" s="71" t="str">
        <f>IF('3. Förpackningsdata'!X57="","",'3. Förpackningsdata'!X57)</f>
        <v/>
      </c>
      <c r="BD57" s="87"/>
      <c r="BE57" s="87"/>
      <c r="BF57" s="87"/>
      <c r="BG57" s="87"/>
      <c r="BH57" s="87"/>
      <c r="BI57" s="148" t="str" cm="1">
        <f t="array" ref="BI57">_xlfn.IFS(BA57=Tabeller!$AK$5,"P",BA57=Tabeller!$AK$4,"L",BA57="","")</f>
        <v/>
      </c>
      <c r="BJ57" s="87"/>
      <c r="BK57" s="194" t="str">
        <f t="shared" si="7"/>
        <v/>
      </c>
      <c r="BL57" s="75" t="str">
        <f>TRIM(IF('3. Förpackningsdata'!Y57="","",'3. Förpackningsdata'!Y57))</f>
        <v/>
      </c>
    </row>
    <row r="58" spans="1:64" ht="15" x14ac:dyDescent="0.25">
      <c r="A58" s="73">
        <v>54</v>
      </c>
      <c r="B58" s="73" t="str">
        <f>'APH KIC KIA PC'!I58</f>
        <v>Välj…</v>
      </c>
      <c r="C58" s="73" t="str">
        <f>'APH KIC KIA PC'!K58</f>
        <v>Välj…</v>
      </c>
      <c r="D58" s="449">
        <f>'APH KIC KIA PC'!D58</f>
        <v>0</v>
      </c>
      <c r="E58" s="68" t="s">
        <v>112</v>
      </c>
      <c r="F58" s="68"/>
      <c r="G58" s="69">
        <v>1</v>
      </c>
      <c r="H58" s="534">
        <f>'3. Förpackningsdata'!F58</f>
        <v>0</v>
      </c>
      <c r="I58" s="534">
        <f>'3. Förpackningsdata'!G58</f>
        <v>0</v>
      </c>
      <c r="J58" s="534">
        <f>'3. Förpackningsdata'!I58</f>
        <v>0</v>
      </c>
      <c r="K58" s="534">
        <f>'3. Förpackningsdata'!H58</f>
        <v>0</v>
      </c>
      <c r="L58" s="81"/>
      <c r="M58" s="68" t="s">
        <v>1982</v>
      </c>
      <c r="N58" s="69" t="str">
        <f>IF('APH KIC KIA PC'!X58="","",'APH KIC KIA PC'!X58)</f>
        <v/>
      </c>
      <c r="O58" s="70" t="s">
        <v>1800</v>
      </c>
      <c r="P58" s="451" t="str">
        <f>TRIM('1. Artikeldata Grund'!D58)</f>
        <v/>
      </c>
      <c r="Q58" s="450" t="str">
        <f>IF(S58="","",IF('3. Förpackningsdata'!K58="","",'3. Förpackningsdata'!K58))</f>
        <v/>
      </c>
      <c r="R58" s="35"/>
      <c r="S58" s="28" t="str">
        <f>IF('3. Förpackningsdata'!L58="","",'3. Förpackningsdata'!L58)</f>
        <v/>
      </c>
      <c r="T58" s="26"/>
      <c r="U58" s="26"/>
      <c r="V58" s="26"/>
      <c r="W58" s="26"/>
      <c r="X58" s="26"/>
      <c r="Y58" s="358" t="str" cm="1">
        <f t="array" ref="Y58">IF(AC58&lt;&gt;Tabeller!$AJ$4,_xlfn.IFS(Q58=Tabeller!$AJ$3,"",Q58=Tabeller!$AM$4,"C",Q58=Tabeller!$AM$5,"L",Q58=Tabeller!$AM$6,"P",Q58="",""),"1")</f>
        <v/>
      </c>
      <c r="Z58" s="29"/>
      <c r="AA58" s="357" t="str">
        <f t="shared" si="4"/>
        <v/>
      </c>
      <c r="AB58" s="31" t="str">
        <f>TRIM(IF('3. Förpackningsdata'!M58="","",'3. Förpackningsdata'!M58))</f>
        <v/>
      </c>
      <c r="AC58" s="77" t="str">
        <f>IF(AE58="","",IF('3. Förpackningsdata'!O58="","",'3. Förpackningsdata'!O58))</f>
        <v/>
      </c>
      <c r="AD58" s="71"/>
      <c r="AE58" s="69" t="str">
        <f>IF('3. Förpackningsdata'!P58="","",'3. Förpackningsdata'!P58)</f>
        <v/>
      </c>
      <c r="AF58" s="81"/>
      <c r="AG58" s="81"/>
      <c r="AH58" s="81"/>
      <c r="AI58" s="81"/>
      <c r="AJ58" s="81"/>
      <c r="AK58" s="358" t="str" cm="1">
        <f t="array" ref="AK58">_xlfn.IFS(AC58=Tabeller!$AJ$4,"C",AC58=Tabeller!$AJ$5,"L",AC58=Tabeller!$AJ$6,"P",AC58="","")</f>
        <v/>
      </c>
      <c r="AL58" s="71"/>
      <c r="AM58" s="194" t="str">
        <f t="shared" si="5"/>
        <v/>
      </c>
      <c r="AN58" s="451" t="str">
        <f>TRIM(IF('3. Förpackningsdata'!Q58="","",'3. Förpackningsdata'!Q58))</f>
        <v/>
      </c>
      <c r="AO58" s="78" t="str">
        <f>IF(AQ58="","",IF('3. Förpackningsdata'!S58="","",'3. Förpackningsdata'!S58))</f>
        <v/>
      </c>
      <c r="AP58" s="29"/>
      <c r="AQ58" s="28" t="str">
        <f>IF('3. Förpackningsdata'!T58="","",'3. Förpackningsdata'!T58)</f>
        <v/>
      </c>
      <c r="AR58" s="26"/>
      <c r="AS58" s="26"/>
      <c r="AT58" s="26"/>
      <c r="AU58" s="26"/>
      <c r="AV58" s="26"/>
      <c r="AW58" s="358" t="str" cm="1">
        <f t="array" ref="AW58">_xlfn.IFS(AO58=Tabeller!$AK$5,"P",AO58=Tabeller!$AK$4,"L",AO58="","")</f>
        <v/>
      </c>
      <c r="AX58" s="29"/>
      <c r="AY58" s="357" t="str">
        <f t="shared" si="6"/>
        <v/>
      </c>
      <c r="AZ58" s="31" t="str">
        <f>TRIM(IF('3. Förpackningsdata'!U58="","",'3. Förpackningsdata'!U58))</f>
        <v/>
      </c>
      <c r="BA58" s="79" t="str">
        <f>IF(BC58="","",IF('3. Förpackningsdata'!W58="","",'3. Förpackningsdata'!W58))</f>
        <v/>
      </c>
      <c r="BB58" s="87"/>
      <c r="BC58" s="71" t="str">
        <f>IF('3. Förpackningsdata'!X58="","",'3. Förpackningsdata'!X58)</f>
        <v/>
      </c>
      <c r="BD58" s="87"/>
      <c r="BE58" s="87"/>
      <c r="BF58" s="87"/>
      <c r="BG58" s="87"/>
      <c r="BH58" s="87"/>
      <c r="BI58" s="148" t="str" cm="1">
        <f t="array" ref="BI58">_xlfn.IFS(BA58=Tabeller!$AK$5,"P",BA58=Tabeller!$AK$4,"L",BA58="","")</f>
        <v/>
      </c>
      <c r="BJ58" s="87"/>
      <c r="BK58" s="194" t="str">
        <f t="shared" si="7"/>
        <v/>
      </c>
      <c r="BL58" s="75" t="str">
        <f>TRIM(IF('3. Förpackningsdata'!Y58="","",'3. Förpackningsdata'!Y58))</f>
        <v/>
      </c>
    </row>
    <row r="59" spans="1:64" ht="15" x14ac:dyDescent="0.25">
      <c r="A59" s="73">
        <v>55</v>
      </c>
      <c r="B59" s="73" t="str">
        <f>'APH KIC KIA PC'!I59</f>
        <v>Välj…</v>
      </c>
      <c r="C59" s="73" t="str">
        <f>'APH KIC KIA PC'!K59</f>
        <v>Välj…</v>
      </c>
      <c r="D59" s="449">
        <f>'APH KIC KIA PC'!D59</f>
        <v>0</v>
      </c>
      <c r="E59" s="68" t="s">
        <v>112</v>
      </c>
      <c r="F59" s="68"/>
      <c r="G59" s="69">
        <v>1</v>
      </c>
      <c r="H59" s="534">
        <f>'3. Förpackningsdata'!F59</f>
        <v>0</v>
      </c>
      <c r="I59" s="534">
        <f>'3. Förpackningsdata'!G59</f>
        <v>0</v>
      </c>
      <c r="J59" s="534">
        <f>'3. Förpackningsdata'!I59</f>
        <v>0</v>
      </c>
      <c r="K59" s="534">
        <f>'3. Förpackningsdata'!H59</f>
        <v>0</v>
      </c>
      <c r="L59" s="81"/>
      <c r="M59" s="68" t="s">
        <v>1982</v>
      </c>
      <c r="N59" s="69" t="str">
        <f>IF('APH KIC KIA PC'!X59="","",'APH KIC KIA PC'!X59)</f>
        <v/>
      </c>
      <c r="O59" s="70" t="s">
        <v>1800</v>
      </c>
      <c r="P59" s="451" t="str">
        <f>TRIM('1. Artikeldata Grund'!D59)</f>
        <v/>
      </c>
      <c r="Q59" s="450" t="str">
        <f>IF(S59="","",IF('3. Förpackningsdata'!K59="","",'3. Förpackningsdata'!K59))</f>
        <v/>
      </c>
      <c r="R59" s="35"/>
      <c r="S59" s="28" t="str">
        <f>IF('3. Förpackningsdata'!L59="","",'3. Förpackningsdata'!L59)</f>
        <v/>
      </c>
      <c r="T59" s="26"/>
      <c r="U59" s="26"/>
      <c r="V59" s="26"/>
      <c r="W59" s="26"/>
      <c r="X59" s="26"/>
      <c r="Y59" s="358" t="str" cm="1">
        <f t="array" ref="Y59">IF(AC59&lt;&gt;Tabeller!$AJ$4,_xlfn.IFS(Q59=Tabeller!$AJ$3,"",Q59=Tabeller!$AM$4,"C",Q59=Tabeller!$AM$5,"L",Q59=Tabeller!$AM$6,"P",Q59="",""),"1")</f>
        <v/>
      </c>
      <c r="Z59" s="29"/>
      <c r="AA59" s="357" t="str">
        <f t="shared" si="4"/>
        <v/>
      </c>
      <c r="AB59" s="31" t="str">
        <f>TRIM(IF('3. Förpackningsdata'!M59="","",'3. Förpackningsdata'!M59))</f>
        <v/>
      </c>
      <c r="AC59" s="77" t="str">
        <f>IF(AE59="","",IF('3. Förpackningsdata'!O59="","",'3. Förpackningsdata'!O59))</f>
        <v/>
      </c>
      <c r="AD59" s="71"/>
      <c r="AE59" s="69" t="str">
        <f>IF('3. Förpackningsdata'!P59="","",'3. Förpackningsdata'!P59)</f>
        <v/>
      </c>
      <c r="AF59" s="81"/>
      <c r="AG59" s="81"/>
      <c r="AH59" s="81"/>
      <c r="AI59" s="81"/>
      <c r="AJ59" s="81"/>
      <c r="AK59" s="358" t="str" cm="1">
        <f t="array" ref="AK59">_xlfn.IFS(AC59=Tabeller!$AJ$4,"C",AC59=Tabeller!$AJ$5,"L",AC59=Tabeller!$AJ$6,"P",AC59="","")</f>
        <v/>
      </c>
      <c r="AL59" s="71"/>
      <c r="AM59" s="194" t="str">
        <f t="shared" si="5"/>
        <v/>
      </c>
      <c r="AN59" s="451" t="str">
        <f>TRIM(IF('3. Förpackningsdata'!Q59="","",'3. Förpackningsdata'!Q59))</f>
        <v/>
      </c>
      <c r="AO59" s="78" t="str">
        <f>IF(AQ59="","",IF('3. Förpackningsdata'!S59="","",'3. Förpackningsdata'!S59))</f>
        <v/>
      </c>
      <c r="AP59" s="29"/>
      <c r="AQ59" s="28" t="str">
        <f>IF('3. Förpackningsdata'!T59="","",'3. Förpackningsdata'!T59)</f>
        <v/>
      </c>
      <c r="AR59" s="26"/>
      <c r="AS59" s="26"/>
      <c r="AT59" s="26"/>
      <c r="AU59" s="26"/>
      <c r="AV59" s="26"/>
      <c r="AW59" s="358" t="str" cm="1">
        <f t="array" ref="AW59">_xlfn.IFS(AO59=Tabeller!$AK$5,"P",AO59=Tabeller!$AK$4,"L",AO59="","")</f>
        <v/>
      </c>
      <c r="AX59" s="29"/>
      <c r="AY59" s="357" t="str">
        <f t="shared" si="6"/>
        <v/>
      </c>
      <c r="AZ59" s="31" t="str">
        <f>TRIM(IF('3. Förpackningsdata'!U59="","",'3. Förpackningsdata'!U59))</f>
        <v/>
      </c>
      <c r="BA59" s="79" t="str">
        <f>IF(BC59="","",IF('3. Förpackningsdata'!W59="","",'3. Förpackningsdata'!W59))</f>
        <v/>
      </c>
      <c r="BB59" s="87"/>
      <c r="BC59" s="71" t="str">
        <f>IF('3. Förpackningsdata'!X59="","",'3. Förpackningsdata'!X59)</f>
        <v/>
      </c>
      <c r="BD59" s="87"/>
      <c r="BE59" s="87"/>
      <c r="BF59" s="87"/>
      <c r="BG59" s="87"/>
      <c r="BH59" s="87"/>
      <c r="BI59" s="148" t="str" cm="1">
        <f t="array" ref="BI59">_xlfn.IFS(BA59=Tabeller!$AK$5,"P",BA59=Tabeller!$AK$4,"L",BA59="","")</f>
        <v/>
      </c>
      <c r="BJ59" s="87"/>
      <c r="BK59" s="194" t="str">
        <f t="shared" si="7"/>
        <v/>
      </c>
      <c r="BL59" s="75" t="str">
        <f>TRIM(IF('3. Förpackningsdata'!Y59="","",'3. Förpackningsdata'!Y59))</f>
        <v/>
      </c>
    </row>
    <row r="60" spans="1:64" ht="15" x14ac:dyDescent="0.25">
      <c r="A60" s="73">
        <v>56</v>
      </c>
      <c r="B60" s="73" t="str">
        <f>'APH KIC KIA PC'!I60</f>
        <v>Välj…</v>
      </c>
      <c r="C60" s="73" t="str">
        <f>'APH KIC KIA PC'!K60</f>
        <v>Välj…</v>
      </c>
      <c r="D60" s="449">
        <f>'APH KIC KIA PC'!D60</f>
        <v>0</v>
      </c>
      <c r="E60" s="68" t="s">
        <v>112</v>
      </c>
      <c r="F60" s="68"/>
      <c r="G60" s="69">
        <v>1</v>
      </c>
      <c r="H60" s="534">
        <f>'3. Förpackningsdata'!F60</f>
        <v>0</v>
      </c>
      <c r="I60" s="534">
        <f>'3. Förpackningsdata'!G60</f>
        <v>0</v>
      </c>
      <c r="J60" s="534">
        <f>'3. Förpackningsdata'!I60</f>
        <v>0</v>
      </c>
      <c r="K60" s="534">
        <f>'3. Förpackningsdata'!H60</f>
        <v>0</v>
      </c>
      <c r="L60" s="81"/>
      <c r="M60" s="68" t="s">
        <v>1982</v>
      </c>
      <c r="N60" s="69" t="str">
        <f>IF('APH KIC KIA PC'!X60="","",'APH KIC KIA PC'!X60)</f>
        <v/>
      </c>
      <c r="O60" s="70" t="s">
        <v>1800</v>
      </c>
      <c r="P60" s="451" t="str">
        <f>TRIM('1. Artikeldata Grund'!D60)</f>
        <v/>
      </c>
      <c r="Q60" s="450" t="str">
        <f>IF(S60="","",IF('3. Förpackningsdata'!K60="","",'3. Förpackningsdata'!K60))</f>
        <v/>
      </c>
      <c r="R60" s="35"/>
      <c r="S60" s="28" t="str">
        <f>IF('3. Förpackningsdata'!L60="","",'3. Förpackningsdata'!L60)</f>
        <v/>
      </c>
      <c r="T60" s="26"/>
      <c r="U60" s="26"/>
      <c r="V60" s="26"/>
      <c r="W60" s="26"/>
      <c r="X60" s="26"/>
      <c r="Y60" s="358" t="str" cm="1">
        <f t="array" ref="Y60">IF(AC60&lt;&gt;Tabeller!$AJ$4,_xlfn.IFS(Q60=Tabeller!$AJ$3,"",Q60=Tabeller!$AM$4,"C",Q60=Tabeller!$AM$5,"L",Q60=Tabeller!$AM$6,"P",Q60="",""),"1")</f>
        <v/>
      </c>
      <c r="Z60" s="29"/>
      <c r="AA60" s="357" t="str">
        <f t="shared" si="4"/>
        <v/>
      </c>
      <c r="AB60" s="31" t="str">
        <f>TRIM(IF('3. Förpackningsdata'!M60="","",'3. Förpackningsdata'!M60))</f>
        <v/>
      </c>
      <c r="AC60" s="77" t="str">
        <f>IF(AE60="","",IF('3. Förpackningsdata'!O60="","",'3. Förpackningsdata'!O60))</f>
        <v/>
      </c>
      <c r="AD60" s="71"/>
      <c r="AE60" s="69" t="str">
        <f>IF('3. Förpackningsdata'!P60="","",'3. Förpackningsdata'!P60)</f>
        <v/>
      </c>
      <c r="AF60" s="81"/>
      <c r="AG60" s="81"/>
      <c r="AH60" s="81"/>
      <c r="AI60" s="81"/>
      <c r="AJ60" s="81"/>
      <c r="AK60" s="358" t="str" cm="1">
        <f t="array" ref="AK60">_xlfn.IFS(AC60=Tabeller!$AJ$4,"C",AC60=Tabeller!$AJ$5,"L",AC60=Tabeller!$AJ$6,"P",AC60="","")</f>
        <v/>
      </c>
      <c r="AL60" s="71"/>
      <c r="AM60" s="194" t="str">
        <f t="shared" si="5"/>
        <v/>
      </c>
      <c r="AN60" s="451" t="str">
        <f>TRIM(IF('3. Förpackningsdata'!Q60="","",'3. Förpackningsdata'!Q60))</f>
        <v/>
      </c>
      <c r="AO60" s="78" t="str">
        <f>IF(AQ60="","",IF('3. Förpackningsdata'!S60="","",'3. Förpackningsdata'!S60))</f>
        <v/>
      </c>
      <c r="AP60" s="29"/>
      <c r="AQ60" s="28" t="str">
        <f>IF('3. Förpackningsdata'!T60="","",'3. Förpackningsdata'!T60)</f>
        <v/>
      </c>
      <c r="AR60" s="26"/>
      <c r="AS60" s="26"/>
      <c r="AT60" s="26"/>
      <c r="AU60" s="26"/>
      <c r="AV60" s="26"/>
      <c r="AW60" s="358" t="str" cm="1">
        <f t="array" ref="AW60">_xlfn.IFS(AO60=Tabeller!$AK$5,"P",AO60=Tabeller!$AK$4,"L",AO60="","")</f>
        <v/>
      </c>
      <c r="AX60" s="29"/>
      <c r="AY60" s="357" t="str">
        <f t="shared" si="6"/>
        <v/>
      </c>
      <c r="AZ60" s="31" t="str">
        <f>TRIM(IF('3. Förpackningsdata'!U60="","",'3. Förpackningsdata'!U60))</f>
        <v/>
      </c>
      <c r="BA60" s="79" t="str">
        <f>IF(BC60="","",IF('3. Förpackningsdata'!W60="","",'3. Förpackningsdata'!W60))</f>
        <v/>
      </c>
      <c r="BB60" s="87"/>
      <c r="BC60" s="71" t="str">
        <f>IF('3. Förpackningsdata'!X60="","",'3. Förpackningsdata'!X60)</f>
        <v/>
      </c>
      <c r="BD60" s="87"/>
      <c r="BE60" s="87"/>
      <c r="BF60" s="87"/>
      <c r="BG60" s="87"/>
      <c r="BH60" s="87"/>
      <c r="BI60" s="148" t="str" cm="1">
        <f t="array" ref="BI60">_xlfn.IFS(BA60=Tabeller!$AK$5,"P",BA60=Tabeller!$AK$4,"L",BA60="","")</f>
        <v/>
      </c>
      <c r="BJ60" s="87"/>
      <c r="BK60" s="194" t="str">
        <f t="shared" si="7"/>
        <v/>
      </c>
      <c r="BL60" s="75" t="str">
        <f>TRIM(IF('3. Förpackningsdata'!Y60="","",'3. Förpackningsdata'!Y60))</f>
        <v/>
      </c>
    </row>
    <row r="61" spans="1:64" ht="15" x14ac:dyDescent="0.25">
      <c r="A61" s="73">
        <v>57</v>
      </c>
      <c r="B61" s="73" t="str">
        <f>'APH KIC KIA PC'!I61</f>
        <v>Välj…</v>
      </c>
      <c r="C61" s="73" t="str">
        <f>'APH KIC KIA PC'!K61</f>
        <v>Välj…</v>
      </c>
      <c r="D61" s="449">
        <f>'APH KIC KIA PC'!D61</f>
        <v>0</v>
      </c>
      <c r="E61" s="68" t="s">
        <v>112</v>
      </c>
      <c r="F61" s="68"/>
      <c r="G61" s="69">
        <v>1</v>
      </c>
      <c r="H61" s="534">
        <f>'3. Förpackningsdata'!F61</f>
        <v>0</v>
      </c>
      <c r="I61" s="534">
        <f>'3. Förpackningsdata'!G61</f>
        <v>0</v>
      </c>
      <c r="J61" s="534">
        <f>'3. Förpackningsdata'!I61</f>
        <v>0</v>
      </c>
      <c r="K61" s="534">
        <f>'3. Förpackningsdata'!H61</f>
        <v>0</v>
      </c>
      <c r="L61" s="81"/>
      <c r="M61" s="68" t="s">
        <v>1982</v>
      </c>
      <c r="N61" s="69" t="str">
        <f>IF('APH KIC KIA PC'!X61="","",'APH KIC KIA PC'!X61)</f>
        <v/>
      </c>
      <c r="O61" s="70" t="s">
        <v>1800</v>
      </c>
      <c r="P61" s="451" t="str">
        <f>TRIM('1. Artikeldata Grund'!D61)</f>
        <v/>
      </c>
      <c r="Q61" s="450" t="str">
        <f>IF(S61="","",IF('3. Förpackningsdata'!K61="","",'3. Förpackningsdata'!K61))</f>
        <v/>
      </c>
      <c r="R61" s="35"/>
      <c r="S61" s="28" t="str">
        <f>IF('3. Förpackningsdata'!L61="","",'3. Förpackningsdata'!L61)</f>
        <v/>
      </c>
      <c r="T61" s="26"/>
      <c r="U61" s="26"/>
      <c r="V61" s="26"/>
      <c r="W61" s="26"/>
      <c r="X61" s="26"/>
      <c r="Y61" s="358" t="str" cm="1">
        <f t="array" ref="Y61">IF(AC61&lt;&gt;Tabeller!$AJ$4,_xlfn.IFS(Q61=Tabeller!$AJ$3,"",Q61=Tabeller!$AM$4,"C",Q61=Tabeller!$AM$5,"L",Q61=Tabeller!$AM$6,"P",Q61="",""),"1")</f>
        <v/>
      </c>
      <c r="Z61" s="29"/>
      <c r="AA61" s="357" t="str">
        <f t="shared" si="4"/>
        <v/>
      </c>
      <c r="AB61" s="31" t="str">
        <f>TRIM(IF('3. Förpackningsdata'!M61="","",'3. Förpackningsdata'!M61))</f>
        <v/>
      </c>
      <c r="AC61" s="77" t="str">
        <f>IF(AE61="","",IF('3. Förpackningsdata'!O61="","",'3. Förpackningsdata'!O61))</f>
        <v/>
      </c>
      <c r="AD61" s="71"/>
      <c r="AE61" s="69" t="str">
        <f>IF('3. Förpackningsdata'!P61="","",'3. Förpackningsdata'!P61)</f>
        <v/>
      </c>
      <c r="AF61" s="81"/>
      <c r="AG61" s="81"/>
      <c r="AH61" s="81"/>
      <c r="AI61" s="81"/>
      <c r="AJ61" s="81"/>
      <c r="AK61" s="358" t="str" cm="1">
        <f t="array" ref="AK61">_xlfn.IFS(AC61=Tabeller!$AJ$4,"C",AC61=Tabeller!$AJ$5,"L",AC61=Tabeller!$AJ$6,"P",AC61="","")</f>
        <v/>
      </c>
      <c r="AL61" s="71"/>
      <c r="AM61" s="194" t="str">
        <f t="shared" si="5"/>
        <v/>
      </c>
      <c r="AN61" s="451" t="str">
        <f>TRIM(IF('3. Förpackningsdata'!Q61="","",'3. Förpackningsdata'!Q61))</f>
        <v/>
      </c>
      <c r="AO61" s="78" t="str">
        <f>IF(AQ61="","",IF('3. Förpackningsdata'!S61="","",'3. Förpackningsdata'!S61))</f>
        <v/>
      </c>
      <c r="AP61" s="29"/>
      <c r="AQ61" s="28" t="str">
        <f>IF('3. Förpackningsdata'!T61="","",'3. Förpackningsdata'!T61)</f>
        <v/>
      </c>
      <c r="AR61" s="26"/>
      <c r="AS61" s="26"/>
      <c r="AT61" s="26"/>
      <c r="AU61" s="26"/>
      <c r="AV61" s="26"/>
      <c r="AW61" s="358" t="str" cm="1">
        <f t="array" ref="AW61">_xlfn.IFS(AO61=Tabeller!$AK$5,"P",AO61=Tabeller!$AK$4,"L",AO61="","")</f>
        <v/>
      </c>
      <c r="AX61" s="29"/>
      <c r="AY61" s="357" t="str">
        <f t="shared" si="6"/>
        <v/>
      </c>
      <c r="AZ61" s="31" t="str">
        <f>TRIM(IF('3. Förpackningsdata'!U61="","",'3. Förpackningsdata'!U61))</f>
        <v/>
      </c>
      <c r="BA61" s="79" t="str">
        <f>IF(BC61="","",IF('3. Förpackningsdata'!W61="","",'3. Förpackningsdata'!W61))</f>
        <v/>
      </c>
      <c r="BB61" s="87"/>
      <c r="BC61" s="71" t="str">
        <f>IF('3. Förpackningsdata'!X61="","",'3. Förpackningsdata'!X61)</f>
        <v/>
      </c>
      <c r="BD61" s="87"/>
      <c r="BE61" s="87"/>
      <c r="BF61" s="87"/>
      <c r="BG61" s="87"/>
      <c r="BH61" s="87"/>
      <c r="BI61" s="148" t="str" cm="1">
        <f t="array" ref="BI61">_xlfn.IFS(BA61=Tabeller!$AK$5,"P",BA61=Tabeller!$AK$4,"L",BA61="","")</f>
        <v/>
      </c>
      <c r="BJ61" s="87"/>
      <c r="BK61" s="194" t="str">
        <f t="shared" si="7"/>
        <v/>
      </c>
      <c r="BL61" s="75" t="str">
        <f>TRIM(IF('3. Förpackningsdata'!Y61="","",'3. Förpackningsdata'!Y61))</f>
        <v/>
      </c>
    </row>
    <row r="62" spans="1:64" ht="15" x14ac:dyDescent="0.25">
      <c r="A62" s="73">
        <v>58</v>
      </c>
      <c r="B62" s="73" t="str">
        <f>'APH KIC KIA PC'!I62</f>
        <v>Välj…</v>
      </c>
      <c r="C62" s="73" t="str">
        <f>'APH KIC KIA PC'!K62</f>
        <v>Välj…</v>
      </c>
      <c r="D62" s="449">
        <f>'APH KIC KIA PC'!D62</f>
        <v>0</v>
      </c>
      <c r="E62" s="68" t="s">
        <v>112</v>
      </c>
      <c r="F62" s="68"/>
      <c r="G62" s="69">
        <v>1</v>
      </c>
      <c r="H62" s="534">
        <f>'3. Förpackningsdata'!F62</f>
        <v>0</v>
      </c>
      <c r="I62" s="534">
        <f>'3. Förpackningsdata'!G62</f>
        <v>0</v>
      </c>
      <c r="J62" s="534">
        <f>'3. Förpackningsdata'!I62</f>
        <v>0</v>
      </c>
      <c r="K62" s="534">
        <f>'3. Förpackningsdata'!H62</f>
        <v>0</v>
      </c>
      <c r="L62" s="81"/>
      <c r="M62" s="68" t="s">
        <v>1982</v>
      </c>
      <c r="N62" s="69" t="str">
        <f>IF('APH KIC KIA PC'!X62="","",'APH KIC KIA PC'!X62)</f>
        <v/>
      </c>
      <c r="O62" s="70" t="s">
        <v>1800</v>
      </c>
      <c r="P62" s="451" t="str">
        <f>TRIM('1. Artikeldata Grund'!D62)</f>
        <v/>
      </c>
      <c r="Q62" s="450" t="str">
        <f>IF(S62="","",IF('3. Förpackningsdata'!K62="","",'3. Förpackningsdata'!K62))</f>
        <v/>
      </c>
      <c r="R62" s="35"/>
      <c r="S62" s="28" t="str">
        <f>IF('3. Förpackningsdata'!L62="","",'3. Förpackningsdata'!L62)</f>
        <v/>
      </c>
      <c r="T62" s="26"/>
      <c r="U62" s="26"/>
      <c r="V62" s="26"/>
      <c r="W62" s="26"/>
      <c r="X62" s="26"/>
      <c r="Y62" s="358" t="str" cm="1">
        <f t="array" ref="Y62">IF(AC62&lt;&gt;Tabeller!$AJ$4,_xlfn.IFS(Q62=Tabeller!$AJ$3,"",Q62=Tabeller!$AM$4,"C",Q62=Tabeller!$AM$5,"L",Q62=Tabeller!$AM$6,"P",Q62="",""),"1")</f>
        <v/>
      </c>
      <c r="Z62" s="29"/>
      <c r="AA62" s="357" t="str">
        <f t="shared" si="4"/>
        <v/>
      </c>
      <c r="AB62" s="31" t="str">
        <f>TRIM(IF('3. Förpackningsdata'!M62="","",'3. Förpackningsdata'!M62))</f>
        <v/>
      </c>
      <c r="AC62" s="77" t="str">
        <f>IF(AE62="","",IF('3. Förpackningsdata'!O62="","",'3. Förpackningsdata'!O62))</f>
        <v/>
      </c>
      <c r="AD62" s="71"/>
      <c r="AE62" s="69" t="str">
        <f>IF('3. Förpackningsdata'!P62="","",'3. Förpackningsdata'!P62)</f>
        <v/>
      </c>
      <c r="AF62" s="81"/>
      <c r="AG62" s="81"/>
      <c r="AH62" s="81"/>
      <c r="AI62" s="81"/>
      <c r="AJ62" s="81"/>
      <c r="AK62" s="358" t="str" cm="1">
        <f t="array" ref="AK62">_xlfn.IFS(AC62=Tabeller!$AJ$4,"C",AC62=Tabeller!$AJ$5,"L",AC62=Tabeller!$AJ$6,"P",AC62="","")</f>
        <v/>
      </c>
      <c r="AL62" s="71"/>
      <c r="AM62" s="194" t="str">
        <f t="shared" si="5"/>
        <v/>
      </c>
      <c r="AN62" s="451" t="str">
        <f>TRIM(IF('3. Förpackningsdata'!Q62="","",'3. Förpackningsdata'!Q62))</f>
        <v/>
      </c>
      <c r="AO62" s="78" t="str">
        <f>IF(AQ62="","",IF('3. Förpackningsdata'!S62="","",'3. Förpackningsdata'!S62))</f>
        <v/>
      </c>
      <c r="AP62" s="29"/>
      <c r="AQ62" s="28" t="str">
        <f>IF('3. Förpackningsdata'!T62="","",'3. Förpackningsdata'!T62)</f>
        <v/>
      </c>
      <c r="AR62" s="26"/>
      <c r="AS62" s="26"/>
      <c r="AT62" s="26"/>
      <c r="AU62" s="26"/>
      <c r="AV62" s="26"/>
      <c r="AW62" s="358" t="str" cm="1">
        <f t="array" ref="AW62">_xlfn.IFS(AO62=Tabeller!$AK$5,"P",AO62=Tabeller!$AK$4,"L",AO62="","")</f>
        <v/>
      </c>
      <c r="AX62" s="29"/>
      <c r="AY62" s="357" t="str">
        <f t="shared" si="6"/>
        <v/>
      </c>
      <c r="AZ62" s="31" t="str">
        <f>TRIM(IF('3. Förpackningsdata'!U62="","",'3. Förpackningsdata'!U62))</f>
        <v/>
      </c>
      <c r="BA62" s="79" t="str">
        <f>IF(BC62="","",IF('3. Förpackningsdata'!W62="","",'3. Förpackningsdata'!W62))</f>
        <v/>
      </c>
      <c r="BB62" s="87"/>
      <c r="BC62" s="71" t="str">
        <f>IF('3. Förpackningsdata'!X62="","",'3. Förpackningsdata'!X62)</f>
        <v/>
      </c>
      <c r="BD62" s="87"/>
      <c r="BE62" s="87"/>
      <c r="BF62" s="87"/>
      <c r="BG62" s="87"/>
      <c r="BH62" s="87"/>
      <c r="BI62" s="148" t="str" cm="1">
        <f t="array" ref="BI62">_xlfn.IFS(BA62=Tabeller!$AK$5,"P",BA62=Tabeller!$AK$4,"L",BA62="","")</f>
        <v/>
      </c>
      <c r="BJ62" s="87"/>
      <c r="BK62" s="194" t="str">
        <f t="shared" si="7"/>
        <v/>
      </c>
      <c r="BL62" s="75" t="str">
        <f>TRIM(IF('3. Förpackningsdata'!Y62="","",'3. Förpackningsdata'!Y62))</f>
        <v/>
      </c>
    </row>
    <row r="63" spans="1:64" ht="15" x14ac:dyDescent="0.25">
      <c r="A63" s="73">
        <v>59</v>
      </c>
      <c r="B63" s="73" t="str">
        <f>'APH KIC KIA PC'!I63</f>
        <v>Välj…</v>
      </c>
      <c r="C63" s="73" t="str">
        <f>'APH KIC KIA PC'!K63</f>
        <v>Välj…</v>
      </c>
      <c r="D63" s="449">
        <f>'APH KIC KIA PC'!D63</f>
        <v>0</v>
      </c>
      <c r="E63" s="68" t="s">
        <v>112</v>
      </c>
      <c r="F63" s="68"/>
      <c r="G63" s="69">
        <v>1</v>
      </c>
      <c r="H63" s="534">
        <f>'3. Förpackningsdata'!F63</f>
        <v>0</v>
      </c>
      <c r="I63" s="534">
        <f>'3. Förpackningsdata'!G63</f>
        <v>0</v>
      </c>
      <c r="J63" s="534">
        <f>'3. Förpackningsdata'!I63</f>
        <v>0</v>
      </c>
      <c r="K63" s="534">
        <f>'3. Förpackningsdata'!H63</f>
        <v>0</v>
      </c>
      <c r="L63" s="81"/>
      <c r="M63" s="68" t="s">
        <v>1982</v>
      </c>
      <c r="N63" s="69" t="str">
        <f>IF('APH KIC KIA PC'!X63="","",'APH KIC KIA PC'!X63)</f>
        <v/>
      </c>
      <c r="O63" s="70" t="s">
        <v>1800</v>
      </c>
      <c r="P63" s="451" t="str">
        <f>TRIM('1. Artikeldata Grund'!D63)</f>
        <v/>
      </c>
      <c r="Q63" s="450" t="str">
        <f>IF(S63="","",IF('3. Förpackningsdata'!K63="","",'3. Förpackningsdata'!K63))</f>
        <v/>
      </c>
      <c r="R63" s="35"/>
      <c r="S63" s="28" t="str">
        <f>IF('3. Förpackningsdata'!L63="","",'3. Förpackningsdata'!L63)</f>
        <v/>
      </c>
      <c r="T63" s="26"/>
      <c r="U63" s="26"/>
      <c r="V63" s="26"/>
      <c r="W63" s="26"/>
      <c r="X63" s="26"/>
      <c r="Y63" s="358" t="str" cm="1">
        <f t="array" ref="Y63">IF(AC63&lt;&gt;Tabeller!$AJ$4,_xlfn.IFS(Q63=Tabeller!$AJ$3,"",Q63=Tabeller!$AM$4,"C",Q63=Tabeller!$AM$5,"L",Q63=Tabeller!$AM$6,"P",Q63="",""),"1")</f>
        <v/>
      </c>
      <c r="Z63" s="29"/>
      <c r="AA63" s="357" t="str">
        <f t="shared" si="4"/>
        <v/>
      </c>
      <c r="AB63" s="31" t="str">
        <f>TRIM(IF('3. Förpackningsdata'!M63="","",'3. Förpackningsdata'!M63))</f>
        <v/>
      </c>
      <c r="AC63" s="77" t="str">
        <f>IF(AE63="","",IF('3. Förpackningsdata'!O63="","",'3. Förpackningsdata'!O63))</f>
        <v/>
      </c>
      <c r="AD63" s="71"/>
      <c r="AE63" s="69" t="str">
        <f>IF('3. Förpackningsdata'!P63="","",'3. Förpackningsdata'!P63)</f>
        <v/>
      </c>
      <c r="AF63" s="81"/>
      <c r="AG63" s="81"/>
      <c r="AH63" s="81"/>
      <c r="AI63" s="81"/>
      <c r="AJ63" s="81"/>
      <c r="AK63" s="358" t="str" cm="1">
        <f t="array" ref="AK63">_xlfn.IFS(AC63=Tabeller!$AJ$4,"C",AC63=Tabeller!$AJ$5,"L",AC63=Tabeller!$AJ$6,"P",AC63="","")</f>
        <v/>
      </c>
      <c r="AL63" s="71"/>
      <c r="AM63" s="194" t="str">
        <f t="shared" si="5"/>
        <v/>
      </c>
      <c r="AN63" s="451" t="str">
        <f>TRIM(IF('3. Förpackningsdata'!Q63="","",'3. Förpackningsdata'!Q63))</f>
        <v/>
      </c>
      <c r="AO63" s="78" t="str">
        <f>IF(AQ63="","",IF('3. Förpackningsdata'!S63="","",'3. Förpackningsdata'!S63))</f>
        <v/>
      </c>
      <c r="AP63" s="29"/>
      <c r="AQ63" s="28" t="str">
        <f>IF('3. Förpackningsdata'!T63="","",'3. Förpackningsdata'!T63)</f>
        <v/>
      </c>
      <c r="AR63" s="26"/>
      <c r="AS63" s="26"/>
      <c r="AT63" s="26"/>
      <c r="AU63" s="26"/>
      <c r="AV63" s="26"/>
      <c r="AW63" s="358" t="str" cm="1">
        <f t="array" ref="AW63">_xlfn.IFS(AO63=Tabeller!$AK$5,"P",AO63=Tabeller!$AK$4,"L",AO63="","")</f>
        <v/>
      </c>
      <c r="AX63" s="29"/>
      <c r="AY63" s="357" t="str">
        <f t="shared" si="6"/>
        <v/>
      </c>
      <c r="AZ63" s="31" t="str">
        <f>TRIM(IF('3. Förpackningsdata'!U63="","",'3. Förpackningsdata'!U63))</f>
        <v/>
      </c>
      <c r="BA63" s="79" t="str">
        <f>IF(BC63="","",IF('3. Förpackningsdata'!W63="","",'3. Förpackningsdata'!W63))</f>
        <v/>
      </c>
      <c r="BB63" s="87"/>
      <c r="BC63" s="71" t="str">
        <f>IF('3. Förpackningsdata'!X63="","",'3. Förpackningsdata'!X63)</f>
        <v/>
      </c>
      <c r="BD63" s="87"/>
      <c r="BE63" s="87"/>
      <c r="BF63" s="87"/>
      <c r="BG63" s="87"/>
      <c r="BH63" s="87"/>
      <c r="BI63" s="148" t="str" cm="1">
        <f t="array" ref="BI63">_xlfn.IFS(BA63=Tabeller!$AK$5,"P",BA63=Tabeller!$AK$4,"L",BA63="","")</f>
        <v/>
      </c>
      <c r="BJ63" s="87"/>
      <c r="BK63" s="194" t="str">
        <f t="shared" si="7"/>
        <v/>
      </c>
      <c r="BL63" s="75" t="str">
        <f>TRIM(IF('3. Förpackningsdata'!Y63="","",'3. Förpackningsdata'!Y63))</f>
        <v/>
      </c>
    </row>
    <row r="64" spans="1:64" ht="15" x14ac:dyDescent="0.25">
      <c r="A64" s="73">
        <v>60</v>
      </c>
      <c r="B64" s="73" t="str">
        <f>'APH KIC KIA PC'!I64</f>
        <v>Välj…</v>
      </c>
      <c r="C64" s="73" t="str">
        <f>'APH KIC KIA PC'!K64</f>
        <v>Välj…</v>
      </c>
      <c r="D64" s="449">
        <f>'APH KIC KIA PC'!D64</f>
        <v>0</v>
      </c>
      <c r="E64" s="68" t="s">
        <v>112</v>
      </c>
      <c r="F64" s="68"/>
      <c r="G64" s="69">
        <v>1</v>
      </c>
      <c r="H64" s="534">
        <f>'3. Förpackningsdata'!F64</f>
        <v>0</v>
      </c>
      <c r="I64" s="534">
        <f>'3. Förpackningsdata'!G64</f>
        <v>0</v>
      </c>
      <c r="J64" s="534">
        <f>'3. Förpackningsdata'!I64</f>
        <v>0</v>
      </c>
      <c r="K64" s="534">
        <f>'3. Förpackningsdata'!H64</f>
        <v>0</v>
      </c>
      <c r="L64" s="81"/>
      <c r="M64" s="68" t="s">
        <v>1982</v>
      </c>
      <c r="N64" s="69" t="str">
        <f>IF('APH KIC KIA PC'!X64="","",'APH KIC KIA PC'!X64)</f>
        <v/>
      </c>
      <c r="O64" s="70" t="s">
        <v>1800</v>
      </c>
      <c r="P64" s="451" t="str">
        <f>TRIM('1. Artikeldata Grund'!D64)</f>
        <v/>
      </c>
      <c r="Q64" s="450" t="str">
        <f>IF(S64="","",IF('3. Förpackningsdata'!K64="","",'3. Förpackningsdata'!K64))</f>
        <v/>
      </c>
      <c r="R64" s="35"/>
      <c r="S64" s="28" t="str">
        <f>IF('3. Förpackningsdata'!L64="","",'3. Förpackningsdata'!L64)</f>
        <v/>
      </c>
      <c r="T64" s="26"/>
      <c r="U64" s="26"/>
      <c r="V64" s="26"/>
      <c r="W64" s="26"/>
      <c r="X64" s="26"/>
      <c r="Y64" s="358" t="str" cm="1">
        <f t="array" ref="Y64">IF(AC64&lt;&gt;Tabeller!$AJ$4,_xlfn.IFS(Q64=Tabeller!$AJ$3,"",Q64=Tabeller!$AM$4,"C",Q64=Tabeller!$AM$5,"L",Q64=Tabeller!$AM$6,"P",Q64="",""),"1")</f>
        <v/>
      </c>
      <c r="Z64" s="29"/>
      <c r="AA64" s="357" t="str">
        <f t="shared" si="4"/>
        <v/>
      </c>
      <c r="AB64" s="31" t="str">
        <f>TRIM(IF('3. Förpackningsdata'!M64="","",'3. Förpackningsdata'!M64))</f>
        <v/>
      </c>
      <c r="AC64" s="77" t="str">
        <f>IF(AE64="","",IF('3. Förpackningsdata'!O64="","",'3. Förpackningsdata'!O64))</f>
        <v/>
      </c>
      <c r="AD64" s="71"/>
      <c r="AE64" s="69" t="str">
        <f>IF('3. Förpackningsdata'!P64="","",'3. Förpackningsdata'!P64)</f>
        <v/>
      </c>
      <c r="AF64" s="81"/>
      <c r="AG64" s="81"/>
      <c r="AH64" s="81"/>
      <c r="AI64" s="81"/>
      <c r="AJ64" s="81"/>
      <c r="AK64" s="358" t="str" cm="1">
        <f t="array" ref="AK64">_xlfn.IFS(AC64=Tabeller!$AJ$4,"C",AC64=Tabeller!$AJ$5,"L",AC64=Tabeller!$AJ$6,"P",AC64="","")</f>
        <v/>
      </c>
      <c r="AL64" s="71"/>
      <c r="AM64" s="194" t="str">
        <f t="shared" si="5"/>
        <v/>
      </c>
      <c r="AN64" s="451" t="str">
        <f>TRIM(IF('3. Förpackningsdata'!Q64="","",'3. Förpackningsdata'!Q64))</f>
        <v/>
      </c>
      <c r="AO64" s="78" t="str">
        <f>IF(AQ64="","",IF('3. Förpackningsdata'!S64="","",'3. Förpackningsdata'!S64))</f>
        <v/>
      </c>
      <c r="AP64" s="29"/>
      <c r="AQ64" s="28" t="str">
        <f>IF('3. Förpackningsdata'!T64="","",'3. Förpackningsdata'!T64)</f>
        <v/>
      </c>
      <c r="AR64" s="26"/>
      <c r="AS64" s="26"/>
      <c r="AT64" s="26"/>
      <c r="AU64" s="26"/>
      <c r="AV64" s="26"/>
      <c r="AW64" s="358" t="str" cm="1">
        <f t="array" ref="AW64">_xlfn.IFS(AO64=Tabeller!$AK$5,"P",AO64=Tabeller!$AK$4,"L",AO64="","")</f>
        <v/>
      </c>
      <c r="AX64" s="29"/>
      <c r="AY64" s="357" t="str">
        <f t="shared" si="6"/>
        <v/>
      </c>
      <c r="AZ64" s="31" t="str">
        <f>TRIM(IF('3. Förpackningsdata'!U64="","",'3. Förpackningsdata'!U64))</f>
        <v/>
      </c>
      <c r="BA64" s="79" t="str">
        <f>IF(BC64="","",IF('3. Förpackningsdata'!W64="","",'3. Förpackningsdata'!W64))</f>
        <v/>
      </c>
      <c r="BB64" s="87"/>
      <c r="BC64" s="71" t="str">
        <f>IF('3. Förpackningsdata'!X64="","",'3. Förpackningsdata'!X64)</f>
        <v/>
      </c>
      <c r="BD64" s="87"/>
      <c r="BE64" s="87"/>
      <c r="BF64" s="87"/>
      <c r="BG64" s="87"/>
      <c r="BH64" s="87"/>
      <c r="BI64" s="148" t="str" cm="1">
        <f t="array" ref="BI64">_xlfn.IFS(BA64=Tabeller!$AK$5,"P",BA64=Tabeller!$AK$4,"L",BA64="","")</f>
        <v/>
      </c>
      <c r="BJ64" s="87"/>
      <c r="BK64" s="194" t="str">
        <f t="shared" si="7"/>
        <v/>
      </c>
      <c r="BL64" s="75" t="str">
        <f>TRIM(IF('3. Förpackningsdata'!Y64="","",'3. Förpackningsdata'!Y64))</f>
        <v/>
      </c>
    </row>
    <row r="65" spans="1:64" ht="15" x14ac:dyDescent="0.25">
      <c r="A65" s="73">
        <v>61</v>
      </c>
      <c r="B65" s="73" t="str">
        <f>'APH KIC KIA PC'!I65</f>
        <v>Välj…</v>
      </c>
      <c r="C65" s="73" t="str">
        <f>'APH KIC KIA PC'!K65</f>
        <v>Välj…</v>
      </c>
      <c r="D65" s="449">
        <f>'APH KIC KIA PC'!D65</f>
        <v>0</v>
      </c>
      <c r="E65" s="68" t="s">
        <v>112</v>
      </c>
      <c r="F65" s="68"/>
      <c r="G65" s="69">
        <v>1</v>
      </c>
      <c r="H65" s="534">
        <f>'3. Förpackningsdata'!F65</f>
        <v>0</v>
      </c>
      <c r="I65" s="534">
        <f>'3. Förpackningsdata'!G65</f>
        <v>0</v>
      </c>
      <c r="J65" s="534">
        <f>'3. Förpackningsdata'!I65</f>
        <v>0</v>
      </c>
      <c r="K65" s="534">
        <f>'3. Förpackningsdata'!H65</f>
        <v>0</v>
      </c>
      <c r="L65" s="81"/>
      <c r="M65" s="68" t="s">
        <v>1982</v>
      </c>
      <c r="N65" s="69" t="str">
        <f>IF('APH KIC KIA PC'!X65="","",'APH KIC KIA PC'!X65)</f>
        <v/>
      </c>
      <c r="O65" s="70" t="s">
        <v>1800</v>
      </c>
      <c r="P65" s="451" t="str">
        <f>TRIM('1. Artikeldata Grund'!D65)</f>
        <v/>
      </c>
      <c r="Q65" s="450" t="str">
        <f>IF(S65="","",IF('3. Förpackningsdata'!K65="","",'3. Förpackningsdata'!K65))</f>
        <v/>
      </c>
      <c r="R65" s="35"/>
      <c r="S65" s="28" t="str">
        <f>IF('3. Förpackningsdata'!L65="","",'3. Förpackningsdata'!L65)</f>
        <v/>
      </c>
      <c r="T65" s="26"/>
      <c r="U65" s="26"/>
      <c r="V65" s="26"/>
      <c r="W65" s="26"/>
      <c r="X65" s="26"/>
      <c r="Y65" s="358" t="str" cm="1">
        <f t="array" ref="Y65">IF(AC65&lt;&gt;Tabeller!$AJ$4,_xlfn.IFS(Q65=Tabeller!$AJ$3,"",Q65=Tabeller!$AM$4,"C",Q65=Tabeller!$AM$5,"L",Q65=Tabeller!$AM$6,"P",Q65="",""),"1")</f>
        <v/>
      </c>
      <c r="Z65" s="29"/>
      <c r="AA65" s="357" t="str">
        <f t="shared" si="4"/>
        <v/>
      </c>
      <c r="AB65" s="31" t="str">
        <f>TRIM(IF('3. Förpackningsdata'!M65="","",'3. Förpackningsdata'!M65))</f>
        <v/>
      </c>
      <c r="AC65" s="77" t="str">
        <f>IF(AE65="","",IF('3. Förpackningsdata'!O65="","",'3. Förpackningsdata'!O65))</f>
        <v/>
      </c>
      <c r="AD65" s="71"/>
      <c r="AE65" s="69" t="str">
        <f>IF('3. Förpackningsdata'!P65="","",'3. Förpackningsdata'!P65)</f>
        <v/>
      </c>
      <c r="AF65" s="81"/>
      <c r="AG65" s="81"/>
      <c r="AH65" s="81"/>
      <c r="AI65" s="81"/>
      <c r="AJ65" s="81"/>
      <c r="AK65" s="358" t="str" cm="1">
        <f t="array" ref="AK65">_xlfn.IFS(AC65=Tabeller!$AJ$4,"C",AC65=Tabeller!$AJ$5,"L",AC65=Tabeller!$AJ$6,"P",AC65="","")</f>
        <v/>
      </c>
      <c r="AL65" s="71"/>
      <c r="AM65" s="194" t="str">
        <f t="shared" si="5"/>
        <v/>
      </c>
      <c r="AN65" s="451" t="str">
        <f>TRIM(IF('3. Förpackningsdata'!Q65="","",'3. Förpackningsdata'!Q65))</f>
        <v/>
      </c>
      <c r="AO65" s="78" t="str">
        <f>IF(AQ65="","",IF('3. Förpackningsdata'!S65="","",'3. Förpackningsdata'!S65))</f>
        <v/>
      </c>
      <c r="AP65" s="29"/>
      <c r="AQ65" s="28" t="str">
        <f>IF('3. Förpackningsdata'!T65="","",'3. Förpackningsdata'!T65)</f>
        <v/>
      </c>
      <c r="AR65" s="26"/>
      <c r="AS65" s="26"/>
      <c r="AT65" s="26"/>
      <c r="AU65" s="26"/>
      <c r="AV65" s="26"/>
      <c r="AW65" s="358" t="str" cm="1">
        <f t="array" ref="AW65">_xlfn.IFS(AO65=Tabeller!$AK$5,"P",AO65=Tabeller!$AK$4,"L",AO65="","")</f>
        <v/>
      </c>
      <c r="AX65" s="29"/>
      <c r="AY65" s="357" t="str">
        <f t="shared" si="6"/>
        <v/>
      </c>
      <c r="AZ65" s="31" t="str">
        <f>TRIM(IF('3. Förpackningsdata'!U65="","",'3. Förpackningsdata'!U65))</f>
        <v/>
      </c>
      <c r="BA65" s="79" t="str">
        <f>IF(BC65="","",IF('3. Förpackningsdata'!W65="","",'3. Förpackningsdata'!W65))</f>
        <v/>
      </c>
      <c r="BB65" s="87"/>
      <c r="BC65" s="71" t="str">
        <f>IF('3. Förpackningsdata'!X65="","",'3. Förpackningsdata'!X65)</f>
        <v/>
      </c>
      <c r="BD65" s="87"/>
      <c r="BE65" s="87"/>
      <c r="BF65" s="87"/>
      <c r="BG65" s="87"/>
      <c r="BH65" s="87"/>
      <c r="BI65" s="148" t="str" cm="1">
        <f t="array" ref="BI65">_xlfn.IFS(BA65=Tabeller!$AK$5,"P",BA65=Tabeller!$AK$4,"L",BA65="","")</f>
        <v/>
      </c>
      <c r="BJ65" s="87"/>
      <c r="BK65" s="194" t="str">
        <f t="shared" si="7"/>
        <v/>
      </c>
      <c r="BL65" s="75" t="str">
        <f>TRIM(IF('3. Förpackningsdata'!Y65="","",'3. Förpackningsdata'!Y65))</f>
        <v/>
      </c>
    </row>
    <row r="66" spans="1:64" ht="15" x14ac:dyDescent="0.25">
      <c r="A66" s="73">
        <v>62</v>
      </c>
      <c r="B66" s="73" t="str">
        <f>'APH KIC KIA PC'!I66</f>
        <v>Välj…</v>
      </c>
      <c r="C66" s="73" t="str">
        <f>'APH KIC KIA PC'!K66</f>
        <v>Välj…</v>
      </c>
      <c r="D66" s="449">
        <f>'APH KIC KIA PC'!D66</f>
        <v>0</v>
      </c>
      <c r="E66" s="68" t="s">
        <v>112</v>
      </c>
      <c r="F66" s="68"/>
      <c r="G66" s="69">
        <v>1</v>
      </c>
      <c r="H66" s="534">
        <f>'3. Förpackningsdata'!F66</f>
        <v>0</v>
      </c>
      <c r="I66" s="534">
        <f>'3. Förpackningsdata'!G66</f>
        <v>0</v>
      </c>
      <c r="J66" s="534">
        <f>'3. Förpackningsdata'!I66</f>
        <v>0</v>
      </c>
      <c r="K66" s="534">
        <f>'3. Förpackningsdata'!H66</f>
        <v>0</v>
      </c>
      <c r="L66" s="81"/>
      <c r="M66" s="68" t="s">
        <v>1982</v>
      </c>
      <c r="N66" s="69" t="str">
        <f>IF('APH KIC KIA PC'!X66="","",'APH KIC KIA PC'!X66)</f>
        <v/>
      </c>
      <c r="O66" s="70" t="s">
        <v>1800</v>
      </c>
      <c r="P66" s="451" t="str">
        <f>TRIM('1. Artikeldata Grund'!D66)</f>
        <v/>
      </c>
      <c r="Q66" s="450" t="str">
        <f>IF(S66="","",IF('3. Förpackningsdata'!K66="","",'3. Förpackningsdata'!K66))</f>
        <v/>
      </c>
      <c r="R66" s="35"/>
      <c r="S66" s="28" t="str">
        <f>IF('3. Förpackningsdata'!L66="","",'3. Förpackningsdata'!L66)</f>
        <v/>
      </c>
      <c r="T66" s="26"/>
      <c r="U66" s="26"/>
      <c r="V66" s="26"/>
      <c r="W66" s="26"/>
      <c r="X66" s="26"/>
      <c r="Y66" s="358" t="str" cm="1">
        <f t="array" ref="Y66">IF(AC66&lt;&gt;Tabeller!$AJ$4,_xlfn.IFS(Q66=Tabeller!$AJ$3,"",Q66=Tabeller!$AM$4,"C",Q66=Tabeller!$AM$5,"L",Q66=Tabeller!$AM$6,"P",Q66="",""),"1")</f>
        <v/>
      </c>
      <c r="Z66" s="29"/>
      <c r="AA66" s="357" t="str">
        <f t="shared" si="4"/>
        <v/>
      </c>
      <c r="AB66" s="31" t="str">
        <f>TRIM(IF('3. Förpackningsdata'!M66="","",'3. Förpackningsdata'!M66))</f>
        <v/>
      </c>
      <c r="AC66" s="77" t="str">
        <f>IF(AE66="","",IF('3. Förpackningsdata'!O66="","",'3. Förpackningsdata'!O66))</f>
        <v/>
      </c>
      <c r="AD66" s="71"/>
      <c r="AE66" s="69" t="str">
        <f>IF('3. Förpackningsdata'!P66="","",'3. Förpackningsdata'!P66)</f>
        <v/>
      </c>
      <c r="AF66" s="81"/>
      <c r="AG66" s="81"/>
      <c r="AH66" s="81"/>
      <c r="AI66" s="81"/>
      <c r="AJ66" s="81"/>
      <c r="AK66" s="358" t="str" cm="1">
        <f t="array" ref="AK66">_xlfn.IFS(AC66=Tabeller!$AJ$4,"C",AC66=Tabeller!$AJ$5,"L",AC66=Tabeller!$AJ$6,"P",AC66="","")</f>
        <v/>
      </c>
      <c r="AL66" s="71"/>
      <c r="AM66" s="194" t="str">
        <f t="shared" si="5"/>
        <v/>
      </c>
      <c r="AN66" s="451" t="str">
        <f>TRIM(IF('3. Förpackningsdata'!Q66="","",'3. Förpackningsdata'!Q66))</f>
        <v/>
      </c>
      <c r="AO66" s="78" t="str">
        <f>IF(AQ66="","",IF('3. Förpackningsdata'!S66="","",'3. Förpackningsdata'!S66))</f>
        <v/>
      </c>
      <c r="AP66" s="29"/>
      <c r="AQ66" s="28" t="str">
        <f>IF('3. Förpackningsdata'!T66="","",'3. Förpackningsdata'!T66)</f>
        <v/>
      </c>
      <c r="AR66" s="26"/>
      <c r="AS66" s="26"/>
      <c r="AT66" s="26"/>
      <c r="AU66" s="26"/>
      <c r="AV66" s="26"/>
      <c r="AW66" s="358" t="str" cm="1">
        <f t="array" ref="AW66">_xlfn.IFS(AO66=Tabeller!$AK$5,"P",AO66=Tabeller!$AK$4,"L",AO66="","")</f>
        <v/>
      </c>
      <c r="AX66" s="29"/>
      <c r="AY66" s="357" t="str">
        <f t="shared" si="6"/>
        <v/>
      </c>
      <c r="AZ66" s="31" t="str">
        <f>TRIM(IF('3. Förpackningsdata'!U66="","",'3. Förpackningsdata'!U66))</f>
        <v/>
      </c>
      <c r="BA66" s="79" t="str">
        <f>IF(BC66="","",IF('3. Förpackningsdata'!W66="","",'3. Förpackningsdata'!W66))</f>
        <v/>
      </c>
      <c r="BB66" s="87"/>
      <c r="BC66" s="71" t="str">
        <f>IF('3. Förpackningsdata'!X66="","",'3. Förpackningsdata'!X66)</f>
        <v/>
      </c>
      <c r="BD66" s="87"/>
      <c r="BE66" s="87"/>
      <c r="BF66" s="87"/>
      <c r="BG66" s="87"/>
      <c r="BH66" s="87"/>
      <c r="BI66" s="148" t="str" cm="1">
        <f t="array" ref="BI66">_xlfn.IFS(BA66=Tabeller!$AK$5,"P",BA66=Tabeller!$AK$4,"L",BA66="","")</f>
        <v/>
      </c>
      <c r="BJ66" s="87"/>
      <c r="BK66" s="194" t="str">
        <f t="shared" si="7"/>
        <v/>
      </c>
      <c r="BL66" s="75" t="str">
        <f>TRIM(IF('3. Förpackningsdata'!Y66="","",'3. Förpackningsdata'!Y66))</f>
        <v/>
      </c>
    </row>
    <row r="67" spans="1:64" ht="15" x14ac:dyDescent="0.25">
      <c r="A67" s="73">
        <v>63</v>
      </c>
      <c r="B67" s="73" t="str">
        <f>'APH KIC KIA PC'!I67</f>
        <v>Välj…</v>
      </c>
      <c r="C67" s="73" t="str">
        <f>'APH KIC KIA PC'!K67</f>
        <v>Välj…</v>
      </c>
      <c r="D67" s="449">
        <f>'APH KIC KIA PC'!D67</f>
        <v>0</v>
      </c>
      <c r="E67" s="68" t="s">
        <v>112</v>
      </c>
      <c r="F67" s="68"/>
      <c r="G67" s="69">
        <v>1</v>
      </c>
      <c r="H67" s="534">
        <f>'3. Förpackningsdata'!F67</f>
        <v>0</v>
      </c>
      <c r="I67" s="534">
        <f>'3. Förpackningsdata'!G67</f>
        <v>0</v>
      </c>
      <c r="J67" s="534">
        <f>'3. Förpackningsdata'!I67</f>
        <v>0</v>
      </c>
      <c r="K67" s="534">
        <f>'3. Förpackningsdata'!H67</f>
        <v>0</v>
      </c>
      <c r="L67" s="81"/>
      <c r="M67" s="68" t="s">
        <v>1982</v>
      </c>
      <c r="N67" s="69" t="str">
        <f>IF('APH KIC KIA PC'!X67="","",'APH KIC KIA PC'!X67)</f>
        <v/>
      </c>
      <c r="O67" s="70" t="s">
        <v>1800</v>
      </c>
      <c r="P67" s="451" t="str">
        <f>TRIM('1. Artikeldata Grund'!D67)</f>
        <v/>
      </c>
      <c r="Q67" s="450" t="str">
        <f>IF(S67="","",IF('3. Förpackningsdata'!K67="","",'3. Förpackningsdata'!K67))</f>
        <v/>
      </c>
      <c r="R67" s="35"/>
      <c r="S67" s="28" t="str">
        <f>IF('3. Förpackningsdata'!L67="","",'3. Förpackningsdata'!L67)</f>
        <v/>
      </c>
      <c r="T67" s="26"/>
      <c r="U67" s="26"/>
      <c r="V67" s="26"/>
      <c r="W67" s="26"/>
      <c r="X67" s="26"/>
      <c r="Y67" s="358" t="str" cm="1">
        <f t="array" ref="Y67">IF(AC67&lt;&gt;Tabeller!$AJ$4,_xlfn.IFS(Q67=Tabeller!$AJ$3,"",Q67=Tabeller!$AM$4,"C",Q67=Tabeller!$AM$5,"L",Q67=Tabeller!$AM$6,"P",Q67="",""),"1")</f>
        <v/>
      </c>
      <c r="Z67" s="29"/>
      <c r="AA67" s="357" t="str">
        <f t="shared" si="4"/>
        <v/>
      </c>
      <c r="AB67" s="31" t="str">
        <f>TRIM(IF('3. Förpackningsdata'!M67="","",'3. Förpackningsdata'!M67))</f>
        <v/>
      </c>
      <c r="AC67" s="77" t="str">
        <f>IF(AE67="","",IF('3. Förpackningsdata'!O67="","",'3. Förpackningsdata'!O67))</f>
        <v/>
      </c>
      <c r="AD67" s="71"/>
      <c r="AE67" s="69" t="str">
        <f>IF('3. Förpackningsdata'!P67="","",'3. Förpackningsdata'!P67)</f>
        <v/>
      </c>
      <c r="AF67" s="81"/>
      <c r="AG67" s="81"/>
      <c r="AH67" s="81"/>
      <c r="AI67" s="81"/>
      <c r="AJ67" s="81"/>
      <c r="AK67" s="358" t="str" cm="1">
        <f t="array" ref="AK67">_xlfn.IFS(AC67=Tabeller!$AJ$4,"C",AC67=Tabeller!$AJ$5,"L",AC67=Tabeller!$AJ$6,"P",AC67="","")</f>
        <v/>
      </c>
      <c r="AL67" s="71"/>
      <c r="AM67" s="194" t="str">
        <f t="shared" si="5"/>
        <v/>
      </c>
      <c r="AN67" s="451" t="str">
        <f>TRIM(IF('3. Förpackningsdata'!Q67="","",'3. Förpackningsdata'!Q67))</f>
        <v/>
      </c>
      <c r="AO67" s="78" t="str">
        <f>IF(AQ67="","",IF('3. Förpackningsdata'!S67="","",'3. Förpackningsdata'!S67))</f>
        <v/>
      </c>
      <c r="AP67" s="29"/>
      <c r="AQ67" s="28" t="str">
        <f>IF('3. Förpackningsdata'!T67="","",'3. Förpackningsdata'!T67)</f>
        <v/>
      </c>
      <c r="AR67" s="26"/>
      <c r="AS67" s="26"/>
      <c r="AT67" s="26"/>
      <c r="AU67" s="26"/>
      <c r="AV67" s="26"/>
      <c r="AW67" s="358" t="str" cm="1">
        <f t="array" ref="AW67">_xlfn.IFS(AO67=Tabeller!$AK$5,"P",AO67=Tabeller!$AK$4,"L",AO67="","")</f>
        <v/>
      </c>
      <c r="AX67" s="29"/>
      <c r="AY67" s="357" t="str">
        <f t="shared" si="6"/>
        <v/>
      </c>
      <c r="AZ67" s="31" t="str">
        <f>TRIM(IF('3. Förpackningsdata'!U67="","",'3. Förpackningsdata'!U67))</f>
        <v/>
      </c>
      <c r="BA67" s="79" t="str">
        <f>IF(BC67="","",IF('3. Förpackningsdata'!W67="","",'3. Förpackningsdata'!W67))</f>
        <v/>
      </c>
      <c r="BB67" s="87"/>
      <c r="BC67" s="71" t="str">
        <f>IF('3. Förpackningsdata'!X67="","",'3. Förpackningsdata'!X67)</f>
        <v/>
      </c>
      <c r="BD67" s="87"/>
      <c r="BE67" s="87"/>
      <c r="BF67" s="87"/>
      <c r="BG67" s="87"/>
      <c r="BH67" s="87"/>
      <c r="BI67" s="148" t="str" cm="1">
        <f t="array" ref="BI67">_xlfn.IFS(BA67=Tabeller!$AK$5,"P",BA67=Tabeller!$AK$4,"L",BA67="","")</f>
        <v/>
      </c>
      <c r="BJ67" s="87"/>
      <c r="BK67" s="194" t="str">
        <f t="shared" si="7"/>
        <v/>
      </c>
      <c r="BL67" s="75" t="str">
        <f>TRIM(IF('3. Förpackningsdata'!Y67="","",'3. Förpackningsdata'!Y67))</f>
        <v/>
      </c>
    </row>
    <row r="68" spans="1:64" ht="15" x14ac:dyDescent="0.25">
      <c r="A68" s="73">
        <v>64</v>
      </c>
      <c r="B68" s="73" t="str">
        <f>'APH KIC KIA PC'!I68</f>
        <v>Välj…</v>
      </c>
      <c r="C68" s="73" t="str">
        <f>'APH KIC KIA PC'!K68</f>
        <v>Välj…</v>
      </c>
      <c r="D68" s="449">
        <f>'APH KIC KIA PC'!D68</f>
        <v>0</v>
      </c>
      <c r="E68" s="68" t="s">
        <v>112</v>
      </c>
      <c r="F68" s="68"/>
      <c r="G68" s="69">
        <v>1</v>
      </c>
      <c r="H68" s="534">
        <f>'3. Förpackningsdata'!F68</f>
        <v>0</v>
      </c>
      <c r="I68" s="534">
        <f>'3. Förpackningsdata'!G68</f>
        <v>0</v>
      </c>
      <c r="J68" s="534">
        <f>'3. Förpackningsdata'!I68</f>
        <v>0</v>
      </c>
      <c r="K68" s="534">
        <f>'3. Förpackningsdata'!H68</f>
        <v>0</v>
      </c>
      <c r="L68" s="81"/>
      <c r="M68" s="68" t="s">
        <v>1982</v>
      </c>
      <c r="N68" s="69" t="str">
        <f>IF('APH KIC KIA PC'!X68="","",'APH KIC KIA PC'!X68)</f>
        <v/>
      </c>
      <c r="O68" s="70" t="s">
        <v>1800</v>
      </c>
      <c r="P68" s="451" t="str">
        <f>TRIM('1. Artikeldata Grund'!D68)</f>
        <v/>
      </c>
      <c r="Q68" s="450" t="str">
        <f>IF(S68="","",IF('3. Förpackningsdata'!K68="","",'3. Förpackningsdata'!K68))</f>
        <v/>
      </c>
      <c r="R68" s="35"/>
      <c r="S68" s="28" t="str">
        <f>IF('3. Förpackningsdata'!L68="","",'3. Förpackningsdata'!L68)</f>
        <v/>
      </c>
      <c r="T68" s="26"/>
      <c r="U68" s="26"/>
      <c r="V68" s="26"/>
      <c r="W68" s="26"/>
      <c r="X68" s="26"/>
      <c r="Y68" s="358" t="str" cm="1">
        <f t="array" ref="Y68">IF(AC68&lt;&gt;Tabeller!$AJ$4,_xlfn.IFS(Q68=Tabeller!$AJ$3,"",Q68=Tabeller!$AM$4,"C",Q68=Tabeller!$AM$5,"L",Q68=Tabeller!$AM$6,"P",Q68="",""),"1")</f>
        <v/>
      </c>
      <c r="Z68" s="29"/>
      <c r="AA68" s="357" t="str">
        <f t="shared" si="4"/>
        <v/>
      </c>
      <c r="AB68" s="31" t="str">
        <f>TRIM(IF('3. Förpackningsdata'!M68="","",'3. Förpackningsdata'!M68))</f>
        <v/>
      </c>
      <c r="AC68" s="77" t="str">
        <f>IF(AE68="","",IF('3. Förpackningsdata'!O68="","",'3. Förpackningsdata'!O68))</f>
        <v/>
      </c>
      <c r="AD68" s="71"/>
      <c r="AE68" s="69" t="str">
        <f>IF('3. Förpackningsdata'!P68="","",'3. Förpackningsdata'!P68)</f>
        <v/>
      </c>
      <c r="AF68" s="81"/>
      <c r="AG68" s="81"/>
      <c r="AH68" s="81"/>
      <c r="AI68" s="81"/>
      <c r="AJ68" s="81"/>
      <c r="AK68" s="358" t="str" cm="1">
        <f t="array" ref="AK68">_xlfn.IFS(AC68=Tabeller!$AJ$4,"C",AC68=Tabeller!$AJ$5,"L",AC68=Tabeller!$AJ$6,"P",AC68="","")</f>
        <v/>
      </c>
      <c r="AL68" s="71"/>
      <c r="AM68" s="194" t="str">
        <f t="shared" si="5"/>
        <v/>
      </c>
      <c r="AN68" s="451" t="str">
        <f>TRIM(IF('3. Förpackningsdata'!Q68="","",'3. Förpackningsdata'!Q68))</f>
        <v/>
      </c>
      <c r="AO68" s="78" t="str">
        <f>IF(AQ68="","",IF('3. Förpackningsdata'!S68="","",'3. Förpackningsdata'!S68))</f>
        <v/>
      </c>
      <c r="AP68" s="29"/>
      <c r="AQ68" s="28" t="str">
        <f>IF('3. Förpackningsdata'!T68="","",'3. Förpackningsdata'!T68)</f>
        <v/>
      </c>
      <c r="AR68" s="26"/>
      <c r="AS68" s="26"/>
      <c r="AT68" s="26"/>
      <c r="AU68" s="26"/>
      <c r="AV68" s="26"/>
      <c r="AW68" s="358" t="str" cm="1">
        <f t="array" ref="AW68">_xlfn.IFS(AO68=Tabeller!$AK$5,"P",AO68=Tabeller!$AK$4,"L",AO68="","")</f>
        <v/>
      </c>
      <c r="AX68" s="29"/>
      <c r="AY68" s="357" t="str">
        <f t="shared" si="6"/>
        <v/>
      </c>
      <c r="AZ68" s="31" t="str">
        <f>TRIM(IF('3. Förpackningsdata'!U68="","",'3. Förpackningsdata'!U68))</f>
        <v/>
      </c>
      <c r="BA68" s="79" t="str">
        <f>IF(BC68="","",IF('3. Förpackningsdata'!W68="","",'3. Förpackningsdata'!W68))</f>
        <v/>
      </c>
      <c r="BB68" s="87"/>
      <c r="BC68" s="71" t="str">
        <f>IF('3. Förpackningsdata'!X68="","",'3. Förpackningsdata'!X68)</f>
        <v/>
      </c>
      <c r="BD68" s="87"/>
      <c r="BE68" s="87"/>
      <c r="BF68" s="87"/>
      <c r="BG68" s="87"/>
      <c r="BH68" s="87"/>
      <c r="BI68" s="148" t="str" cm="1">
        <f t="array" ref="BI68">_xlfn.IFS(BA68=Tabeller!$AK$5,"P",BA68=Tabeller!$AK$4,"L",BA68="","")</f>
        <v/>
      </c>
      <c r="BJ68" s="87"/>
      <c r="BK68" s="194" t="str">
        <f t="shared" si="7"/>
        <v/>
      </c>
      <c r="BL68" s="75" t="str">
        <f>TRIM(IF('3. Förpackningsdata'!Y68="","",'3. Förpackningsdata'!Y68))</f>
        <v/>
      </c>
    </row>
    <row r="69" spans="1:64" ht="15" x14ac:dyDescent="0.25">
      <c r="A69" s="73">
        <v>65</v>
      </c>
      <c r="B69" s="73" t="str">
        <f>'APH KIC KIA PC'!I69</f>
        <v>Välj…</v>
      </c>
      <c r="C69" s="73" t="str">
        <f>'APH KIC KIA PC'!K69</f>
        <v>Välj…</v>
      </c>
      <c r="D69" s="449">
        <f>'APH KIC KIA PC'!D69</f>
        <v>0</v>
      </c>
      <c r="E69" s="68" t="s">
        <v>112</v>
      </c>
      <c r="F69" s="68"/>
      <c r="G69" s="69">
        <v>1</v>
      </c>
      <c r="H69" s="534">
        <f>'3. Förpackningsdata'!F69</f>
        <v>0</v>
      </c>
      <c r="I69" s="534">
        <f>'3. Förpackningsdata'!G69</f>
        <v>0</v>
      </c>
      <c r="J69" s="534">
        <f>'3. Förpackningsdata'!I69</f>
        <v>0</v>
      </c>
      <c r="K69" s="534">
        <f>'3. Förpackningsdata'!H69</f>
        <v>0</v>
      </c>
      <c r="L69" s="81"/>
      <c r="M69" s="68" t="s">
        <v>1982</v>
      </c>
      <c r="N69" s="69" t="str">
        <f>IF('APH KIC KIA PC'!X69="","",'APH KIC KIA PC'!X69)</f>
        <v/>
      </c>
      <c r="O69" s="70" t="s">
        <v>1800</v>
      </c>
      <c r="P69" s="451" t="str">
        <f>TRIM('1. Artikeldata Grund'!D69)</f>
        <v/>
      </c>
      <c r="Q69" s="450" t="str">
        <f>IF(S69="","",IF('3. Förpackningsdata'!K69="","",'3. Förpackningsdata'!K69))</f>
        <v/>
      </c>
      <c r="R69" s="35"/>
      <c r="S69" s="28" t="str">
        <f>IF('3. Förpackningsdata'!L69="","",'3. Förpackningsdata'!L69)</f>
        <v/>
      </c>
      <c r="T69" s="26"/>
      <c r="U69" s="26"/>
      <c r="V69" s="26"/>
      <c r="W69" s="26"/>
      <c r="X69" s="26"/>
      <c r="Y69" s="358" t="str" cm="1">
        <f t="array" ref="Y69">IF(AC69&lt;&gt;Tabeller!$AJ$4,_xlfn.IFS(Q69=Tabeller!$AJ$3,"",Q69=Tabeller!$AM$4,"C",Q69=Tabeller!$AM$5,"L",Q69=Tabeller!$AM$6,"P",Q69="",""),"1")</f>
        <v/>
      </c>
      <c r="Z69" s="29"/>
      <c r="AA69" s="357" t="str">
        <f t="shared" si="4"/>
        <v/>
      </c>
      <c r="AB69" s="31" t="str">
        <f>TRIM(IF('3. Förpackningsdata'!M69="","",'3. Förpackningsdata'!M69))</f>
        <v/>
      </c>
      <c r="AC69" s="77" t="str">
        <f>IF(AE69="","",IF('3. Förpackningsdata'!O69="","",'3. Förpackningsdata'!O69))</f>
        <v/>
      </c>
      <c r="AD69" s="71"/>
      <c r="AE69" s="69" t="str">
        <f>IF('3. Förpackningsdata'!P69="","",'3. Förpackningsdata'!P69)</f>
        <v/>
      </c>
      <c r="AF69" s="81"/>
      <c r="AG69" s="81"/>
      <c r="AH69" s="81"/>
      <c r="AI69" s="81"/>
      <c r="AJ69" s="81"/>
      <c r="AK69" s="358" t="str" cm="1">
        <f t="array" ref="AK69">_xlfn.IFS(AC69=Tabeller!$AJ$4,"C",AC69=Tabeller!$AJ$5,"L",AC69=Tabeller!$AJ$6,"P",AC69="","")</f>
        <v/>
      </c>
      <c r="AL69" s="71"/>
      <c r="AM69" s="194" t="str">
        <f t="shared" si="5"/>
        <v/>
      </c>
      <c r="AN69" s="451" t="str">
        <f>TRIM(IF('3. Förpackningsdata'!Q69="","",'3. Förpackningsdata'!Q69))</f>
        <v/>
      </c>
      <c r="AO69" s="78" t="str">
        <f>IF(AQ69="","",IF('3. Förpackningsdata'!S69="","",'3. Förpackningsdata'!S69))</f>
        <v/>
      </c>
      <c r="AP69" s="29"/>
      <c r="AQ69" s="28" t="str">
        <f>IF('3. Förpackningsdata'!T69="","",'3. Förpackningsdata'!T69)</f>
        <v/>
      </c>
      <c r="AR69" s="26"/>
      <c r="AS69" s="26"/>
      <c r="AT69" s="26"/>
      <c r="AU69" s="26"/>
      <c r="AV69" s="26"/>
      <c r="AW69" s="358" t="str" cm="1">
        <f t="array" ref="AW69">_xlfn.IFS(AO69=Tabeller!$AK$5,"P",AO69=Tabeller!$AK$4,"L",AO69="","")</f>
        <v/>
      </c>
      <c r="AX69" s="29"/>
      <c r="AY69" s="357" t="str">
        <f t="shared" si="6"/>
        <v/>
      </c>
      <c r="AZ69" s="31" t="str">
        <f>TRIM(IF('3. Förpackningsdata'!U69="","",'3. Förpackningsdata'!U69))</f>
        <v/>
      </c>
      <c r="BA69" s="79" t="str">
        <f>IF(BC69="","",IF('3. Förpackningsdata'!W69="","",'3. Förpackningsdata'!W69))</f>
        <v/>
      </c>
      <c r="BB69" s="87"/>
      <c r="BC69" s="71" t="str">
        <f>IF('3. Förpackningsdata'!X69="","",'3. Förpackningsdata'!X69)</f>
        <v/>
      </c>
      <c r="BD69" s="87"/>
      <c r="BE69" s="87"/>
      <c r="BF69" s="87"/>
      <c r="BG69" s="87"/>
      <c r="BH69" s="87"/>
      <c r="BI69" s="148" t="str" cm="1">
        <f t="array" ref="BI69">_xlfn.IFS(BA69=Tabeller!$AK$5,"P",BA69=Tabeller!$AK$4,"L",BA69="","")</f>
        <v/>
      </c>
      <c r="BJ69" s="87"/>
      <c r="BK69" s="194" t="str">
        <f t="shared" si="7"/>
        <v/>
      </c>
      <c r="BL69" s="75" t="str">
        <f>TRIM(IF('3. Förpackningsdata'!Y69="","",'3. Förpackningsdata'!Y69))</f>
        <v/>
      </c>
    </row>
    <row r="70" spans="1:64" ht="15" x14ac:dyDescent="0.25">
      <c r="A70" s="73">
        <v>66</v>
      </c>
      <c r="B70" s="73" t="str">
        <f>'APH KIC KIA PC'!I70</f>
        <v>Välj…</v>
      </c>
      <c r="C70" s="73" t="str">
        <f>'APH KIC KIA PC'!K70</f>
        <v>Välj…</v>
      </c>
      <c r="D70" s="449">
        <f>'APH KIC KIA PC'!D70</f>
        <v>0</v>
      </c>
      <c r="E70" s="68" t="s">
        <v>112</v>
      </c>
      <c r="F70" s="68"/>
      <c r="G70" s="69">
        <v>1</v>
      </c>
      <c r="H70" s="534">
        <f>'3. Förpackningsdata'!F70</f>
        <v>0</v>
      </c>
      <c r="I70" s="534">
        <f>'3. Förpackningsdata'!G70</f>
        <v>0</v>
      </c>
      <c r="J70" s="534">
        <f>'3. Förpackningsdata'!I70</f>
        <v>0</v>
      </c>
      <c r="K70" s="534">
        <f>'3. Förpackningsdata'!H70</f>
        <v>0</v>
      </c>
      <c r="L70" s="81"/>
      <c r="M70" s="68" t="s">
        <v>1982</v>
      </c>
      <c r="N70" s="69" t="str">
        <f>IF('APH KIC KIA PC'!X70="","",'APH KIC KIA PC'!X70)</f>
        <v/>
      </c>
      <c r="O70" s="70" t="s">
        <v>1800</v>
      </c>
      <c r="P70" s="451" t="str">
        <f>TRIM('1. Artikeldata Grund'!D70)</f>
        <v/>
      </c>
      <c r="Q70" s="450" t="str">
        <f>IF(S70="","",IF('3. Förpackningsdata'!K70="","",'3. Förpackningsdata'!K70))</f>
        <v/>
      </c>
      <c r="R70" s="35"/>
      <c r="S70" s="28" t="str">
        <f>IF('3. Förpackningsdata'!L70="","",'3. Förpackningsdata'!L70)</f>
        <v/>
      </c>
      <c r="T70" s="26"/>
      <c r="U70" s="26"/>
      <c r="V70" s="26"/>
      <c r="W70" s="26"/>
      <c r="X70" s="26"/>
      <c r="Y70" s="358" t="str" cm="1">
        <f t="array" ref="Y70">IF(AC70&lt;&gt;Tabeller!$AJ$4,_xlfn.IFS(Q70=Tabeller!$AJ$3,"",Q70=Tabeller!$AM$4,"C",Q70=Tabeller!$AM$5,"L",Q70=Tabeller!$AM$6,"P",Q70="",""),"1")</f>
        <v/>
      </c>
      <c r="Z70" s="29"/>
      <c r="AA70" s="357" t="str">
        <f t="shared" si="4"/>
        <v/>
      </c>
      <c r="AB70" s="31" t="str">
        <f>TRIM(IF('3. Förpackningsdata'!M70="","",'3. Förpackningsdata'!M70))</f>
        <v/>
      </c>
      <c r="AC70" s="77" t="str">
        <f>IF(AE70="","",IF('3. Förpackningsdata'!O70="","",'3. Förpackningsdata'!O70))</f>
        <v/>
      </c>
      <c r="AD70" s="71"/>
      <c r="AE70" s="69" t="str">
        <f>IF('3. Förpackningsdata'!P70="","",'3. Förpackningsdata'!P70)</f>
        <v/>
      </c>
      <c r="AF70" s="81"/>
      <c r="AG70" s="81"/>
      <c r="AH70" s="81"/>
      <c r="AI70" s="81"/>
      <c r="AJ70" s="81"/>
      <c r="AK70" s="358" t="str" cm="1">
        <f t="array" ref="AK70">_xlfn.IFS(AC70=Tabeller!$AJ$4,"C",AC70=Tabeller!$AJ$5,"L",AC70=Tabeller!$AJ$6,"P",AC70="","")</f>
        <v/>
      </c>
      <c r="AL70" s="71"/>
      <c r="AM70" s="194" t="str">
        <f t="shared" si="5"/>
        <v/>
      </c>
      <c r="AN70" s="451" t="str">
        <f>TRIM(IF('3. Förpackningsdata'!Q70="","",'3. Förpackningsdata'!Q70))</f>
        <v/>
      </c>
      <c r="AO70" s="78" t="str">
        <f>IF(AQ70="","",IF('3. Förpackningsdata'!S70="","",'3. Förpackningsdata'!S70))</f>
        <v/>
      </c>
      <c r="AP70" s="29"/>
      <c r="AQ70" s="28" t="str">
        <f>IF('3. Förpackningsdata'!T70="","",'3. Förpackningsdata'!T70)</f>
        <v/>
      </c>
      <c r="AR70" s="26"/>
      <c r="AS70" s="26"/>
      <c r="AT70" s="26"/>
      <c r="AU70" s="26"/>
      <c r="AV70" s="26"/>
      <c r="AW70" s="358" t="str" cm="1">
        <f t="array" ref="AW70">_xlfn.IFS(AO70=Tabeller!$AK$5,"P",AO70=Tabeller!$AK$4,"L",AO70="","")</f>
        <v/>
      </c>
      <c r="AX70" s="29"/>
      <c r="AY70" s="357" t="str">
        <f t="shared" si="6"/>
        <v/>
      </c>
      <c r="AZ70" s="31" t="str">
        <f>TRIM(IF('3. Förpackningsdata'!U70="","",'3. Förpackningsdata'!U70))</f>
        <v/>
      </c>
      <c r="BA70" s="79" t="str">
        <f>IF(BC70="","",IF('3. Förpackningsdata'!W70="","",'3. Förpackningsdata'!W70))</f>
        <v/>
      </c>
      <c r="BB70" s="87"/>
      <c r="BC70" s="71" t="str">
        <f>IF('3. Förpackningsdata'!X70="","",'3. Förpackningsdata'!X70)</f>
        <v/>
      </c>
      <c r="BD70" s="87"/>
      <c r="BE70" s="87"/>
      <c r="BF70" s="87"/>
      <c r="BG70" s="87"/>
      <c r="BH70" s="87"/>
      <c r="BI70" s="148" t="str" cm="1">
        <f t="array" ref="BI70">_xlfn.IFS(BA70=Tabeller!$AK$5,"P",BA70=Tabeller!$AK$4,"L",BA70="","")</f>
        <v/>
      </c>
      <c r="BJ70" s="87"/>
      <c r="BK70" s="194" t="str">
        <f t="shared" si="7"/>
        <v/>
      </c>
      <c r="BL70" s="75" t="str">
        <f>TRIM(IF('3. Förpackningsdata'!Y70="","",'3. Förpackningsdata'!Y70))</f>
        <v/>
      </c>
    </row>
    <row r="71" spans="1:64" ht="15" x14ac:dyDescent="0.25">
      <c r="A71" s="73">
        <v>67</v>
      </c>
      <c r="B71" s="73" t="str">
        <f>'APH KIC KIA PC'!I71</f>
        <v>Välj…</v>
      </c>
      <c r="C71" s="73" t="str">
        <f>'APH KIC KIA PC'!K71</f>
        <v>Välj…</v>
      </c>
      <c r="D71" s="449">
        <f>'APH KIC KIA PC'!D71</f>
        <v>0</v>
      </c>
      <c r="E71" s="68" t="s">
        <v>112</v>
      </c>
      <c r="F71" s="68"/>
      <c r="G71" s="69">
        <v>1</v>
      </c>
      <c r="H71" s="534">
        <f>'3. Förpackningsdata'!F71</f>
        <v>0</v>
      </c>
      <c r="I71" s="534">
        <f>'3. Förpackningsdata'!G71</f>
        <v>0</v>
      </c>
      <c r="J71" s="534">
        <f>'3. Förpackningsdata'!I71</f>
        <v>0</v>
      </c>
      <c r="K71" s="534">
        <f>'3. Förpackningsdata'!H71</f>
        <v>0</v>
      </c>
      <c r="L71" s="81"/>
      <c r="M71" s="68" t="s">
        <v>1982</v>
      </c>
      <c r="N71" s="69" t="str">
        <f>IF('APH KIC KIA PC'!X71="","",'APH KIC KIA PC'!X71)</f>
        <v/>
      </c>
      <c r="O71" s="70" t="s">
        <v>1800</v>
      </c>
      <c r="P71" s="451" t="str">
        <f>TRIM('1. Artikeldata Grund'!D71)</f>
        <v/>
      </c>
      <c r="Q71" s="450" t="str">
        <f>IF(S71="","",IF('3. Förpackningsdata'!K71="","",'3. Förpackningsdata'!K71))</f>
        <v/>
      </c>
      <c r="R71" s="35"/>
      <c r="S71" s="28" t="str">
        <f>IF('3. Förpackningsdata'!L71="","",'3. Förpackningsdata'!L71)</f>
        <v/>
      </c>
      <c r="T71" s="26"/>
      <c r="U71" s="26"/>
      <c r="V71" s="26"/>
      <c r="W71" s="26"/>
      <c r="X71" s="26"/>
      <c r="Y71" s="358" t="str" cm="1">
        <f t="array" ref="Y71">IF(AC71&lt;&gt;Tabeller!$AJ$4,_xlfn.IFS(Q71=Tabeller!$AJ$3,"",Q71=Tabeller!$AM$4,"C",Q71=Tabeller!$AM$5,"L",Q71=Tabeller!$AM$6,"P",Q71="",""),"1")</f>
        <v/>
      </c>
      <c r="Z71" s="29"/>
      <c r="AA71" s="357" t="str">
        <f t="shared" si="4"/>
        <v/>
      </c>
      <c r="AB71" s="31" t="str">
        <f>TRIM(IF('3. Förpackningsdata'!M71="","",'3. Förpackningsdata'!M71))</f>
        <v/>
      </c>
      <c r="AC71" s="77" t="str">
        <f>IF(AE71="","",IF('3. Förpackningsdata'!O71="","",'3. Förpackningsdata'!O71))</f>
        <v/>
      </c>
      <c r="AD71" s="71"/>
      <c r="AE71" s="69" t="str">
        <f>IF('3. Förpackningsdata'!P71="","",'3. Förpackningsdata'!P71)</f>
        <v/>
      </c>
      <c r="AF71" s="81"/>
      <c r="AG71" s="81"/>
      <c r="AH71" s="81"/>
      <c r="AI71" s="81"/>
      <c r="AJ71" s="81"/>
      <c r="AK71" s="358" t="str" cm="1">
        <f t="array" ref="AK71">_xlfn.IFS(AC71=Tabeller!$AJ$4,"C",AC71=Tabeller!$AJ$5,"L",AC71=Tabeller!$AJ$6,"P",AC71="","")</f>
        <v/>
      </c>
      <c r="AL71" s="71"/>
      <c r="AM71" s="194" t="str">
        <f t="shared" si="5"/>
        <v/>
      </c>
      <c r="AN71" s="451" t="str">
        <f>TRIM(IF('3. Förpackningsdata'!Q71="","",'3. Förpackningsdata'!Q71))</f>
        <v/>
      </c>
      <c r="AO71" s="78" t="str">
        <f>IF(AQ71="","",IF('3. Förpackningsdata'!S71="","",'3. Förpackningsdata'!S71))</f>
        <v/>
      </c>
      <c r="AP71" s="29"/>
      <c r="AQ71" s="28" t="str">
        <f>IF('3. Förpackningsdata'!T71="","",'3. Förpackningsdata'!T71)</f>
        <v/>
      </c>
      <c r="AR71" s="26"/>
      <c r="AS71" s="26"/>
      <c r="AT71" s="26"/>
      <c r="AU71" s="26"/>
      <c r="AV71" s="26"/>
      <c r="AW71" s="358" t="str" cm="1">
        <f t="array" ref="AW71">_xlfn.IFS(AO71=Tabeller!$AK$5,"P",AO71=Tabeller!$AK$4,"L",AO71="","")</f>
        <v/>
      </c>
      <c r="AX71" s="29"/>
      <c r="AY71" s="357" t="str">
        <f t="shared" si="6"/>
        <v/>
      </c>
      <c r="AZ71" s="31" t="str">
        <f>TRIM(IF('3. Förpackningsdata'!U71="","",'3. Förpackningsdata'!U71))</f>
        <v/>
      </c>
      <c r="BA71" s="79" t="str">
        <f>IF(BC71="","",IF('3. Förpackningsdata'!W71="","",'3. Förpackningsdata'!W71))</f>
        <v/>
      </c>
      <c r="BB71" s="87"/>
      <c r="BC71" s="71" t="str">
        <f>IF('3. Förpackningsdata'!X71="","",'3. Förpackningsdata'!X71)</f>
        <v/>
      </c>
      <c r="BD71" s="87"/>
      <c r="BE71" s="87"/>
      <c r="BF71" s="87"/>
      <c r="BG71" s="87"/>
      <c r="BH71" s="87"/>
      <c r="BI71" s="148" t="str" cm="1">
        <f t="array" ref="BI71">_xlfn.IFS(BA71=Tabeller!$AK$5,"P",BA71=Tabeller!$AK$4,"L",BA71="","")</f>
        <v/>
      </c>
      <c r="BJ71" s="87"/>
      <c r="BK71" s="194" t="str">
        <f t="shared" si="7"/>
        <v/>
      </c>
      <c r="BL71" s="75" t="str">
        <f>TRIM(IF('3. Förpackningsdata'!Y71="","",'3. Förpackningsdata'!Y71))</f>
        <v/>
      </c>
    </row>
    <row r="72" spans="1:64" ht="15" x14ac:dyDescent="0.25">
      <c r="A72" s="73">
        <v>68</v>
      </c>
      <c r="B72" s="73" t="str">
        <f>'APH KIC KIA PC'!I72</f>
        <v>Välj…</v>
      </c>
      <c r="C72" s="73" t="str">
        <f>'APH KIC KIA PC'!K72</f>
        <v>Välj…</v>
      </c>
      <c r="D72" s="449">
        <f>'APH KIC KIA PC'!D72</f>
        <v>0</v>
      </c>
      <c r="E72" s="68" t="s">
        <v>112</v>
      </c>
      <c r="F72" s="68"/>
      <c r="G72" s="69">
        <v>1</v>
      </c>
      <c r="H72" s="534">
        <f>'3. Förpackningsdata'!F72</f>
        <v>0</v>
      </c>
      <c r="I72" s="534">
        <f>'3. Förpackningsdata'!G72</f>
        <v>0</v>
      </c>
      <c r="J72" s="534">
        <f>'3. Förpackningsdata'!I72</f>
        <v>0</v>
      </c>
      <c r="K72" s="534">
        <f>'3. Förpackningsdata'!H72</f>
        <v>0</v>
      </c>
      <c r="L72" s="81"/>
      <c r="M72" s="68" t="s">
        <v>1982</v>
      </c>
      <c r="N72" s="69" t="str">
        <f>IF('APH KIC KIA PC'!X72="","",'APH KIC KIA PC'!X72)</f>
        <v/>
      </c>
      <c r="O72" s="70" t="s">
        <v>1800</v>
      </c>
      <c r="P72" s="451" t="str">
        <f>TRIM('1. Artikeldata Grund'!D72)</f>
        <v/>
      </c>
      <c r="Q72" s="450" t="str">
        <f>IF(S72="","",IF('3. Förpackningsdata'!K72="","",'3. Förpackningsdata'!K72))</f>
        <v/>
      </c>
      <c r="R72" s="35"/>
      <c r="S72" s="28" t="str">
        <f>IF('3. Förpackningsdata'!L72="","",'3. Förpackningsdata'!L72)</f>
        <v/>
      </c>
      <c r="T72" s="26"/>
      <c r="U72" s="26"/>
      <c r="V72" s="26"/>
      <c r="W72" s="26"/>
      <c r="X72" s="26"/>
      <c r="Y72" s="358" t="str" cm="1">
        <f t="array" ref="Y72">IF(AC72&lt;&gt;Tabeller!$AJ$4,_xlfn.IFS(Q72=Tabeller!$AJ$3,"",Q72=Tabeller!$AM$4,"C",Q72=Tabeller!$AM$5,"L",Q72=Tabeller!$AM$6,"P",Q72="",""),"1")</f>
        <v/>
      </c>
      <c r="Z72" s="29"/>
      <c r="AA72" s="357" t="str">
        <f t="shared" si="4"/>
        <v/>
      </c>
      <c r="AB72" s="31" t="str">
        <f>TRIM(IF('3. Förpackningsdata'!M72="","",'3. Förpackningsdata'!M72))</f>
        <v/>
      </c>
      <c r="AC72" s="77" t="str">
        <f>IF(AE72="","",IF('3. Förpackningsdata'!O72="","",'3. Förpackningsdata'!O72))</f>
        <v/>
      </c>
      <c r="AD72" s="71"/>
      <c r="AE72" s="69" t="str">
        <f>IF('3. Förpackningsdata'!P72="","",'3. Förpackningsdata'!P72)</f>
        <v/>
      </c>
      <c r="AF72" s="81"/>
      <c r="AG72" s="81"/>
      <c r="AH72" s="81"/>
      <c r="AI72" s="81"/>
      <c r="AJ72" s="81"/>
      <c r="AK72" s="358" t="str" cm="1">
        <f t="array" ref="AK72">_xlfn.IFS(AC72=Tabeller!$AJ$4,"C",AC72=Tabeller!$AJ$5,"L",AC72=Tabeller!$AJ$6,"P",AC72="","")</f>
        <v/>
      </c>
      <c r="AL72" s="71"/>
      <c r="AM72" s="194" t="str">
        <f t="shared" si="5"/>
        <v/>
      </c>
      <c r="AN72" s="451" t="str">
        <f>TRIM(IF('3. Förpackningsdata'!Q72="","",'3. Förpackningsdata'!Q72))</f>
        <v/>
      </c>
      <c r="AO72" s="78" t="str">
        <f>IF(AQ72="","",IF('3. Förpackningsdata'!S72="","",'3. Förpackningsdata'!S72))</f>
        <v/>
      </c>
      <c r="AP72" s="29"/>
      <c r="AQ72" s="28" t="str">
        <f>IF('3. Förpackningsdata'!T72="","",'3. Förpackningsdata'!T72)</f>
        <v/>
      </c>
      <c r="AR72" s="26"/>
      <c r="AS72" s="26"/>
      <c r="AT72" s="26"/>
      <c r="AU72" s="26"/>
      <c r="AV72" s="26"/>
      <c r="AW72" s="358" t="str" cm="1">
        <f t="array" ref="AW72">_xlfn.IFS(AO72=Tabeller!$AK$5,"P",AO72=Tabeller!$AK$4,"L",AO72="","")</f>
        <v/>
      </c>
      <c r="AX72" s="29"/>
      <c r="AY72" s="357" t="str">
        <f t="shared" si="6"/>
        <v/>
      </c>
      <c r="AZ72" s="31" t="str">
        <f>TRIM(IF('3. Förpackningsdata'!U72="","",'3. Förpackningsdata'!U72))</f>
        <v/>
      </c>
      <c r="BA72" s="79" t="str">
        <f>IF(BC72="","",IF('3. Förpackningsdata'!W72="","",'3. Förpackningsdata'!W72))</f>
        <v/>
      </c>
      <c r="BB72" s="87"/>
      <c r="BC72" s="71" t="str">
        <f>IF('3. Förpackningsdata'!X72="","",'3. Förpackningsdata'!X72)</f>
        <v/>
      </c>
      <c r="BD72" s="87"/>
      <c r="BE72" s="87"/>
      <c r="BF72" s="87"/>
      <c r="BG72" s="87"/>
      <c r="BH72" s="87"/>
      <c r="BI72" s="148" t="str" cm="1">
        <f t="array" ref="BI72">_xlfn.IFS(BA72=Tabeller!$AK$5,"P",BA72=Tabeller!$AK$4,"L",BA72="","")</f>
        <v/>
      </c>
      <c r="BJ72" s="87"/>
      <c r="BK72" s="194" t="str">
        <f t="shared" si="7"/>
        <v/>
      </c>
      <c r="BL72" s="75" t="str">
        <f>TRIM(IF('3. Förpackningsdata'!Y72="","",'3. Förpackningsdata'!Y72))</f>
        <v/>
      </c>
    </row>
    <row r="73" spans="1:64" ht="15" x14ac:dyDescent="0.25">
      <c r="A73" s="73">
        <v>69</v>
      </c>
      <c r="B73" s="73" t="str">
        <f>'APH KIC KIA PC'!I73</f>
        <v>Välj…</v>
      </c>
      <c r="C73" s="73" t="str">
        <f>'APH KIC KIA PC'!K73</f>
        <v>Välj…</v>
      </c>
      <c r="D73" s="449">
        <f>'APH KIC KIA PC'!D73</f>
        <v>0</v>
      </c>
      <c r="E73" s="68" t="s">
        <v>112</v>
      </c>
      <c r="F73" s="68"/>
      <c r="G73" s="69">
        <v>1</v>
      </c>
      <c r="H73" s="534">
        <f>'3. Förpackningsdata'!F73</f>
        <v>0</v>
      </c>
      <c r="I73" s="534">
        <f>'3. Förpackningsdata'!G73</f>
        <v>0</v>
      </c>
      <c r="J73" s="534">
        <f>'3. Förpackningsdata'!I73</f>
        <v>0</v>
      </c>
      <c r="K73" s="534">
        <f>'3. Förpackningsdata'!H73</f>
        <v>0</v>
      </c>
      <c r="L73" s="81"/>
      <c r="M73" s="68" t="s">
        <v>1982</v>
      </c>
      <c r="N73" s="69" t="str">
        <f>IF('APH KIC KIA PC'!X73="","",'APH KIC KIA PC'!X73)</f>
        <v/>
      </c>
      <c r="O73" s="70" t="s">
        <v>1800</v>
      </c>
      <c r="P73" s="451" t="str">
        <f>TRIM('1. Artikeldata Grund'!D73)</f>
        <v/>
      </c>
      <c r="Q73" s="450" t="str">
        <f>IF(S73="","",IF('3. Förpackningsdata'!K73="","",'3. Förpackningsdata'!K73))</f>
        <v/>
      </c>
      <c r="R73" s="35"/>
      <c r="S73" s="28" t="str">
        <f>IF('3. Förpackningsdata'!L73="","",'3. Förpackningsdata'!L73)</f>
        <v/>
      </c>
      <c r="T73" s="26"/>
      <c r="U73" s="26"/>
      <c r="V73" s="26"/>
      <c r="W73" s="26"/>
      <c r="X73" s="26"/>
      <c r="Y73" s="358" t="str" cm="1">
        <f t="array" ref="Y73">IF(AC73&lt;&gt;Tabeller!$AJ$4,_xlfn.IFS(Q73=Tabeller!$AJ$3,"",Q73=Tabeller!$AM$4,"C",Q73=Tabeller!$AM$5,"L",Q73=Tabeller!$AM$6,"P",Q73="",""),"1")</f>
        <v/>
      </c>
      <c r="Z73" s="29"/>
      <c r="AA73" s="357" t="str">
        <f t="shared" si="4"/>
        <v/>
      </c>
      <c r="AB73" s="31" t="str">
        <f>TRIM(IF('3. Förpackningsdata'!M73="","",'3. Förpackningsdata'!M73))</f>
        <v/>
      </c>
      <c r="AC73" s="77" t="str">
        <f>IF(AE73="","",IF('3. Förpackningsdata'!O73="","",'3. Förpackningsdata'!O73))</f>
        <v/>
      </c>
      <c r="AD73" s="71"/>
      <c r="AE73" s="69" t="str">
        <f>IF('3. Förpackningsdata'!P73="","",'3. Förpackningsdata'!P73)</f>
        <v/>
      </c>
      <c r="AF73" s="81"/>
      <c r="AG73" s="81"/>
      <c r="AH73" s="81"/>
      <c r="AI73" s="81"/>
      <c r="AJ73" s="81"/>
      <c r="AK73" s="358" t="str" cm="1">
        <f t="array" ref="AK73">_xlfn.IFS(AC73=Tabeller!$AJ$4,"C",AC73=Tabeller!$AJ$5,"L",AC73=Tabeller!$AJ$6,"P",AC73="","")</f>
        <v/>
      </c>
      <c r="AL73" s="71"/>
      <c r="AM73" s="194" t="str">
        <f t="shared" si="5"/>
        <v/>
      </c>
      <c r="AN73" s="451" t="str">
        <f>TRIM(IF('3. Förpackningsdata'!Q73="","",'3. Förpackningsdata'!Q73))</f>
        <v/>
      </c>
      <c r="AO73" s="78" t="str">
        <f>IF(AQ73="","",IF('3. Förpackningsdata'!S73="","",'3. Förpackningsdata'!S73))</f>
        <v/>
      </c>
      <c r="AP73" s="29"/>
      <c r="AQ73" s="28" t="str">
        <f>IF('3. Förpackningsdata'!T73="","",'3. Förpackningsdata'!T73)</f>
        <v/>
      </c>
      <c r="AR73" s="26"/>
      <c r="AS73" s="26"/>
      <c r="AT73" s="26"/>
      <c r="AU73" s="26"/>
      <c r="AV73" s="26"/>
      <c r="AW73" s="358" t="str" cm="1">
        <f t="array" ref="AW73">_xlfn.IFS(AO73=Tabeller!$AK$5,"P",AO73=Tabeller!$AK$4,"L",AO73="","")</f>
        <v/>
      </c>
      <c r="AX73" s="29"/>
      <c r="AY73" s="357" t="str">
        <f t="shared" si="6"/>
        <v/>
      </c>
      <c r="AZ73" s="31" t="str">
        <f>TRIM(IF('3. Förpackningsdata'!U73="","",'3. Förpackningsdata'!U73))</f>
        <v/>
      </c>
      <c r="BA73" s="79" t="str">
        <f>IF(BC73="","",IF('3. Förpackningsdata'!W73="","",'3. Förpackningsdata'!W73))</f>
        <v/>
      </c>
      <c r="BB73" s="87"/>
      <c r="BC73" s="71" t="str">
        <f>IF('3. Förpackningsdata'!X73="","",'3. Förpackningsdata'!X73)</f>
        <v/>
      </c>
      <c r="BD73" s="87"/>
      <c r="BE73" s="87"/>
      <c r="BF73" s="87"/>
      <c r="BG73" s="87"/>
      <c r="BH73" s="87"/>
      <c r="BI73" s="148" t="str" cm="1">
        <f t="array" ref="BI73">_xlfn.IFS(BA73=Tabeller!$AK$5,"P",BA73=Tabeller!$AK$4,"L",BA73="","")</f>
        <v/>
      </c>
      <c r="BJ73" s="87"/>
      <c r="BK73" s="194" t="str">
        <f t="shared" si="7"/>
        <v/>
      </c>
      <c r="BL73" s="75" t="str">
        <f>TRIM(IF('3. Förpackningsdata'!Y73="","",'3. Förpackningsdata'!Y73))</f>
        <v/>
      </c>
    </row>
    <row r="74" spans="1:64" ht="15" x14ac:dyDescent="0.25">
      <c r="A74" s="73">
        <v>70</v>
      </c>
      <c r="B74" s="73" t="str">
        <f>'APH KIC KIA PC'!I74</f>
        <v>Välj…</v>
      </c>
      <c r="C74" s="73" t="str">
        <f>'APH KIC KIA PC'!K74</f>
        <v>Välj…</v>
      </c>
      <c r="D74" s="449">
        <f>'APH KIC KIA PC'!D74</f>
        <v>0</v>
      </c>
      <c r="E74" s="68" t="s">
        <v>112</v>
      </c>
      <c r="F74" s="68"/>
      <c r="G74" s="69">
        <v>1</v>
      </c>
      <c r="H74" s="534">
        <f>'3. Förpackningsdata'!F74</f>
        <v>0</v>
      </c>
      <c r="I74" s="534">
        <f>'3. Förpackningsdata'!G74</f>
        <v>0</v>
      </c>
      <c r="J74" s="534">
        <f>'3. Förpackningsdata'!I74</f>
        <v>0</v>
      </c>
      <c r="K74" s="534">
        <f>'3. Förpackningsdata'!H74</f>
        <v>0</v>
      </c>
      <c r="L74" s="81"/>
      <c r="M74" s="68" t="s">
        <v>1982</v>
      </c>
      <c r="N74" s="69" t="str">
        <f>IF('APH KIC KIA PC'!X74="","",'APH KIC KIA PC'!X74)</f>
        <v/>
      </c>
      <c r="O74" s="70" t="s">
        <v>1800</v>
      </c>
      <c r="P74" s="451" t="str">
        <f>TRIM('1. Artikeldata Grund'!D74)</f>
        <v/>
      </c>
      <c r="Q74" s="450" t="str">
        <f>IF(S74="","",IF('3. Förpackningsdata'!K74="","",'3. Förpackningsdata'!K74))</f>
        <v/>
      </c>
      <c r="R74" s="35"/>
      <c r="S74" s="28" t="str">
        <f>IF('3. Förpackningsdata'!L74="","",'3. Förpackningsdata'!L74)</f>
        <v/>
      </c>
      <c r="T74" s="26"/>
      <c r="U74" s="26"/>
      <c r="V74" s="26"/>
      <c r="W74" s="26"/>
      <c r="X74" s="26"/>
      <c r="Y74" s="358" t="str" cm="1">
        <f t="array" ref="Y74">IF(AC74&lt;&gt;Tabeller!$AJ$4,_xlfn.IFS(Q74=Tabeller!$AJ$3,"",Q74=Tabeller!$AM$4,"C",Q74=Tabeller!$AM$5,"L",Q74=Tabeller!$AM$6,"P",Q74="",""),"1")</f>
        <v/>
      </c>
      <c r="Z74" s="29"/>
      <c r="AA74" s="357" t="str">
        <f t="shared" si="4"/>
        <v/>
      </c>
      <c r="AB74" s="31" t="str">
        <f>TRIM(IF('3. Förpackningsdata'!M74="","",'3. Förpackningsdata'!M74))</f>
        <v/>
      </c>
      <c r="AC74" s="77" t="str">
        <f>IF(AE74="","",IF('3. Förpackningsdata'!O74="","",'3. Förpackningsdata'!O74))</f>
        <v/>
      </c>
      <c r="AD74" s="71"/>
      <c r="AE74" s="69" t="str">
        <f>IF('3. Förpackningsdata'!P74="","",'3. Förpackningsdata'!P74)</f>
        <v/>
      </c>
      <c r="AF74" s="81"/>
      <c r="AG74" s="81"/>
      <c r="AH74" s="81"/>
      <c r="AI74" s="81"/>
      <c r="AJ74" s="81"/>
      <c r="AK74" s="358" t="str" cm="1">
        <f t="array" ref="AK74">_xlfn.IFS(AC74=Tabeller!$AJ$4,"C",AC74=Tabeller!$AJ$5,"L",AC74=Tabeller!$AJ$6,"P",AC74="","")</f>
        <v/>
      </c>
      <c r="AL74" s="71"/>
      <c r="AM74" s="194" t="str">
        <f t="shared" si="5"/>
        <v/>
      </c>
      <c r="AN74" s="451" t="str">
        <f>TRIM(IF('3. Förpackningsdata'!Q74="","",'3. Förpackningsdata'!Q74))</f>
        <v/>
      </c>
      <c r="AO74" s="78" t="str">
        <f>IF(AQ74="","",IF('3. Förpackningsdata'!S74="","",'3. Förpackningsdata'!S74))</f>
        <v/>
      </c>
      <c r="AP74" s="29"/>
      <c r="AQ74" s="28" t="str">
        <f>IF('3. Förpackningsdata'!T74="","",'3. Förpackningsdata'!T74)</f>
        <v/>
      </c>
      <c r="AR74" s="26"/>
      <c r="AS74" s="26"/>
      <c r="AT74" s="26"/>
      <c r="AU74" s="26"/>
      <c r="AV74" s="26"/>
      <c r="AW74" s="358" t="str" cm="1">
        <f t="array" ref="AW74">_xlfn.IFS(AO74=Tabeller!$AK$5,"P",AO74=Tabeller!$AK$4,"L",AO74="","")</f>
        <v/>
      </c>
      <c r="AX74" s="29"/>
      <c r="AY74" s="357" t="str">
        <f t="shared" si="6"/>
        <v/>
      </c>
      <c r="AZ74" s="31" t="str">
        <f>TRIM(IF('3. Förpackningsdata'!U74="","",'3. Förpackningsdata'!U74))</f>
        <v/>
      </c>
      <c r="BA74" s="79" t="str">
        <f>IF(BC74="","",IF('3. Förpackningsdata'!W74="","",'3. Förpackningsdata'!W74))</f>
        <v/>
      </c>
      <c r="BB74" s="87"/>
      <c r="BC74" s="71" t="str">
        <f>IF('3. Förpackningsdata'!X74="","",'3. Förpackningsdata'!X74)</f>
        <v/>
      </c>
      <c r="BD74" s="87"/>
      <c r="BE74" s="87"/>
      <c r="BF74" s="87"/>
      <c r="BG74" s="87"/>
      <c r="BH74" s="87"/>
      <c r="BI74" s="148" t="str" cm="1">
        <f t="array" ref="BI74">_xlfn.IFS(BA74=Tabeller!$AK$5,"P",BA74=Tabeller!$AK$4,"L",BA74="","")</f>
        <v/>
      </c>
      <c r="BJ74" s="87"/>
      <c r="BK74" s="194" t="str">
        <f t="shared" si="7"/>
        <v/>
      </c>
      <c r="BL74" s="75" t="str">
        <f>TRIM(IF('3. Förpackningsdata'!Y74="","",'3. Förpackningsdata'!Y74))</f>
        <v/>
      </c>
    </row>
    <row r="75" spans="1:64" ht="15" x14ac:dyDescent="0.25">
      <c r="A75" s="73">
        <v>71</v>
      </c>
      <c r="B75" s="73" t="str">
        <f>'APH KIC KIA PC'!I75</f>
        <v>Välj…</v>
      </c>
      <c r="C75" s="73" t="str">
        <f>'APH KIC KIA PC'!K75</f>
        <v>Välj…</v>
      </c>
      <c r="D75" s="449">
        <f>'APH KIC KIA PC'!D75</f>
        <v>0</v>
      </c>
      <c r="E75" s="68" t="s">
        <v>112</v>
      </c>
      <c r="F75" s="68"/>
      <c r="G75" s="69">
        <v>1</v>
      </c>
      <c r="H75" s="534">
        <f>'3. Förpackningsdata'!F75</f>
        <v>0</v>
      </c>
      <c r="I75" s="534">
        <f>'3. Förpackningsdata'!G75</f>
        <v>0</v>
      </c>
      <c r="J75" s="534">
        <f>'3. Förpackningsdata'!I75</f>
        <v>0</v>
      </c>
      <c r="K75" s="534">
        <f>'3. Förpackningsdata'!H75</f>
        <v>0</v>
      </c>
      <c r="L75" s="81"/>
      <c r="M75" s="68" t="s">
        <v>1982</v>
      </c>
      <c r="N75" s="69" t="str">
        <f>IF('APH KIC KIA PC'!X75="","",'APH KIC KIA PC'!X75)</f>
        <v/>
      </c>
      <c r="O75" s="70" t="s">
        <v>1800</v>
      </c>
      <c r="P75" s="451" t="str">
        <f>TRIM('1. Artikeldata Grund'!D75)</f>
        <v/>
      </c>
      <c r="Q75" s="450" t="str">
        <f>IF(S75="","",IF('3. Förpackningsdata'!K75="","",'3. Förpackningsdata'!K75))</f>
        <v/>
      </c>
      <c r="R75" s="35"/>
      <c r="S75" s="28" t="str">
        <f>IF('3. Förpackningsdata'!L75="","",'3. Förpackningsdata'!L75)</f>
        <v/>
      </c>
      <c r="T75" s="26"/>
      <c r="U75" s="26"/>
      <c r="V75" s="26"/>
      <c r="W75" s="26"/>
      <c r="X75" s="26"/>
      <c r="Y75" s="358" t="str" cm="1">
        <f t="array" ref="Y75">IF(AC75&lt;&gt;Tabeller!$AJ$4,_xlfn.IFS(Q75=Tabeller!$AJ$3,"",Q75=Tabeller!$AM$4,"C",Q75=Tabeller!$AM$5,"L",Q75=Tabeller!$AM$6,"P",Q75="",""),"1")</f>
        <v/>
      </c>
      <c r="Z75" s="29"/>
      <c r="AA75" s="357" t="str">
        <f t="shared" si="4"/>
        <v/>
      </c>
      <c r="AB75" s="31" t="str">
        <f>TRIM(IF('3. Förpackningsdata'!M75="","",'3. Förpackningsdata'!M75))</f>
        <v/>
      </c>
      <c r="AC75" s="77" t="str">
        <f>IF(AE75="","",IF('3. Förpackningsdata'!O75="","",'3. Förpackningsdata'!O75))</f>
        <v/>
      </c>
      <c r="AD75" s="71"/>
      <c r="AE75" s="69" t="str">
        <f>IF('3. Förpackningsdata'!P75="","",'3. Förpackningsdata'!P75)</f>
        <v/>
      </c>
      <c r="AF75" s="81"/>
      <c r="AG75" s="81"/>
      <c r="AH75" s="81"/>
      <c r="AI75" s="81"/>
      <c r="AJ75" s="81"/>
      <c r="AK75" s="358" t="str" cm="1">
        <f t="array" ref="AK75">_xlfn.IFS(AC75=Tabeller!$AJ$4,"C",AC75=Tabeller!$AJ$5,"L",AC75=Tabeller!$AJ$6,"P",AC75="","")</f>
        <v/>
      </c>
      <c r="AL75" s="71"/>
      <c r="AM75" s="194" t="str">
        <f t="shared" si="5"/>
        <v/>
      </c>
      <c r="AN75" s="451" t="str">
        <f>TRIM(IF('3. Förpackningsdata'!Q75="","",'3. Förpackningsdata'!Q75))</f>
        <v/>
      </c>
      <c r="AO75" s="78" t="str">
        <f>IF(AQ75="","",IF('3. Förpackningsdata'!S75="","",'3. Förpackningsdata'!S75))</f>
        <v/>
      </c>
      <c r="AP75" s="29"/>
      <c r="AQ75" s="28" t="str">
        <f>IF('3. Förpackningsdata'!T75="","",'3. Förpackningsdata'!T75)</f>
        <v/>
      </c>
      <c r="AR75" s="26"/>
      <c r="AS75" s="26"/>
      <c r="AT75" s="26"/>
      <c r="AU75" s="26"/>
      <c r="AV75" s="26"/>
      <c r="AW75" s="358" t="str" cm="1">
        <f t="array" ref="AW75">_xlfn.IFS(AO75=Tabeller!$AK$5,"P",AO75=Tabeller!$AK$4,"L",AO75="","")</f>
        <v/>
      </c>
      <c r="AX75" s="29"/>
      <c r="AY75" s="357" t="str">
        <f t="shared" si="6"/>
        <v/>
      </c>
      <c r="AZ75" s="31" t="str">
        <f>TRIM(IF('3. Förpackningsdata'!U75="","",'3. Förpackningsdata'!U75))</f>
        <v/>
      </c>
      <c r="BA75" s="79" t="str">
        <f>IF(BC75="","",IF('3. Förpackningsdata'!W75="","",'3. Förpackningsdata'!W75))</f>
        <v/>
      </c>
      <c r="BB75" s="87"/>
      <c r="BC75" s="71" t="str">
        <f>IF('3. Förpackningsdata'!X75="","",'3. Förpackningsdata'!X75)</f>
        <v/>
      </c>
      <c r="BD75" s="87"/>
      <c r="BE75" s="87"/>
      <c r="BF75" s="87"/>
      <c r="BG75" s="87"/>
      <c r="BH75" s="87"/>
      <c r="BI75" s="148" t="str" cm="1">
        <f t="array" ref="BI75">_xlfn.IFS(BA75=Tabeller!$AK$5,"P",BA75=Tabeller!$AK$4,"L",BA75="","")</f>
        <v/>
      </c>
      <c r="BJ75" s="87"/>
      <c r="BK75" s="194" t="str">
        <f t="shared" si="7"/>
        <v/>
      </c>
      <c r="BL75" s="75" t="str">
        <f>TRIM(IF('3. Förpackningsdata'!Y75="","",'3. Förpackningsdata'!Y75))</f>
        <v/>
      </c>
    </row>
    <row r="76" spans="1:64" ht="15" x14ac:dyDescent="0.25">
      <c r="A76" s="73">
        <v>72</v>
      </c>
      <c r="B76" s="73" t="str">
        <f>'APH KIC KIA PC'!I76</f>
        <v>Välj…</v>
      </c>
      <c r="C76" s="73" t="str">
        <f>'APH KIC KIA PC'!K76</f>
        <v>Välj…</v>
      </c>
      <c r="D76" s="449">
        <f>'APH KIC KIA PC'!D76</f>
        <v>0</v>
      </c>
      <c r="E76" s="68" t="s">
        <v>112</v>
      </c>
      <c r="F76" s="68"/>
      <c r="G76" s="69">
        <v>1</v>
      </c>
      <c r="H76" s="534">
        <f>'3. Förpackningsdata'!F76</f>
        <v>0</v>
      </c>
      <c r="I76" s="534">
        <f>'3. Förpackningsdata'!G76</f>
        <v>0</v>
      </c>
      <c r="J76" s="534">
        <f>'3. Förpackningsdata'!I76</f>
        <v>0</v>
      </c>
      <c r="K76" s="534">
        <f>'3. Förpackningsdata'!H76</f>
        <v>0</v>
      </c>
      <c r="L76" s="81"/>
      <c r="M76" s="68" t="s">
        <v>1982</v>
      </c>
      <c r="N76" s="69" t="str">
        <f>IF('APH KIC KIA PC'!X76="","",'APH KIC KIA PC'!X76)</f>
        <v/>
      </c>
      <c r="O76" s="70" t="s">
        <v>1800</v>
      </c>
      <c r="P76" s="451" t="str">
        <f>TRIM('1. Artikeldata Grund'!D76)</f>
        <v/>
      </c>
      <c r="Q76" s="450" t="str">
        <f>IF(S76="","",IF('3. Förpackningsdata'!K76="","",'3. Förpackningsdata'!K76))</f>
        <v/>
      </c>
      <c r="R76" s="35"/>
      <c r="S76" s="28" t="str">
        <f>IF('3. Förpackningsdata'!L76="","",'3. Förpackningsdata'!L76)</f>
        <v/>
      </c>
      <c r="T76" s="26"/>
      <c r="U76" s="26"/>
      <c r="V76" s="26"/>
      <c r="W76" s="26"/>
      <c r="X76" s="26"/>
      <c r="Y76" s="358" t="str" cm="1">
        <f t="array" ref="Y76">IF(AC76&lt;&gt;Tabeller!$AJ$4,_xlfn.IFS(Q76=Tabeller!$AJ$3,"",Q76=Tabeller!$AM$4,"C",Q76=Tabeller!$AM$5,"L",Q76=Tabeller!$AM$6,"P",Q76="",""),"1")</f>
        <v/>
      </c>
      <c r="Z76" s="29"/>
      <c r="AA76" s="357" t="str">
        <f t="shared" si="4"/>
        <v/>
      </c>
      <c r="AB76" s="31" t="str">
        <f>TRIM(IF('3. Förpackningsdata'!M76="","",'3. Förpackningsdata'!M76))</f>
        <v/>
      </c>
      <c r="AC76" s="77" t="str">
        <f>IF(AE76="","",IF('3. Förpackningsdata'!O76="","",'3. Förpackningsdata'!O76))</f>
        <v/>
      </c>
      <c r="AD76" s="71"/>
      <c r="AE76" s="69" t="str">
        <f>IF('3. Förpackningsdata'!P76="","",'3. Förpackningsdata'!P76)</f>
        <v/>
      </c>
      <c r="AF76" s="81"/>
      <c r="AG76" s="81"/>
      <c r="AH76" s="81"/>
      <c r="AI76" s="81"/>
      <c r="AJ76" s="81"/>
      <c r="AK76" s="358" t="str" cm="1">
        <f t="array" ref="AK76">_xlfn.IFS(AC76=Tabeller!$AJ$4,"C",AC76=Tabeller!$AJ$5,"L",AC76=Tabeller!$AJ$6,"P",AC76="","")</f>
        <v/>
      </c>
      <c r="AL76" s="71"/>
      <c r="AM76" s="194" t="str">
        <f t="shared" si="5"/>
        <v/>
      </c>
      <c r="AN76" s="451" t="str">
        <f>TRIM(IF('3. Förpackningsdata'!Q76="","",'3. Förpackningsdata'!Q76))</f>
        <v/>
      </c>
      <c r="AO76" s="78" t="str">
        <f>IF(AQ76="","",IF('3. Förpackningsdata'!S76="","",'3. Förpackningsdata'!S76))</f>
        <v/>
      </c>
      <c r="AP76" s="29"/>
      <c r="AQ76" s="28" t="str">
        <f>IF('3. Förpackningsdata'!T76="","",'3. Förpackningsdata'!T76)</f>
        <v/>
      </c>
      <c r="AR76" s="26"/>
      <c r="AS76" s="26"/>
      <c r="AT76" s="26"/>
      <c r="AU76" s="26"/>
      <c r="AV76" s="26"/>
      <c r="AW76" s="358" t="str" cm="1">
        <f t="array" ref="AW76">_xlfn.IFS(AO76=Tabeller!$AK$5,"P",AO76=Tabeller!$AK$4,"L",AO76="","")</f>
        <v/>
      </c>
      <c r="AX76" s="29"/>
      <c r="AY76" s="357" t="str">
        <f t="shared" si="6"/>
        <v/>
      </c>
      <c r="AZ76" s="31" t="str">
        <f>TRIM(IF('3. Förpackningsdata'!U76="","",'3. Förpackningsdata'!U76))</f>
        <v/>
      </c>
      <c r="BA76" s="79" t="str">
        <f>IF(BC76="","",IF('3. Förpackningsdata'!W76="","",'3. Förpackningsdata'!W76))</f>
        <v/>
      </c>
      <c r="BB76" s="87"/>
      <c r="BC76" s="71" t="str">
        <f>IF('3. Förpackningsdata'!X76="","",'3. Förpackningsdata'!X76)</f>
        <v/>
      </c>
      <c r="BD76" s="87"/>
      <c r="BE76" s="87"/>
      <c r="BF76" s="87"/>
      <c r="BG76" s="87"/>
      <c r="BH76" s="87"/>
      <c r="BI76" s="148" t="str" cm="1">
        <f t="array" ref="BI76">_xlfn.IFS(BA76=Tabeller!$AK$5,"P",BA76=Tabeller!$AK$4,"L",BA76="","")</f>
        <v/>
      </c>
      <c r="BJ76" s="87"/>
      <c r="BK76" s="194" t="str">
        <f t="shared" si="7"/>
        <v/>
      </c>
      <c r="BL76" s="75" t="str">
        <f>TRIM(IF('3. Förpackningsdata'!Y76="","",'3. Förpackningsdata'!Y76))</f>
        <v/>
      </c>
    </row>
    <row r="77" spans="1:64" ht="15" x14ac:dyDescent="0.25">
      <c r="A77" s="73">
        <v>73</v>
      </c>
      <c r="B77" s="73" t="str">
        <f>'APH KIC KIA PC'!I77</f>
        <v>Välj…</v>
      </c>
      <c r="C77" s="73" t="str">
        <f>'APH KIC KIA PC'!K77</f>
        <v>Välj…</v>
      </c>
      <c r="D77" s="449">
        <f>'APH KIC KIA PC'!D77</f>
        <v>0</v>
      </c>
      <c r="E77" s="68" t="s">
        <v>112</v>
      </c>
      <c r="F77" s="68"/>
      <c r="G77" s="69">
        <v>1</v>
      </c>
      <c r="H77" s="534">
        <f>'3. Förpackningsdata'!F77</f>
        <v>0</v>
      </c>
      <c r="I77" s="534">
        <f>'3. Förpackningsdata'!G77</f>
        <v>0</v>
      </c>
      <c r="J77" s="534">
        <f>'3. Förpackningsdata'!I77</f>
        <v>0</v>
      </c>
      <c r="K77" s="534">
        <f>'3. Förpackningsdata'!H77</f>
        <v>0</v>
      </c>
      <c r="L77" s="81"/>
      <c r="M77" s="68" t="s">
        <v>1982</v>
      </c>
      <c r="N77" s="69" t="str">
        <f>IF('APH KIC KIA PC'!X77="","",'APH KIC KIA PC'!X77)</f>
        <v/>
      </c>
      <c r="O77" s="70" t="s">
        <v>1800</v>
      </c>
      <c r="P77" s="451" t="str">
        <f>TRIM('1. Artikeldata Grund'!D77)</f>
        <v/>
      </c>
      <c r="Q77" s="450" t="str">
        <f>IF(S77="","",IF('3. Förpackningsdata'!K77="","",'3. Förpackningsdata'!K77))</f>
        <v/>
      </c>
      <c r="R77" s="35"/>
      <c r="S77" s="28" t="str">
        <f>IF('3. Förpackningsdata'!L77="","",'3. Förpackningsdata'!L77)</f>
        <v/>
      </c>
      <c r="T77" s="26"/>
      <c r="U77" s="26"/>
      <c r="V77" s="26"/>
      <c r="W77" s="26"/>
      <c r="X77" s="26"/>
      <c r="Y77" s="358" t="str" cm="1">
        <f t="array" ref="Y77">IF(AC77&lt;&gt;Tabeller!$AJ$4,_xlfn.IFS(Q77=Tabeller!$AJ$3,"",Q77=Tabeller!$AM$4,"C",Q77=Tabeller!$AM$5,"L",Q77=Tabeller!$AM$6,"P",Q77="",""),"1")</f>
        <v/>
      </c>
      <c r="Z77" s="29"/>
      <c r="AA77" s="357" t="str">
        <f t="shared" si="4"/>
        <v/>
      </c>
      <c r="AB77" s="31" t="str">
        <f>TRIM(IF('3. Förpackningsdata'!M77="","",'3. Förpackningsdata'!M77))</f>
        <v/>
      </c>
      <c r="AC77" s="77" t="str">
        <f>IF(AE77="","",IF('3. Förpackningsdata'!O77="","",'3. Förpackningsdata'!O77))</f>
        <v/>
      </c>
      <c r="AD77" s="71"/>
      <c r="AE77" s="69" t="str">
        <f>IF('3. Förpackningsdata'!P77="","",'3. Förpackningsdata'!P77)</f>
        <v/>
      </c>
      <c r="AF77" s="81"/>
      <c r="AG77" s="81"/>
      <c r="AH77" s="81"/>
      <c r="AI77" s="81"/>
      <c r="AJ77" s="81"/>
      <c r="AK77" s="358" t="str" cm="1">
        <f t="array" ref="AK77">_xlfn.IFS(AC77=Tabeller!$AJ$4,"C",AC77=Tabeller!$AJ$5,"L",AC77=Tabeller!$AJ$6,"P",AC77="","")</f>
        <v/>
      </c>
      <c r="AL77" s="71"/>
      <c r="AM77" s="194" t="str">
        <f t="shared" si="5"/>
        <v/>
      </c>
      <c r="AN77" s="451" t="str">
        <f>TRIM(IF('3. Förpackningsdata'!Q77="","",'3. Förpackningsdata'!Q77))</f>
        <v/>
      </c>
      <c r="AO77" s="78" t="str">
        <f>IF(AQ77="","",IF('3. Förpackningsdata'!S77="","",'3. Förpackningsdata'!S77))</f>
        <v/>
      </c>
      <c r="AP77" s="29"/>
      <c r="AQ77" s="28" t="str">
        <f>IF('3. Förpackningsdata'!T77="","",'3. Förpackningsdata'!T77)</f>
        <v/>
      </c>
      <c r="AR77" s="26"/>
      <c r="AS77" s="26"/>
      <c r="AT77" s="26"/>
      <c r="AU77" s="26"/>
      <c r="AV77" s="26"/>
      <c r="AW77" s="358" t="str" cm="1">
        <f t="array" ref="AW77">_xlfn.IFS(AO77=Tabeller!$AK$5,"P",AO77=Tabeller!$AK$4,"L",AO77="","")</f>
        <v/>
      </c>
      <c r="AX77" s="29"/>
      <c r="AY77" s="357" t="str">
        <f t="shared" si="6"/>
        <v/>
      </c>
      <c r="AZ77" s="31" t="str">
        <f>TRIM(IF('3. Förpackningsdata'!U77="","",'3. Förpackningsdata'!U77))</f>
        <v/>
      </c>
      <c r="BA77" s="79" t="str">
        <f>IF(BC77="","",IF('3. Förpackningsdata'!W77="","",'3. Förpackningsdata'!W77))</f>
        <v/>
      </c>
      <c r="BB77" s="87"/>
      <c r="BC77" s="71" t="str">
        <f>IF('3. Förpackningsdata'!X77="","",'3. Förpackningsdata'!X77)</f>
        <v/>
      </c>
      <c r="BD77" s="87"/>
      <c r="BE77" s="87"/>
      <c r="BF77" s="87"/>
      <c r="BG77" s="87"/>
      <c r="BH77" s="87"/>
      <c r="BI77" s="148" t="str" cm="1">
        <f t="array" ref="BI77">_xlfn.IFS(BA77=Tabeller!$AK$5,"P",BA77=Tabeller!$AK$4,"L",BA77="","")</f>
        <v/>
      </c>
      <c r="BJ77" s="87"/>
      <c r="BK77" s="194" t="str">
        <f t="shared" si="7"/>
        <v/>
      </c>
      <c r="BL77" s="75" t="str">
        <f>TRIM(IF('3. Förpackningsdata'!Y77="","",'3. Förpackningsdata'!Y77))</f>
        <v/>
      </c>
    </row>
    <row r="78" spans="1:64" ht="15" x14ac:dyDescent="0.25">
      <c r="A78" s="73">
        <v>74</v>
      </c>
      <c r="B78" s="73" t="str">
        <f>'APH KIC KIA PC'!I78</f>
        <v>Välj…</v>
      </c>
      <c r="C78" s="73" t="str">
        <f>'APH KIC KIA PC'!K78</f>
        <v>Välj…</v>
      </c>
      <c r="D78" s="449">
        <f>'APH KIC KIA PC'!D78</f>
        <v>0</v>
      </c>
      <c r="E78" s="68" t="s">
        <v>112</v>
      </c>
      <c r="F78" s="68"/>
      <c r="G78" s="69">
        <v>1</v>
      </c>
      <c r="H78" s="534">
        <f>'3. Förpackningsdata'!F78</f>
        <v>0</v>
      </c>
      <c r="I78" s="534">
        <f>'3. Förpackningsdata'!G78</f>
        <v>0</v>
      </c>
      <c r="J78" s="534">
        <f>'3. Förpackningsdata'!I78</f>
        <v>0</v>
      </c>
      <c r="K78" s="534">
        <f>'3. Förpackningsdata'!H78</f>
        <v>0</v>
      </c>
      <c r="L78" s="81"/>
      <c r="M78" s="68" t="s">
        <v>1982</v>
      </c>
      <c r="N78" s="69" t="str">
        <f>IF('APH KIC KIA PC'!X78="","",'APH KIC KIA PC'!X78)</f>
        <v/>
      </c>
      <c r="O78" s="70" t="s">
        <v>1800</v>
      </c>
      <c r="P78" s="451" t="str">
        <f>TRIM('1. Artikeldata Grund'!D78)</f>
        <v/>
      </c>
      <c r="Q78" s="450" t="str">
        <f>IF(S78="","",IF('3. Förpackningsdata'!K78="","",'3. Förpackningsdata'!K78))</f>
        <v/>
      </c>
      <c r="R78" s="35"/>
      <c r="S78" s="28" t="str">
        <f>IF('3. Förpackningsdata'!L78="","",'3. Förpackningsdata'!L78)</f>
        <v/>
      </c>
      <c r="T78" s="26"/>
      <c r="U78" s="26"/>
      <c r="V78" s="26"/>
      <c r="W78" s="26"/>
      <c r="X78" s="26"/>
      <c r="Y78" s="358" t="str" cm="1">
        <f t="array" ref="Y78">IF(AC78&lt;&gt;Tabeller!$AJ$4,_xlfn.IFS(Q78=Tabeller!$AJ$3,"",Q78=Tabeller!$AM$4,"C",Q78=Tabeller!$AM$5,"L",Q78=Tabeller!$AM$6,"P",Q78="",""),"1")</f>
        <v/>
      </c>
      <c r="Z78" s="29"/>
      <c r="AA78" s="357" t="str">
        <f t="shared" si="4"/>
        <v/>
      </c>
      <c r="AB78" s="31" t="str">
        <f>TRIM(IF('3. Förpackningsdata'!M78="","",'3. Förpackningsdata'!M78))</f>
        <v/>
      </c>
      <c r="AC78" s="77" t="str">
        <f>IF(AE78="","",IF('3. Förpackningsdata'!O78="","",'3. Förpackningsdata'!O78))</f>
        <v/>
      </c>
      <c r="AD78" s="71"/>
      <c r="AE78" s="69" t="str">
        <f>IF('3. Förpackningsdata'!P78="","",'3. Förpackningsdata'!P78)</f>
        <v/>
      </c>
      <c r="AF78" s="81"/>
      <c r="AG78" s="81"/>
      <c r="AH78" s="81"/>
      <c r="AI78" s="81"/>
      <c r="AJ78" s="81"/>
      <c r="AK78" s="358" t="str" cm="1">
        <f t="array" ref="AK78">_xlfn.IFS(AC78=Tabeller!$AJ$4,"C",AC78=Tabeller!$AJ$5,"L",AC78=Tabeller!$AJ$6,"P",AC78="","")</f>
        <v/>
      </c>
      <c r="AL78" s="71"/>
      <c r="AM78" s="194" t="str">
        <f t="shared" si="5"/>
        <v/>
      </c>
      <c r="AN78" s="451" t="str">
        <f>TRIM(IF('3. Förpackningsdata'!Q78="","",'3. Förpackningsdata'!Q78))</f>
        <v/>
      </c>
      <c r="AO78" s="78" t="str">
        <f>IF(AQ78="","",IF('3. Förpackningsdata'!S78="","",'3. Förpackningsdata'!S78))</f>
        <v/>
      </c>
      <c r="AP78" s="29"/>
      <c r="AQ78" s="28" t="str">
        <f>IF('3. Förpackningsdata'!T78="","",'3. Förpackningsdata'!T78)</f>
        <v/>
      </c>
      <c r="AR78" s="26"/>
      <c r="AS78" s="26"/>
      <c r="AT78" s="26"/>
      <c r="AU78" s="26"/>
      <c r="AV78" s="26"/>
      <c r="AW78" s="358" t="str" cm="1">
        <f t="array" ref="AW78">_xlfn.IFS(AO78=Tabeller!$AK$5,"P",AO78=Tabeller!$AK$4,"L",AO78="","")</f>
        <v/>
      </c>
      <c r="AX78" s="29"/>
      <c r="AY78" s="357" t="str">
        <f t="shared" si="6"/>
        <v/>
      </c>
      <c r="AZ78" s="31" t="str">
        <f>TRIM(IF('3. Förpackningsdata'!U78="","",'3. Förpackningsdata'!U78))</f>
        <v/>
      </c>
      <c r="BA78" s="79" t="str">
        <f>IF(BC78="","",IF('3. Förpackningsdata'!W78="","",'3. Förpackningsdata'!W78))</f>
        <v/>
      </c>
      <c r="BB78" s="87"/>
      <c r="BC78" s="71" t="str">
        <f>IF('3. Förpackningsdata'!X78="","",'3. Förpackningsdata'!X78)</f>
        <v/>
      </c>
      <c r="BD78" s="87"/>
      <c r="BE78" s="87"/>
      <c r="BF78" s="87"/>
      <c r="BG78" s="87"/>
      <c r="BH78" s="87"/>
      <c r="BI78" s="148" t="str" cm="1">
        <f t="array" ref="BI78">_xlfn.IFS(BA78=Tabeller!$AK$5,"P",BA78=Tabeller!$AK$4,"L",BA78="","")</f>
        <v/>
      </c>
      <c r="BJ78" s="87"/>
      <c r="BK78" s="194" t="str">
        <f t="shared" si="7"/>
        <v/>
      </c>
      <c r="BL78" s="75" t="str">
        <f>TRIM(IF('3. Förpackningsdata'!Y78="","",'3. Förpackningsdata'!Y78))</f>
        <v/>
      </c>
    </row>
    <row r="79" spans="1:64" ht="15" x14ac:dyDescent="0.25">
      <c r="A79" s="73">
        <v>75</v>
      </c>
      <c r="B79" s="73" t="str">
        <f>'APH KIC KIA PC'!I79</f>
        <v>Välj…</v>
      </c>
      <c r="C79" s="73" t="str">
        <f>'APH KIC KIA PC'!K79</f>
        <v>Välj…</v>
      </c>
      <c r="D79" s="449">
        <f>'APH KIC KIA PC'!D79</f>
        <v>0</v>
      </c>
      <c r="E79" s="68" t="s">
        <v>112</v>
      </c>
      <c r="F79" s="68"/>
      <c r="G79" s="69">
        <v>1</v>
      </c>
      <c r="H79" s="534">
        <f>'3. Förpackningsdata'!F79</f>
        <v>0</v>
      </c>
      <c r="I79" s="534">
        <f>'3. Förpackningsdata'!G79</f>
        <v>0</v>
      </c>
      <c r="J79" s="534">
        <f>'3. Förpackningsdata'!I79</f>
        <v>0</v>
      </c>
      <c r="K79" s="534">
        <f>'3. Förpackningsdata'!H79</f>
        <v>0</v>
      </c>
      <c r="L79" s="81"/>
      <c r="M79" s="68" t="s">
        <v>1982</v>
      </c>
      <c r="N79" s="69" t="str">
        <f>IF('APH KIC KIA PC'!X79="","",'APH KIC KIA PC'!X79)</f>
        <v/>
      </c>
      <c r="O79" s="70" t="s">
        <v>1800</v>
      </c>
      <c r="P79" s="451" t="str">
        <f>TRIM('1. Artikeldata Grund'!D79)</f>
        <v/>
      </c>
      <c r="Q79" s="450" t="str">
        <f>IF(S79="","",IF('3. Förpackningsdata'!K79="","",'3. Förpackningsdata'!K79))</f>
        <v/>
      </c>
      <c r="R79" s="35"/>
      <c r="S79" s="28" t="str">
        <f>IF('3. Förpackningsdata'!L79="","",'3. Förpackningsdata'!L79)</f>
        <v/>
      </c>
      <c r="T79" s="26"/>
      <c r="U79" s="26"/>
      <c r="V79" s="26"/>
      <c r="W79" s="26"/>
      <c r="X79" s="26"/>
      <c r="Y79" s="358" t="str" cm="1">
        <f t="array" ref="Y79">IF(AC79&lt;&gt;Tabeller!$AJ$4,_xlfn.IFS(Q79=Tabeller!$AJ$3,"",Q79=Tabeller!$AM$4,"C",Q79=Tabeller!$AM$5,"L",Q79=Tabeller!$AM$6,"P",Q79="",""),"1")</f>
        <v/>
      </c>
      <c r="Z79" s="29"/>
      <c r="AA79" s="357" t="str">
        <f t="shared" si="4"/>
        <v/>
      </c>
      <c r="AB79" s="31" t="str">
        <f>TRIM(IF('3. Förpackningsdata'!M79="","",'3. Förpackningsdata'!M79))</f>
        <v/>
      </c>
      <c r="AC79" s="77" t="str">
        <f>IF(AE79="","",IF('3. Förpackningsdata'!O79="","",'3. Förpackningsdata'!O79))</f>
        <v/>
      </c>
      <c r="AD79" s="71"/>
      <c r="AE79" s="69" t="str">
        <f>IF('3. Förpackningsdata'!P79="","",'3. Förpackningsdata'!P79)</f>
        <v/>
      </c>
      <c r="AF79" s="81"/>
      <c r="AG79" s="81"/>
      <c r="AH79" s="81"/>
      <c r="AI79" s="81"/>
      <c r="AJ79" s="81"/>
      <c r="AK79" s="358" t="str" cm="1">
        <f t="array" ref="AK79">_xlfn.IFS(AC79=Tabeller!$AJ$4,"C",AC79=Tabeller!$AJ$5,"L",AC79=Tabeller!$AJ$6,"P",AC79="","")</f>
        <v/>
      </c>
      <c r="AL79" s="71"/>
      <c r="AM79" s="194" t="str">
        <f t="shared" si="5"/>
        <v/>
      </c>
      <c r="AN79" s="451" t="str">
        <f>TRIM(IF('3. Förpackningsdata'!Q79="","",'3. Förpackningsdata'!Q79))</f>
        <v/>
      </c>
      <c r="AO79" s="78" t="str">
        <f>IF(AQ79="","",IF('3. Förpackningsdata'!S79="","",'3. Förpackningsdata'!S79))</f>
        <v/>
      </c>
      <c r="AP79" s="29"/>
      <c r="AQ79" s="28" t="str">
        <f>IF('3. Förpackningsdata'!T79="","",'3. Förpackningsdata'!T79)</f>
        <v/>
      </c>
      <c r="AR79" s="26"/>
      <c r="AS79" s="26"/>
      <c r="AT79" s="26"/>
      <c r="AU79" s="26"/>
      <c r="AV79" s="26"/>
      <c r="AW79" s="358" t="str" cm="1">
        <f t="array" ref="AW79">_xlfn.IFS(AO79=Tabeller!$AK$5,"P",AO79=Tabeller!$AK$4,"L",AO79="","")</f>
        <v/>
      </c>
      <c r="AX79" s="29"/>
      <c r="AY79" s="357" t="str">
        <f t="shared" si="6"/>
        <v/>
      </c>
      <c r="AZ79" s="31" t="str">
        <f>TRIM(IF('3. Förpackningsdata'!U79="","",'3. Förpackningsdata'!U79))</f>
        <v/>
      </c>
      <c r="BA79" s="79" t="str">
        <f>IF(BC79="","",IF('3. Förpackningsdata'!W79="","",'3. Förpackningsdata'!W79))</f>
        <v/>
      </c>
      <c r="BB79" s="87"/>
      <c r="BC79" s="71" t="str">
        <f>IF('3. Förpackningsdata'!X79="","",'3. Förpackningsdata'!X79)</f>
        <v/>
      </c>
      <c r="BD79" s="87"/>
      <c r="BE79" s="87"/>
      <c r="BF79" s="87"/>
      <c r="BG79" s="87"/>
      <c r="BH79" s="87"/>
      <c r="BI79" s="148" t="str" cm="1">
        <f t="array" ref="BI79">_xlfn.IFS(BA79=Tabeller!$AK$5,"P",BA79=Tabeller!$AK$4,"L",BA79="","")</f>
        <v/>
      </c>
      <c r="BJ79" s="87"/>
      <c r="BK79" s="194" t="str">
        <f t="shared" si="7"/>
        <v/>
      </c>
      <c r="BL79" s="75" t="str">
        <f>TRIM(IF('3. Förpackningsdata'!Y79="","",'3. Förpackningsdata'!Y79))</f>
        <v/>
      </c>
    </row>
    <row r="80" spans="1:64" ht="15" x14ac:dyDescent="0.25">
      <c r="A80" s="73">
        <v>76</v>
      </c>
      <c r="B80" s="73" t="str">
        <f>'APH KIC KIA PC'!I80</f>
        <v>Välj…</v>
      </c>
      <c r="C80" s="73" t="str">
        <f>'APH KIC KIA PC'!K80</f>
        <v>Välj…</v>
      </c>
      <c r="D80" s="449">
        <f>'APH KIC KIA PC'!D80</f>
        <v>0</v>
      </c>
      <c r="E80" s="68" t="s">
        <v>112</v>
      </c>
      <c r="F80" s="68"/>
      <c r="G80" s="69">
        <v>1</v>
      </c>
      <c r="H80" s="534">
        <f>'3. Förpackningsdata'!F80</f>
        <v>0</v>
      </c>
      <c r="I80" s="534">
        <f>'3. Förpackningsdata'!G80</f>
        <v>0</v>
      </c>
      <c r="J80" s="534">
        <f>'3. Förpackningsdata'!I80</f>
        <v>0</v>
      </c>
      <c r="K80" s="534">
        <f>'3. Förpackningsdata'!H80</f>
        <v>0</v>
      </c>
      <c r="L80" s="81"/>
      <c r="M80" s="68" t="s">
        <v>1982</v>
      </c>
      <c r="N80" s="69" t="str">
        <f>IF('APH KIC KIA PC'!X80="","",'APH KIC KIA PC'!X80)</f>
        <v/>
      </c>
      <c r="O80" s="70" t="s">
        <v>1800</v>
      </c>
      <c r="P80" s="451" t="str">
        <f>TRIM('1. Artikeldata Grund'!D80)</f>
        <v/>
      </c>
      <c r="Q80" s="450" t="str">
        <f>IF(S80="","",IF('3. Förpackningsdata'!K80="","",'3. Förpackningsdata'!K80))</f>
        <v/>
      </c>
      <c r="R80" s="35"/>
      <c r="S80" s="28" t="str">
        <f>IF('3. Förpackningsdata'!L80="","",'3. Förpackningsdata'!L80)</f>
        <v/>
      </c>
      <c r="T80" s="26"/>
      <c r="U80" s="26"/>
      <c r="V80" s="26"/>
      <c r="W80" s="26"/>
      <c r="X80" s="26"/>
      <c r="Y80" s="358" t="str" cm="1">
        <f t="array" ref="Y80">IF(AC80&lt;&gt;Tabeller!$AJ$4,_xlfn.IFS(Q80=Tabeller!$AJ$3,"",Q80=Tabeller!$AM$4,"C",Q80=Tabeller!$AM$5,"L",Q80=Tabeller!$AM$6,"P",Q80="",""),"1")</f>
        <v/>
      </c>
      <c r="Z80" s="29"/>
      <c r="AA80" s="357" t="str">
        <f t="shared" si="4"/>
        <v/>
      </c>
      <c r="AB80" s="31" t="str">
        <f>TRIM(IF('3. Förpackningsdata'!M80="","",'3. Förpackningsdata'!M80))</f>
        <v/>
      </c>
      <c r="AC80" s="77" t="str">
        <f>IF(AE80="","",IF('3. Förpackningsdata'!O80="","",'3. Förpackningsdata'!O80))</f>
        <v/>
      </c>
      <c r="AD80" s="71"/>
      <c r="AE80" s="69" t="str">
        <f>IF('3. Förpackningsdata'!P80="","",'3. Förpackningsdata'!P80)</f>
        <v/>
      </c>
      <c r="AF80" s="81"/>
      <c r="AG80" s="81"/>
      <c r="AH80" s="81"/>
      <c r="AI80" s="81"/>
      <c r="AJ80" s="81"/>
      <c r="AK80" s="358" t="str" cm="1">
        <f t="array" ref="AK80">_xlfn.IFS(AC80=Tabeller!$AJ$4,"C",AC80=Tabeller!$AJ$5,"L",AC80=Tabeller!$AJ$6,"P",AC80="","")</f>
        <v/>
      </c>
      <c r="AL80" s="71"/>
      <c r="AM80" s="194" t="str">
        <f t="shared" si="5"/>
        <v/>
      </c>
      <c r="AN80" s="451" t="str">
        <f>TRIM(IF('3. Förpackningsdata'!Q80="","",'3. Förpackningsdata'!Q80))</f>
        <v/>
      </c>
      <c r="AO80" s="78" t="str">
        <f>IF(AQ80="","",IF('3. Förpackningsdata'!S80="","",'3. Förpackningsdata'!S80))</f>
        <v/>
      </c>
      <c r="AP80" s="29"/>
      <c r="AQ80" s="28" t="str">
        <f>IF('3. Förpackningsdata'!T80="","",'3. Förpackningsdata'!T80)</f>
        <v/>
      </c>
      <c r="AR80" s="26"/>
      <c r="AS80" s="26"/>
      <c r="AT80" s="26"/>
      <c r="AU80" s="26"/>
      <c r="AV80" s="26"/>
      <c r="AW80" s="358" t="str" cm="1">
        <f t="array" ref="AW80">_xlfn.IFS(AO80=Tabeller!$AK$5,"P",AO80=Tabeller!$AK$4,"L",AO80="","")</f>
        <v/>
      </c>
      <c r="AX80" s="29"/>
      <c r="AY80" s="357" t="str">
        <f t="shared" si="6"/>
        <v/>
      </c>
      <c r="AZ80" s="31" t="str">
        <f>TRIM(IF('3. Förpackningsdata'!U80="","",'3. Förpackningsdata'!U80))</f>
        <v/>
      </c>
      <c r="BA80" s="79" t="str">
        <f>IF(BC80="","",IF('3. Förpackningsdata'!W80="","",'3. Förpackningsdata'!W80))</f>
        <v/>
      </c>
      <c r="BB80" s="87"/>
      <c r="BC80" s="71" t="str">
        <f>IF('3. Förpackningsdata'!X80="","",'3. Förpackningsdata'!X80)</f>
        <v/>
      </c>
      <c r="BD80" s="87"/>
      <c r="BE80" s="87"/>
      <c r="BF80" s="87"/>
      <c r="BG80" s="87"/>
      <c r="BH80" s="87"/>
      <c r="BI80" s="148" t="str" cm="1">
        <f t="array" ref="BI80">_xlfn.IFS(BA80=Tabeller!$AK$5,"P",BA80=Tabeller!$AK$4,"L",BA80="","")</f>
        <v/>
      </c>
      <c r="BJ80" s="87"/>
      <c r="BK80" s="194" t="str">
        <f t="shared" si="7"/>
        <v/>
      </c>
      <c r="BL80" s="75" t="str">
        <f>TRIM(IF('3. Förpackningsdata'!Y80="","",'3. Förpackningsdata'!Y80))</f>
        <v/>
      </c>
    </row>
    <row r="81" spans="1:64" ht="15" x14ac:dyDescent="0.25">
      <c r="A81" s="73">
        <v>77</v>
      </c>
      <c r="B81" s="73" t="str">
        <f>'APH KIC KIA PC'!I81</f>
        <v>Välj…</v>
      </c>
      <c r="C81" s="73" t="str">
        <f>'APH KIC KIA PC'!K81</f>
        <v>Välj…</v>
      </c>
      <c r="D81" s="449">
        <f>'APH KIC KIA PC'!D81</f>
        <v>0</v>
      </c>
      <c r="E81" s="68" t="s">
        <v>112</v>
      </c>
      <c r="F81" s="68"/>
      <c r="G81" s="69">
        <v>1</v>
      </c>
      <c r="H81" s="534">
        <f>'3. Förpackningsdata'!F81</f>
        <v>0</v>
      </c>
      <c r="I81" s="534">
        <f>'3. Förpackningsdata'!G81</f>
        <v>0</v>
      </c>
      <c r="J81" s="534">
        <f>'3. Förpackningsdata'!I81</f>
        <v>0</v>
      </c>
      <c r="K81" s="534">
        <f>'3. Förpackningsdata'!H81</f>
        <v>0</v>
      </c>
      <c r="L81" s="81"/>
      <c r="M81" s="68" t="s">
        <v>1982</v>
      </c>
      <c r="N81" s="69" t="str">
        <f>IF('APH KIC KIA PC'!X81="","",'APH KIC KIA PC'!X81)</f>
        <v/>
      </c>
      <c r="O81" s="70" t="s">
        <v>1800</v>
      </c>
      <c r="P81" s="451" t="str">
        <f>TRIM('1. Artikeldata Grund'!D81)</f>
        <v/>
      </c>
      <c r="Q81" s="450" t="str">
        <f>IF(S81="","",IF('3. Förpackningsdata'!K81="","",'3. Förpackningsdata'!K81))</f>
        <v/>
      </c>
      <c r="R81" s="35"/>
      <c r="S81" s="28" t="str">
        <f>IF('3. Förpackningsdata'!L81="","",'3. Förpackningsdata'!L81)</f>
        <v/>
      </c>
      <c r="T81" s="26"/>
      <c r="U81" s="26"/>
      <c r="V81" s="26"/>
      <c r="W81" s="26"/>
      <c r="X81" s="26"/>
      <c r="Y81" s="358" t="str" cm="1">
        <f t="array" ref="Y81">IF(AC81&lt;&gt;Tabeller!$AJ$4,_xlfn.IFS(Q81=Tabeller!$AJ$3,"",Q81=Tabeller!$AM$4,"C",Q81=Tabeller!$AM$5,"L",Q81=Tabeller!$AM$6,"P",Q81="",""),"1")</f>
        <v/>
      </c>
      <c r="Z81" s="29"/>
      <c r="AA81" s="357" t="str">
        <f t="shared" si="4"/>
        <v/>
      </c>
      <c r="AB81" s="31" t="str">
        <f>TRIM(IF('3. Förpackningsdata'!M81="","",'3. Förpackningsdata'!M81))</f>
        <v/>
      </c>
      <c r="AC81" s="77" t="str">
        <f>IF(AE81="","",IF('3. Förpackningsdata'!O81="","",'3. Förpackningsdata'!O81))</f>
        <v/>
      </c>
      <c r="AD81" s="71"/>
      <c r="AE81" s="69" t="str">
        <f>IF('3. Förpackningsdata'!P81="","",'3. Förpackningsdata'!P81)</f>
        <v/>
      </c>
      <c r="AF81" s="81"/>
      <c r="AG81" s="81"/>
      <c r="AH81" s="81"/>
      <c r="AI81" s="81"/>
      <c r="AJ81" s="81"/>
      <c r="AK81" s="358" t="str" cm="1">
        <f t="array" ref="AK81">_xlfn.IFS(AC81=Tabeller!$AJ$4,"C",AC81=Tabeller!$AJ$5,"L",AC81=Tabeller!$AJ$6,"P",AC81="","")</f>
        <v/>
      </c>
      <c r="AL81" s="71"/>
      <c r="AM81" s="194" t="str">
        <f t="shared" si="5"/>
        <v/>
      </c>
      <c r="AN81" s="451" t="str">
        <f>TRIM(IF('3. Förpackningsdata'!Q81="","",'3. Förpackningsdata'!Q81))</f>
        <v/>
      </c>
      <c r="AO81" s="78" t="str">
        <f>IF(AQ81="","",IF('3. Förpackningsdata'!S81="","",'3. Förpackningsdata'!S81))</f>
        <v/>
      </c>
      <c r="AP81" s="29"/>
      <c r="AQ81" s="28" t="str">
        <f>IF('3. Förpackningsdata'!T81="","",'3. Förpackningsdata'!T81)</f>
        <v/>
      </c>
      <c r="AR81" s="26"/>
      <c r="AS81" s="26"/>
      <c r="AT81" s="26"/>
      <c r="AU81" s="26"/>
      <c r="AV81" s="26"/>
      <c r="AW81" s="358" t="str" cm="1">
        <f t="array" ref="AW81">_xlfn.IFS(AO81=Tabeller!$AK$5,"P",AO81=Tabeller!$AK$4,"L",AO81="","")</f>
        <v/>
      </c>
      <c r="AX81" s="29"/>
      <c r="AY81" s="357" t="str">
        <f t="shared" si="6"/>
        <v/>
      </c>
      <c r="AZ81" s="31" t="str">
        <f>TRIM(IF('3. Förpackningsdata'!U81="","",'3. Förpackningsdata'!U81))</f>
        <v/>
      </c>
      <c r="BA81" s="79" t="str">
        <f>IF(BC81="","",IF('3. Förpackningsdata'!W81="","",'3. Förpackningsdata'!W81))</f>
        <v/>
      </c>
      <c r="BB81" s="87"/>
      <c r="BC81" s="71" t="str">
        <f>IF('3. Förpackningsdata'!X81="","",'3. Förpackningsdata'!X81)</f>
        <v/>
      </c>
      <c r="BD81" s="87"/>
      <c r="BE81" s="87"/>
      <c r="BF81" s="87"/>
      <c r="BG81" s="87"/>
      <c r="BH81" s="87"/>
      <c r="BI81" s="148" t="str" cm="1">
        <f t="array" ref="BI81">_xlfn.IFS(BA81=Tabeller!$AK$5,"P",BA81=Tabeller!$AK$4,"L",BA81="","")</f>
        <v/>
      </c>
      <c r="BJ81" s="87"/>
      <c r="BK81" s="194" t="str">
        <f t="shared" si="7"/>
        <v/>
      </c>
      <c r="BL81" s="75" t="str">
        <f>TRIM(IF('3. Förpackningsdata'!Y81="","",'3. Förpackningsdata'!Y81))</f>
        <v/>
      </c>
    </row>
    <row r="82" spans="1:64" ht="15" x14ac:dyDescent="0.25">
      <c r="A82" s="73">
        <v>78</v>
      </c>
      <c r="B82" s="73" t="str">
        <f>'APH KIC KIA PC'!I82</f>
        <v>Välj…</v>
      </c>
      <c r="C82" s="73" t="str">
        <f>'APH KIC KIA PC'!K82</f>
        <v>Välj…</v>
      </c>
      <c r="D82" s="449">
        <f>'APH KIC KIA PC'!D82</f>
        <v>0</v>
      </c>
      <c r="E82" s="68" t="s">
        <v>112</v>
      </c>
      <c r="F82" s="68"/>
      <c r="G82" s="69">
        <v>1</v>
      </c>
      <c r="H82" s="534">
        <f>'3. Förpackningsdata'!F82</f>
        <v>0</v>
      </c>
      <c r="I82" s="534">
        <f>'3. Förpackningsdata'!G82</f>
        <v>0</v>
      </c>
      <c r="J82" s="534">
        <f>'3. Förpackningsdata'!I82</f>
        <v>0</v>
      </c>
      <c r="K82" s="534">
        <f>'3. Förpackningsdata'!H82</f>
        <v>0</v>
      </c>
      <c r="L82" s="81"/>
      <c r="M82" s="68" t="s">
        <v>1982</v>
      </c>
      <c r="N82" s="69" t="str">
        <f>IF('APH KIC KIA PC'!X82="","",'APH KIC KIA PC'!X82)</f>
        <v/>
      </c>
      <c r="O82" s="70" t="s">
        <v>1800</v>
      </c>
      <c r="P82" s="451" t="str">
        <f>TRIM('1. Artikeldata Grund'!D82)</f>
        <v/>
      </c>
      <c r="Q82" s="450" t="str">
        <f>IF(S82="","",IF('3. Förpackningsdata'!K82="","",'3. Förpackningsdata'!K82))</f>
        <v/>
      </c>
      <c r="R82" s="35"/>
      <c r="S82" s="28" t="str">
        <f>IF('3. Förpackningsdata'!L82="","",'3. Förpackningsdata'!L82)</f>
        <v/>
      </c>
      <c r="T82" s="26"/>
      <c r="U82" s="26"/>
      <c r="V82" s="26"/>
      <c r="W82" s="26"/>
      <c r="X82" s="26"/>
      <c r="Y82" s="358" t="str" cm="1">
        <f t="array" ref="Y82">IF(AC82&lt;&gt;Tabeller!$AJ$4,_xlfn.IFS(Q82=Tabeller!$AJ$3,"",Q82=Tabeller!$AM$4,"C",Q82=Tabeller!$AM$5,"L",Q82=Tabeller!$AM$6,"P",Q82="",""),"1")</f>
        <v/>
      </c>
      <c r="Z82" s="29"/>
      <c r="AA82" s="357" t="str">
        <f t="shared" si="4"/>
        <v/>
      </c>
      <c r="AB82" s="31" t="str">
        <f>TRIM(IF('3. Förpackningsdata'!M82="","",'3. Förpackningsdata'!M82))</f>
        <v/>
      </c>
      <c r="AC82" s="77" t="str">
        <f>IF(AE82="","",IF('3. Förpackningsdata'!O82="","",'3. Förpackningsdata'!O82))</f>
        <v/>
      </c>
      <c r="AD82" s="71"/>
      <c r="AE82" s="69" t="str">
        <f>IF('3. Förpackningsdata'!P82="","",'3. Förpackningsdata'!P82)</f>
        <v/>
      </c>
      <c r="AF82" s="81"/>
      <c r="AG82" s="81"/>
      <c r="AH82" s="81"/>
      <c r="AI82" s="81"/>
      <c r="AJ82" s="81"/>
      <c r="AK82" s="358" t="str" cm="1">
        <f t="array" ref="AK82">_xlfn.IFS(AC82=Tabeller!$AJ$4,"C",AC82=Tabeller!$AJ$5,"L",AC82=Tabeller!$AJ$6,"P",AC82="","")</f>
        <v/>
      </c>
      <c r="AL82" s="71"/>
      <c r="AM82" s="194" t="str">
        <f t="shared" si="5"/>
        <v/>
      </c>
      <c r="AN82" s="451" t="str">
        <f>TRIM(IF('3. Förpackningsdata'!Q82="","",'3. Förpackningsdata'!Q82))</f>
        <v/>
      </c>
      <c r="AO82" s="78" t="str">
        <f>IF(AQ82="","",IF('3. Förpackningsdata'!S82="","",'3. Förpackningsdata'!S82))</f>
        <v/>
      </c>
      <c r="AP82" s="29"/>
      <c r="AQ82" s="28" t="str">
        <f>IF('3. Förpackningsdata'!T82="","",'3. Förpackningsdata'!T82)</f>
        <v/>
      </c>
      <c r="AR82" s="26"/>
      <c r="AS82" s="26"/>
      <c r="AT82" s="26"/>
      <c r="AU82" s="26"/>
      <c r="AV82" s="26"/>
      <c r="AW82" s="358" t="str" cm="1">
        <f t="array" ref="AW82">_xlfn.IFS(AO82=Tabeller!$AK$5,"P",AO82=Tabeller!$AK$4,"L",AO82="","")</f>
        <v/>
      </c>
      <c r="AX82" s="29"/>
      <c r="AY82" s="357" t="str">
        <f t="shared" si="6"/>
        <v/>
      </c>
      <c r="AZ82" s="31" t="str">
        <f>TRIM(IF('3. Förpackningsdata'!U82="","",'3. Förpackningsdata'!U82))</f>
        <v/>
      </c>
      <c r="BA82" s="79" t="str">
        <f>IF(BC82="","",IF('3. Förpackningsdata'!W82="","",'3. Förpackningsdata'!W82))</f>
        <v/>
      </c>
      <c r="BB82" s="87"/>
      <c r="BC82" s="71" t="str">
        <f>IF('3. Förpackningsdata'!X82="","",'3. Förpackningsdata'!X82)</f>
        <v/>
      </c>
      <c r="BD82" s="87"/>
      <c r="BE82" s="87"/>
      <c r="BF82" s="87"/>
      <c r="BG82" s="87"/>
      <c r="BH82" s="87"/>
      <c r="BI82" s="148" t="str" cm="1">
        <f t="array" ref="BI82">_xlfn.IFS(BA82=Tabeller!$AK$5,"P",BA82=Tabeller!$AK$4,"L",BA82="","")</f>
        <v/>
      </c>
      <c r="BJ82" s="87"/>
      <c r="BK82" s="194" t="str">
        <f t="shared" si="7"/>
        <v/>
      </c>
      <c r="BL82" s="75" t="str">
        <f>TRIM(IF('3. Förpackningsdata'!Y82="","",'3. Förpackningsdata'!Y82))</f>
        <v/>
      </c>
    </row>
    <row r="83" spans="1:64" ht="15" x14ac:dyDescent="0.25">
      <c r="A83" s="73">
        <v>79</v>
      </c>
      <c r="B83" s="73" t="str">
        <f>'APH KIC KIA PC'!I83</f>
        <v>Välj…</v>
      </c>
      <c r="C83" s="73" t="str">
        <f>'APH KIC KIA PC'!K83</f>
        <v>Välj…</v>
      </c>
      <c r="D83" s="449">
        <f>'APH KIC KIA PC'!D83</f>
        <v>0</v>
      </c>
      <c r="E83" s="68" t="s">
        <v>112</v>
      </c>
      <c r="F83" s="68"/>
      <c r="G83" s="69">
        <v>1</v>
      </c>
      <c r="H83" s="534">
        <f>'3. Förpackningsdata'!F83</f>
        <v>0</v>
      </c>
      <c r="I83" s="534">
        <f>'3. Förpackningsdata'!G83</f>
        <v>0</v>
      </c>
      <c r="J83" s="534">
        <f>'3. Förpackningsdata'!I83</f>
        <v>0</v>
      </c>
      <c r="K83" s="534">
        <f>'3. Förpackningsdata'!H83</f>
        <v>0</v>
      </c>
      <c r="L83" s="81"/>
      <c r="M83" s="68" t="s">
        <v>1982</v>
      </c>
      <c r="N83" s="69" t="str">
        <f>IF('APH KIC KIA PC'!X83="","",'APH KIC KIA PC'!X83)</f>
        <v/>
      </c>
      <c r="O83" s="70" t="s">
        <v>1800</v>
      </c>
      <c r="P83" s="451" t="str">
        <f>TRIM('1. Artikeldata Grund'!D83)</f>
        <v/>
      </c>
      <c r="Q83" s="450" t="str">
        <f>IF(S83="","",IF('3. Förpackningsdata'!K83="","",'3. Förpackningsdata'!K83))</f>
        <v/>
      </c>
      <c r="R83" s="35"/>
      <c r="S83" s="28" t="str">
        <f>IF('3. Förpackningsdata'!L83="","",'3. Förpackningsdata'!L83)</f>
        <v/>
      </c>
      <c r="T83" s="26"/>
      <c r="U83" s="26"/>
      <c r="V83" s="26"/>
      <c r="W83" s="26"/>
      <c r="X83" s="26"/>
      <c r="Y83" s="358" t="str" cm="1">
        <f t="array" ref="Y83">IF(AC83&lt;&gt;Tabeller!$AJ$4,_xlfn.IFS(Q83=Tabeller!$AJ$3,"",Q83=Tabeller!$AM$4,"C",Q83=Tabeller!$AM$5,"L",Q83=Tabeller!$AM$6,"P",Q83="",""),"1")</f>
        <v/>
      </c>
      <c r="Z83" s="29"/>
      <c r="AA83" s="357" t="str">
        <f t="shared" si="4"/>
        <v/>
      </c>
      <c r="AB83" s="31" t="str">
        <f>TRIM(IF('3. Förpackningsdata'!M83="","",'3. Förpackningsdata'!M83))</f>
        <v/>
      </c>
      <c r="AC83" s="77" t="str">
        <f>IF(AE83="","",IF('3. Förpackningsdata'!O83="","",'3. Förpackningsdata'!O83))</f>
        <v/>
      </c>
      <c r="AD83" s="71"/>
      <c r="AE83" s="69" t="str">
        <f>IF('3. Förpackningsdata'!P83="","",'3. Förpackningsdata'!P83)</f>
        <v/>
      </c>
      <c r="AF83" s="81"/>
      <c r="AG83" s="81"/>
      <c r="AH83" s="81"/>
      <c r="AI83" s="81"/>
      <c r="AJ83" s="81"/>
      <c r="AK83" s="358" t="str" cm="1">
        <f t="array" ref="AK83">_xlfn.IFS(AC83=Tabeller!$AJ$4,"C",AC83=Tabeller!$AJ$5,"L",AC83=Tabeller!$AJ$6,"P",AC83="","")</f>
        <v/>
      </c>
      <c r="AL83" s="71"/>
      <c r="AM83" s="194" t="str">
        <f t="shared" si="5"/>
        <v/>
      </c>
      <c r="AN83" s="451" t="str">
        <f>TRIM(IF('3. Förpackningsdata'!Q83="","",'3. Förpackningsdata'!Q83))</f>
        <v/>
      </c>
      <c r="AO83" s="78" t="str">
        <f>IF(AQ83="","",IF('3. Förpackningsdata'!S83="","",'3. Förpackningsdata'!S83))</f>
        <v/>
      </c>
      <c r="AP83" s="29"/>
      <c r="AQ83" s="28" t="str">
        <f>IF('3. Förpackningsdata'!T83="","",'3. Förpackningsdata'!T83)</f>
        <v/>
      </c>
      <c r="AR83" s="26"/>
      <c r="AS83" s="26"/>
      <c r="AT83" s="26"/>
      <c r="AU83" s="26"/>
      <c r="AV83" s="26"/>
      <c r="AW83" s="358" t="str" cm="1">
        <f t="array" ref="AW83">_xlfn.IFS(AO83=Tabeller!$AK$5,"P",AO83=Tabeller!$AK$4,"L",AO83="","")</f>
        <v/>
      </c>
      <c r="AX83" s="29"/>
      <c r="AY83" s="357" t="str">
        <f t="shared" si="6"/>
        <v/>
      </c>
      <c r="AZ83" s="31" t="str">
        <f>TRIM(IF('3. Förpackningsdata'!U83="","",'3. Förpackningsdata'!U83))</f>
        <v/>
      </c>
      <c r="BA83" s="79" t="str">
        <f>IF(BC83="","",IF('3. Förpackningsdata'!W83="","",'3. Förpackningsdata'!W83))</f>
        <v/>
      </c>
      <c r="BB83" s="87"/>
      <c r="BC83" s="71" t="str">
        <f>IF('3. Förpackningsdata'!X83="","",'3. Förpackningsdata'!X83)</f>
        <v/>
      </c>
      <c r="BD83" s="87"/>
      <c r="BE83" s="87"/>
      <c r="BF83" s="87"/>
      <c r="BG83" s="87"/>
      <c r="BH83" s="87"/>
      <c r="BI83" s="148" t="str" cm="1">
        <f t="array" ref="BI83">_xlfn.IFS(BA83=Tabeller!$AK$5,"P",BA83=Tabeller!$AK$4,"L",BA83="","")</f>
        <v/>
      </c>
      <c r="BJ83" s="87"/>
      <c r="BK83" s="194" t="str">
        <f t="shared" si="7"/>
        <v/>
      </c>
      <c r="BL83" s="75" t="str">
        <f>TRIM(IF('3. Förpackningsdata'!Y83="","",'3. Förpackningsdata'!Y83))</f>
        <v/>
      </c>
    </row>
    <row r="84" spans="1:64" ht="15" x14ac:dyDescent="0.25">
      <c r="A84" s="73">
        <v>80</v>
      </c>
      <c r="B84" s="73" t="str">
        <f>'APH KIC KIA PC'!I84</f>
        <v>Välj…</v>
      </c>
      <c r="C84" s="73" t="str">
        <f>'APH KIC KIA PC'!K84</f>
        <v>Välj…</v>
      </c>
      <c r="D84" s="449">
        <f>'APH KIC KIA PC'!D84</f>
        <v>0</v>
      </c>
      <c r="E84" s="68" t="s">
        <v>112</v>
      </c>
      <c r="F84" s="68"/>
      <c r="G84" s="69">
        <v>1</v>
      </c>
      <c r="H84" s="534">
        <f>'3. Förpackningsdata'!F84</f>
        <v>0</v>
      </c>
      <c r="I84" s="534">
        <f>'3. Förpackningsdata'!G84</f>
        <v>0</v>
      </c>
      <c r="J84" s="534">
        <f>'3. Förpackningsdata'!I84</f>
        <v>0</v>
      </c>
      <c r="K84" s="534">
        <f>'3. Förpackningsdata'!H84</f>
        <v>0</v>
      </c>
      <c r="L84" s="81"/>
      <c r="M84" s="68" t="s">
        <v>1982</v>
      </c>
      <c r="N84" s="69" t="str">
        <f>IF('APH KIC KIA PC'!X84="","",'APH KIC KIA PC'!X84)</f>
        <v/>
      </c>
      <c r="O84" s="70" t="s">
        <v>1800</v>
      </c>
      <c r="P84" s="451" t="str">
        <f>TRIM('1. Artikeldata Grund'!D84)</f>
        <v/>
      </c>
      <c r="Q84" s="450" t="str">
        <f>IF(S84="","",IF('3. Förpackningsdata'!K84="","",'3. Förpackningsdata'!K84))</f>
        <v/>
      </c>
      <c r="R84" s="35"/>
      <c r="S84" s="28" t="str">
        <f>IF('3. Förpackningsdata'!L84="","",'3. Förpackningsdata'!L84)</f>
        <v/>
      </c>
      <c r="T84" s="26"/>
      <c r="U84" s="26"/>
      <c r="V84" s="26"/>
      <c r="W84" s="26"/>
      <c r="X84" s="26"/>
      <c r="Y84" s="358" t="str" cm="1">
        <f t="array" ref="Y84">IF(AC84&lt;&gt;Tabeller!$AJ$4,_xlfn.IFS(Q84=Tabeller!$AJ$3,"",Q84=Tabeller!$AM$4,"C",Q84=Tabeller!$AM$5,"L",Q84=Tabeller!$AM$6,"P",Q84="",""),"1")</f>
        <v/>
      </c>
      <c r="Z84" s="29"/>
      <c r="AA84" s="357" t="str">
        <f t="shared" si="4"/>
        <v/>
      </c>
      <c r="AB84" s="31" t="str">
        <f>TRIM(IF('3. Förpackningsdata'!M84="","",'3. Förpackningsdata'!M84))</f>
        <v/>
      </c>
      <c r="AC84" s="77" t="str">
        <f>IF(AE84="","",IF('3. Förpackningsdata'!O84="","",'3. Förpackningsdata'!O84))</f>
        <v/>
      </c>
      <c r="AD84" s="71"/>
      <c r="AE84" s="69" t="str">
        <f>IF('3. Förpackningsdata'!P84="","",'3. Förpackningsdata'!P84)</f>
        <v/>
      </c>
      <c r="AF84" s="81"/>
      <c r="AG84" s="81"/>
      <c r="AH84" s="81"/>
      <c r="AI84" s="81"/>
      <c r="AJ84" s="81"/>
      <c r="AK84" s="358" t="str" cm="1">
        <f t="array" ref="AK84">_xlfn.IFS(AC84=Tabeller!$AJ$4,"C",AC84=Tabeller!$AJ$5,"L",AC84=Tabeller!$AJ$6,"P",AC84="","")</f>
        <v/>
      </c>
      <c r="AL84" s="71"/>
      <c r="AM84" s="194" t="str">
        <f t="shared" si="5"/>
        <v/>
      </c>
      <c r="AN84" s="451" t="str">
        <f>TRIM(IF('3. Förpackningsdata'!Q84="","",'3. Förpackningsdata'!Q84))</f>
        <v/>
      </c>
      <c r="AO84" s="78" t="str">
        <f>IF(AQ84="","",IF('3. Förpackningsdata'!S84="","",'3. Förpackningsdata'!S84))</f>
        <v/>
      </c>
      <c r="AP84" s="29"/>
      <c r="AQ84" s="28" t="str">
        <f>IF('3. Förpackningsdata'!T84="","",'3. Förpackningsdata'!T84)</f>
        <v/>
      </c>
      <c r="AR84" s="26"/>
      <c r="AS84" s="26"/>
      <c r="AT84" s="26"/>
      <c r="AU84" s="26"/>
      <c r="AV84" s="26"/>
      <c r="AW84" s="358" t="str" cm="1">
        <f t="array" ref="AW84">_xlfn.IFS(AO84=Tabeller!$AK$5,"P",AO84=Tabeller!$AK$4,"L",AO84="","")</f>
        <v/>
      </c>
      <c r="AX84" s="29"/>
      <c r="AY84" s="357" t="str">
        <f t="shared" si="6"/>
        <v/>
      </c>
      <c r="AZ84" s="31" t="str">
        <f>TRIM(IF('3. Förpackningsdata'!U84="","",'3. Förpackningsdata'!U84))</f>
        <v/>
      </c>
      <c r="BA84" s="79" t="str">
        <f>IF(BC84="","",IF('3. Förpackningsdata'!W84="","",'3. Förpackningsdata'!W84))</f>
        <v/>
      </c>
      <c r="BB84" s="87"/>
      <c r="BC84" s="71" t="str">
        <f>IF('3. Förpackningsdata'!X84="","",'3. Förpackningsdata'!X84)</f>
        <v/>
      </c>
      <c r="BD84" s="87"/>
      <c r="BE84" s="87"/>
      <c r="BF84" s="87"/>
      <c r="BG84" s="87"/>
      <c r="BH84" s="87"/>
      <c r="BI84" s="148" t="str" cm="1">
        <f t="array" ref="BI84">_xlfn.IFS(BA84=Tabeller!$AK$5,"P",BA84=Tabeller!$AK$4,"L",BA84="","")</f>
        <v/>
      </c>
      <c r="BJ84" s="87"/>
      <c r="BK84" s="194" t="str">
        <f t="shared" si="7"/>
        <v/>
      </c>
      <c r="BL84" s="75" t="str">
        <f>TRIM(IF('3. Förpackningsdata'!Y84="","",'3. Förpackningsdata'!Y84))</f>
        <v/>
      </c>
    </row>
    <row r="85" spans="1:64" ht="15" x14ac:dyDescent="0.25">
      <c r="A85" s="73">
        <v>81</v>
      </c>
      <c r="B85" s="73" t="str">
        <f>'APH KIC KIA PC'!I85</f>
        <v>Välj…</v>
      </c>
      <c r="C85" s="73" t="str">
        <f>'APH KIC KIA PC'!K85</f>
        <v>Välj…</v>
      </c>
      <c r="D85" s="449">
        <f>'APH KIC KIA PC'!D85</f>
        <v>0</v>
      </c>
      <c r="E85" s="68" t="s">
        <v>112</v>
      </c>
      <c r="F85" s="68"/>
      <c r="G85" s="69">
        <v>1</v>
      </c>
      <c r="H85" s="534">
        <f>'3. Förpackningsdata'!F85</f>
        <v>0</v>
      </c>
      <c r="I85" s="534">
        <f>'3. Förpackningsdata'!G85</f>
        <v>0</v>
      </c>
      <c r="J85" s="534">
        <f>'3. Förpackningsdata'!I85</f>
        <v>0</v>
      </c>
      <c r="K85" s="534">
        <f>'3. Förpackningsdata'!H85</f>
        <v>0</v>
      </c>
      <c r="L85" s="81"/>
      <c r="M85" s="68" t="s">
        <v>1982</v>
      </c>
      <c r="N85" s="69" t="str">
        <f>IF('APH KIC KIA PC'!X85="","",'APH KIC KIA PC'!X85)</f>
        <v/>
      </c>
      <c r="O85" s="70" t="s">
        <v>1800</v>
      </c>
      <c r="P85" s="451" t="str">
        <f>TRIM('1. Artikeldata Grund'!D85)</f>
        <v/>
      </c>
      <c r="Q85" s="450" t="str">
        <f>IF(S85="","",IF('3. Förpackningsdata'!K85="","",'3. Förpackningsdata'!K85))</f>
        <v/>
      </c>
      <c r="R85" s="35"/>
      <c r="S85" s="28" t="str">
        <f>IF('3. Förpackningsdata'!L85="","",'3. Förpackningsdata'!L85)</f>
        <v/>
      </c>
      <c r="T85" s="26"/>
      <c r="U85" s="26"/>
      <c r="V85" s="26"/>
      <c r="W85" s="26"/>
      <c r="X85" s="26"/>
      <c r="Y85" s="358" t="str" cm="1">
        <f t="array" ref="Y85">IF(AC85&lt;&gt;Tabeller!$AJ$4,_xlfn.IFS(Q85=Tabeller!$AJ$3,"",Q85=Tabeller!$AM$4,"C",Q85=Tabeller!$AM$5,"L",Q85=Tabeller!$AM$6,"P",Q85="",""),"1")</f>
        <v/>
      </c>
      <c r="Z85" s="29"/>
      <c r="AA85" s="357" t="str">
        <f t="shared" si="4"/>
        <v/>
      </c>
      <c r="AB85" s="31" t="str">
        <f>TRIM(IF('3. Förpackningsdata'!M85="","",'3. Förpackningsdata'!M85))</f>
        <v/>
      </c>
      <c r="AC85" s="77" t="str">
        <f>IF(AE85="","",IF('3. Förpackningsdata'!O85="","",'3. Förpackningsdata'!O85))</f>
        <v/>
      </c>
      <c r="AD85" s="71"/>
      <c r="AE85" s="69" t="str">
        <f>IF('3. Förpackningsdata'!P85="","",'3. Förpackningsdata'!P85)</f>
        <v/>
      </c>
      <c r="AF85" s="81"/>
      <c r="AG85" s="81"/>
      <c r="AH85" s="81"/>
      <c r="AI85" s="81"/>
      <c r="AJ85" s="81"/>
      <c r="AK85" s="358" t="str" cm="1">
        <f t="array" ref="AK85">_xlfn.IFS(AC85=Tabeller!$AJ$4,"C",AC85=Tabeller!$AJ$5,"L",AC85=Tabeller!$AJ$6,"P",AC85="","")</f>
        <v/>
      </c>
      <c r="AL85" s="71"/>
      <c r="AM85" s="194" t="str">
        <f t="shared" si="5"/>
        <v/>
      </c>
      <c r="AN85" s="451" t="str">
        <f>TRIM(IF('3. Förpackningsdata'!Q85="","",'3. Förpackningsdata'!Q85))</f>
        <v/>
      </c>
      <c r="AO85" s="78" t="str">
        <f>IF(AQ85="","",IF('3. Förpackningsdata'!S85="","",'3. Förpackningsdata'!S85))</f>
        <v/>
      </c>
      <c r="AP85" s="29"/>
      <c r="AQ85" s="28" t="str">
        <f>IF('3. Förpackningsdata'!T85="","",'3. Förpackningsdata'!T85)</f>
        <v/>
      </c>
      <c r="AR85" s="26"/>
      <c r="AS85" s="26"/>
      <c r="AT85" s="26"/>
      <c r="AU85" s="26"/>
      <c r="AV85" s="26"/>
      <c r="AW85" s="358" t="str" cm="1">
        <f t="array" ref="AW85">_xlfn.IFS(AO85=Tabeller!$AK$5,"P",AO85=Tabeller!$AK$4,"L",AO85="","")</f>
        <v/>
      </c>
      <c r="AX85" s="29"/>
      <c r="AY85" s="357" t="str">
        <f t="shared" si="6"/>
        <v/>
      </c>
      <c r="AZ85" s="31" t="str">
        <f>TRIM(IF('3. Förpackningsdata'!U85="","",'3. Förpackningsdata'!U85))</f>
        <v/>
      </c>
      <c r="BA85" s="79" t="str">
        <f>IF(BC85="","",IF('3. Förpackningsdata'!W85="","",'3. Förpackningsdata'!W85))</f>
        <v/>
      </c>
      <c r="BB85" s="87"/>
      <c r="BC85" s="71" t="str">
        <f>IF('3. Förpackningsdata'!X85="","",'3. Förpackningsdata'!X85)</f>
        <v/>
      </c>
      <c r="BD85" s="87"/>
      <c r="BE85" s="87"/>
      <c r="BF85" s="87"/>
      <c r="BG85" s="87"/>
      <c r="BH85" s="87"/>
      <c r="BI85" s="148" t="str" cm="1">
        <f t="array" ref="BI85">_xlfn.IFS(BA85=Tabeller!$AK$5,"P",BA85=Tabeller!$AK$4,"L",BA85="","")</f>
        <v/>
      </c>
      <c r="BJ85" s="87"/>
      <c r="BK85" s="194" t="str">
        <f t="shared" si="7"/>
        <v/>
      </c>
      <c r="BL85" s="75" t="str">
        <f>TRIM(IF('3. Förpackningsdata'!Y85="","",'3. Förpackningsdata'!Y85))</f>
        <v/>
      </c>
    </row>
    <row r="86" spans="1:64" ht="15" x14ac:dyDescent="0.25">
      <c r="A86" s="73">
        <v>82</v>
      </c>
      <c r="B86" s="73" t="str">
        <f>'APH KIC KIA PC'!I86</f>
        <v>Välj…</v>
      </c>
      <c r="C86" s="73" t="str">
        <f>'APH KIC KIA PC'!K86</f>
        <v>Välj…</v>
      </c>
      <c r="D86" s="449">
        <f>'APH KIC KIA PC'!D86</f>
        <v>0</v>
      </c>
      <c r="E86" s="68" t="s">
        <v>112</v>
      </c>
      <c r="F86" s="68"/>
      <c r="G86" s="69">
        <v>1</v>
      </c>
      <c r="H86" s="534">
        <f>'3. Förpackningsdata'!F86</f>
        <v>0</v>
      </c>
      <c r="I86" s="534">
        <f>'3. Förpackningsdata'!G86</f>
        <v>0</v>
      </c>
      <c r="J86" s="534">
        <f>'3. Förpackningsdata'!I86</f>
        <v>0</v>
      </c>
      <c r="K86" s="534">
        <f>'3. Förpackningsdata'!H86</f>
        <v>0</v>
      </c>
      <c r="L86" s="81"/>
      <c r="M86" s="68" t="s">
        <v>1982</v>
      </c>
      <c r="N86" s="69" t="str">
        <f>IF('APH KIC KIA PC'!X86="","",'APH KIC KIA PC'!X86)</f>
        <v/>
      </c>
      <c r="O86" s="70" t="s">
        <v>1800</v>
      </c>
      <c r="P86" s="451" t="str">
        <f>TRIM('1. Artikeldata Grund'!D86)</f>
        <v/>
      </c>
      <c r="Q86" s="450" t="str">
        <f>IF(S86="","",IF('3. Förpackningsdata'!K86="","",'3. Förpackningsdata'!K86))</f>
        <v/>
      </c>
      <c r="R86" s="35"/>
      <c r="S86" s="28" t="str">
        <f>IF('3. Förpackningsdata'!L86="","",'3. Förpackningsdata'!L86)</f>
        <v/>
      </c>
      <c r="T86" s="26"/>
      <c r="U86" s="26"/>
      <c r="V86" s="26"/>
      <c r="W86" s="26"/>
      <c r="X86" s="26"/>
      <c r="Y86" s="358" t="str" cm="1">
        <f t="array" ref="Y86">IF(AC86&lt;&gt;Tabeller!$AJ$4,_xlfn.IFS(Q86=Tabeller!$AJ$3,"",Q86=Tabeller!$AM$4,"C",Q86=Tabeller!$AM$5,"L",Q86=Tabeller!$AM$6,"P",Q86="",""),"1")</f>
        <v/>
      </c>
      <c r="Z86" s="29"/>
      <c r="AA86" s="357" t="str">
        <f t="shared" si="4"/>
        <v/>
      </c>
      <c r="AB86" s="31" t="str">
        <f>TRIM(IF('3. Förpackningsdata'!M86="","",'3. Förpackningsdata'!M86))</f>
        <v/>
      </c>
      <c r="AC86" s="77" t="str">
        <f>IF(AE86="","",IF('3. Förpackningsdata'!O86="","",'3. Förpackningsdata'!O86))</f>
        <v/>
      </c>
      <c r="AD86" s="71"/>
      <c r="AE86" s="69" t="str">
        <f>IF('3. Förpackningsdata'!P86="","",'3. Förpackningsdata'!P86)</f>
        <v/>
      </c>
      <c r="AF86" s="81"/>
      <c r="AG86" s="81"/>
      <c r="AH86" s="81"/>
      <c r="AI86" s="81"/>
      <c r="AJ86" s="81"/>
      <c r="AK86" s="358" t="str" cm="1">
        <f t="array" ref="AK86">_xlfn.IFS(AC86=Tabeller!$AJ$4,"C",AC86=Tabeller!$AJ$5,"L",AC86=Tabeller!$AJ$6,"P",AC86="","")</f>
        <v/>
      </c>
      <c r="AL86" s="71"/>
      <c r="AM86" s="194" t="str">
        <f t="shared" si="5"/>
        <v/>
      </c>
      <c r="AN86" s="451" t="str">
        <f>TRIM(IF('3. Förpackningsdata'!Q86="","",'3. Förpackningsdata'!Q86))</f>
        <v/>
      </c>
      <c r="AO86" s="78" t="str">
        <f>IF(AQ86="","",IF('3. Förpackningsdata'!S86="","",'3. Förpackningsdata'!S86))</f>
        <v/>
      </c>
      <c r="AP86" s="29"/>
      <c r="AQ86" s="28" t="str">
        <f>IF('3. Förpackningsdata'!T86="","",'3. Förpackningsdata'!T86)</f>
        <v/>
      </c>
      <c r="AR86" s="26"/>
      <c r="AS86" s="26"/>
      <c r="AT86" s="26"/>
      <c r="AU86" s="26"/>
      <c r="AV86" s="26"/>
      <c r="AW86" s="358" t="str" cm="1">
        <f t="array" ref="AW86">_xlfn.IFS(AO86=Tabeller!$AK$5,"P",AO86=Tabeller!$AK$4,"L",AO86="","")</f>
        <v/>
      </c>
      <c r="AX86" s="29"/>
      <c r="AY86" s="357" t="str">
        <f t="shared" si="6"/>
        <v/>
      </c>
      <c r="AZ86" s="31" t="str">
        <f>TRIM(IF('3. Förpackningsdata'!U86="","",'3. Förpackningsdata'!U86))</f>
        <v/>
      </c>
      <c r="BA86" s="79" t="str">
        <f>IF(BC86="","",IF('3. Förpackningsdata'!W86="","",'3. Förpackningsdata'!W86))</f>
        <v/>
      </c>
      <c r="BB86" s="87"/>
      <c r="BC86" s="71" t="str">
        <f>IF('3. Förpackningsdata'!X86="","",'3. Förpackningsdata'!X86)</f>
        <v/>
      </c>
      <c r="BD86" s="87"/>
      <c r="BE86" s="87"/>
      <c r="BF86" s="87"/>
      <c r="BG86" s="87"/>
      <c r="BH86" s="87"/>
      <c r="BI86" s="148" t="str" cm="1">
        <f t="array" ref="BI86">_xlfn.IFS(BA86=Tabeller!$AK$5,"P",BA86=Tabeller!$AK$4,"L",BA86="","")</f>
        <v/>
      </c>
      <c r="BJ86" s="87"/>
      <c r="BK86" s="194" t="str">
        <f t="shared" si="7"/>
        <v/>
      </c>
      <c r="BL86" s="75" t="str">
        <f>TRIM(IF('3. Förpackningsdata'!Y86="","",'3. Förpackningsdata'!Y86))</f>
        <v/>
      </c>
    </row>
    <row r="87" spans="1:64" ht="15" x14ac:dyDescent="0.25">
      <c r="A87" s="73">
        <v>83</v>
      </c>
      <c r="B87" s="73" t="str">
        <f>'APH KIC KIA PC'!I87</f>
        <v>Välj…</v>
      </c>
      <c r="C87" s="73" t="str">
        <f>'APH KIC KIA PC'!K87</f>
        <v>Välj…</v>
      </c>
      <c r="D87" s="449">
        <f>'APH KIC KIA PC'!D87</f>
        <v>0</v>
      </c>
      <c r="E87" s="68" t="s">
        <v>112</v>
      </c>
      <c r="F87" s="68"/>
      <c r="G87" s="69">
        <v>1</v>
      </c>
      <c r="H87" s="534">
        <f>'3. Förpackningsdata'!F87</f>
        <v>0</v>
      </c>
      <c r="I87" s="534">
        <f>'3. Förpackningsdata'!G87</f>
        <v>0</v>
      </c>
      <c r="J87" s="534">
        <f>'3. Förpackningsdata'!I87</f>
        <v>0</v>
      </c>
      <c r="K87" s="534">
        <f>'3. Förpackningsdata'!H87</f>
        <v>0</v>
      </c>
      <c r="L87" s="81"/>
      <c r="M87" s="68" t="s">
        <v>1982</v>
      </c>
      <c r="N87" s="69" t="str">
        <f>IF('APH KIC KIA PC'!X87="","",'APH KIC KIA PC'!X87)</f>
        <v/>
      </c>
      <c r="O87" s="70" t="s">
        <v>1800</v>
      </c>
      <c r="P87" s="451" t="str">
        <f>TRIM('1. Artikeldata Grund'!D87)</f>
        <v/>
      </c>
      <c r="Q87" s="450" t="str">
        <f>IF(S87="","",IF('3. Förpackningsdata'!K87="","",'3. Förpackningsdata'!K87))</f>
        <v/>
      </c>
      <c r="R87" s="35"/>
      <c r="S87" s="28" t="str">
        <f>IF('3. Förpackningsdata'!L87="","",'3. Förpackningsdata'!L87)</f>
        <v/>
      </c>
      <c r="T87" s="26"/>
      <c r="U87" s="26"/>
      <c r="V87" s="26"/>
      <c r="W87" s="26"/>
      <c r="X87" s="26"/>
      <c r="Y87" s="358" t="str" cm="1">
        <f t="array" ref="Y87">IF(AC87&lt;&gt;Tabeller!$AJ$4,_xlfn.IFS(Q87=Tabeller!$AJ$3,"",Q87=Tabeller!$AM$4,"C",Q87=Tabeller!$AM$5,"L",Q87=Tabeller!$AM$6,"P",Q87="",""),"1")</f>
        <v/>
      </c>
      <c r="Z87" s="29"/>
      <c r="AA87" s="357" t="str">
        <f t="shared" si="4"/>
        <v/>
      </c>
      <c r="AB87" s="31" t="str">
        <f>TRIM(IF('3. Förpackningsdata'!M87="","",'3. Förpackningsdata'!M87))</f>
        <v/>
      </c>
      <c r="AC87" s="77" t="str">
        <f>IF(AE87="","",IF('3. Förpackningsdata'!O87="","",'3. Förpackningsdata'!O87))</f>
        <v/>
      </c>
      <c r="AD87" s="71"/>
      <c r="AE87" s="69" t="str">
        <f>IF('3. Förpackningsdata'!P87="","",'3. Förpackningsdata'!P87)</f>
        <v/>
      </c>
      <c r="AF87" s="81"/>
      <c r="AG87" s="81"/>
      <c r="AH87" s="81"/>
      <c r="AI87" s="81"/>
      <c r="AJ87" s="81"/>
      <c r="AK87" s="358" t="str" cm="1">
        <f t="array" ref="AK87">_xlfn.IFS(AC87=Tabeller!$AJ$4,"C",AC87=Tabeller!$AJ$5,"L",AC87=Tabeller!$AJ$6,"P",AC87="","")</f>
        <v/>
      </c>
      <c r="AL87" s="71"/>
      <c r="AM87" s="194" t="str">
        <f t="shared" si="5"/>
        <v/>
      </c>
      <c r="AN87" s="451" t="str">
        <f>TRIM(IF('3. Förpackningsdata'!Q87="","",'3. Förpackningsdata'!Q87))</f>
        <v/>
      </c>
      <c r="AO87" s="78" t="str">
        <f>IF(AQ87="","",IF('3. Förpackningsdata'!S87="","",'3. Förpackningsdata'!S87))</f>
        <v/>
      </c>
      <c r="AP87" s="29"/>
      <c r="AQ87" s="28" t="str">
        <f>IF('3. Förpackningsdata'!T87="","",'3. Förpackningsdata'!T87)</f>
        <v/>
      </c>
      <c r="AR87" s="26"/>
      <c r="AS87" s="26"/>
      <c r="AT87" s="26"/>
      <c r="AU87" s="26"/>
      <c r="AV87" s="26"/>
      <c r="AW87" s="358" t="str" cm="1">
        <f t="array" ref="AW87">_xlfn.IFS(AO87=Tabeller!$AK$5,"P",AO87=Tabeller!$AK$4,"L",AO87="","")</f>
        <v/>
      </c>
      <c r="AX87" s="29"/>
      <c r="AY87" s="357" t="str">
        <f t="shared" si="6"/>
        <v/>
      </c>
      <c r="AZ87" s="31" t="str">
        <f>TRIM(IF('3. Förpackningsdata'!U87="","",'3. Förpackningsdata'!U87))</f>
        <v/>
      </c>
      <c r="BA87" s="79" t="str">
        <f>IF(BC87="","",IF('3. Förpackningsdata'!W87="","",'3. Förpackningsdata'!W87))</f>
        <v/>
      </c>
      <c r="BB87" s="87"/>
      <c r="BC87" s="71" t="str">
        <f>IF('3. Förpackningsdata'!X87="","",'3. Förpackningsdata'!X87)</f>
        <v/>
      </c>
      <c r="BD87" s="87"/>
      <c r="BE87" s="87"/>
      <c r="BF87" s="87"/>
      <c r="BG87" s="87"/>
      <c r="BH87" s="87"/>
      <c r="BI87" s="148" t="str" cm="1">
        <f t="array" ref="BI87">_xlfn.IFS(BA87=Tabeller!$AK$5,"P",BA87=Tabeller!$AK$4,"L",BA87="","")</f>
        <v/>
      </c>
      <c r="BJ87" s="87"/>
      <c r="BK87" s="194" t="str">
        <f t="shared" si="7"/>
        <v/>
      </c>
      <c r="BL87" s="75" t="str">
        <f>TRIM(IF('3. Förpackningsdata'!Y87="","",'3. Förpackningsdata'!Y87))</f>
        <v/>
      </c>
    </row>
    <row r="88" spans="1:64" ht="15" x14ac:dyDescent="0.25">
      <c r="A88" s="73">
        <v>84</v>
      </c>
      <c r="B88" s="73" t="str">
        <f>'APH KIC KIA PC'!I88</f>
        <v>Välj…</v>
      </c>
      <c r="C88" s="73" t="str">
        <f>'APH KIC KIA PC'!K88</f>
        <v>Välj…</v>
      </c>
      <c r="D88" s="449">
        <f>'APH KIC KIA PC'!D88</f>
        <v>0</v>
      </c>
      <c r="E88" s="68" t="s">
        <v>112</v>
      </c>
      <c r="F88" s="68"/>
      <c r="G88" s="69">
        <v>1</v>
      </c>
      <c r="H88" s="534">
        <f>'3. Förpackningsdata'!F88</f>
        <v>0</v>
      </c>
      <c r="I88" s="534">
        <f>'3. Förpackningsdata'!G88</f>
        <v>0</v>
      </c>
      <c r="J88" s="534">
        <f>'3. Förpackningsdata'!I88</f>
        <v>0</v>
      </c>
      <c r="K88" s="534">
        <f>'3. Förpackningsdata'!H88</f>
        <v>0</v>
      </c>
      <c r="L88" s="81"/>
      <c r="M88" s="68" t="s">
        <v>1982</v>
      </c>
      <c r="N88" s="69" t="str">
        <f>IF('APH KIC KIA PC'!X88="","",'APH KIC KIA PC'!X88)</f>
        <v/>
      </c>
      <c r="O88" s="70" t="s">
        <v>1800</v>
      </c>
      <c r="P88" s="451" t="str">
        <f>TRIM('1. Artikeldata Grund'!D88)</f>
        <v/>
      </c>
      <c r="Q88" s="450" t="str">
        <f>IF(S88="","",IF('3. Förpackningsdata'!K88="","",'3. Förpackningsdata'!K88))</f>
        <v/>
      </c>
      <c r="R88" s="35"/>
      <c r="S88" s="28" t="str">
        <f>IF('3. Förpackningsdata'!L88="","",'3. Förpackningsdata'!L88)</f>
        <v/>
      </c>
      <c r="T88" s="26"/>
      <c r="U88" s="26"/>
      <c r="V88" s="26"/>
      <c r="W88" s="26"/>
      <c r="X88" s="26"/>
      <c r="Y88" s="358" t="str" cm="1">
        <f t="array" ref="Y88">IF(AC88&lt;&gt;Tabeller!$AJ$4,_xlfn.IFS(Q88=Tabeller!$AJ$3,"",Q88=Tabeller!$AM$4,"C",Q88=Tabeller!$AM$5,"L",Q88=Tabeller!$AM$6,"P",Q88="",""),"1")</f>
        <v/>
      </c>
      <c r="Z88" s="29"/>
      <c r="AA88" s="357" t="str">
        <f t="shared" si="4"/>
        <v/>
      </c>
      <c r="AB88" s="31" t="str">
        <f>TRIM(IF('3. Förpackningsdata'!M88="","",'3. Förpackningsdata'!M88))</f>
        <v/>
      </c>
      <c r="AC88" s="77" t="str">
        <f>IF(AE88="","",IF('3. Förpackningsdata'!O88="","",'3. Förpackningsdata'!O88))</f>
        <v/>
      </c>
      <c r="AD88" s="71"/>
      <c r="AE88" s="69" t="str">
        <f>IF('3. Förpackningsdata'!P88="","",'3. Förpackningsdata'!P88)</f>
        <v/>
      </c>
      <c r="AF88" s="81"/>
      <c r="AG88" s="81"/>
      <c r="AH88" s="81"/>
      <c r="AI88" s="81"/>
      <c r="AJ88" s="81"/>
      <c r="AK88" s="358" t="str" cm="1">
        <f t="array" ref="AK88">_xlfn.IFS(AC88=Tabeller!$AJ$4,"C",AC88=Tabeller!$AJ$5,"L",AC88=Tabeller!$AJ$6,"P",AC88="","")</f>
        <v/>
      </c>
      <c r="AL88" s="71"/>
      <c r="AM88" s="194" t="str">
        <f t="shared" si="5"/>
        <v/>
      </c>
      <c r="AN88" s="451" t="str">
        <f>TRIM(IF('3. Förpackningsdata'!Q88="","",'3. Förpackningsdata'!Q88))</f>
        <v/>
      </c>
      <c r="AO88" s="78" t="str">
        <f>IF(AQ88="","",IF('3. Förpackningsdata'!S88="","",'3. Förpackningsdata'!S88))</f>
        <v/>
      </c>
      <c r="AP88" s="29"/>
      <c r="AQ88" s="28" t="str">
        <f>IF('3. Förpackningsdata'!T88="","",'3. Förpackningsdata'!T88)</f>
        <v/>
      </c>
      <c r="AR88" s="26"/>
      <c r="AS88" s="26"/>
      <c r="AT88" s="26"/>
      <c r="AU88" s="26"/>
      <c r="AV88" s="26"/>
      <c r="AW88" s="358" t="str" cm="1">
        <f t="array" ref="AW88">_xlfn.IFS(AO88=Tabeller!$AK$5,"P",AO88=Tabeller!$AK$4,"L",AO88="","")</f>
        <v/>
      </c>
      <c r="AX88" s="29"/>
      <c r="AY88" s="357" t="str">
        <f t="shared" si="6"/>
        <v/>
      </c>
      <c r="AZ88" s="31" t="str">
        <f>TRIM(IF('3. Förpackningsdata'!U88="","",'3. Förpackningsdata'!U88))</f>
        <v/>
      </c>
      <c r="BA88" s="79" t="str">
        <f>IF(BC88="","",IF('3. Förpackningsdata'!W88="","",'3. Förpackningsdata'!W88))</f>
        <v/>
      </c>
      <c r="BB88" s="87"/>
      <c r="BC88" s="71" t="str">
        <f>IF('3. Förpackningsdata'!X88="","",'3. Förpackningsdata'!X88)</f>
        <v/>
      </c>
      <c r="BD88" s="87"/>
      <c r="BE88" s="87"/>
      <c r="BF88" s="87"/>
      <c r="BG88" s="87"/>
      <c r="BH88" s="87"/>
      <c r="BI88" s="148" t="str" cm="1">
        <f t="array" ref="BI88">_xlfn.IFS(BA88=Tabeller!$AK$5,"P",BA88=Tabeller!$AK$4,"L",BA88="","")</f>
        <v/>
      </c>
      <c r="BJ88" s="87"/>
      <c r="BK88" s="194" t="str">
        <f t="shared" si="7"/>
        <v/>
      </c>
      <c r="BL88" s="75" t="str">
        <f>TRIM(IF('3. Förpackningsdata'!Y88="","",'3. Förpackningsdata'!Y88))</f>
        <v/>
      </c>
    </row>
    <row r="89" spans="1:64" ht="15" x14ac:dyDescent="0.25">
      <c r="A89" s="73">
        <v>85</v>
      </c>
      <c r="B89" s="73" t="str">
        <f>'APH KIC KIA PC'!I89</f>
        <v>Välj…</v>
      </c>
      <c r="C89" s="73" t="str">
        <f>'APH KIC KIA PC'!K89</f>
        <v>Välj…</v>
      </c>
      <c r="D89" s="449">
        <f>'APH KIC KIA PC'!D89</f>
        <v>0</v>
      </c>
      <c r="E89" s="68" t="s">
        <v>112</v>
      </c>
      <c r="F89" s="68"/>
      <c r="G89" s="69">
        <v>1</v>
      </c>
      <c r="H89" s="534">
        <f>'3. Förpackningsdata'!F89</f>
        <v>0</v>
      </c>
      <c r="I89" s="534">
        <f>'3. Förpackningsdata'!G89</f>
        <v>0</v>
      </c>
      <c r="J89" s="534">
        <f>'3. Förpackningsdata'!I89</f>
        <v>0</v>
      </c>
      <c r="K89" s="534">
        <f>'3. Förpackningsdata'!H89</f>
        <v>0</v>
      </c>
      <c r="L89" s="81"/>
      <c r="M89" s="68" t="s">
        <v>1982</v>
      </c>
      <c r="N89" s="69" t="str">
        <f>IF('APH KIC KIA PC'!X89="","",'APH KIC KIA PC'!X89)</f>
        <v/>
      </c>
      <c r="O89" s="70" t="s">
        <v>1800</v>
      </c>
      <c r="P89" s="451" t="str">
        <f>TRIM('1. Artikeldata Grund'!D89)</f>
        <v/>
      </c>
      <c r="Q89" s="450" t="str">
        <f>IF(S89="","",IF('3. Förpackningsdata'!K89="","",'3. Förpackningsdata'!K89))</f>
        <v/>
      </c>
      <c r="R89" s="35"/>
      <c r="S89" s="28" t="str">
        <f>IF('3. Förpackningsdata'!L89="","",'3. Förpackningsdata'!L89)</f>
        <v/>
      </c>
      <c r="T89" s="26"/>
      <c r="U89" s="26"/>
      <c r="V89" s="26"/>
      <c r="W89" s="26"/>
      <c r="X89" s="26"/>
      <c r="Y89" s="358" t="str" cm="1">
        <f t="array" ref="Y89">IF(AC89&lt;&gt;Tabeller!$AJ$4,_xlfn.IFS(Q89=Tabeller!$AJ$3,"",Q89=Tabeller!$AM$4,"C",Q89=Tabeller!$AM$5,"L",Q89=Tabeller!$AM$6,"P",Q89="",""),"1")</f>
        <v/>
      </c>
      <c r="Z89" s="29"/>
      <c r="AA89" s="357" t="str">
        <f t="shared" si="4"/>
        <v/>
      </c>
      <c r="AB89" s="31" t="str">
        <f>TRIM(IF('3. Förpackningsdata'!M89="","",'3. Förpackningsdata'!M89))</f>
        <v/>
      </c>
      <c r="AC89" s="77" t="str">
        <f>IF(AE89="","",IF('3. Förpackningsdata'!O89="","",'3. Förpackningsdata'!O89))</f>
        <v/>
      </c>
      <c r="AD89" s="71"/>
      <c r="AE89" s="69" t="str">
        <f>IF('3. Förpackningsdata'!P89="","",'3. Förpackningsdata'!P89)</f>
        <v/>
      </c>
      <c r="AF89" s="81"/>
      <c r="AG89" s="81"/>
      <c r="AH89" s="81"/>
      <c r="AI89" s="81"/>
      <c r="AJ89" s="81"/>
      <c r="AK89" s="358" t="str" cm="1">
        <f t="array" ref="AK89">_xlfn.IFS(AC89=Tabeller!$AJ$4,"C",AC89=Tabeller!$AJ$5,"L",AC89=Tabeller!$AJ$6,"P",AC89="","")</f>
        <v/>
      </c>
      <c r="AL89" s="71"/>
      <c r="AM89" s="194" t="str">
        <f t="shared" si="5"/>
        <v/>
      </c>
      <c r="AN89" s="451" t="str">
        <f>TRIM(IF('3. Förpackningsdata'!Q89="","",'3. Förpackningsdata'!Q89))</f>
        <v/>
      </c>
      <c r="AO89" s="78" t="str">
        <f>IF(AQ89="","",IF('3. Förpackningsdata'!S89="","",'3. Förpackningsdata'!S89))</f>
        <v/>
      </c>
      <c r="AP89" s="29"/>
      <c r="AQ89" s="28" t="str">
        <f>IF('3. Förpackningsdata'!T89="","",'3. Förpackningsdata'!T89)</f>
        <v/>
      </c>
      <c r="AR89" s="26"/>
      <c r="AS89" s="26"/>
      <c r="AT89" s="26"/>
      <c r="AU89" s="26"/>
      <c r="AV89" s="26"/>
      <c r="AW89" s="358" t="str" cm="1">
        <f t="array" ref="AW89">_xlfn.IFS(AO89=Tabeller!$AK$5,"P",AO89=Tabeller!$AK$4,"L",AO89="","")</f>
        <v/>
      </c>
      <c r="AX89" s="29"/>
      <c r="AY89" s="357" t="str">
        <f t="shared" si="6"/>
        <v/>
      </c>
      <c r="AZ89" s="31" t="str">
        <f>TRIM(IF('3. Förpackningsdata'!U89="","",'3. Förpackningsdata'!U89))</f>
        <v/>
      </c>
      <c r="BA89" s="79" t="str">
        <f>IF(BC89="","",IF('3. Förpackningsdata'!W89="","",'3. Förpackningsdata'!W89))</f>
        <v/>
      </c>
      <c r="BB89" s="87"/>
      <c r="BC89" s="71" t="str">
        <f>IF('3. Förpackningsdata'!X89="","",'3. Förpackningsdata'!X89)</f>
        <v/>
      </c>
      <c r="BD89" s="87"/>
      <c r="BE89" s="87"/>
      <c r="BF89" s="87"/>
      <c r="BG89" s="87"/>
      <c r="BH89" s="87"/>
      <c r="BI89" s="148" t="str" cm="1">
        <f t="array" ref="BI89">_xlfn.IFS(BA89=Tabeller!$AK$5,"P",BA89=Tabeller!$AK$4,"L",BA89="","")</f>
        <v/>
      </c>
      <c r="BJ89" s="87"/>
      <c r="BK89" s="194" t="str">
        <f t="shared" si="7"/>
        <v/>
      </c>
      <c r="BL89" s="75" t="str">
        <f>TRIM(IF('3. Förpackningsdata'!Y89="","",'3. Förpackningsdata'!Y89))</f>
        <v/>
      </c>
    </row>
    <row r="90" spans="1:64" ht="15" x14ac:dyDescent="0.25">
      <c r="A90" s="73">
        <v>86</v>
      </c>
      <c r="B90" s="73" t="str">
        <f>'APH KIC KIA PC'!I90</f>
        <v>Välj…</v>
      </c>
      <c r="C90" s="73" t="str">
        <f>'APH KIC KIA PC'!K90</f>
        <v>Välj…</v>
      </c>
      <c r="D90" s="449">
        <f>'APH KIC KIA PC'!D90</f>
        <v>0</v>
      </c>
      <c r="E90" s="68" t="s">
        <v>112</v>
      </c>
      <c r="F90" s="68"/>
      <c r="G90" s="69">
        <v>1</v>
      </c>
      <c r="H90" s="534">
        <f>'3. Förpackningsdata'!F90</f>
        <v>0</v>
      </c>
      <c r="I90" s="534">
        <f>'3. Förpackningsdata'!G90</f>
        <v>0</v>
      </c>
      <c r="J90" s="534">
        <f>'3. Förpackningsdata'!I90</f>
        <v>0</v>
      </c>
      <c r="K90" s="534">
        <f>'3. Förpackningsdata'!H90</f>
        <v>0</v>
      </c>
      <c r="L90" s="81"/>
      <c r="M90" s="68" t="s">
        <v>1982</v>
      </c>
      <c r="N90" s="69" t="str">
        <f>IF('APH KIC KIA PC'!X90="","",'APH KIC KIA PC'!X90)</f>
        <v/>
      </c>
      <c r="O90" s="70" t="s">
        <v>1800</v>
      </c>
      <c r="P90" s="451" t="str">
        <f>TRIM('1. Artikeldata Grund'!D90)</f>
        <v/>
      </c>
      <c r="Q90" s="450" t="str">
        <f>IF(S90="","",IF('3. Förpackningsdata'!K90="","",'3. Förpackningsdata'!K90))</f>
        <v/>
      </c>
      <c r="R90" s="35"/>
      <c r="S90" s="28" t="str">
        <f>IF('3. Förpackningsdata'!L90="","",'3. Förpackningsdata'!L90)</f>
        <v/>
      </c>
      <c r="T90" s="26"/>
      <c r="U90" s="26"/>
      <c r="V90" s="26"/>
      <c r="W90" s="26"/>
      <c r="X90" s="26"/>
      <c r="Y90" s="358" t="str" cm="1">
        <f t="array" ref="Y90">IF(AC90&lt;&gt;Tabeller!$AJ$4,_xlfn.IFS(Q90=Tabeller!$AJ$3,"",Q90=Tabeller!$AM$4,"C",Q90=Tabeller!$AM$5,"L",Q90=Tabeller!$AM$6,"P",Q90="",""),"1")</f>
        <v/>
      </c>
      <c r="Z90" s="29"/>
      <c r="AA90" s="357" t="str">
        <f t="shared" si="4"/>
        <v/>
      </c>
      <c r="AB90" s="31" t="str">
        <f>TRIM(IF('3. Förpackningsdata'!M90="","",'3. Förpackningsdata'!M90))</f>
        <v/>
      </c>
      <c r="AC90" s="77" t="str">
        <f>IF(AE90="","",IF('3. Förpackningsdata'!O90="","",'3. Förpackningsdata'!O90))</f>
        <v/>
      </c>
      <c r="AD90" s="71"/>
      <c r="AE90" s="69" t="str">
        <f>IF('3. Förpackningsdata'!P90="","",'3. Förpackningsdata'!P90)</f>
        <v/>
      </c>
      <c r="AF90" s="81"/>
      <c r="AG90" s="81"/>
      <c r="AH90" s="81"/>
      <c r="AI90" s="81"/>
      <c r="AJ90" s="81"/>
      <c r="AK90" s="358" t="str" cm="1">
        <f t="array" ref="AK90">_xlfn.IFS(AC90=Tabeller!$AJ$4,"C",AC90=Tabeller!$AJ$5,"L",AC90=Tabeller!$AJ$6,"P",AC90="","")</f>
        <v/>
      </c>
      <c r="AL90" s="71"/>
      <c r="AM90" s="194" t="str">
        <f t="shared" si="5"/>
        <v/>
      </c>
      <c r="AN90" s="451" t="str">
        <f>TRIM(IF('3. Förpackningsdata'!Q90="","",'3. Förpackningsdata'!Q90))</f>
        <v/>
      </c>
      <c r="AO90" s="78" t="str">
        <f>IF(AQ90="","",IF('3. Förpackningsdata'!S90="","",'3. Förpackningsdata'!S90))</f>
        <v/>
      </c>
      <c r="AP90" s="29"/>
      <c r="AQ90" s="28" t="str">
        <f>IF('3. Förpackningsdata'!T90="","",'3. Förpackningsdata'!T90)</f>
        <v/>
      </c>
      <c r="AR90" s="26"/>
      <c r="AS90" s="26"/>
      <c r="AT90" s="26"/>
      <c r="AU90" s="26"/>
      <c r="AV90" s="26"/>
      <c r="AW90" s="358" t="str" cm="1">
        <f t="array" ref="AW90">_xlfn.IFS(AO90=Tabeller!$AK$5,"P",AO90=Tabeller!$AK$4,"L",AO90="","")</f>
        <v/>
      </c>
      <c r="AX90" s="29"/>
      <c r="AY90" s="357" t="str">
        <f t="shared" si="6"/>
        <v/>
      </c>
      <c r="AZ90" s="31" t="str">
        <f>TRIM(IF('3. Förpackningsdata'!U90="","",'3. Förpackningsdata'!U90))</f>
        <v/>
      </c>
      <c r="BA90" s="79" t="str">
        <f>IF(BC90="","",IF('3. Förpackningsdata'!W90="","",'3. Förpackningsdata'!W90))</f>
        <v/>
      </c>
      <c r="BB90" s="87"/>
      <c r="BC90" s="71" t="str">
        <f>IF('3. Förpackningsdata'!X90="","",'3. Förpackningsdata'!X90)</f>
        <v/>
      </c>
      <c r="BD90" s="87"/>
      <c r="BE90" s="87"/>
      <c r="BF90" s="87"/>
      <c r="BG90" s="87"/>
      <c r="BH90" s="87"/>
      <c r="BI90" s="148" t="str" cm="1">
        <f t="array" ref="BI90">_xlfn.IFS(BA90=Tabeller!$AK$5,"P",BA90=Tabeller!$AK$4,"L",BA90="","")</f>
        <v/>
      </c>
      <c r="BJ90" s="87"/>
      <c r="BK90" s="194" t="str">
        <f t="shared" si="7"/>
        <v/>
      </c>
      <c r="BL90" s="75" t="str">
        <f>TRIM(IF('3. Förpackningsdata'!Y90="","",'3. Förpackningsdata'!Y90))</f>
        <v/>
      </c>
    </row>
    <row r="91" spans="1:64" ht="15" x14ac:dyDescent="0.25">
      <c r="A91" s="73">
        <v>87</v>
      </c>
      <c r="B91" s="73" t="str">
        <f>'APH KIC KIA PC'!I91</f>
        <v>Välj…</v>
      </c>
      <c r="C91" s="73" t="str">
        <f>'APH KIC KIA PC'!K91</f>
        <v>Välj…</v>
      </c>
      <c r="D91" s="449">
        <f>'APH KIC KIA PC'!D91</f>
        <v>0</v>
      </c>
      <c r="E91" s="68" t="s">
        <v>112</v>
      </c>
      <c r="F91" s="68"/>
      <c r="G91" s="69">
        <v>1</v>
      </c>
      <c r="H91" s="534">
        <f>'3. Förpackningsdata'!F91</f>
        <v>0</v>
      </c>
      <c r="I91" s="534">
        <f>'3. Förpackningsdata'!G91</f>
        <v>0</v>
      </c>
      <c r="J91" s="534">
        <f>'3. Förpackningsdata'!I91</f>
        <v>0</v>
      </c>
      <c r="K91" s="534">
        <f>'3. Förpackningsdata'!H91</f>
        <v>0</v>
      </c>
      <c r="L91" s="81"/>
      <c r="M91" s="68" t="s">
        <v>1982</v>
      </c>
      <c r="N91" s="69" t="str">
        <f>IF('APH KIC KIA PC'!X91="","",'APH KIC KIA PC'!X91)</f>
        <v/>
      </c>
      <c r="O91" s="70" t="s">
        <v>1800</v>
      </c>
      <c r="P91" s="451" t="str">
        <f>TRIM('1. Artikeldata Grund'!D91)</f>
        <v/>
      </c>
      <c r="Q91" s="450" t="str">
        <f>IF(S91="","",IF('3. Förpackningsdata'!K91="","",'3. Förpackningsdata'!K91))</f>
        <v/>
      </c>
      <c r="R91" s="35"/>
      <c r="S91" s="28" t="str">
        <f>IF('3. Förpackningsdata'!L91="","",'3. Förpackningsdata'!L91)</f>
        <v/>
      </c>
      <c r="T91" s="26"/>
      <c r="U91" s="26"/>
      <c r="V91" s="26"/>
      <c r="W91" s="26"/>
      <c r="X91" s="26"/>
      <c r="Y91" s="358" t="str" cm="1">
        <f t="array" ref="Y91">IF(AC91&lt;&gt;Tabeller!$AJ$4,_xlfn.IFS(Q91=Tabeller!$AJ$3,"",Q91=Tabeller!$AM$4,"C",Q91=Tabeller!$AM$5,"L",Q91=Tabeller!$AM$6,"P",Q91="",""),"1")</f>
        <v/>
      </c>
      <c r="Z91" s="29"/>
      <c r="AA91" s="357" t="str">
        <f t="shared" si="4"/>
        <v/>
      </c>
      <c r="AB91" s="31" t="str">
        <f>TRIM(IF('3. Förpackningsdata'!M91="","",'3. Förpackningsdata'!M91))</f>
        <v/>
      </c>
      <c r="AC91" s="77" t="str">
        <f>IF(AE91="","",IF('3. Förpackningsdata'!O91="","",'3. Förpackningsdata'!O91))</f>
        <v/>
      </c>
      <c r="AD91" s="71"/>
      <c r="AE91" s="69" t="str">
        <f>IF('3. Förpackningsdata'!P91="","",'3. Förpackningsdata'!P91)</f>
        <v/>
      </c>
      <c r="AF91" s="81"/>
      <c r="AG91" s="81"/>
      <c r="AH91" s="81"/>
      <c r="AI91" s="81"/>
      <c r="AJ91" s="81"/>
      <c r="AK91" s="358" t="str" cm="1">
        <f t="array" ref="AK91">_xlfn.IFS(AC91=Tabeller!$AJ$4,"C",AC91=Tabeller!$AJ$5,"L",AC91=Tabeller!$AJ$6,"P",AC91="","")</f>
        <v/>
      </c>
      <c r="AL91" s="71"/>
      <c r="AM91" s="194" t="str">
        <f t="shared" si="5"/>
        <v/>
      </c>
      <c r="AN91" s="451" t="str">
        <f>TRIM(IF('3. Förpackningsdata'!Q91="","",'3. Förpackningsdata'!Q91))</f>
        <v/>
      </c>
      <c r="AO91" s="78" t="str">
        <f>IF(AQ91="","",IF('3. Förpackningsdata'!S91="","",'3. Förpackningsdata'!S91))</f>
        <v/>
      </c>
      <c r="AP91" s="29"/>
      <c r="AQ91" s="28" t="str">
        <f>IF('3. Förpackningsdata'!T91="","",'3. Förpackningsdata'!T91)</f>
        <v/>
      </c>
      <c r="AR91" s="26"/>
      <c r="AS91" s="26"/>
      <c r="AT91" s="26"/>
      <c r="AU91" s="26"/>
      <c r="AV91" s="26"/>
      <c r="AW91" s="358" t="str" cm="1">
        <f t="array" ref="AW91">_xlfn.IFS(AO91=Tabeller!$AK$5,"P",AO91=Tabeller!$AK$4,"L",AO91="","")</f>
        <v/>
      </c>
      <c r="AX91" s="29"/>
      <c r="AY91" s="357" t="str">
        <f t="shared" si="6"/>
        <v/>
      </c>
      <c r="AZ91" s="31" t="str">
        <f>TRIM(IF('3. Förpackningsdata'!U91="","",'3. Förpackningsdata'!U91))</f>
        <v/>
      </c>
      <c r="BA91" s="79" t="str">
        <f>IF(BC91="","",IF('3. Förpackningsdata'!W91="","",'3. Förpackningsdata'!W91))</f>
        <v/>
      </c>
      <c r="BB91" s="87"/>
      <c r="BC91" s="71" t="str">
        <f>IF('3. Förpackningsdata'!X91="","",'3. Förpackningsdata'!X91)</f>
        <v/>
      </c>
      <c r="BD91" s="87"/>
      <c r="BE91" s="87"/>
      <c r="BF91" s="87"/>
      <c r="BG91" s="87"/>
      <c r="BH91" s="87"/>
      <c r="BI91" s="148" t="str" cm="1">
        <f t="array" ref="BI91">_xlfn.IFS(BA91=Tabeller!$AK$5,"P",BA91=Tabeller!$AK$4,"L",BA91="","")</f>
        <v/>
      </c>
      <c r="BJ91" s="87"/>
      <c r="BK91" s="194" t="str">
        <f t="shared" si="7"/>
        <v/>
      </c>
      <c r="BL91" s="75" t="str">
        <f>TRIM(IF('3. Förpackningsdata'!Y91="","",'3. Förpackningsdata'!Y91))</f>
        <v/>
      </c>
    </row>
    <row r="92" spans="1:64" ht="15" x14ac:dyDescent="0.25">
      <c r="A92" s="73">
        <v>88</v>
      </c>
      <c r="B92" s="73" t="str">
        <f>'APH KIC KIA PC'!I92</f>
        <v>Välj…</v>
      </c>
      <c r="C92" s="73" t="str">
        <f>'APH KIC KIA PC'!K92</f>
        <v>Välj…</v>
      </c>
      <c r="D92" s="449">
        <f>'APH KIC KIA PC'!D92</f>
        <v>0</v>
      </c>
      <c r="E92" s="68" t="s">
        <v>112</v>
      </c>
      <c r="F92" s="68"/>
      <c r="G92" s="69">
        <v>1</v>
      </c>
      <c r="H92" s="534">
        <f>'3. Förpackningsdata'!F92</f>
        <v>0</v>
      </c>
      <c r="I92" s="534">
        <f>'3. Förpackningsdata'!G92</f>
        <v>0</v>
      </c>
      <c r="J92" s="534">
        <f>'3. Förpackningsdata'!I92</f>
        <v>0</v>
      </c>
      <c r="K92" s="534">
        <f>'3. Förpackningsdata'!H92</f>
        <v>0</v>
      </c>
      <c r="L92" s="81"/>
      <c r="M92" s="68" t="s">
        <v>1982</v>
      </c>
      <c r="N92" s="69" t="str">
        <f>IF('APH KIC KIA PC'!X92="","",'APH KIC KIA PC'!X92)</f>
        <v/>
      </c>
      <c r="O92" s="70" t="s">
        <v>1800</v>
      </c>
      <c r="P92" s="451" t="str">
        <f>TRIM('1. Artikeldata Grund'!D92)</f>
        <v/>
      </c>
      <c r="Q92" s="450" t="str">
        <f>IF(S92="","",IF('3. Förpackningsdata'!K92="","",'3. Förpackningsdata'!K92))</f>
        <v/>
      </c>
      <c r="R92" s="35"/>
      <c r="S92" s="28" t="str">
        <f>IF('3. Förpackningsdata'!L92="","",'3. Förpackningsdata'!L92)</f>
        <v/>
      </c>
      <c r="T92" s="26"/>
      <c r="U92" s="26"/>
      <c r="V92" s="26"/>
      <c r="W92" s="26"/>
      <c r="X92" s="26"/>
      <c r="Y92" s="358" t="str" cm="1">
        <f t="array" ref="Y92">IF(AC92&lt;&gt;Tabeller!$AJ$4,_xlfn.IFS(Q92=Tabeller!$AJ$3,"",Q92=Tabeller!$AM$4,"C",Q92=Tabeller!$AM$5,"L",Q92=Tabeller!$AM$6,"P",Q92="",""),"1")</f>
        <v/>
      </c>
      <c r="Z92" s="29"/>
      <c r="AA92" s="357" t="str">
        <f t="shared" si="4"/>
        <v/>
      </c>
      <c r="AB92" s="31" t="str">
        <f>TRIM(IF('3. Förpackningsdata'!M92="","",'3. Förpackningsdata'!M92))</f>
        <v/>
      </c>
      <c r="AC92" s="77" t="str">
        <f>IF(AE92="","",IF('3. Förpackningsdata'!O92="","",'3. Förpackningsdata'!O92))</f>
        <v/>
      </c>
      <c r="AD92" s="71"/>
      <c r="AE92" s="69" t="str">
        <f>IF('3. Förpackningsdata'!P92="","",'3. Förpackningsdata'!P92)</f>
        <v/>
      </c>
      <c r="AF92" s="81"/>
      <c r="AG92" s="81"/>
      <c r="AH92" s="81"/>
      <c r="AI92" s="81"/>
      <c r="AJ92" s="81"/>
      <c r="AK92" s="358" t="str" cm="1">
        <f t="array" ref="AK92">_xlfn.IFS(AC92=Tabeller!$AJ$4,"C",AC92=Tabeller!$AJ$5,"L",AC92=Tabeller!$AJ$6,"P",AC92="","")</f>
        <v/>
      </c>
      <c r="AL92" s="71"/>
      <c r="AM92" s="194" t="str">
        <f t="shared" si="5"/>
        <v/>
      </c>
      <c r="AN92" s="451" t="str">
        <f>TRIM(IF('3. Förpackningsdata'!Q92="","",'3. Förpackningsdata'!Q92))</f>
        <v/>
      </c>
      <c r="AO92" s="78" t="str">
        <f>IF(AQ92="","",IF('3. Förpackningsdata'!S92="","",'3. Förpackningsdata'!S92))</f>
        <v/>
      </c>
      <c r="AP92" s="29"/>
      <c r="AQ92" s="28" t="str">
        <f>IF('3. Förpackningsdata'!T92="","",'3. Förpackningsdata'!T92)</f>
        <v/>
      </c>
      <c r="AR92" s="26"/>
      <c r="AS92" s="26"/>
      <c r="AT92" s="26"/>
      <c r="AU92" s="26"/>
      <c r="AV92" s="26"/>
      <c r="AW92" s="358" t="str" cm="1">
        <f t="array" ref="AW92">_xlfn.IFS(AO92=Tabeller!$AK$5,"P",AO92=Tabeller!$AK$4,"L",AO92="","")</f>
        <v/>
      </c>
      <c r="AX92" s="29"/>
      <c r="AY92" s="357" t="str">
        <f t="shared" si="6"/>
        <v/>
      </c>
      <c r="AZ92" s="31" t="str">
        <f>TRIM(IF('3. Förpackningsdata'!U92="","",'3. Förpackningsdata'!U92))</f>
        <v/>
      </c>
      <c r="BA92" s="79" t="str">
        <f>IF(BC92="","",IF('3. Förpackningsdata'!W92="","",'3. Förpackningsdata'!W92))</f>
        <v/>
      </c>
      <c r="BB92" s="87"/>
      <c r="BC92" s="71" t="str">
        <f>IF('3. Förpackningsdata'!X92="","",'3. Förpackningsdata'!X92)</f>
        <v/>
      </c>
      <c r="BD92" s="87"/>
      <c r="BE92" s="87"/>
      <c r="BF92" s="87"/>
      <c r="BG92" s="87"/>
      <c r="BH92" s="87"/>
      <c r="BI92" s="148" t="str" cm="1">
        <f t="array" ref="BI92">_xlfn.IFS(BA92=Tabeller!$AK$5,"P",BA92=Tabeller!$AK$4,"L",BA92="","")</f>
        <v/>
      </c>
      <c r="BJ92" s="87"/>
      <c r="BK92" s="194" t="str">
        <f t="shared" si="7"/>
        <v/>
      </c>
      <c r="BL92" s="75" t="str">
        <f>TRIM(IF('3. Förpackningsdata'!Y92="","",'3. Förpackningsdata'!Y92))</f>
        <v/>
      </c>
    </row>
    <row r="93" spans="1:64" ht="15" x14ac:dyDescent="0.25">
      <c r="A93" s="73">
        <v>89</v>
      </c>
      <c r="B93" s="73" t="str">
        <f>'APH KIC KIA PC'!I93</f>
        <v>Välj…</v>
      </c>
      <c r="C93" s="73" t="str">
        <f>'APH KIC KIA PC'!K93</f>
        <v>Välj…</v>
      </c>
      <c r="D93" s="449">
        <f>'APH KIC KIA PC'!D93</f>
        <v>0</v>
      </c>
      <c r="E93" s="68" t="s">
        <v>112</v>
      </c>
      <c r="F93" s="68"/>
      <c r="G93" s="69">
        <v>1</v>
      </c>
      <c r="H93" s="534">
        <f>'3. Förpackningsdata'!F93</f>
        <v>0</v>
      </c>
      <c r="I93" s="534">
        <f>'3. Förpackningsdata'!G93</f>
        <v>0</v>
      </c>
      <c r="J93" s="534">
        <f>'3. Förpackningsdata'!I93</f>
        <v>0</v>
      </c>
      <c r="K93" s="534">
        <f>'3. Förpackningsdata'!H93</f>
        <v>0</v>
      </c>
      <c r="L93" s="81"/>
      <c r="M93" s="68" t="s">
        <v>1982</v>
      </c>
      <c r="N93" s="69" t="str">
        <f>IF('APH KIC KIA PC'!X93="","",'APH KIC KIA PC'!X93)</f>
        <v/>
      </c>
      <c r="O93" s="70" t="s">
        <v>1800</v>
      </c>
      <c r="P93" s="451" t="str">
        <f>TRIM('1. Artikeldata Grund'!D93)</f>
        <v/>
      </c>
      <c r="Q93" s="450" t="str">
        <f>IF(S93="","",IF('3. Förpackningsdata'!K93="","",'3. Förpackningsdata'!K93))</f>
        <v/>
      </c>
      <c r="R93" s="35"/>
      <c r="S93" s="28" t="str">
        <f>IF('3. Förpackningsdata'!L93="","",'3. Förpackningsdata'!L93)</f>
        <v/>
      </c>
      <c r="T93" s="26"/>
      <c r="U93" s="26"/>
      <c r="V93" s="26"/>
      <c r="W93" s="26"/>
      <c r="X93" s="26"/>
      <c r="Y93" s="358" t="str" cm="1">
        <f t="array" ref="Y93">IF(AC93&lt;&gt;Tabeller!$AJ$4,_xlfn.IFS(Q93=Tabeller!$AJ$3,"",Q93=Tabeller!$AM$4,"C",Q93=Tabeller!$AM$5,"L",Q93=Tabeller!$AM$6,"P",Q93="",""),"1")</f>
        <v/>
      </c>
      <c r="Z93" s="29"/>
      <c r="AA93" s="357" t="str">
        <f t="shared" si="4"/>
        <v/>
      </c>
      <c r="AB93" s="31" t="str">
        <f>TRIM(IF('3. Förpackningsdata'!M93="","",'3. Förpackningsdata'!M93))</f>
        <v/>
      </c>
      <c r="AC93" s="77" t="str">
        <f>IF(AE93="","",IF('3. Förpackningsdata'!O93="","",'3. Förpackningsdata'!O93))</f>
        <v/>
      </c>
      <c r="AD93" s="71"/>
      <c r="AE93" s="69" t="str">
        <f>IF('3. Förpackningsdata'!P93="","",'3. Förpackningsdata'!P93)</f>
        <v/>
      </c>
      <c r="AF93" s="81"/>
      <c r="AG93" s="81"/>
      <c r="AH93" s="81"/>
      <c r="AI93" s="81"/>
      <c r="AJ93" s="81"/>
      <c r="AK93" s="358" t="str" cm="1">
        <f t="array" ref="AK93">_xlfn.IFS(AC93=Tabeller!$AJ$4,"C",AC93=Tabeller!$AJ$5,"L",AC93=Tabeller!$AJ$6,"P",AC93="","")</f>
        <v/>
      </c>
      <c r="AL93" s="71"/>
      <c r="AM93" s="194" t="str">
        <f t="shared" si="5"/>
        <v/>
      </c>
      <c r="AN93" s="451" t="str">
        <f>TRIM(IF('3. Förpackningsdata'!Q93="","",'3. Förpackningsdata'!Q93))</f>
        <v/>
      </c>
      <c r="AO93" s="78" t="str">
        <f>IF(AQ93="","",IF('3. Förpackningsdata'!S93="","",'3. Förpackningsdata'!S93))</f>
        <v/>
      </c>
      <c r="AP93" s="29"/>
      <c r="AQ93" s="28" t="str">
        <f>IF('3. Förpackningsdata'!T93="","",'3. Förpackningsdata'!T93)</f>
        <v/>
      </c>
      <c r="AR93" s="26"/>
      <c r="AS93" s="26"/>
      <c r="AT93" s="26"/>
      <c r="AU93" s="26"/>
      <c r="AV93" s="26"/>
      <c r="AW93" s="358" t="str" cm="1">
        <f t="array" ref="AW93">_xlfn.IFS(AO93=Tabeller!$AK$5,"P",AO93=Tabeller!$AK$4,"L",AO93="","")</f>
        <v/>
      </c>
      <c r="AX93" s="29"/>
      <c r="AY93" s="357" t="str">
        <f t="shared" si="6"/>
        <v/>
      </c>
      <c r="AZ93" s="31" t="str">
        <f>TRIM(IF('3. Förpackningsdata'!U93="","",'3. Förpackningsdata'!U93))</f>
        <v/>
      </c>
      <c r="BA93" s="79" t="str">
        <f>IF(BC93="","",IF('3. Förpackningsdata'!W93="","",'3. Förpackningsdata'!W93))</f>
        <v/>
      </c>
      <c r="BB93" s="87"/>
      <c r="BC93" s="71" t="str">
        <f>IF('3. Förpackningsdata'!X93="","",'3. Förpackningsdata'!X93)</f>
        <v/>
      </c>
      <c r="BD93" s="87"/>
      <c r="BE93" s="87"/>
      <c r="BF93" s="87"/>
      <c r="BG93" s="87"/>
      <c r="BH93" s="87"/>
      <c r="BI93" s="148" t="str" cm="1">
        <f t="array" ref="BI93">_xlfn.IFS(BA93=Tabeller!$AK$5,"P",BA93=Tabeller!$AK$4,"L",BA93="","")</f>
        <v/>
      </c>
      <c r="BJ93" s="87"/>
      <c r="BK93" s="194" t="str">
        <f t="shared" si="7"/>
        <v/>
      </c>
      <c r="BL93" s="75" t="str">
        <f>TRIM(IF('3. Förpackningsdata'!Y93="","",'3. Förpackningsdata'!Y93))</f>
        <v/>
      </c>
    </row>
    <row r="94" spans="1:64" ht="15" x14ac:dyDescent="0.25">
      <c r="A94" s="73">
        <v>90</v>
      </c>
      <c r="B94" s="73" t="str">
        <f>'APH KIC KIA PC'!I94</f>
        <v>Välj…</v>
      </c>
      <c r="C94" s="73" t="str">
        <f>'APH KIC KIA PC'!K94</f>
        <v>Välj…</v>
      </c>
      <c r="D94" s="449">
        <f>'APH KIC KIA PC'!D94</f>
        <v>0</v>
      </c>
      <c r="E94" s="68" t="s">
        <v>112</v>
      </c>
      <c r="F94" s="68"/>
      <c r="G94" s="69">
        <v>1</v>
      </c>
      <c r="H94" s="534">
        <f>'3. Förpackningsdata'!F94</f>
        <v>0</v>
      </c>
      <c r="I94" s="534">
        <f>'3. Förpackningsdata'!G94</f>
        <v>0</v>
      </c>
      <c r="J94" s="534">
        <f>'3. Förpackningsdata'!I94</f>
        <v>0</v>
      </c>
      <c r="K94" s="534">
        <f>'3. Förpackningsdata'!H94</f>
        <v>0</v>
      </c>
      <c r="L94" s="81"/>
      <c r="M94" s="68" t="s">
        <v>1982</v>
      </c>
      <c r="N94" s="69" t="str">
        <f>IF('APH KIC KIA PC'!X94="","",'APH KIC KIA PC'!X94)</f>
        <v/>
      </c>
      <c r="O94" s="70" t="s">
        <v>1800</v>
      </c>
      <c r="P94" s="451" t="str">
        <f>TRIM('1. Artikeldata Grund'!D94)</f>
        <v/>
      </c>
      <c r="Q94" s="450" t="str">
        <f>IF(S94="","",IF('3. Förpackningsdata'!K94="","",'3. Förpackningsdata'!K94))</f>
        <v/>
      </c>
      <c r="R94" s="35"/>
      <c r="S94" s="28" t="str">
        <f>IF('3. Förpackningsdata'!L94="","",'3. Förpackningsdata'!L94)</f>
        <v/>
      </c>
      <c r="T94" s="26"/>
      <c r="U94" s="26"/>
      <c r="V94" s="26"/>
      <c r="W94" s="26"/>
      <c r="X94" s="26"/>
      <c r="Y94" s="358" t="str" cm="1">
        <f t="array" ref="Y94">IF(AC94&lt;&gt;Tabeller!$AJ$4,_xlfn.IFS(Q94=Tabeller!$AJ$3,"",Q94=Tabeller!$AM$4,"C",Q94=Tabeller!$AM$5,"L",Q94=Tabeller!$AM$6,"P",Q94="",""),"1")</f>
        <v/>
      </c>
      <c r="Z94" s="29"/>
      <c r="AA94" s="357" t="str">
        <f t="shared" si="4"/>
        <v/>
      </c>
      <c r="AB94" s="31" t="str">
        <f>TRIM(IF('3. Förpackningsdata'!M94="","",'3. Förpackningsdata'!M94))</f>
        <v/>
      </c>
      <c r="AC94" s="77" t="str">
        <f>IF(AE94="","",IF('3. Förpackningsdata'!O94="","",'3. Förpackningsdata'!O94))</f>
        <v/>
      </c>
      <c r="AD94" s="71"/>
      <c r="AE94" s="69" t="str">
        <f>IF('3. Förpackningsdata'!P94="","",'3. Förpackningsdata'!P94)</f>
        <v/>
      </c>
      <c r="AF94" s="81"/>
      <c r="AG94" s="81"/>
      <c r="AH94" s="81"/>
      <c r="AI94" s="81"/>
      <c r="AJ94" s="81"/>
      <c r="AK94" s="358" t="str" cm="1">
        <f t="array" ref="AK94">_xlfn.IFS(AC94=Tabeller!$AJ$4,"C",AC94=Tabeller!$AJ$5,"L",AC94=Tabeller!$AJ$6,"P",AC94="","")</f>
        <v/>
      </c>
      <c r="AL94" s="71"/>
      <c r="AM94" s="194" t="str">
        <f t="shared" si="5"/>
        <v/>
      </c>
      <c r="AN94" s="451" t="str">
        <f>TRIM(IF('3. Förpackningsdata'!Q94="","",'3. Förpackningsdata'!Q94))</f>
        <v/>
      </c>
      <c r="AO94" s="78" t="str">
        <f>IF(AQ94="","",IF('3. Förpackningsdata'!S94="","",'3. Förpackningsdata'!S94))</f>
        <v/>
      </c>
      <c r="AP94" s="29"/>
      <c r="AQ94" s="28" t="str">
        <f>IF('3. Förpackningsdata'!T94="","",'3. Förpackningsdata'!T94)</f>
        <v/>
      </c>
      <c r="AR94" s="26"/>
      <c r="AS94" s="26"/>
      <c r="AT94" s="26"/>
      <c r="AU94" s="26"/>
      <c r="AV94" s="26"/>
      <c r="AW94" s="358" t="str" cm="1">
        <f t="array" ref="AW94">_xlfn.IFS(AO94=Tabeller!$AK$5,"P",AO94=Tabeller!$AK$4,"L",AO94="","")</f>
        <v/>
      </c>
      <c r="AX94" s="29"/>
      <c r="AY94" s="357" t="str">
        <f t="shared" si="6"/>
        <v/>
      </c>
      <c r="AZ94" s="31" t="str">
        <f>TRIM(IF('3. Förpackningsdata'!U94="","",'3. Förpackningsdata'!U94))</f>
        <v/>
      </c>
      <c r="BA94" s="79" t="str">
        <f>IF(BC94="","",IF('3. Förpackningsdata'!W94="","",'3. Förpackningsdata'!W94))</f>
        <v/>
      </c>
      <c r="BB94" s="87"/>
      <c r="BC94" s="71" t="str">
        <f>IF('3. Förpackningsdata'!X94="","",'3. Förpackningsdata'!X94)</f>
        <v/>
      </c>
      <c r="BD94" s="87"/>
      <c r="BE94" s="87"/>
      <c r="BF94" s="87"/>
      <c r="BG94" s="87"/>
      <c r="BH94" s="87"/>
      <c r="BI94" s="148" t="str" cm="1">
        <f t="array" ref="BI94">_xlfn.IFS(BA94=Tabeller!$AK$5,"P",BA94=Tabeller!$AK$4,"L",BA94="","")</f>
        <v/>
      </c>
      <c r="BJ94" s="87"/>
      <c r="BK94" s="194" t="str">
        <f t="shared" si="7"/>
        <v/>
      </c>
      <c r="BL94" s="75" t="str">
        <f>TRIM(IF('3. Förpackningsdata'!Y94="","",'3. Förpackningsdata'!Y94))</f>
        <v/>
      </c>
    </row>
    <row r="95" spans="1:64" ht="15" x14ac:dyDescent="0.25">
      <c r="A95" s="73">
        <v>91</v>
      </c>
      <c r="B95" s="73" t="str">
        <f>'APH KIC KIA PC'!I95</f>
        <v>Välj…</v>
      </c>
      <c r="C95" s="73" t="str">
        <f>'APH KIC KIA PC'!K95</f>
        <v>Välj…</v>
      </c>
      <c r="D95" s="449">
        <f>'APH KIC KIA PC'!D95</f>
        <v>0</v>
      </c>
      <c r="E95" s="68" t="s">
        <v>112</v>
      </c>
      <c r="F95" s="68"/>
      <c r="G95" s="69">
        <v>1</v>
      </c>
      <c r="H95" s="534">
        <f>'3. Förpackningsdata'!F95</f>
        <v>0</v>
      </c>
      <c r="I95" s="534">
        <f>'3. Förpackningsdata'!G95</f>
        <v>0</v>
      </c>
      <c r="J95" s="534">
        <f>'3. Förpackningsdata'!I95</f>
        <v>0</v>
      </c>
      <c r="K95" s="534">
        <f>'3. Förpackningsdata'!H95</f>
        <v>0</v>
      </c>
      <c r="L95" s="81"/>
      <c r="M95" s="68" t="s">
        <v>1982</v>
      </c>
      <c r="N95" s="69" t="str">
        <f>IF('APH KIC KIA PC'!X95="","",'APH KIC KIA PC'!X95)</f>
        <v/>
      </c>
      <c r="O95" s="70" t="s">
        <v>1800</v>
      </c>
      <c r="P95" s="451" t="str">
        <f>TRIM('1. Artikeldata Grund'!D95)</f>
        <v/>
      </c>
      <c r="Q95" s="450" t="str">
        <f>IF(S95="","",IF('3. Förpackningsdata'!K95="","",'3. Förpackningsdata'!K95))</f>
        <v/>
      </c>
      <c r="R95" s="35"/>
      <c r="S95" s="28" t="str">
        <f>IF('3. Förpackningsdata'!L95="","",'3. Förpackningsdata'!L95)</f>
        <v/>
      </c>
      <c r="T95" s="26"/>
      <c r="U95" s="26"/>
      <c r="V95" s="26"/>
      <c r="W95" s="26"/>
      <c r="X95" s="26"/>
      <c r="Y95" s="358" t="str" cm="1">
        <f t="array" ref="Y95">IF(AC95&lt;&gt;Tabeller!$AJ$4,_xlfn.IFS(Q95=Tabeller!$AJ$3,"",Q95=Tabeller!$AM$4,"C",Q95=Tabeller!$AM$5,"L",Q95=Tabeller!$AM$6,"P",Q95="",""),"1")</f>
        <v/>
      </c>
      <c r="Z95" s="29"/>
      <c r="AA95" s="357" t="str">
        <f t="shared" si="4"/>
        <v/>
      </c>
      <c r="AB95" s="31" t="str">
        <f>TRIM(IF('3. Förpackningsdata'!M95="","",'3. Förpackningsdata'!M95))</f>
        <v/>
      </c>
      <c r="AC95" s="77" t="str">
        <f>IF(AE95="","",IF('3. Förpackningsdata'!O95="","",'3. Förpackningsdata'!O95))</f>
        <v/>
      </c>
      <c r="AD95" s="71"/>
      <c r="AE95" s="69" t="str">
        <f>IF('3. Förpackningsdata'!P95="","",'3. Förpackningsdata'!P95)</f>
        <v/>
      </c>
      <c r="AF95" s="81"/>
      <c r="AG95" s="81"/>
      <c r="AH95" s="81"/>
      <c r="AI95" s="81"/>
      <c r="AJ95" s="81"/>
      <c r="AK95" s="358" t="str" cm="1">
        <f t="array" ref="AK95">_xlfn.IFS(AC95=Tabeller!$AJ$4,"C",AC95=Tabeller!$AJ$5,"L",AC95=Tabeller!$AJ$6,"P",AC95="","")</f>
        <v/>
      </c>
      <c r="AL95" s="71"/>
      <c r="AM95" s="194" t="str">
        <f t="shared" si="5"/>
        <v/>
      </c>
      <c r="AN95" s="451" t="str">
        <f>TRIM(IF('3. Förpackningsdata'!Q95="","",'3. Förpackningsdata'!Q95))</f>
        <v/>
      </c>
      <c r="AO95" s="78" t="str">
        <f>IF(AQ95="","",IF('3. Förpackningsdata'!S95="","",'3. Förpackningsdata'!S95))</f>
        <v/>
      </c>
      <c r="AP95" s="29"/>
      <c r="AQ95" s="28" t="str">
        <f>IF('3. Förpackningsdata'!T95="","",'3. Förpackningsdata'!T95)</f>
        <v/>
      </c>
      <c r="AR95" s="26"/>
      <c r="AS95" s="26"/>
      <c r="AT95" s="26"/>
      <c r="AU95" s="26"/>
      <c r="AV95" s="26"/>
      <c r="AW95" s="358" t="str" cm="1">
        <f t="array" ref="AW95">_xlfn.IFS(AO95=Tabeller!$AK$5,"P",AO95=Tabeller!$AK$4,"L",AO95="","")</f>
        <v/>
      </c>
      <c r="AX95" s="29"/>
      <c r="AY95" s="357" t="str">
        <f t="shared" si="6"/>
        <v/>
      </c>
      <c r="AZ95" s="31" t="str">
        <f>TRIM(IF('3. Förpackningsdata'!U95="","",'3. Förpackningsdata'!U95))</f>
        <v/>
      </c>
      <c r="BA95" s="79" t="str">
        <f>IF(BC95="","",IF('3. Förpackningsdata'!W95="","",'3. Förpackningsdata'!W95))</f>
        <v/>
      </c>
      <c r="BB95" s="87"/>
      <c r="BC95" s="71" t="str">
        <f>IF('3. Förpackningsdata'!X95="","",'3. Förpackningsdata'!X95)</f>
        <v/>
      </c>
      <c r="BD95" s="87"/>
      <c r="BE95" s="87"/>
      <c r="BF95" s="87"/>
      <c r="BG95" s="87"/>
      <c r="BH95" s="87"/>
      <c r="BI95" s="148" t="str" cm="1">
        <f t="array" ref="BI95">_xlfn.IFS(BA95=Tabeller!$AK$5,"P",BA95=Tabeller!$AK$4,"L",BA95="","")</f>
        <v/>
      </c>
      <c r="BJ95" s="87"/>
      <c r="BK95" s="194" t="str">
        <f t="shared" si="7"/>
        <v/>
      </c>
      <c r="BL95" s="75" t="str">
        <f>TRIM(IF('3. Förpackningsdata'!Y95="","",'3. Förpackningsdata'!Y95))</f>
        <v/>
      </c>
    </row>
    <row r="96" spans="1:64" ht="15" x14ac:dyDescent="0.25">
      <c r="A96" s="73">
        <v>92</v>
      </c>
      <c r="B96" s="73" t="str">
        <f>'APH KIC KIA PC'!I96</f>
        <v>Välj…</v>
      </c>
      <c r="C96" s="73" t="str">
        <f>'APH KIC KIA PC'!K96</f>
        <v>Välj…</v>
      </c>
      <c r="D96" s="449">
        <f>'APH KIC KIA PC'!D96</f>
        <v>0</v>
      </c>
      <c r="E96" s="68" t="s">
        <v>112</v>
      </c>
      <c r="F96" s="68"/>
      <c r="G96" s="69">
        <v>1</v>
      </c>
      <c r="H96" s="534">
        <f>'3. Förpackningsdata'!F96</f>
        <v>0</v>
      </c>
      <c r="I96" s="534">
        <f>'3. Förpackningsdata'!G96</f>
        <v>0</v>
      </c>
      <c r="J96" s="534">
        <f>'3. Förpackningsdata'!I96</f>
        <v>0</v>
      </c>
      <c r="K96" s="534">
        <f>'3. Förpackningsdata'!H96</f>
        <v>0</v>
      </c>
      <c r="L96" s="81"/>
      <c r="M96" s="68" t="s">
        <v>1982</v>
      </c>
      <c r="N96" s="69" t="str">
        <f>IF('APH KIC KIA PC'!X96="","",'APH KIC KIA PC'!X96)</f>
        <v/>
      </c>
      <c r="O96" s="70" t="s">
        <v>1800</v>
      </c>
      <c r="P96" s="451" t="str">
        <f>TRIM('1. Artikeldata Grund'!D96)</f>
        <v/>
      </c>
      <c r="Q96" s="450" t="str">
        <f>IF(S96="","",IF('3. Förpackningsdata'!K96="","",'3. Förpackningsdata'!K96))</f>
        <v/>
      </c>
      <c r="R96" s="35"/>
      <c r="S96" s="28" t="str">
        <f>IF('3. Förpackningsdata'!L96="","",'3. Förpackningsdata'!L96)</f>
        <v/>
      </c>
      <c r="T96" s="26"/>
      <c r="U96" s="26"/>
      <c r="V96" s="26"/>
      <c r="W96" s="26"/>
      <c r="X96" s="26"/>
      <c r="Y96" s="358" t="str" cm="1">
        <f t="array" ref="Y96">IF(AC96&lt;&gt;Tabeller!$AJ$4,_xlfn.IFS(Q96=Tabeller!$AJ$3,"",Q96=Tabeller!$AM$4,"C",Q96=Tabeller!$AM$5,"L",Q96=Tabeller!$AM$6,"P",Q96="",""),"1")</f>
        <v/>
      </c>
      <c r="Z96" s="29"/>
      <c r="AA96" s="357" t="str">
        <f t="shared" si="4"/>
        <v/>
      </c>
      <c r="AB96" s="31" t="str">
        <f>TRIM(IF('3. Förpackningsdata'!M96="","",'3. Förpackningsdata'!M96))</f>
        <v/>
      </c>
      <c r="AC96" s="77" t="str">
        <f>IF(AE96="","",IF('3. Förpackningsdata'!O96="","",'3. Förpackningsdata'!O96))</f>
        <v/>
      </c>
      <c r="AD96" s="71"/>
      <c r="AE96" s="69" t="str">
        <f>IF('3. Förpackningsdata'!P96="","",'3. Förpackningsdata'!P96)</f>
        <v/>
      </c>
      <c r="AF96" s="81"/>
      <c r="AG96" s="81"/>
      <c r="AH96" s="81"/>
      <c r="AI96" s="81"/>
      <c r="AJ96" s="81"/>
      <c r="AK96" s="358" t="str" cm="1">
        <f t="array" ref="AK96">_xlfn.IFS(AC96=Tabeller!$AJ$4,"C",AC96=Tabeller!$AJ$5,"L",AC96=Tabeller!$AJ$6,"P",AC96="","")</f>
        <v/>
      </c>
      <c r="AL96" s="71"/>
      <c r="AM96" s="194" t="str">
        <f t="shared" si="5"/>
        <v/>
      </c>
      <c r="AN96" s="451" t="str">
        <f>TRIM(IF('3. Förpackningsdata'!Q96="","",'3. Förpackningsdata'!Q96))</f>
        <v/>
      </c>
      <c r="AO96" s="78" t="str">
        <f>IF(AQ96="","",IF('3. Förpackningsdata'!S96="","",'3. Förpackningsdata'!S96))</f>
        <v/>
      </c>
      <c r="AP96" s="29"/>
      <c r="AQ96" s="28" t="str">
        <f>IF('3. Förpackningsdata'!T96="","",'3. Förpackningsdata'!T96)</f>
        <v/>
      </c>
      <c r="AR96" s="26"/>
      <c r="AS96" s="26"/>
      <c r="AT96" s="26"/>
      <c r="AU96" s="26"/>
      <c r="AV96" s="26"/>
      <c r="AW96" s="358" t="str" cm="1">
        <f t="array" ref="AW96">_xlfn.IFS(AO96=Tabeller!$AK$5,"P",AO96=Tabeller!$AK$4,"L",AO96="","")</f>
        <v/>
      </c>
      <c r="AX96" s="29"/>
      <c r="AY96" s="357" t="str">
        <f t="shared" si="6"/>
        <v/>
      </c>
      <c r="AZ96" s="31" t="str">
        <f>TRIM(IF('3. Förpackningsdata'!U96="","",'3. Förpackningsdata'!U96))</f>
        <v/>
      </c>
      <c r="BA96" s="79" t="str">
        <f>IF(BC96="","",IF('3. Förpackningsdata'!W96="","",'3. Förpackningsdata'!W96))</f>
        <v/>
      </c>
      <c r="BB96" s="87"/>
      <c r="BC96" s="71" t="str">
        <f>IF('3. Förpackningsdata'!X96="","",'3. Förpackningsdata'!X96)</f>
        <v/>
      </c>
      <c r="BD96" s="87"/>
      <c r="BE96" s="87"/>
      <c r="BF96" s="87"/>
      <c r="BG96" s="87"/>
      <c r="BH96" s="87"/>
      <c r="BI96" s="148" t="str" cm="1">
        <f t="array" ref="BI96">_xlfn.IFS(BA96=Tabeller!$AK$5,"P",BA96=Tabeller!$AK$4,"L",BA96="","")</f>
        <v/>
      </c>
      <c r="BJ96" s="87"/>
      <c r="BK96" s="194" t="str">
        <f t="shared" si="7"/>
        <v/>
      </c>
      <c r="BL96" s="75" t="str">
        <f>TRIM(IF('3. Förpackningsdata'!Y96="","",'3. Förpackningsdata'!Y96))</f>
        <v/>
      </c>
    </row>
    <row r="97" spans="1:64" ht="15" x14ac:dyDescent="0.25">
      <c r="A97" s="73">
        <v>93</v>
      </c>
      <c r="B97" s="73" t="str">
        <f>'APH KIC KIA PC'!I97</f>
        <v>Välj…</v>
      </c>
      <c r="C97" s="73" t="str">
        <f>'APH KIC KIA PC'!K97</f>
        <v>Välj…</v>
      </c>
      <c r="D97" s="449">
        <f>'APH KIC KIA PC'!D97</f>
        <v>0</v>
      </c>
      <c r="E97" s="68" t="s">
        <v>112</v>
      </c>
      <c r="F97" s="68"/>
      <c r="G97" s="69">
        <v>1</v>
      </c>
      <c r="H97" s="534">
        <f>'3. Förpackningsdata'!F97</f>
        <v>0</v>
      </c>
      <c r="I97" s="534">
        <f>'3. Förpackningsdata'!G97</f>
        <v>0</v>
      </c>
      <c r="J97" s="534">
        <f>'3. Förpackningsdata'!I97</f>
        <v>0</v>
      </c>
      <c r="K97" s="534">
        <f>'3. Förpackningsdata'!H97</f>
        <v>0</v>
      </c>
      <c r="L97" s="81"/>
      <c r="M97" s="68" t="s">
        <v>1982</v>
      </c>
      <c r="N97" s="69" t="str">
        <f>IF('APH KIC KIA PC'!X97="","",'APH KIC KIA PC'!X97)</f>
        <v/>
      </c>
      <c r="O97" s="70" t="s">
        <v>1800</v>
      </c>
      <c r="P97" s="451" t="str">
        <f>TRIM('1. Artikeldata Grund'!D97)</f>
        <v/>
      </c>
      <c r="Q97" s="450" t="str">
        <f>IF(S97="","",IF('3. Förpackningsdata'!K97="","",'3. Förpackningsdata'!K97))</f>
        <v/>
      </c>
      <c r="R97" s="35"/>
      <c r="S97" s="28" t="str">
        <f>IF('3. Förpackningsdata'!L97="","",'3. Förpackningsdata'!L97)</f>
        <v/>
      </c>
      <c r="T97" s="26"/>
      <c r="U97" s="26"/>
      <c r="V97" s="26"/>
      <c r="W97" s="26"/>
      <c r="X97" s="26"/>
      <c r="Y97" s="358" t="str" cm="1">
        <f t="array" ref="Y97">IF(AC97&lt;&gt;Tabeller!$AJ$4,_xlfn.IFS(Q97=Tabeller!$AJ$3,"",Q97=Tabeller!$AM$4,"C",Q97=Tabeller!$AM$5,"L",Q97=Tabeller!$AM$6,"P",Q97="",""),"1")</f>
        <v/>
      </c>
      <c r="Z97" s="29"/>
      <c r="AA97" s="357" t="str">
        <f t="shared" si="4"/>
        <v/>
      </c>
      <c r="AB97" s="31" t="str">
        <f>TRIM(IF('3. Förpackningsdata'!M97="","",'3. Förpackningsdata'!M97))</f>
        <v/>
      </c>
      <c r="AC97" s="77" t="str">
        <f>IF(AE97="","",IF('3. Förpackningsdata'!O97="","",'3. Förpackningsdata'!O97))</f>
        <v/>
      </c>
      <c r="AD97" s="71"/>
      <c r="AE97" s="69" t="str">
        <f>IF('3. Förpackningsdata'!P97="","",'3. Förpackningsdata'!P97)</f>
        <v/>
      </c>
      <c r="AF97" s="81"/>
      <c r="AG97" s="81"/>
      <c r="AH97" s="81"/>
      <c r="AI97" s="81"/>
      <c r="AJ97" s="81"/>
      <c r="AK97" s="358" t="str" cm="1">
        <f t="array" ref="AK97">_xlfn.IFS(AC97=Tabeller!$AJ$4,"C",AC97=Tabeller!$AJ$5,"L",AC97=Tabeller!$AJ$6,"P",AC97="","")</f>
        <v/>
      </c>
      <c r="AL97" s="71"/>
      <c r="AM97" s="194" t="str">
        <f t="shared" si="5"/>
        <v/>
      </c>
      <c r="AN97" s="451" t="str">
        <f>TRIM(IF('3. Förpackningsdata'!Q97="","",'3. Förpackningsdata'!Q97))</f>
        <v/>
      </c>
      <c r="AO97" s="78" t="str">
        <f>IF(AQ97="","",IF('3. Förpackningsdata'!S97="","",'3. Förpackningsdata'!S97))</f>
        <v/>
      </c>
      <c r="AP97" s="29"/>
      <c r="AQ97" s="28" t="str">
        <f>IF('3. Förpackningsdata'!T97="","",'3. Förpackningsdata'!T97)</f>
        <v/>
      </c>
      <c r="AR97" s="26"/>
      <c r="AS97" s="26"/>
      <c r="AT97" s="26"/>
      <c r="AU97" s="26"/>
      <c r="AV97" s="26"/>
      <c r="AW97" s="358" t="str" cm="1">
        <f t="array" ref="AW97">_xlfn.IFS(AO97=Tabeller!$AK$5,"P",AO97=Tabeller!$AK$4,"L",AO97="","")</f>
        <v/>
      </c>
      <c r="AX97" s="29"/>
      <c r="AY97" s="357" t="str">
        <f t="shared" si="6"/>
        <v/>
      </c>
      <c r="AZ97" s="31" t="str">
        <f>TRIM(IF('3. Förpackningsdata'!U97="","",'3. Förpackningsdata'!U97))</f>
        <v/>
      </c>
      <c r="BA97" s="79" t="str">
        <f>IF(BC97="","",IF('3. Förpackningsdata'!W97="","",'3. Förpackningsdata'!W97))</f>
        <v/>
      </c>
      <c r="BB97" s="87"/>
      <c r="BC97" s="71" t="str">
        <f>IF('3. Förpackningsdata'!X97="","",'3. Förpackningsdata'!X97)</f>
        <v/>
      </c>
      <c r="BD97" s="87"/>
      <c r="BE97" s="87"/>
      <c r="BF97" s="87"/>
      <c r="BG97" s="87"/>
      <c r="BH97" s="87"/>
      <c r="BI97" s="148" t="str" cm="1">
        <f t="array" ref="BI97">_xlfn.IFS(BA97=Tabeller!$AK$5,"P",BA97=Tabeller!$AK$4,"L",BA97="","")</f>
        <v/>
      </c>
      <c r="BJ97" s="87"/>
      <c r="BK97" s="194" t="str">
        <f t="shared" si="7"/>
        <v/>
      </c>
      <c r="BL97" s="75" t="str">
        <f>TRIM(IF('3. Förpackningsdata'!Y97="","",'3. Förpackningsdata'!Y97))</f>
        <v/>
      </c>
    </row>
    <row r="98" spans="1:64" ht="15" x14ac:dyDescent="0.25">
      <c r="A98" s="73">
        <v>94</v>
      </c>
      <c r="B98" s="73" t="str">
        <f>'APH KIC KIA PC'!I98</f>
        <v>Välj…</v>
      </c>
      <c r="C98" s="73" t="str">
        <f>'APH KIC KIA PC'!K98</f>
        <v>Välj…</v>
      </c>
      <c r="D98" s="449">
        <f>'APH KIC KIA PC'!D98</f>
        <v>0</v>
      </c>
      <c r="E98" s="68" t="s">
        <v>112</v>
      </c>
      <c r="F98" s="68"/>
      <c r="G98" s="69">
        <v>1</v>
      </c>
      <c r="H98" s="534">
        <f>'3. Förpackningsdata'!F98</f>
        <v>0</v>
      </c>
      <c r="I98" s="534">
        <f>'3. Förpackningsdata'!G98</f>
        <v>0</v>
      </c>
      <c r="J98" s="534">
        <f>'3. Förpackningsdata'!I98</f>
        <v>0</v>
      </c>
      <c r="K98" s="534">
        <f>'3. Förpackningsdata'!H98</f>
        <v>0</v>
      </c>
      <c r="L98" s="81"/>
      <c r="M98" s="68" t="s">
        <v>1982</v>
      </c>
      <c r="N98" s="69" t="str">
        <f>IF('APH KIC KIA PC'!X98="","",'APH KIC KIA PC'!X98)</f>
        <v/>
      </c>
      <c r="O98" s="70" t="s">
        <v>1800</v>
      </c>
      <c r="P98" s="451" t="str">
        <f>TRIM('1. Artikeldata Grund'!D98)</f>
        <v/>
      </c>
      <c r="Q98" s="450" t="str">
        <f>IF(S98="","",IF('3. Förpackningsdata'!K98="","",'3. Förpackningsdata'!K98))</f>
        <v/>
      </c>
      <c r="R98" s="35"/>
      <c r="S98" s="28" t="str">
        <f>IF('3. Förpackningsdata'!L98="","",'3. Förpackningsdata'!L98)</f>
        <v/>
      </c>
      <c r="T98" s="26"/>
      <c r="U98" s="26"/>
      <c r="V98" s="26"/>
      <c r="W98" s="26"/>
      <c r="X98" s="26"/>
      <c r="Y98" s="358" t="str" cm="1">
        <f t="array" ref="Y98">IF(AC98&lt;&gt;Tabeller!$AJ$4,_xlfn.IFS(Q98=Tabeller!$AJ$3,"",Q98=Tabeller!$AM$4,"C",Q98=Tabeller!$AM$5,"L",Q98=Tabeller!$AM$6,"P",Q98="",""),"1")</f>
        <v/>
      </c>
      <c r="Z98" s="29"/>
      <c r="AA98" s="357" t="str">
        <f t="shared" si="4"/>
        <v/>
      </c>
      <c r="AB98" s="31" t="str">
        <f>TRIM(IF('3. Förpackningsdata'!M98="","",'3. Förpackningsdata'!M98))</f>
        <v/>
      </c>
      <c r="AC98" s="77" t="str">
        <f>IF(AE98="","",IF('3. Förpackningsdata'!O98="","",'3. Förpackningsdata'!O98))</f>
        <v/>
      </c>
      <c r="AD98" s="71"/>
      <c r="AE98" s="69" t="str">
        <f>IF('3. Förpackningsdata'!P98="","",'3. Förpackningsdata'!P98)</f>
        <v/>
      </c>
      <c r="AF98" s="81"/>
      <c r="AG98" s="81"/>
      <c r="AH98" s="81"/>
      <c r="AI98" s="81"/>
      <c r="AJ98" s="81"/>
      <c r="AK98" s="358" t="str" cm="1">
        <f t="array" ref="AK98">_xlfn.IFS(AC98=Tabeller!$AJ$4,"C",AC98=Tabeller!$AJ$5,"L",AC98=Tabeller!$AJ$6,"P",AC98="","")</f>
        <v/>
      </c>
      <c r="AL98" s="71"/>
      <c r="AM98" s="194" t="str">
        <f t="shared" si="5"/>
        <v/>
      </c>
      <c r="AN98" s="451" t="str">
        <f>TRIM(IF('3. Förpackningsdata'!Q98="","",'3. Förpackningsdata'!Q98))</f>
        <v/>
      </c>
      <c r="AO98" s="78" t="str">
        <f>IF(AQ98="","",IF('3. Förpackningsdata'!S98="","",'3. Förpackningsdata'!S98))</f>
        <v/>
      </c>
      <c r="AP98" s="29"/>
      <c r="AQ98" s="28" t="str">
        <f>IF('3. Förpackningsdata'!T98="","",'3. Förpackningsdata'!T98)</f>
        <v/>
      </c>
      <c r="AR98" s="26"/>
      <c r="AS98" s="26"/>
      <c r="AT98" s="26"/>
      <c r="AU98" s="26"/>
      <c r="AV98" s="26"/>
      <c r="AW98" s="358" t="str" cm="1">
        <f t="array" ref="AW98">_xlfn.IFS(AO98=Tabeller!$AK$5,"P",AO98=Tabeller!$AK$4,"L",AO98="","")</f>
        <v/>
      </c>
      <c r="AX98" s="29"/>
      <c r="AY98" s="357" t="str">
        <f t="shared" si="6"/>
        <v/>
      </c>
      <c r="AZ98" s="31" t="str">
        <f>TRIM(IF('3. Förpackningsdata'!U98="","",'3. Förpackningsdata'!U98))</f>
        <v/>
      </c>
      <c r="BA98" s="79" t="str">
        <f>IF(BC98="","",IF('3. Förpackningsdata'!W98="","",'3. Förpackningsdata'!W98))</f>
        <v/>
      </c>
      <c r="BB98" s="87"/>
      <c r="BC98" s="71" t="str">
        <f>IF('3. Förpackningsdata'!X98="","",'3. Förpackningsdata'!X98)</f>
        <v/>
      </c>
      <c r="BD98" s="87"/>
      <c r="BE98" s="87"/>
      <c r="BF98" s="87"/>
      <c r="BG98" s="87"/>
      <c r="BH98" s="87"/>
      <c r="BI98" s="148" t="str" cm="1">
        <f t="array" ref="BI98">_xlfn.IFS(BA98=Tabeller!$AK$5,"P",BA98=Tabeller!$AK$4,"L",BA98="","")</f>
        <v/>
      </c>
      <c r="BJ98" s="87"/>
      <c r="BK98" s="194" t="str">
        <f t="shared" si="7"/>
        <v/>
      </c>
      <c r="BL98" s="75" t="str">
        <f>TRIM(IF('3. Förpackningsdata'!Y98="","",'3. Förpackningsdata'!Y98))</f>
        <v/>
      </c>
    </row>
    <row r="99" spans="1:64" ht="15" x14ac:dyDescent="0.25">
      <c r="A99" s="73">
        <v>95</v>
      </c>
      <c r="B99" s="73" t="str">
        <f>'APH KIC KIA PC'!I99</f>
        <v>Välj…</v>
      </c>
      <c r="C99" s="73" t="str">
        <f>'APH KIC KIA PC'!K99</f>
        <v>Välj…</v>
      </c>
      <c r="D99" s="449">
        <f>'APH KIC KIA PC'!D99</f>
        <v>0</v>
      </c>
      <c r="E99" s="68" t="s">
        <v>112</v>
      </c>
      <c r="F99" s="68"/>
      <c r="G99" s="69">
        <v>1</v>
      </c>
      <c r="H99" s="534">
        <f>'3. Förpackningsdata'!F99</f>
        <v>0</v>
      </c>
      <c r="I99" s="534">
        <f>'3. Förpackningsdata'!G99</f>
        <v>0</v>
      </c>
      <c r="J99" s="534">
        <f>'3. Förpackningsdata'!I99</f>
        <v>0</v>
      </c>
      <c r="K99" s="534">
        <f>'3. Förpackningsdata'!H99</f>
        <v>0</v>
      </c>
      <c r="L99" s="81"/>
      <c r="M99" s="68" t="s">
        <v>1982</v>
      </c>
      <c r="N99" s="69" t="str">
        <f>IF('APH KIC KIA PC'!X99="","",'APH KIC KIA PC'!X99)</f>
        <v/>
      </c>
      <c r="O99" s="70" t="s">
        <v>1800</v>
      </c>
      <c r="P99" s="451" t="str">
        <f>TRIM('1. Artikeldata Grund'!D99)</f>
        <v/>
      </c>
      <c r="Q99" s="450" t="str">
        <f>IF(S99="","",IF('3. Förpackningsdata'!K99="","",'3. Förpackningsdata'!K99))</f>
        <v/>
      </c>
      <c r="R99" s="35"/>
      <c r="S99" s="28" t="str">
        <f>IF('3. Förpackningsdata'!L99="","",'3. Förpackningsdata'!L99)</f>
        <v/>
      </c>
      <c r="T99" s="26"/>
      <c r="U99" s="26"/>
      <c r="V99" s="26"/>
      <c r="W99" s="26"/>
      <c r="X99" s="26"/>
      <c r="Y99" s="358" t="str" cm="1">
        <f t="array" ref="Y99">IF(AC99&lt;&gt;Tabeller!$AJ$4,_xlfn.IFS(Q99=Tabeller!$AJ$3,"",Q99=Tabeller!$AM$4,"C",Q99=Tabeller!$AM$5,"L",Q99=Tabeller!$AM$6,"P",Q99="",""),"1")</f>
        <v/>
      </c>
      <c r="Z99" s="29"/>
      <c r="AA99" s="357" t="str">
        <f t="shared" si="4"/>
        <v/>
      </c>
      <c r="AB99" s="31" t="str">
        <f>TRIM(IF('3. Förpackningsdata'!M99="","",'3. Förpackningsdata'!M99))</f>
        <v/>
      </c>
      <c r="AC99" s="77" t="str">
        <f>IF(AE99="","",IF('3. Förpackningsdata'!O99="","",'3. Förpackningsdata'!O99))</f>
        <v/>
      </c>
      <c r="AD99" s="71"/>
      <c r="AE99" s="69" t="str">
        <f>IF('3. Förpackningsdata'!P99="","",'3. Förpackningsdata'!P99)</f>
        <v/>
      </c>
      <c r="AF99" s="81"/>
      <c r="AG99" s="81"/>
      <c r="AH99" s="81"/>
      <c r="AI99" s="81"/>
      <c r="AJ99" s="81"/>
      <c r="AK99" s="358" t="str" cm="1">
        <f t="array" ref="AK99">_xlfn.IFS(AC99=Tabeller!$AJ$4,"C",AC99=Tabeller!$AJ$5,"L",AC99=Tabeller!$AJ$6,"P",AC99="","")</f>
        <v/>
      </c>
      <c r="AL99" s="71"/>
      <c r="AM99" s="194" t="str">
        <f t="shared" si="5"/>
        <v/>
      </c>
      <c r="AN99" s="451" t="str">
        <f>TRIM(IF('3. Förpackningsdata'!Q99="","",'3. Förpackningsdata'!Q99))</f>
        <v/>
      </c>
      <c r="AO99" s="78" t="str">
        <f>IF(AQ99="","",IF('3. Förpackningsdata'!S99="","",'3. Förpackningsdata'!S99))</f>
        <v/>
      </c>
      <c r="AP99" s="29"/>
      <c r="AQ99" s="28" t="str">
        <f>IF('3. Förpackningsdata'!T99="","",'3. Förpackningsdata'!T99)</f>
        <v/>
      </c>
      <c r="AR99" s="26"/>
      <c r="AS99" s="26"/>
      <c r="AT99" s="26"/>
      <c r="AU99" s="26"/>
      <c r="AV99" s="26"/>
      <c r="AW99" s="358" t="str" cm="1">
        <f t="array" ref="AW99">_xlfn.IFS(AO99=Tabeller!$AK$5,"P",AO99=Tabeller!$AK$4,"L",AO99="","")</f>
        <v/>
      </c>
      <c r="AX99" s="29"/>
      <c r="AY99" s="357" t="str">
        <f t="shared" si="6"/>
        <v/>
      </c>
      <c r="AZ99" s="31" t="str">
        <f>TRIM(IF('3. Förpackningsdata'!U99="","",'3. Förpackningsdata'!U99))</f>
        <v/>
      </c>
      <c r="BA99" s="79" t="str">
        <f>IF(BC99="","",IF('3. Förpackningsdata'!W99="","",'3. Förpackningsdata'!W99))</f>
        <v/>
      </c>
      <c r="BB99" s="87"/>
      <c r="BC99" s="71" t="str">
        <f>IF('3. Förpackningsdata'!X99="","",'3. Förpackningsdata'!X99)</f>
        <v/>
      </c>
      <c r="BD99" s="87"/>
      <c r="BE99" s="87"/>
      <c r="BF99" s="87"/>
      <c r="BG99" s="87"/>
      <c r="BH99" s="87"/>
      <c r="BI99" s="148" t="str" cm="1">
        <f t="array" ref="BI99">_xlfn.IFS(BA99=Tabeller!$AK$5,"P",BA99=Tabeller!$AK$4,"L",BA99="","")</f>
        <v/>
      </c>
      <c r="BJ99" s="87"/>
      <c r="BK99" s="194" t="str">
        <f t="shared" si="7"/>
        <v/>
      </c>
      <c r="BL99" s="75" t="str">
        <f>TRIM(IF('3. Förpackningsdata'!Y99="","",'3. Förpackningsdata'!Y99))</f>
        <v/>
      </c>
    </row>
    <row r="100" spans="1:64" ht="15" x14ac:dyDescent="0.25">
      <c r="A100" s="73">
        <v>96</v>
      </c>
      <c r="B100" s="73" t="str">
        <f>'APH KIC KIA PC'!I100</f>
        <v>Välj…</v>
      </c>
      <c r="C100" s="73" t="str">
        <f>'APH KIC KIA PC'!K100</f>
        <v>Välj…</v>
      </c>
      <c r="D100" s="449">
        <f>'APH KIC KIA PC'!D100</f>
        <v>0</v>
      </c>
      <c r="E100" s="68" t="s">
        <v>112</v>
      </c>
      <c r="F100" s="68"/>
      <c r="G100" s="69">
        <v>1</v>
      </c>
      <c r="H100" s="534">
        <f>'3. Förpackningsdata'!F100</f>
        <v>0</v>
      </c>
      <c r="I100" s="534">
        <f>'3. Förpackningsdata'!G100</f>
        <v>0</v>
      </c>
      <c r="J100" s="534">
        <f>'3. Förpackningsdata'!I100</f>
        <v>0</v>
      </c>
      <c r="K100" s="534">
        <f>'3. Förpackningsdata'!H100</f>
        <v>0</v>
      </c>
      <c r="L100" s="81"/>
      <c r="M100" s="68" t="s">
        <v>1982</v>
      </c>
      <c r="N100" s="69" t="str">
        <f>IF('APH KIC KIA PC'!X100="","",'APH KIC KIA PC'!X100)</f>
        <v/>
      </c>
      <c r="O100" s="70" t="s">
        <v>1800</v>
      </c>
      <c r="P100" s="451" t="str">
        <f>TRIM('1. Artikeldata Grund'!D100)</f>
        <v/>
      </c>
      <c r="Q100" s="450" t="str">
        <f>IF(S100="","",IF('3. Förpackningsdata'!K100="","",'3. Förpackningsdata'!K100))</f>
        <v/>
      </c>
      <c r="R100" s="35"/>
      <c r="S100" s="28" t="str">
        <f>IF('3. Förpackningsdata'!L100="","",'3. Förpackningsdata'!L100)</f>
        <v/>
      </c>
      <c r="T100" s="26"/>
      <c r="U100" s="26"/>
      <c r="V100" s="26"/>
      <c r="W100" s="26"/>
      <c r="X100" s="26"/>
      <c r="Y100" s="358" t="str" cm="1">
        <f t="array" ref="Y100">IF(AC100&lt;&gt;Tabeller!$AJ$4,_xlfn.IFS(Q100=Tabeller!$AJ$3,"",Q100=Tabeller!$AM$4,"C",Q100=Tabeller!$AM$5,"L",Q100=Tabeller!$AM$6,"P",Q100="",""),"1")</f>
        <v/>
      </c>
      <c r="Z100" s="29"/>
      <c r="AA100" s="357" t="str">
        <f t="shared" si="4"/>
        <v/>
      </c>
      <c r="AB100" s="31" t="str">
        <f>TRIM(IF('3. Förpackningsdata'!M100="","",'3. Förpackningsdata'!M100))</f>
        <v/>
      </c>
      <c r="AC100" s="77" t="str">
        <f>IF(AE100="","",IF('3. Förpackningsdata'!O100="","",'3. Förpackningsdata'!O100))</f>
        <v/>
      </c>
      <c r="AD100" s="71"/>
      <c r="AE100" s="69" t="str">
        <f>IF('3. Förpackningsdata'!P100="","",'3. Förpackningsdata'!P100)</f>
        <v/>
      </c>
      <c r="AF100" s="81"/>
      <c r="AG100" s="81"/>
      <c r="AH100" s="81"/>
      <c r="AI100" s="81"/>
      <c r="AJ100" s="81"/>
      <c r="AK100" s="358" t="str" cm="1">
        <f t="array" ref="AK100">_xlfn.IFS(AC100=Tabeller!$AJ$4,"C",AC100=Tabeller!$AJ$5,"L",AC100=Tabeller!$AJ$6,"P",AC100="","")</f>
        <v/>
      </c>
      <c r="AL100" s="71"/>
      <c r="AM100" s="194" t="str">
        <f t="shared" si="5"/>
        <v/>
      </c>
      <c r="AN100" s="451" t="str">
        <f>TRIM(IF('3. Förpackningsdata'!Q100="","",'3. Förpackningsdata'!Q100))</f>
        <v/>
      </c>
      <c r="AO100" s="78" t="str">
        <f>IF(AQ100="","",IF('3. Förpackningsdata'!S100="","",'3. Förpackningsdata'!S100))</f>
        <v/>
      </c>
      <c r="AP100" s="29"/>
      <c r="AQ100" s="28" t="str">
        <f>IF('3. Förpackningsdata'!T100="","",'3. Förpackningsdata'!T100)</f>
        <v/>
      </c>
      <c r="AR100" s="26"/>
      <c r="AS100" s="26"/>
      <c r="AT100" s="26"/>
      <c r="AU100" s="26"/>
      <c r="AV100" s="26"/>
      <c r="AW100" s="358" t="str" cm="1">
        <f t="array" ref="AW100">_xlfn.IFS(AO100=Tabeller!$AK$5,"P",AO100=Tabeller!$AK$4,"L",AO100="","")</f>
        <v/>
      </c>
      <c r="AX100" s="29"/>
      <c r="AY100" s="357" t="str">
        <f t="shared" si="6"/>
        <v/>
      </c>
      <c r="AZ100" s="31" t="str">
        <f>TRIM(IF('3. Förpackningsdata'!U100="","",'3. Förpackningsdata'!U100))</f>
        <v/>
      </c>
      <c r="BA100" s="79" t="str">
        <f>IF(BC100="","",IF('3. Förpackningsdata'!W100="","",'3. Förpackningsdata'!W100))</f>
        <v/>
      </c>
      <c r="BB100" s="87"/>
      <c r="BC100" s="71" t="str">
        <f>IF('3. Förpackningsdata'!X100="","",'3. Förpackningsdata'!X100)</f>
        <v/>
      </c>
      <c r="BD100" s="87"/>
      <c r="BE100" s="87"/>
      <c r="BF100" s="87"/>
      <c r="BG100" s="87"/>
      <c r="BH100" s="87"/>
      <c r="BI100" s="148" t="str" cm="1">
        <f t="array" ref="BI100">_xlfn.IFS(BA100=Tabeller!$AK$5,"P",BA100=Tabeller!$AK$4,"L",BA100="","")</f>
        <v/>
      </c>
      <c r="BJ100" s="87"/>
      <c r="BK100" s="194" t="str">
        <f t="shared" si="7"/>
        <v/>
      </c>
      <c r="BL100" s="75" t="str">
        <f>TRIM(IF('3. Förpackningsdata'!Y100="","",'3. Förpackningsdata'!Y100))</f>
        <v/>
      </c>
    </row>
    <row r="101" spans="1:64" ht="15" x14ac:dyDescent="0.25">
      <c r="A101" s="73">
        <v>97</v>
      </c>
      <c r="B101" s="73" t="str">
        <f>'APH KIC KIA PC'!I101</f>
        <v>Välj…</v>
      </c>
      <c r="C101" s="73" t="str">
        <f>'APH KIC KIA PC'!K101</f>
        <v>Välj…</v>
      </c>
      <c r="D101" s="449">
        <f>'APH KIC KIA PC'!D101</f>
        <v>0</v>
      </c>
      <c r="E101" s="68" t="s">
        <v>112</v>
      </c>
      <c r="F101" s="68"/>
      <c r="G101" s="69">
        <v>1</v>
      </c>
      <c r="H101" s="534">
        <f>'3. Förpackningsdata'!F101</f>
        <v>0</v>
      </c>
      <c r="I101" s="534">
        <f>'3. Förpackningsdata'!G101</f>
        <v>0</v>
      </c>
      <c r="J101" s="534">
        <f>'3. Förpackningsdata'!I101</f>
        <v>0</v>
      </c>
      <c r="K101" s="534">
        <f>'3. Förpackningsdata'!H101</f>
        <v>0</v>
      </c>
      <c r="L101" s="81"/>
      <c r="M101" s="68" t="s">
        <v>1982</v>
      </c>
      <c r="N101" s="69" t="str">
        <f>IF('APH KIC KIA PC'!X101="","",'APH KIC KIA PC'!X101)</f>
        <v/>
      </c>
      <c r="O101" s="70" t="s">
        <v>1800</v>
      </c>
      <c r="P101" s="451" t="str">
        <f>TRIM('1. Artikeldata Grund'!D101)</f>
        <v/>
      </c>
      <c r="Q101" s="450" t="str">
        <f>IF(S101="","",IF('3. Förpackningsdata'!K101="","",'3. Förpackningsdata'!K101))</f>
        <v/>
      </c>
      <c r="R101" s="35"/>
      <c r="S101" s="28" t="str">
        <f>IF('3. Förpackningsdata'!L101="","",'3. Förpackningsdata'!L101)</f>
        <v/>
      </c>
      <c r="T101" s="26"/>
      <c r="U101" s="26"/>
      <c r="V101" s="26"/>
      <c r="W101" s="26"/>
      <c r="X101" s="26"/>
      <c r="Y101" s="358" t="str" cm="1">
        <f t="array" ref="Y101">IF(AC101&lt;&gt;Tabeller!$AJ$4,_xlfn.IFS(Q101=Tabeller!$AJ$3,"",Q101=Tabeller!$AM$4,"C",Q101=Tabeller!$AM$5,"L",Q101=Tabeller!$AM$6,"P",Q101="",""),"1")</f>
        <v/>
      </c>
      <c r="Z101" s="29"/>
      <c r="AA101" s="357" t="str">
        <f t="shared" si="4"/>
        <v/>
      </c>
      <c r="AB101" s="31" t="str">
        <f>TRIM(IF('3. Förpackningsdata'!M101="","",'3. Förpackningsdata'!M101))</f>
        <v/>
      </c>
      <c r="AC101" s="77" t="str">
        <f>IF(AE101="","",IF('3. Förpackningsdata'!O101="","",'3. Förpackningsdata'!O101))</f>
        <v/>
      </c>
      <c r="AD101" s="71"/>
      <c r="AE101" s="69" t="str">
        <f>IF('3. Förpackningsdata'!P101="","",'3. Förpackningsdata'!P101)</f>
        <v/>
      </c>
      <c r="AF101" s="81"/>
      <c r="AG101" s="81"/>
      <c r="AH101" s="81"/>
      <c r="AI101" s="81"/>
      <c r="AJ101" s="81"/>
      <c r="AK101" s="358" t="str" cm="1">
        <f t="array" ref="AK101">_xlfn.IFS(AC101=Tabeller!$AJ$4,"C",AC101=Tabeller!$AJ$5,"L",AC101=Tabeller!$AJ$6,"P",AC101="","")</f>
        <v/>
      </c>
      <c r="AL101" s="71"/>
      <c r="AM101" s="194" t="str">
        <f t="shared" si="5"/>
        <v/>
      </c>
      <c r="AN101" s="451" t="str">
        <f>TRIM(IF('3. Förpackningsdata'!Q101="","",'3. Förpackningsdata'!Q101))</f>
        <v/>
      </c>
      <c r="AO101" s="78" t="str">
        <f>IF(AQ101="","",IF('3. Förpackningsdata'!S101="","",'3. Förpackningsdata'!S101))</f>
        <v/>
      </c>
      <c r="AP101" s="29"/>
      <c r="AQ101" s="28" t="str">
        <f>IF('3. Förpackningsdata'!T101="","",'3. Förpackningsdata'!T101)</f>
        <v/>
      </c>
      <c r="AR101" s="26"/>
      <c r="AS101" s="26"/>
      <c r="AT101" s="26"/>
      <c r="AU101" s="26"/>
      <c r="AV101" s="26"/>
      <c r="AW101" s="358" t="str" cm="1">
        <f t="array" ref="AW101">_xlfn.IFS(AO101=Tabeller!$AK$5,"P",AO101=Tabeller!$AK$4,"L",AO101="","")</f>
        <v/>
      </c>
      <c r="AX101" s="29"/>
      <c r="AY101" s="357" t="str">
        <f t="shared" si="6"/>
        <v/>
      </c>
      <c r="AZ101" s="31" t="str">
        <f>TRIM(IF('3. Förpackningsdata'!U101="","",'3. Förpackningsdata'!U101))</f>
        <v/>
      </c>
      <c r="BA101" s="79" t="str">
        <f>IF(BC101="","",IF('3. Förpackningsdata'!W101="","",'3. Förpackningsdata'!W101))</f>
        <v/>
      </c>
      <c r="BB101" s="87"/>
      <c r="BC101" s="71" t="str">
        <f>IF('3. Förpackningsdata'!X101="","",'3. Förpackningsdata'!X101)</f>
        <v/>
      </c>
      <c r="BD101" s="87"/>
      <c r="BE101" s="87"/>
      <c r="BF101" s="87"/>
      <c r="BG101" s="87"/>
      <c r="BH101" s="87"/>
      <c r="BI101" s="148" t="str" cm="1">
        <f t="array" ref="BI101">_xlfn.IFS(BA101=Tabeller!$AK$5,"P",BA101=Tabeller!$AK$4,"L",BA101="","")</f>
        <v/>
      </c>
      <c r="BJ101" s="87"/>
      <c r="BK101" s="194" t="str">
        <f t="shared" si="7"/>
        <v/>
      </c>
      <c r="BL101" s="75" t="str">
        <f>TRIM(IF('3. Förpackningsdata'!Y101="","",'3. Förpackningsdata'!Y101))</f>
        <v/>
      </c>
    </row>
    <row r="102" spans="1:64" ht="15" x14ac:dyDescent="0.25">
      <c r="A102" s="73">
        <v>98</v>
      </c>
      <c r="B102" s="73" t="str">
        <f>'APH KIC KIA PC'!I102</f>
        <v>Välj…</v>
      </c>
      <c r="C102" s="73" t="str">
        <f>'APH KIC KIA PC'!K102</f>
        <v>Välj…</v>
      </c>
      <c r="D102" s="449">
        <f>'APH KIC KIA PC'!D102</f>
        <v>0</v>
      </c>
      <c r="E102" s="68" t="s">
        <v>112</v>
      </c>
      <c r="F102" s="68"/>
      <c r="G102" s="69">
        <v>1</v>
      </c>
      <c r="H102" s="534">
        <f>'3. Förpackningsdata'!F102</f>
        <v>0</v>
      </c>
      <c r="I102" s="534">
        <f>'3. Förpackningsdata'!G102</f>
        <v>0</v>
      </c>
      <c r="J102" s="534">
        <f>'3. Förpackningsdata'!I102</f>
        <v>0</v>
      </c>
      <c r="K102" s="534">
        <f>'3. Förpackningsdata'!H102</f>
        <v>0</v>
      </c>
      <c r="L102" s="81"/>
      <c r="M102" s="68" t="s">
        <v>1982</v>
      </c>
      <c r="N102" s="69" t="str">
        <f>IF('APH KIC KIA PC'!X102="","",'APH KIC KIA PC'!X102)</f>
        <v/>
      </c>
      <c r="O102" s="70" t="s">
        <v>1800</v>
      </c>
      <c r="P102" s="451" t="str">
        <f>TRIM('1. Artikeldata Grund'!D102)</f>
        <v/>
      </c>
      <c r="Q102" s="450" t="str">
        <f>IF(S102="","",IF('3. Förpackningsdata'!K102="","",'3. Förpackningsdata'!K102))</f>
        <v/>
      </c>
      <c r="R102" s="35"/>
      <c r="S102" s="28" t="str">
        <f>IF('3. Förpackningsdata'!L102="","",'3. Förpackningsdata'!L102)</f>
        <v/>
      </c>
      <c r="T102" s="26"/>
      <c r="U102" s="26"/>
      <c r="V102" s="26"/>
      <c r="W102" s="26"/>
      <c r="X102" s="26"/>
      <c r="Y102" s="358" t="str" cm="1">
        <f t="array" ref="Y102">IF(AC102&lt;&gt;Tabeller!$AJ$4,_xlfn.IFS(Q102=Tabeller!$AJ$3,"",Q102=Tabeller!$AM$4,"C",Q102=Tabeller!$AM$5,"L",Q102=Tabeller!$AM$6,"P",Q102="",""),"1")</f>
        <v/>
      </c>
      <c r="Z102" s="29"/>
      <c r="AA102" s="357" t="str">
        <f t="shared" si="4"/>
        <v/>
      </c>
      <c r="AB102" s="31" t="str">
        <f>TRIM(IF('3. Förpackningsdata'!M102="","",'3. Förpackningsdata'!M102))</f>
        <v/>
      </c>
      <c r="AC102" s="77" t="str">
        <f>IF(AE102="","",IF('3. Förpackningsdata'!O102="","",'3. Förpackningsdata'!O102))</f>
        <v/>
      </c>
      <c r="AD102" s="71"/>
      <c r="AE102" s="69" t="str">
        <f>IF('3. Förpackningsdata'!P102="","",'3. Förpackningsdata'!P102)</f>
        <v/>
      </c>
      <c r="AF102" s="81"/>
      <c r="AG102" s="81"/>
      <c r="AH102" s="81"/>
      <c r="AI102" s="81"/>
      <c r="AJ102" s="81"/>
      <c r="AK102" s="358" t="str" cm="1">
        <f t="array" ref="AK102">_xlfn.IFS(AC102=Tabeller!$AJ$4,"C",AC102=Tabeller!$AJ$5,"L",AC102=Tabeller!$AJ$6,"P",AC102="","")</f>
        <v/>
      </c>
      <c r="AL102" s="71"/>
      <c r="AM102" s="194" t="str">
        <f t="shared" si="5"/>
        <v/>
      </c>
      <c r="AN102" s="451" t="str">
        <f>TRIM(IF('3. Förpackningsdata'!Q102="","",'3. Förpackningsdata'!Q102))</f>
        <v/>
      </c>
      <c r="AO102" s="78" t="str">
        <f>IF(AQ102="","",IF('3. Förpackningsdata'!S102="","",'3. Förpackningsdata'!S102))</f>
        <v/>
      </c>
      <c r="AP102" s="29"/>
      <c r="AQ102" s="28" t="str">
        <f>IF('3. Förpackningsdata'!T102="","",'3. Förpackningsdata'!T102)</f>
        <v/>
      </c>
      <c r="AR102" s="26"/>
      <c r="AS102" s="26"/>
      <c r="AT102" s="26"/>
      <c r="AU102" s="26"/>
      <c r="AV102" s="26"/>
      <c r="AW102" s="358" t="str" cm="1">
        <f t="array" ref="AW102">_xlfn.IFS(AO102=Tabeller!$AK$5,"P",AO102=Tabeller!$AK$4,"L",AO102="","")</f>
        <v/>
      </c>
      <c r="AX102" s="29"/>
      <c r="AY102" s="357" t="str">
        <f t="shared" si="6"/>
        <v/>
      </c>
      <c r="AZ102" s="31" t="str">
        <f>TRIM(IF('3. Förpackningsdata'!U102="","",'3. Förpackningsdata'!U102))</f>
        <v/>
      </c>
      <c r="BA102" s="79" t="str">
        <f>IF(BC102="","",IF('3. Förpackningsdata'!W102="","",'3. Förpackningsdata'!W102))</f>
        <v/>
      </c>
      <c r="BB102" s="87"/>
      <c r="BC102" s="71" t="str">
        <f>IF('3. Förpackningsdata'!X102="","",'3. Förpackningsdata'!X102)</f>
        <v/>
      </c>
      <c r="BD102" s="87"/>
      <c r="BE102" s="87"/>
      <c r="BF102" s="87"/>
      <c r="BG102" s="87"/>
      <c r="BH102" s="87"/>
      <c r="BI102" s="148" t="str" cm="1">
        <f t="array" ref="BI102">_xlfn.IFS(BA102=Tabeller!$AK$5,"P",BA102=Tabeller!$AK$4,"L",BA102="","")</f>
        <v/>
      </c>
      <c r="BJ102" s="87"/>
      <c r="BK102" s="194" t="str">
        <f t="shared" si="7"/>
        <v/>
      </c>
      <c r="BL102" s="75" t="str">
        <f>TRIM(IF('3. Förpackningsdata'!Y102="","",'3. Förpackningsdata'!Y102))</f>
        <v/>
      </c>
    </row>
    <row r="103" spans="1:64" ht="15" x14ac:dyDescent="0.25">
      <c r="A103" s="73">
        <v>99</v>
      </c>
      <c r="B103" s="73" t="str">
        <f>'APH KIC KIA PC'!I103</f>
        <v>Välj…</v>
      </c>
      <c r="C103" s="73" t="str">
        <f>'APH KIC KIA PC'!K103</f>
        <v>Välj…</v>
      </c>
      <c r="D103" s="449">
        <f>'APH KIC KIA PC'!D103</f>
        <v>0</v>
      </c>
      <c r="E103" s="68" t="s">
        <v>112</v>
      </c>
      <c r="F103" s="68"/>
      <c r="G103" s="69">
        <v>1</v>
      </c>
      <c r="H103" s="534">
        <f>'3. Förpackningsdata'!F103</f>
        <v>0</v>
      </c>
      <c r="I103" s="534">
        <f>'3. Förpackningsdata'!G103</f>
        <v>0</v>
      </c>
      <c r="J103" s="534">
        <f>'3. Förpackningsdata'!I103</f>
        <v>0</v>
      </c>
      <c r="K103" s="534">
        <f>'3. Förpackningsdata'!H103</f>
        <v>0</v>
      </c>
      <c r="L103" s="81"/>
      <c r="M103" s="68" t="s">
        <v>1982</v>
      </c>
      <c r="N103" s="69" t="str">
        <f>IF('APH KIC KIA PC'!X103="","",'APH KIC KIA PC'!X103)</f>
        <v/>
      </c>
      <c r="O103" s="70" t="s">
        <v>1800</v>
      </c>
      <c r="P103" s="451" t="str">
        <f>TRIM('1. Artikeldata Grund'!D103)</f>
        <v/>
      </c>
      <c r="Q103" s="450" t="str">
        <f>IF(S103="","",IF('3. Förpackningsdata'!K103="","",'3. Förpackningsdata'!K103))</f>
        <v/>
      </c>
      <c r="R103" s="35"/>
      <c r="S103" s="28" t="str">
        <f>IF('3. Förpackningsdata'!L103="","",'3. Förpackningsdata'!L103)</f>
        <v/>
      </c>
      <c r="T103" s="26"/>
      <c r="U103" s="26"/>
      <c r="V103" s="26"/>
      <c r="W103" s="26"/>
      <c r="X103" s="26"/>
      <c r="Y103" s="358" t="str" cm="1">
        <f t="array" ref="Y103">IF(AC103&lt;&gt;Tabeller!$AJ$4,_xlfn.IFS(Q103=Tabeller!$AJ$3,"",Q103=Tabeller!$AM$4,"C",Q103=Tabeller!$AM$5,"L",Q103=Tabeller!$AM$6,"P",Q103="",""),"1")</f>
        <v/>
      </c>
      <c r="Z103" s="29"/>
      <c r="AA103" s="357" t="str">
        <f t="shared" si="4"/>
        <v/>
      </c>
      <c r="AB103" s="31" t="str">
        <f>TRIM(IF('3. Förpackningsdata'!M103="","",'3. Förpackningsdata'!M103))</f>
        <v/>
      </c>
      <c r="AC103" s="77" t="str">
        <f>IF(AE103="","",IF('3. Förpackningsdata'!O103="","",'3. Förpackningsdata'!O103))</f>
        <v/>
      </c>
      <c r="AD103" s="71"/>
      <c r="AE103" s="69" t="str">
        <f>IF('3. Förpackningsdata'!P103="","",'3. Förpackningsdata'!P103)</f>
        <v/>
      </c>
      <c r="AF103" s="81"/>
      <c r="AG103" s="81"/>
      <c r="AH103" s="81"/>
      <c r="AI103" s="81"/>
      <c r="AJ103" s="81"/>
      <c r="AK103" s="358" t="str" cm="1">
        <f t="array" ref="AK103">_xlfn.IFS(AC103=Tabeller!$AJ$4,"C",AC103=Tabeller!$AJ$5,"L",AC103=Tabeller!$AJ$6,"P",AC103="","")</f>
        <v/>
      </c>
      <c r="AL103" s="71"/>
      <c r="AM103" s="194" t="str">
        <f t="shared" si="5"/>
        <v/>
      </c>
      <c r="AN103" s="451" t="str">
        <f>TRIM(IF('3. Förpackningsdata'!Q103="","",'3. Förpackningsdata'!Q103))</f>
        <v/>
      </c>
      <c r="AO103" s="78" t="str">
        <f>IF(AQ103="","",IF('3. Förpackningsdata'!S103="","",'3. Förpackningsdata'!S103))</f>
        <v/>
      </c>
      <c r="AP103" s="29"/>
      <c r="AQ103" s="28" t="str">
        <f>IF('3. Förpackningsdata'!T103="","",'3. Förpackningsdata'!T103)</f>
        <v/>
      </c>
      <c r="AR103" s="26"/>
      <c r="AS103" s="26"/>
      <c r="AT103" s="26"/>
      <c r="AU103" s="26"/>
      <c r="AV103" s="26"/>
      <c r="AW103" s="358" t="str" cm="1">
        <f t="array" ref="AW103">_xlfn.IFS(AO103=Tabeller!$AK$5,"P",AO103=Tabeller!$AK$4,"L",AO103="","")</f>
        <v/>
      </c>
      <c r="AX103" s="29"/>
      <c r="AY103" s="357" t="str">
        <f t="shared" si="6"/>
        <v/>
      </c>
      <c r="AZ103" s="31" t="str">
        <f>TRIM(IF('3. Förpackningsdata'!U103="","",'3. Förpackningsdata'!U103))</f>
        <v/>
      </c>
      <c r="BA103" s="79" t="str">
        <f>IF(BC103="","",IF('3. Förpackningsdata'!W103="","",'3. Förpackningsdata'!W103))</f>
        <v/>
      </c>
      <c r="BB103" s="87"/>
      <c r="BC103" s="71" t="str">
        <f>IF('3. Förpackningsdata'!X103="","",'3. Förpackningsdata'!X103)</f>
        <v/>
      </c>
      <c r="BD103" s="87"/>
      <c r="BE103" s="87"/>
      <c r="BF103" s="87"/>
      <c r="BG103" s="87"/>
      <c r="BH103" s="87"/>
      <c r="BI103" s="148" t="str" cm="1">
        <f t="array" ref="BI103">_xlfn.IFS(BA103=Tabeller!$AK$5,"P",BA103=Tabeller!$AK$4,"L",BA103="","")</f>
        <v/>
      </c>
      <c r="BJ103" s="87"/>
      <c r="BK103" s="194" t="str">
        <f t="shared" si="7"/>
        <v/>
      </c>
      <c r="BL103" s="75" t="str">
        <f>TRIM(IF('3. Förpackningsdata'!Y103="","",'3. Förpackningsdata'!Y103))</f>
        <v/>
      </c>
    </row>
    <row r="104" spans="1:64" ht="15" x14ac:dyDescent="0.25">
      <c r="A104" s="73">
        <v>100</v>
      </c>
      <c r="B104" s="73" t="str">
        <f>'APH KIC KIA PC'!I104</f>
        <v>Välj…</v>
      </c>
      <c r="C104" s="73" t="str">
        <f>'APH KIC KIA PC'!K104</f>
        <v>Välj…</v>
      </c>
      <c r="D104" s="449">
        <f>'APH KIC KIA PC'!D104</f>
        <v>0</v>
      </c>
      <c r="E104" s="68" t="s">
        <v>112</v>
      </c>
      <c r="F104" s="68"/>
      <c r="G104" s="69">
        <v>1</v>
      </c>
      <c r="H104" s="534">
        <f>'3. Förpackningsdata'!F104</f>
        <v>0</v>
      </c>
      <c r="I104" s="534">
        <f>'3. Förpackningsdata'!G104</f>
        <v>0</v>
      </c>
      <c r="J104" s="534">
        <f>'3. Förpackningsdata'!I104</f>
        <v>0</v>
      </c>
      <c r="K104" s="534">
        <f>'3. Förpackningsdata'!H104</f>
        <v>0</v>
      </c>
      <c r="L104" s="81"/>
      <c r="M104" s="68" t="s">
        <v>1982</v>
      </c>
      <c r="N104" s="69" t="str">
        <f>IF('APH KIC KIA PC'!X104="","",'APH KIC KIA PC'!X104)</f>
        <v/>
      </c>
      <c r="O104" s="70" t="s">
        <v>1800</v>
      </c>
      <c r="P104" s="451" t="str">
        <f>TRIM('1. Artikeldata Grund'!D104)</f>
        <v/>
      </c>
      <c r="Q104" s="450" t="str">
        <f>IF(S104="","",IF('3. Förpackningsdata'!K104="","",'3. Förpackningsdata'!K104))</f>
        <v/>
      </c>
      <c r="R104" s="35"/>
      <c r="S104" s="28" t="str">
        <f>IF('3. Förpackningsdata'!L104="","",'3. Förpackningsdata'!L104)</f>
        <v/>
      </c>
      <c r="T104" s="26"/>
      <c r="U104" s="26"/>
      <c r="V104" s="26"/>
      <c r="W104" s="26"/>
      <c r="X104" s="26"/>
      <c r="Y104" s="358" t="str" cm="1">
        <f t="array" ref="Y104">IF(AC104&lt;&gt;Tabeller!$AJ$4,_xlfn.IFS(Q104=Tabeller!$AJ$3,"",Q104=Tabeller!$AM$4,"C",Q104=Tabeller!$AM$5,"L",Q104=Tabeller!$AM$6,"P",Q104="",""),"1")</f>
        <v/>
      </c>
      <c r="Z104" s="29"/>
      <c r="AA104" s="357" t="str">
        <f t="shared" si="4"/>
        <v/>
      </c>
      <c r="AB104" s="31" t="str">
        <f>TRIM(IF('3. Förpackningsdata'!M104="","",'3. Förpackningsdata'!M104))</f>
        <v/>
      </c>
      <c r="AC104" s="77" t="str">
        <f>IF(AE104="","",IF('3. Förpackningsdata'!O104="","",'3. Förpackningsdata'!O104))</f>
        <v/>
      </c>
      <c r="AD104" s="71"/>
      <c r="AE104" s="69" t="str">
        <f>IF('3. Förpackningsdata'!P104="","",'3. Förpackningsdata'!P104)</f>
        <v/>
      </c>
      <c r="AF104" s="81"/>
      <c r="AG104" s="81"/>
      <c r="AH104" s="81"/>
      <c r="AI104" s="81"/>
      <c r="AJ104" s="81"/>
      <c r="AK104" s="358" t="str" cm="1">
        <f t="array" ref="AK104">_xlfn.IFS(AC104=Tabeller!$AJ$4,"C",AC104=Tabeller!$AJ$5,"L",AC104=Tabeller!$AJ$6,"P",AC104="","")</f>
        <v/>
      </c>
      <c r="AL104" s="71"/>
      <c r="AM104" s="194" t="str">
        <f t="shared" si="5"/>
        <v/>
      </c>
      <c r="AN104" s="451" t="str">
        <f>TRIM(IF('3. Förpackningsdata'!Q104="","",'3. Förpackningsdata'!Q104))</f>
        <v/>
      </c>
      <c r="AO104" s="78" t="str">
        <f>IF(AQ104="","",IF('3. Förpackningsdata'!S104="","",'3. Förpackningsdata'!S104))</f>
        <v/>
      </c>
      <c r="AP104" s="29"/>
      <c r="AQ104" s="28" t="str">
        <f>IF('3. Förpackningsdata'!T104="","",'3. Förpackningsdata'!T104)</f>
        <v/>
      </c>
      <c r="AR104" s="26"/>
      <c r="AS104" s="26"/>
      <c r="AT104" s="26"/>
      <c r="AU104" s="26"/>
      <c r="AV104" s="26"/>
      <c r="AW104" s="358" t="str" cm="1">
        <f t="array" ref="AW104">_xlfn.IFS(AO104=Tabeller!$AK$5,"P",AO104=Tabeller!$AK$4,"L",AO104="","")</f>
        <v/>
      </c>
      <c r="AX104" s="29"/>
      <c r="AY104" s="357" t="str">
        <f t="shared" si="6"/>
        <v/>
      </c>
      <c r="AZ104" s="31" t="str">
        <f>TRIM(IF('3. Förpackningsdata'!U104="","",'3. Förpackningsdata'!U104))</f>
        <v/>
      </c>
      <c r="BA104" s="79" t="str">
        <f>IF(BC104="","",IF('3. Förpackningsdata'!W104="","",'3. Förpackningsdata'!W104))</f>
        <v/>
      </c>
      <c r="BB104" s="87"/>
      <c r="BC104" s="71" t="str">
        <f>IF('3. Förpackningsdata'!X104="","",'3. Förpackningsdata'!X104)</f>
        <v/>
      </c>
      <c r="BD104" s="87"/>
      <c r="BE104" s="87"/>
      <c r="BF104" s="87"/>
      <c r="BG104" s="87"/>
      <c r="BH104" s="87"/>
      <c r="BI104" s="148" t="str" cm="1">
        <f t="array" ref="BI104">_xlfn.IFS(BA104=Tabeller!$AK$5,"P",BA104=Tabeller!$AK$4,"L",BA104="","")</f>
        <v/>
      </c>
      <c r="BJ104" s="87"/>
      <c r="BK104" s="194" t="str">
        <f t="shared" si="7"/>
        <v/>
      </c>
      <c r="BL104" s="75" t="str">
        <f>TRIM(IF('3. Förpackningsdata'!Y104="","",'3. Förpackningsdata'!Y104))</f>
        <v/>
      </c>
    </row>
    <row r="105" spans="1:64" ht="15" x14ac:dyDescent="0.25">
      <c r="A105" s="73">
        <v>101</v>
      </c>
      <c r="B105" s="73" t="str">
        <f>'APH KIC KIA PC'!I105</f>
        <v>Välj…</v>
      </c>
      <c r="C105" s="73" t="str">
        <f>'APH KIC KIA PC'!K105</f>
        <v>Välj…</v>
      </c>
      <c r="D105" s="449">
        <f>'APH KIC KIA PC'!D105</f>
        <v>0</v>
      </c>
      <c r="E105" s="68" t="s">
        <v>112</v>
      </c>
      <c r="F105" s="68"/>
      <c r="G105" s="69">
        <v>1</v>
      </c>
      <c r="H105" s="534">
        <f>'3. Förpackningsdata'!F105</f>
        <v>0</v>
      </c>
      <c r="I105" s="534">
        <f>'3. Förpackningsdata'!G105</f>
        <v>0</v>
      </c>
      <c r="J105" s="534">
        <f>'3. Förpackningsdata'!I105</f>
        <v>0</v>
      </c>
      <c r="K105" s="534">
        <f>'3. Förpackningsdata'!H105</f>
        <v>0</v>
      </c>
      <c r="L105" s="81"/>
      <c r="M105" s="68" t="s">
        <v>1982</v>
      </c>
      <c r="N105" s="69" t="str">
        <f>IF('APH KIC KIA PC'!X105="","",'APH KIC KIA PC'!X105)</f>
        <v/>
      </c>
      <c r="O105" s="70" t="s">
        <v>1800</v>
      </c>
      <c r="P105" s="451" t="str">
        <f>TRIM('1. Artikeldata Grund'!D105)</f>
        <v/>
      </c>
      <c r="Q105" s="450" t="str">
        <f>IF(S105="","",IF('3. Förpackningsdata'!K105="","",'3. Förpackningsdata'!K105))</f>
        <v/>
      </c>
      <c r="R105" s="35"/>
      <c r="S105" s="28" t="str">
        <f>IF('3. Förpackningsdata'!L105="","",'3. Förpackningsdata'!L105)</f>
        <v/>
      </c>
      <c r="T105" s="26"/>
      <c r="U105" s="26"/>
      <c r="V105" s="26"/>
      <c r="W105" s="26"/>
      <c r="X105" s="26"/>
      <c r="Y105" s="358" t="str" cm="1">
        <f t="array" ref="Y105">IF(AC105&lt;&gt;Tabeller!$AJ$4,_xlfn.IFS(Q105=Tabeller!$AJ$3,"",Q105=Tabeller!$AM$4,"C",Q105=Tabeller!$AM$5,"L",Q105=Tabeller!$AM$6,"P",Q105="",""),"1")</f>
        <v/>
      </c>
      <c r="Z105" s="29"/>
      <c r="AA105" s="357" t="str">
        <f t="shared" si="4"/>
        <v/>
      </c>
      <c r="AB105" s="31" t="str">
        <f>TRIM(IF('3. Förpackningsdata'!M105="","",'3. Förpackningsdata'!M105))</f>
        <v/>
      </c>
      <c r="AC105" s="77" t="str">
        <f>IF(AE105="","",IF('3. Förpackningsdata'!O105="","",'3. Förpackningsdata'!O105))</f>
        <v/>
      </c>
      <c r="AD105" s="71"/>
      <c r="AE105" s="69" t="str">
        <f>IF('3. Förpackningsdata'!P105="","",'3. Förpackningsdata'!P105)</f>
        <v/>
      </c>
      <c r="AF105" s="81"/>
      <c r="AG105" s="81"/>
      <c r="AH105" s="81"/>
      <c r="AI105" s="81"/>
      <c r="AJ105" s="81"/>
      <c r="AK105" s="358" t="str" cm="1">
        <f t="array" ref="AK105">_xlfn.IFS(AC105=Tabeller!$AJ$4,"C",AC105=Tabeller!$AJ$5,"L",AC105=Tabeller!$AJ$6,"P",AC105="","")</f>
        <v/>
      </c>
      <c r="AL105" s="71"/>
      <c r="AM105" s="194" t="str">
        <f t="shared" si="5"/>
        <v/>
      </c>
      <c r="AN105" s="451" t="str">
        <f>TRIM(IF('3. Förpackningsdata'!Q105="","",'3. Förpackningsdata'!Q105))</f>
        <v/>
      </c>
      <c r="AO105" s="78" t="str">
        <f>IF(AQ105="","",IF('3. Förpackningsdata'!S105="","",'3. Förpackningsdata'!S105))</f>
        <v/>
      </c>
      <c r="AP105" s="29"/>
      <c r="AQ105" s="28" t="str">
        <f>IF('3. Förpackningsdata'!T105="","",'3. Förpackningsdata'!T105)</f>
        <v/>
      </c>
      <c r="AR105" s="26"/>
      <c r="AS105" s="26"/>
      <c r="AT105" s="26"/>
      <c r="AU105" s="26"/>
      <c r="AV105" s="26"/>
      <c r="AW105" s="358" t="str" cm="1">
        <f t="array" ref="AW105">_xlfn.IFS(AO105=Tabeller!$AK$5,"P",AO105=Tabeller!$AK$4,"L",AO105="","")</f>
        <v/>
      </c>
      <c r="AX105" s="29"/>
      <c r="AY105" s="357" t="str">
        <f t="shared" si="6"/>
        <v/>
      </c>
      <c r="AZ105" s="31" t="str">
        <f>TRIM(IF('3. Förpackningsdata'!U105="","",'3. Förpackningsdata'!U105))</f>
        <v/>
      </c>
      <c r="BA105" s="79" t="str">
        <f>IF(BC105="","",IF('3. Förpackningsdata'!W105="","",'3. Förpackningsdata'!W105))</f>
        <v/>
      </c>
      <c r="BB105" s="87"/>
      <c r="BC105" s="71" t="str">
        <f>IF('3. Förpackningsdata'!X105="","",'3. Förpackningsdata'!X105)</f>
        <v/>
      </c>
      <c r="BD105" s="87"/>
      <c r="BE105" s="87"/>
      <c r="BF105" s="87"/>
      <c r="BG105" s="87"/>
      <c r="BH105" s="87"/>
      <c r="BI105" s="148" t="str" cm="1">
        <f t="array" ref="BI105">_xlfn.IFS(BA105=Tabeller!$AK$5,"P",BA105=Tabeller!$AK$4,"L",BA105="","")</f>
        <v/>
      </c>
      <c r="BJ105" s="87"/>
      <c r="BK105" s="194" t="str">
        <f t="shared" si="7"/>
        <v/>
      </c>
      <c r="BL105" s="75" t="str">
        <f>TRIM(IF('3. Förpackningsdata'!Y105="","",'3. Förpackningsdata'!Y105))</f>
        <v/>
      </c>
    </row>
    <row r="106" spans="1:64" ht="15" x14ac:dyDescent="0.25">
      <c r="A106" s="73">
        <v>102</v>
      </c>
      <c r="B106" s="73" t="str">
        <f>'APH KIC KIA PC'!I106</f>
        <v>Välj…</v>
      </c>
      <c r="C106" s="73" t="str">
        <f>'APH KIC KIA PC'!K106</f>
        <v>Välj…</v>
      </c>
      <c r="D106" s="449">
        <f>'APH KIC KIA PC'!D106</f>
        <v>0</v>
      </c>
      <c r="E106" s="68" t="s">
        <v>112</v>
      </c>
      <c r="F106" s="68"/>
      <c r="G106" s="69">
        <v>1</v>
      </c>
      <c r="H106" s="534">
        <f>'3. Förpackningsdata'!F106</f>
        <v>0</v>
      </c>
      <c r="I106" s="534">
        <f>'3. Förpackningsdata'!G106</f>
        <v>0</v>
      </c>
      <c r="J106" s="534">
        <f>'3. Förpackningsdata'!I106</f>
        <v>0</v>
      </c>
      <c r="K106" s="534">
        <f>'3. Förpackningsdata'!H106</f>
        <v>0</v>
      </c>
      <c r="L106" s="81"/>
      <c r="M106" s="68" t="s">
        <v>1982</v>
      </c>
      <c r="N106" s="69" t="str">
        <f>IF('APH KIC KIA PC'!X106="","",'APH KIC KIA PC'!X106)</f>
        <v/>
      </c>
      <c r="O106" s="70" t="s">
        <v>1800</v>
      </c>
      <c r="P106" s="451" t="str">
        <f>TRIM('1. Artikeldata Grund'!D106)</f>
        <v/>
      </c>
      <c r="Q106" s="450" t="str">
        <f>IF(S106="","",IF('3. Förpackningsdata'!K106="","",'3. Förpackningsdata'!K106))</f>
        <v/>
      </c>
      <c r="R106" s="35"/>
      <c r="S106" s="28" t="str">
        <f>IF('3. Förpackningsdata'!L106="","",'3. Förpackningsdata'!L106)</f>
        <v/>
      </c>
      <c r="T106" s="26"/>
      <c r="U106" s="26"/>
      <c r="V106" s="26"/>
      <c r="W106" s="26"/>
      <c r="X106" s="26"/>
      <c r="Y106" s="358" t="str" cm="1">
        <f t="array" ref="Y106">IF(AC106&lt;&gt;Tabeller!$AJ$4,_xlfn.IFS(Q106=Tabeller!$AJ$3,"",Q106=Tabeller!$AM$4,"C",Q106=Tabeller!$AM$5,"L",Q106=Tabeller!$AM$6,"P",Q106="",""),"1")</f>
        <v/>
      </c>
      <c r="Z106" s="29"/>
      <c r="AA106" s="357" t="str">
        <f t="shared" si="4"/>
        <v/>
      </c>
      <c r="AB106" s="31" t="str">
        <f>TRIM(IF('3. Förpackningsdata'!M106="","",'3. Förpackningsdata'!M106))</f>
        <v/>
      </c>
      <c r="AC106" s="77" t="str">
        <f>IF(AE106="","",IF('3. Förpackningsdata'!O106="","",'3. Förpackningsdata'!O106))</f>
        <v/>
      </c>
      <c r="AD106" s="71"/>
      <c r="AE106" s="69" t="str">
        <f>IF('3. Förpackningsdata'!P106="","",'3. Förpackningsdata'!P106)</f>
        <v/>
      </c>
      <c r="AF106" s="81"/>
      <c r="AG106" s="81"/>
      <c r="AH106" s="81"/>
      <c r="AI106" s="81"/>
      <c r="AJ106" s="81"/>
      <c r="AK106" s="358" t="str" cm="1">
        <f t="array" ref="AK106">_xlfn.IFS(AC106=Tabeller!$AJ$4,"C",AC106=Tabeller!$AJ$5,"L",AC106=Tabeller!$AJ$6,"P",AC106="","")</f>
        <v/>
      </c>
      <c r="AL106" s="71"/>
      <c r="AM106" s="194" t="str">
        <f t="shared" si="5"/>
        <v/>
      </c>
      <c r="AN106" s="451" t="str">
        <f>TRIM(IF('3. Förpackningsdata'!Q106="","",'3. Förpackningsdata'!Q106))</f>
        <v/>
      </c>
      <c r="AO106" s="78" t="str">
        <f>IF(AQ106="","",IF('3. Förpackningsdata'!S106="","",'3. Förpackningsdata'!S106))</f>
        <v/>
      </c>
      <c r="AP106" s="29"/>
      <c r="AQ106" s="28" t="str">
        <f>IF('3. Förpackningsdata'!T106="","",'3. Förpackningsdata'!T106)</f>
        <v/>
      </c>
      <c r="AR106" s="26"/>
      <c r="AS106" s="26"/>
      <c r="AT106" s="26"/>
      <c r="AU106" s="26"/>
      <c r="AV106" s="26"/>
      <c r="AW106" s="358" t="str" cm="1">
        <f t="array" ref="AW106">_xlfn.IFS(AO106=Tabeller!$AK$5,"P",AO106=Tabeller!$AK$4,"L",AO106="","")</f>
        <v/>
      </c>
      <c r="AX106" s="29"/>
      <c r="AY106" s="357" t="str">
        <f t="shared" si="6"/>
        <v/>
      </c>
      <c r="AZ106" s="31" t="str">
        <f>TRIM(IF('3. Förpackningsdata'!U106="","",'3. Förpackningsdata'!U106))</f>
        <v/>
      </c>
      <c r="BA106" s="79" t="str">
        <f>IF(BC106="","",IF('3. Förpackningsdata'!W106="","",'3. Förpackningsdata'!W106))</f>
        <v/>
      </c>
      <c r="BB106" s="87"/>
      <c r="BC106" s="71" t="str">
        <f>IF('3. Förpackningsdata'!X106="","",'3. Förpackningsdata'!X106)</f>
        <v/>
      </c>
      <c r="BD106" s="87"/>
      <c r="BE106" s="87"/>
      <c r="BF106" s="87"/>
      <c r="BG106" s="87"/>
      <c r="BH106" s="87"/>
      <c r="BI106" s="148" t="str" cm="1">
        <f t="array" ref="BI106">_xlfn.IFS(BA106=Tabeller!$AK$5,"P",BA106=Tabeller!$AK$4,"L",BA106="","")</f>
        <v/>
      </c>
      <c r="BJ106" s="87"/>
      <c r="BK106" s="194" t="str">
        <f t="shared" si="7"/>
        <v/>
      </c>
      <c r="BL106" s="75" t="str">
        <f>TRIM(IF('3. Förpackningsdata'!Y106="","",'3. Förpackningsdata'!Y106))</f>
        <v/>
      </c>
    </row>
    <row r="107" spans="1:64" ht="15" x14ac:dyDescent="0.25">
      <c r="A107" s="73">
        <v>103</v>
      </c>
      <c r="B107" s="73" t="str">
        <f>'APH KIC KIA PC'!I107</f>
        <v>Välj…</v>
      </c>
      <c r="C107" s="73" t="str">
        <f>'APH KIC KIA PC'!K107</f>
        <v>Välj…</v>
      </c>
      <c r="D107" s="449">
        <f>'APH KIC KIA PC'!D107</f>
        <v>0</v>
      </c>
      <c r="E107" s="68" t="s">
        <v>112</v>
      </c>
      <c r="F107" s="68"/>
      <c r="G107" s="69">
        <v>1</v>
      </c>
      <c r="H107" s="534">
        <f>'3. Förpackningsdata'!F107</f>
        <v>0</v>
      </c>
      <c r="I107" s="534">
        <f>'3. Förpackningsdata'!G107</f>
        <v>0</v>
      </c>
      <c r="J107" s="534">
        <f>'3. Förpackningsdata'!I107</f>
        <v>0</v>
      </c>
      <c r="K107" s="534">
        <f>'3. Förpackningsdata'!H107</f>
        <v>0</v>
      </c>
      <c r="L107" s="81"/>
      <c r="M107" s="68" t="s">
        <v>1982</v>
      </c>
      <c r="N107" s="69" t="str">
        <f>IF('APH KIC KIA PC'!X107="","",'APH KIC KIA PC'!X107)</f>
        <v/>
      </c>
      <c r="O107" s="70" t="s">
        <v>1800</v>
      </c>
      <c r="P107" s="451" t="str">
        <f>TRIM('1. Artikeldata Grund'!D107)</f>
        <v/>
      </c>
      <c r="Q107" s="450" t="str">
        <f>IF(S107="","",IF('3. Förpackningsdata'!K107="","",'3. Förpackningsdata'!K107))</f>
        <v/>
      </c>
      <c r="R107" s="35"/>
      <c r="S107" s="28" t="str">
        <f>IF('3. Förpackningsdata'!L107="","",'3. Förpackningsdata'!L107)</f>
        <v/>
      </c>
      <c r="T107" s="26"/>
      <c r="U107" s="26"/>
      <c r="V107" s="26"/>
      <c r="W107" s="26"/>
      <c r="X107" s="26"/>
      <c r="Y107" s="358" t="str" cm="1">
        <f t="array" ref="Y107">IF(AC107&lt;&gt;Tabeller!$AJ$4,_xlfn.IFS(Q107=Tabeller!$AJ$3,"",Q107=Tabeller!$AM$4,"C",Q107=Tabeller!$AM$5,"L",Q107=Tabeller!$AM$6,"P",Q107="",""),"1")</f>
        <v/>
      </c>
      <c r="Z107" s="29"/>
      <c r="AA107" s="357" t="str">
        <f t="shared" si="4"/>
        <v/>
      </c>
      <c r="AB107" s="31" t="str">
        <f>TRIM(IF('3. Förpackningsdata'!M107="","",'3. Förpackningsdata'!M107))</f>
        <v/>
      </c>
      <c r="AC107" s="77" t="str">
        <f>IF(AE107="","",IF('3. Förpackningsdata'!O107="","",'3. Förpackningsdata'!O107))</f>
        <v/>
      </c>
      <c r="AD107" s="71"/>
      <c r="AE107" s="69" t="str">
        <f>IF('3. Förpackningsdata'!P107="","",'3. Förpackningsdata'!P107)</f>
        <v/>
      </c>
      <c r="AF107" s="81"/>
      <c r="AG107" s="81"/>
      <c r="AH107" s="81"/>
      <c r="AI107" s="81"/>
      <c r="AJ107" s="81"/>
      <c r="AK107" s="358" t="str" cm="1">
        <f t="array" ref="AK107">_xlfn.IFS(AC107=Tabeller!$AJ$4,"C",AC107=Tabeller!$AJ$5,"L",AC107=Tabeller!$AJ$6,"P",AC107="","")</f>
        <v/>
      </c>
      <c r="AL107" s="71"/>
      <c r="AM107" s="194" t="str">
        <f t="shared" si="5"/>
        <v/>
      </c>
      <c r="AN107" s="451" t="str">
        <f>TRIM(IF('3. Förpackningsdata'!Q107="","",'3. Förpackningsdata'!Q107))</f>
        <v/>
      </c>
      <c r="AO107" s="78" t="str">
        <f>IF(AQ107="","",IF('3. Förpackningsdata'!S107="","",'3. Förpackningsdata'!S107))</f>
        <v/>
      </c>
      <c r="AP107" s="29"/>
      <c r="AQ107" s="28" t="str">
        <f>IF('3. Förpackningsdata'!T107="","",'3. Förpackningsdata'!T107)</f>
        <v/>
      </c>
      <c r="AR107" s="26"/>
      <c r="AS107" s="26"/>
      <c r="AT107" s="26"/>
      <c r="AU107" s="26"/>
      <c r="AV107" s="26"/>
      <c r="AW107" s="358" t="str" cm="1">
        <f t="array" ref="AW107">_xlfn.IFS(AO107=Tabeller!$AK$5,"P",AO107=Tabeller!$AK$4,"L",AO107="","")</f>
        <v/>
      </c>
      <c r="AX107" s="29"/>
      <c r="AY107" s="357" t="str">
        <f t="shared" si="6"/>
        <v/>
      </c>
      <c r="AZ107" s="31" t="str">
        <f>TRIM(IF('3. Förpackningsdata'!U107="","",'3. Förpackningsdata'!U107))</f>
        <v/>
      </c>
      <c r="BA107" s="79" t="str">
        <f>IF(BC107="","",IF('3. Förpackningsdata'!W107="","",'3. Förpackningsdata'!W107))</f>
        <v/>
      </c>
      <c r="BB107" s="87"/>
      <c r="BC107" s="71" t="str">
        <f>IF('3. Förpackningsdata'!X107="","",'3. Förpackningsdata'!X107)</f>
        <v/>
      </c>
      <c r="BD107" s="87"/>
      <c r="BE107" s="87"/>
      <c r="BF107" s="87"/>
      <c r="BG107" s="87"/>
      <c r="BH107" s="87"/>
      <c r="BI107" s="148" t="str" cm="1">
        <f t="array" ref="BI107">_xlfn.IFS(BA107=Tabeller!$AK$5,"P",BA107=Tabeller!$AK$4,"L",BA107="","")</f>
        <v/>
      </c>
      <c r="BJ107" s="87"/>
      <c r="BK107" s="194" t="str">
        <f t="shared" si="7"/>
        <v/>
      </c>
      <c r="BL107" s="75" t="str">
        <f>TRIM(IF('3. Förpackningsdata'!Y107="","",'3. Förpackningsdata'!Y107))</f>
        <v/>
      </c>
    </row>
    <row r="108" spans="1:64" ht="15" x14ac:dyDescent="0.25">
      <c r="A108" s="73">
        <v>104</v>
      </c>
      <c r="B108" s="73" t="str">
        <f>'APH KIC KIA PC'!I108</f>
        <v>Välj…</v>
      </c>
      <c r="C108" s="73" t="str">
        <f>'APH KIC KIA PC'!K108</f>
        <v>Välj…</v>
      </c>
      <c r="D108" s="449">
        <f>'APH KIC KIA PC'!D108</f>
        <v>0</v>
      </c>
      <c r="E108" s="68" t="s">
        <v>112</v>
      </c>
      <c r="F108" s="68"/>
      <c r="G108" s="69">
        <v>1</v>
      </c>
      <c r="H108" s="534">
        <f>'3. Förpackningsdata'!F108</f>
        <v>0</v>
      </c>
      <c r="I108" s="534">
        <f>'3. Förpackningsdata'!G108</f>
        <v>0</v>
      </c>
      <c r="J108" s="534">
        <f>'3. Förpackningsdata'!I108</f>
        <v>0</v>
      </c>
      <c r="K108" s="534">
        <f>'3. Förpackningsdata'!H108</f>
        <v>0</v>
      </c>
      <c r="L108" s="81"/>
      <c r="M108" s="68" t="s">
        <v>1982</v>
      </c>
      <c r="N108" s="69" t="str">
        <f>IF('APH KIC KIA PC'!X108="","",'APH KIC KIA PC'!X108)</f>
        <v/>
      </c>
      <c r="O108" s="70" t="s">
        <v>1800</v>
      </c>
      <c r="P108" s="451" t="str">
        <f>TRIM('1. Artikeldata Grund'!D108)</f>
        <v/>
      </c>
      <c r="Q108" s="450" t="str">
        <f>IF(S108="","",IF('3. Förpackningsdata'!K108="","",'3. Förpackningsdata'!K108))</f>
        <v/>
      </c>
      <c r="R108" s="35"/>
      <c r="S108" s="28" t="str">
        <f>IF('3. Förpackningsdata'!L108="","",'3. Förpackningsdata'!L108)</f>
        <v/>
      </c>
      <c r="T108" s="26"/>
      <c r="U108" s="26"/>
      <c r="V108" s="26"/>
      <c r="W108" s="26"/>
      <c r="X108" s="26"/>
      <c r="Y108" s="358" t="str" cm="1">
        <f t="array" ref="Y108">IF(AC108&lt;&gt;Tabeller!$AJ$4,_xlfn.IFS(Q108=Tabeller!$AJ$3,"",Q108=Tabeller!$AM$4,"C",Q108=Tabeller!$AM$5,"L",Q108=Tabeller!$AM$6,"P",Q108="",""),"1")</f>
        <v/>
      </c>
      <c r="Z108" s="29"/>
      <c r="AA108" s="357" t="str">
        <f t="shared" si="4"/>
        <v/>
      </c>
      <c r="AB108" s="31" t="str">
        <f>TRIM(IF('3. Förpackningsdata'!M108="","",'3. Förpackningsdata'!M108))</f>
        <v/>
      </c>
      <c r="AC108" s="77" t="str">
        <f>IF(AE108="","",IF('3. Förpackningsdata'!O108="","",'3. Förpackningsdata'!O108))</f>
        <v/>
      </c>
      <c r="AD108" s="71"/>
      <c r="AE108" s="69" t="str">
        <f>IF('3. Förpackningsdata'!P108="","",'3. Förpackningsdata'!P108)</f>
        <v/>
      </c>
      <c r="AF108" s="81"/>
      <c r="AG108" s="81"/>
      <c r="AH108" s="81"/>
      <c r="AI108" s="81"/>
      <c r="AJ108" s="81"/>
      <c r="AK108" s="358" t="str" cm="1">
        <f t="array" ref="AK108">_xlfn.IFS(AC108=Tabeller!$AJ$4,"C",AC108=Tabeller!$AJ$5,"L",AC108=Tabeller!$AJ$6,"P",AC108="","")</f>
        <v/>
      </c>
      <c r="AL108" s="71"/>
      <c r="AM108" s="194" t="str">
        <f t="shared" si="5"/>
        <v/>
      </c>
      <c r="AN108" s="451" t="str">
        <f>TRIM(IF('3. Förpackningsdata'!Q108="","",'3. Förpackningsdata'!Q108))</f>
        <v/>
      </c>
      <c r="AO108" s="78" t="str">
        <f>IF(AQ108="","",IF('3. Förpackningsdata'!S108="","",'3. Förpackningsdata'!S108))</f>
        <v/>
      </c>
      <c r="AP108" s="29"/>
      <c r="AQ108" s="28" t="str">
        <f>IF('3. Förpackningsdata'!T108="","",'3. Förpackningsdata'!T108)</f>
        <v/>
      </c>
      <c r="AR108" s="26"/>
      <c r="AS108" s="26"/>
      <c r="AT108" s="26"/>
      <c r="AU108" s="26"/>
      <c r="AV108" s="26"/>
      <c r="AW108" s="358" t="str" cm="1">
        <f t="array" ref="AW108">_xlfn.IFS(AO108=Tabeller!$AK$5,"P",AO108=Tabeller!$AK$4,"L",AO108="","")</f>
        <v/>
      </c>
      <c r="AX108" s="29"/>
      <c r="AY108" s="357" t="str">
        <f t="shared" si="6"/>
        <v/>
      </c>
      <c r="AZ108" s="31" t="str">
        <f>TRIM(IF('3. Förpackningsdata'!U108="","",'3. Förpackningsdata'!U108))</f>
        <v/>
      </c>
      <c r="BA108" s="79" t="str">
        <f>IF(BC108="","",IF('3. Förpackningsdata'!W108="","",'3. Förpackningsdata'!W108))</f>
        <v/>
      </c>
      <c r="BB108" s="87"/>
      <c r="BC108" s="71" t="str">
        <f>IF('3. Förpackningsdata'!X108="","",'3. Förpackningsdata'!X108)</f>
        <v/>
      </c>
      <c r="BD108" s="87"/>
      <c r="BE108" s="87"/>
      <c r="BF108" s="87"/>
      <c r="BG108" s="87"/>
      <c r="BH108" s="87"/>
      <c r="BI108" s="148" t="str" cm="1">
        <f t="array" ref="BI108">_xlfn.IFS(BA108=Tabeller!$AK$5,"P",BA108=Tabeller!$AK$4,"L",BA108="","")</f>
        <v/>
      </c>
      <c r="BJ108" s="87"/>
      <c r="BK108" s="194" t="str">
        <f t="shared" si="7"/>
        <v/>
      </c>
      <c r="BL108" s="75" t="str">
        <f>TRIM(IF('3. Förpackningsdata'!Y108="","",'3. Förpackningsdata'!Y108))</f>
        <v/>
      </c>
    </row>
    <row r="109" spans="1:64" ht="15" x14ac:dyDescent="0.25">
      <c r="A109" s="73">
        <v>105</v>
      </c>
      <c r="B109" s="73" t="str">
        <f>'APH KIC KIA PC'!I109</f>
        <v>Välj…</v>
      </c>
      <c r="C109" s="73" t="str">
        <f>'APH KIC KIA PC'!K109</f>
        <v>Välj…</v>
      </c>
      <c r="D109" s="449">
        <f>'APH KIC KIA PC'!D109</f>
        <v>0</v>
      </c>
      <c r="E109" s="68" t="s">
        <v>112</v>
      </c>
      <c r="F109" s="68"/>
      <c r="G109" s="69">
        <v>1</v>
      </c>
      <c r="H109" s="534">
        <f>'3. Förpackningsdata'!F109</f>
        <v>0</v>
      </c>
      <c r="I109" s="534">
        <f>'3. Förpackningsdata'!G109</f>
        <v>0</v>
      </c>
      <c r="J109" s="534">
        <f>'3. Förpackningsdata'!I109</f>
        <v>0</v>
      </c>
      <c r="K109" s="534">
        <f>'3. Förpackningsdata'!H109</f>
        <v>0</v>
      </c>
      <c r="L109" s="81"/>
      <c r="M109" s="68" t="s">
        <v>1982</v>
      </c>
      <c r="N109" s="69" t="str">
        <f>IF('APH KIC KIA PC'!X109="","",'APH KIC KIA PC'!X109)</f>
        <v/>
      </c>
      <c r="O109" s="70" t="s">
        <v>1800</v>
      </c>
      <c r="P109" s="451" t="str">
        <f>TRIM('1. Artikeldata Grund'!D109)</f>
        <v/>
      </c>
      <c r="Q109" s="450" t="str">
        <f>IF(S109="","",IF('3. Förpackningsdata'!K109="","",'3. Förpackningsdata'!K109))</f>
        <v/>
      </c>
      <c r="R109" s="35"/>
      <c r="S109" s="28" t="str">
        <f>IF('3. Förpackningsdata'!L109="","",'3. Förpackningsdata'!L109)</f>
        <v/>
      </c>
      <c r="T109" s="26"/>
      <c r="U109" s="26"/>
      <c r="V109" s="26"/>
      <c r="W109" s="26"/>
      <c r="X109" s="26"/>
      <c r="Y109" s="358" t="str" cm="1">
        <f t="array" ref="Y109">IF(AC109&lt;&gt;Tabeller!$AJ$4,_xlfn.IFS(Q109=Tabeller!$AJ$3,"",Q109=Tabeller!$AM$4,"C",Q109=Tabeller!$AM$5,"L",Q109=Tabeller!$AM$6,"P",Q109="",""),"1")</f>
        <v/>
      </c>
      <c r="Z109" s="29"/>
      <c r="AA109" s="357" t="str">
        <f t="shared" ref="AA109:AA172" si="8">IF(AB109="","","EAN")</f>
        <v/>
      </c>
      <c r="AB109" s="31" t="str">
        <f>TRIM(IF('3. Förpackningsdata'!M109="","",'3. Förpackningsdata'!M109))</f>
        <v/>
      </c>
      <c r="AC109" s="77" t="str">
        <f>IF(AE109="","",IF('3. Förpackningsdata'!O109="","",'3. Förpackningsdata'!O109))</f>
        <v/>
      </c>
      <c r="AD109" s="71"/>
      <c r="AE109" s="69" t="str">
        <f>IF('3. Förpackningsdata'!P109="","",'3. Förpackningsdata'!P109)</f>
        <v/>
      </c>
      <c r="AF109" s="81"/>
      <c r="AG109" s="81"/>
      <c r="AH109" s="81"/>
      <c r="AI109" s="81"/>
      <c r="AJ109" s="81"/>
      <c r="AK109" s="358" t="str" cm="1">
        <f t="array" ref="AK109">_xlfn.IFS(AC109=Tabeller!$AJ$4,"C",AC109=Tabeller!$AJ$5,"L",AC109=Tabeller!$AJ$6,"P",AC109="","")</f>
        <v/>
      </c>
      <c r="AL109" s="71"/>
      <c r="AM109" s="194" t="str">
        <f t="shared" ref="AM109:AM172" si="9">IF(AN109="","","EAN")</f>
        <v/>
      </c>
      <c r="AN109" s="451" t="str">
        <f>TRIM(IF('3. Förpackningsdata'!Q109="","",'3. Förpackningsdata'!Q109))</f>
        <v/>
      </c>
      <c r="AO109" s="78" t="str">
        <f>IF(AQ109="","",IF('3. Förpackningsdata'!S109="","",'3. Förpackningsdata'!S109))</f>
        <v/>
      </c>
      <c r="AP109" s="29"/>
      <c r="AQ109" s="28" t="str">
        <f>IF('3. Förpackningsdata'!T109="","",'3. Förpackningsdata'!T109)</f>
        <v/>
      </c>
      <c r="AR109" s="26"/>
      <c r="AS109" s="26"/>
      <c r="AT109" s="26"/>
      <c r="AU109" s="26"/>
      <c r="AV109" s="26"/>
      <c r="AW109" s="358" t="str" cm="1">
        <f t="array" ref="AW109">_xlfn.IFS(AO109=Tabeller!$AK$5,"P",AO109=Tabeller!$AK$4,"L",AO109="","")</f>
        <v/>
      </c>
      <c r="AX109" s="29"/>
      <c r="AY109" s="357" t="str">
        <f t="shared" ref="AY109:AY172" si="10">IF(AZ109="","","EAN")</f>
        <v/>
      </c>
      <c r="AZ109" s="31" t="str">
        <f>TRIM(IF('3. Förpackningsdata'!U109="","",'3. Förpackningsdata'!U109))</f>
        <v/>
      </c>
      <c r="BA109" s="79" t="str">
        <f>IF(BC109="","",IF('3. Förpackningsdata'!W109="","",'3. Förpackningsdata'!W109))</f>
        <v/>
      </c>
      <c r="BB109" s="87"/>
      <c r="BC109" s="71" t="str">
        <f>IF('3. Förpackningsdata'!X109="","",'3. Förpackningsdata'!X109)</f>
        <v/>
      </c>
      <c r="BD109" s="87"/>
      <c r="BE109" s="87"/>
      <c r="BF109" s="87"/>
      <c r="BG109" s="87"/>
      <c r="BH109" s="87"/>
      <c r="BI109" s="148" t="str" cm="1">
        <f t="array" ref="BI109">_xlfn.IFS(BA109=Tabeller!$AK$5,"P",BA109=Tabeller!$AK$4,"L",BA109="","")</f>
        <v/>
      </c>
      <c r="BJ109" s="87"/>
      <c r="BK109" s="194" t="str">
        <f t="shared" ref="BK109:BK172" si="11">IF(BL109="","","EAN")</f>
        <v/>
      </c>
      <c r="BL109" s="75" t="str">
        <f>TRIM(IF('3. Förpackningsdata'!Y109="","",'3. Förpackningsdata'!Y109))</f>
        <v/>
      </c>
    </row>
    <row r="110" spans="1:64" ht="15" x14ac:dyDescent="0.25">
      <c r="A110" s="73">
        <v>106</v>
      </c>
      <c r="B110" s="73" t="str">
        <f>'APH KIC KIA PC'!I110</f>
        <v>Välj…</v>
      </c>
      <c r="C110" s="73" t="str">
        <f>'APH KIC KIA PC'!K110</f>
        <v>Välj…</v>
      </c>
      <c r="D110" s="449">
        <f>'APH KIC KIA PC'!D110</f>
        <v>0</v>
      </c>
      <c r="E110" s="68" t="s">
        <v>112</v>
      </c>
      <c r="F110" s="68"/>
      <c r="G110" s="69">
        <v>1</v>
      </c>
      <c r="H110" s="534">
        <f>'3. Förpackningsdata'!F110</f>
        <v>0</v>
      </c>
      <c r="I110" s="534">
        <f>'3. Förpackningsdata'!G110</f>
        <v>0</v>
      </c>
      <c r="J110" s="534">
        <f>'3. Förpackningsdata'!I110</f>
        <v>0</v>
      </c>
      <c r="K110" s="534">
        <f>'3. Förpackningsdata'!H110</f>
        <v>0</v>
      </c>
      <c r="L110" s="81"/>
      <c r="M110" s="68" t="s">
        <v>1982</v>
      </c>
      <c r="N110" s="69" t="str">
        <f>IF('APH KIC KIA PC'!X110="","",'APH KIC KIA PC'!X110)</f>
        <v/>
      </c>
      <c r="O110" s="70" t="s">
        <v>1800</v>
      </c>
      <c r="P110" s="451" t="str">
        <f>TRIM('1. Artikeldata Grund'!D110)</f>
        <v/>
      </c>
      <c r="Q110" s="450" t="str">
        <f>IF(S110="","",IF('3. Förpackningsdata'!K110="","",'3. Förpackningsdata'!K110))</f>
        <v/>
      </c>
      <c r="R110" s="35"/>
      <c r="S110" s="28" t="str">
        <f>IF('3. Förpackningsdata'!L110="","",'3. Förpackningsdata'!L110)</f>
        <v/>
      </c>
      <c r="T110" s="26"/>
      <c r="U110" s="26"/>
      <c r="V110" s="26"/>
      <c r="W110" s="26"/>
      <c r="X110" s="26"/>
      <c r="Y110" s="358" t="str" cm="1">
        <f t="array" ref="Y110">IF(AC110&lt;&gt;Tabeller!$AJ$4,_xlfn.IFS(Q110=Tabeller!$AJ$3,"",Q110=Tabeller!$AM$4,"C",Q110=Tabeller!$AM$5,"L",Q110=Tabeller!$AM$6,"P",Q110="",""),"1")</f>
        <v/>
      </c>
      <c r="Z110" s="29"/>
      <c r="AA110" s="357" t="str">
        <f t="shared" si="8"/>
        <v/>
      </c>
      <c r="AB110" s="31" t="str">
        <f>TRIM(IF('3. Förpackningsdata'!M110="","",'3. Förpackningsdata'!M110))</f>
        <v/>
      </c>
      <c r="AC110" s="77" t="str">
        <f>IF(AE110="","",IF('3. Förpackningsdata'!O110="","",'3. Förpackningsdata'!O110))</f>
        <v/>
      </c>
      <c r="AD110" s="71"/>
      <c r="AE110" s="69" t="str">
        <f>IF('3. Förpackningsdata'!P110="","",'3. Förpackningsdata'!P110)</f>
        <v/>
      </c>
      <c r="AF110" s="81"/>
      <c r="AG110" s="81"/>
      <c r="AH110" s="81"/>
      <c r="AI110" s="81"/>
      <c r="AJ110" s="81"/>
      <c r="AK110" s="358" t="str" cm="1">
        <f t="array" ref="AK110">_xlfn.IFS(AC110=Tabeller!$AJ$4,"C",AC110=Tabeller!$AJ$5,"L",AC110=Tabeller!$AJ$6,"P",AC110="","")</f>
        <v/>
      </c>
      <c r="AL110" s="71"/>
      <c r="AM110" s="194" t="str">
        <f t="shared" si="9"/>
        <v/>
      </c>
      <c r="AN110" s="451" t="str">
        <f>TRIM(IF('3. Förpackningsdata'!Q110="","",'3. Förpackningsdata'!Q110))</f>
        <v/>
      </c>
      <c r="AO110" s="78" t="str">
        <f>IF(AQ110="","",IF('3. Förpackningsdata'!S110="","",'3. Förpackningsdata'!S110))</f>
        <v/>
      </c>
      <c r="AP110" s="29"/>
      <c r="AQ110" s="28" t="str">
        <f>IF('3. Förpackningsdata'!T110="","",'3. Förpackningsdata'!T110)</f>
        <v/>
      </c>
      <c r="AR110" s="26"/>
      <c r="AS110" s="26"/>
      <c r="AT110" s="26"/>
      <c r="AU110" s="26"/>
      <c r="AV110" s="26"/>
      <c r="AW110" s="358" t="str" cm="1">
        <f t="array" ref="AW110">_xlfn.IFS(AO110=Tabeller!$AK$5,"P",AO110=Tabeller!$AK$4,"L",AO110="","")</f>
        <v/>
      </c>
      <c r="AX110" s="29"/>
      <c r="AY110" s="357" t="str">
        <f t="shared" si="10"/>
        <v/>
      </c>
      <c r="AZ110" s="31" t="str">
        <f>TRIM(IF('3. Förpackningsdata'!U110="","",'3. Förpackningsdata'!U110))</f>
        <v/>
      </c>
      <c r="BA110" s="79" t="str">
        <f>IF(BC110="","",IF('3. Förpackningsdata'!W110="","",'3. Förpackningsdata'!W110))</f>
        <v/>
      </c>
      <c r="BB110" s="87"/>
      <c r="BC110" s="71" t="str">
        <f>IF('3. Förpackningsdata'!X110="","",'3. Förpackningsdata'!X110)</f>
        <v/>
      </c>
      <c r="BD110" s="87"/>
      <c r="BE110" s="87"/>
      <c r="BF110" s="87"/>
      <c r="BG110" s="87"/>
      <c r="BH110" s="87"/>
      <c r="BI110" s="148" t="str" cm="1">
        <f t="array" ref="BI110">_xlfn.IFS(BA110=Tabeller!$AK$5,"P",BA110=Tabeller!$AK$4,"L",BA110="","")</f>
        <v/>
      </c>
      <c r="BJ110" s="87"/>
      <c r="BK110" s="194" t="str">
        <f t="shared" si="11"/>
        <v/>
      </c>
      <c r="BL110" s="75" t="str">
        <f>TRIM(IF('3. Förpackningsdata'!Y110="","",'3. Förpackningsdata'!Y110))</f>
        <v/>
      </c>
    </row>
    <row r="111" spans="1:64" ht="15" x14ac:dyDescent="0.25">
      <c r="A111" s="73">
        <v>107</v>
      </c>
      <c r="B111" s="73" t="str">
        <f>'APH KIC KIA PC'!I111</f>
        <v>Välj…</v>
      </c>
      <c r="C111" s="73" t="str">
        <f>'APH KIC KIA PC'!K111</f>
        <v>Välj…</v>
      </c>
      <c r="D111" s="449">
        <f>'APH KIC KIA PC'!D111</f>
        <v>0</v>
      </c>
      <c r="E111" s="68" t="s">
        <v>112</v>
      </c>
      <c r="F111" s="68"/>
      <c r="G111" s="69">
        <v>1</v>
      </c>
      <c r="H111" s="534">
        <f>'3. Förpackningsdata'!F111</f>
        <v>0</v>
      </c>
      <c r="I111" s="534">
        <f>'3. Förpackningsdata'!G111</f>
        <v>0</v>
      </c>
      <c r="J111" s="534">
        <f>'3. Förpackningsdata'!I111</f>
        <v>0</v>
      </c>
      <c r="K111" s="534">
        <f>'3. Förpackningsdata'!H111</f>
        <v>0</v>
      </c>
      <c r="L111" s="81"/>
      <c r="M111" s="68" t="s">
        <v>1982</v>
      </c>
      <c r="N111" s="69" t="str">
        <f>IF('APH KIC KIA PC'!X111="","",'APH KIC KIA PC'!X111)</f>
        <v/>
      </c>
      <c r="O111" s="70" t="s">
        <v>1800</v>
      </c>
      <c r="P111" s="451" t="str">
        <f>TRIM('1. Artikeldata Grund'!D111)</f>
        <v/>
      </c>
      <c r="Q111" s="450" t="str">
        <f>IF(S111="","",IF('3. Förpackningsdata'!K111="","",'3. Förpackningsdata'!K111))</f>
        <v/>
      </c>
      <c r="R111" s="35"/>
      <c r="S111" s="28" t="str">
        <f>IF('3. Förpackningsdata'!L111="","",'3. Förpackningsdata'!L111)</f>
        <v/>
      </c>
      <c r="T111" s="26"/>
      <c r="U111" s="26"/>
      <c r="V111" s="26"/>
      <c r="W111" s="26"/>
      <c r="X111" s="26"/>
      <c r="Y111" s="358" t="str" cm="1">
        <f t="array" ref="Y111">IF(AC111&lt;&gt;Tabeller!$AJ$4,_xlfn.IFS(Q111=Tabeller!$AJ$3,"",Q111=Tabeller!$AM$4,"C",Q111=Tabeller!$AM$5,"L",Q111=Tabeller!$AM$6,"P",Q111="",""),"1")</f>
        <v/>
      </c>
      <c r="Z111" s="29"/>
      <c r="AA111" s="357" t="str">
        <f t="shared" si="8"/>
        <v/>
      </c>
      <c r="AB111" s="31" t="str">
        <f>TRIM(IF('3. Förpackningsdata'!M111="","",'3. Förpackningsdata'!M111))</f>
        <v/>
      </c>
      <c r="AC111" s="77" t="str">
        <f>IF(AE111="","",IF('3. Förpackningsdata'!O111="","",'3. Förpackningsdata'!O111))</f>
        <v/>
      </c>
      <c r="AD111" s="71"/>
      <c r="AE111" s="69" t="str">
        <f>IF('3. Förpackningsdata'!P111="","",'3. Förpackningsdata'!P111)</f>
        <v/>
      </c>
      <c r="AF111" s="81"/>
      <c r="AG111" s="81"/>
      <c r="AH111" s="81"/>
      <c r="AI111" s="81"/>
      <c r="AJ111" s="81"/>
      <c r="AK111" s="358" t="str" cm="1">
        <f t="array" ref="AK111">_xlfn.IFS(AC111=Tabeller!$AJ$4,"C",AC111=Tabeller!$AJ$5,"L",AC111=Tabeller!$AJ$6,"P",AC111="","")</f>
        <v/>
      </c>
      <c r="AL111" s="71"/>
      <c r="AM111" s="194" t="str">
        <f t="shared" si="9"/>
        <v/>
      </c>
      <c r="AN111" s="451" t="str">
        <f>TRIM(IF('3. Förpackningsdata'!Q111="","",'3. Förpackningsdata'!Q111))</f>
        <v/>
      </c>
      <c r="AO111" s="78" t="str">
        <f>IF(AQ111="","",IF('3. Förpackningsdata'!S111="","",'3. Förpackningsdata'!S111))</f>
        <v/>
      </c>
      <c r="AP111" s="29"/>
      <c r="AQ111" s="28" t="str">
        <f>IF('3. Förpackningsdata'!T111="","",'3. Förpackningsdata'!T111)</f>
        <v/>
      </c>
      <c r="AR111" s="26"/>
      <c r="AS111" s="26"/>
      <c r="AT111" s="26"/>
      <c r="AU111" s="26"/>
      <c r="AV111" s="26"/>
      <c r="AW111" s="358" t="str" cm="1">
        <f t="array" ref="AW111">_xlfn.IFS(AO111=Tabeller!$AK$5,"P",AO111=Tabeller!$AK$4,"L",AO111="","")</f>
        <v/>
      </c>
      <c r="AX111" s="29"/>
      <c r="AY111" s="357" t="str">
        <f t="shared" si="10"/>
        <v/>
      </c>
      <c r="AZ111" s="31" t="str">
        <f>TRIM(IF('3. Förpackningsdata'!U111="","",'3. Förpackningsdata'!U111))</f>
        <v/>
      </c>
      <c r="BA111" s="79" t="str">
        <f>IF(BC111="","",IF('3. Förpackningsdata'!W111="","",'3. Förpackningsdata'!W111))</f>
        <v/>
      </c>
      <c r="BB111" s="87"/>
      <c r="BC111" s="71" t="str">
        <f>IF('3. Förpackningsdata'!X111="","",'3. Förpackningsdata'!X111)</f>
        <v/>
      </c>
      <c r="BD111" s="87"/>
      <c r="BE111" s="87"/>
      <c r="BF111" s="87"/>
      <c r="BG111" s="87"/>
      <c r="BH111" s="87"/>
      <c r="BI111" s="148" t="str" cm="1">
        <f t="array" ref="BI111">_xlfn.IFS(BA111=Tabeller!$AK$5,"P",BA111=Tabeller!$AK$4,"L",BA111="","")</f>
        <v/>
      </c>
      <c r="BJ111" s="87"/>
      <c r="BK111" s="194" t="str">
        <f t="shared" si="11"/>
        <v/>
      </c>
      <c r="BL111" s="75" t="str">
        <f>TRIM(IF('3. Förpackningsdata'!Y111="","",'3. Förpackningsdata'!Y111))</f>
        <v/>
      </c>
    </row>
    <row r="112" spans="1:64" ht="15" x14ac:dyDescent="0.25">
      <c r="A112" s="73">
        <v>108</v>
      </c>
      <c r="B112" s="73" t="str">
        <f>'APH KIC KIA PC'!I112</f>
        <v>Välj…</v>
      </c>
      <c r="C112" s="73" t="str">
        <f>'APH KIC KIA PC'!K112</f>
        <v>Välj…</v>
      </c>
      <c r="D112" s="449">
        <f>'APH KIC KIA PC'!D112</f>
        <v>0</v>
      </c>
      <c r="E112" s="68" t="s">
        <v>112</v>
      </c>
      <c r="F112" s="68"/>
      <c r="G112" s="69">
        <v>1</v>
      </c>
      <c r="H112" s="534">
        <f>'3. Förpackningsdata'!F112</f>
        <v>0</v>
      </c>
      <c r="I112" s="534">
        <f>'3. Förpackningsdata'!G112</f>
        <v>0</v>
      </c>
      <c r="J112" s="534">
        <f>'3. Förpackningsdata'!I112</f>
        <v>0</v>
      </c>
      <c r="K112" s="534">
        <f>'3. Förpackningsdata'!H112</f>
        <v>0</v>
      </c>
      <c r="L112" s="81"/>
      <c r="M112" s="68" t="s">
        <v>1982</v>
      </c>
      <c r="N112" s="69" t="str">
        <f>IF('APH KIC KIA PC'!X112="","",'APH KIC KIA PC'!X112)</f>
        <v/>
      </c>
      <c r="O112" s="70" t="s">
        <v>1800</v>
      </c>
      <c r="P112" s="451" t="str">
        <f>TRIM('1. Artikeldata Grund'!D112)</f>
        <v/>
      </c>
      <c r="Q112" s="450" t="str">
        <f>IF(S112="","",IF('3. Förpackningsdata'!K112="","",'3. Förpackningsdata'!K112))</f>
        <v/>
      </c>
      <c r="R112" s="35"/>
      <c r="S112" s="28" t="str">
        <f>IF('3. Förpackningsdata'!L112="","",'3. Förpackningsdata'!L112)</f>
        <v/>
      </c>
      <c r="T112" s="26"/>
      <c r="U112" s="26"/>
      <c r="V112" s="26"/>
      <c r="W112" s="26"/>
      <c r="X112" s="26"/>
      <c r="Y112" s="358" t="str" cm="1">
        <f t="array" ref="Y112">IF(AC112&lt;&gt;Tabeller!$AJ$4,_xlfn.IFS(Q112=Tabeller!$AJ$3,"",Q112=Tabeller!$AM$4,"C",Q112=Tabeller!$AM$5,"L",Q112=Tabeller!$AM$6,"P",Q112="",""),"1")</f>
        <v/>
      </c>
      <c r="Z112" s="29"/>
      <c r="AA112" s="357" t="str">
        <f t="shared" si="8"/>
        <v/>
      </c>
      <c r="AB112" s="31" t="str">
        <f>TRIM(IF('3. Förpackningsdata'!M112="","",'3. Förpackningsdata'!M112))</f>
        <v/>
      </c>
      <c r="AC112" s="77" t="str">
        <f>IF(AE112="","",IF('3. Förpackningsdata'!O112="","",'3. Förpackningsdata'!O112))</f>
        <v/>
      </c>
      <c r="AD112" s="71"/>
      <c r="AE112" s="69" t="str">
        <f>IF('3. Förpackningsdata'!P112="","",'3. Förpackningsdata'!P112)</f>
        <v/>
      </c>
      <c r="AF112" s="81"/>
      <c r="AG112" s="81"/>
      <c r="AH112" s="81"/>
      <c r="AI112" s="81"/>
      <c r="AJ112" s="81"/>
      <c r="AK112" s="358" t="str" cm="1">
        <f t="array" ref="AK112">_xlfn.IFS(AC112=Tabeller!$AJ$4,"C",AC112=Tabeller!$AJ$5,"L",AC112=Tabeller!$AJ$6,"P",AC112="","")</f>
        <v/>
      </c>
      <c r="AL112" s="71"/>
      <c r="AM112" s="194" t="str">
        <f t="shared" si="9"/>
        <v/>
      </c>
      <c r="AN112" s="451" t="str">
        <f>TRIM(IF('3. Förpackningsdata'!Q112="","",'3. Förpackningsdata'!Q112))</f>
        <v/>
      </c>
      <c r="AO112" s="78" t="str">
        <f>IF(AQ112="","",IF('3. Förpackningsdata'!S112="","",'3. Förpackningsdata'!S112))</f>
        <v/>
      </c>
      <c r="AP112" s="29"/>
      <c r="AQ112" s="28" t="str">
        <f>IF('3. Förpackningsdata'!T112="","",'3. Förpackningsdata'!T112)</f>
        <v/>
      </c>
      <c r="AR112" s="26"/>
      <c r="AS112" s="26"/>
      <c r="AT112" s="26"/>
      <c r="AU112" s="26"/>
      <c r="AV112" s="26"/>
      <c r="AW112" s="358" t="str" cm="1">
        <f t="array" ref="AW112">_xlfn.IFS(AO112=Tabeller!$AK$5,"P",AO112=Tabeller!$AK$4,"L",AO112="","")</f>
        <v/>
      </c>
      <c r="AX112" s="29"/>
      <c r="AY112" s="357" t="str">
        <f t="shared" si="10"/>
        <v/>
      </c>
      <c r="AZ112" s="31" t="str">
        <f>TRIM(IF('3. Förpackningsdata'!U112="","",'3. Förpackningsdata'!U112))</f>
        <v/>
      </c>
      <c r="BA112" s="79" t="str">
        <f>IF(BC112="","",IF('3. Förpackningsdata'!W112="","",'3. Förpackningsdata'!W112))</f>
        <v/>
      </c>
      <c r="BB112" s="87"/>
      <c r="BC112" s="71" t="str">
        <f>IF('3. Förpackningsdata'!X112="","",'3. Förpackningsdata'!X112)</f>
        <v/>
      </c>
      <c r="BD112" s="87"/>
      <c r="BE112" s="87"/>
      <c r="BF112" s="87"/>
      <c r="BG112" s="87"/>
      <c r="BH112" s="87"/>
      <c r="BI112" s="148" t="str" cm="1">
        <f t="array" ref="BI112">_xlfn.IFS(BA112=Tabeller!$AK$5,"P",BA112=Tabeller!$AK$4,"L",BA112="","")</f>
        <v/>
      </c>
      <c r="BJ112" s="87"/>
      <c r="BK112" s="194" t="str">
        <f t="shared" si="11"/>
        <v/>
      </c>
      <c r="BL112" s="75" t="str">
        <f>TRIM(IF('3. Förpackningsdata'!Y112="","",'3. Förpackningsdata'!Y112))</f>
        <v/>
      </c>
    </row>
    <row r="113" spans="1:64" ht="15" x14ac:dyDescent="0.25">
      <c r="A113" s="73">
        <v>109</v>
      </c>
      <c r="B113" s="73" t="str">
        <f>'APH KIC KIA PC'!I113</f>
        <v>Välj…</v>
      </c>
      <c r="C113" s="73" t="str">
        <f>'APH KIC KIA PC'!K113</f>
        <v>Välj…</v>
      </c>
      <c r="D113" s="449">
        <f>'APH KIC KIA PC'!D113</f>
        <v>0</v>
      </c>
      <c r="E113" s="68" t="s">
        <v>112</v>
      </c>
      <c r="F113" s="68"/>
      <c r="G113" s="69">
        <v>1</v>
      </c>
      <c r="H113" s="534">
        <f>'3. Förpackningsdata'!F113</f>
        <v>0</v>
      </c>
      <c r="I113" s="534">
        <f>'3. Förpackningsdata'!G113</f>
        <v>0</v>
      </c>
      <c r="J113" s="534">
        <f>'3. Förpackningsdata'!I113</f>
        <v>0</v>
      </c>
      <c r="K113" s="534">
        <f>'3. Förpackningsdata'!H113</f>
        <v>0</v>
      </c>
      <c r="L113" s="81"/>
      <c r="M113" s="68" t="s">
        <v>1982</v>
      </c>
      <c r="N113" s="69" t="str">
        <f>IF('APH KIC KIA PC'!X113="","",'APH KIC KIA PC'!X113)</f>
        <v/>
      </c>
      <c r="O113" s="70" t="s">
        <v>1800</v>
      </c>
      <c r="P113" s="451" t="str">
        <f>TRIM('1. Artikeldata Grund'!D113)</f>
        <v/>
      </c>
      <c r="Q113" s="450" t="str">
        <f>IF(S113="","",IF('3. Förpackningsdata'!K113="","",'3. Förpackningsdata'!K113))</f>
        <v/>
      </c>
      <c r="R113" s="35"/>
      <c r="S113" s="28" t="str">
        <f>IF('3. Förpackningsdata'!L113="","",'3. Förpackningsdata'!L113)</f>
        <v/>
      </c>
      <c r="T113" s="26"/>
      <c r="U113" s="26"/>
      <c r="V113" s="26"/>
      <c r="W113" s="26"/>
      <c r="X113" s="26"/>
      <c r="Y113" s="358" t="str" cm="1">
        <f t="array" ref="Y113">IF(AC113&lt;&gt;Tabeller!$AJ$4,_xlfn.IFS(Q113=Tabeller!$AJ$3,"",Q113=Tabeller!$AM$4,"C",Q113=Tabeller!$AM$5,"L",Q113=Tabeller!$AM$6,"P",Q113="",""),"1")</f>
        <v/>
      </c>
      <c r="Z113" s="29"/>
      <c r="AA113" s="357" t="str">
        <f t="shared" si="8"/>
        <v/>
      </c>
      <c r="AB113" s="31" t="str">
        <f>TRIM(IF('3. Förpackningsdata'!M113="","",'3. Förpackningsdata'!M113))</f>
        <v/>
      </c>
      <c r="AC113" s="77" t="str">
        <f>IF(AE113="","",IF('3. Förpackningsdata'!O113="","",'3. Förpackningsdata'!O113))</f>
        <v/>
      </c>
      <c r="AD113" s="71"/>
      <c r="AE113" s="69" t="str">
        <f>IF('3. Förpackningsdata'!P113="","",'3. Förpackningsdata'!P113)</f>
        <v/>
      </c>
      <c r="AF113" s="81"/>
      <c r="AG113" s="81"/>
      <c r="AH113" s="81"/>
      <c r="AI113" s="81"/>
      <c r="AJ113" s="81"/>
      <c r="AK113" s="358" t="str" cm="1">
        <f t="array" ref="AK113">_xlfn.IFS(AC113=Tabeller!$AJ$4,"C",AC113=Tabeller!$AJ$5,"L",AC113=Tabeller!$AJ$6,"P",AC113="","")</f>
        <v/>
      </c>
      <c r="AL113" s="71"/>
      <c r="AM113" s="194" t="str">
        <f t="shared" si="9"/>
        <v/>
      </c>
      <c r="AN113" s="451" t="str">
        <f>TRIM(IF('3. Förpackningsdata'!Q113="","",'3. Förpackningsdata'!Q113))</f>
        <v/>
      </c>
      <c r="AO113" s="78" t="str">
        <f>IF(AQ113="","",IF('3. Förpackningsdata'!S113="","",'3. Förpackningsdata'!S113))</f>
        <v/>
      </c>
      <c r="AP113" s="29"/>
      <c r="AQ113" s="28" t="str">
        <f>IF('3. Förpackningsdata'!T113="","",'3. Förpackningsdata'!T113)</f>
        <v/>
      </c>
      <c r="AR113" s="26"/>
      <c r="AS113" s="26"/>
      <c r="AT113" s="26"/>
      <c r="AU113" s="26"/>
      <c r="AV113" s="26"/>
      <c r="AW113" s="358" t="str" cm="1">
        <f t="array" ref="AW113">_xlfn.IFS(AO113=Tabeller!$AK$5,"P",AO113=Tabeller!$AK$4,"L",AO113="","")</f>
        <v/>
      </c>
      <c r="AX113" s="29"/>
      <c r="AY113" s="357" t="str">
        <f t="shared" si="10"/>
        <v/>
      </c>
      <c r="AZ113" s="31" t="str">
        <f>TRIM(IF('3. Förpackningsdata'!U113="","",'3. Förpackningsdata'!U113))</f>
        <v/>
      </c>
      <c r="BA113" s="79" t="str">
        <f>IF(BC113="","",IF('3. Förpackningsdata'!W113="","",'3. Förpackningsdata'!W113))</f>
        <v/>
      </c>
      <c r="BB113" s="87"/>
      <c r="BC113" s="71" t="str">
        <f>IF('3. Förpackningsdata'!X113="","",'3. Förpackningsdata'!X113)</f>
        <v/>
      </c>
      <c r="BD113" s="87"/>
      <c r="BE113" s="87"/>
      <c r="BF113" s="87"/>
      <c r="BG113" s="87"/>
      <c r="BH113" s="87"/>
      <c r="BI113" s="148" t="str" cm="1">
        <f t="array" ref="BI113">_xlfn.IFS(BA113=Tabeller!$AK$5,"P",BA113=Tabeller!$AK$4,"L",BA113="","")</f>
        <v/>
      </c>
      <c r="BJ113" s="87"/>
      <c r="BK113" s="194" t="str">
        <f t="shared" si="11"/>
        <v/>
      </c>
      <c r="BL113" s="75" t="str">
        <f>TRIM(IF('3. Förpackningsdata'!Y113="","",'3. Förpackningsdata'!Y113))</f>
        <v/>
      </c>
    </row>
    <row r="114" spans="1:64" ht="15" x14ac:dyDescent="0.25">
      <c r="A114" s="73">
        <v>110</v>
      </c>
      <c r="B114" s="73" t="str">
        <f>'APH KIC KIA PC'!I114</f>
        <v>Välj…</v>
      </c>
      <c r="C114" s="73" t="str">
        <f>'APH KIC KIA PC'!K114</f>
        <v>Välj…</v>
      </c>
      <c r="D114" s="449">
        <f>'APH KIC KIA PC'!D114</f>
        <v>0</v>
      </c>
      <c r="E114" s="68" t="s">
        <v>112</v>
      </c>
      <c r="F114" s="68"/>
      <c r="G114" s="69">
        <v>1</v>
      </c>
      <c r="H114" s="534">
        <f>'3. Förpackningsdata'!F114</f>
        <v>0</v>
      </c>
      <c r="I114" s="534">
        <f>'3. Förpackningsdata'!G114</f>
        <v>0</v>
      </c>
      <c r="J114" s="534">
        <f>'3. Förpackningsdata'!I114</f>
        <v>0</v>
      </c>
      <c r="K114" s="534">
        <f>'3. Förpackningsdata'!H114</f>
        <v>0</v>
      </c>
      <c r="L114" s="81"/>
      <c r="M114" s="68" t="s">
        <v>1982</v>
      </c>
      <c r="N114" s="69" t="str">
        <f>IF('APH KIC KIA PC'!X114="","",'APH KIC KIA PC'!X114)</f>
        <v/>
      </c>
      <c r="O114" s="70" t="s">
        <v>1800</v>
      </c>
      <c r="P114" s="451" t="str">
        <f>TRIM('1. Artikeldata Grund'!D114)</f>
        <v/>
      </c>
      <c r="Q114" s="450" t="str">
        <f>IF(S114="","",IF('3. Förpackningsdata'!K114="","",'3. Förpackningsdata'!K114))</f>
        <v/>
      </c>
      <c r="R114" s="35"/>
      <c r="S114" s="28" t="str">
        <f>IF('3. Förpackningsdata'!L114="","",'3. Förpackningsdata'!L114)</f>
        <v/>
      </c>
      <c r="T114" s="26"/>
      <c r="U114" s="26"/>
      <c r="V114" s="26"/>
      <c r="W114" s="26"/>
      <c r="X114" s="26"/>
      <c r="Y114" s="358" t="str" cm="1">
        <f t="array" ref="Y114">IF(AC114&lt;&gt;Tabeller!$AJ$4,_xlfn.IFS(Q114=Tabeller!$AJ$3,"",Q114=Tabeller!$AM$4,"C",Q114=Tabeller!$AM$5,"L",Q114=Tabeller!$AM$6,"P",Q114="",""),"1")</f>
        <v/>
      </c>
      <c r="Z114" s="29"/>
      <c r="AA114" s="357" t="str">
        <f t="shared" si="8"/>
        <v/>
      </c>
      <c r="AB114" s="31" t="str">
        <f>TRIM(IF('3. Förpackningsdata'!M114="","",'3. Förpackningsdata'!M114))</f>
        <v/>
      </c>
      <c r="AC114" s="77" t="str">
        <f>IF(AE114="","",IF('3. Förpackningsdata'!O114="","",'3. Förpackningsdata'!O114))</f>
        <v/>
      </c>
      <c r="AD114" s="71"/>
      <c r="AE114" s="69" t="str">
        <f>IF('3. Förpackningsdata'!P114="","",'3. Förpackningsdata'!P114)</f>
        <v/>
      </c>
      <c r="AF114" s="81"/>
      <c r="AG114" s="81"/>
      <c r="AH114" s="81"/>
      <c r="AI114" s="81"/>
      <c r="AJ114" s="81"/>
      <c r="AK114" s="358" t="str" cm="1">
        <f t="array" ref="AK114">_xlfn.IFS(AC114=Tabeller!$AJ$4,"C",AC114=Tabeller!$AJ$5,"L",AC114=Tabeller!$AJ$6,"P",AC114="","")</f>
        <v/>
      </c>
      <c r="AL114" s="71"/>
      <c r="AM114" s="194" t="str">
        <f t="shared" si="9"/>
        <v/>
      </c>
      <c r="AN114" s="451" t="str">
        <f>TRIM(IF('3. Förpackningsdata'!Q114="","",'3. Förpackningsdata'!Q114))</f>
        <v/>
      </c>
      <c r="AO114" s="78" t="str">
        <f>IF(AQ114="","",IF('3. Förpackningsdata'!S114="","",'3. Förpackningsdata'!S114))</f>
        <v/>
      </c>
      <c r="AP114" s="29"/>
      <c r="AQ114" s="28" t="str">
        <f>IF('3. Förpackningsdata'!T114="","",'3. Förpackningsdata'!T114)</f>
        <v/>
      </c>
      <c r="AR114" s="26"/>
      <c r="AS114" s="26"/>
      <c r="AT114" s="26"/>
      <c r="AU114" s="26"/>
      <c r="AV114" s="26"/>
      <c r="AW114" s="358" t="str" cm="1">
        <f t="array" ref="AW114">_xlfn.IFS(AO114=Tabeller!$AK$5,"P",AO114=Tabeller!$AK$4,"L",AO114="","")</f>
        <v/>
      </c>
      <c r="AX114" s="29"/>
      <c r="AY114" s="357" t="str">
        <f t="shared" si="10"/>
        <v/>
      </c>
      <c r="AZ114" s="31" t="str">
        <f>TRIM(IF('3. Förpackningsdata'!U114="","",'3. Förpackningsdata'!U114))</f>
        <v/>
      </c>
      <c r="BA114" s="79" t="str">
        <f>IF(BC114="","",IF('3. Förpackningsdata'!W114="","",'3. Förpackningsdata'!W114))</f>
        <v/>
      </c>
      <c r="BB114" s="87"/>
      <c r="BC114" s="71" t="str">
        <f>IF('3. Förpackningsdata'!X114="","",'3. Förpackningsdata'!X114)</f>
        <v/>
      </c>
      <c r="BD114" s="87"/>
      <c r="BE114" s="87"/>
      <c r="BF114" s="87"/>
      <c r="BG114" s="87"/>
      <c r="BH114" s="87"/>
      <c r="BI114" s="148" t="str" cm="1">
        <f t="array" ref="BI114">_xlfn.IFS(BA114=Tabeller!$AK$5,"P",BA114=Tabeller!$AK$4,"L",BA114="","")</f>
        <v/>
      </c>
      <c r="BJ114" s="87"/>
      <c r="BK114" s="194" t="str">
        <f t="shared" si="11"/>
        <v/>
      </c>
      <c r="BL114" s="75" t="str">
        <f>TRIM(IF('3. Förpackningsdata'!Y114="","",'3. Förpackningsdata'!Y114))</f>
        <v/>
      </c>
    </row>
    <row r="115" spans="1:64" ht="15" x14ac:dyDescent="0.25">
      <c r="A115" s="73">
        <v>111</v>
      </c>
      <c r="B115" s="73" t="str">
        <f>'APH KIC KIA PC'!I115</f>
        <v>Välj…</v>
      </c>
      <c r="C115" s="73" t="str">
        <f>'APH KIC KIA PC'!K115</f>
        <v>Välj…</v>
      </c>
      <c r="D115" s="449">
        <f>'APH KIC KIA PC'!D115</f>
        <v>0</v>
      </c>
      <c r="E115" s="68" t="s">
        <v>112</v>
      </c>
      <c r="F115" s="68"/>
      <c r="G115" s="69">
        <v>1</v>
      </c>
      <c r="H115" s="534">
        <f>'3. Förpackningsdata'!F115</f>
        <v>0</v>
      </c>
      <c r="I115" s="534">
        <f>'3. Förpackningsdata'!G115</f>
        <v>0</v>
      </c>
      <c r="J115" s="534">
        <f>'3. Förpackningsdata'!I115</f>
        <v>0</v>
      </c>
      <c r="K115" s="534">
        <f>'3. Förpackningsdata'!H115</f>
        <v>0</v>
      </c>
      <c r="L115" s="81"/>
      <c r="M115" s="68" t="s">
        <v>1982</v>
      </c>
      <c r="N115" s="69" t="str">
        <f>IF('APH KIC KIA PC'!X115="","",'APH KIC KIA PC'!X115)</f>
        <v/>
      </c>
      <c r="O115" s="70" t="s">
        <v>1800</v>
      </c>
      <c r="P115" s="451" t="str">
        <f>TRIM('1. Artikeldata Grund'!D115)</f>
        <v/>
      </c>
      <c r="Q115" s="450" t="str">
        <f>IF(S115="","",IF('3. Förpackningsdata'!K115="","",'3. Förpackningsdata'!K115))</f>
        <v/>
      </c>
      <c r="R115" s="35"/>
      <c r="S115" s="28" t="str">
        <f>IF('3. Förpackningsdata'!L115="","",'3. Förpackningsdata'!L115)</f>
        <v/>
      </c>
      <c r="T115" s="26"/>
      <c r="U115" s="26"/>
      <c r="V115" s="26"/>
      <c r="W115" s="26"/>
      <c r="X115" s="26"/>
      <c r="Y115" s="358" t="str" cm="1">
        <f t="array" ref="Y115">IF(AC115&lt;&gt;Tabeller!$AJ$4,_xlfn.IFS(Q115=Tabeller!$AJ$3,"",Q115=Tabeller!$AM$4,"C",Q115=Tabeller!$AM$5,"L",Q115=Tabeller!$AM$6,"P",Q115="",""),"1")</f>
        <v/>
      </c>
      <c r="Z115" s="29"/>
      <c r="AA115" s="357" t="str">
        <f t="shared" si="8"/>
        <v/>
      </c>
      <c r="AB115" s="31" t="str">
        <f>TRIM(IF('3. Förpackningsdata'!M115="","",'3. Förpackningsdata'!M115))</f>
        <v/>
      </c>
      <c r="AC115" s="77" t="str">
        <f>IF(AE115="","",IF('3. Förpackningsdata'!O115="","",'3. Förpackningsdata'!O115))</f>
        <v/>
      </c>
      <c r="AD115" s="71"/>
      <c r="AE115" s="69" t="str">
        <f>IF('3. Förpackningsdata'!P115="","",'3. Förpackningsdata'!P115)</f>
        <v/>
      </c>
      <c r="AF115" s="81"/>
      <c r="AG115" s="81"/>
      <c r="AH115" s="81"/>
      <c r="AI115" s="81"/>
      <c r="AJ115" s="81"/>
      <c r="AK115" s="358" t="str" cm="1">
        <f t="array" ref="AK115">_xlfn.IFS(AC115=Tabeller!$AJ$4,"C",AC115=Tabeller!$AJ$5,"L",AC115=Tabeller!$AJ$6,"P",AC115="","")</f>
        <v/>
      </c>
      <c r="AL115" s="71"/>
      <c r="AM115" s="194" t="str">
        <f t="shared" si="9"/>
        <v/>
      </c>
      <c r="AN115" s="451" t="str">
        <f>TRIM(IF('3. Förpackningsdata'!Q115="","",'3. Förpackningsdata'!Q115))</f>
        <v/>
      </c>
      <c r="AO115" s="78" t="str">
        <f>IF(AQ115="","",IF('3. Förpackningsdata'!S115="","",'3. Förpackningsdata'!S115))</f>
        <v/>
      </c>
      <c r="AP115" s="29"/>
      <c r="AQ115" s="28" t="str">
        <f>IF('3. Förpackningsdata'!T115="","",'3. Förpackningsdata'!T115)</f>
        <v/>
      </c>
      <c r="AR115" s="26"/>
      <c r="AS115" s="26"/>
      <c r="AT115" s="26"/>
      <c r="AU115" s="26"/>
      <c r="AV115" s="26"/>
      <c r="AW115" s="358" t="str" cm="1">
        <f t="array" ref="AW115">_xlfn.IFS(AO115=Tabeller!$AK$5,"P",AO115=Tabeller!$AK$4,"L",AO115="","")</f>
        <v/>
      </c>
      <c r="AX115" s="29"/>
      <c r="AY115" s="357" t="str">
        <f t="shared" si="10"/>
        <v/>
      </c>
      <c r="AZ115" s="31" t="str">
        <f>TRIM(IF('3. Förpackningsdata'!U115="","",'3. Förpackningsdata'!U115))</f>
        <v/>
      </c>
      <c r="BA115" s="79" t="str">
        <f>IF(BC115="","",IF('3. Förpackningsdata'!W115="","",'3. Förpackningsdata'!W115))</f>
        <v/>
      </c>
      <c r="BB115" s="87"/>
      <c r="BC115" s="71" t="str">
        <f>IF('3. Förpackningsdata'!X115="","",'3. Förpackningsdata'!X115)</f>
        <v/>
      </c>
      <c r="BD115" s="87"/>
      <c r="BE115" s="87"/>
      <c r="BF115" s="87"/>
      <c r="BG115" s="87"/>
      <c r="BH115" s="87"/>
      <c r="BI115" s="148" t="str" cm="1">
        <f t="array" ref="BI115">_xlfn.IFS(BA115=Tabeller!$AK$5,"P",BA115=Tabeller!$AK$4,"L",BA115="","")</f>
        <v/>
      </c>
      <c r="BJ115" s="87"/>
      <c r="BK115" s="194" t="str">
        <f t="shared" si="11"/>
        <v/>
      </c>
      <c r="BL115" s="75" t="str">
        <f>TRIM(IF('3. Förpackningsdata'!Y115="","",'3. Förpackningsdata'!Y115))</f>
        <v/>
      </c>
    </row>
    <row r="116" spans="1:64" ht="15" x14ac:dyDescent="0.25">
      <c r="A116" s="73">
        <v>112</v>
      </c>
      <c r="B116" s="73" t="str">
        <f>'APH KIC KIA PC'!I116</f>
        <v>Välj…</v>
      </c>
      <c r="C116" s="73" t="str">
        <f>'APH KIC KIA PC'!K116</f>
        <v>Välj…</v>
      </c>
      <c r="D116" s="449">
        <f>'APH KIC KIA PC'!D116</f>
        <v>0</v>
      </c>
      <c r="E116" s="68" t="s">
        <v>112</v>
      </c>
      <c r="F116" s="68"/>
      <c r="G116" s="69">
        <v>1</v>
      </c>
      <c r="H116" s="534">
        <f>'3. Förpackningsdata'!F116</f>
        <v>0</v>
      </c>
      <c r="I116" s="534">
        <f>'3. Förpackningsdata'!G116</f>
        <v>0</v>
      </c>
      <c r="J116" s="534">
        <f>'3. Förpackningsdata'!I116</f>
        <v>0</v>
      </c>
      <c r="K116" s="534">
        <f>'3. Förpackningsdata'!H116</f>
        <v>0</v>
      </c>
      <c r="L116" s="81"/>
      <c r="M116" s="68" t="s">
        <v>1982</v>
      </c>
      <c r="N116" s="69" t="str">
        <f>IF('APH KIC KIA PC'!X116="","",'APH KIC KIA PC'!X116)</f>
        <v/>
      </c>
      <c r="O116" s="70" t="s">
        <v>1800</v>
      </c>
      <c r="P116" s="451" t="str">
        <f>TRIM('1. Artikeldata Grund'!D116)</f>
        <v/>
      </c>
      <c r="Q116" s="450" t="str">
        <f>IF(S116="","",IF('3. Förpackningsdata'!K116="","",'3. Förpackningsdata'!K116))</f>
        <v/>
      </c>
      <c r="R116" s="35"/>
      <c r="S116" s="28" t="str">
        <f>IF('3. Förpackningsdata'!L116="","",'3. Förpackningsdata'!L116)</f>
        <v/>
      </c>
      <c r="T116" s="26"/>
      <c r="U116" s="26"/>
      <c r="V116" s="26"/>
      <c r="W116" s="26"/>
      <c r="X116" s="26"/>
      <c r="Y116" s="358" t="str" cm="1">
        <f t="array" ref="Y116">IF(AC116&lt;&gt;Tabeller!$AJ$4,_xlfn.IFS(Q116=Tabeller!$AJ$3,"",Q116=Tabeller!$AM$4,"C",Q116=Tabeller!$AM$5,"L",Q116=Tabeller!$AM$6,"P",Q116="",""),"1")</f>
        <v/>
      </c>
      <c r="Z116" s="29"/>
      <c r="AA116" s="357" t="str">
        <f t="shared" si="8"/>
        <v/>
      </c>
      <c r="AB116" s="31" t="str">
        <f>TRIM(IF('3. Förpackningsdata'!M116="","",'3. Förpackningsdata'!M116))</f>
        <v/>
      </c>
      <c r="AC116" s="77" t="str">
        <f>IF(AE116="","",IF('3. Förpackningsdata'!O116="","",'3. Förpackningsdata'!O116))</f>
        <v/>
      </c>
      <c r="AD116" s="71"/>
      <c r="AE116" s="69" t="str">
        <f>IF('3. Förpackningsdata'!P116="","",'3. Förpackningsdata'!P116)</f>
        <v/>
      </c>
      <c r="AF116" s="81"/>
      <c r="AG116" s="81"/>
      <c r="AH116" s="81"/>
      <c r="AI116" s="81"/>
      <c r="AJ116" s="81"/>
      <c r="AK116" s="358" t="str" cm="1">
        <f t="array" ref="AK116">_xlfn.IFS(AC116=Tabeller!$AJ$4,"C",AC116=Tabeller!$AJ$5,"L",AC116=Tabeller!$AJ$6,"P",AC116="","")</f>
        <v/>
      </c>
      <c r="AL116" s="71"/>
      <c r="AM116" s="194" t="str">
        <f t="shared" si="9"/>
        <v/>
      </c>
      <c r="AN116" s="451" t="str">
        <f>TRIM(IF('3. Förpackningsdata'!Q116="","",'3. Förpackningsdata'!Q116))</f>
        <v/>
      </c>
      <c r="AO116" s="78" t="str">
        <f>IF(AQ116="","",IF('3. Förpackningsdata'!S116="","",'3. Förpackningsdata'!S116))</f>
        <v/>
      </c>
      <c r="AP116" s="29"/>
      <c r="AQ116" s="28" t="str">
        <f>IF('3. Förpackningsdata'!T116="","",'3. Förpackningsdata'!T116)</f>
        <v/>
      </c>
      <c r="AR116" s="26"/>
      <c r="AS116" s="26"/>
      <c r="AT116" s="26"/>
      <c r="AU116" s="26"/>
      <c r="AV116" s="26"/>
      <c r="AW116" s="358" t="str" cm="1">
        <f t="array" ref="AW116">_xlfn.IFS(AO116=Tabeller!$AK$5,"P",AO116=Tabeller!$AK$4,"L",AO116="","")</f>
        <v/>
      </c>
      <c r="AX116" s="29"/>
      <c r="AY116" s="357" t="str">
        <f t="shared" si="10"/>
        <v/>
      </c>
      <c r="AZ116" s="31" t="str">
        <f>TRIM(IF('3. Förpackningsdata'!U116="","",'3. Förpackningsdata'!U116))</f>
        <v/>
      </c>
      <c r="BA116" s="79" t="str">
        <f>IF(BC116="","",IF('3. Förpackningsdata'!W116="","",'3. Förpackningsdata'!W116))</f>
        <v/>
      </c>
      <c r="BB116" s="87"/>
      <c r="BC116" s="71" t="str">
        <f>IF('3. Förpackningsdata'!X116="","",'3. Förpackningsdata'!X116)</f>
        <v/>
      </c>
      <c r="BD116" s="87"/>
      <c r="BE116" s="87"/>
      <c r="BF116" s="87"/>
      <c r="BG116" s="87"/>
      <c r="BH116" s="87"/>
      <c r="BI116" s="148" t="str" cm="1">
        <f t="array" ref="BI116">_xlfn.IFS(BA116=Tabeller!$AK$5,"P",BA116=Tabeller!$AK$4,"L",BA116="","")</f>
        <v/>
      </c>
      <c r="BJ116" s="87"/>
      <c r="BK116" s="194" t="str">
        <f t="shared" si="11"/>
        <v/>
      </c>
      <c r="BL116" s="75" t="str">
        <f>TRIM(IF('3. Förpackningsdata'!Y116="","",'3. Förpackningsdata'!Y116))</f>
        <v/>
      </c>
    </row>
    <row r="117" spans="1:64" ht="15" x14ac:dyDescent="0.25">
      <c r="A117" s="73">
        <v>113</v>
      </c>
      <c r="B117" s="73" t="str">
        <f>'APH KIC KIA PC'!I117</f>
        <v>Välj…</v>
      </c>
      <c r="C117" s="73" t="str">
        <f>'APH KIC KIA PC'!K117</f>
        <v>Välj…</v>
      </c>
      <c r="D117" s="449">
        <f>'APH KIC KIA PC'!D117</f>
        <v>0</v>
      </c>
      <c r="E117" s="68" t="s">
        <v>112</v>
      </c>
      <c r="F117" s="68"/>
      <c r="G117" s="69">
        <v>1</v>
      </c>
      <c r="H117" s="534">
        <f>'3. Förpackningsdata'!F117</f>
        <v>0</v>
      </c>
      <c r="I117" s="534">
        <f>'3. Förpackningsdata'!G117</f>
        <v>0</v>
      </c>
      <c r="J117" s="534">
        <f>'3. Förpackningsdata'!I117</f>
        <v>0</v>
      </c>
      <c r="K117" s="534">
        <f>'3. Förpackningsdata'!H117</f>
        <v>0</v>
      </c>
      <c r="L117" s="81"/>
      <c r="M117" s="68" t="s">
        <v>1982</v>
      </c>
      <c r="N117" s="69" t="str">
        <f>IF('APH KIC KIA PC'!X117="","",'APH KIC KIA PC'!X117)</f>
        <v/>
      </c>
      <c r="O117" s="70" t="s">
        <v>1800</v>
      </c>
      <c r="P117" s="451" t="str">
        <f>TRIM('1. Artikeldata Grund'!D117)</f>
        <v/>
      </c>
      <c r="Q117" s="450" t="str">
        <f>IF(S117="","",IF('3. Förpackningsdata'!K117="","",'3. Förpackningsdata'!K117))</f>
        <v/>
      </c>
      <c r="R117" s="35"/>
      <c r="S117" s="28" t="str">
        <f>IF('3. Förpackningsdata'!L117="","",'3. Förpackningsdata'!L117)</f>
        <v/>
      </c>
      <c r="T117" s="26"/>
      <c r="U117" s="26"/>
      <c r="V117" s="26"/>
      <c r="W117" s="26"/>
      <c r="X117" s="26"/>
      <c r="Y117" s="358" t="str" cm="1">
        <f t="array" ref="Y117">IF(AC117&lt;&gt;Tabeller!$AJ$4,_xlfn.IFS(Q117=Tabeller!$AJ$3,"",Q117=Tabeller!$AM$4,"C",Q117=Tabeller!$AM$5,"L",Q117=Tabeller!$AM$6,"P",Q117="",""),"1")</f>
        <v/>
      </c>
      <c r="Z117" s="29"/>
      <c r="AA117" s="357" t="str">
        <f t="shared" si="8"/>
        <v/>
      </c>
      <c r="AB117" s="31" t="str">
        <f>TRIM(IF('3. Förpackningsdata'!M117="","",'3. Förpackningsdata'!M117))</f>
        <v/>
      </c>
      <c r="AC117" s="77" t="str">
        <f>IF(AE117="","",IF('3. Förpackningsdata'!O117="","",'3. Förpackningsdata'!O117))</f>
        <v/>
      </c>
      <c r="AD117" s="71"/>
      <c r="AE117" s="69" t="str">
        <f>IF('3. Förpackningsdata'!P117="","",'3. Förpackningsdata'!P117)</f>
        <v/>
      </c>
      <c r="AF117" s="81"/>
      <c r="AG117" s="81"/>
      <c r="AH117" s="81"/>
      <c r="AI117" s="81"/>
      <c r="AJ117" s="81"/>
      <c r="AK117" s="358" t="str" cm="1">
        <f t="array" ref="AK117">_xlfn.IFS(AC117=Tabeller!$AJ$4,"C",AC117=Tabeller!$AJ$5,"L",AC117=Tabeller!$AJ$6,"P",AC117="","")</f>
        <v/>
      </c>
      <c r="AL117" s="71"/>
      <c r="AM117" s="194" t="str">
        <f t="shared" si="9"/>
        <v/>
      </c>
      <c r="AN117" s="451" t="str">
        <f>TRIM(IF('3. Förpackningsdata'!Q117="","",'3. Förpackningsdata'!Q117))</f>
        <v/>
      </c>
      <c r="AO117" s="78" t="str">
        <f>IF(AQ117="","",IF('3. Förpackningsdata'!S117="","",'3. Förpackningsdata'!S117))</f>
        <v/>
      </c>
      <c r="AP117" s="29"/>
      <c r="AQ117" s="28" t="str">
        <f>IF('3. Förpackningsdata'!T117="","",'3. Förpackningsdata'!T117)</f>
        <v/>
      </c>
      <c r="AR117" s="26"/>
      <c r="AS117" s="26"/>
      <c r="AT117" s="26"/>
      <c r="AU117" s="26"/>
      <c r="AV117" s="26"/>
      <c r="AW117" s="358" t="str" cm="1">
        <f t="array" ref="AW117">_xlfn.IFS(AO117=Tabeller!$AK$5,"P",AO117=Tabeller!$AK$4,"L",AO117="","")</f>
        <v/>
      </c>
      <c r="AX117" s="29"/>
      <c r="AY117" s="357" t="str">
        <f t="shared" si="10"/>
        <v/>
      </c>
      <c r="AZ117" s="31" t="str">
        <f>TRIM(IF('3. Förpackningsdata'!U117="","",'3. Förpackningsdata'!U117))</f>
        <v/>
      </c>
      <c r="BA117" s="79" t="str">
        <f>IF(BC117="","",IF('3. Förpackningsdata'!W117="","",'3. Förpackningsdata'!W117))</f>
        <v/>
      </c>
      <c r="BB117" s="87"/>
      <c r="BC117" s="71" t="str">
        <f>IF('3. Förpackningsdata'!X117="","",'3. Förpackningsdata'!X117)</f>
        <v/>
      </c>
      <c r="BD117" s="87"/>
      <c r="BE117" s="87"/>
      <c r="BF117" s="87"/>
      <c r="BG117" s="87"/>
      <c r="BH117" s="87"/>
      <c r="BI117" s="148" t="str" cm="1">
        <f t="array" ref="BI117">_xlfn.IFS(BA117=Tabeller!$AK$5,"P",BA117=Tabeller!$AK$4,"L",BA117="","")</f>
        <v/>
      </c>
      <c r="BJ117" s="87"/>
      <c r="BK117" s="194" t="str">
        <f t="shared" si="11"/>
        <v/>
      </c>
      <c r="BL117" s="75" t="str">
        <f>TRIM(IF('3. Förpackningsdata'!Y117="","",'3. Förpackningsdata'!Y117))</f>
        <v/>
      </c>
    </row>
    <row r="118" spans="1:64" ht="15" x14ac:dyDescent="0.25">
      <c r="A118" s="73">
        <v>114</v>
      </c>
      <c r="B118" s="73" t="str">
        <f>'APH KIC KIA PC'!I118</f>
        <v>Välj…</v>
      </c>
      <c r="C118" s="73" t="str">
        <f>'APH KIC KIA PC'!K118</f>
        <v>Välj…</v>
      </c>
      <c r="D118" s="449">
        <f>'APH KIC KIA PC'!D118</f>
        <v>0</v>
      </c>
      <c r="E118" s="68" t="s">
        <v>112</v>
      </c>
      <c r="F118" s="68"/>
      <c r="G118" s="69">
        <v>1</v>
      </c>
      <c r="H118" s="534">
        <f>'3. Förpackningsdata'!F118</f>
        <v>0</v>
      </c>
      <c r="I118" s="534">
        <f>'3. Förpackningsdata'!G118</f>
        <v>0</v>
      </c>
      <c r="J118" s="534">
        <f>'3. Förpackningsdata'!I118</f>
        <v>0</v>
      </c>
      <c r="K118" s="534">
        <f>'3. Förpackningsdata'!H118</f>
        <v>0</v>
      </c>
      <c r="L118" s="81"/>
      <c r="M118" s="68" t="s">
        <v>1982</v>
      </c>
      <c r="N118" s="69" t="str">
        <f>IF('APH KIC KIA PC'!X118="","",'APH KIC KIA PC'!X118)</f>
        <v/>
      </c>
      <c r="O118" s="70" t="s">
        <v>1800</v>
      </c>
      <c r="P118" s="451" t="str">
        <f>TRIM('1. Artikeldata Grund'!D118)</f>
        <v/>
      </c>
      <c r="Q118" s="450" t="str">
        <f>IF(S118="","",IF('3. Förpackningsdata'!K118="","",'3. Förpackningsdata'!K118))</f>
        <v/>
      </c>
      <c r="R118" s="35"/>
      <c r="S118" s="28" t="str">
        <f>IF('3. Förpackningsdata'!L118="","",'3. Förpackningsdata'!L118)</f>
        <v/>
      </c>
      <c r="T118" s="26"/>
      <c r="U118" s="26"/>
      <c r="V118" s="26"/>
      <c r="W118" s="26"/>
      <c r="X118" s="26"/>
      <c r="Y118" s="358" t="str" cm="1">
        <f t="array" ref="Y118">IF(AC118&lt;&gt;Tabeller!$AJ$4,_xlfn.IFS(Q118=Tabeller!$AJ$3,"",Q118=Tabeller!$AM$4,"C",Q118=Tabeller!$AM$5,"L",Q118=Tabeller!$AM$6,"P",Q118="",""),"1")</f>
        <v/>
      </c>
      <c r="Z118" s="29"/>
      <c r="AA118" s="357" t="str">
        <f t="shared" si="8"/>
        <v/>
      </c>
      <c r="AB118" s="31" t="str">
        <f>TRIM(IF('3. Förpackningsdata'!M118="","",'3. Förpackningsdata'!M118))</f>
        <v/>
      </c>
      <c r="AC118" s="77" t="str">
        <f>IF(AE118="","",IF('3. Förpackningsdata'!O118="","",'3. Förpackningsdata'!O118))</f>
        <v/>
      </c>
      <c r="AD118" s="71"/>
      <c r="AE118" s="69" t="str">
        <f>IF('3. Förpackningsdata'!P118="","",'3. Förpackningsdata'!P118)</f>
        <v/>
      </c>
      <c r="AF118" s="81"/>
      <c r="AG118" s="81"/>
      <c r="AH118" s="81"/>
      <c r="AI118" s="81"/>
      <c r="AJ118" s="81"/>
      <c r="AK118" s="358" t="str" cm="1">
        <f t="array" ref="AK118">_xlfn.IFS(AC118=Tabeller!$AJ$4,"C",AC118=Tabeller!$AJ$5,"L",AC118=Tabeller!$AJ$6,"P",AC118="","")</f>
        <v/>
      </c>
      <c r="AL118" s="71"/>
      <c r="AM118" s="194" t="str">
        <f t="shared" si="9"/>
        <v/>
      </c>
      <c r="AN118" s="451" t="str">
        <f>TRIM(IF('3. Förpackningsdata'!Q118="","",'3. Förpackningsdata'!Q118))</f>
        <v/>
      </c>
      <c r="AO118" s="78" t="str">
        <f>IF(AQ118="","",IF('3. Förpackningsdata'!S118="","",'3. Förpackningsdata'!S118))</f>
        <v/>
      </c>
      <c r="AP118" s="29"/>
      <c r="AQ118" s="28" t="str">
        <f>IF('3. Förpackningsdata'!T118="","",'3. Förpackningsdata'!T118)</f>
        <v/>
      </c>
      <c r="AR118" s="26"/>
      <c r="AS118" s="26"/>
      <c r="AT118" s="26"/>
      <c r="AU118" s="26"/>
      <c r="AV118" s="26"/>
      <c r="AW118" s="358" t="str" cm="1">
        <f t="array" ref="AW118">_xlfn.IFS(AO118=Tabeller!$AK$5,"P",AO118=Tabeller!$AK$4,"L",AO118="","")</f>
        <v/>
      </c>
      <c r="AX118" s="29"/>
      <c r="AY118" s="357" t="str">
        <f t="shared" si="10"/>
        <v/>
      </c>
      <c r="AZ118" s="31" t="str">
        <f>TRIM(IF('3. Förpackningsdata'!U118="","",'3. Förpackningsdata'!U118))</f>
        <v/>
      </c>
      <c r="BA118" s="79" t="str">
        <f>IF(BC118="","",IF('3. Förpackningsdata'!W118="","",'3. Förpackningsdata'!W118))</f>
        <v/>
      </c>
      <c r="BB118" s="87"/>
      <c r="BC118" s="71" t="str">
        <f>IF('3. Förpackningsdata'!X118="","",'3. Förpackningsdata'!X118)</f>
        <v/>
      </c>
      <c r="BD118" s="87"/>
      <c r="BE118" s="87"/>
      <c r="BF118" s="87"/>
      <c r="BG118" s="87"/>
      <c r="BH118" s="87"/>
      <c r="BI118" s="148" t="str" cm="1">
        <f t="array" ref="BI118">_xlfn.IFS(BA118=Tabeller!$AK$5,"P",BA118=Tabeller!$AK$4,"L",BA118="","")</f>
        <v/>
      </c>
      <c r="BJ118" s="87"/>
      <c r="BK118" s="194" t="str">
        <f t="shared" si="11"/>
        <v/>
      </c>
      <c r="BL118" s="75" t="str">
        <f>TRIM(IF('3. Förpackningsdata'!Y118="","",'3. Förpackningsdata'!Y118))</f>
        <v/>
      </c>
    </row>
    <row r="119" spans="1:64" ht="15" x14ac:dyDescent="0.25">
      <c r="A119" s="73">
        <v>115</v>
      </c>
      <c r="B119" s="73" t="str">
        <f>'APH KIC KIA PC'!I119</f>
        <v>Välj…</v>
      </c>
      <c r="C119" s="73" t="str">
        <f>'APH KIC KIA PC'!K119</f>
        <v>Välj…</v>
      </c>
      <c r="D119" s="449">
        <f>'APH KIC KIA PC'!D119</f>
        <v>0</v>
      </c>
      <c r="E119" s="68" t="s">
        <v>112</v>
      </c>
      <c r="F119" s="68"/>
      <c r="G119" s="69">
        <v>1</v>
      </c>
      <c r="H119" s="534">
        <f>'3. Förpackningsdata'!F119</f>
        <v>0</v>
      </c>
      <c r="I119" s="534">
        <f>'3. Förpackningsdata'!G119</f>
        <v>0</v>
      </c>
      <c r="J119" s="534">
        <f>'3. Förpackningsdata'!I119</f>
        <v>0</v>
      </c>
      <c r="K119" s="534">
        <f>'3. Förpackningsdata'!H119</f>
        <v>0</v>
      </c>
      <c r="L119" s="81"/>
      <c r="M119" s="68" t="s">
        <v>1982</v>
      </c>
      <c r="N119" s="69" t="str">
        <f>IF('APH KIC KIA PC'!X119="","",'APH KIC KIA PC'!X119)</f>
        <v/>
      </c>
      <c r="O119" s="70" t="s">
        <v>1800</v>
      </c>
      <c r="P119" s="451" t="str">
        <f>TRIM('1. Artikeldata Grund'!D119)</f>
        <v/>
      </c>
      <c r="Q119" s="450" t="str">
        <f>IF(S119="","",IF('3. Förpackningsdata'!K119="","",'3. Förpackningsdata'!K119))</f>
        <v/>
      </c>
      <c r="R119" s="35"/>
      <c r="S119" s="28" t="str">
        <f>IF('3. Förpackningsdata'!L119="","",'3. Förpackningsdata'!L119)</f>
        <v/>
      </c>
      <c r="T119" s="26"/>
      <c r="U119" s="26"/>
      <c r="V119" s="26"/>
      <c r="W119" s="26"/>
      <c r="X119" s="26"/>
      <c r="Y119" s="358" t="str" cm="1">
        <f t="array" ref="Y119">IF(AC119&lt;&gt;Tabeller!$AJ$4,_xlfn.IFS(Q119=Tabeller!$AJ$3,"",Q119=Tabeller!$AM$4,"C",Q119=Tabeller!$AM$5,"L",Q119=Tabeller!$AM$6,"P",Q119="",""),"1")</f>
        <v/>
      </c>
      <c r="Z119" s="29"/>
      <c r="AA119" s="357" t="str">
        <f t="shared" si="8"/>
        <v/>
      </c>
      <c r="AB119" s="31" t="str">
        <f>TRIM(IF('3. Förpackningsdata'!M119="","",'3. Förpackningsdata'!M119))</f>
        <v/>
      </c>
      <c r="AC119" s="77" t="str">
        <f>IF(AE119="","",IF('3. Förpackningsdata'!O119="","",'3. Förpackningsdata'!O119))</f>
        <v/>
      </c>
      <c r="AD119" s="71"/>
      <c r="AE119" s="69" t="str">
        <f>IF('3. Förpackningsdata'!P119="","",'3. Förpackningsdata'!P119)</f>
        <v/>
      </c>
      <c r="AF119" s="81"/>
      <c r="AG119" s="81"/>
      <c r="AH119" s="81"/>
      <c r="AI119" s="81"/>
      <c r="AJ119" s="81"/>
      <c r="AK119" s="358" t="str" cm="1">
        <f t="array" ref="AK119">_xlfn.IFS(AC119=Tabeller!$AJ$4,"C",AC119=Tabeller!$AJ$5,"L",AC119=Tabeller!$AJ$6,"P",AC119="","")</f>
        <v/>
      </c>
      <c r="AL119" s="71"/>
      <c r="AM119" s="194" t="str">
        <f t="shared" si="9"/>
        <v/>
      </c>
      <c r="AN119" s="451" t="str">
        <f>TRIM(IF('3. Förpackningsdata'!Q119="","",'3. Förpackningsdata'!Q119))</f>
        <v/>
      </c>
      <c r="AO119" s="78" t="str">
        <f>IF(AQ119="","",IF('3. Förpackningsdata'!S119="","",'3. Förpackningsdata'!S119))</f>
        <v/>
      </c>
      <c r="AP119" s="29"/>
      <c r="AQ119" s="28" t="str">
        <f>IF('3. Förpackningsdata'!T119="","",'3. Förpackningsdata'!T119)</f>
        <v/>
      </c>
      <c r="AR119" s="26"/>
      <c r="AS119" s="26"/>
      <c r="AT119" s="26"/>
      <c r="AU119" s="26"/>
      <c r="AV119" s="26"/>
      <c r="AW119" s="358" t="str" cm="1">
        <f t="array" ref="AW119">_xlfn.IFS(AO119=Tabeller!$AK$5,"P",AO119=Tabeller!$AK$4,"L",AO119="","")</f>
        <v/>
      </c>
      <c r="AX119" s="29"/>
      <c r="AY119" s="357" t="str">
        <f t="shared" si="10"/>
        <v/>
      </c>
      <c r="AZ119" s="31" t="str">
        <f>TRIM(IF('3. Förpackningsdata'!U119="","",'3. Förpackningsdata'!U119))</f>
        <v/>
      </c>
      <c r="BA119" s="79" t="str">
        <f>IF(BC119="","",IF('3. Förpackningsdata'!W119="","",'3. Förpackningsdata'!W119))</f>
        <v/>
      </c>
      <c r="BB119" s="87"/>
      <c r="BC119" s="71" t="str">
        <f>IF('3. Förpackningsdata'!X119="","",'3. Förpackningsdata'!X119)</f>
        <v/>
      </c>
      <c r="BD119" s="87"/>
      <c r="BE119" s="87"/>
      <c r="BF119" s="87"/>
      <c r="BG119" s="87"/>
      <c r="BH119" s="87"/>
      <c r="BI119" s="148" t="str" cm="1">
        <f t="array" ref="BI119">_xlfn.IFS(BA119=Tabeller!$AK$5,"P",BA119=Tabeller!$AK$4,"L",BA119="","")</f>
        <v/>
      </c>
      <c r="BJ119" s="87"/>
      <c r="BK119" s="194" t="str">
        <f t="shared" si="11"/>
        <v/>
      </c>
      <c r="BL119" s="75" t="str">
        <f>TRIM(IF('3. Förpackningsdata'!Y119="","",'3. Förpackningsdata'!Y119))</f>
        <v/>
      </c>
    </row>
    <row r="120" spans="1:64" ht="15" x14ac:dyDescent="0.25">
      <c r="A120" s="73">
        <v>116</v>
      </c>
      <c r="B120" s="73" t="str">
        <f>'APH KIC KIA PC'!I120</f>
        <v>Välj…</v>
      </c>
      <c r="C120" s="73" t="str">
        <f>'APH KIC KIA PC'!K120</f>
        <v>Välj…</v>
      </c>
      <c r="D120" s="449">
        <f>'APH KIC KIA PC'!D120</f>
        <v>0</v>
      </c>
      <c r="E120" s="68" t="s">
        <v>112</v>
      </c>
      <c r="F120" s="68"/>
      <c r="G120" s="69">
        <v>1</v>
      </c>
      <c r="H120" s="534">
        <f>'3. Förpackningsdata'!F120</f>
        <v>0</v>
      </c>
      <c r="I120" s="534">
        <f>'3. Förpackningsdata'!G120</f>
        <v>0</v>
      </c>
      <c r="J120" s="534">
        <f>'3. Förpackningsdata'!I120</f>
        <v>0</v>
      </c>
      <c r="K120" s="534">
        <f>'3. Förpackningsdata'!H120</f>
        <v>0</v>
      </c>
      <c r="L120" s="81"/>
      <c r="M120" s="68" t="s">
        <v>1982</v>
      </c>
      <c r="N120" s="69" t="str">
        <f>IF('APH KIC KIA PC'!X120="","",'APH KIC KIA PC'!X120)</f>
        <v/>
      </c>
      <c r="O120" s="70" t="s">
        <v>1800</v>
      </c>
      <c r="P120" s="451" t="str">
        <f>TRIM('1. Artikeldata Grund'!D120)</f>
        <v/>
      </c>
      <c r="Q120" s="450" t="str">
        <f>IF(S120="","",IF('3. Förpackningsdata'!K120="","",'3. Förpackningsdata'!K120))</f>
        <v/>
      </c>
      <c r="R120" s="35"/>
      <c r="S120" s="28" t="str">
        <f>IF('3. Förpackningsdata'!L120="","",'3. Förpackningsdata'!L120)</f>
        <v/>
      </c>
      <c r="T120" s="26"/>
      <c r="U120" s="26"/>
      <c r="V120" s="26"/>
      <c r="W120" s="26"/>
      <c r="X120" s="26"/>
      <c r="Y120" s="358" t="str" cm="1">
        <f t="array" ref="Y120">IF(AC120&lt;&gt;Tabeller!$AJ$4,_xlfn.IFS(Q120=Tabeller!$AJ$3,"",Q120=Tabeller!$AM$4,"C",Q120=Tabeller!$AM$5,"L",Q120=Tabeller!$AM$6,"P",Q120="",""),"1")</f>
        <v/>
      </c>
      <c r="Z120" s="29"/>
      <c r="AA120" s="357" t="str">
        <f t="shared" si="8"/>
        <v/>
      </c>
      <c r="AB120" s="31" t="str">
        <f>TRIM(IF('3. Förpackningsdata'!M120="","",'3. Förpackningsdata'!M120))</f>
        <v/>
      </c>
      <c r="AC120" s="77" t="str">
        <f>IF(AE120="","",IF('3. Förpackningsdata'!O120="","",'3. Förpackningsdata'!O120))</f>
        <v/>
      </c>
      <c r="AD120" s="71"/>
      <c r="AE120" s="69" t="str">
        <f>IF('3. Förpackningsdata'!P120="","",'3. Förpackningsdata'!P120)</f>
        <v/>
      </c>
      <c r="AF120" s="81"/>
      <c r="AG120" s="81"/>
      <c r="AH120" s="81"/>
      <c r="AI120" s="81"/>
      <c r="AJ120" s="81"/>
      <c r="AK120" s="358" t="str" cm="1">
        <f t="array" ref="AK120">_xlfn.IFS(AC120=Tabeller!$AJ$4,"C",AC120=Tabeller!$AJ$5,"L",AC120=Tabeller!$AJ$6,"P",AC120="","")</f>
        <v/>
      </c>
      <c r="AL120" s="71"/>
      <c r="AM120" s="194" t="str">
        <f t="shared" si="9"/>
        <v/>
      </c>
      <c r="AN120" s="451" t="str">
        <f>TRIM(IF('3. Förpackningsdata'!Q120="","",'3. Förpackningsdata'!Q120))</f>
        <v/>
      </c>
      <c r="AO120" s="78" t="str">
        <f>IF(AQ120="","",IF('3. Förpackningsdata'!S120="","",'3. Förpackningsdata'!S120))</f>
        <v/>
      </c>
      <c r="AP120" s="29"/>
      <c r="AQ120" s="28" t="str">
        <f>IF('3. Förpackningsdata'!T120="","",'3. Förpackningsdata'!T120)</f>
        <v/>
      </c>
      <c r="AR120" s="26"/>
      <c r="AS120" s="26"/>
      <c r="AT120" s="26"/>
      <c r="AU120" s="26"/>
      <c r="AV120" s="26"/>
      <c r="AW120" s="358" t="str" cm="1">
        <f t="array" ref="AW120">_xlfn.IFS(AO120=Tabeller!$AK$5,"P",AO120=Tabeller!$AK$4,"L",AO120="","")</f>
        <v/>
      </c>
      <c r="AX120" s="29"/>
      <c r="AY120" s="357" t="str">
        <f t="shared" si="10"/>
        <v/>
      </c>
      <c r="AZ120" s="31" t="str">
        <f>TRIM(IF('3. Förpackningsdata'!U120="","",'3. Förpackningsdata'!U120))</f>
        <v/>
      </c>
      <c r="BA120" s="79" t="str">
        <f>IF(BC120="","",IF('3. Förpackningsdata'!W120="","",'3. Förpackningsdata'!W120))</f>
        <v/>
      </c>
      <c r="BB120" s="87"/>
      <c r="BC120" s="71" t="str">
        <f>IF('3. Förpackningsdata'!X120="","",'3. Förpackningsdata'!X120)</f>
        <v/>
      </c>
      <c r="BD120" s="87"/>
      <c r="BE120" s="87"/>
      <c r="BF120" s="87"/>
      <c r="BG120" s="87"/>
      <c r="BH120" s="87"/>
      <c r="BI120" s="148" t="str" cm="1">
        <f t="array" ref="BI120">_xlfn.IFS(BA120=Tabeller!$AK$5,"P",BA120=Tabeller!$AK$4,"L",BA120="","")</f>
        <v/>
      </c>
      <c r="BJ120" s="87"/>
      <c r="BK120" s="194" t="str">
        <f t="shared" si="11"/>
        <v/>
      </c>
      <c r="BL120" s="75" t="str">
        <f>TRIM(IF('3. Förpackningsdata'!Y120="","",'3. Förpackningsdata'!Y120))</f>
        <v/>
      </c>
    </row>
    <row r="121" spans="1:64" ht="15" x14ac:dyDescent="0.25">
      <c r="A121" s="73">
        <v>117</v>
      </c>
      <c r="B121" s="73" t="str">
        <f>'APH KIC KIA PC'!I121</f>
        <v>Välj…</v>
      </c>
      <c r="C121" s="73" t="str">
        <f>'APH KIC KIA PC'!K121</f>
        <v>Välj…</v>
      </c>
      <c r="D121" s="449">
        <f>'APH KIC KIA PC'!D121</f>
        <v>0</v>
      </c>
      <c r="E121" s="68" t="s">
        <v>112</v>
      </c>
      <c r="F121" s="68"/>
      <c r="G121" s="69">
        <v>1</v>
      </c>
      <c r="H121" s="534">
        <f>'3. Förpackningsdata'!F121</f>
        <v>0</v>
      </c>
      <c r="I121" s="534">
        <f>'3. Förpackningsdata'!G121</f>
        <v>0</v>
      </c>
      <c r="J121" s="534">
        <f>'3. Förpackningsdata'!I121</f>
        <v>0</v>
      </c>
      <c r="K121" s="534">
        <f>'3. Förpackningsdata'!H121</f>
        <v>0</v>
      </c>
      <c r="L121" s="81"/>
      <c r="M121" s="68" t="s">
        <v>1982</v>
      </c>
      <c r="N121" s="69" t="str">
        <f>IF('APH KIC KIA PC'!X121="","",'APH KIC KIA PC'!X121)</f>
        <v/>
      </c>
      <c r="O121" s="70" t="s">
        <v>1800</v>
      </c>
      <c r="P121" s="451" t="str">
        <f>TRIM('1. Artikeldata Grund'!D121)</f>
        <v/>
      </c>
      <c r="Q121" s="450" t="str">
        <f>IF(S121="","",IF('3. Förpackningsdata'!K121="","",'3. Förpackningsdata'!K121))</f>
        <v/>
      </c>
      <c r="R121" s="35"/>
      <c r="S121" s="28" t="str">
        <f>IF('3. Förpackningsdata'!L121="","",'3. Förpackningsdata'!L121)</f>
        <v/>
      </c>
      <c r="T121" s="26"/>
      <c r="U121" s="26"/>
      <c r="V121" s="26"/>
      <c r="W121" s="26"/>
      <c r="X121" s="26"/>
      <c r="Y121" s="358" t="str" cm="1">
        <f t="array" ref="Y121">IF(AC121&lt;&gt;Tabeller!$AJ$4,_xlfn.IFS(Q121=Tabeller!$AJ$3,"",Q121=Tabeller!$AM$4,"C",Q121=Tabeller!$AM$5,"L",Q121=Tabeller!$AM$6,"P",Q121="",""),"1")</f>
        <v/>
      </c>
      <c r="Z121" s="29"/>
      <c r="AA121" s="357" t="str">
        <f t="shared" si="8"/>
        <v/>
      </c>
      <c r="AB121" s="31" t="str">
        <f>TRIM(IF('3. Förpackningsdata'!M121="","",'3. Förpackningsdata'!M121))</f>
        <v/>
      </c>
      <c r="AC121" s="77" t="str">
        <f>IF(AE121="","",IF('3. Förpackningsdata'!O121="","",'3. Förpackningsdata'!O121))</f>
        <v/>
      </c>
      <c r="AD121" s="71"/>
      <c r="AE121" s="69" t="str">
        <f>IF('3. Förpackningsdata'!P121="","",'3. Förpackningsdata'!P121)</f>
        <v/>
      </c>
      <c r="AF121" s="81"/>
      <c r="AG121" s="81"/>
      <c r="AH121" s="81"/>
      <c r="AI121" s="81"/>
      <c r="AJ121" s="81"/>
      <c r="AK121" s="358" t="str" cm="1">
        <f t="array" ref="AK121">_xlfn.IFS(AC121=Tabeller!$AJ$4,"C",AC121=Tabeller!$AJ$5,"L",AC121=Tabeller!$AJ$6,"P",AC121="","")</f>
        <v/>
      </c>
      <c r="AL121" s="71"/>
      <c r="AM121" s="194" t="str">
        <f t="shared" si="9"/>
        <v/>
      </c>
      <c r="AN121" s="451" t="str">
        <f>TRIM(IF('3. Förpackningsdata'!Q121="","",'3. Förpackningsdata'!Q121))</f>
        <v/>
      </c>
      <c r="AO121" s="78" t="str">
        <f>IF(AQ121="","",IF('3. Förpackningsdata'!S121="","",'3. Förpackningsdata'!S121))</f>
        <v/>
      </c>
      <c r="AP121" s="29"/>
      <c r="AQ121" s="28" t="str">
        <f>IF('3. Förpackningsdata'!T121="","",'3. Förpackningsdata'!T121)</f>
        <v/>
      </c>
      <c r="AR121" s="26"/>
      <c r="AS121" s="26"/>
      <c r="AT121" s="26"/>
      <c r="AU121" s="26"/>
      <c r="AV121" s="26"/>
      <c r="AW121" s="358" t="str" cm="1">
        <f t="array" ref="AW121">_xlfn.IFS(AO121=Tabeller!$AK$5,"P",AO121=Tabeller!$AK$4,"L",AO121="","")</f>
        <v/>
      </c>
      <c r="AX121" s="29"/>
      <c r="AY121" s="357" t="str">
        <f t="shared" si="10"/>
        <v/>
      </c>
      <c r="AZ121" s="31" t="str">
        <f>TRIM(IF('3. Förpackningsdata'!U121="","",'3. Förpackningsdata'!U121))</f>
        <v/>
      </c>
      <c r="BA121" s="79" t="str">
        <f>IF(BC121="","",IF('3. Förpackningsdata'!W121="","",'3. Förpackningsdata'!W121))</f>
        <v/>
      </c>
      <c r="BB121" s="87"/>
      <c r="BC121" s="71" t="str">
        <f>IF('3. Förpackningsdata'!X121="","",'3. Förpackningsdata'!X121)</f>
        <v/>
      </c>
      <c r="BD121" s="87"/>
      <c r="BE121" s="87"/>
      <c r="BF121" s="87"/>
      <c r="BG121" s="87"/>
      <c r="BH121" s="87"/>
      <c r="BI121" s="148" t="str" cm="1">
        <f t="array" ref="BI121">_xlfn.IFS(BA121=Tabeller!$AK$5,"P",BA121=Tabeller!$AK$4,"L",BA121="","")</f>
        <v/>
      </c>
      <c r="BJ121" s="87"/>
      <c r="BK121" s="194" t="str">
        <f t="shared" si="11"/>
        <v/>
      </c>
      <c r="BL121" s="75" t="str">
        <f>TRIM(IF('3. Förpackningsdata'!Y121="","",'3. Förpackningsdata'!Y121))</f>
        <v/>
      </c>
    </row>
    <row r="122" spans="1:64" ht="15" x14ac:dyDescent="0.25">
      <c r="A122" s="73">
        <v>118</v>
      </c>
      <c r="B122" s="73" t="str">
        <f>'APH KIC KIA PC'!I122</f>
        <v>Välj…</v>
      </c>
      <c r="C122" s="73" t="str">
        <f>'APH KIC KIA PC'!K122</f>
        <v>Välj…</v>
      </c>
      <c r="D122" s="449">
        <f>'APH KIC KIA PC'!D122</f>
        <v>0</v>
      </c>
      <c r="E122" s="68" t="s">
        <v>112</v>
      </c>
      <c r="F122" s="68"/>
      <c r="G122" s="69">
        <v>1</v>
      </c>
      <c r="H122" s="534">
        <f>'3. Förpackningsdata'!F122</f>
        <v>0</v>
      </c>
      <c r="I122" s="534">
        <f>'3. Förpackningsdata'!G122</f>
        <v>0</v>
      </c>
      <c r="J122" s="534">
        <f>'3. Förpackningsdata'!I122</f>
        <v>0</v>
      </c>
      <c r="K122" s="534">
        <f>'3. Förpackningsdata'!H122</f>
        <v>0</v>
      </c>
      <c r="L122" s="81"/>
      <c r="M122" s="68" t="s">
        <v>1982</v>
      </c>
      <c r="N122" s="69" t="str">
        <f>IF('APH KIC KIA PC'!X122="","",'APH KIC KIA PC'!X122)</f>
        <v/>
      </c>
      <c r="O122" s="70" t="s">
        <v>1800</v>
      </c>
      <c r="P122" s="451" t="str">
        <f>TRIM('1. Artikeldata Grund'!D122)</f>
        <v/>
      </c>
      <c r="Q122" s="450" t="str">
        <f>IF(S122="","",IF('3. Förpackningsdata'!K122="","",'3. Förpackningsdata'!K122))</f>
        <v/>
      </c>
      <c r="R122" s="35"/>
      <c r="S122" s="28" t="str">
        <f>IF('3. Förpackningsdata'!L122="","",'3. Förpackningsdata'!L122)</f>
        <v/>
      </c>
      <c r="T122" s="26"/>
      <c r="U122" s="26"/>
      <c r="V122" s="26"/>
      <c r="W122" s="26"/>
      <c r="X122" s="26"/>
      <c r="Y122" s="358" t="str" cm="1">
        <f t="array" ref="Y122">IF(AC122&lt;&gt;Tabeller!$AJ$4,_xlfn.IFS(Q122=Tabeller!$AJ$3,"",Q122=Tabeller!$AM$4,"C",Q122=Tabeller!$AM$5,"L",Q122=Tabeller!$AM$6,"P",Q122="",""),"1")</f>
        <v/>
      </c>
      <c r="Z122" s="29"/>
      <c r="AA122" s="357" t="str">
        <f t="shared" si="8"/>
        <v/>
      </c>
      <c r="AB122" s="31" t="str">
        <f>TRIM(IF('3. Förpackningsdata'!M122="","",'3. Förpackningsdata'!M122))</f>
        <v/>
      </c>
      <c r="AC122" s="77" t="str">
        <f>IF(AE122="","",IF('3. Förpackningsdata'!O122="","",'3. Förpackningsdata'!O122))</f>
        <v/>
      </c>
      <c r="AD122" s="71"/>
      <c r="AE122" s="69" t="str">
        <f>IF('3. Förpackningsdata'!P122="","",'3. Förpackningsdata'!P122)</f>
        <v/>
      </c>
      <c r="AF122" s="81"/>
      <c r="AG122" s="81"/>
      <c r="AH122" s="81"/>
      <c r="AI122" s="81"/>
      <c r="AJ122" s="81"/>
      <c r="AK122" s="358" t="str" cm="1">
        <f t="array" ref="AK122">_xlfn.IFS(AC122=Tabeller!$AJ$4,"C",AC122=Tabeller!$AJ$5,"L",AC122=Tabeller!$AJ$6,"P",AC122="","")</f>
        <v/>
      </c>
      <c r="AL122" s="71"/>
      <c r="AM122" s="194" t="str">
        <f t="shared" si="9"/>
        <v/>
      </c>
      <c r="AN122" s="451" t="str">
        <f>TRIM(IF('3. Förpackningsdata'!Q122="","",'3. Förpackningsdata'!Q122))</f>
        <v/>
      </c>
      <c r="AO122" s="78" t="str">
        <f>IF(AQ122="","",IF('3. Förpackningsdata'!S122="","",'3. Förpackningsdata'!S122))</f>
        <v/>
      </c>
      <c r="AP122" s="29"/>
      <c r="AQ122" s="28" t="str">
        <f>IF('3. Förpackningsdata'!T122="","",'3. Förpackningsdata'!T122)</f>
        <v/>
      </c>
      <c r="AR122" s="26"/>
      <c r="AS122" s="26"/>
      <c r="AT122" s="26"/>
      <c r="AU122" s="26"/>
      <c r="AV122" s="26"/>
      <c r="AW122" s="358" t="str" cm="1">
        <f t="array" ref="AW122">_xlfn.IFS(AO122=Tabeller!$AK$5,"P",AO122=Tabeller!$AK$4,"L",AO122="","")</f>
        <v/>
      </c>
      <c r="AX122" s="29"/>
      <c r="AY122" s="357" t="str">
        <f t="shared" si="10"/>
        <v/>
      </c>
      <c r="AZ122" s="31" t="str">
        <f>TRIM(IF('3. Förpackningsdata'!U122="","",'3. Förpackningsdata'!U122))</f>
        <v/>
      </c>
      <c r="BA122" s="79" t="str">
        <f>IF(BC122="","",IF('3. Förpackningsdata'!W122="","",'3. Förpackningsdata'!W122))</f>
        <v/>
      </c>
      <c r="BB122" s="87"/>
      <c r="BC122" s="71" t="str">
        <f>IF('3. Förpackningsdata'!X122="","",'3. Förpackningsdata'!X122)</f>
        <v/>
      </c>
      <c r="BD122" s="87"/>
      <c r="BE122" s="87"/>
      <c r="BF122" s="87"/>
      <c r="BG122" s="87"/>
      <c r="BH122" s="87"/>
      <c r="BI122" s="148" t="str" cm="1">
        <f t="array" ref="BI122">_xlfn.IFS(BA122=Tabeller!$AK$5,"P",BA122=Tabeller!$AK$4,"L",BA122="","")</f>
        <v/>
      </c>
      <c r="BJ122" s="87"/>
      <c r="BK122" s="194" t="str">
        <f t="shared" si="11"/>
        <v/>
      </c>
      <c r="BL122" s="75" t="str">
        <f>TRIM(IF('3. Förpackningsdata'!Y122="","",'3. Förpackningsdata'!Y122))</f>
        <v/>
      </c>
    </row>
    <row r="123" spans="1:64" ht="15" x14ac:dyDescent="0.25">
      <c r="A123" s="73">
        <v>119</v>
      </c>
      <c r="B123" s="73" t="str">
        <f>'APH KIC KIA PC'!I123</f>
        <v>Välj…</v>
      </c>
      <c r="C123" s="73" t="str">
        <f>'APH KIC KIA PC'!K123</f>
        <v>Välj…</v>
      </c>
      <c r="D123" s="449">
        <f>'APH KIC KIA PC'!D123</f>
        <v>0</v>
      </c>
      <c r="E123" s="68" t="s">
        <v>112</v>
      </c>
      <c r="F123" s="68"/>
      <c r="G123" s="69">
        <v>1</v>
      </c>
      <c r="H123" s="534">
        <f>'3. Förpackningsdata'!F123</f>
        <v>0</v>
      </c>
      <c r="I123" s="534">
        <f>'3. Förpackningsdata'!G123</f>
        <v>0</v>
      </c>
      <c r="J123" s="534">
        <f>'3. Förpackningsdata'!I123</f>
        <v>0</v>
      </c>
      <c r="K123" s="534">
        <f>'3. Förpackningsdata'!H123</f>
        <v>0</v>
      </c>
      <c r="L123" s="81"/>
      <c r="M123" s="68" t="s">
        <v>1982</v>
      </c>
      <c r="N123" s="69" t="str">
        <f>IF('APH KIC KIA PC'!X123="","",'APH KIC KIA PC'!X123)</f>
        <v/>
      </c>
      <c r="O123" s="70" t="s">
        <v>1800</v>
      </c>
      <c r="P123" s="451" t="str">
        <f>TRIM('1. Artikeldata Grund'!D123)</f>
        <v/>
      </c>
      <c r="Q123" s="450" t="str">
        <f>IF(S123="","",IF('3. Förpackningsdata'!K123="","",'3. Förpackningsdata'!K123))</f>
        <v/>
      </c>
      <c r="R123" s="35"/>
      <c r="S123" s="28" t="str">
        <f>IF('3. Förpackningsdata'!L123="","",'3. Förpackningsdata'!L123)</f>
        <v/>
      </c>
      <c r="T123" s="26"/>
      <c r="U123" s="26"/>
      <c r="V123" s="26"/>
      <c r="W123" s="26"/>
      <c r="X123" s="26"/>
      <c r="Y123" s="358" t="str" cm="1">
        <f t="array" ref="Y123">IF(AC123&lt;&gt;Tabeller!$AJ$4,_xlfn.IFS(Q123=Tabeller!$AJ$3,"",Q123=Tabeller!$AM$4,"C",Q123=Tabeller!$AM$5,"L",Q123=Tabeller!$AM$6,"P",Q123="",""),"1")</f>
        <v/>
      </c>
      <c r="Z123" s="29"/>
      <c r="AA123" s="357" t="str">
        <f t="shared" si="8"/>
        <v/>
      </c>
      <c r="AB123" s="31" t="str">
        <f>TRIM(IF('3. Förpackningsdata'!M123="","",'3. Förpackningsdata'!M123))</f>
        <v/>
      </c>
      <c r="AC123" s="77" t="str">
        <f>IF(AE123="","",IF('3. Förpackningsdata'!O123="","",'3. Förpackningsdata'!O123))</f>
        <v/>
      </c>
      <c r="AD123" s="71"/>
      <c r="AE123" s="69" t="str">
        <f>IF('3. Förpackningsdata'!P123="","",'3. Förpackningsdata'!P123)</f>
        <v/>
      </c>
      <c r="AF123" s="81"/>
      <c r="AG123" s="81"/>
      <c r="AH123" s="81"/>
      <c r="AI123" s="81"/>
      <c r="AJ123" s="81"/>
      <c r="AK123" s="358" t="str" cm="1">
        <f t="array" ref="AK123">_xlfn.IFS(AC123=Tabeller!$AJ$4,"C",AC123=Tabeller!$AJ$5,"L",AC123=Tabeller!$AJ$6,"P",AC123="","")</f>
        <v/>
      </c>
      <c r="AL123" s="71"/>
      <c r="AM123" s="194" t="str">
        <f t="shared" si="9"/>
        <v/>
      </c>
      <c r="AN123" s="451" t="str">
        <f>TRIM(IF('3. Förpackningsdata'!Q123="","",'3. Förpackningsdata'!Q123))</f>
        <v/>
      </c>
      <c r="AO123" s="78" t="str">
        <f>IF(AQ123="","",IF('3. Förpackningsdata'!S123="","",'3. Förpackningsdata'!S123))</f>
        <v/>
      </c>
      <c r="AP123" s="29"/>
      <c r="AQ123" s="28" t="str">
        <f>IF('3. Förpackningsdata'!T123="","",'3. Förpackningsdata'!T123)</f>
        <v/>
      </c>
      <c r="AR123" s="26"/>
      <c r="AS123" s="26"/>
      <c r="AT123" s="26"/>
      <c r="AU123" s="26"/>
      <c r="AV123" s="26"/>
      <c r="AW123" s="358" t="str" cm="1">
        <f t="array" ref="AW123">_xlfn.IFS(AO123=Tabeller!$AK$5,"P",AO123=Tabeller!$AK$4,"L",AO123="","")</f>
        <v/>
      </c>
      <c r="AX123" s="29"/>
      <c r="AY123" s="357" t="str">
        <f t="shared" si="10"/>
        <v/>
      </c>
      <c r="AZ123" s="31" t="str">
        <f>TRIM(IF('3. Förpackningsdata'!U123="","",'3. Förpackningsdata'!U123))</f>
        <v/>
      </c>
      <c r="BA123" s="79" t="str">
        <f>IF(BC123="","",IF('3. Förpackningsdata'!W123="","",'3. Förpackningsdata'!W123))</f>
        <v/>
      </c>
      <c r="BB123" s="87"/>
      <c r="BC123" s="71" t="str">
        <f>IF('3. Förpackningsdata'!X123="","",'3. Förpackningsdata'!X123)</f>
        <v/>
      </c>
      <c r="BD123" s="87"/>
      <c r="BE123" s="87"/>
      <c r="BF123" s="87"/>
      <c r="BG123" s="87"/>
      <c r="BH123" s="87"/>
      <c r="BI123" s="148" t="str" cm="1">
        <f t="array" ref="BI123">_xlfn.IFS(BA123=Tabeller!$AK$5,"P",BA123=Tabeller!$AK$4,"L",BA123="","")</f>
        <v/>
      </c>
      <c r="BJ123" s="87"/>
      <c r="BK123" s="194" t="str">
        <f t="shared" si="11"/>
        <v/>
      </c>
      <c r="BL123" s="75" t="str">
        <f>TRIM(IF('3. Förpackningsdata'!Y123="","",'3. Förpackningsdata'!Y123))</f>
        <v/>
      </c>
    </row>
    <row r="124" spans="1:64" ht="15" x14ac:dyDescent="0.25">
      <c r="A124" s="73">
        <v>120</v>
      </c>
      <c r="B124" s="73" t="str">
        <f>'APH KIC KIA PC'!I124</f>
        <v>Välj…</v>
      </c>
      <c r="C124" s="73" t="str">
        <f>'APH KIC KIA PC'!K124</f>
        <v>Välj…</v>
      </c>
      <c r="D124" s="449">
        <f>'APH KIC KIA PC'!D124</f>
        <v>0</v>
      </c>
      <c r="E124" s="68" t="s">
        <v>112</v>
      </c>
      <c r="F124" s="68"/>
      <c r="G124" s="69">
        <v>1</v>
      </c>
      <c r="H124" s="534">
        <f>'3. Förpackningsdata'!F124</f>
        <v>0</v>
      </c>
      <c r="I124" s="534">
        <f>'3. Förpackningsdata'!G124</f>
        <v>0</v>
      </c>
      <c r="J124" s="534">
        <f>'3. Förpackningsdata'!I124</f>
        <v>0</v>
      </c>
      <c r="K124" s="534">
        <f>'3. Förpackningsdata'!H124</f>
        <v>0</v>
      </c>
      <c r="L124" s="81"/>
      <c r="M124" s="68" t="s">
        <v>1982</v>
      </c>
      <c r="N124" s="69" t="str">
        <f>IF('APH KIC KIA PC'!X124="","",'APH KIC KIA PC'!X124)</f>
        <v/>
      </c>
      <c r="O124" s="70" t="s">
        <v>1800</v>
      </c>
      <c r="P124" s="451" t="str">
        <f>TRIM('1. Artikeldata Grund'!D124)</f>
        <v/>
      </c>
      <c r="Q124" s="450" t="str">
        <f>IF(S124="","",IF('3. Förpackningsdata'!K124="","",'3. Förpackningsdata'!K124))</f>
        <v/>
      </c>
      <c r="R124" s="35"/>
      <c r="S124" s="28" t="str">
        <f>IF('3. Förpackningsdata'!L124="","",'3. Förpackningsdata'!L124)</f>
        <v/>
      </c>
      <c r="T124" s="26"/>
      <c r="U124" s="26"/>
      <c r="V124" s="26"/>
      <c r="W124" s="26"/>
      <c r="X124" s="26"/>
      <c r="Y124" s="358" t="str" cm="1">
        <f t="array" ref="Y124">IF(AC124&lt;&gt;Tabeller!$AJ$4,_xlfn.IFS(Q124=Tabeller!$AJ$3,"",Q124=Tabeller!$AM$4,"C",Q124=Tabeller!$AM$5,"L",Q124=Tabeller!$AM$6,"P",Q124="",""),"1")</f>
        <v/>
      </c>
      <c r="Z124" s="29"/>
      <c r="AA124" s="357" t="str">
        <f t="shared" si="8"/>
        <v/>
      </c>
      <c r="AB124" s="31" t="str">
        <f>TRIM(IF('3. Förpackningsdata'!M124="","",'3. Förpackningsdata'!M124))</f>
        <v/>
      </c>
      <c r="AC124" s="77" t="str">
        <f>IF(AE124="","",IF('3. Förpackningsdata'!O124="","",'3. Förpackningsdata'!O124))</f>
        <v/>
      </c>
      <c r="AD124" s="71"/>
      <c r="AE124" s="69" t="str">
        <f>IF('3. Förpackningsdata'!P124="","",'3. Förpackningsdata'!P124)</f>
        <v/>
      </c>
      <c r="AF124" s="81"/>
      <c r="AG124" s="81"/>
      <c r="AH124" s="81"/>
      <c r="AI124" s="81"/>
      <c r="AJ124" s="81"/>
      <c r="AK124" s="358" t="str" cm="1">
        <f t="array" ref="AK124">_xlfn.IFS(AC124=Tabeller!$AJ$4,"C",AC124=Tabeller!$AJ$5,"L",AC124=Tabeller!$AJ$6,"P",AC124="","")</f>
        <v/>
      </c>
      <c r="AL124" s="71"/>
      <c r="AM124" s="194" t="str">
        <f t="shared" si="9"/>
        <v/>
      </c>
      <c r="AN124" s="451" t="str">
        <f>TRIM(IF('3. Förpackningsdata'!Q124="","",'3. Förpackningsdata'!Q124))</f>
        <v/>
      </c>
      <c r="AO124" s="78" t="str">
        <f>IF(AQ124="","",IF('3. Förpackningsdata'!S124="","",'3. Förpackningsdata'!S124))</f>
        <v/>
      </c>
      <c r="AP124" s="29"/>
      <c r="AQ124" s="28" t="str">
        <f>IF('3. Förpackningsdata'!T124="","",'3. Förpackningsdata'!T124)</f>
        <v/>
      </c>
      <c r="AR124" s="26"/>
      <c r="AS124" s="26"/>
      <c r="AT124" s="26"/>
      <c r="AU124" s="26"/>
      <c r="AV124" s="26"/>
      <c r="AW124" s="358" t="str" cm="1">
        <f t="array" ref="AW124">_xlfn.IFS(AO124=Tabeller!$AK$5,"P",AO124=Tabeller!$AK$4,"L",AO124="","")</f>
        <v/>
      </c>
      <c r="AX124" s="29"/>
      <c r="AY124" s="357" t="str">
        <f t="shared" si="10"/>
        <v/>
      </c>
      <c r="AZ124" s="31" t="str">
        <f>TRIM(IF('3. Förpackningsdata'!U124="","",'3. Förpackningsdata'!U124))</f>
        <v/>
      </c>
      <c r="BA124" s="79" t="str">
        <f>IF(BC124="","",IF('3. Förpackningsdata'!W124="","",'3. Förpackningsdata'!W124))</f>
        <v/>
      </c>
      <c r="BB124" s="87"/>
      <c r="BC124" s="71" t="str">
        <f>IF('3. Förpackningsdata'!X124="","",'3. Förpackningsdata'!X124)</f>
        <v/>
      </c>
      <c r="BD124" s="87"/>
      <c r="BE124" s="87"/>
      <c r="BF124" s="87"/>
      <c r="BG124" s="87"/>
      <c r="BH124" s="87"/>
      <c r="BI124" s="148" t="str" cm="1">
        <f t="array" ref="BI124">_xlfn.IFS(BA124=Tabeller!$AK$5,"P",BA124=Tabeller!$AK$4,"L",BA124="","")</f>
        <v/>
      </c>
      <c r="BJ124" s="87"/>
      <c r="BK124" s="194" t="str">
        <f t="shared" si="11"/>
        <v/>
      </c>
      <c r="BL124" s="75" t="str">
        <f>TRIM(IF('3. Förpackningsdata'!Y124="","",'3. Förpackningsdata'!Y124))</f>
        <v/>
      </c>
    </row>
    <row r="125" spans="1:64" ht="15" x14ac:dyDescent="0.25">
      <c r="A125" s="73">
        <v>121</v>
      </c>
      <c r="B125" s="73" t="str">
        <f>'APH KIC KIA PC'!I125</f>
        <v>Välj…</v>
      </c>
      <c r="C125" s="73" t="str">
        <f>'APH KIC KIA PC'!K125</f>
        <v>Välj…</v>
      </c>
      <c r="D125" s="449">
        <f>'APH KIC KIA PC'!D125</f>
        <v>0</v>
      </c>
      <c r="E125" s="68" t="s">
        <v>112</v>
      </c>
      <c r="F125" s="68"/>
      <c r="G125" s="69">
        <v>1</v>
      </c>
      <c r="H125" s="534">
        <f>'3. Förpackningsdata'!F125</f>
        <v>0</v>
      </c>
      <c r="I125" s="534">
        <f>'3. Förpackningsdata'!G125</f>
        <v>0</v>
      </c>
      <c r="J125" s="534">
        <f>'3. Förpackningsdata'!I125</f>
        <v>0</v>
      </c>
      <c r="K125" s="534">
        <f>'3. Förpackningsdata'!H125</f>
        <v>0</v>
      </c>
      <c r="L125" s="81"/>
      <c r="M125" s="68" t="s">
        <v>1982</v>
      </c>
      <c r="N125" s="69" t="str">
        <f>IF('APH KIC KIA PC'!X125="","",'APH KIC KIA PC'!X125)</f>
        <v/>
      </c>
      <c r="O125" s="70" t="s">
        <v>1800</v>
      </c>
      <c r="P125" s="451" t="str">
        <f>TRIM('1. Artikeldata Grund'!D125)</f>
        <v/>
      </c>
      <c r="Q125" s="450" t="str">
        <f>IF(S125="","",IF('3. Förpackningsdata'!K125="","",'3. Förpackningsdata'!K125))</f>
        <v/>
      </c>
      <c r="R125" s="35"/>
      <c r="S125" s="28" t="str">
        <f>IF('3. Förpackningsdata'!L125="","",'3. Förpackningsdata'!L125)</f>
        <v/>
      </c>
      <c r="T125" s="26"/>
      <c r="U125" s="26"/>
      <c r="V125" s="26"/>
      <c r="W125" s="26"/>
      <c r="X125" s="26"/>
      <c r="Y125" s="358" t="str" cm="1">
        <f t="array" ref="Y125">IF(AC125&lt;&gt;Tabeller!$AJ$4,_xlfn.IFS(Q125=Tabeller!$AJ$3,"",Q125=Tabeller!$AM$4,"C",Q125=Tabeller!$AM$5,"L",Q125=Tabeller!$AM$6,"P",Q125="",""),"1")</f>
        <v/>
      </c>
      <c r="Z125" s="29"/>
      <c r="AA125" s="357" t="str">
        <f t="shared" si="8"/>
        <v/>
      </c>
      <c r="AB125" s="31" t="str">
        <f>TRIM(IF('3. Förpackningsdata'!M125="","",'3. Förpackningsdata'!M125))</f>
        <v/>
      </c>
      <c r="AC125" s="77" t="str">
        <f>IF(AE125="","",IF('3. Förpackningsdata'!O125="","",'3. Förpackningsdata'!O125))</f>
        <v/>
      </c>
      <c r="AD125" s="71"/>
      <c r="AE125" s="69" t="str">
        <f>IF('3. Förpackningsdata'!P125="","",'3. Förpackningsdata'!P125)</f>
        <v/>
      </c>
      <c r="AF125" s="81"/>
      <c r="AG125" s="81"/>
      <c r="AH125" s="81"/>
      <c r="AI125" s="81"/>
      <c r="AJ125" s="81"/>
      <c r="AK125" s="358" t="str" cm="1">
        <f t="array" ref="AK125">_xlfn.IFS(AC125=Tabeller!$AJ$4,"C",AC125=Tabeller!$AJ$5,"L",AC125=Tabeller!$AJ$6,"P",AC125="","")</f>
        <v/>
      </c>
      <c r="AL125" s="71"/>
      <c r="AM125" s="194" t="str">
        <f t="shared" si="9"/>
        <v/>
      </c>
      <c r="AN125" s="451" t="str">
        <f>TRIM(IF('3. Förpackningsdata'!Q125="","",'3. Förpackningsdata'!Q125))</f>
        <v/>
      </c>
      <c r="AO125" s="78" t="str">
        <f>IF(AQ125="","",IF('3. Förpackningsdata'!S125="","",'3. Förpackningsdata'!S125))</f>
        <v/>
      </c>
      <c r="AP125" s="29"/>
      <c r="AQ125" s="28" t="str">
        <f>IF('3. Förpackningsdata'!T125="","",'3. Förpackningsdata'!T125)</f>
        <v/>
      </c>
      <c r="AR125" s="26"/>
      <c r="AS125" s="26"/>
      <c r="AT125" s="26"/>
      <c r="AU125" s="26"/>
      <c r="AV125" s="26"/>
      <c r="AW125" s="358" t="str" cm="1">
        <f t="array" ref="AW125">_xlfn.IFS(AO125=Tabeller!$AK$5,"P",AO125=Tabeller!$AK$4,"L",AO125="","")</f>
        <v/>
      </c>
      <c r="AX125" s="29"/>
      <c r="AY125" s="357" t="str">
        <f t="shared" si="10"/>
        <v/>
      </c>
      <c r="AZ125" s="31" t="str">
        <f>TRIM(IF('3. Förpackningsdata'!U125="","",'3. Förpackningsdata'!U125))</f>
        <v/>
      </c>
      <c r="BA125" s="79" t="str">
        <f>IF(BC125="","",IF('3. Förpackningsdata'!W125="","",'3. Förpackningsdata'!W125))</f>
        <v/>
      </c>
      <c r="BB125" s="87"/>
      <c r="BC125" s="71" t="str">
        <f>IF('3. Förpackningsdata'!X125="","",'3. Förpackningsdata'!X125)</f>
        <v/>
      </c>
      <c r="BD125" s="87"/>
      <c r="BE125" s="87"/>
      <c r="BF125" s="87"/>
      <c r="BG125" s="87"/>
      <c r="BH125" s="87"/>
      <c r="BI125" s="148" t="str" cm="1">
        <f t="array" ref="BI125">_xlfn.IFS(BA125=Tabeller!$AK$5,"P",BA125=Tabeller!$AK$4,"L",BA125="","")</f>
        <v/>
      </c>
      <c r="BJ125" s="87"/>
      <c r="BK125" s="194" t="str">
        <f t="shared" si="11"/>
        <v/>
      </c>
      <c r="BL125" s="75" t="str">
        <f>TRIM(IF('3. Förpackningsdata'!Y125="","",'3. Förpackningsdata'!Y125))</f>
        <v/>
      </c>
    </row>
    <row r="126" spans="1:64" ht="15" x14ac:dyDescent="0.25">
      <c r="A126" s="73">
        <v>122</v>
      </c>
      <c r="B126" s="73" t="str">
        <f>'APH KIC KIA PC'!I126</f>
        <v>Välj…</v>
      </c>
      <c r="C126" s="73" t="str">
        <f>'APH KIC KIA PC'!K126</f>
        <v>Välj…</v>
      </c>
      <c r="D126" s="449">
        <f>'APH KIC KIA PC'!D126</f>
        <v>0</v>
      </c>
      <c r="E126" s="68" t="s">
        <v>112</v>
      </c>
      <c r="F126" s="68"/>
      <c r="G126" s="69">
        <v>1</v>
      </c>
      <c r="H126" s="534">
        <f>'3. Förpackningsdata'!F126</f>
        <v>0</v>
      </c>
      <c r="I126" s="534">
        <f>'3. Förpackningsdata'!G126</f>
        <v>0</v>
      </c>
      <c r="J126" s="534">
        <f>'3. Förpackningsdata'!I126</f>
        <v>0</v>
      </c>
      <c r="K126" s="534">
        <f>'3. Förpackningsdata'!H126</f>
        <v>0</v>
      </c>
      <c r="L126" s="81"/>
      <c r="M126" s="68" t="s">
        <v>1982</v>
      </c>
      <c r="N126" s="69" t="str">
        <f>IF('APH KIC KIA PC'!X126="","",'APH KIC KIA PC'!X126)</f>
        <v/>
      </c>
      <c r="O126" s="70" t="s">
        <v>1800</v>
      </c>
      <c r="P126" s="451" t="str">
        <f>TRIM('1. Artikeldata Grund'!D126)</f>
        <v/>
      </c>
      <c r="Q126" s="450" t="str">
        <f>IF(S126="","",IF('3. Förpackningsdata'!K126="","",'3. Förpackningsdata'!K126))</f>
        <v/>
      </c>
      <c r="R126" s="35"/>
      <c r="S126" s="28" t="str">
        <f>IF('3. Förpackningsdata'!L126="","",'3. Förpackningsdata'!L126)</f>
        <v/>
      </c>
      <c r="T126" s="26"/>
      <c r="U126" s="26"/>
      <c r="V126" s="26"/>
      <c r="W126" s="26"/>
      <c r="X126" s="26"/>
      <c r="Y126" s="358" t="str" cm="1">
        <f t="array" ref="Y126">IF(AC126&lt;&gt;Tabeller!$AJ$4,_xlfn.IFS(Q126=Tabeller!$AJ$3,"",Q126=Tabeller!$AM$4,"C",Q126=Tabeller!$AM$5,"L",Q126=Tabeller!$AM$6,"P",Q126="",""),"1")</f>
        <v/>
      </c>
      <c r="Z126" s="29"/>
      <c r="AA126" s="357" t="str">
        <f t="shared" si="8"/>
        <v/>
      </c>
      <c r="AB126" s="31" t="str">
        <f>TRIM(IF('3. Förpackningsdata'!M126="","",'3. Förpackningsdata'!M126))</f>
        <v/>
      </c>
      <c r="AC126" s="77" t="str">
        <f>IF(AE126="","",IF('3. Förpackningsdata'!O126="","",'3. Förpackningsdata'!O126))</f>
        <v/>
      </c>
      <c r="AD126" s="71"/>
      <c r="AE126" s="69" t="str">
        <f>IF('3. Förpackningsdata'!P126="","",'3. Förpackningsdata'!P126)</f>
        <v/>
      </c>
      <c r="AF126" s="81"/>
      <c r="AG126" s="81"/>
      <c r="AH126" s="81"/>
      <c r="AI126" s="81"/>
      <c r="AJ126" s="81"/>
      <c r="AK126" s="358" t="str" cm="1">
        <f t="array" ref="AK126">_xlfn.IFS(AC126=Tabeller!$AJ$4,"C",AC126=Tabeller!$AJ$5,"L",AC126=Tabeller!$AJ$6,"P",AC126="","")</f>
        <v/>
      </c>
      <c r="AL126" s="71"/>
      <c r="AM126" s="194" t="str">
        <f t="shared" si="9"/>
        <v/>
      </c>
      <c r="AN126" s="451" t="str">
        <f>TRIM(IF('3. Förpackningsdata'!Q126="","",'3. Förpackningsdata'!Q126))</f>
        <v/>
      </c>
      <c r="AO126" s="78" t="str">
        <f>IF(AQ126="","",IF('3. Förpackningsdata'!S126="","",'3. Förpackningsdata'!S126))</f>
        <v/>
      </c>
      <c r="AP126" s="29"/>
      <c r="AQ126" s="28" t="str">
        <f>IF('3. Förpackningsdata'!T126="","",'3. Förpackningsdata'!T126)</f>
        <v/>
      </c>
      <c r="AR126" s="26"/>
      <c r="AS126" s="26"/>
      <c r="AT126" s="26"/>
      <c r="AU126" s="26"/>
      <c r="AV126" s="26"/>
      <c r="AW126" s="358" t="str" cm="1">
        <f t="array" ref="AW126">_xlfn.IFS(AO126=Tabeller!$AK$5,"P",AO126=Tabeller!$AK$4,"L",AO126="","")</f>
        <v/>
      </c>
      <c r="AX126" s="29"/>
      <c r="AY126" s="357" t="str">
        <f t="shared" si="10"/>
        <v/>
      </c>
      <c r="AZ126" s="31" t="str">
        <f>TRIM(IF('3. Förpackningsdata'!U126="","",'3. Förpackningsdata'!U126))</f>
        <v/>
      </c>
      <c r="BA126" s="79" t="str">
        <f>IF(BC126="","",IF('3. Förpackningsdata'!W126="","",'3. Förpackningsdata'!W126))</f>
        <v/>
      </c>
      <c r="BB126" s="87"/>
      <c r="BC126" s="71" t="str">
        <f>IF('3. Förpackningsdata'!X126="","",'3. Förpackningsdata'!X126)</f>
        <v/>
      </c>
      <c r="BD126" s="87"/>
      <c r="BE126" s="87"/>
      <c r="BF126" s="87"/>
      <c r="BG126" s="87"/>
      <c r="BH126" s="87"/>
      <c r="BI126" s="148" t="str" cm="1">
        <f t="array" ref="BI126">_xlfn.IFS(BA126=Tabeller!$AK$5,"P",BA126=Tabeller!$AK$4,"L",BA126="","")</f>
        <v/>
      </c>
      <c r="BJ126" s="87"/>
      <c r="BK126" s="194" t="str">
        <f t="shared" si="11"/>
        <v/>
      </c>
      <c r="BL126" s="75" t="str">
        <f>TRIM(IF('3. Förpackningsdata'!Y126="","",'3. Förpackningsdata'!Y126))</f>
        <v/>
      </c>
    </row>
    <row r="127" spans="1:64" ht="15" x14ac:dyDescent="0.25">
      <c r="A127" s="73">
        <v>123</v>
      </c>
      <c r="B127" s="73" t="str">
        <f>'APH KIC KIA PC'!I127</f>
        <v>Välj…</v>
      </c>
      <c r="C127" s="73" t="str">
        <f>'APH KIC KIA PC'!K127</f>
        <v>Välj…</v>
      </c>
      <c r="D127" s="449">
        <f>'APH KIC KIA PC'!D127</f>
        <v>0</v>
      </c>
      <c r="E127" s="68" t="s">
        <v>112</v>
      </c>
      <c r="F127" s="68"/>
      <c r="G127" s="69">
        <v>1</v>
      </c>
      <c r="H127" s="534">
        <f>'3. Förpackningsdata'!F127</f>
        <v>0</v>
      </c>
      <c r="I127" s="534">
        <f>'3. Förpackningsdata'!G127</f>
        <v>0</v>
      </c>
      <c r="J127" s="534">
        <f>'3. Förpackningsdata'!I127</f>
        <v>0</v>
      </c>
      <c r="K127" s="534">
        <f>'3. Förpackningsdata'!H127</f>
        <v>0</v>
      </c>
      <c r="L127" s="81"/>
      <c r="M127" s="68" t="s">
        <v>1982</v>
      </c>
      <c r="N127" s="69" t="str">
        <f>IF('APH KIC KIA PC'!X127="","",'APH KIC KIA PC'!X127)</f>
        <v/>
      </c>
      <c r="O127" s="70" t="s">
        <v>1800</v>
      </c>
      <c r="P127" s="451" t="str">
        <f>TRIM('1. Artikeldata Grund'!D127)</f>
        <v/>
      </c>
      <c r="Q127" s="450" t="str">
        <f>IF(S127="","",IF('3. Förpackningsdata'!K127="","",'3. Förpackningsdata'!K127))</f>
        <v/>
      </c>
      <c r="R127" s="35"/>
      <c r="S127" s="28" t="str">
        <f>IF('3. Förpackningsdata'!L127="","",'3. Förpackningsdata'!L127)</f>
        <v/>
      </c>
      <c r="T127" s="26"/>
      <c r="U127" s="26"/>
      <c r="V127" s="26"/>
      <c r="W127" s="26"/>
      <c r="X127" s="26"/>
      <c r="Y127" s="358" t="str" cm="1">
        <f t="array" ref="Y127">IF(AC127&lt;&gt;Tabeller!$AJ$4,_xlfn.IFS(Q127=Tabeller!$AJ$3,"",Q127=Tabeller!$AM$4,"C",Q127=Tabeller!$AM$5,"L",Q127=Tabeller!$AM$6,"P",Q127="",""),"1")</f>
        <v/>
      </c>
      <c r="Z127" s="29"/>
      <c r="AA127" s="357" t="str">
        <f t="shared" si="8"/>
        <v/>
      </c>
      <c r="AB127" s="31" t="str">
        <f>TRIM(IF('3. Förpackningsdata'!M127="","",'3. Förpackningsdata'!M127))</f>
        <v/>
      </c>
      <c r="AC127" s="77" t="str">
        <f>IF(AE127="","",IF('3. Förpackningsdata'!O127="","",'3. Förpackningsdata'!O127))</f>
        <v/>
      </c>
      <c r="AD127" s="71"/>
      <c r="AE127" s="69" t="str">
        <f>IF('3. Förpackningsdata'!P127="","",'3. Förpackningsdata'!P127)</f>
        <v/>
      </c>
      <c r="AF127" s="81"/>
      <c r="AG127" s="81"/>
      <c r="AH127" s="81"/>
      <c r="AI127" s="81"/>
      <c r="AJ127" s="81"/>
      <c r="AK127" s="358" t="str" cm="1">
        <f t="array" ref="AK127">_xlfn.IFS(AC127=Tabeller!$AJ$4,"C",AC127=Tabeller!$AJ$5,"L",AC127=Tabeller!$AJ$6,"P",AC127="","")</f>
        <v/>
      </c>
      <c r="AL127" s="71"/>
      <c r="AM127" s="194" t="str">
        <f t="shared" si="9"/>
        <v/>
      </c>
      <c r="AN127" s="451" t="str">
        <f>TRIM(IF('3. Förpackningsdata'!Q127="","",'3. Förpackningsdata'!Q127))</f>
        <v/>
      </c>
      <c r="AO127" s="78" t="str">
        <f>IF(AQ127="","",IF('3. Förpackningsdata'!S127="","",'3. Förpackningsdata'!S127))</f>
        <v/>
      </c>
      <c r="AP127" s="29"/>
      <c r="AQ127" s="28" t="str">
        <f>IF('3. Förpackningsdata'!T127="","",'3. Förpackningsdata'!T127)</f>
        <v/>
      </c>
      <c r="AR127" s="26"/>
      <c r="AS127" s="26"/>
      <c r="AT127" s="26"/>
      <c r="AU127" s="26"/>
      <c r="AV127" s="26"/>
      <c r="AW127" s="358" t="str" cm="1">
        <f t="array" ref="AW127">_xlfn.IFS(AO127=Tabeller!$AK$5,"P",AO127=Tabeller!$AK$4,"L",AO127="","")</f>
        <v/>
      </c>
      <c r="AX127" s="29"/>
      <c r="AY127" s="357" t="str">
        <f t="shared" si="10"/>
        <v/>
      </c>
      <c r="AZ127" s="31" t="str">
        <f>TRIM(IF('3. Förpackningsdata'!U127="","",'3. Förpackningsdata'!U127))</f>
        <v/>
      </c>
      <c r="BA127" s="79" t="str">
        <f>IF(BC127="","",IF('3. Förpackningsdata'!W127="","",'3. Förpackningsdata'!W127))</f>
        <v/>
      </c>
      <c r="BB127" s="87"/>
      <c r="BC127" s="71" t="str">
        <f>IF('3. Förpackningsdata'!X127="","",'3. Förpackningsdata'!X127)</f>
        <v/>
      </c>
      <c r="BD127" s="87"/>
      <c r="BE127" s="87"/>
      <c r="BF127" s="87"/>
      <c r="BG127" s="87"/>
      <c r="BH127" s="87"/>
      <c r="BI127" s="148" t="str" cm="1">
        <f t="array" ref="BI127">_xlfn.IFS(BA127=Tabeller!$AK$5,"P",BA127=Tabeller!$AK$4,"L",BA127="","")</f>
        <v/>
      </c>
      <c r="BJ127" s="87"/>
      <c r="BK127" s="194" t="str">
        <f t="shared" si="11"/>
        <v/>
      </c>
      <c r="BL127" s="75" t="str">
        <f>TRIM(IF('3. Förpackningsdata'!Y127="","",'3. Förpackningsdata'!Y127))</f>
        <v/>
      </c>
    </row>
    <row r="128" spans="1:64" ht="15" x14ac:dyDescent="0.25">
      <c r="A128" s="73">
        <v>124</v>
      </c>
      <c r="B128" s="73" t="str">
        <f>'APH KIC KIA PC'!I128</f>
        <v>Välj…</v>
      </c>
      <c r="C128" s="73" t="str">
        <f>'APH KIC KIA PC'!K128</f>
        <v>Välj…</v>
      </c>
      <c r="D128" s="449">
        <f>'APH KIC KIA PC'!D128</f>
        <v>0</v>
      </c>
      <c r="E128" s="68" t="s">
        <v>112</v>
      </c>
      <c r="F128" s="68"/>
      <c r="G128" s="69">
        <v>1</v>
      </c>
      <c r="H128" s="534">
        <f>'3. Förpackningsdata'!F128</f>
        <v>0</v>
      </c>
      <c r="I128" s="534">
        <f>'3. Förpackningsdata'!G128</f>
        <v>0</v>
      </c>
      <c r="J128" s="534">
        <f>'3. Förpackningsdata'!I128</f>
        <v>0</v>
      </c>
      <c r="K128" s="534">
        <f>'3. Förpackningsdata'!H128</f>
        <v>0</v>
      </c>
      <c r="L128" s="81"/>
      <c r="M128" s="68" t="s">
        <v>1982</v>
      </c>
      <c r="N128" s="69" t="str">
        <f>IF('APH KIC KIA PC'!X128="","",'APH KIC KIA PC'!X128)</f>
        <v/>
      </c>
      <c r="O128" s="70" t="s">
        <v>1800</v>
      </c>
      <c r="P128" s="451" t="str">
        <f>TRIM('1. Artikeldata Grund'!D128)</f>
        <v/>
      </c>
      <c r="Q128" s="450" t="str">
        <f>IF(S128="","",IF('3. Förpackningsdata'!K128="","",'3. Förpackningsdata'!K128))</f>
        <v/>
      </c>
      <c r="R128" s="35"/>
      <c r="S128" s="28" t="str">
        <f>IF('3. Förpackningsdata'!L128="","",'3. Förpackningsdata'!L128)</f>
        <v/>
      </c>
      <c r="T128" s="26"/>
      <c r="U128" s="26"/>
      <c r="V128" s="26"/>
      <c r="W128" s="26"/>
      <c r="X128" s="26"/>
      <c r="Y128" s="358" t="str" cm="1">
        <f t="array" ref="Y128">IF(AC128&lt;&gt;Tabeller!$AJ$4,_xlfn.IFS(Q128=Tabeller!$AJ$3,"",Q128=Tabeller!$AM$4,"C",Q128=Tabeller!$AM$5,"L",Q128=Tabeller!$AM$6,"P",Q128="",""),"1")</f>
        <v/>
      </c>
      <c r="Z128" s="29"/>
      <c r="AA128" s="357" t="str">
        <f t="shared" si="8"/>
        <v/>
      </c>
      <c r="AB128" s="31" t="str">
        <f>TRIM(IF('3. Förpackningsdata'!M128="","",'3. Förpackningsdata'!M128))</f>
        <v/>
      </c>
      <c r="AC128" s="77" t="str">
        <f>IF(AE128="","",IF('3. Förpackningsdata'!O128="","",'3. Förpackningsdata'!O128))</f>
        <v/>
      </c>
      <c r="AD128" s="71"/>
      <c r="AE128" s="69" t="str">
        <f>IF('3. Förpackningsdata'!P128="","",'3. Förpackningsdata'!P128)</f>
        <v/>
      </c>
      <c r="AF128" s="81"/>
      <c r="AG128" s="81"/>
      <c r="AH128" s="81"/>
      <c r="AI128" s="81"/>
      <c r="AJ128" s="81"/>
      <c r="AK128" s="358" t="str" cm="1">
        <f t="array" ref="AK128">_xlfn.IFS(AC128=Tabeller!$AJ$4,"C",AC128=Tabeller!$AJ$5,"L",AC128=Tabeller!$AJ$6,"P",AC128="","")</f>
        <v/>
      </c>
      <c r="AL128" s="71"/>
      <c r="AM128" s="194" t="str">
        <f t="shared" si="9"/>
        <v/>
      </c>
      <c r="AN128" s="451" t="str">
        <f>TRIM(IF('3. Förpackningsdata'!Q128="","",'3. Förpackningsdata'!Q128))</f>
        <v/>
      </c>
      <c r="AO128" s="78" t="str">
        <f>IF(AQ128="","",IF('3. Förpackningsdata'!S128="","",'3. Förpackningsdata'!S128))</f>
        <v/>
      </c>
      <c r="AP128" s="29"/>
      <c r="AQ128" s="28" t="str">
        <f>IF('3. Förpackningsdata'!T128="","",'3. Förpackningsdata'!T128)</f>
        <v/>
      </c>
      <c r="AR128" s="26"/>
      <c r="AS128" s="26"/>
      <c r="AT128" s="26"/>
      <c r="AU128" s="26"/>
      <c r="AV128" s="26"/>
      <c r="AW128" s="358" t="str" cm="1">
        <f t="array" ref="AW128">_xlfn.IFS(AO128=Tabeller!$AK$5,"P",AO128=Tabeller!$AK$4,"L",AO128="","")</f>
        <v/>
      </c>
      <c r="AX128" s="29"/>
      <c r="AY128" s="357" t="str">
        <f t="shared" si="10"/>
        <v/>
      </c>
      <c r="AZ128" s="31" t="str">
        <f>TRIM(IF('3. Förpackningsdata'!U128="","",'3. Förpackningsdata'!U128))</f>
        <v/>
      </c>
      <c r="BA128" s="79" t="str">
        <f>IF(BC128="","",IF('3. Förpackningsdata'!W128="","",'3. Förpackningsdata'!W128))</f>
        <v/>
      </c>
      <c r="BB128" s="87"/>
      <c r="BC128" s="71" t="str">
        <f>IF('3. Förpackningsdata'!X128="","",'3. Förpackningsdata'!X128)</f>
        <v/>
      </c>
      <c r="BD128" s="87"/>
      <c r="BE128" s="87"/>
      <c r="BF128" s="87"/>
      <c r="BG128" s="87"/>
      <c r="BH128" s="87"/>
      <c r="BI128" s="148" t="str" cm="1">
        <f t="array" ref="BI128">_xlfn.IFS(BA128=Tabeller!$AK$5,"P",BA128=Tabeller!$AK$4,"L",BA128="","")</f>
        <v/>
      </c>
      <c r="BJ128" s="87"/>
      <c r="BK128" s="194" t="str">
        <f t="shared" si="11"/>
        <v/>
      </c>
      <c r="BL128" s="75" t="str">
        <f>TRIM(IF('3. Förpackningsdata'!Y128="","",'3. Förpackningsdata'!Y128))</f>
        <v/>
      </c>
    </row>
    <row r="129" spans="1:64" ht="15" x14ac:dyDescent="0.25">
      <c r="A129" s="73">
        <v>125</v>
      </c>
      <c r="B129" s="73" t="str">
        <f>'APH KIC KIA PC'!I129</f>
        <v>Välj…</v>
      </c>
      <c r="C129" s="73" t="str">
        <f>'APH KIC KIA PC'!K129</f>
        <v>Välj…</v>
      </c>
      <c r="D129" s="449">
        <f>'APH KIC KIA PC'!D129</f>
        <v>0</v>
      </c>
      <c r="E129" s="68" t="s">
        <v>112</v>
      </c>
      <c r="F129" s="68"/>
      <c r="G129" s="69">
        <v>1</v>
      </c>
      <c r="H129" s="534">
        <f>'3. Förpackningsdata'!F129</f>
        <v>0</v>
      </c>
      <c r="I129" s="534">
        <f>'3. Förpackningsdata'!G129</f>
        <v>0</v>
      </c>
      <c r="J129" s="534">
        <f>'3. Förpackningsdata'!I129</f>
        <v>0</v>
      </c>
      <c r="K129" s="534">
        <f>'3. Förpackningsdata'!H129</f>
        <v>0</v>
      </c>
      <c r="L129" s="81"/>
      <c r="M129" s="68" t="s">
        <v>1982</v>
      </c>
      <c r="N129" s="69" t="str">
        <f>IF('APH KIC KIA PC'!X129="","",'APH KIC KIA PC'!X129)</f>
        <v/>
      </c>
      <c r="O129" s="70" t="s">
        <v>1800</v>
      </c>
      <c r="P129" s="451" t="str">
        <f>TRIM('1. Artikeldata Grund'!D129)</f>
        <v/>
      </c>
      <c r="Q129" s="450" t="str">
        <f>IF(S129="","",IF('3. Förpackningsdata'!K129="","",'3. Förpackningsdata'!K129))</f>
        <v/>
      </c>
      <c r="R129" s="35"/>
      <c r="S129" s="28" t="str">
        <f>IF('3. Förpackningsdata'!L129="","",'3. Förpackningsdata'!L129)</f>
        <v/>
      </c>
      <c r="T129" s="26"/>
      <c r="U129" s="26"/>
      <c r="V129" s="26"/>
      <c r="W129" s="26"/>
      <c r="X129" s="26"/>
      <c r="Y129" s="358" t="str" cm="1">
        <f t="array" ref="Y129">IF(AC129&lt;&gt;Tabeller!$AJ$4,_xlfn.IFS(Q129=Tabeller!$AJ$3,"",Q129=Tabeller!$AM$4,"C",Q129=Tabeller!$AM$5,"L",Q129=Tabeller!$AM$6,"P",Q129="",""),"1")</f>
        <v/>
      </c>
      <c r="Z129" s="29"/>
      <c r="AA129" s="357" t="str">
        <f t="shared" si="8"/>
        <v/>
      </c>
      <c r="AB129" s="31" t="str">
        <f>TRIM(IF('3. Förpackningsdata'!M129="","",'3. Förpackningsdata'!M129))</f>
        <v/>
      </c>
      <c r="AC129" s="77" t="str">
        <f>IF(AE129="","",IF('3. Förpackningsdata'!O129="","",'3. Förpackningsdata'!O129))</f>
        <v/>
      </c>
      <c r="AD129" s="71"/>
      <c r="AE129" s="69" t="str">
        <f>IF('3. Förpackningsdata'!P129="","",'3. Förpackningsdata'!P129)</f>
        <v/>
      </c>
      <c r="AF129" s="81"/>
      <c r="AG129" s="81"/>
      <c r="AH129" s="81"/>
      <c r="AI129" s="81"/>
      <c r="AJ129" s="81"/>
      <c r="AK129" s="358" t="str" cm="1">
        <f t="array" ref="AK129">_xlfn.IFS(AC129=Tabeller!$AJ$4,"C",AC129=Tabeller!$AJ$5,"L",AC129=Tabeller!$AJ$6,"P",AC129="","")</f>
        <v/>
      </c>
      <c r="AL129" s="71"/>
      <c r="AM129" s="194" t="str">
        <f t="shared" si="9"/>
        <v/>
      </c>
      <c r="AN129" s="451" t="str">
        <f>TRIM(IF('3. Förpackningsdata'!Q129="","",'3. Förpackningsdata'!Q129))</f>
        <v/>
      </c>
      <c r="AO129" s="78" t="str">
        <f>IF(AQ129="","",IF('3. Förpackningsdata'!S129="","",'3. Förpackningsdata'!S129))</f>
        <v/>
      </c>
      <c r="AP129" s="29"/>
      <c r="AQ129" s="28" t="str">
        <f>IF('3. Förpackningsdata'!T129="","",'3. Förpackningsdata'!T129)</f>
        <v/>
      </c>
      <c r="AR129" s="26"/>
      <c r="AS129" s="26"/>
      <c r="AT129" s="26"/>
      <c r="AU129" s="26"/>
      <c r="AV129" s="26"/>
      <c r="AW129" s="358" t="str" cm="1">
        <f t="array" ref="AW129">_xlfn.IFS(AO129=Tabeller!$AK$5,"P",AO129=Tabeller!$AK$4,"L",AO129="","")</f>
        <v/>
      </c>
      <c r="AX129" s="29"/>
      <c r="AY129" s="357" t="str">
        <f t="shared" si="10"/>
        <v/>
      </c>
      <c r="AZ129" s="31" t="str">
        <f>TRIM(IF('3. Förpackningsdata'!U129="","",'3. Förpackningsdata'!U129))</f>
        <v/>
      </c>
      <c r="BA129" s="79" t="str">
        <f>IF(BC129="","",IF('3. Förpackningsdata'!W129="","",'3. Förpackningsdata'!W129))</f>
        <v/>
      </c>
      <c r="BB129" s="87"/>
      <c r="BC129" s="71" t="str">
        <f>IF('3. Förpackningsdata'!X129="","",'3. Förpackningsdata'!X129)</f>
        <v/>
      </c>
      <c r="BD129" s="87"/>
      <c r="BE129" s="87"/>
      <c r="BF129" s="87"/>
      <c r="BG129" s="87"/>
      <c r="BH129" s="87"/>
      <c r="BI129" s="148" t="str" cm="1">
        <f t="array" ref="BI129">_xlfn.IFS(BA129=Tabeller!$AK$5,"P",BA129=Tabeller!$AK$4,"L",BA129="","")</f>
        <v/>
      </c>
      <c r="BJ129" s="87"/>
      <c r="BK129" s="194" t="str">
        <f t="shared" si="11"/>
        <v/>
      </c>
      <c r="BL129" s="75" t="str">
        <f>TRIM(IF('3. Förpackningsdata'!Y129="","",'3. Förpackningsdata'!Y129))</f>
        <v/>
      </c>
    </row>
    <row r="130" spans="1:64" ht="15" x14ac:dyDescent="0.25">
      <c r="A130" s="73">
        <v>126</v>
      </c>
      <c r="B130" s="73" t="str">
        <f>'APH KIC KIA PC'!I130</f>
        <v>Välj…</v>
      </c>
      <c r="C130" s="73" t="str">
        <f>'APH KIC KIA PC'!K130</f>
        <v>Välj…</v>
      </c>
      <c r="D130" s="449">
        <f>'APH KIC KIA PC'!D130</f>
        <v>0</v>
      </c>
      <c r="E130" s="68" t="s">
        <v>112</v>
      </c>
      <c r="F130" s="68"/>
      <c r="G130" s="69">
        <v>1</v>
      </c>
      <c r="H130" s="534">
        <f>'3. Förpackningsdata'!F130</f>
        <v>0</v>
      </c>
      <c r="I130" s="534">
        <f>'3. Förpackningsdata'!G130</f>
        <v>0</v>
      </c>
      <c r="J130" s="534">
        <f>'3. Förpackningsdata'!I130</f>
        <v>0</v>
      </c>
      <c r="K130" s="534">
        <f>'3. Förpackningsdata'!H130</f>
        <v>0</v>
      </c>
      <c r="L130" s="81"/>
      <c r="M130" s="68" t="s">
        <v>1982</v>
      </c>
      <c r="N130" s="69" t="str">
        <f>IF('APH KIC KIA PC'!X130="","",'APH KIC KIA PC'!X130)</f>
        <v/>
      </c>
      <c r="O130" s="70" t="s">
        <v>1800</v>
      </c>
      <c r="P130" s="451" t="str">
        <f>TRIM('1. Artikeldata Grund'!D130)</f>
        <v/>
      </c>
      <c r="Q130" s="450" t="str">
        <f>IF(S130="","",IF('3. Förpackningsdata'!K130="","",'3. Förpackningsdata'!K130))</f>
        <v/>
      </c>
      <c r="R130" s="35"/>
      <c r="S130" s="28" t="str">
        <f>IF('3. Förpackningsdata'!L130="","",'3. Förpackningsdata'!L130)</f>
        <v/>
      </c>
      <c r="T130" s="26"/>
      <c r="U130" s="26"/>
      <c r="V130" s="26"/>
      <c r="W130" s="26"/>
      <c r="X130" s="26"/>
      <c r="Y130" s="358" t="str" cm="1">
        <f t="array" ref="Y130">IF(AC130&lt;&gt;Tabeller!$AJ$4,_xlfn.IFS(Q130=Tabeller!$AJ$3,"",Q130=Tabeller!$AM$4,"C",Q130=Tabeller!$AM$5,"L",Q130=Tabeller!$AM$6,"P",Q130="",""),"1")</f>
        <v/>
      </c>
      <c r="Z130" s="29"/>
      <c r="AA130" s="357" t="str">
        <f t="shared" si="8"/>
        <v/>
      </c>
      <c r="AB130" s="31" t="str">
        <f>TRIM(IF('3. Förpackningsdata'!M130="","",'3. Förpackningsdata'!M130))</f>
        <v/>
      </c>
      <c r="AC130" s="77" t="str">
        <f>IF(AE130="","",IF('3. Förpackningsdata'!O130="","",'3. Förpackningsdata'!O130))</f>
        <v/>
      </c>
      <c r="AD130" s="71"/>
      <c r="AE130" s="69" t="str">
        <f>IF('3. Förpackningsdata'!P130="","",'3. Förpackningsdata'!P130)</f>
        <v/>
      </c>
      <c r="AF130" s="81"/>
      <c r="AG130" s="81"/>
      <c r="AH130" s="81"/>
      <c r="AI130" s="81"/>
      <c r="AJ130" s="81"/>
      <c r="AK130" s="358" t="str" cm="1">
        <f t="array" ref="AK130">_xlfn.IFS(AC130=Tabeller!$AJ$4,"C",AC130=Tabeller!$AJ$5,"L",AC130=Tabeller!$AJ$6,"P",AC130="","")</f>
        <v/>
      </c>
      <c r="AL130" s="71"/>
      <c r="AM130" s="194" t="str">
        <f t="shared" si="9"/>
        <v/>
      </c>
      <c r="AN130" s="451" t="str">
        <f>TRIM(IF('3. Förpackningsdata'!Q130="","",'3. Förpackningsdata'!Q130))</f>
        <v/>
      </c>
      <c r="AO130" s="78" t="str">
        <f>IF(AQ130="","",IF('3. Förpackningsdata'!S130="","",'3. Förpackningsdata'!S130))</f>
        <v/>
      </c>
      <c r="AP130" s="29"/>
      <c r="AQ130" s="28" t="str">
        <f>IF('3. Förpackningsdata'!T130="","",'3. Förpackningsdata'!T130)</f>
        <v/>
      </c>
      <c r="AR130" s="26"/>
      <c r="AS130" s="26"/>
      <c r="AT130" s="26"/>
      <c r="AU130" s="26"/>
      <c r="AV130" s="26"/>
      <c r="AW130" s="358" t="str" cm="1">
        <f t="array" ref="AW130">_xlfn.IFS(AO130=Tabeller!$AK$5,"P",AO130=Tabeller!$AK$4,"L",AO130="","")</f>
        <v/>
      </c>
      <c r="AX130" s="29"/>
      <c r="AY130" s="357" t="str">
        <f t="shared" si="10"/>
        <v/>
      </c>
      <c r="AZ130" s="31" t="str">
        <f>TRIM(IF('3. Förpackningsdata'!U130="","",'3. Förpackningsdata'!U130))</f>
        <v/>
      </c>
      <c r="BA130" s="79" t="str">
        <f>IF(BC130="","",IF('3. Förpackningsdata'!W130="","",'3. Förpackningsdata'!W130))</f>
        <v/>
      </c>
      <c r="BB130" s="87"/>
      <c r="BC130" s="71" t="str">
        <f>IF('3. Förpackningsdata'!X130="","",'3. Förpackningsdata'!X130)</f>
        <v/>
      </c>
      <c r="BD130" s="87"/>
      <c r="BE130" s="87"/>
      <c r="BF130" s="87"/>
      <c r="BG130" s="87"/>
      <c r="BH130" s="87"/>
      <c r="BI130" s="148" t="str" cm="1">
        <f t="array" ref="BI130">_xlfn.IFS(BA130=Tabeller!$AK$5,"P",BA130=Tabeller!$AK$4,"L",BA130="","")</f>
        <v/>
      </c>
      <c r="BJ130" s="87"/>
      <c r="BK130" s="194" t="str">
        <f t="shared" si="11"/>
        <v/>
      </c>
      <c r="BL130" s="75" t="str">
        <f>TRIM(IF('3. Förpackningsdata'!Y130="","",'3. Förpackningsdata'!Y130))</f>
        <v/>
      </c>
    </row>
    <row r="131" spans="1:64" ht="15" x14ac:dyDescent="0.25">
      <c r="A131" s="73">
        <v>127</v>
      </c>
      <c r="B131" s="73" t="str">
        <f>'APH KIC KIA PC'!I131</f>
        <v>Välj…</v>
      </c>
      <c r="C131" s="73" t="str">
        <f>'APH KIC KIA PC'!K131</f>
        <v>Välj…</v>
      </c>
      <c r="D131" s="449">
        <f>'APH KIC KIA PC'!D131</f>
        <v>0</v>
      </c>
      <c r="E131" s="68" t="s">
        <v>112</v>
      </c>
      <c r="F131" s="68"/>
      <c r="G131" s="69">
        <v>1</v>
      </c>
      <c r="H131" s="534">
        <f>'3. Förpackningsdata'!F131</f>
        <v>0</v>
      </c>
      <c r="I131" s="534">
        <f>'3. Förpackningsdata'!G131</f>
        <v>0</v>
      </c>
      <c r="J131" s="534">
        <f>'3. Förpackningsdata'!I131</f>
        <v>0</v>
      </c>
      <c r="K131" s="534">
        <f>'3. Förpackningsdata'!H131</f>
        <v>0</v>
      </c>
      <c r="L131" s="81"/>
      <c r="M131" s="68" t="s">
        <v>1982</v>
      </c>
      <c r="N131" s="69" t="str">
        <f>IF('APH KIC KIA PC'!X131="","",'APH KIC KIA PC'!X131)</f>
        <v/>
      </c>
      <c r="O131" s="70" t="s">
        <v>1800</v>
      </c>
      <c r="P131" s="451" t="str">
        <f>TRIM('1. Artikeldata Grund'!D131)</f>
        <v/>
      </c>
      <c r="Q131" s="450" t="str">
        <f>IF(S131="","",IF('3. Förpackningsdata'!K131="","",'3. Förpackningsdata'!K131))</f>
        <v/>
      </c>
      <c r="R131" s="35"/>
      <c r="S131" s="28" t="str">
        <f>IF('3. Förpackningsdata'!L131="","",'3. Förpackningsdata'!L131)</f>
        <v/>
      </c>
      <c r="T131" s="26"/>
      <c r="U131" s="26"/>
      <c r="V131" s="26"/>
      <c r="W131" s="26"/>
      <c r="X131" s="26"/>
      <c r="Y131" s="358" t="str" cm="1">
        <f t="array" ref="Y131">IF(AC131&lt;&gt;Tabeller!$AJ$4,_xlfn.IFS(Q131=Tabeller!$AJ$3,"",Q131=Tabeller!$AM$4,"C",Q131=Tabeller!$AM$5,"L",Q131=Tabeller!$AM$6,"P",Q131="",""),"1")</f>
        <v/>
      </c>
      <c r="Z131" s="29"/>
      <c r="AA131" s="357" t="str">
        <f t="shared" si="8"/>
        <v/>
      </c>
      <c r="AB131" s="31" t="str">
        <f>TRIM(IF('3. Förpackningsdata'!M131="","",'3. Förpackningsdata'!M131))</f>
        <v/>
      </c>
      <c r="AC131" s="77" t="str">
        <f>IF(AE131="","",IF('3. Förpackningsdata'!O131="","",'3. Förpackningsdata'!O131))</f>
        <v/>
      </c>
      <c r="AD131" s="71"/>
      <c r="AE131" s="69" t="str">
        <f>IF('3. Förpackningsdata'!P131="","",'3. Förpackningsdata'!P131)</f>
        <v/>
      </c>
      <c r="AF131" s="81"/>
      <c r="AG131" s="81"/>
      <c r="AH131" s="81"/>
      <c r="AI131" s="81"/>
      <c r="AJ131" s="81"/>
      <c r="AK131" s="358" t="str" cm="1">
        <f t="array" ref="AK131">_xlfn.IFS(AC131=Tabeller!$AJ$4,"C",AC131=Tabeller!$AJ$5,"L",AC131=Tabeller!$AJ$6,"P",AC131="","")</f>
        <v/>
      </c>
      <c r="AL131" s="71"/>
      <c r="AM131" s="194" t="str">
        <f t="shared" si="9"/>
        <v/>
      </c>
      <c r="AN131" s="451" t="str">
        <f>TRIM(IF('3. Förpackningsdata'!Q131="","",'3. Förpackningsdata'!Q131))</f>
        <v/>
      </c>
      <c r="AO131" s="78" t="str">
        <f>IF(AQ131="","",IF('3. Förpackningsdata'!S131="","",'3. Förpackningsdata'!S131))</f>
        <v/>
      </c>
      <c r="AP131" s="29"/>
      <c r="AQ131" s="28" t="str">
        <f>IF('3. Förpackningsdata'!T131="","",'3. Förpackningsdata'!T131)</f>
        <v/>
      </c>
      <c r="AR131" s="26"/>
      <c r="AS131" s="26"/>
      <c r="AT131" s="26"/>
      <c r="AU131" s="26"/>
      <c r="AV131" s="26"/>
      <c r="AW131" s="358" t="str" cm="1">
        <f t="array" ref="AW131">_xlfn.IFS(AO131=Tabeller!$AK$5,"P",AO131=Tabeller!$AK$4,"L",AO131="","")</f>
        <v/>
      </c>
      <c r="AX131" s="29"/>
      <c r="AY131" s="357" t="str">
        <f t="shared" si="10"/>
        <v/>
      </c>
      <c r="AZ131" s="31" t="str">
        <f>TRIM(IF('3. Förpackningsdata'!U131="","",'3. Förpackningsdata'!U131))</f>
        <v/>
      </c>
      <c r="BA131" s="79" t="str">
        <f>IF(BC131="","",IF('3. Förpackningsdata'!W131="","",'3. Förpackningsdata'!W131))</f>
        <v/>
      </c>
      <c r="BB131" s="87"/>
      <c r="BC131" s="71" t="str">
        <f>IF('3. Förpackningsdata'!X131="","",'3. Förpackningsdata'!X131)</f>
        <v/>
      </c>
      <c r="BD131" s="87"/>
      <c r="BE131" s="87"/>
      <c r="BF131" s="87"/>
      <c r="BG131" s="87"/>
      <c r="BH131" s="87"/>
      <c r="BI131" s="148" t="str" cm="1">
        <f t="array" ref="BI131">_xlfn.IFS(BA131=Tabeller!$AK$5,"P",BA131=Tabeller!$AK$4,"L",BA131="","")</f>
        <v/>
      </c>
      <c r="BJ131" s="87"/>
      <c r="BK131" s="194" t="str">
        <f t="shared" si="11"/>
        <v/>
      </c>
      <c r="BL131" s="75" t="str">
        <f>TRIM(IF('3. Förpackningsdata'!Y131="","",'3. Förpackningsdata'!Y131))</f>
        <v/>
      </c>
    </row>
    <row r="132" spans="1:64" ht="15" x14ac:dyDescent="0.25">
      <c r="A132" s="73">
        <v>128</v>
      </c>
      <c r="B132" s="73" t="str">
        <f>'APH KIC KIA PC'!I132</f>
        <v>Välj…</v>
      </c>
      <c r="C132" s="73" t="str">
        <f>'APH KIC KIA PC'!K132</f>
        <v>Välj…</v>
      </c>
      <c r="D132" s="449">
        <f>'APH KIC KIA PC'!D132</f>
        <v>0</v>
      </c>
      <c r="E132" s="68" t="s">
        <v>112</v>
      </c>
      <c r="F132" s="68"/>
      <c r="G132" s="69">
        <v>1</v>
      </c>
      <c r="H132" s="534">
        <f>'3. Förpackningsdata'!F132</f>
        <v>0</v>
      </c>
      <c r="I132" s="534">
        <f>'3. Förpackningsdata'!G132</f>
        <v>0</v>
      </c>
      <c r="J132" s="534">
        <f>'3. Förpackningsdata'!I132</f>
        <v>0</v>
      </c>
      <c r="K132" s="534">
        <f>'3. Förpackningsdata'!H132</f>
        <v>0</v>
      </c>
      <c r="L132" s="81"/>
      <c r="M132" s="68" t="s">
        <v>1982</v>
      </c>
      <c r="N132" s="69" t="str">
        <f>IF('APH KIC KIA PC'!X132="","",'APH KIC KIA PC'!X132)</f>
        <v/>
      </c>
      <c r="O132" s="70" t="s">
        <v>1800</v>
      </c>
      <c r="P132" s="451" t="str">
        <f>TRIM('1. Artikeldata Grund'!D132)</f>
        <v/>
      </c>
      <c r="Q132" s="450" t="str">
        <f>IF(S132="","",IF('3. Förpackningsdata'!K132="","",'3. Förpackningsdata'!K132))</f>
        <v/>
      </c>
      <c r="R132" s="35"/>
      <c r="S132" s="28" t="str">
        <f>IF('3. Förpackningsdata'!L132="","",'3. Förpackningsdata'!L132)</f>
        <v/>
      </c>
      <c r="T132" s="26"/>
      <c r="U132" s="26"/>
      <c r="V132" s="26"/>
      <c r="W132" s="26"/>
      <c r="X132" s="26"/>
      <c r="Y132" s="358" t="str" cm="1">
        <f t="array" ref="Y132">IF(AC132&lt;&gt;Tabeller!$AJ$4,_xlfn.IFS(Q132=Tabeller!$AJ$3,"",Q132=Tabeller!$AM$4,"C",Q132=Tabeller!$AM$5,"L",Q132=Tabeller!$AM$6,"P",Q132="",""),"1")</f>
        <v/>
      </c>
      <c r="Z132" s="29"/>
      <c r="AA132" s="357" t="str">
        <f t="shared" si="8"/>
        <v/>
      </c>
      <c r="AB132" s="31" t="str">
        <f>TRIM(IF('3. Förpackningsdata'!M132="","",'3. Förpackningsdata'!M132))</f>
        <v/>
      </c>
      <c r="AC132" s="77" t="str">
        <f>IF(AE132="","",IF('3. Förpackningsdata'!O132="","",'3. Förpackningsdata'!O132))</f>
        <v/>
      </c>
      <c r="AD132" s="71"/>
      <c r="AE132" s="69" t="str">
        <f>IF('3. Förpackningsdata'!P132="","",'3. Förpackningsdata'!P132)</f>
        <v/>
      </c>
      <c r="AF132" s="81"/>
      <c r="AG132" s="81"/>
      <c r="AH132" s="81"/>
      <c r="AI132" s="81"/>
      <c r="AJ132" s="81"/>
      <c r="AK132" s="358" t="str" cm="1">
        <f t="array" ref="AK132">_xlfn.IFS(AC132=Tabeller!$AJ$4,"C",AC132=Tabeller!$AJ$5,"L",AC132=Tabeller!$AJ$6,"P",AC132="","")</f>
        <v/>
      </c>
      <c r="AL132" s="71"/>
      <c r="AM132" s="194" t="str">
        <f t="shared" si="9"/>
        <v/>
      </c>
      <c r="AN132" s="451" t="str">
        <f>TRIM(IF('3. Förpackningsdata'!Q132="","",'3. Förpackningsdata'!Q132))</f>
        <v/>
      </c>
      <c r="AO132" s="78" t="str">
        <f>IF(AQ132="","",IF('3. Förpackningsdata'!S132="","",'3. Förpackningsdata'!S132))</f>
        <v/>
      </c>
      <c r="AP132" s="29"/>
      <c r="AQ132" s="28" t="str">
        <f>IF('3. Förpackningsdata'!T132="","",'3. Förpackningsdata'!T132)</f>
        <v/>
      </c>
      <c r="AR132" s="26"/>
      <c r="AS132" s="26"/>
      <c r="AT132" s="26"/>
      <c r="AU132" s="26"/>
      <c r="AV132" s="26"/>
      <c r="AW132" s="358" t="str" cm="1">
        <f t="array" ref="AW132">_xlfn.IFS(AO132=Tabeller!$AK$5,"P",AO132=Tabeller!$AK$4,"L",AO132="","")</f>
        <v/>
      </c>
      <c r="AX132" s="29"/>
      <c r="AY132" s="357" t="str">
        <f t="shared" si="10"/>
        <v/>
      </c>
      <c r="AZ132" s="31" t="str">
        <f>TRIM(IF('3. Förpackningsdata'!U132="","",'3. Förpackningsdata'!U132))</f>
        <v/>
      </c>
      <c r="BA132" s="79" t="str">
        <f>IF(BC132="","",IF('3. Förpackningsdata'!W132="","",'3. Förpackningsdata'!W132))</f>
        <v/>
      </c>
      <c r="BB132" s="87"/>
      <c r="BC132" s="71" t="str">
        <f>IF('3. Förpackningsdata'!X132="","",'3. Förpackningsdata'!X132)</f>
        <v/>
      </c>
      <c r="BD132" s="87"/>
      <c r="BE132" s="87"/>
      <c r="BF132" s="87"/>
      <c r="BG132" s="87"/>
      <c r="BH132" s="87"/>
      <c r="BI132" s="148" t="str" cm="1">
        <f t="array" ref="BI132">_xlfn.IFS(BA132=Tabeller!$AK$5,"P",BA132=Tabeller!$AK$4,"L",BA132="","")</f>
        <v/>
      </c>
      <c r="BJ132" s="87"/>
      <c r="BK132" s="194" t="str">
        <f t="shared" si="11"/>
        <v/>
      </c>
      <c r="BL132" s="75" t="str">
        <f>TRIM(IF('3. Förpackningsdata'!Y132="","",'3. Förpackningsdata'!Y132))</f>
        <v/>
      </c>
    </row>
    <row r="133" spans="1:64" ht="15" x14ac:dyDescent="0.25">
      <c r="A133" s="73">
        <v>129</v>
      </c>
      <c r="B133" s="73" t="str">
        <f>'APH KIC KIA PC'!I133</f>
        <v>Välj…</v>
      </c>
      <c r="C133" s="73" t="str">
        <f>'APH KIC KIA PC'!K133</f>
        <v>Välj…</v>
      </c>
      <c r="D133" s="449">
        <f>'APH KIC KIA PC'!D133</f>
        <v>0</v>
      </c>
      <c r="E133" s="68" t="s">
        <v>112</v>
      </c>
      <c r="F133" s="68"/>
      <c r="G133" s="69">
        <v>1</v>
      </c>
      <c r="H133" s="534">
        <f>'3. Förpackningsdata'!F133</f>
        <v>0</v>
      </c>
      <c r="I133" s="534">
        <f>'3. Förpackningsdata'!G133</f>
        <v>0</v>
      </c>
      <c r="J133" s="534">
        <f>'3. Förpackningsdata'!I133</f>
        <v>0</v>
      </c>
      <c r="K133" s="534">
        <f>'3. Förpackningsdata'!H133</f>
        <v>0</v>
      </c>
      <c r="L133" s="81"/>
      <c r="M133" s="68" t="s">
        <v>1982</v>
      </c>
      <c r="N133" s="69" t="str">
        <f>IF('APH KIC KIA PC'!X133="","",'APH KIC KIA PC'!X133)</f>
        <v/>
      </c>
      <c r="O133" s="70" t="s">
        <v>1800</v>
      </c>
      <c r="P133" s="451" t="str">
        <f>TRIM('1. Artikeldata Grund'!D133)</f>
        <v/>
      </c>
      <c r="Q133" s="450" t="str">
        <f>IF(S133="","",IF('3. Förpackningsdata'!K133="","",'3. Förpackningsdata'!K133))</f>
        <v/>
      </c>
      <c r="R133" s="35"/>
      <c r="S133" s="28" t="str">
        <f>IF('3. Förpackningsdata'!L133="","",'3. Förpackningsdata'!L133)</f>
        <v/>
      </c>
      <c r="T133" s="26"/>
      <c r="U133" s="26"/>
      <c r="V133" s="26"/>
      <c r="W133" s="26"/>
      <c r="X133" s="26"/>
      <c r="Y133" s="358" t="str" cm="1">
        <f t="array" ref="Y133">IF(AC133&lt;&gt;Tabeller!$AJ$4,_xlfn.IFS(Q133=Tabeller!$AJ$3,"",Q133=Tabeller!$AM$4,"C",Q133=Tabeller!$AM$5,"L",Q133=Tabeller!$AM$6,"P",Q133="",""),"1")</f>
        <v/>
      </c>
      <c r="Z133" s="29"/>
      <c r="AA133" s="357" t="str">
        <f t="shared" si="8"/>
        <v/>
      </c>
      <c r="AB133" s="31" t="str">
        <f>TRIM(IF('3. Förpackningsdata'!M133="","",'3. Förpackningsdata'!M133))</f>
        <v/>
      </c>
      <c r="AC133" s="77" t="str">
        <f>IF(AE133="","",IF('3. Förpackningsdata'!O133="","",'3. Förpackningsdata'!O133))</f>
        <v/>
      </c>
      <c r="AD133" s="71"/>
      <c r="AE133" s="69" t="str">
        <f>IF('3. Förpackningsdata'!P133="","",'3. Förpackningsdata'!P133)</f>
        <v/>
      </c>
      <c r="AF133" s="81"/>
      <c r="AG133" s="81"/>
      <c r="AH133" s="81"/>
      <c r="AI133" s="81"/>
      <c r="AJ133" s="81"/>
      <c r="AK133" s="358" t="str" cm="1">
        <f t="array" ref="AK133">_xlfn.IFS(AC133=Tabeller!$AJ$4,"C",AC133=Tabeller!$AJ$5,"L",AC133=Tabeller!$AJ$6,"P",AC133="","")</f>
        <v/>
      </c>
      <c r="AL133" s="71"/>
      <c r="AM133" s="194" t="str">
        <f t="shared" si="9"/>
        <v/>
      </c>
      <c r="AN133" s="451" t="str">
        <f>TRIM(IF('3. Förpackningsdata'!Q133="","",'3. Förpackningsdata'!Q133))</f>
        <v/>
      </c>
      <c r="AO133" s="78" t="str">
        <f>IF(AQ133="","",IF('3. Förpackningsdata'!S133="","",'3. Förpackningsdata'!S133))</f>
        <v/>
      </c>
      <c r="AP133" s="29"/>
      <c r="AQ133" s="28" t="str">
        <f>IF('3. Förpackningsdata'!T133="","",'3. Förpackningsdata'!T133)</f>
        <v/>
      </c>
      <c r="AR133" s="26"/>
      <c r="AS133" s="26"/>
      <c r="AT133" s="26"/>
      <c r="AU133" s="26"/>
      <c r="AV133" s="26"/>
      <c r="AW133" s="358" t="str" cm="1">
        <f t="array" ref="AW133">_xlfn.IFS(AO133=Tabeller!$AK$5,"P",AO133=Tabeller!$AK$4,"L",AO133="","")</f>
        <v/>
      </c>
      <c r="AX133" s="29"/>
      <c r="AY133" s="357" t="str">
        <f t="shared" si="10"/>
        <v/>
      </c>
      <c r="AZ133" s="31" t="str">
        <f>TRIM(IF('3. Förpackningsdata'!U133="","",'3. Förpackningsdata'!U133))</f>
        <v/>
      </c>
      <c r="BA133" s="79" t="str">
        <f>IF(BC133="","",IF('3. Förpackningsdata'!W133="","",'3. Förpackningsdata'!W133))</f>
        <v/>
      </c>
      <c r="BB133" s="87"/>
      <c r="BC133" s="71" t="str">
        <f>IF('3. Förpackningsdata'!X133="","",'3. Förpackningsdata'!X133)</f>
        <v/>
      </c>
      <c r="BD133" s="87"/>
      <c r="BE133" s="87"/>
      <c r="BF133" s="87"/>
      <c r="BG133" s="87"/>
      <c r="BH133" s="87"/>
      <c r="BI133" s="148" t="str" cm="1">
        <f t="array" ref="BI133">_xlfn.IFS(BA133=Tabeller!$AK$5,"P",BA133=Tabeller!$AK$4,"L",BA133="","")</f>
        <v/>
      </c>
      <c r="BJ133" s="87"/>
      <c r="BK133" s="194" t="str">
        <f t="shared" si="11"/>
        <v/>
      </c>
      <c r="BL133" s="75" t="str">
        <f>TRIM(IF('3. Förpackningsdata'!Y133="","",'3. Förpackningsdata'!Y133))</f>
        <v/>
      </c>
    </row>
    <row r="134" spans="1:64" ht="15" x14ac:dyDescent="0.25">
      <c r="A134" s="73">
        <v>130</v>
      </c>
      <c r="B134" s="73" t="str">
        <f>'APH KIC KIA PC'!I134</f>
        <v>Välj…</v>
      </c>
      <c r="C134" s="73" t="str">
        <f>'APH KIC KIA PC'!K134</f>
        <v>Välj…</v>
      </c>
      <c r="D134" s="449">
        <f>'APH KIC KIA PC'!D134</f>
        <v>0</v>
      </c>
      <c r="E134" s="68" t="s">
        <v>112</v>
      </c>
      <c r="F134" s="68"/>
      <c r="G134" s="69">
        <v>1</v>
      </c>
      <c r="H134" s="534">
        <f>'3. Förpackningsdata'!F134</f>
        <v>0</v>
      </c>
      <c r="I134" s="534">
        <f>'3. Förpackningsdata'!G134</f>
        <v>0</v>
      </c>
      <c r="J134" s="534">
        <f>'3. Förpackningsdata'!I134</f>
        <v>0</v>
      </c>
      <c r="K134" s="534">
        <f>'3. Förpackningsdata'!H134</f>
        <v>0</v>
      </c>
      <c r="L134" s="81"/>
      <c r="M134" s="68" t="s">
        <v>1982</v>
      </c>
      <c r="N134" s="69" t="str">
        <f>IF('APH KIC KIA PC'!X134="","",'APH KIC KIA PC'!X134)</f>
        <v/>
      </c>
      <c r="O134" s="70" t="s">
        <v>1800</v>
      </c>
      <c r="P134" s="451" t="str">
        <f>TRIM('1. Artikeldata Grund'!D134)</f>
        <v/>
      </c>
      <c r="Q134" s="450" t="str">
        <f>IF(S134="","",IF('3. Förpackningsdata'!K134="","",'3. Förpackningsdata'!K134))</f>
        <v/>
      </c>
      <c r="R134" s="35"/>
      <c r="S134" s="28" t="str">
        <f>IF('3. Förpackningsdata'!L134="","",'3. Förpackningsdata'!L134)</f>
        <v/>
      </c>
      <c r="T134" s="26"/>
      <c r="U134" s="26"/>
      <c r="V134" s="26"/>
      <c r="W134" s="26"/>
      <c r="X134" s="26"/>
      <c r="Y134" s="358" t="str" cm="1">
        <f t="array" ref="Y134">IF(AC134&lt;&gt;Tabeller!$AJ$4,_xlfn.IFS(Q134=Tabeller!$AJ$3,"",Q134=Tabeller!$AM$4,"C",Q134=Tabeller!$AM$5,"L",Q134=Tabeller!$AM$6,"P",Q134="",""),"1")</f>
        <v/>
      </c>
      <c r="Z134" s="29"/>
      <c r="AA134" s="357" t="str">
        <f t="shared" si="8"/>
        <v/>
      </c>
      <c r="AB134" s="31" t="str">
        <f>TRIM(IF('3. Förpackningsdata'!M134="","",'3. Förpackningsdata'!M134))</f>
        <v/>
      </c>
      <c r="AC134" s="77" t="str">
        <f>IF(AE134="","",IF('3. Förpackningsdata'!O134="","",'3. Förpackningsdata'!O134))</f>
        <v/>
      </c>
      <c r="AD134" s="71"/>
      <c r="AE134" s="69" t="str">
        <f>IF('3. Förpackningsdata'!P134="","",'3. Förpackningsdata'!P134)</f>
        <v/>
      </c>
      <c r="AF134" s="81"/>
      <c r="AG134" s="81"/>
      <c r="AH134" s="81"/>
      <c r="AI134" s="81"/>
      <c r="AJ134" s="81"/>
      <c r="AK134" s="358" t="str" cm="1">
        <f t="array" ref="AK134">_xlfn.IFS(AC134=Tabeller!$AJ$4,"C",AC134=Tabeller!$AJ$5,"L",AC134=Tabeller!$AJ$6,"P",AC134="","")</f>
        <v/>
      </c>
      <c r="AL134" s="71"/>
      <c r="AM134" s="194" t="str">
        <f t="shared" si="9"/>
        <v/>
      </c>
      <c r="AN134" s="451" t="str">
        <f>TRIM(IF('3. Förpackningsdata'!Q134="","",'3. Förpackningsdata'!Q134))</f>
        <v/>
      </c>
      <c r="AO134" s="78" t="str">
        <f>IF(AQ134="","",IF('3. Förpackningsdata'!S134="","",'3. Förpackningsdata'!S134))</f>
        <v/>
      </c>
      <c r="AP134" s="29"/>
      <c r="AQ134" s="28" t="str">
        <f>IF('3. Förpackningsdata'!T134="","",'3. Förpackningsdata'!T134)</f>
        <v/>
      </c>
      <c r="AR134" s="26"/>
      <c r="AS134" s="26"/>
      <c r="AT134" s="26"/>
      <c r="AU134" s="26"/>
      <c r="AV134" s="26"/>
      <c r="AW134" s="358" t="str" cm="1">
        <f t="array" ref="AW134">_xlfn.IFS(AO134=Tabeller!$AK$5,"P",AO134=Tabeller!$AK$4,"L",AO134="","")</f>
        <v/>
      </c>
      <c r="AX134" s="29"/>
      <c r="AY134" s="357" t="str">
        <f t="shared" si="10"/>
        <v/>
      </c>
      <c r="AZ134" s="31" t="str">
        <f>TRIM(IF('3. Förpackningsdata'!U134="","",'3. Förpackningsdata'!U134))</f>
        <v/>
      </c>
      <c r="BA134" s="79" t="str">
        <f>IF(BC134="","",IF('3. Förpackningsdata'!W134="","",'3. Förpackningsdata'!W134))</f>
        <v/>
      </c>
      <c r="BB134" s="87"/>
      <c r="BC134" s="71" t="str">
        <f>IF('3. Förpackningsdata'!X134="","",'3. Förpackningsdata'!X134)</f>
        <v/>
      </c>
      <c r="BD134" s="87"/>
      <c r="BE134" s="87"/>
      <c r="BF134" s="87"/>
      <c r="BG134" s="87"/>
      <c r="BH134" s="87"/>
      <c r="BI134" s="148" t="str" cm="1">
        <f t="array" ref="BI134">_xlfn.IFS(BA134=Tabeller!$AK$5,"P",BA134=Tabeller!$AK$4,"L",BA134="","")</f>
        <v/>
      </c>
      <c r="BJ134" s="87"/>
      <c r="BK134" s="194" t="str">
        <f t="shared" si="11"/>
        <v/>
      </c>
      <c r="BL134" s="75" t="str">
        <f>TRIM(IF('3. Förpackningsdata'!Y134="","",'3. Förpackningsdata'!Y134))</f>
        <v/>
      </c>
    </row>
    <row r="135" spans="1:64" ht="15" x14ac:dyDescent="0.25">
      <c r="A135" s="73">
        <v>131</v>
      </c>
      <c r="B135" s="73" t="str">
        <f>'APH KIC KIA PC'!I135</f>
        <v>Välj…</v>
      </c>
      <c r="C135" s="73" t="str">
        <f>'APH KIC KIA PC'!K135</f>
        <v>Välj…</v>
      </c>
      <c r="D135" s="449">
        <f>'APH KIC KIA PC'!D135</f>
        <v>0</v>
      </c>
      <c r="E135" s="68" t="s">
        <v>112</v>
      </c>
      <c r="F135" s="68"/>
      <c r="G135" s="69">
        <v>1</v>
      </c>
      <c r="H135" s="534">
        <f>'3. Förpackningsdata'!F135</f>
        <v>0</v>
      </c>
      <c r="I135" s="534">
        <f>'3. Förpackningsdata'!G135</f>
        <v>0</v>
      </c>
      <c r="J135" s="534">
        <f>'3. Förpackningsdata'!I135</f>
        <v>0</v>
      </c>
      <c r="K135" s="534">
        <f>'3. Förpackningsdata'!H135</f>
        <v>0</v>
      </c>
      <c r="L135" s="81"/>
      <c r="M135" s="68" t="s">
        <v>1982</v>
      </c>
      <c r="N135" s="69" t="str">
        <f>IF('APH KIC KIA PC'!X135="","",'APH KIC KIA PC'!X135)</f>
        <v/>
      </c>
      <c r="O135" s="70" t="s">
        <v>1800</v>
      </c>
      <c r="P135" s="451" t="str">
        <f>TRIM('1. Artikeldata Grund'!D135)</f>
        <v/>
      </c>
      <c r="Q135" s="450" t="str">
        <f>IF(S135="","",IF('3. Förpackningsdata'!K135="","",'3. Förpackningsdata'!K135))</f>
        <v/>
      </c>
      <c r="R135" s="35"/>
      <c r="S135" s="28" t="str">
        <f>IF('3. Förpackningsdata'!L135="","",'3. Förpackningsdata'!L135)</f>
        <v/>
      </c>
      <c r="T135" s="26"/>
      <c r="U135" s="26"/>
      <c r="V135" s="26"/>
      <c r="W135" s="26"/>
      <c r="X135" s="26"/>
      <c r="Y135" s="358" t="str" cm="1">
        <f t="array" ref="Y135">IF(AC135&lt;&gt;Tabeller!$AJ$4,_xlfn.IFS(Q135=Tabeller!$AJ$3,"",Q135=Tabeller!$AM$4,"C",Q135=Tabeller!$AM$5,"L",Q135=Tabeller!$AM$6,"P",Q135="",""),"1")</f>
        <v/>
      </c>
      <c r="Z135" s="29"/>
      <c r="AA135" s="357" t="str">
        <f t="shared" si="8"/>
        <v/>
      </c>
      <c r="AB135" s="31" t="str">
        <f>TRIM(IF('3. Förpackningsdata'!M135="","",'3. Förpackningsdata'!M135))</f>
        <v/>
      </c>
      <c r="AC135" s="77" t="str">
        <f>IF(AE135="","",IF('3. Förpackningsdata'!O135="","",'3. Förpackningsdata'!O135))</f>
        <v/>
      </c>
      <c r="AD135" s="71"/>
      <c r="AE135" s="69" t="str">
        <f>IF('3. Förpackningsdata'!P135="","",'3. Förpackningsdata'!P135)</f>
        <v/>
      </c>
      <c r="AF135" s="81"/>
      <c r="AG135" s="81"/>
      <c r="AH135" s="81"/>
      <c r="AI135" s="81"/>
      <c r="AJ135" s="81"/>
      <c r="AK135" s="358" t="str" cm="1">
        <f t="array" ref="AK135">_xlfn.IFS(AC135=Tabeller!$AJ$4,"C",AC135=Tabeller!$AJ$5,"L",AC135=Tabeller!$AJ$6,"P",AC135="","")</f>
        <v/>
      </c>
      <c r="AL135" s="71"/>
      <c r="AM135" s="194" t="str">
        <f t="shared" si="9"/>
        <v/>
      </c>
      <c r="AN135" s="451" t="str">
        <f>TRIM(IF('3. Förpackningsdata'!Q135="","",'3. Förpackningsdata'!Q135))</f>
        <v/>
      </c>
      <c r="AO135" s="78" t="str">
        <f>IF(AQ135="","",IF('3. Förpackningsdata'!S135="","",'3. Förpackningsdata'!S135))</f>
        <v/>
      </c>
      <c r="AP135" s="29"/>
      <c r="AQ135" s="28" t="str">
        <f>IF('3. Förpackningsdata'!T135="","",'3. Förpackningsdata'!T135)</f>
        <v/>
      </c>
      <c r="AR135" s="26"/>
      <c r="AS135" s="26"/>
      <c r="AT135" s="26"/>
      <c r="AU135" s="26"/>
      <c r="AV135" s="26"/>
      <c r="AW135" s="358" t="str" cm="1">
        <f t="array" ref="AW135">_xlfn.IFS(AO135=Tabeller!$AK$5,"P",AO135=Tabeller!$AK$4,"L",AO135="","")</f>
        <v/>
      </c>
      <c r="AX135" s="29"/>
      <c r="AY135" s="357" t="str">
        <f t="shared" si="10"/>
        <v/>
      </c>
      <c r="AZ135" s="31" t="str">
        <f>TRIM(IF('3. Förpackningsdata'!U135="","",'3. Förpackningsdata'!U135))</f>
        <v/>
      </c>
      <c r="BA135" s="79" t="str">
        <f>IF(BC135="","",IF('3. Förpackningsdata'!W135="","",'3. Förpackningsdata'!W135))</f>
        <v/>
      </c>
      <c r="BB135" s="87"/>
      <c r="BC135" s="71" t="str">
        <f>IF('3. Förpackningsdata'!X135="","",'3. Förpackningsdata'!X135)</f>
        <v/>
      </c>
      <c r="BD135" s="87"/>
      <c r="BE135" s="87"/>
      <c r="BF135" s="87"/>
      <c r="BG135" s="87"/>
      <c r="BH135" s="87"/>
      <c r="BI135" s="148" t="str" cm="1">
        <f t="array" ref="BI135">_xlfn.IFS(BA135=Tabeller!$AK$5,"P",BA135=Tabeller!$AK$4,"L",BA135="","")</f>
        <v/>
      </c>
      <c r="BJ135" s="87"/>
      <c r="BK135" s="194" t="str">
        <f t="shared" si="11"/>
        <v/>
      </c>
      <c r="BL135" s="75" t="str">
        <f>TRIM(IF('3. Förpackningsdata'!Y135="","",'3. Förpackningsdata'!Y135))</f>
        <v/>
      </c>
    </row>
    <row r="136" spans="1:64" ht="15" x14ac:dyDescent="0.25">
      <c r="A136" s="73">
        <v>132</v>
      </c>
      <c r="B136" s="73" t="str">
        <f>'APH KIC KIA PC'!I136</f>
        <v>Välj…</v>
      </c>
      <c r="C136" s="73" t="str">
        <f>'APH KIC KIA PC'!K136</f>
        <v>Välj…</v>
      </c>
      <c r="D136" s="449">
        <f>'APH KIC KIA PC'!D136</f>
        <v>0</v>
      </c>
      <c r="E136" s="68" t="s">
        <v>112</v>
      </c>
      <c r="F136" s="68"/>
      <c r="G136" s="69">
        <v>1</v>
      </c>
      <c r="H136" s="534">
        <f>'3. Förpackningsdata'!F136</f>
        <v>0</v>
      </c>
      <c r="I136" s="534">
        <f>'3. Förpackningsdata'!G136</f>
        <v>0</v>
      </c>
      <c r="J136" s="534">
        <f>'3. Förpackningsdata'!I136</f>
        <v>0</v>
      </c>
      <c r="K136" s="534">
        <f>'3. Förpackningsdata'!H136</f>
        <v>0</v>
      </c>
      <c r="L136" s="81"/>
      <c r="M136" s="68" t="s">
        <v>1982</v>
      </c>
      <c r="N136" s="69" t="str">
        <f>IF('APH KIC KIA PC'!X136="","",'APH KIC KIA PC'!X136)</f>
        <v/>
      </c>
      <c r="O136" s="70" t="s">
        <v>1800</v>
      </c>
      <c r="P136" s="451" t="str">
        <f>TRIM('1. Artikeldata Grund'!D136)</f>
        <v/>
      </c>
      <c r="Q136" s="450" t="str">
        <f>IF(S136="","",IF('3. Förpackningsdata'!K136="","",'3. Förpackningsdata'!K136))</f>
        <v/>
      </c>
      <c r="R136" s="35"/>
      <c r="S136" s="28" t="str">
        <f>IF('3. Förpackningsdata'!L136="","",'3. Förpackningsdata'!L136)</f>
        <v/>
      </c>
      <c r="T136" s="26"/>
      <c r="U136" s="26"/>
      <c r="V136" s="26"/>
      <c r="W136" s="26"/>
      <c r="X136" s="26"/>
      <c r="Y136" s="358" t="str" cm="1">
        <f t="array" ref="Y136">IF(AC136&lt;&gt;Tabeller!$AJ$4,_xlfn.IFS(Q136=Tabeller!$AJ$3,"",Q136=Tabeller!$AM$4,"C",Q136=Tabeller!$AM$5,"L",Q136=Tabeller!$AM$6,"P",Q136="",""),"1")</f>
        <v/>
      </c>
      <c r="Z136" s="29"/>
      <c r="AA136" s="357" t="str">
        <f t="shared" si="8"/>
        <v/>
      </c>
      <c r="AB136" s="31" t="str">
        <f>TRIM(IF('3. Förpackningsdata'!M136="","",'3. Förpackningsdata'!M136))</f>
        <v/>
      </c>
      <c r="AC136" s="77" t="str">
        <f>IF(AE136="","",IF('3. Förpackningsdata'!O136="","",'3. Förpackningsdata'!O136))</f>
        <v/>
      </c>
      <c r="AD136" s="71"/>
      <c r="AE136" s="69" t="str">
        <f>IF('3. Förpackningsdata'!P136="","",'3. Förpackningsdata'!P136)</f>
        <v/>
      </c>
      <c r="AF136" s="81"/>
      <c r="AG136" s="81"/>
      <c r="AH136" s="81"/>
      <c r="AI136" s="81"/>
      <c r="AJ136" s="81"/>
      <c r="AK136" s="358" t="str" cm="1">
        <f t="array" ref="AK136">_xlfn.IFS(AC136=Tabeller!$AJ$4,"C",AC136=Tabeller!$AJ$5,"L",AC136=Tabeller!$AJ$6,"P",AC136="","")</f>
        <v/>
      </c>
      <c r="AL136" s="71"/>
      <c r="AM136" s="194" t="str">
        <f t="shared" si="9"/>
        <v/>
      </c>
      <c r="AN136" s="451" t="str">
        <f>TRIM(IF('3. Förpackningsdata'!Q136="","",'3. Förpackningsdata'!Q136))</f>
        <v/>
      </c>
      <c r="AO136" s="78" t="str">
        <f>IF(AQ136="","",IF('3. Förpackningsdata'!S136="","",'3. Förpackningsdata'!S136))</f>
        <v/>
      </c>
      <c r="AP136" s="29"/>
      <c r="AQ136" s="28" t="str">
        <f>IF('3. Förpackningsdata'!T136="","",'3. Förpackningsdata'!T136)</f>
        <v/>
      </c>
      <c r="AR136" s="26"/>
      <c r="AS136" s="26"/>
      <c r="AT136" s="26"/>
      <c r="AU136" s="26"/>
      <c r="AV136" s="26"/>
      <c r="AW136" s="358" t="str" cm="1">
        <f t="array" ref="AW136">_xlfn.IFS(AO136=Tabeller!$AK$5,"P",AO136=Tabeller!$AK$4,"L",AO136="","")</f>
        <v/>
      </c>
      <c r="AX136" s="29"/>
      <c r="AY136" s="357" t="str">
        <f t="shared" si="10"/>
        <v/>
      </c>
      <c r="AZ136" s="31" t="str">
        <f>TRIM(IF('3. Förpackningsdata'!U136="","",'3. Förpackningsdata'!U136))</f>
        <v/>
      </c>
      <c r="BA136" s="79" t="str">
        <f>IF(BC136="","",IF('3. Förpackningsdata'!W136="","",'3. Förpackningsdata'!W136))</f>
        <v/>
      </c>
      <c r="BB136" s="87"/>
      <c r="BC136" s="71" t="str">
        <f>IF('3. Förpackningsdata'!X136="","",'3. Förpackningsdata'!X136)</f>
        <v/>
      </c>
      <c r="BD136" s="87"/>
      <c r="BE136" s="87"/>
      <c r="BF136" s="87"/>
      <c r="BG136" s="87"/>
      <c r="BH136" s="87"/>
      <c r="BI136" s="148" t="str" cm="1">
        <f t="array" ref="BI136">_xlfn.IFS(BA136=Tabeller!$AK$5,"P",BA136=Tabeller!$AK$4,"L",BA136="","")</f>
        <v/>
      </c>
      <c r="BJ136" s="87"/>
      <c r="BK136" s="194" t="str">
        <f t="shared" si="11"/>
        <v/>
      </c>
      <c r="BL136" s="75" t="str">
        <f>TRIM(IF('3. Förpackningsdata'!Y136="","",'3. Förpackningsdata'!Y136))</f>
        <v/>
      </c>
    </row>
    <row r="137" spans="1:64" ht="15" x14ac:dyDescent="0.25">
      <c r="A137" s="73">
        <v>133</v>
      </c>
      <c r="B137" s="73" t="str">
        <f>'APH KIC KIA PC'!I137</f>
        <v>Välj…</v>
      </c>
      <c r="C137" s="73" t="str">
        <f>'APH KIC KIA PC'!K137</f>
        <v>Välj…</v>
      </c>
      <c r="D137" s="449">
        <f>'APH KIC KIA PC'!D137</f>
        <v>0</v>
      </c>
      <c r="E137" s="68" t="s">
        <v>112</v>
      </c>
      <c r="F137" s="68"/>
      <c r="G137" s="69">
        <v>1</v>
      </c>
      <c r="H137" s="534">
        <f>'3. Förpackningsdata'!F137</f>
        <v>0</v>
      </c>
      <c r="I137" s="534">
        <f>'3. Förpackningsdata'!G137</f>
        <v>0</v>
      </c>
      <c r="J137" s="534">
        <f>'3. Förpackningsdata'!I137</f>
        <v>0</v>
      </c>
      <c r="K137" s="534">
        <f>'3. Förpackningsdata'!H137</f>
        <v>0</v>
      </c>
      <c r="L137" s="81"/>
      <c r="M137" s="68" t="s">
        <v>1982</v>
      </c>
      <c r="N137" s="69" t="str">
        <f>IF('APH KIC KIA PC'!X137="","",'APH KIC KIA PC'!X137)</f>
        <v/>
      </c>
      <c r="O137" s="70" t="s">
        <v>1800</v>
      </c>
      <c r="P137" s="451" t="str">
        <f>TRIM('1. Artikeldata Grund'!D137)</f>
        <v/>
      </c>
      <c r="Q137" s="450" t="str">
        <f>IF(S137="","",IF('3. Förpackningsdata'!K137="","",'3. Förpackningsdata'!K137))</f>
        <v/>
      </c>
      <c r="R137" s="35"/>
      <c r="S137" s="28" t="str">
        <f>IF('3. Förpackningsdata'!L137="","",'3. Förpackningsdata'!L137)</f>
        <v/>
      </c>
      <c r="T137" s="26"/>
      <c r="U137" s="26"/>
      <c r="V137" s="26"/>
      <c r="W137" s="26"/>
      <c r="X137" s="26"/>
      <c r="Y137" s="358" t="str" cm="1">
        <f t="array" ref="Y137">IF(AC137&lt;&gt;Tabeller!$AJ$4,_xlfn.IFS(Q137=Tabeller!$AJ$3,"",Q137=Tabeller!$AM$4,"C",Q137=Tabeller!$AM$5,"L",Q137=Tabeller!$AM$6,"P",Q137="",""),"1")</f>
        <v/>
      </c>
      <c r="Z137" s="29"/>
      <c r="AA137" s="357" t="str">
        <f t="shared" si="8"/>
        <v/>
      </c>
      <c r="AB137" s="31" t="str">
        <f>TRIM(IF('3. Förpackningsdata'!M137="","",'3. Förpackningsdata'!M137))</f>
        <v/>
      </c>
      <c r="AC137" s="77" t="str">
        <f>IF(AE137="","",IF('3. Förpackningsdata'!O137="","",'3. Förpackningsdata'!O137))</f>
        <v/>
      </c>
      <c r="AD137" s="71"/>
      <c r="AE137" s="69" t="str">
        <f>IF('3. Förpackningsdata'!P137="","",'3. Förpackningsdata'!P137)</f>
        <v/>
      </c>
      <c r="AF137" s="81"/>
      <c r="AG137" s="81"/>
      <c r="AH137" s="81"/>
      <c r="AI137" s="81"/>
      <c r="AJ137" s="81"/>
      <c r="AK137" s="358" t="str" cm="1">
        <f t="array" ref="AK137">_xlfn.IFS(AC137=Tabeller!$AJ$4,"C",AC137=Tabeller!$AJ$5,"L",AC137=Tabeller!$AJ$6,"P",AC137="","")</f>
        <v/>
      </c>
      <c r="AL137" s="71"/>
      <c r="AM137" s="194" t="str">
        <f t="shared" si="9"/>
        <v/>
      </c>
      <c r="AN137" s="451" t="str">
        <f>TRIM(IF('3. Förpackningsdata'!Q137="","",'3. Förpackningsdata'!Q137))</f>
        <v/>
      </c>
      <c r="AO137" s="78" t="str">
        <f>IF(AQ137="","",IF('3. Förpackningsdata'!S137="","",'3. Förpackningsdata'!S137))</f>
        <v/>
      </c>
      <c r="AP137" s="29"/>
      <c r="AQ137" s="28" t="str">
        <f>IF('3. Förpackningsdata'!T137="","",'3. Förpackningsdata'!T137)</f>
        <v/>
      </c>
      <c r="AR137" s="26"/>
      <c r="AS137" s="26"/>
      <c r="AT137" s="26"/>
      <c r="AU137" s="26"/>
      <c r="AV137" s="26"/>
      <c r="AW137" s="358" t="str" cm="1">
        <f t="array" ref="AW137">_xlfn.IFS(AO137=Tabeller!$AK$5,"P",AO137=Tabeller!$AK$4,"L",AO137="","")</f>
        <v/>
      </c>
      <c r="AX137" s="29"/>
      <c r="AY137" s="357" t="str">
        <f t="shared" si="10"/>
        <v/>
      </c>
      <c r="AZ137" s="31" t="str">
        <f>TRIM(IF('3. Förpackningsdata'!U137="","",'3. Förpackningsdata'!U137))</f>
        <v/>
      </c>
      <c r="BA137" s="79" t="str">
        <f>IF(BC137="","",IF('3. Förpackningsdata'!W137="","",'3. Förpackningsdata'!W137))</f>
        <v/>
      </c>
      <c r="BB137" s="87"/>
      <c r="BC137" s="71" t="str">
        <f>IF('3. Förpackningsdata'!X137="","",'3. Förpackningsdata'!X137)</f>
        <v/>
      </c>
      <c r="BD137" s="87"/>
      <c r="BE137" s="87"/>
      <c r="BF137" s="87"/>
      <c r="BG137" s="87"/>
      <c r="BH137" s="87"/>
      <c r="BI137" s="148" t="str" cm="1">
        <f t="array" ref="BI137">_xlfn.IFS(BA137=Tabeller!$AK$5,"P",BA137=Tabeller!$AK$4,"L",BA137="","")</f>
        <v/>
      </c>
      <c r="BJ137" s="87"/>
      <c r="BK137" s="194" t="str">
        <f t="shared" si="11"/>
        <v/>
      </c>
      <c r="BL137" s="75" t="str">
        <f>TRIM(IF('3. Förpackningsdata'!Y137="","",'3. Förpackningsdata'!Y137))</f>
        <v/>
      </c>
    </row>
    <row r="138" spans="1:64" ht="15" x14ac:dyDescent="0.25">
      <c r="A138" s="73">
        <v>134</v>
      </c>
      <c r="B138" s="73" t="str">
        <f>'APH KIC KIA PC'!I138</f>
        <v>Välj…</v>
      </c>
      <c r="C138" s="73" t="str">
        <f>'APH KIC KIA PC'!K138</f>
        <v>Välj…</v>
      </c>
      <c r="D138" s="449">
        <f>'APH KIC KIA PC'!D138</f>
        <v>0</v>
      </c>
      <c r="E138" s="68" t="s">
        <v>112</v>
      </c>
      <c r="F138" s="68"/>
      <c r="G138" s="69">
        <v>1</v>
      </c>
      <c r="H138" s="534">
        <f>'3. Förpackningsdata'!F138</f>
        <v>0</v>
      </c>
      <c r="I138" s="534">
        <f>'3. Förpackningsdata'!G138</f>
        <v>0</v>
      </c>
      <c r="J138" s="534">
        <f>'3. Förpackningsdata'!I138</f>
        <v>0</v>
      </c>
      <c r="K138" s="534">
        <f>'3. Förpackningsdata'!H138</f>
        <v>0</v>
      </c>
      <c r="L138" s="81"/>
      <c r="M138" s="68" t="s">
        <v>1982</v>
      </c>
      <c r="N138" s="69" t="str">
        <f>IF('APH KIC KIA PC'!X138="","",'APH KIC KIA PC'!X138)</f>
        <v/>
      </c>
      <c r="O138" s="70" t="s">
        <v>1800</v>
      </c>
      <c r="P138" s="451" t="str">
        <f>TRIM('1. Artikeldata Grund'!D138)</f>
        <v/>
      </c>
      <c r="Q138" s="450" t="str">
        <f>IF(S138="","",IF('3. Förpackningsdata'!K138="","",'3. Förpackningsdata'!K138))</f>
        <v/>
      </c>
      <c r="R138" s="35"/>
      <c r="S138" s="28" t="str">
        <f>IF('3. Förpackningsdata'!L138="","",'3. Förpackningsdata'!L138)</f>
        <v/>
      </c>
      <c r="T138" s="26"/>
      <c r="U138" s="26"/>
      <c r="V138" s="26"/>
      <c r="W138" s="26"/>
      <c r="X138" s="26"/>
      <c r="Y138" s="358" t="str" cm="1">
        <f t="array" ref="Y138">IF(AC138&lt;&gt;Tabeller!$AJ$4,_xlfn.IFS(Q138=Tabeller!$AJ$3,"",Q138=Tabeller!$AM$4,"C",Q138=Tabeller!$AM$5,"L",Q138=Tabeller!$AM$6,"P",Q138="",""),"1")</f>
        <v/>
      </c>
      <c r="Z138" s="29"/>
      <c r="AA138" s="357" t="str">
        <f t="shared" si="8"/>
        <v/>
      </c>
      <c r="AB138" s="31" t="str">
        <f>TRIM(IF('3. Förpackningsdata'!M138="","",'3. Förpackningsdata'!M138))</f>
        <v/>
      </c>
      <c r="AC138" s="77" t="str">
        <f>IF(AE138="","",IF('3. Förpackningsdata'!O138="","",'3. Förpackningsdata'!O138))</f>
        <v/>
      </c>
      <c r="AD138" s="71"/>
      <c r="AE138" s="69" t="str">
        <f>IF('3. Förpackningsdata'!P138="","",'3. Förpackningsdata'!P138)</f>
        <v/>
      </c>
      <c r="AF138" s="81"/>
      <c r="AG138" s="81"/>
      <c r="AH138" s="81"/>
      <c r="AI138" s="81"/>
      <c r="AJ138" s="81"/>
      <c r="AK138" s="358" t="str" cm="1">
        <f t="array" ref="AK138">_xlfn.IFS(AC138=Tabeller!$AJ$4,"C",AC138=Tabeller!$AJ$5,"L",AC138=Tabeller!$AJ$6,"P",AC138="","")</f>
        <v/>
      </c>
      <c r="AL138" s="71"/>
      <c r="AM138" s="194" t="str">
        <f t="shared" si="9"/>
        <v/>
      </c>
      <c r="AN138" s="451" t="str">
        <f>TRIM(IF('3. Förpackningsdata'!Q138="","",'3. Förpackningsdata'!Q138))</f>
        <v/>
      </c>
      <c r="AO138" s="78" t="str">
        <f>IF(AQ138="","",IF('3. Förpackningsdata'!S138="","",'3. Förpackningsdata'!S138))</f>
        <v/>
      </c>
      <c r="AP138" s="29"/>
      <c r="AQ138" s="28" t="str">
        <f>IF('3. Förpackningsdata'!T138="","",'3. Förpackningsdata'!T138)</f>
        <v/>
      </c>
      <c r="AR138" s="26"/>
      <c r="AS138" s="26"/>
      <c r="AT138" s="26"/>
      <c r="AU138" s="26"/>
      <c r="AV138" s="26"/>
      <c r="AW138" s="358" t="str" cm="1">
        <f t="array" ref="AW138">_xlfn.IFS(AO138=Tabeller!$AK$5,"P",AO138=Tabeller!$AK$4,"L",AO138="","")</f>
        <v/>
      </c>
      <c r="AX138" s="29"/>
      <c r="AY138" s="357" t="str">
        <f t="shared" si="10"/>
        <v/>
      </c>
      <c r="AZ138" s="31" t="str">
        <f>TRIM(IF('3. Förpackningsdata'!U138="","",'3. Förpackningsdata'!U138))</f>
        <v/>
      </c>
      <c r="BA138" s="79" t="str">
        <f>IF(BC138="","",IF('3. Förpackningsdata'!W138="","",'3. Förpackningsdata'!W138))</f>
        <v/>
      </c>
      <c r="BB138" s="87"/>
      <c r="BC138" s="71" t="str">
        <f>IF('3. Förpackningsdata'!X138="","",'3. Förpackningsdata'!X138)</f>
        <v/>
      </c>
      <c r="BD138" s="87"/>
      <c r="BE138" s="87"/>
      <c r="BF138" s="87"/>
      <c r="BG138" s="87"/>
      <c r="BH138" s="87"/>
      <c r="BI138" s="148" t="str" cm="1">
        <f t="array" ref="BI138">_xlfn.IFS(BA138=Tabeller!$AK$5,"P",BA138=Tabeller!$AK$4,"L",BA138="","")</f>
        <v/>
      </c>
      <c r="BJ138" s="87"/>
      <c r="BK138" s="194" t="str">
        <f t="shared" si="11"/>
        <v/>
      </c>
      <c r="BL138" s="75" t="str">
        <f>TRIM(IF('3. Förpackningsdata'!Y138="","",'3. Förpackningsdata'!Y138))</f>
        <v/>
      </c>
    </row>
    <row r="139" spans="1:64" ht="15" x14ac:dyDescent="0.25">
      <c r="A139" s="73">
        <v>135</v>
      </c>
      <c r="B139" s="73" t="str">
        <f>'APH KIC KIA PC'!I139</f>
        <v>Välj…</v>
      </c>
      <c r="C139" s="73" t="str">
        <f>'APH KIC KIA PC'!K139</f>
        <v>Välj…</v>
      </c>
      <c r="D139" s="449">
        <f>'APH KIC KIA PC'!D139</f>
        <v>0</v>
      </c>
      <c r="E139" s="68" t="s">
        <v>112</v>
      </c>
      <c r="F139" s="68"/>
      <c r="G139" s="69">
        <v>1</v>
      </c>
      <c r="H139" s="534">
        <f>'3. Förpackningsdata'!F139</f>
        <v>0</v>
      </c>
      <c r="I139" s="534">
        <f>'3. Förpackningsdata'!G139</f>
        <v>0</v>
      </c>
      <c r="J139" s="534">
        <f>'3. Förpackningsdata'!I139</f>
        <v>0</v>
      </c>
      <c r="K139" s="534">
        <f>'3. Förpackningsdata'!H139</f>
        <v>0</v>
      </c>
      <c r="L139" s="81"/>
      <c r="M139" s="68" t="s">
        <v>1982</v>
      </c>
      <c r="N139" s="69" t="str">
        <f>IF('APH KIC KIA PC'!X139="","",'APH KIC KIA PC'!X139)</f>
        <v/>
      </c>
      <c r="O139" s="70" t="s">
        <v>1800</v>
      </c>
      <c r="P139" s="451" t="str">
        <f>TRIM('1. Artikeldata Grund'!D139)</f>
        <v/>
      </c>
      <c r="Q139" s="450" t="str">
        <f>IF(S139="","",IF('3. Förpackningsdata'!K139="","",'3. Förpackningsdata'!K139))</f>
        <v/>
      </c>
      <c r="R139" s="35"/>
      <c r="S139" s="28" t="str">
        <f>IF('3. Förpackningsdata'!L139="","",'3. Förpackningsdata'!L139)</f>
        <v/>
      </c>
      <c r="T139" s="26"/>
      <c r="U139" s="26"/>
      <c r="V139" s="26"/>
      <c r="W139" s="26"/>
      <c r="X139" s="26"/>
      <c r="Y139" s="358" t="str" cm="1">
        <f t="array" ref="Y139">IF(AC139&lt;&gt;Tabeller!$AJ$4,_xlfn.IFS(Q139=Tabeller!$AJ$3,"",Q139=Tabeller!$AM$4,"C",Q139=Tabeller!$AM$5,"L",Q139=Tabeller!$AM$6,"P",Q139="",""),"1")</f>
        <v/>
      </c>
      <c r="Z139" s="29"/>
      <c r="AA139" s="357" t="str">
        <f t="shared" si="8"/>
        <v/>
      </c>
      <c r="AB139" s="31" t="str">
        <f>TRIM(IF('3. Förpackningsdata'!M139="","",'3. Förpackningsdata'!M139))</f>
        <v/>
      </c>
      <c r="AC139" s="77" t="str">
        <f>IF(AE139="","",IF('3. Förpackningsdata'!O139="","",'3. Förpackningsdata'!O139))</f>
        <v/>
      </c>
      <c r="AD139" s="71"/>
      <c r="AE139" s="69" t="str">
        <f>IF('3. Förpackningsdata'!P139="","",'3. Förpackningsdata'!P139)</f>
        <v/>
      </c>
      <c r="AF139" s="81"/>
      <c r="AG139" s="81"/>
      <c r="AH139" s="81"/>
      <c r="AI139" s="81"/>
      <c r="AJ139" s="81"/>
      <c r="AK139" s="358" t="str" cm="1">
        <f t="array" ref="AK139">_xlfn.IFS(AC139=Tabeller!$AJ$4,"C",AC139=Tabeller!$AJ$5,"L",AC139=Tabeller!$AJ$6,"P",AC139="","")</f>
        <v/>
      </c>
      <c r="AL139" s="71"/>
      <c r="AM139" s="194" t="str">
        <f t="shared" si="9"/>
        <v/>
      </c>
      <c r="AN139" s="451" t="str">
        <f>TRIM(IF('3. Förpackningsdata'!Q139="","",'3. Förpackningsdata'!Q139))</f>
        <v/>
      </c>
      <c r="AO139" s="78" t="str">
        <f>IF(AQ139="","",IF('3. Förpackningsdata'!S139="","",'3. Förpackningsdata'!S139))</f>
        <v/>
      </c>
      <c r="AP139" s="29"/>
      <c r="AQ139" s="28" t="str">
        <f>IF('3. Förpackningsdata'!T139="","",'3. Förpackningsdata'!T139)</f>
        <v/>
      </c>
      <c r="AR139" s="26"/>
      <c r="AS139" s="26"/>
      <c r="AT139" s="26"/>
      <c r="AU139" s="26"/>
      <c r="AV139" s="26"/>
      <c r="AW139" s="358" t="str" cm="1">
        <f t="array" ref="AW139">_xlfn.IFS(AO139=Tabeller!$AK$5,"P",AO139=Tabeller!$AK$4,"L",AO139="","")</f>
        <v/>
      </c>
      <c r="AX139" s="29"/>
      <c r="AY139" s="357" t="str">
        <f t="shared" si="10"/>
        <v/>
      </c>
      <c r="AZ139" s="31" t="str">
        <f>TRIM(IF('3. Förpackningsdata'!U139="","",'3. Förpackningsdata'!U139))</f>
        <v/>
      </c>
      <c r="BA139" s="79" t="str">
        <f>IF(BC139="","",IF('3. Förpackningsdata'!W139="","",'3. Förpackningsdata'!W139))</f>
        <v/>
      </c>
      <c r="BB139" s="87"/>
      <c r="BC139" s="71" t="str">
        <f>IF('3. Förpackningsdata'!X139="","",'3. Förpackningsdata'!X139)</f>
        <v/>
      </c>
      <c r="BD139" s="87"/>
      <c r="BE139" s="87"/>
      <c r="BF139" s="87"/>
      <c r="BG139" s="87"/>
      <c r="BH139" s="87"/>
      <c r="BI139" s="148" t="str" cm="1">
        <f t="array" ref="BI139">_xlfn.IFS(BA139=Tabeller!$AK$5,"P",BA139=Tabeller!$AK$4,"L",BA139="","")</f>
        <v/>
      </c>
      <c r="BJ139" s="87"/>
      <c r="BK139" s="194" t="str">
        <f t="shared" si="11"/>
        <v/>
      </c>
      <c r="BL139" s="75" t="str">
        <f>TRIM(IF('3. Förpackningsdata'!Y139="","",'3. Förpackningsdata'!Y139))</f>
        <v/>
      </c>
    </row>
    <row r="140" spans="1:64" ht="15" x14ac:dyDescent="0.25">
      <c r="A140" s="73">
        <v>136</v>
      </c>
      <c r="B140" s="73" t="str">
        <f>'APH KIC KIA PC'!I140</f>
        <v>Välj…</v>
      </c>
      <c r="C140" s="73" t="str">
        <f>'APH KIC KIA PC'!K140</f>
        <v>Välj…</v>
      </c>
      <c r="D140" s="449">
        <f>'APH KIC KIA PC'!D140</f>
        <v>0</v>
      </c>
      <c r="E140" s="68" t="s">
        <v>112</v>
      </c>
      <c r="F140" s="68"/>
      <c r="G140" s="69">
        <v>1</v>
      </c>
      <c r="H140" s="534">
        <f>'3. Förpackningsdata'!F140</f>
        <v>0</v>
      </c>
      <c r="I140" s="534">
        <f>'3. Förpackningsdata'!G140</f>
        <v>0</v>
      </c>
      <c r="J140" s="534">
        <f>'3. Förpackningsdata'!I140</f>
        <v>0</v>
      </c>
      <c r="K140" s="534">
        <f>'3. Förpackningsdata'!H140</f>
        <v>0</v>
      </c>
      <c r="L140" s="81"/>
      <c r="M140" s="68" t="s">
        <v>1982</v>
      </c>
      <c r="N140" s="69" t="str">
        <f>IF('APH KIC KIA PC'!X140="","",'APH KIC KIA PC'!X140)</f>
        <v/>
      </c>
      <c r="O140" s="70" t="s">
        <v>1800</v>
      </c>
      <c r="P140" s="451" t="str">
        <f>TRIM('1. Artikeldata Grund'!D140)</f>
        <v/>
      </c>
      <c r="Q140" s="450" t="str">
        <f>IF(S140="","",IF('3. Förpackningsdata'!K140="","",'3. Förpackningsdata'!K140))</f>
        <v/>
      </c>
      <c r="R140" s="35"/>
      <c r="S140" s="28" t="str">
        <f>IF('3. Förpackningsdata'!L140="","",'3. Förpackningsdata'!L140)</f>
        <v/>
      </c>
      <c r="T140" s="26"/>
      <c r="U140" s="26"/>
      <c r="V140" s="26"/>
      <c r="W140" s="26"/>
      <c r="X140" s="26"/>
      <c r="Y140" s="358" t="str" cm="1">
        <f t="array" ref="Y140">IF(AC140&lt;&gt;Tabeller!$AJ$4,_xlfn.IFS(Q140=Tabeller!$AJ$3,"",Q140=Tabeller!$AM$4,"C",Q140=Tabeller!$AM$5,"L",Q140=Tabeller!$AM$6,"P",Q140="",""),"1")</f>
        <v/>
      </c>
      <c r="Z140" s="29"/>
      <c r="AA140" s="357" t="str">
        <f t="shared" si="8"/>
        <v/>
      </c>
      <c r="AB140" s="31" t="str">
        <f>TRIM(IF('3. Förpackningsdata'!M140="","",'3. Förpackningsdata'!M140))</f>
        <v/>
      </c>
      <c r="AC140" s="77" t="str">
        <f>IF(AE140="","",IF('3. Förpackningsdata'!O140="","",'3. Förpackningsdata'!O140))</f>
        <v/>
      </c>
      <c r="AD140" s="71"/>
      <c r="AE140" s="69" t="str">
        <f>IF('3. Förpackningsdata'!P140="","",'3. Förpackningsdata'!P140)</f>
        <v/>
      </c>
      <c r="AF140" s="81"/>
      <c r="AG140" s="81"/>
      <c r="AH140" s="81"/>
      <c r="AI140" s="81"/>
      <c r="AJ140" s="81"/>
      <c r="AK140" s="358" t="str" cm="1">
        <f t="array" ref="AK140">_xlfn.IFS(AC140=Tabeller!$AJ$4,"C",AC140=Tabeller!$AJ$5,"L",AC140=Tabeller!$AJ$6,"P",AC140="","")</f>
        <v/>
      </c>
      <c r="AL140" s="71"/>
      <c r="AM140" s="194" t="str">
        <f t="shared" si="9"/>
        <v/>
      </c>
      <c r="AN140" s="451" t="str">
        <f>TRIM(IF('3. Förpackningsdata'!Q140="","",'3. Förpackningsdata'!Q140))</f>
        <v/>
      </c>
      <c r="AO140" s="78" t="str">
        <f>IF(AQ140="","",IF('3. Förpackningsdata'!S140="","",'3. Förpackningsdata'!S140))</f>
        <v/>
      </c>
      <c r="AP140" s="29"/>
      <c r="AQ140" s="28" t="str">
        <f>IF('3. Förpackningsdata'!T140="","",'3. Förpackningsdata'!T140)</f>
        <v/>
      </c>
      <c r="AR140" s="26"/>
      <c r="AS140" s="26"/>
      <c r="AT140" s="26"/>
      <c r="AU140" s="26"/>
      <c r="AV140" s="26"/>
      <c r="AW140" s="358" t="str" cm="1">
        <f t="array" ref="AW140">_xlfn.IFS(AO140=Tabeller!$AK$5,"P",AO140=Tabeller!$AK$4,"L",AO140="","")</f>
        <v/>
      </c>
      <c r="AX140" s="29"/>
      <c r="AY140" s="357" t="str">
        <f t="shared" si="10"/>
        <v/>
      </c>
      <c r="AZ140" s="31" t="str">
        <f>TRIM(IF('3. Förpackningsdata'!U140="","",'3. Förpackningsdata'!U140))</f>
        <v/>
      </c>
      <c r="BA140" s="79" t="str">
        <f>IF(BC140="","",IF('3. Förpackningsdata'!W140="","",'3. Förpackningsdata'!W140))</f>
        <v/>
      </c>
      <c r="BB140" s="87"/>
      <c r="BC140" s="71" t="str">
        <f>IF('3. Förpackningsdata'!X140="","",'3. Förpackningsdata'!X140)</f>
        <v/>
      </c>
      <c r="BD140" s="87"/>
      <c r="BE140" s="87"/>
      <c r="BF140" s="87"/>
      <c r="BG140" s="87"/>
      <c r="BH140" s="87"/>
      <c r="BI140" s="148" t="str" cm="1">
        <f t="array" ref="BI140">_xlfn.IFS(BA140=Tabeller!$AK$5,"P",BA140=Tabeller!$AK$4,"L",BA140="","")</f>
        <v/>
      </c>
      <c r="BJ140" s="87"/>
      <c r="BK140" s="194" t="str">
        <f t="shared" si="11"/>
        <v/>
      </c>
      <c r="BL140" s="75" t="str">
        <f>TRIM(IF('3. Förpackningsdata'!Y140="","",'3. Förpackningsdata'!Y140))</f>
        <v/>
      </c>
    </row>
    <row r="141" spans="1:64" ht="15" x14ac:dyDescent="0.25">
      <c r="A141" s="73">
        <v>137</v>
      </c>
      <c r="B141" s="73" t="str">
        <f>'APH KIC KIA PC'!I141</f>
        <v>Välj…</v>
      </c>
      <c r="C141" s="73" t="str">
        <f>'APH KIC KIA PC'!K141</f>
        <v>Välj…</v>
      </c>
      <c r="D141" s="449">
        <f>'APH KIC KIA PC'!D141</f>
        <v>0</v>
      </c>
      <c r="E141" s="68" t="s">
        <v>112</v>
      </c>
      <c r="F141" s="68"/>
      <c r="G141" s="69">
        <v>1</v>
      </c>
      <c r="H141" s="534">
        <f>'3. Förpackningsdata'!F141</f>
        <v>0</v>
      </c>
      <c r="I141" s="534">
        <f>'3. Förpackningsdata'!G141</f>
        <v>0</v>
      </c>
      <c r="J141" s="534">
        <f>'3. Förpackningsdata'!I141</f>
        <v>0</v>
      </c>
      <c r="K141" s="534">
        <f>'3. Förpackningsdata'!H141</f>
        <v>0</v>
      </c>
      <c r="L141" s="81"/>
      <c r="M141" s="68" t="s">
        <v>1982</v>
      </c>
      <c r="N141" s="69" t="str">
        <f>IF('APH KIC KIA PC'!X141="","",'APH KIC KIA PC'!X141)</f>
        <v/>
      </c>
      <c r="O141" s="70" t="s">
        <v>1800</v>
      </c>
      <c r="P141" s="451" t="str">
        <f>TRIM('1. Artikeldata Grund'!D141)</f>
        <v/>
      </c>
      <c r="Q141" s="450" t="str">
        <f>IF(S141="","",IF('3. Förpackningsdata'!K141="","",'3. Förpackningsdata'!K141))</f>
        <v/>
      </c>
      <c r="R141" s="35"/>
      <c r="S141" s="28" t="str">
        <f>IF('3. Förpackningsdata'!L141="","",'3. Förpackningsdata'!L141)</f>
        <v/>
      </c>
      <c r="T141" s="26"/>
      <c r="U141" s="26"/>
      <c r="V141" s="26"/>
      <c r="W141" s="26"/>
      <c r="X141" s="26"/>
      <c r="Y141" s="358" t="str" cm="1">
        <f t="array" ref="Y141">IF(AC141&lt;&gt;Tabeller!$AJ$4,_xlfn.IFS(Q141=Tabeller!$AJ$3,"",Q141=Tabeller!$AM$4,"C",Q141=Tabeller!$AM$5,"L",Q141=Tabeller!$AM$6,"P",Q141="",""),"1")</f>
        <v/>
      </c>
      <c r="Z141" s="29"/>
      <c r="AA141" s="357" t="str">
        <f t="shared" si="8"/>
        <v/>
      </c>
      <c r="AB141" s="31" t="str">
        <f>TRIM(IF('3. Förpackningsdata'!M141="","",'3. Förpackningsdata'!M141))</f>
        <v/>
      </c>
      <c r="AC141" s="77" t="str">
        <f>IF(AE141="","",IF('3. Förpackningsdata'!O141="","",'3. Förpackningsdata'!O141))</f>
        <v/>
      </c>
      <c r="AD141" s="71"/>
      <c r="AE141" s="69" t="str">
        <f>IF('3. Förpackningsdata'!P141="","",'3. Förpackningsdata'!P141)</f>
        <v/>
      </c>
      <c r="AF141" s="81"/>
      <c r="AG141" s="81"/>
      <c r="AH141" s="81"/>
      <c r="AI141" s="81"/>
      <c r="AJ141" s="81"/>
      <c r="AK141" s="358" t="str" cm="1">
        <f t="array" ref="AK141">_xlfn.IFS(AC141=Tabeller!$AJ$4,"C",AC141=Tabeller!$AJ$5,"L",AC141=Tabeller!$AJ$6,"P",AC141="","")</f>
        <v/>
      </c>
      <c r="AL141" s="71"/>
      <c r="AM141" s="194" t="str">
        <f t="shared" si="9"/>
        <v/>
      </c>
      <c r="AN141" s="451" t="str">
        <f>TRIM(IF('3. Förpackningsdata'!Q141="","",'3. Förpackningsdata'!Q141))</f>
        <v/>
      </c>
      <c r="AO141" s="78" t="str">
        <f>IF(AQ141="","",IF('3. Förpackningsdata'!S141="","",'3. Förpackningsdata'!S141))</f>
        <v/>
      </c>
      <c r="AP141" s="29"/>
      <c r="AQ141" s="28" t="str">
        <f>IF('3. Förpackningsdata'!T141="","",'3. Förpackningsdata'!T141)</f>
        <v/>
      </c>
      <c r="AR141" s="26"/>
      <c r="AS141" s="26"/>
      <c r="AT141" s="26"/>
      <c r="AU141" s="26"/>
      <c r="AV141" s="26"/>
      <c r="AW141" s="358" t="str" cm="1">
        <f t="array" ref="AW141">_xlfn.IFS(AO141=Tabeller!$AK$5,"P",AO141=Tabeller!$AK$4,"L",AO141="","")</f>
        <v/>
      </c>
      <c r="AX141" s="29"/>
      <c r="AY141" s="357" t="str">
        <f t="shared" si="10"/>
        <v/>
      </c>
      <c r="AZ141" s="31" t="str">
        <f>TRIM(IF('3. Förpackningsdata'!U141="","",'3. Förpackningsdata'!U141))</f>
        <v/>
      </c>
      <c r="BA141" s="79" t="str">
        <f>IF(BC141="","",IF('3. Förpackningsdata'!W141="","",'3. Förpackningsdata'!W141))</f>
        <v/>
      </c>
      <c r="BB141" s="87"/>
      <c r="BC141" s="71" t="str">
        <f>IF('3. Förpackningsdata'!X141="","",'3. Förpackningsdata'!X141)</f>
        <v/>
      </c>
      <c r="BD141" s="87"/>
      <c r="BE141" s="87"/>
      <c r="BF141" s="87"/>
      <c r="BG141" s="87"/>
      <c r="BH141" s="87"/>
      <c r="BI141" s="148" t="str" cm="1">
        <f t="array" ref="BI141">_xlfn.IFS(BA141=Tabeller!$AK$5,"P",BA141=Tabeller!$AK$4,"L",BA141="","")</f>
        <v/>
      </c>
      <c r="BJ141" s="87"/>
      <c r="BK141" s="194" t="str">
        <f t="shared" si="11"/>
        <v/>
      </c>
      <c r="BL141" s="75" t="str">
        <f>TRIM(IF('3. Förpackningsdata'!Y141="","",'3. Förpackningsdata'!Y141))</f>
        <v/>
      </c>
    </row>
    <row r="142" spans="1:64" ht="15" x14ac:dyDescent="0.25">
      <c r="A142" s="73">
        <v>138</v>
      </c>
      <c r="B142" s="73" t="str">
        <f>'APH KIC KIA PC'!I142</f>
        <v>Välj…</v>
      </c>
      <c r="C142" s="73" t="str">
        <f>'APH KIC KIA PC'!K142</f>
        <v>Välj…</v>
      </c>
      <c r="D142" s="449">
        <f>'APH KIC KIA PC'!D142</f>
        <v>0</v>
      </c>
      <c r="E142" s="68" t="s">
        <v>112</v>
      </c>
      <c r="F142" s="68"/>
      <c r="G142" s="69">
        <v>1</v>
      </c>
      <c r="H142" s="534">
        <f>'3. Förpackningsdata'!F142</f>
        <v>0</v>
      </c>
      <c r="I142" s="534">
        <f>'3. Förpackningsdata'!G142</f>
        <v>0</v>
      </c>
      <c r="J142" s="534">
        <f>'3. Förpackningsdata'!I142</f>
        <v>0</v>
      </c>
      <c r="K142" s="534">
        <f>'3. Förpackningsdata'!H142</f>
        <v>0</v>
      </c>
      <c r="L142" s="81"/>
      <c r="M142" s="68" t="s">
        <v>1982</v>
      </c>
      <c r="N142" s="69" t="str">
        <f>IF('APH KIC KIA PC'!X142="","",'APH KIC KIA PC'!X142)</f>
        <v/>
      </c>
      <c r="O142" s="70" t="s">
        <v>1800</v>
      </c>
      <c r="P142" s="451" t="str">
        <f>TRIM('1. Artikeldata Grund'!D142)</f>
        <v/>
      </c>
      <c r="Q142" s="450" t="str">
        <f>IF(S142="","",IF('3. Förpackningsdata'!K142="","",'3. Förpackningsdata'!K142))</f>
        <v/>
      </c>
      <c r="R142" s="35"/>
      <c r="S142" s="28" t="str">
        <f>IF('3. Förpackningsdata'!L142="","",'3. Förpackningsdata'!L142)</f>
        <v/>
      </c>
      <c r="T142" s="26"/>
      <c r="U142" s="26"/>
      <c r="V142" s="26"/>
      <c r="W142" s="26"/>
      <c r="X142" s="26"/>
      <c r="Y142" s="358" t="str" cm="1">
        <f t="array" ref="Y142">IF(AC142&lt;&gt;Tabeller!$AJ$4,_xlfn.IFS(Q142=Tabeller!$AJ$3,"",Q142=Tabeller!$AM$4,"C",Q142=Tabeller!$AM$5,"L",Q142=Tabeller!$AM$6,"P",Q142="",""),"1")</f>
        <v/>
      </c>
      <c r="Z142" s="29"/>
      <c r="AA142" s="357" t="str">
        <f t="shared" si="8"/>
        <v/>
      </c>
      <c r="AB142" s="31" t="str">
        <f>TRIM(IF('3. Förpackningsdata'!M142="","",'3. Förpackningsdata'!M142))</f>
        <v/>
      </c>
      <c r="AC142" s="77" t="str">
        <f>IF(AE142="","",IF('3. Förpackningsdata'!O142="","",'3. Förpackningsdata'!O142))</f>
        <v/>
      </c>
      <c r="AD142" s="71"/>
      <c r="AE142" s="69" t="str">
        <f>IF('3. Förpackningsdata'!P142="","",'3. Förpackningsdata'!P142)</f>
        <v/>
      </c>
      <c r="AF142" s="81"/>
      <c r="AG142" s="81"/>
      <c r="AH142" s="81"/>
      <c r="AI142" s="81"/>
      <c r="AJ142" s="81"/>
      <c r="AK142" s="358" t="str" cm="1">
        <f t="array" ref="AK142">_xlfn.IFS(AC142=Tabeller!$AJ$4,"C",AC142=Tabeller!$AJ$5,"L",AC142=Tabeller!$AJ$6,"P",AC142="","")</f>
        <v/>
      </c>
      <c r="AL142" s="71"/>
      <c r="AM142" s="194" t="str">
        <f t="shared" si="9"/>
        <v/>
      </c>
      <c r="AN142" s="451" t="str">
        <f>TRIM(IF('3. Förpackningsdata'!Q142="","",'3. Förpackningsdata'!Q142))</f>
        <v/>
      </c>
      <c r="AO142" s="78" t="str">
        <f>IF(AQ142="","",IF('3. Förpackningsdata'!S142="","",'3. Förpackningsdata'!S142))</f>
        <v/>
      </c>
      <c r="AP142" s="29"/>
      <c r="AQ142" s="28" t="str">
        <f>IF('3. Förpackningsdata'!T142="","",'3. Förpackningsdata'!T142)</f>
        <v/>
      </c>
      <c r="AR142" s="26"/>
      <c r="AS142" s="26"/>
      <c r="AT142" s="26"/>
      <c r="AU142" s="26"/>
      <c r="AV142" s="26"/>
      <c r="AW142" s="358" t="str" cm="1">
        <f t="array" ref="AW142">_xlfn.IFS(AO142=Tabeller!$AK$5,"P",AO142=Tabeller!$AK$4,"L",AO142="","")</f>
        <v/>
      </c>
      <c r="AX142" s="29"/>
      <c r="AY142" s="357" t="str">
        <f t="shared" si="10"/>
        <v/>
      </c>
      <c r="AZ142" s="31" t="str">
        <f>TRIM(IF('3. Förpackningsdata'!U142="","",'3. Förpackningsdata'!U142))</f>
        <v/>
      </c>
      <c r="BA142" s="79" t="str">
        <f>IF(BC142="","",IF('3. Förpackningsdata'!W142="","",'3. Förpackningsdata'!W142))</f>
        <v/>
      </c>
      <c r="BB142" s="87"/>
      <c r="BC142" s="71" t="str">
        <f>IF('3. Förpackningsdata'!X142="","",'3. Förpackningsdata'!X142)</f>
        <v/>
      </c>
      <c r="BD142" s="87"/>
      <c r="BE142" s="87"/>
      <c r="BF142" s="87"/>
      <c r="BG142" s="87"/>
      <c r="BH142" s="87"/>
      <c r="BI142" s="148" t="str" cm="1">
        <f t="array" ref="BI142">_xlfn.IFS(BA142=Tabeller!$AK$5,"P",BA142=Tabeller!$AK$4,"L",BA142="","")</f>
        <v/>
      </c>
      <c r="BJ142" s="87"/>
      <c r="BK142" s="194" t="str">
        <f t="shared" si="11"/>
        <v/>
      </c>
      <c r="BL142" s="75" t="str">
        <f>TRIM(IF('3. Förpackningsdata'!Y142="","",'3. Förpackningsdata'!Y142))</f>
        <v/>
      </c>
    </row>
    <row r="143" spans="1:64" ht="15" x14ac:dyDescent="0.25">
      <c r="A143" s="73">
        <v>139</v>
      </c>
      <c r="B143" s="73" t="str">
        <f>'APH KIC KIA PC'!I143</f>
        <v>Välj…</v>
      </c>
      <c r="C143" s="73" t="str">
        <f>'APH KIC KIA PC'!K143</f>
        <v>Välj…</v>
      </c>
      <c r="D143" s="449">
        <f>'APH KIC KIA PC'!D143</f>
        <v>0</v>
      </c>
      <c r="E143" s="68" t="s">
        <v>112</v>
      </c>
      <c r="F143" s="68"/>
      <c r="G143" s="69">
        <v>1</v>
      </c>
      <c r="H143" s="534">
        <f>'3. Förpackningsdata'!F143</f>
        <v>0</v>
      </c>
      <c r="I143" s="534">
        <f>'3. Förpackningsdata'!G143</f>
        <v>0</v>
      </c>
      <c r="J143" s="534">
        <f>'3. Förpackningsdata'!I143</f>
        <v>0</v>
      </c>
      <c r="K143" s="534">
        <f>'3. Förpackningsdata'!H143</f>
        <v>0</v>
      </c>
      <c r="L143" s="81"/>
      <c r="M143" s="68" t="s">
        <v>1982</v>
      </c>
      <c r="N143" s="69" t="str">
        <f>IF('APH KIC KIA PC'!X143="","",'APH KIC KIA PC'!X143)</f>
        <v/>
      </c>
      <c r="O143" s="70" t="s">
        <v>1800</v>
      </c>
      <c r="P143" s="451" t="str">
        <f>TRIM('1. Artikeldata Grund'!D143)</f>
        <v/>
      </c>
      <c r="Q143" s="450" t="str">
        <f>IF(S143="","",IF('3. Förpackningsdata'!K143="","",'3. Förpackningsdata'!K143))</f>
        <v/>
      </c>
      <c r="R143" s="35"/>
      <c r="S143" s="28" t="str">
        <f>IF('3. Förpackningsdata'!L143="","",'3. Förpackningsdata'!L143)</f>
        <v/>
      </c>
      <c r="T143" s="26"/>
      <c r="U143" s="26"/>
      <c r="V143" s="26"/>
      <c r="W143" s="26"/>
      <c r="X143" s="26"/>
      <c r="Y143" s="358" t="str" cm="1">
        <f t="array" ref="Y143">IF(AC143&lt;&gt;Tabeller!$AJ$4,_xlfn.IFS(Q143=Tabeller!$AJ$3,"",Q143=Tabeller!$AM$4,"C",Q143=Tabeller!$AM$5,"L",Q143=Tabeller!$AM$6,"P",Q143="",""),"1")</f>
        <v/>
      </c>
      <c r="Z143" s="29"/>
      <c r="AA143" s="357" t="str">
        <f t="shared" si="8"/>
        <v/>
      </c>
      <c r="AB143" s="31" t="str">
        <f>TRIM(IF('3. Förpackningsdata'!M143="","",'3. Förpackningsdata'!M143))</f>
        <v/>
      </c>
      <c r="AC143" s="77" t="str">
        <f>IF(AE143="","",IF('3. Förpackningsdata'!O143="","",'3. Förpackningsdata'!O143))</f>
        <v/>
      </c>
      <c r="AD143" s="71"/>
      <c r="AE143" s="69" t="str">
        <f>IF('3. Förpackningsdata'!P143="","",'3. Förpackningsdata'!P143)</f>
        <v/>
      </c>
      <c r="AF143" s="81"/>
      <c r="AG143" s="81"/>
      <c r="AH143" s="81"/>
      <c r="AI143" s="81"/>
      <c r="AJ143" s="81"/>
      <c r="AK143" s="358" t="str" cm="1">
        <f t="array" ref="AK143">_xlfn.IFS(AC143=Tabeller!$AJ$4,"C",AC143=Tabeller!$AJ$5,"L",AC143=Tabeller!$AJ$6,"P",AC143="","")</f>
        <v/>
      </c>
      <c r="AL143" s="71"/>
      <c r="AM143" s="194" t="str">
        <f t="shared" si="9"/>
        <v/>
      </c>
      <c r="AN143" s="451" t="str">
        <f>TRIM(IF('3. Förpackningsdata'!Q143="","",'3. Förpackningsdata'!Q143))</f>
        <v/>
      </c>
      <c r="AO143" s="78" t="str">
        <f>IF(AQ143="","",IF('3. Förpackningsdata'!S143="","",'3. Förpackningsdata'!S143))</f>
        <v/>
      </c>
      <c r="AP143" s="29"/>
      <c r="AQ143" s="28" t="str">
        <f>IF('3. Förpackningsdata'!T143="","",'3. Förpackningsdata'!T143)</f>
        <v/>
      </c>
      <c r="AR143" s="26"/>
      <c r="AS143" s="26"/>
      <c r="AT143" s="26"/>
      <c r="AU143" s="26"/>
      <c r="AV143" s="26"/>
      <c r="AW143" s="358" t="str" cm="1">
        <f t="array" ref="AW143">_xlfn.IFS(AO143=Tabeller!$AK$5,"P",AO143=Tabeller!$AK$4,"L",AO143="","")</f>
        <v/>
      </c>
      <c r="AX143" s="29"/>
      <c r="AY143" s="357" t="str">
        <f t="shared" si="10"/>
        <v/>
      </c>
      <c r="AZ143" s="31" t="str">
        <f>TRIM(IF('3. Förpackningsdata'!U143="","",'3. Förpackningsdata'!U143))</f>
        <v/>
      </c>
      <c r="BA143" s="79" t="str">
        <f>IF(BC143="","",IF('3. Förpackningsdata'!W143="","",'3. Förpackningsdata'!W143))</f>
        <v/>
      </c>
      <c r="BB143" s="87"/>
      <c r="BC143" s="71" t="str">
        <f>IF('3. Förpackningsdata'!X143="","",'3. Förpackningsdata'!X143)</f>
        <v/>
      </c>
      <c r="BD143" s="87"/>
      <c r="BE143" s="87"/>
      <c r="BF143" s="87"/>
      <c r="BG143" s="87"/>
      <c r="BH143" s="87"/>
      <c r="BI143" s="148" t="str" cm="1">
        <f t="array" ref="BI143">_xlfn.IFS(BA143=Tabeller!$AK$5,"P",BA143=Tabeller!$AK$4,"L",BA143="","")</f>
        <v/>
      </c>
      <c r="BJ143" s="87"/>
      <c r="BK143" s="194" t="str">
        <f t="shared" si="11"/>
        <v/>
      </c>
      <c r="BL143" s="75" t="str">
        <f>TRIM(IF('3. Förpackningsdata'!Y143="","",'3. Förpackningsdata'!Y143))</f>
        <v/>
      </c>
    </row>
    <row r="144" spans="1:64" ht="15" x14ac:dyDescent="0.25">
      <c r="A144" s="73">
        <v>140</v>
      </c>
      <c r="B144" s="73" t="str">
        <f>'APH KIC KIA PC'!I144</f>
        <v>Välj…</v>
      </c>
      <c r="C144" s="73" t="str">
        <f>'APH KIC KIA PC'!K144</f>
        <v>Välj…</v>
      </c>
      <c r="D144" s="449">
        <f>'APH KIC KIA PC'!D144</f>
        <v>0</v>
      </c>
      <c r="E144" s="68" t="s">
        <v>112</v>
      </c>
      <c r="F144" s="68"/>
      <c r="G144" s="69">
        <v>1</v>
      </c>
      <c r="H144" s="534">
        <f>'3. Förpackningsdata'!F144</f>
        <v>0</v>
      </c>
      <c r="I144" s="534">
        <f>'3. Förpackningsdata'!G144</f>
        <v>0</v>
      </c>
      <c r="J144" s="534">
        <f>'3. Förpackningsdata'!I144</f>
        <v>0</v>
      </c>
      <c r="K144" s="534">
        <f>'3. Förpackningsdata'!H144</f>
        <v>0</v>
      </c>
      <c r="L144" s="81"/>
      <c r="M144" s="68" t="s">
        <v>1982</v>
      </c>
      <c r="N144" s="69" t="str">
        <f>IF('APH KIC KIA PC'!X144="","",'APH KIC KIA PC'!X144)</f>
        <v/>
      </c>
      <c r="O144" s="70" t="s">
        <v>1800</v>
      </c>
      <c r="P144" s="451" t="str">
        <f>TRIM('1. Artikeldata Grund'!D144)</f>
        <v/>
      </c>
      <c r="Q144" s="450" t="str">
        <f>IF(S144="","",IF('3. Förpackningsdata'!K144="","",'3. Förpackningsdata'!K144))</f>
        <v/>
      </c>
      <c r="R144" s="35"/>
      <c r="S144" s="28" t="str">
        <f>IF('3. Förpackningsdata'!L144="","",'3. Förpackningsdata'!L144)</f>
        <v/>
      </c>
      <c r="T144" s="26"/>
      <c r="U144" s="26"/>
      <c r="V144" s="26"/>
      <c r="W144" s="26"/>
      <c r="X144" s="26"/>
      <c r="Y144" s="358" t="str" cm="1">
        <f t="array" ref="Y144">IF(AC144&lt;&gt;Tabeller!$AJ$4,_xlfn.IFS(Q144=Tabeller!$AJ$3,"",Q144=Tabeller!$AM$4,"C",Q144=Tabeller!$AM$5,"L",Q144=Tabeller!$AM$6,"P",Q144="",""),"1")</f>
        <v/>
      </c>
      <c r="Z144" s="29"/>
      <c r="AA144" s="357" t="str">
        <f t="shared" si="8"/>
        <v/>
      </c>
      <c r="AB144" s="31" t="str">
        <f>TRIM(IF('3. Förpackningsdata'!M144="","",'3. Förpackningsdata'!M144))</f>
        <v/>
      </c>
      <c r="AC144" s="77" t="str">
        <f>IF(AE144="","",IF('3. Förpackningsdata'!O144="","",'3. Förpackningsdata'!O144))</f>
        <v/>
      </c>
      <c r="AD144" s="71"/>
      <c r="AE144" s="69" t="str">
        <f>IF('3. Förpackningsdata'!P144="","",'3. Förpackningsdata'!P144)</f>
        <v/>
      </c>
      <c r="AF144" s="81"/>
      <c r="AG144" s="81"/>
      <c r="AH144" s="81"/>
      <c r="AI144" s="81"/>
      <c r="AJ144" s="81"/>
      <c r="AK144" s="358" t="str" cm="1">
        <f t="array" ref="AK144">_xlfn.IFS(AC144=Tabeller!$AJ$4,"C",AC144=Tabeller!$AJ$5,"L",AC144=Tabeller!$AJ$6,"P",AC144="","")</f>
        <v/>
      </c>
      <c r="AL144" s="71"/>
      <c r="AM144" s="194" t="str">
        <f t="shared" si="9"/>
        <v/>
      </c>
      <c r="AN144" s="451" t="str">
        <f>TRIM(IF('3. Förpackningsdata'!Q144="","",'3. Förpackningsdata'!Q144))</f>
        <v/>
      </c>
      <c r="AO144" s="78" t="str">
        <f>IF(AQ144="","",IF('3. Förpackningsdata'!S144="","",'3. Förpackningsdata'!S144))</f>
        <v/>
      </c>
      <c r="AP144" s="29"/>
      <c r="AQ144" s="28" t="str">
        <f>IF('3. Förpackningsdata'!T144="","",'3. Förpackningsdata'!T144)</f>
        <v/>
      </c>
      <c r="AR144" s="26"/>
      <c r="AS144" s="26"/>
      <c r="AT144" s="26"/>
      <c r="AU144" s="26"/>
      <c r="AV144" s="26"/>
      <c r="AW144" s="358" t="str" cm="1">
        <f t="array" ref="AW144">_xlfn.IFS(AO144=Tabeller!$AK$5,"P",AO144=Tabeller!$AK$4,"L",AO144="","")</f>
        <v/>
      </c>
      <c r="AX144" s="29"/>
      <c r="AY144" s="357" t="str">
        <f t="shared" si="10"/>
        <v/>
      </c>
      <c r="AZ144" s="31" t="str">
        <f>TRIM(IF('3. Förpackningsdata'!U144="","",'3. Förpackningsdata'!U144))</f>
        <v/>
      </c>
      <c r="BA144" s="79" t="str">
        <f>IF(BC144="","",IF('3. Förpackningsdata'!W144="","",'3. Förpackningsdata'!W144))</f>
        <v/>
      </c>
      <c r="BB144" s="87"/>
      <c r="BC144" s="71" t="str">
        <f>IF('3. Förpackningsdata'!X144="","",'3. Förpackningsdata'!X144)</f>
        <v/>
      </c>
      <c r="BD144" s="87"/>
      <c r="BE144" s="87"/>
      <c r="BF144" s="87"/>
      <c r="BG144" s="87"/>
      <c r="BH144" s="87"/>
      <c r="BI144" s="148" t="str" cm="1">
        <f t="array" ref="BI144">_xlfn.IFS(BA144=Tabeller!$AK$5,"P",BA144=Tabeller!$AK$4,"L",BA144="","")</f>
        <v/>
      </c>
      <c r="BJ144" s="87"/>
      <c r="BK144" s="194" t="str">
        <f t="shared" si="11"/>
        <v/>
      </c>
      <c r="BL144" s="75" t="str">
        <f>TRIM(IF('3. Förpackningsdata'!Y144="","",'3. Förpackningsdata'!Y144))</f>
        <v/>
      </c>
    </row>
    <row r="145" spans="1:64" ht="15" x14ac:dyDescent="0.25">
      <c r="A145" s="73">
        <v>141</v>
      </c>
      <c r="B145" s="73" t="str">
        <f>'APH KIC KIA PC'!I145</f>
        <v>Välj…</v>
      </c>
      <c r="C145" s="73" t="str">
        <f>'APH KIC KIA PC'!K145</f>
        <v>Välj…</v>
      </c>
      <c r="D145" s="449">
        <f>'APH KIC KIA PC'!D145</f>
        <v>0</v>
      </c>
      <c r="E145" s="68" t="s">
        <v>112</v>
      </c>
      <c r="F145" s="68"/>
      <c r="G145" s="69">
        <v>1</v>
      </c>
      <c r="H145" s="534">
        <f>'3. Förpackningsdata'!F145</f>
        <v>0</v>
      </c>
      <c r="I145" s="534">
        <f>'3. Förpackningsdata'!G145</f>
        <v>0</v>
      </c>
      <c r="J145" s="534">
        <f>'3. Förpackningsdata'!I145</f>
        <v>0</v>
      </c>
      <c r="K145" s="534">
        <f>'3. Förpackningsdata'!H145</f>
        <v>0</v>
      </c>
      <c r="L145" s="81"/>
      <c r="M145" s="68" t="s">
        <v>1982</v>
      </c>
      <c r="N145" s="69" t="str">
        <f>IF('APH KIC KIA PC'!X145="","",'APH KIC KIA PC'!X145)</f>
        <v/>
      </c>
      <c r="O145" s="70" t="s">
        <v>1800</v>
      </c>
      <c r="P145" s="451" t="str">
        <f>TRIM('1. Artikeldata Grund'!D145)</f>
        <v/>
      </c>
      <c r="Q145" s="450" t="str">
        <f>IF(S145="","",IF('3. Förpackningsdata'!K145="","",'3. Förpackningsdata'!K145))</f>
        <v/>
      </c>
      <c r="R145" s="35"/>
      <c r="S145" s="28" t="str">
        <f>IF('3. Förpackningsdata'!L145="","",'3. Förpackningsdata'!L145)</f>
        <v/>
      </c>
      <c r="T145" s="26"/>
      <c r="U145" s="26"/>
      <c r="V145" s="26"/>
      <c r="W145" s="26"/>
      <c r="X145" s="26"/>
      <c r="Y145" s="358" t="str" cm="1">
        <f t="array" ref="Y145">IF(AC145&lt;&gt;Tabeller!$AJ$4,_xlfn.IFS(Q145=Tabeller!$AJ$3,"",Q145=Tabeller!$AM$4,"C",Q145=Tabeller!$AM$5,"L",Q145=Tabeller!$AM$6,"P",Q145="",""),"1")</f>
        <v/>
      </c>
      <c r="Z145" s="29"/>
      <c r="AA145" s="357" t="str">
        <f t="shared" si="8"/>
        <v/>
      </c>
      <c r="AB145" s="31" t="str">
        <f>TRIM(IF('3. Förpackningsdata'!M145="","",'3. Förpackningsdata'!M145))</f>
        <v/>
      </c>
      <c r="AC145" s="77" t="str">
        <f>IF(AE145="","",IF('3. Förpackningsdata'!O145="","",'3. Förpackningsdata'!O145))</f>
        <v/>
      </c>
      <c r="AD145" s="71"/>
      <c r="AE145" s="69" t="str">
        <f>IF('3. Förpackningsdata'!P145="","",'3. Förpackningsdata'!P145)</f>
        <v/>
      </c>
      <c r="AF145" s="81"/>
      <c r="AG145" s="81"/>
      <c r="AH145" s="81"/>
      <c r="AI145" s="81"/>
      <c r="AJ145" s="81"/>
      <c r="AK145" s="358" t="str" cm="1">
        <f t="array" ref="AK145">_xlfn.IFS(AC145=Tabeller!$AJ$4,"C",AC145=Tabeller!$AJ$5,"L",AC145=Tabeller!$AJ$6,"P",AC145="","")</f>
        <v/>
      </c>
      <c r="AL145" s="71"/>
      <c r="AM145" s="194" t="str">
        <f t="shared" si="9"/>
        <v/>
      </c>
      <c r="AN145" s="451" t="str">
        <f>TRIM(IF('3. Förpackningsdata'!Q145="","",'3. Förpackningsdata'!Q145))</f>
        <v/>
      </c>
      <c r="AO145" s="78" t="str">
        <f>IF(AQ145="","",IF('3. Förpackningsdata'!S145="","",'3. Förpackningsdata'!S145))</f>
        <v/>
      </c>
      <c r="AP145" s="29"/>
      <c r="AQ145" s="28" t="str">
        <f>IF('3. Förpackningsdata'!T145="","",'3. Förpackningsdata'!T145)</f>
        <v/>
      </c>
      <c r="AR145" s="26"/>
      <c r="AS145" s="26"/>
      <c r="AT145" s="26"/>
      <c r="AU145" s="26"/>
      <c r="AV145" s="26"/>
      <c r="AW145" s="358" t="str" cm="1">
        <f t="array" ref="AW145">_xlfn.IFS(AO145=Tabeller!$AK$5,"P",AO145=Tabeller!$AK$4,"L",AO145="","")</f>
        <v/>
      </c>
      <c r="AX145" s="29"/>
      <c r="AY145" s="357" t="str">
        <f t="shared" si="10"/>
        <v/>
      </c>
      <c r="AZ145" s="31" t="str">
        <f>TRIM(IF('3. Förpackningsdata'!U145="","",'3. Förpackningsdata'!U145))</f>
        <v/>
      </c>
      <c r="BA145" s="79" t="str">
        <f>IF(BC145="","",IF('3. Förpackningsdata'!W145="","",'3. Förpackningsdata'!W145))</f>
        <v/>
      </c>
      <c r="BB145" s="87"/>
      <c r="BC145" s="71" t="str">
        <f>IF('3. Förpackningsdata'!X145="","",'3. Förpackningsdata'!X145)</f>
        <v/>
      </c>
      <c r="BD145" s="87"/>
      <c r="BE145" s="87"/>
      <c r="BF145" s="87"/>
      <c r="BG145" s="87"/>
      <c r="BH145" s="87"/>
      <c r="BI145" s="148" t="str" cm="1">
        <f t="array" ref="BI145">_xlfn.IFS(BA145=Tabeller!$AK$5,"P",BA145=Tabeller!$AK$4,"L",BA145="","")</f>
        <v/>
      </c>
      <c r="BJ145" s="87"/>
      <c r="BK145" s="194" t="str">
        <f t="shared" si="11"/>
        <v/>
      </c>
      <c r="BL145" s="75" t="str">
        <f>TRIM(IF('3. Förpackningsdata'!Y145="","",'3. Förpackningsdata'!Y145))</f>
        <v/>
      </c>
    </row>
    <row r="146" spans="1:64" ht="15" x14ac:dyDescent="0.25">
      <c r="A146" s="73">
        <v>142</v>
      </c>
      <c r="B146" s="73" t="str">
        <f>'APH KIC KIA PC'!I146</f>
        <v>Välj…</v>
      </c>
      <c r="C146" s="73" t="str">
        <f>'APH KIC KIA PC'!K146</f>
        <v>Välj…</v>
      </c>
      <c r="D146" s="449">
        <f>'APH KIC KIA PC'!D146</f>
        <v>0</v>
      </c>
      <c r="E146" s="68" t="s">
        <v>112</v>
      </c>
      <c r="F146" s="68"/>
      <c r="G146" s="69">
        <v>1</v>
      </c>
      <c r="H146" s="534">
        <f>'3. Förpackningsdata'!F146</f>
        <v>0</v>
      </c>
      <c r="I146" s="534">
        <f>'3. Förpackningsdata'!G146</f>
        <v>0</v>
      </c>
      <c r="J146" s="534">
        <f>'3. Förpackningsdata'!I146</f>
        <v>0</v>
      </c>
      <c r="K146" s="534">
        <f>'3. Förpackningsdata'!H146</f>
        <v>0</v>
      </c>
      <c r="L146" s="81"/>
      <c r="M146" s="68" t="s">
        <v>1982</v>
      </c>
      <c r="N146" s="69" t="str">
        <f>IF('APH KIC KIA PC'!X146="","",'APH KIC KIA PC'!X146)</f>
        <v/>
      </c>
      <c r="O146" s="70" t="s">
        <v>1800</v>
      </c>
      <c r="P146" s="451" t="str">
        <f>TRIM('1. Artikeldata Grund'!D146)</f>
        <v/>
      </c>
      <c r="Q146" s="450" t="str">
        <f>IF(S146="","",IF('3. Förpackningsdata'!K146="","",'3. Förpackningsdata'!K146))</f>
        <v/>
      </c>
      <c r="R146" s="35"/>
      <c r="S146" s="28" t="str">
        <f>IF('3. Förpackningsdata'!L146="","",'3. Förpackningsdata'!L146)</f>
        <v/>
      </c>
      <c r="T146" s="26"/>
      <c r="U146" s="26"/>
      <c r="V146" s="26"/>
      <c r="W146" s="26"/>
      <c r="X146" s="26"/>
      <c r="Y146" s="358" t="str" cm="1">
        <f t="array" ref="Y146">IF(AC146&lt;&gt;Tabeller!$AJ$4,_xlfn.IFS(Q146=Tabeller!$AJ$3,"",Q146=Tabeller!$AM$4,"C",Q146=Tabeller!$AM$5,"L",Q146=Tabeller!$AM$6,"P",Q146="",""),"1")</f>
        <v/>
      </c>
      <c r="Z146" s="29"/>
      <c r="AA146" s="357" t="str">
        <f t="shared" si="8"/>
        <v/>
      </c>
      <c r="AB146" s="31" t="str">
        <f>TRIM(IF('3. Förpackningsdata'!M146="","",'3. Förpackningsdata'!M146))</f>
        <v/>
      </c>
      <c r="AC146" s="77" t="str">
        <f>IF(AE146="","",IF('3. Förpackningsdata'!O146="","",'3. Förpackningsdata'!O146))</f>
        <v/>
      </c>
      <c r="AD146" s="71"/>
      <c r="AE146" s="69" t="str">
        <f>IF('3. Förpackningsdata'!P146="","",'3. Förpackningsdata'!P146)</f>
        <v/>
      </c>
      <c r="AF146" s="81"/>
      <c r="AG146" s="81"/>
      <c r="AH146" s="81"/>
      <c r="AI146" s="81"/>
      <c r="AJ146" s="81"/>
      <c r="AK146" s="358" t="str" cm="1">
        <f t="array" ref="AK146">_xlfn.IFS(AC146=Tabeller!$AJ$4,"C",AC146=Tabeller!$AJ$5,"L",AC146=Tabeller!$AJ$6,"P",AC146="","")</f>
        <v/>
      </c>
      <c r="AL146" s="71"/>
      <c r="AM146" s="194" t="str">
        <f t="shared" si="9"/>
        <v/>
      </c>
      <c r="AN146" s="451" t="str">
        <f>TRIM(IF('3. Förpackningsdata'!Q146="","",'3. Förpackningsdata'!Q146))</f>
        <v/>
      </c>
      <c r="AO146" s="78" t="str">
        <f>IF(AQ146="","",IF('3. Förpackningsdata'!S146="","",'3. Förpackningsdata'!S146))</f>
        <v/>
      </c>
      <c r="AP146" s="29"/>
      <c r="AQ146" s="28" t="str">
        <f>IF('3. Förpackningsdata'!T146="","",'3. Förpackningsdata'!T146)</f>
        <v/>
      </c>
      <c r="AR146" s="26"/>
      <c r="AS146" s="26"/>
      <c r="AT146" s="26"/>
      <c r="AU146" s="26"/>
      <c r="AV146" s="26"/>
      <c r="AW146" s="358" t="str" cm="1">
        <f t="array" ref="AW146">_xlfn.IFS(AO146=Tabeller!$AK$5,"P",AO146=Tabeller!$AK$4,"L",AO146="","")</f>
        <v/>
      </c>
      <c r="AX146" s="29"/>
      <c r="AY146" s="357" t="str">
        <f t="shared" si="10"/>
        <v/>
      </c>
      <c r="AZ146" s="31" t="str">
        <f>TRIM(IF('3. Förpackningsdata'!U146="","",'3. Förpackningsdata'!U146))</f>
        <v/>
      </c>
      <c r="BA146" s="79" t="str">
        <f>IF(BC146="","",IF('3. Förpackningsdata'!W146="","",'3. Förpackningsdata'!W146))</f>
        <v/>
      </c>
      <c r="BB146" s="87"/>
      <c r="BC146" s="71" t="str">
        <f>IF('3. Förpackningsdata'!X146="","",'3. Förpackningsdata'!X146)</f>
        <v/>
      </c>
      <c r="BD146" s="87"/>
      <c r="BE146" s="87"/>
      <c r="BF146" s="87"/>
      <c r="BG146" s="87"/>
      <c r="BH146" s="87"/>
      <c r="BI146" s="148" t="str" cm="1">
        <f t="array" ref="BI146">_xlfn.IFS(BA146=Tabeller!$AK$5,"P",BA146=Tabeller!$AK$4,"L",BA146="","")</f>
        <v/>
      </c>
      <c r="BJ146" s="87"/>
      <c r="BK146" s="194" t="str">
        <f t="shared" si="11"/>
        <v/>
      </c>
      <c r="BL146" s="75" t="str">
        <f>TRIM(IF('3. Förpackningsdata'!Y146="","",'3. Förpackningsdata'!Y146))</f>
        <v/>
      </c>
    </row>
    <row r="147" spans="1:64" ht="15" x14ac:dyDescent="0.25">
      <c r="A147" s="73">
        <v>143</v>
      </c>
      <c r="B147" s="73" t="str">
        <f>'APH KIC KIA PC'!I147</f>
        <v>Välj…</v>
      </c>
      <c r="C147" s="73" t="str">
        <f>'APH KIC KIA PC'!K147</f>
        <v>Välj…</v>
      </c>
      <c r="D147" s="449">
        <f>'APH KIC KIA PC'!D147</f>
        <v>0</v>
      </c>
      <c r="E147" s="68" t="s">
        <v>112</v>
      </c>
      <c r="F147" s="68"/>
      <c r="G147" s="69">
        <v>1</v>
      </c>
      <c r="H147" s="534">
        <f>'3. Förpackningsdata'!F147</f>
        <v>0</v>
      </c>
      <c r="I147" s="534">
        <f>'3. Förpackningsdata'!G147</f>
        <v>0</v>
      </c>
      <c r="J147" s="534">
        <f>'3. Förpackningsdata'!I147</f>
        <v>0</v>
      </c>
      <c r="K147" s="534">
        <f>'3. Förpackningsdata'!H147</f>
        <v>0</v>
      </c>
      <c r="L147" s="81"/>
      <c r="M147" s="68" t="s">
        <v>1982</v>
      </c>
      <c r="N147" s="69" t="str">
        <f>IF('APH KIC KIA PC'!X147="","",'APH KIC KIA PC'!X147)</f>
        <v/>
      </c>
      <c r="O147" s="70" t="s">
        <v>1800</v>
      </c>
      <c r="P147" s="451" t="str">
        <f>TRIM('1. Artikeldata Grund'!D147)</f>
        <v/>
      </c>
      <c r="Q147" s="450" t="str">
        <f>IF(S147="","",IF('3. Förpackningsdata'!K147="","",'3. Förpackningsdata'!K147))</f>
        <v/>
      </c>
      <c r="R147" s="35"/>
      <c r="S147" s="28" t="str">
        <f>IF('3. Förpackningsdata'!L147="","",'3. Förpackningsdata'!L147)</f>
        <v/>
      </c>
      <c r="T147" s="26"/>
      <c r="U147" s="26"/>
      <c r="V147" s="26"/>
      <c r="W147" s="26"/>
      <c r="X147" s="26"/>
      <c r="Y147" s="358" t="str" cm="1">
        <f t="array" ref="Y147">IF(AC147&lt;&gt;Tabeller!$AJ$4,_xlfn.IFS(Q147=Tabeller!$AJ$3,"",Q147=Tabeller!$AM$4,"C",Q147=Tabeller!$AM$5,"L",Q147=Tabeller!$AM$6,"P",Q147="",""),"1")</f>
        <v/>
      </c>
      <c r="Z147" s="29"/>
      <c r="AA147" s="357" t="str">
        <f t="shared" si="8"/>
        <v/>
      </c>
      <c r="AB147" s="31" t="str">
        <f>TRIM(IF('3. Förpackningsdata'!M147="","",'3. Förpackningsdata'!M147))</f>
        <v/>
      </c>
      <c r="AC147" s="77" t="str">
        <f>IF(AE147="","",IF('3. Förpackningsdata'!O147="","",'3. Förpackningsdata'!O147))</f>
        <v/>
      </c>
      <c r="AD147" s="71"/>
      <c r="AE147" s="69" t="str">
        <f>IF('3. Förpackningsdata'!P147="","",'3. Förpackningsdata'!P147)</f>
        <v/>
      </c>
      <c r="AF147" s="81"/>
      <c r="AG147" s="81"/>
      <c r="AH147" s="81"/>
      <c r="AI147" s="81"/>
      <c r="AJ147" s="81"/>
      <c r="AK147" s="358" t="str" cm="1">
        <f t="array" ref="AK147">_xlfn.IFS(AC147=Tabeller!$AJ$4,"C",AC147=Tabeller!$AJ$5,"L",AC147=Tabeller!$AJ$6,"P",AC147="","")</f>
        <v/>
      </c>
      <c r="AL147" s="71"/>
      <c r="AM147" s="194" t="str">
        <f t="shared" si="9"/>
        <v/>
      </c>
      <c r="AN147" s="451" t="str">
        <f>TRIM(IF('3. Förpackningsdata'!Q147="","",'3. Förpackningsdata'!Q147))</f>
        <v/>
      </c>
      <c r="AO147" s="78" t="str">
        <f>IF(AQ147="","",IF('3. Förpackningsdata'!S147="","",'3. Förpackningsdata'!S147))</f>
        <v/>
      </c>
      <c r="AP147" s="29"/>
      <c r="AQ147" s="28" t="str">
        <f>IF('3. Förpackningsdata'!T147="","",'3. Förpackningsdata'!T147)</f>
        <v/>
      </c>
      <c r="AR147" s="26"/>
      <c r="AS147" s="26"/>
      <c r="AT147" s="26"/>
      <c r="AU147" s="26"/>
      <c r="AV147" s="26"/>
      <c r="AW147" s="358" t="str" cm="1">
        <f t="array" ref="AW147">_xlfn.IFS(AO147=Tabeller!$AK$5,"P",AO147=Tabeller!$AK$4,"L",AO147="","")</f>
        <v/>
      </c>
      <c r="AX147" s="29"/>
      <c r="AY147" s="357" t="str">
        <f t="shared" si="10"/>
        <v/>
      </c>
      <c r="AZ147" s="31" t="str">
        <f>TRIM(IF('3. Förpackningsdata'!U147="","",'3. Förpackningsdata'!U147))</f>
        <v/>
      </c>
      <c r="BA147" s="79" t="str">
        <f>IF(BC147="","",IF('3. Förpackningsdata'!W147="","",'3. Förpackningsdata'!W147))</f>
        <v/>
      </c>
      <c r="BB147" s="87"/>
      <c r="BC147" s="71" t="str">
        <f>IF('3. Förpackningsdata'!X147="","",'3. Förpackningsdata'!X147)</f>
        <v/>
      </c>
      <c r="BD147" s="87"/>
      <c r="BE147" s="87"/>
      <c r="BF147" s="87"/>
      <c r="BG147" s="87"/>
      <c r="BH147" s="87"/>
      <c r="BI147" s="148" t="str" cm="1">
        <f t="array" ref="BI147">_xlfn.IFS(BA147=Tabeller!$AK$5,"P",BA147=Tabeller!$AK$4,"L",BA147="","")</f>
        <v/>
      </c>
      <c r="BJ147" s="87"/>
      <c r="BK147" s="194" t="str">
        <f t="shared" si="11"/>
        <v/>
      </c>
      <c r="BL147" s="75" t="str">
        <f>TRIM(IF('3. Förpackningsdata'!Y147="","",'3. Förpackningsdata'!Y147))</f>
        <v/>
      </c>
    </row>
    <row r="148" spans="1:64" ht="15" x14ac:dyDescent="0.25">
      <c r="A148" s="73">
        <v>144</v>
      </c>
      <c r="B148" s="73" t="str">
        <f>'APH KIC KIA PC'!I148</f>
        <v>Välj…</v>
      </c>
      <c r="C148" s="73" t="str">
        <f>'APH KIC KIA PC'!K148</f>
        <v>Välj…</v>
      </c>
      <c r="D148" s="449">
        <f>'APH KIC KIA PC'!D148</f>
        <v>0</v>
      </c>
      <c r="E148" s="68" t="s">
        <v>112</v>
      </c>
      <c r="F148" s="68"/>
      <c r="G148" s="69">
        <v>1</v>
      </c>
      <c r="H148" s="534">
        <f>'3. Förpackningsdata'!F148</f>
        <v>0</v>
      </c>
      <c r="I148" s="534">
        <f>'3. Förpackningsdata'!G148</f>
        <v>0</v>
      </c>
      <c r="J148" s="534">
        <f>'3. Förpackningsdata'!I148</f>
        <v>0</v>
      </c>
      <c r="K148" s="534">
        <f>'3. Förpackningsdata'!H148</f>
        <v>0</v>
      </c>
      <c r="L148" s="81"/>
      <c r="M148" s="68" t="s">
        <v>1982</v>
      </c>
      <c r="N148" s="69" t="str">
        <f>IF('APH KIC KIA PC'!X148="","",'APH KIC KIA PC'!X148)</f>
        <v/>
      </c>
      <c r="O148" s="70" t="s">
        <v>1800</v>
      </c>
      <c r="P148" s="451" t="str">
        <f>TRIM('1. Artikeldata Grund'!D148)</f>
        <v/>
      </c>
      <c r="Q148" s="450" t="str">
        <f>IF(S148="","",IF('3. Förpackningsdata'!K148="","",'3. Förpackningsdata'!K148))</f>
        <v/>
      </c>
      <c r="R148" s="35"/>
      <c r="S148" s="28" t="str">
        <f>IF('3. Förpackningsdata'!L148="","",'3. Förpackningsdata'!L148)</f>
        <v/>
      </c>
      <c r="T148" s="26"/>
      <c r="U148" s="26"/>
      <c r="V148" s="26"/>
      <c r="W148" s="26"/>
      <c r="X148" s="26"/>
      <c r="Y148" s="358" t="str" cm="1">
        <f t="array" ref="Y148">IF(AC148&lt;&gt;Tabeller!$AJ$4,_xlfn.IFS(Q148=Tabeller!$AJ$3,"",Q148=Tabeller!$AM$4,"C",Q148=Tabeller!$AM$5,"L",Q148=Tabeller!$AM$6,"P",Q148="",""),"1")</f>
        <v/>
      </c>
      <c r="Z148" s="29"/>
      <c r="AA148" s="357" t="str">
        <f t="shared" si="8"/>
        <v/>
      </c>
      <c r="AB148" s="31" t="str">
        <f>TRIM(IF('3. Förpackningsdata'!M148="","",'3. Förpackningsdata'!M148))</f>
        <v/>
      </c>
      <c r="AC148" s="77" t="str">
        <f>IF(AE148="","",IF('3. Förpackningsdata'!O148="","",'3. Förpackningsdata'!O148))</f>
        <v/>
      </c>
      <c r="AD148" s="71"/>
      <c r="AE148" s="69" t="str">
        <f>IF('3. Förpackningsdata'!P148="","",'3. Förpackningsdata'!P148)</f>
        <v/>
      </c>
      <c r="AF148" s="81"/>
      <c r="AG148" s="81"/>
      <c r="AH148" s="81"/>
      <c r="AI148" s="81"/>
      <c r="AJ148" s="81"/>
      <c r="AK148" s="358" t="str" cm="1">
        <f t="array" ref="AK148">_xlfn.IFS(AC148=Tabeller!$AJ$4,"C",AC148=Tabeller!$AJ$5,"L",AC148=Tabeller!$AJ$6,"P",AC148="","")</f>
        <v/>
      </c>
      <c r="AL148" s="71"/>
      <c r="AM148" s="194" t="str">
        <f t="shared" si="9"/>
        <v/>
      </c>
      <c r="AN148" s="451" t="str">
        <f>TRIM(IF('3. Förpackningsdata'!Q148="","",'3. Förpackningsdata'!Q148))</f>
        <v/>
      </c>
      <c r="AO148" s="78" t="str">
        <f>IF(AQ148="","",IF('3. Förpackningsdata'!S148="","",'3. Förpackningsdata'!S148))</f>
        <v/>
      </c>
      <c r="AP148" s="29"/>
      <c r="AQ148" s="28" t="str">
        <f>IF('3. Förpackningsdata'!T148="","",'3. Förpackningsdata'!T148)</f>
        <v/>
      </c>
      <c r="AR148" s="26"/>
      <c r="AS148" s="26"/>
      <c r="AT148" s="26"/>
      <c r="AU148" s="26"/>
      <c r="AV148" s="26"/>
      <c r="AW148" s="358" t="str" cm="1">
        <f t="array" ref="AW148">_xlfn.IFS(AO148=Tabeller!$AK$5,"P",AO148=Tabeller!$AK$4,"L",AO148="","")</f>
        <v/>
      </c>
      <c r="AX148" s="29"/>
      <c r="AY148" s="357" t="str">
        <f t="shared" si="10"/>
        <v/>
      </c>
      <c r="AZ148" s="31" t="str">
        <f>TRIM(IF('3. Förpackningsdata'!U148="","",'3. Förpackningsdata'!U148))</f>
        <v/>
      </c>
      <c r="BA148" s="79" t="str">
        <f>IF(BC148="","",IF('3. Förpackningsdata'!W148="","",'3. Förpackningsdata'!W148))</f>
        <v/>
      </c>
      <c r="BB148" s="87"/>
      <c r="BC148" s="71" t="str">
        <f>IF('3. Förpackningsdata'!X148="","",'3. Förpackningsdata'!X148)</f>
        <v/>
      </c>
      <c r="BD148" s="87"/>
      <c r="BE148" s="87"/>
      <c r="BF148" s="87"/>
      <c r="BG148" s="87"/>
      <c r="BH148" s="87"/>
      <c r="BI148" s="148" t="str" cm="1">
        <f t="array" ref="BI148">_xlfn.IFS(BA148=Tabeller!$AK$5,"P",BA148=Tabeller!$AK$4,"L",BA148="","")</f>
        <v/>
      </c>
      <c r="BJ148" s="87"/>
      <c r="BK148" s="194" t="str">
        <f t="shared" si="11"/>
        <v/>
      </c>
      <c r="BL148" s="75" t="str">
        <f>TRIM(IF('3. Förpackningsdata'!Y148="","",'3. Förpackningsdata'!Y148))</f>
        <v/>
      </c>
    </row>
    <row r="149" spans="1:64" ht="15" x14ac:dyDescent="0.25">
      <c r="A149" s="73">
        <v>145</v>
      </c>
      <c r="B149" s="73" t="str">
        <f>'APH KIC KIA PC'!I149</f>
        <v>Välj…</v>
      </c>
      <c r="C149" s="73" t="str">
        <f>'APH KIC KIA PC'!K149</f>
        <v>Välj…</v>
      </c>
      <c r="D149" s="449">
        <f>'APH KIC KIA PC'!D149</f>
        <v>0</v>
      </c>
      <c r="E149" s="68" t="s">
        <v>112</v>
      </c>
      <c r="F149" s="68"/>
      <c r="G149" s="69">
        <v>1</v>
      </c>
      <c r="H149" s="534">
        <f>'3. Förpackningsdata'!F149</f>
        <v>0</v>
      </c>
      <c r="I149" s="534">
        <f>'3. Förpackningsdata'!G149</f>
        <v>0</v>
      </c>
      <c r="J149" s="534">
        <f>'3. Förpackningsdata'!I149</f>
        <v>0</v>
      </c>
      <c r="K149" s="534">
        <f>'3. Förpackningsdata'!H149</f>
        <v>0</v>
      </c>
      <c r="L149" s="81"/>
      <c r="M149" s="68" t="s">
        <v>1982</v>
      </c>
      <c r="N149" s="69" t="str">
        <f>IF('APH KIC KIA PC'!X149="","",'APH KIC KIA PC'!X149)</f>
        <v/>
      </c>
      <c r="O149" s="70" t="s">
        <v>1800</v>
      </c>
      <c r="P149" s="451" t="str">
        <f>TRIM('1. Artikeldata Grund'!D149)</f>
        <v/>
      </c>
      <c r="Q149" s="450" t="str">
        <f>IF(S149="","",IF('3. Förpackningsdata'!K149="","",'3. Förpackningsdata'!K149))</f>
        <v/>
      </c>
      <c r="R149" s="35"/>
      <c r="S149" s="28" t="str">
        <f>IF('3. Förpackningsdata'!L149="","",'3. Förpackningsdata'!L149)</f>
        <v/>
      </c>
      <c r="T149" s="26"/>
      <c r="U149" s="26"/>
      <c r="V149" s="26"/>
      <c r="W149" s="26"/>
      <c r="X149" s="26"/>
      <c r="Y149" s="358" t="str" cm="1">
        <f t="array" ref="Y149">IF(AC149&lt;&gt;Tabeller!$AJ$4,_xlfn.IFS(Q149=Tabeller!$AJ$3,"",Q149=Tabeller!$AM$4,"C",Q149=Tabeller!$AM$5,"L",Q149=Tabeller!$AM$6,"P",Q149="",""),"1")</f>
        <v/>
      </c>
      <c r="Z149" s="29"/>
      <c r="AA149" s="357" t="str">
        <f t="shared" si="8"/>
        <v/>
      </c>
      <c r="AB149" s="31" t="str">
        <f>TRIM(IF('3. Förpackningsdata'!M149="","",'3. Förpackningsdata'!M149))</f>
        <v/>
      </c>
      <c r="AC149" s="77" t="str">
        <f>IF(AE149="","",IF('3. Förpackningsdata'!O149="","",'3. Förpackningsdata'!O149))</f>
        <v/>
      </c>
      <c r="AD149" s="71"/>
      <c r="AE149" s="69" t="str">
        <f>IF('3. Förpackningsdata'!P149="","",'3. Förpackningsdata'!P149)</f>
        <v/>
      </c>
      <c r="AF149" s="81"/>
      <c r="AG149" s="81"/>
      <c r="AH149" s="81"/>
      <c r="AI149" s="81"/>
      <c r="AJ149" s="81"/>
      <c r="AK149" s="358" t="str" cm="1">
        <f t="array" ref="AK149">_xlfn.IFS(AC149=Tabeller!$AJ$4,"C",AC149=Tabeller!$AJ$5,"L",AC149=Tabeller!$AJ$6,"P",AC149="","")</f>
        <v/>
      </c>
      <c r="AL149" s="71"/>
      <c r="AM149" s="194" t="str">
        <f t="shared" si="9"/>
        <v/>
      </c>
      <c r="AN149" s="451" t="str">
        <f>TRIM(IF('3. Förpackningsdata'!Q149="","",'3. Förpackningsdata'!Q149))</f>
        <v/>
      </c>
      <c r="AO149" s="78" t="str">
        <f>IF(AQ149="","",IF('3. Förpackningsdata'!S149="","",'3. Förpackningsdata'!S149))</f>
        <v/>
      </c>
      <c r="AP149" s="29"/>
      <c r="AQ149" s="28" t="str">
        <f>IF('3. Förpackningsdata'!T149="","",'3. Förpackningsdata'!T149)</f>
        <v/>
      </c>
      <c r="AR149" s="26"/>
      <c r="AS149" s="26"/>
      <c r="AT149" s="26"/>
      <c r="AU149" s="26"/>
      <c r="AV149" s="26"/>
      <c r="AW149" s="358" t="str" cm="1">
        <f t="array" ref="AW149">_xlfn.IFS(AO149=Tabeller!$AK$5,"P",AO149=Tabeller!$AK$4,"L",AO149="","")</f>
        <v/>
      </c>
      <c r="AX149" s="29"/>
      <c r="AY149" s="357" t="str">
        <f t="shared" si="10"/>
        <v/>
      </c>
      <c r="AZ149" s="31" t="str">
        <f>TRIM(IF('3. Förpackningsdata'!U149="","",'3. Förpackningsdata'!U149))</f>
        <v/>
      </c>
      <c r="BA149" s="79" t="str">
        <f>IF(BC149="","",IF('3. Förpackningsdata'!W149="","",'3. Förpackningsdata'!W149))</f>
        <v/>
      </c>
      <c r="BB149" s="87"/>
      <c r="BC149" s="71" t="str">
        <f>IF('3. Förpackningsdata'!X149="","",'3. Förpackningsdata'!X149)</f>
        <v/>
      </c>
      <c r="BD149" s="87"/>
      <c r="BE149" s="87"/>
      <c r="BF149" s="87"/>
      <c r="BG149" s="87"/>
      <c r="BH149" s="87"/>
      <c r="BI149" s="148" t="str" cm="1">
        <f t="array" ref="BI149">_xlfn.IFS(BA149=Tabeller!$AK$5,"P",BA149=Tabeller!$AK$4,"L",BA149="","")</f>
        <v/>
      </c>
      <c r="BJ149" s="87"/>
      <c r="BK149" s="194" t="str">
        <f t="shared" si="11"/>
        <v/>
      </c>
      <c r="BL149" s="75" t="str">
        <f>TRIM(IF('3. Förpackningsdata'!Y149="","",'3. Förpackningsdata'!Y149))</f>
        <v/>
      </c>
    </row>
    <row r="150" spans="1:64" ht="15" x14ac:dyDescent="0.25">
      <c r="A150" s="73">
        <v>146</v>
      </c>
      <c r="B150" s="73" t="str">
        <f>'APH KIC KIA PC'!I150</f>
        <v>Välj…</v>
      </c>
      <c r="C150" s="73" t="str">
        <f>'APH KIC KIA PC'!K150</f>
        <v>Välj…</v>
      </c>
      <c r="D150" s="449">
        <f>'APH KIC KIA PC'!D150</f>
        <v>0</v>
      </c>
      <c r="E150" s="68" t="s">
        <v>112</v>
      </c>
      <c r="F150" s="68"/>
      <c r="G150" s="69">
        <v>1</v>
      </c>
      <c r="H150" s="534">
        <f>'3. Förpackningsdata'!F150</f>
        <v>0</v>
      </c>
      <c r="I150" s="534">
        <f>'3. Förpackningsdata'!G150</f>
        <v>0</v>
      </c>
      <c r="J150" s="534">
        <f>'3. Förpackningsdata'!I150</f>
        <v>0</v>
      </c>
      <c r="K150" s="534">
        <f>'3. Förpackningsdata'!H150</f>
        <v>0</v>
      </c>
      <c r="L150" s="81"/>
      <c r="M150" s="68" t="s">
        <v>1982</v>
      </c>
      <c r="N150" s="69" t="str">
        <f>IF('APH KIC KIA PC'!X150="","",'APH KIC KIA PC'!X150)</f>
        <v/>
      </c>
      <c r="O150" s="70" t="s">
        <v>1800</v>
      </c>
      <c r="P150" s="451" t="str">
        <f>TRIM('1. Artikeldata Grund'!D150)</f>
        <v/>
      </c>
      <c r="Q150" s="450" t="str">
        <f>IF(S150="","",IF('3. Förpackningsdata'!K150="","",'3. Förpackningsdata'!K150))</f>
        <v/>
      </c>
      <c r="R150" s="35"/>
      <c r="S150" s="28" t="str">
        <f>IF('3. Förpackningsdata'!L150="","",'3. Förpackningsdata'!L150)</f>
        <v/>
      </c>
      <c r="T150" s="26"/>
      <c r="U150" s="26"/>
      <c r="V150" s="26"/>
      <c r="W150" s="26"/>
      <c r="X150" s="26"/>
      <c r="Y150" s="358" t="str" cm="1">
        <f t="array" ref="Y150">IF(AC150&lt;&gt;Tabeller!$AJ$4,_xlfn.IFS(Q150=Tabeller!$AJ$3,"",Q150=Tabeller!$AM$4,"C",Q150=Tabeller!$AM$5,"L",Q150=Tabeller!$AM$6,"P",Q150="",""),"1")</f>
        <v/>
      </c>
      <c r="Z150" s="29"/>
      <c r="AA150" s="357" t="str">
        <f t="shared" si="8"/>
        <v/>
      </c>
      <c r="AB150" s="31" t="str">
        <f>TRIM(IF('3. Förpackningsdata'!M150="","",'3. Förpackningsdata'!M150))</f>
        <v/>
      </c>
      <c r="AC150" s="77" t="str">
        <f>IF(AE150="","",IF('3. Förpackningsdata'!O150="","",'3. Förpackningsdata'!O150))</f>
        <v/>
      </c>
      <c r="AD150" s="71"/>
      <c r="AE150" s="69" t="str">
        <f>IF('3. Förpackningsdata'!P150="","",'3. Förpackningsdata'!P150)</f>
        <v/>
      </c>
      <c r="AF150" s="81"/>
      <c r="AG150" s="81"/>
      <c r="AH150" s="81"/>
      <c r="AI150" s="81"/>
      <c r="AJ150" s="81"/>
      <c r="AK150" s="358" t="str" cm="1">
        <f t="array" ref="AK150">_xlfn.IFS(AC150=Tabeller!$AJ$4,"C",AC150=Tabeller!$AJ$5,"L",AC150=Tabeller!$AJ$6,"P",AC150="","")</f>
        <v/>
      </c>
      <c r="AL150" s="71"/>
      <c r="AM150" s="194" t="str">
        <f t="shared" si="9"/>
        <v/>
      </c>
      <c r="AN150" s="451" t="str">
        <f>TRIM(IF('3. Förpackningsdata'!Q150="","",'3. Förpackningsdata'!Q150))</f>
        <v/>
      </c>
      <c r="AO150" s="78" t="str">
        <f>IF(AQ150="","",IF('3. Förpackningsdata'!S150="","",'3. Förpackningsdata'!S150))</f>
        <v/>
      </c>
      <c r="AP150" s="29"/>
      <c r="AQ150" s="28" t="str">
        <f>IF('3. Förpackningsdata'!T150="","",'3. Förpackningsdata'!T150)</f>
        <v/>
      </c>
      <c r="AR150" s="26"/>
      <c r="AS150" s="26"/>
      <c r="AT150" s="26"/>
      <c r="AU150" s="26"/>
      <c r="AV150" s="26"/>
      <c r="AW150" s="358" t="str" cm="1">
        <f t="array" ref="AW150">_xlfn.IFS(AO150=Tabeller!$AK$5,"P",AO150=Tabeller!$AK$4,"L",AO150="","")</f>
        <v/>
      </c>
      <c r="AX150" s="29"/>
      <c r="AY150" s="357" t="str">
        <f t="shared" si="10"/>
        <v/>
      </c>
      <c r="AZ150" s="31" t="str">
        <f>TRIM(IF('3. Förpackningsdata'!U150="","",'3. Förpackningsdata'!U150))</f>
        <v/>
      </c>
      <c r="BA150" s="79" t="str">
        <f>IF(BC150="","",IF('3. Förpackningsdata'!W150="","",'3. Förpackningsdata'!W150))</f>
        <v/>
      </c>
      <c r="BB150" s="87"/>
      <c r="BC150" s="71" t="str">
        <f>IF('3. Förpackningsdata'!X150="","",'3. Förpackningsdata'!X150)</f>
        <v/>
      </c>
      <c r="BD150" s="87"/>
      <c r="BE150" s="87"/>
      <c r="BF150" s="87"/>
      <c r="BG150" s="87"/>
      <c r="BH150" s="87"/>
      <c r="BI150" s="148" t="str" cm="1">
        <f t="array" ref="BI150">_xlfn.IFS(BA150=Tabeller!$AK$5,"P",BA150=Tabeller!$AK$4,"L",BA150="","")</f>
        <v/>
      </c>
      <c r="BJ150" s="87"/>
      <c r="BK150" s="194" t="str">
        <f t="shared" si="11"/>
        <v/>
      </c>
      <c r="BL150" s="75" t="str">
        <f>TRIM(IF('3. Förpackningsdata'!Y150="","",'3. Förpackningsdata'!Y150))</f>
        <v/>
      </c>
    </row>
    <row r="151" spans="1:64" ht="15" x14ac:dyDescent="0.25">
      <c r="A151" s="73">
        <v>147</v>
      </c>
      <c r="B151" s="73" t="str">
        <f>'APH KIC KIA PC'!I151</f>
        <v>Välj…</v>
      </c>
      <c r="C151" s="73" t="str">
        <f>'APH KIC KIA PC'!K151</f>
        <v>Välj…</v>
      </c>
      <c r="D151" s="449">
        <f>'APH KIC KIA PC'!D151</f>
        <v>0</v>
      </c>
      <c r="E151" s="68" t="s">
        <v>112</v>
      </c>
      <c r="F151" s="68"/>
      <c r="G151" s="69">
        <v>1</v>
      </c>
      <c r="H151" s="534">
        <f>'3. Förpackningsdata'!F151</f>
        <v>0</v>
      </c>
      <c r="I151" s="534">
        <f>'3. Förpackningsdata'!G151</f>
        <v>0</v>
      </c>
      <c r="J151" s="534">
        <f>'3. Förpackningsdata'!I151</f>
        <v>0</v>
      </c>
      <c r="K151" s="534">
        <f>'3. Förpackningsdata'!H151</f>
        <v>0</v>
      </c>
      <c r="L151" s="81"/>
      <c r="M151" s="68" t="s">
        <v>1982</v>
      </c>
      <c r="N151" s="69" t="str">
        <f>IF('APH KIC KIA PC'!X151="","",'APH KIC KIA PC'!X151)</f>
        <v/>
      </c>
      <c r="O151" s="70" t="s">
        <v>1800</v>
      </c>
      <c r="P151" s="451" t="str">
        <f>TRIM('1. Artikeldata Grund'!D151)</f>
        <v/>
      </c>
      <c r="Q151" s="450" t="str">
        <f>IF(S151="","",IF('3. Förpackningsdata'!K151="","",'3. Förpackningsdata'!K151))</f>
        <v/>
      </c>
      <c r="R151" s="35"/>
      <c r="S151" s="28" t="str">
        <f>IF('3. Förpackningsdata'!L151="","",'3. Förpackningsdata'!L151)</f>
        <v/>
      </c>
      <c r="T151" s="26"/>
      <c r="U151" s="26"/>
      <c r="V151" s="26"/>
      <c r="W151" s="26"/>
      <c r="X151" s="26"/>
      <c r="Y151" s="358" t="str" cm="1">
        <f t="array" ref="Y151">IF(AC151&lt;&gt;Tabeller!$AJ$4,_xlfn.IFS(Q151=Tabeller!$AJ$3,"",Q151=Tabeller!$AM$4,"C",Q151=Tabeller!$AM$5,"L",Q151=Tabeller!$AM$6,"P",Q151="",""),"1")</f>
        <v/>
      </c>
      <c r="Z151" s="29"/>
      <c r="AA151" s="357" t="str">
        <f t="shared" si="8"/>
        <v/>
      </c>
      <c r="AB151" s="31" t="str">
        <f>TRIM(IF('3. Förpackningsdata'!M151="","",'3. Förpackningsdata'!M151))</f>
        <v/>
      </c>
      <c r="AC151" s="77" t="str">
        <f>IF(AE151="","",IF('3. Förpackningsdata'!O151="","",'3. Förpackningsdata'!O151))</f>
        <v/>
      </c>
      <c r="AD151" s="71"/>
      <c r="AE151" s="69" t="str">
        <f>IF('3. Förpackningsdata'!P151="","",'3. Förpackningsdata'!P151)</f>
        <v/>
      </c>
      <c r="AF151" s="81"/>
      <c r="AG151" s="81"/>
      <c r="AH151" s="81"/>
      <c r="AI151" s="81"/>
      <c r="AJ151" s="81"/>
      <c r="AK151" s="358" t="str" cm="1">
        <f t="array" ref="AK151">_xlfn.IFS(AC151=Tabeller!$AJ$4,"C",AC151=Tabeller!$AJ$5,"L",AC151=Tabeller!$AJ$6,"P",AC151="","")</f>
        <v/>
      </c>
      <c r="AL151" s="71"/>
      <c r="AM151" s="194" t="str">
        <f t="shared" si="9"/>
        <v/>
      </c>
      <c r="AN151" s="451" t="str">
        <f>TRIM(IF('3. Förpackningsdata'!Q151="","",'3. Förpackningsdata'!Q151))</f>
        <v/>
      </c>
      <c r="AO151" s="78" t="str">
        <f>IF(AQ151="","",IF('3. Förpackningsdata'!S151="","",'3. Förpackningsdata'!S151))</f>
        <v/>
      </c>
      <c r="AP151" s="29"/>
      <c r="AQ151" s="28" t="str">
        <f>IF('3. Förpackningsdata'!T151="","",'3. Förpackningsdata'!T151)</f>
        <v/>
      </c>
      <c r="AR151" s="26"/>
      <c r="AS151" s="26"/>
      <c r="AT151" s="26"/>
      <c r="AU151" s="26"/>
      <c r="AV151" s="26"/>
      <c r="AW151" s="358" t="str" cm="1">
        <f t="array" ref="AW151">_xlfn.IFS(AO151=Tabeller!$AK$5,"P",AO151=Tabeller!$AK$4,"L",AO151="","")</f>
        <v/>
      </c>
      <c r="AX151" s="29"/>
      <c r="AY151" s="357" t="str">
        <f t="shared" si="10"/>
        <v/>
      </c>
      <c r="AZ151" s="31" t="str">
        <f>TRIM(IF('3. Förpackningsdata'!U151="","",'3. Förpackningsdata'!U151))</f>
        <v/>
      </c>
      <c r="BA151" s="79" t="str">
        <f>IF(BC151="","",IF('3. Förpackningsdata'!W151="","",'3. Förpackningsdata'!W151))</f>
        <v/>
      </c>
      <c r="BB151" s="87"/>
      <c r="BC151" s="71" t="str">
        <f>IF('3. Förpackningsdata'!X151="","",'3. Förpackningsdata'!X151)</f>
        <v/>
      </c>
      <c r="BD151" s="87"/>
      <c r="BE151" s="87"/>
      <c r="BF151" s="87"/>
      <c r="BG151" s="87"/>
      <c r="BH151" s="87"/>
      <c r="BI151" s="148" t="str" cm="1">
        <f t="array" ref="BI151">_xlfn.IFS(BA151=Tabeller!$AK$5,"P",BA151=Tabeller!$AK$4,"L",BA151="","")</f>
        <v/>
      </c>
      <c r="BJ151" s="87"/>
      <c r="BK151" s="194" t="str">
        <f t="shared" si="11"/>
        <v/>
      </c>
      <c r="BL151" s="75" t="str">
        <f>TRIM(IF('3. Förpackningsdata'!Y151="","",'3. Förpackningsdata'!Y151))</f>
        <v/>
      </c>
    </row>
    <row r="152" spans="1:64" ht="15" x14ac:dyDescent="0.25">
      <c r="A152" s="73">
        <v>148</v>
      </c>
      <c r="B152" s="73" t="str">
        <f>'APH KIC KIA PC'!I152</f>
        <v>Välj…</v>
      </c>
      <c r="C152" s="73" t="str">
        <f>'APH KIC KIA PC'!K152</f>
        <v>Välj…</v>
      </c>
      <c r="D152" s="449">
        <f>'APH KIC KIA PC'!D152</f>
        <v>0</v>
      </c>
      <c r="E152" s="68" t="s">
        <v>112</v>
      </c>
      <c r="F152" s="68"/>
      <c r="G152" s="69">
        <v>1</v>
      </c>
      <c r="H152" s="534">
        <f>'3. Förpackningsdata'!F152</f>
        <v>0</v>
      </c>
      <c r="I152" s="534">
        <f>'3. Förpackningsdata'!G152</f>
        <v>0</v>
      </c>
      <c r="J152" s="534">
        <f>'3. Förpackningsdata'!I152</f>
        <v>0</v>
      </c>
      <c r="K152" s="534">
        <f>'3. Förpackningsdata'!H152</f>
        <v>0</v>
      </c>
      <c r="L152" s="81"/>
      <c r="M152" s="68" t="s">
        <v>1982</v>
      </c>
      <c r="N152" s="69" t="str">
        <f>IF('APH KIC KIA PC'!X152="","",'APH KIC KIA PC'!X152)</f>
        <v/>
      </c>
      <c r="O152" s="70" t="s">
        <v>1800</v>
      </c>
      <c r="P152" s="451" t="str">
        <f>TRIM('1. Artikeldata Grund'!D152)</f>
        <v/>
      </c>
      <c r="Q152" s="450" t="str">
        <f>IF(S152="","",IF('3. Förpackningsdata'!K152="","",'3. Förpackningsdata'!K152))</f>
        <v/>
      </c>
      <c r="R152" s="35"/>
      <c r="S152" s="28" t="str">
        <f>IF('3. Förpackningsdata'!L152="","",'3. Förpackningsdata'!L152)</f>
        <v/>
      </c>
      <c r="T152" s="26"/>
      <c r="U152" s="26"/>
      <c r="V152" s="26"/>
      <c r="W152" s="26"/>
      <c r="X152" s="26"/>
      <c r="Y152" s="358" t="str" cm="1">
        <f t="array" ref="Y152">IF(AC152&lt;&gt;Tabeller!$AJ$4,_xlfn.IFS(Q152=Tabeller!$AJ$3,"",Q152=Tabeller!$AM$4,"C",Q152=Tabeller!$AM$5,"L",Q152=Tabeller!$AM$6,"P",Q152="",""),"1")</f>
        <v/>
      </c>
      <c r="Z152" s="29"/>
      <c r="AA152" s="357" t="str">
        <f t="shared" si="8"/>
        <v/>
      </c>
      <c r="AB152" s="31" t="str">
        <f>TRIM(IF('3. Förpackningsdata'!M152="","",'3. Förpackningsdata'!M152))</f>
        <v/>
      </c>
      <c r="AC152" s="77" t="str">
        <f>IF(AE152="","",IF('3. Förpackningsdata'!O152="","",'3. Förpackningsdata'!O152))</f>
        <v/>
      </c>
      <c r="AD152" s="71"/>
      <c r="AE152" s="69" t="str">
        <f>IF('3. Förpackningsdata'!P152="","",'3. Förpackningsdata'!P152)</f>
        <v/>
      </c>
      <c r="AF152" s="81"/>
      <c r="AG152" s="81"/>
      <c r="AH152" s="81"/>
      <c r="AI152" s="81"/>
      <c r="AJ152" s="81"/>
      <c r="AK152" s="358" t="str" cm="1">
        <f t="array" ref="AK152">_xlfn.IFS(AC152=Tabeller!$AJ$4,"C",AC152=Tabeller!$AJ$5,"L",AC152=Tabeller!$AJ$6,"P",AC152="","")</f>
        <v/>
      </c>
      <c r="AL152" s="71"/>
      <c r="AM152" s="194" t="str">
        <f t="shared" si="9"/>
        <v/>
      </c>
      <c r="AN152" s="451" t="str">
        <f>TRIM(IF('3. Förpackningsdata'!Q152="","",'3. Förpackningsdata'!Q152))</f>
        <v/>
      </c>
      <c r="AO152" s="78" t="str">
        <f>IF(AQ152="","",IF('3. Förpackningsdata'!S152="","",'3. Förpackningsdata'!S152))</f>
        <v/>
      </c>
      <c r="AP152" s="29"/>
      <c r="AQ152" s="28" t="str">
        <f>IF('3. Förpackningsdata'!T152="","",'3. Förpackningsdata'!T152)</f>
        <v/>
      </c>
      <c r="AR152" s="26"/>
      <c r="AS152" s="26"/>
      <c r="AT152" s="26"/>
      <c r="AU152" s="26"/>
      <c r="AV152" s="26"/>
      <c r="AW152" s="358" t="str" cm="1">
        <f t="array" ref="AW152">_xlfn.IFS(AO152=Tabeller!$AK$5,"P",AO152=Tabeller!$AK$4,"L",AO152="","")</f>
        <v/>
      </c>
      <c r="AX152" s="29"/>
      <c r="AY152" s="357" t="str">
        <f t="shared" si="10"/>
        <v/>
      </c>
      <c r="AZ152" s="31" t="str">
        <f>TRIM(IF('3. Förpackningsdata'!U152="","",'3. Förpackningsdata'!U152))</f>
        <v/>
      </c>
      <c r="BA152" s="79" t="str">
        <f>IF(BC152="","",IF('3. Förpackningsdata'!W152="","",'3. Förpackningsdata'!W152))</f>
        <v/>
      </c>
      <c r="BB152" s="87"/>
      <c r="BC152" s="71" t="str">
        <f>IF('3. Förpackningsdata'!X152="","",'3. Förpackningsdata'!X152)</f>
        <v/>
      </c>
      <c r="BD152" s="87"/>
      <c r="BE152" s="87"/>
      <c r="BF152" s="87"/>
      <c r="BG152" s="87"/>
      <c r="BH152" s="87"/>
      <c r="BI152" s="148" t="str" cm="1">
        <f t="array" ref="BI152">_xlfn.IFS(BA152=Tabeller!$AK$5,"P",BA152=Tabeller!$AK$4,"L",BA152="","")</f>
        <v/>
      </c>
      <c r="BJ152" s="87"/>
      <c r="BK152" s="194" t="str">
        <f t="shared" si="11"/>
        <v/>
      </c>
      <c r="BL152" s="75" t="str">
        <f>TRIM(IF('3. Förpackningsdata'!Y152="","",'3. Förpackningsdata'!Y152))</f>
        <v/>
      </c>
    </row>
    <row r="153" spans="1:64" ht="15" x14ac:dyDescent="0.25">
      <c r="A153" s="73">
        <v>149</v>
      </c>
      <c r="B153" s="73" t="str">
        <f>'APH KIC KIA PC'!I153</f>
        <v>Välj…</v>
      </c>
      <c r="C153" s="73" t="str">
        <f>'APH KIC KIA PC'!K153</f>
        <v>Välj…</v>
      </c>
      <c r="D153" s="449">
        <f>'APH KIC KIA PC'!D153</f>
        <v>0</v>
      </c>
      <c r="E153" s="68" t="s">
        <v>112</v>
      </c>
      <c r="F153" s="68"/>
      <c r="G153" s="69">
        <v>1</v>
      </c>
      <c r="H153" s="534">
        <f>'3. Förpackningsdata'!F153</f>
        <v>0</v>
      </c>
      <c r="I153" s="534">
        <f>'3. Förpackningsdata'!G153</f>
        <v>0</v>
      </c>
      <c r="J153" s="534">
        <f>'3. Förpackningsdata'!I153</f>
        <v>0</v>
      </c>
      <c r="K153" s="534">
        <f>'3. Förpackningsdata'!H153</f>
        <v>0</v>
      </c>
      <c r="L153" s="81"/>
      <c r="M153" s="68" t="s">
        <v>1982</v>
      </c>
      <c r="N153" s="69" t="str">
        <f>IF('APH KIC KIA PC'!X153="","",'APH KIC KIA PC'!X153)</f>
        <v/>
      </c>
      <c r="O153" s="70" t="s">
        <v>1800</v>
      </c>
      <c r="P153" s="451" t="str">
        <f>TRIM('1. Artikeldata Grund'!D153)</f>
        <v/>
      </c>
      <c r="Q153" s="450" t="str">
        <f>IF(S153="","",IF('3. Förpackningsdata'!K153="","",'3. Förpackningsdata'!K153))</f>
        <v/>
      </c>
      <c r="R153" s="35"/>
      <c r="S153" s="28" t="str">
        <f>IF('3. Förpackningsdata'!L153="","",'3. Förpackningsdata'!L153)</f>
        <v/>
      </c>
      <c r="T153" s="26"/>
      <c r="U153" s="26"/>
      <c r="V153" s="26"/>
      <c r="W153" s="26"/>
      <c r="X153" s="26"/>
      <c r="Y153" s="358" t="str" cm="1">
        <f t="array" ref="Y153">IF(AC153&lt;&gt;Tabeller!$AJ$4,_xlfn.IFS(Q153=Tabeller!$AJ$3,"",Q153=Tabeller!$AM$4,"C",Q153=Tabeller!$AM$5,"L",Q153=Tabeller!$AM$6,"P",Q153="",""),"1")</f>
        <v/>
      </c>
      <c r="Z153" s="29"/>
      <c r="AA153" s="357" t="str">
        <f t="shared" si="8"/>
        <v/>
      </c>
      <c r="AB153" s="31" t="str">
        <f>TRIM(IF('3. Förpackningsdata'!M153="","",'3. Förpackningsdata'!M153))</f>
        <v/>
      </c>
      <c r="AC153" s="77" t="str">
        <f>IF(AE153="","",IF('3. Förpackningsdata'!O153="","",'3. Förpackningsdata'!O153))</f>
        <v/>
      </c>
      <c r="AD153" s="71"/>
      <c r="AE153" s="69" t="str">
        <f>IF('3. Förpackningsdata'!P153="","",'3. Förpackningsdata'!P153)</f>
        <v/>
      </c>
      <c r="AF153" s="81"/>
      <c r="AG153" s="81"/>
      <c r="AH153" s="81"/>
      <c r="AI153" s="81"/>
      <c r="AJ153" s="81"/>
      <c r="AK153" s="358" t="str" cm="1">
        <f t="array" ref="AK153">_xlfn.IFS(AC153=Tabeller!$AJ$4,"C",AC153=Tabeller!$AJ$5,"L",AC153=Tabeller!$AJ$6,"P",AC153="","")</f>
        <v/>
      </c>
      <c r="AL153" s="71"/>
      <c r="AM153" s="194" t="str">
        <f t="shared" si="9"/>
        <v/>
      </c>
      <c r="AN153" s="451" t="str">
        <f>TRIM(IF('3. Förpackningsdata'!Q153="","",'3. Förpackningsdata'!Q153))</f>
        <v/>
      </c>
      <c r="AO153" s="78" t="str">
        <f>IF(AQ153="","",IF('3. Förpackningsdata'!S153="","",'3. Förpackningsdata'!S153))</f>
        <v/>
      </c>
      <c r="AP153" s="29"/>
      <c r="AQ153" s="28" t="str">
        <f>IF('3. Förpackningsdata'!T153="","",'3. Förpackningsdata'!T153)</f>
        <v/>
      </c>
      <c r="AR153" s="26"/>
      <c r="AS153" s="26"/>
      <c r="AT153" s="26"/>
      <c r="AU153" s="26"/>
      <c r="AV153" s="26"/>
      <c r="AW153" s="358" t="str" cm="1">
        <f t="array" ref="AW153">_xlfn.IFS(AO153=Tabeller!$AK$5,"P",AO153=Tabeller!$AK$4,"L",AO153="","")</f>
        <v/>
      </c>
      <c r="AX153" s="29"/>
      <c r="AY153" s="357" t="str">
        <f t="shared" si="10"/>
        <v/>
      </c>
      <c r="AZ153" s="31" t="str">
        <f>TRIM(IF('3. Förpackningsdata'!U153="","",'3. Förpackningsdata'!U153))</f>
        <v/>
      </c>
      <c r="BA153" s="79" t="str">
        <f>IF(BC153="","",IF('3. Förpackningsdata'!W153="","",'3. Förpackningsdata'!W153))</f>
        <v/>
      </c>
      <c r="BB153" s="87"/>
      <c r="BC153" s="71" t="str">
        <f>IF('3. Förpackningsdata'!X153="","",'3. Förpackningsdata'!X153)</f>
        <v/>
      </c>
      <c r="BD153" s="87"/>
      <c r="BE153" s="87"/>
      <c r="BF153" s="87"/>
      <c r="BG153" s="87"/>
      <c r="BH153" s="87"/>
      <c r="BI153" s="148" t="str" cm="1">
        <f t="array" ref="BI153">_xlfn.IFS(BA153=Tabeller!$AK$5,"P",BA153=Tabeller!$AK$4,"L",BA153="","")</f>
        <v/>
      </c>
      <c r="BJ153" s="87"/>
      <c r="BK153" s="194" t="str">
        <f t="shared" si="11"/>
        <v/>
      </c>
      <c r="BL153" s="75" t="str">
        <f>TRIM(IF('3. Förpackningsdata'!Y153="","",'3. Förpackningsdata'!Y153))</f>
        <v/>
      </c>
    </row>
    <row r="154" spans="1:64" ht="15" x14ac:dyDescent="0.25">
      <c r="A154" s="73">
        <v>150</v>
      </c>
      <c r="B154" s="73" t="str">
        <f>'APH KIC KIA PC'!I154</f>
        <v>Välj…</v>
      </c>
      <c r="C154" s="73" t="str">
        <f>'APH KIC KIA PC'!K154</f>
        <v>Välj…</v>
      </c>
      <c r="D154" s="449">
        <f>'APH KIC KIA PC'!D154</f>
        <v>0</v>
      </c>
      <c r="E154" s="68" t="s">
        <v>112</v>
      </c>
      <c r="F154" s="68"/>
      <c r="G154" s="69">
        <v>1</v>
      </c>
      <c r="H154" s="534">
        <f>'3. Förpackningsdata'!F154</f>
        <v>0</v>
      </c>
      <c r="I154" s="534">
        <f>'3. Förpackningsdata'!G154</f>
        <v>0</v>
      </c>
      <c r="J154" s="534">
        <f>'3. Förpackningsdata'!I154</f>
        <v>0</v>
      </c>
      <c r="K154" s="534">
        <f>'3. Förpackningsdata'!H154</f>
        <v>0</v>
      </c>
      <c r="L154" s="81"/>
      <c r="M154" s="68" t="s">
        <v>1982</v>
      </c>
      <c r="N154" s="69" t="str">
        <f>IF('APH KIC KIA PC'!X154="","",'APH KIC KIA PC'!X154)</f>
        <v/>
      </c>
      <c r="O154" s="70" t="s">
        <v>1800</v>
      </c>
      <c r="P154" s="451" t="str">
        <f>TRIM('1. Artikeldata Grund'!D154)</f>
        <v/>
      </c>
      <c r="Q154" s="450" t="str">
        <f>IF(S154="","",IF('3. Förpackningsdata'!K154="","",'3. Förpackningsdata'!K154))</f>
        <v/>
      </c>
      <c r="R154" s="35"/>
      <c r="S154" s="28" t="str">
        <f>IF('3. Förpackningsdata'!L154="","",'3. Förpackningsdata'!L154)</f>
        <v/>
      </c>
      <c r="T154" s="26"/>
      <c r="U154" s="26"/>
      <c r="V154" s="26"/>
      <c r="W154" s="26"/>
      <c r="X154" s="26"/>
      <c r="Y154" s="358" t="str" cm="1">
        <f t="array" ref="Y154">IF(AC154&lt;&gt;Tabeller!$AJ$4,_xlfn.IFS(Q154=Tabeller!$AJ$3,"",Q154=Tabeller!$AM$4,"C",Q154=Tabeller!$AM$5,"L",Q154=Tabeller!$AM$6,"P",Q154="",""),"1")</f>
        <v/>
      </c>
      <c r="Z154" s="29"/>
      <c r="AA154" s="357" t="str">
        <f t="shared" si="8"/>
        <v/>
      </c>
      <c r="AB154" s="31" t="str">
        <f>TRIM(IF('3. Förpackningsdata'!M154="","",'3. Förpackningsdata'!M154))</f>
        <v/>
      </c>
      <c r="AC154" s="77" t="str">
        <f>IF(AE154="","",IF('3. Förpackningsdata'!O154="","",'3. Förpackningsdata'!O154))</f>
        <v/>
      </c>
      <c r="AD154" s="71"/>
      <c r="AE154" s="69" t="str">
        <f>IF('3. Förpackningsdata'!P154="","",'3. Förpackningsdata'!P154)</f>
        <v/>
      </c>
      <c r="AF154" s="81"/>
      <c r="AG154" s="81"/>
      <c r="AH154" s="81"/>
      <c r="AI154" s="81"/>
      <c r="AJ154" s="81"/>
      <c r="AK154" s="358" t="str" cm="1">
        <f t="array" ref="AK154">_xlfn.IFS(AC154=Tabeller!$AJ$4,"C",AC154=Tabeller!$AJ$5,"L",AC154=Tabeller!$AJ$6,"P",AC154="","")</f>
        <v/>
      </c>
      <c r="AL154" s="71"/>
      <c r="AM154" s="194" t="str">
        <f t="shared" si="9"/>
        <v/>
      </c>
      <c r="AN154" s="451" t="str">
        <f>TRIM(IF('3. Förpackningsdata'!Q154="","",'3. Förpackningsdata'!Q154))</f>
        <v/>
      </c>
      <c r="AO154" s="78" t="str">
        <f>IF(AQ154="","",IF('3. Förpackningsdata'!S154="","",'3. Förpackningsdata'!S154))</f>
        <v/>
      </c>
      <c r="AP154" s="29"/>
      <c r="AQ154" s="28" t="str">
        <f>IF('3. Förpackningsdata'!T154="","",'3. Förpackningsdata'!T154)</f>
        <v/>
      </c>
      <c r="AR154" s="26"/>
      <c r="AS154" s="26"/>
      <c r="AT154" s="26"/>
      <c r="AU154" s="26"/>
      <c r="AV154" s="26"/>
      <c r="AW154" s="358" t="str" cm="1">
        <f t="array" ref="AW154">_xlfn.IFS(AO154=Tabeller!$AK$5,"P",AO154=Tabeller!$AK$4,"L",AO154="","")</f>
        <v/>
      </c>
      <c r="AX154" s="29"/>
      <c r="AY154" s="357" t="str">
        <f t="shared" si="10"/>
        <v/>
      </c>
      <c r="AZ154" s="31" t="str">
        <f>TRIM(IF('3. Förpackningsdata'!U154="","",'3. Förpackningsdata'!U154))</f>
        <v/>
      </c>
      <c r="BA154" s="79" t="str">
        <f>IF(BC154="","",IF('3. Förpackningsdata'!W154="","",'3. Förpackningsdata'!W154))</f>
        <v/>
      </c>
      <c r="BB154" s="87"/>
      <c r="BC154" s="71" t="str">
        <f>IF('3. Förpackningsdata'!X154="","",'3. Förpackningsdata'!X154)</f>
        <v/>
      </c>
      <c r="BD154" s="87"/>
      <c r="BE154" s="87"/>
      <c r="BF154" s="87"/>
      <c r="BG154" s="87"/>
      <c r="BH154" s="87"/>
      <c r="BI154" s="148" t="str" cm="1">
        <f t="array" ref="BI154">_xlfn.IFS(BA154=Tabeller!$AK$5,"P",BA154=Tabeller!$AK$4,"L",BA154="","")</f>
        <v/>
      </c>
      <c r="BJ154" s="87"/>
      <c r="BK154" s="194" t="str">
        <f t="shared" si="11"/>
        <v/>
      </c>
      <c r="BL154" s="75" t="str">
        <f>TRIM(IF('3. Förpackningsdata'!Y154="","",'3. Förpackningsdata'!Y154))</f>
        <v/>
      </c>
    </row>
    <row r="155" spans="1:64" ht="15" x14ac:dyDescent="0.25">
      <c r="A155" s="73">
        <v>151</v>
      </c>
      <c r="B155" s="73" t="str">
        <f>'APH KIC KIA PC'!I155</f>
        <v>Välj…</v>
      </c>
      <c r="C155" s="73" t="str">
        <f>'APH KIC KIA PC'!K155</f>
        <v>Välj…</v>
      </c>
      <c r="D155" s="449">
        <f>'APH KIC KIA PC'!D155</f>
        <v>0</v>
      </c>
      <c r="E155" s="68" t="s">
        <v>112</v>
      </c>
      <c r="F155" s="68"/>
      <c r="G155" s="69">
        <v>1</v>
      </c>
      <c r="H155" s="534">
        <f>'3. Förpackningsdata'!F155</f>
        <v>0</v>
      </c>
      <c r="I155" s="534">
        <f>'3. Förpackningsdata'!G155</f>
        <v>0</v>
      </c>
      <c r="J155" s="534">
        <f>'3. Förpackningsdata'!I155</f>
        <v>0</v>
      </c>
      <c r="K155" s="534">
        <f>'3. Förpackningsdata'!H155</f>
        <v>0</v>
      </c>
      <c r="L155" s="81"/>
      <c r="M155" s="68" t="s">
        <v>1982</v>
      </c>
      <c r="N155" s="69" t="str">
        <f>IF('APH KIC KIA PC'!X155="","",'APH KIC KIA PC'!X155)</f>
        <v/>
      </c>
      <c r="O155" s="70" t="s">
        <v>1800</v>
      </c>
      <c r="P155" s="451" t="str">
        <f>TRIM('1. Artikeldata Grund'!D155)</f>
        <v/>
      </c>
      <c r="Q155" s="450" t="str">
        <f>IF(S155="","",IF('3. Förpackningsdata'!K155="","",'3. Förpackningsdata'!K155))</f>
        <v/>
      </c>
      <c r="R155" s="35"/>
      <c r="S155" s="28" t="str">
        <f>IF('3. Förpackningsdata'!L155="","",'3. Förpackningsdata'!L155)</f>
        <v/>
      </c>
      <c r="T155" s="26"/>
      <c r="U155" s="26"/>
      <c r="V155" s="26"/>
      <c r="W155" s="26"/>
      <c r="X155" s="26"/>
      <c r="Y155" s="358" t="str" cm="1">
        <f t="array" ref="Y155">IF(AC155&lt;&gt;Tabeller!$AJ$4,_xlfn.IFS(Q155=Tabeller!$AJ$3,"",Q155=Tabeller!$AM$4,"C",Q155=Tabeller!$AM$5,"L",Q155=Tabeller!$AM$6,"P",Q155="",""),"1")</f>
        <v/>
      </c>
      <c r="Z155" s="29"/>
      <c r="AA155" s="357" t="str">
        <f t="shared" si="8"/>
        <v/>
      </c>
      <c r="AB155" s="31" t="str">
        <f>TRIM(IF('3. Förpackningsdata'!M155="","",'3. Förpackningsdata'!M155))</f>
        <v/>
      </c>
      <c r="AC155" s="77" t="str">
        <f>IF(AE155="","",IF('3. Förpackningsdata'!O155="","",'3. Förpackningsdata'!O155))</f>
        <v/>
      </c>
      <c r="AD155" s="71"/>
      <c r="AE155" s="69" t="str">
        <f>IF('3. Förpackningsdata'!P155="","",'3. Förpackningsdata'!P155)</f>
        <v/>
      </c>
      <c r="AF155" s="81"/>
      <c r="AG155" s="81"/>
      <c r="AH155" s="81"/>
      <c r="AI155" s="81"/>
      <c r="AJ155" s="81"/>
      <c r="AK155" s="358" t="str" cm="1">
        <f t="array" ref="AK155">_xlfn.IFS(AC155=Tabeller!$AJ$4,"C",AC155=Tabeller!$AJ$5,"L",AC155=Tabeller!$AJ$6,"P",AC155="","")</f>
        <v/>
      </c>
      <c r="AL155" s="71"/>
      <c r="AM155" s="194" t="str">
        <f t="shared" si="9"/>
        <v/>
      </c>
      <c r="AN155" s="451" t="str">
        <f>TRIM(IF('3. Förpackningsdata'!Q155="","",'3. Förpackningsdata'!Q155))</f>
        <v/>
      </c>
      <c r="AO155" s="78" t="str">
        <f>IF(AQ155="","",IF('3. Förpackningsdata'!S155="","",'3. Förpackningsdata'!S155))</f>
        <v/>
      </c>
      <c r="AP155" s="29"/>
      <c r="AQ155" s="28" t="str">
        <f>IF('3. Förpackningsdata'!T155="","",'3. Förpackningsdata'!T155)</f>
        <v/>
      </c>
      <c r="AR155" s="26"/>
      <c r="AS155" s="26"/>
      <c r="AT155" s="26"/>
      <c r="AU155" s="26"/>
      <c r="AV155" s="26"/>
      <c r="AW155" s="358" t="str" cm="1">
        <f t="array" ref="AW155">_xlfn.IFS(AO155=Tabeller!$AK$5,"P",AO155=Tabeller!$AK$4,"L",AO155="","")</f>
        <v/>
      </c>
      <c r="AX155" s="29"/>
      <c r="AY155" s="357" t="str">
        <f t="shared" si="10"/>
        <v/>
      </c>
      <c r="AZ155" s="31" t="str">
        <f>TRIM(IF('3. Förpackningsdata'!U155="","",'3. Förpackningsdata'!U155))</f>
        <v/>
      </c>
      <c r="BA155" s="79" t="str">
        <f>IF(BC155="","",IF('3. Förpackningsdata'!W155="","",'3. Förpackningsdata'!W155))</f>
        <v/>
      </c>
      <c r="BB155" s="87"/>
      <c r="BC155" s="71" t="str">
        <f>IF('3. Förpackningsdata'!X155="","",'3. Förpackningsdata'!X155)</f>
        <v/>
      </c>
      <c r="BD155" s="87"/>
      <c r="BE155" s="87"/>
      <c r="BF155" s="87"/>
      <c r="BG155" s="87"/>
      <c r="BH155" s="87"/>
      <c r="BI155" s="148" t="str" cm="1">
        <f t="array" ref="BI155">_xlfn.IFS(BA155=Tabeller!$AK$5,"P",BA155=Tabeller!$AK$4,"L",BA155="","")</f>
        <v/>
      </c>
      <c r="BJ155" s="87"/>
      <c r="BK155" s="194" t="str">
        <f t="shared" si="11"/>
        <v/>
      </c>
      <c r="BL155" s="75" t="str">
        <f>TRIM(IF('3. Förpackningsdata'!Y155="","",'3. Förpackningsdata'!Y155))</f>
        <v/>
      </c>
    </row>
    <row r="156" spans="1:64" ht="15" x14ac:dyDescent="0.25">
      <c r="A156" s="73">
        <v>152</v>
      </c>
      <c r="B156" s="73" t="str">
        <f>'APH KIC KIA PC'!I156</f>
        <v>Välj…</v>
      </c>
      <c r="C156" s="73" t="str">
        <f>'APH KIC KIA PC'!K156</f>
        <v>Välj…</v>
      </c>
      <c r="D156" s="449">
        <f>'APH KIC KIA PC'!D156</f>
        <v>0</v>
      </c>
      <c r="E156" s="68" t="s">
        <v>112</v>
      </c>
      <c r="F156" s="68"/>
      <c r="G156" s="69">
        <v>1</v>
      </c>
      <c r="H156" s="534">
        <f>'3. Förpackningsdata'!F156</f>
        <v>0</v>
      </c>
      <c r="I156" s="534">
        <f>'3. Förpackningsdata'!G156</f>
        <v>0</v>
      </c>
      <c r="J156" s="534">
        <f>'3. Förpackningsdata'!I156</f>
        <v>0</v>
      </c>
      <c r="K156" s="534">
        <f>'3. Förpackningsdata'!H156</f>
        <v>0</v>
      </c>
      <c r="L156" s="81"/>
      <c r="M156" s="68" t="s">
        <v>1982</v>
      </c>
      <c r="N156" s="69" t="str">
        <f>IF('APH KIC KIA PC'!X156="","",'APH KIC KIA PC'!X156)</f>
        <v/>
      </c>
      <c r="O156" s="70" t="s">
        <v>1800</v>
      </c>
      <c r="P156" s="451" t="str">
        <f>TRIM('1. Artikeldata Grund'!D156)</f>
        <v/>
      </c>
      <c r="Q156" s="450" t="str">
        <f>IF(S156="","",IF('3. Förpackningsdata'!K156="","",'3. Förpackningsdata'!K156))</f>
        <v/>
      </c>
      <c r="R156" s="35"/>
      <c r="S156" s="28" t="str">
        <f>IF('3. Förpackningsdata'!L156="","",'3. Förpackningsdata'!L156)</f>
        <v/>
      </c>
      <c r="T156" s="26"/>
      <c r="U156" s="26"/>
      <c r="V156" s="26"/>
      <c r="W156" s="26"/>
      <c r="X156" s="26"/>
      <c r="Y156" s="358" t="str" cm="1">
        <f t="array" ref="Y156">IF(AC156&lt;&gt;Tabeller!$AJ$4,_xlfn.IFS(Q156=Tabeller!$AJ$3,"",Q156=Tabeller!$AM$4,"C",Q156=Tabeller!$AM$5,"L",Q156=Tabeller!$AM$6,"P",Q156="",""),"1")</f>
        <v/>
      </c>
      <c r="Z156" s="29"/>
      <c r="AA156" s="357" t="str">
        <f t="shared" si="8"/>
        <v/>
      </c>
      <c r="AB156" s="31" t="str">
        <f>TRIM(IF('3. Förpackningsdata'!M156="","",'3. Förpackningsdata'!M156))</f>
        <v/>
      </c>
      <c r="AC156" s="77" t="str">
        <f>IF(AE156="","",IF('3. Förpackningsdata'!O156="","",'3. Förpackningsdata'!O156))</f>
        <v/>
      </c>
      <c r="AD156" s="71"/>
      <c r="AE156" s="69" t="str">
        <f>IF('3. Förpackningsdata'!P156="","",'3. Förpackningsdata'!P156)</f>
        <v/>
      </c>
      <c r="AF156" s="81"/>
      <c r="AG156" s="81"/>
      <c r="AH156" s="81"/>
      <c r="AI156" s="81"/>
      <c r="AJ156" s="81"/>
      <c r="AK156" s="358" t="str" cm="1">
        <f t="array" ref="AK156">_xlfn.IFS(AC156=Tabeller!$AJ$4,"C",AC156=Tabeller!$AJ$5,"L",AC156=Tabeller!$AJ$6,"P",AC156="","")</f>
        <v/>
      </c>
      <c r="AL156" s="71"/>
      <c r="AM156" s="194" t="str">
        <f t="shared" si="9"/>
        <v/>
      </c>
      <c r="AN156" s="451" t="str">
        <f>TRIM(IF('3. Förpackningsdata'!Q156="","",'3. Förpackningsdata'!Q156))</f>
        <v/>
      </c>
      <c r="AO156" s="78" t="str">
        <f>IF(AQ156="","",IF('3. Förpackningsdata'!S156="","",'3. Förpackningsdata'!S156))</f>
        <v/>
      </c>
      <c r="AP156" s="29"/>
      <c r="AQ156" s="28" t="str">
        <f>IF('3. Förpackningsdata'!T156="","",'3. Förpackningsdata'!T156)</f>
        <v/>
      </c>
      <c r="AR156" s="26"/>
      <c r="AS156" s="26"/>
      <c r="AT156" s="26"/>
      <c r="AU156" s="26"/>
      <c r="AV156" s="26"/>
      <c r="AW156" s="358" t="str" cm="1">
        <f t="array" ref="AW156">_xlfn.IFS(AO156=Tabeller!$AK$5,"P",AO156=Tabeller!$AK$4,"L",AO156="","")</f>
        <v/>
      </c>
      <c r="AX156" s="29"/>
      <c r="AY156" s="357" t="str">
        <f t="shared" si="10"/>
        <v/>
      </c>
      <c r="AZ156" s="31" t="str">
        <f>TRIM(IF('3. Förpackningsdata'!U156="","",'3. Förpackningsdata'!U156))</f>
        <v/>
      </c>
      <c r="BA156" s="79" t="str">
        <f>IF(BC156="","",IF('3. Förpackningsdata'!W156="","",'3. Förpackningsdata'!W156))</f>
        <v/>
      </c>
      <c r="BB156" s="87"/>
      <c r="BC156" s="71" t="str">
        <f>IF('3. Förpackningsdata'!X156="","",'3. Förpackningsdata'!X156)</f>
        <v/>
      </c>
      <c r="BD156" s="87"/>
      <c r="BE156" s="87"/>
      <c r="BF156" s="87"/>
      <c r="BG156" s="87"/>
      <c r="BH156" s="87"/>
      <c r="BI156" s="148" t="str" cm="1">
        <f t="array" ref="BI156">_xlfn.IFS(BA156=Tabeller!$AK$5,"P",BA156=Tabeller!$AK$4,"L",BA156="","")</f>
        <v/>
      </c>
      <c r="BJ156" s="87"/>
      <c r="BK156" s="194" t="str">
        <f t="shared" si="11"/>
        <v/>
      </c>
      <c r="BL156" s="75" t="str">
        <f>TRIM(IF('3. Förpackningsdata'!Y156="","",'3. Förpackningsdata'!Y156))</f>
        <v/>
      </c>
    </row>
    <row r="157" spans="1:64" ht="15" x14ac:dyDescent="0.25">
      <c r="A157" s="73">
        <v>153</v>
      </c>
      <c r="B157" s="73" t="str">
        <f>'APH KIC KIA PC'!I157</f>
        <v>Välj…</v>
      </c>
      <c r="C157" s="73" t="str">
        <f>'APH KIC KIA PC'!K157</f>
        <v>Välj…</v>
      </c>
      <c r="D157" s="449">
        <f>'APH KIC KIA PC'!D157</f>
        <v>0</v>
      </c>
      <c r="E157" s="68" t="s">
        <v>112</v>
      </c>
      <c r="F157" s="68"/>
      <c r="G157" s="69">
        <v>1</v>
      </c>
      <c r="H157" s="534">
        <f>'3. Förpackningsdata'!F157</f>
        <v>0</v>
      </c>
      <c r="I157" s="534">
        <f>'3. Förpackningsdata'!G157</f>
        <v>0</v>
      </c>
      <c r="J157" s="534">
        <f>'3. Förpackningsdata'!I157</f>
        <v>0</v>
      </c>
      <c r="K157" s="534">
        <f>'3. Förpackningsdata'!H157</f>
        <v>0</v>
      </c>
      <c r="L157" s="81"/>
      <c r="M157" s="68" t="s">
        <v>1982</v>
      </c>
      <c r="N157" s="69" t="str">
        <f>IF('APH KIC KIA PC'!X157="","",'APH KIC KIA PC'!X157)</f>
        <v/>
      </c>
      <c r="O157" s="70" t="s">
        <v>1800</v>
      </c>
      <c r="P157" s="451" t="str">
        <f>TRIM('1. Artikeldata Grund'!D157)</f>
        <v/>
      </c>
      <c r="Q157" s="450" t="str">
        <f>IF(S157="","",IF('3. Förpackningsdata'!K157="","",'3. Förpackningsdata'!K157))</f>
        <v/>
      </c>
      <c r="R157" s="35"/>
      <c r="S157" s="28" t="str">
        <f>IF('3. Förpackningsdata'!L157="","",'3. Förpackningsdata'!L157)</f>
        <v/>
      </c>
      <c r="T157" s="26"/>
      <c r="U157" s="26"/>
      <c r="V157" s="26"/>
      <c r="W157" s="26"/>
      <c r="X157" s="26"/>
      <c r="Y157" s="358" t="str" cm="1">
        <f t="array" ref="Y157">IF(AC157&lt;&gt;Tabeller!$AJ$4,_xlfn.IFS(Q157=Tabeller!$AJ$3,"",Q157=Tabeller!$AM$4,"C",Q157=Tabeller!$AM$5,"L",Q157=Tabeller!$AM$6,"P",Q157="",""),"1")</f>
        <v/>
      </c>
      <c r="Z157" s="29"/>
      <c r="AA157" s="357" t="str">
        <f t="shared" si="8"/>
        <v/>
      </c>
      <c r="AB157" s="31" t="str">
        <f>TRIM(IF('3. Förpackningsdata'!M157="","",'3. Förpackningsdata'!M157))</f>
        <v/>
      </c>
      <c r="AC157" s="77" t="str">
        <f>IF(AE157="","",IF('3. Förpackningsdata'!O157="","",'3. Förpackningsdata'!O157))</f>
        <v/>
      </c>
      <c r="AD157" s="71"/>
      <c r="AE157" s="69" t="str">
        <f>IF('3. Förpackningsdata'!P157="","",'3. Förpackningsdata'!P157)</f>
        <v/>
      </c>
      <c r="AF157" s="81"/>
      <c r="AG157" s="81"/>
      <c r="AH157" s="81"/>
      <c r="AI157" s="81"/>
      <c r="AJ157" s="81"/>
      <c r="AK157" s="358" t="str" cm="1">
        <f t="array" ref="AK157">_xlfn.IFS(AC157=Tabeller!$AJ$4,"C",AC157=Tabeller!$AJ$5,"L",AC157=Tabeller!$AJ$6,"P",AC157="","")</f>
        <v/>
      </c>
      <c r="AL157" s="71"/>
      <c r="AM157" s="194" t="str">
        <f t="shared" si="9"/>
        <v/>
      </c>
      <c r="AN157" s="451" t="str">
        <f>TRIM(IF('3. Förpackningsdata'!Q157="","",'3. Förpackningsdata'!Q157))</f>
        <v/>
      </c>
      <c r="AO157" s="78" t="str">
        <f>IF(AQ157="","",IF('3. Förpackningsdata'!S157="","",'3. Förpackningsdata'!S157))</f>
        <v/>
      </c>
      <c r="AP157" s="29"/>
      <c r="AQ157" s="28" t="str">
        <f>IF('3. Förpackningsdata'!T157="","",'3. Förpackningsdata'!T157)</f>
        <v/>
      </c>
      <c r="AR157" s="26"/>
      <c r="AS157" s="26"/>
      <c r="AT157" s="26"/>
      <c r="AU157" s="26"/>
      <c r="AV157" s="26"/>
      <c r="AW157" s="358" t="str" cm="1">
        <f t="array" ref="AW157">_xlfn.IFS(AO157=Tabeller!$AK$5,"P",AO157=Tabeller!$AK$4,"L",AO157="","")</f>
        <v/>
      </c>
      <c r="AX157" s="29"/>
      <c r="AY157" s="357" t="str">
        <f t="shared" si="10"/>
        <v/>
      </c>
      <c r="AZ157" s="31" t="str">
        <f>TRIM(IF('3. Förpackningsdata'!U157="","",'3. Förpackningsdata'!U157))</f>
        <v/>
      </c>
      <c r="BA157" s="79" t="str">
        <f>IF(BC157="","",IF('3. Förpackningsdata'!W157="","",'3. Förpackningsdata'!W157))</f>
        <v/>
      </c>
      <c r="BB157" s="87"/>
      <c r="BC157" s="71" t="str">
        <f>IF('3. Förpackningsdata'!X157="","",'3. Förpackningsdata'!X157)</f>
        <v/>
      </c>
      <c r="BD157" s="87"/>
      <c r="BE157" s="87"/>
      <c r="BF157" s="87"/>
      <c r="BG157" s="87"/>
      <c r="BH157" s="87"/>
      <c r="BI157" s="148" t="str" cm="1">
        <f t="array" ref="BI157">_xlfn.IFS(BA157=Tabeller!$AK$5,"P",BA157=Tabeller!$AK$4,"L",BA157="","")</f>
        <v/>
      </c>
      <c r="BJ157" s="87"/>
      <c r="BK157" s="194" t="str">
        <f t="shared" si="11"/>
        <v/>
      </c>
      <c r="BL157" s="75" t="str">
        <f>TRIM(IF('3. Förpackningsdata'!Y157="","",'3. Förpackningsdata'!Y157))</f>
        <v/>
      </c>
    </row>
    <row r="158" spans="1:64" ht="15" x14ac:dyDescent="0.25">
      <c r="A158" s="73">
        <v>154</v>
      </c>
      <c r="B158" s="73" t="str">
        <f>'APH KIC KIA PC'!I158</f>
        <v>Välj…</v>
      </c>
      <c r="C158" s="73" t="str">
        <f>'APH KIC KIA PC'!K158</f>
        <v>Välj…</v>
      </c>
      <c r="D158" s="449">
        <f>'APH KIC KIA PC'!D158</f>
        <v>0</v>
      </c>
      <c r="E158" s="68" t="s">
        <v>112</v>
      </c>
      <c r="F158" s="68"/>
      <c r="G158" s="69">
        <v>1</v>
      </c>
      <c r="H158" s="534">
        <f>'3. Förpackningsdata'!F158</f>
        <v>0</v>
      </c>
      <c r="I158" s="534">
        <f>'3. Förpackningsdata'!G158</f>
        <v>0</v>
      </c>
      <c r="J158" s="534">
        <f>'3. Förpackningsdata'!I158</f>
        <v>0</v>
      </c>
      <c r="K158" s="534">
        <f>'3. Förpackningsdata'!H158</f>
        <v>0</v>
      </c>
      <c r="L158" s="81"/>
      <c r="M158" s="68" t="s">
        <v>1982</v>
      </c>
      <c r="N158" s="69" t="str">
        <f>IF('APH KIC KIA PC'!X158="","",'APH KIC KIA PC'!X158)</f>
        <v/>
      </c>
      <c r="O158" s="70" t="s">
        <v>1800</v>
      </c>
      <c r="P158" s="451" t="str">
        <f>TRIM('1. Artikeldata Grund'!D158)</f>
        <v/>
      </c>
      <c r="Q158" s="450" t="str">
        <f>IF(S158="","",IF('3. Förpackningsdata'!K158="","",'3. Förpackningsdata'!K158))</f>
        <v/>
      </c>
      <c r="R158" s="35"/>
      <c r="S158" s="28" t="str">
        <f>IF('3. Förpackningsdata'!L158="","",'3. Förpackningsdata'!L158)</f>
        <v/>
      </c>
      <c r="T158" s="26"/>
      <c r="U158" s="26"/>
      <c r="V158" s="26"/>
      <c r="W158" s="26"/>
      <c r="X158" s="26"/>
      <c r="Y158" s="358" t="str" cm="1">
        <f t="array" ref="Y158">IF(AC158&lt;&gt;Tabeller!$AJ$4,_xlfn.IFS(Q158=Tabeller!$AJ$3,"",Q158=Tabeller!$AM$4,"C",Q158=Tabeller!$AM$5,"L",Q158=Tabeller!$AM$6,"P",Q158="",""),"1")</f>
        <v/>
      </c>
      <c r="Z158" s="29"/>
      <c r="AA158" s="357" t="str">
        <f t="shared" si="8"/>
        <v/>
      </c>
      <c r="AB158" s="31" t="str">
        <f>TRIM(IF('3. Förpackningsdata'!M158="","",'3. Förpackningsdata'!M158))</f>
        <v/>
      </c>
      <c r="AC158" s="77" t="str">
        <f>IF(AE158="","",IF('3. Förpackningsdata'!O158="","",'3. Förpackningsdata'!O158))</f>
        <v/>
      </c>
      <c r="AD158" s="71"/>
      <c r="AE158" s="69" t="str">
        <f>IF('3. Förpackningsdata'!P158="","",'3. Förpackningsdata'!P158)</f>
        <v/>
      </c>
      <c r="AF158" s="81"/>
      <c r="AG158" s="81"/>
      <c r="AH158" s="81"/>
      <c r="AI158" s="81"/>
      <c r="AJ158" s="81"/>
      <c r="AK158" s="358" t="str" cm="1">
        <f t="array" ref="AK158">_xlfn.IFS(AC158=Tabeller!$AJ$4,"C",AC158=Tabeller!$AJ$5,"L",AC158=Tabeller!$AJ$6,"P",AC158="","")</f>
        <v/>
      </c>
      <c r="AL158" s="71"/>
      <c r="AM158" s="194" t="str">
        <f t="shared" si="9"/>
        <v/>
      </c>
      <c r="AN158" s="451" t="str">
        <f>TRIM(IF('3. Förpackningsdata'!Q158="","",'3. Förpackningsdata'!Q158))</f>
        <v/>
      </c>
      <c r="AO158" s="78" t="str">
        <f>IF(AQ158="","",IF('3. Förpackningsdata'!S158="","",'3. Förpackningsdata'!S158))</f>
        <v/>
      </c>
      <c r="AP158" s="29"/>
      <c r="AQ158" s="28" t="str">
        <f>IF('3. Förpackningsdata'!T158="","",'3. Förpackningsdata'!T158)</f>
        <v/>
      </c>
      <c r="AR158" s="26"/>
      <c r="AS158" s="26"/>
      <c r="AT158" s="26"/>
      <c r="AU158" s="26"/>
      <c r="AV158" s="26"/>
      <c r="AW158" s="358" t="str" cm="1">
        <f t="array" ref="AW158">_xlfn.IFS(AO158=Tabeller!$AK$5,"P",AO158=Tabeller!$AK$4,"L",AO158="","")</f>
        <v/>
      </c>
      <c r="AX158" s="29"/>
      <c r="AY158" s="357" t="str">
        <f t="shared" si="10"/>
        <v/>
      </c>
      <c r="AZ158" s="31" t="str">
        <f>TRIM(IF('3. Förpackningsdata'!U158="","",'3. Förpackningsdata'!U158))</f>
        <v/>
      </c>
      <c r="BA158" s="79" t="str">
        <f>IF(BC158="","",IF('3. Förpackningsdata'!W158="","",'3. Förpackningsdata'!W158))</f>
        <v/>
      </c>
      <c r="BB158" s="87"/>
      <c r="BC158" s="71" t="str">
        <f>IF('3. Förpackningsdata'!X158="","",'3. Förpackningsdata'!X158)</f>
        <v/>
      </c>
      <c r="BD158" s="87"/>
      <c r="BE158" s="87"/>
      <c r="BF158" s="87"/>
      <c r="BG158" s="87"/>
      <c r="BH158" s="87"/>
      <c r="BI158" s="148" t="str" cm="1">
        <f t="array" ref="BI158">_xlfn.IFS(BA158=Tabeller!$AK$5,"P",BA158=Tabeller!$AK$4,"L",BA158="","")</f>
        <v/>
      </c>
      <c r="BJ158" s="87"/>
      <c r="BK158" s="194" t="str">
        <f t="shared" si="11"/>
        <v/>
      </c>
      <c r="BL158" s="75" t="str">
        <f>TRIM(IF('3. Förpackningsdata'!Y158="","",'3. Förpackningsdata'!Y158))</f>
        <v/>
      </c>
    </row>
    <row r="159" spans="1:64" ht="15" x14ac:dyDescent="0.25">
      <c r="A159" s="73">
        <v>155</v>
      </c>
      <c r="B159" s="73" t="str">
        <f>'APH KIC KIA PC'!I159</f>
        <v>Välj…</v>
      </c>
      <c r="C159" s="73" t="str">
        <f>'APH KIC KIA PC'!K159</f>
        <v>Välj…</v>
      </c>
      <c r="D159" s="449">
        <f>'APH KIC KIA PC'!D159</f>
        <v>0</v>
      </c>
      <c r="E159" s="68" t="s">
        <v>112</v>
      </c>
      <c r="F159" s="68"/>
      <c r="G159" s="69">
        <v>1</v>
      </c>
      <c r="H159" s="534">
        <f>'3. Förpackningsdata'!F159</f>
        <v>0</v>
      </c>
      <c r="I159" s="534">
        <f>'3. Förpackningsdata'!G159</f>
        <v>0</v>
      </c>
      <c r="J159" s="534">
        <f>'3. Förpackningsdata'!I159</f>
        <v>0</v>
      </c>
      <c r="K159" s="534">
        <f>'3. Förpackningsdata'!H159</f>
        <v>0</v>
      </c>
      <c r="L159" s="81"/>
      <c r="M159" s="68" t="s">
        <v>1982</v>
      </c>
      <c r="N159" s="69" t="str">
        <f>IF('APH KIC KIA PC'!X159="","",'APH KIC KIA PC'!X159)</f>
        <v/>
      </c>
      <c r="O159" s="70" t="s">
        <v>1800</v>
      </c>
      <c r="P159" s="451" t="str">
        <f>TRIM('1. Artikeldata Grund'!D159)</f>
        <v/>
      </c>
      <c r="Q159" s="450" t="str">
        <f>IF(S159="","",IF('3. Förpackningsdata'!K159="","",'3. Förpackningsdata'!K159))</f>
        <v/>
      </c>
      <c r="R159" s="35"/>
      <c r="S159" s="28" t="str">
        <f>IF('3. Förpackningsdata'!L159="","",'3. Förpackningsdata'!L159)</f>
        <v/>
      </c>
      <c r="T159" s="26"/>
      <c r="U159" s="26"/>
      <c r="V159" s="26"/>
      <c r="W159" s="26"/>
      <c r="X159" s="26"/>
      <c r="Y159" s="358" t="str" cm="1">
        <f t="array" ref="Y159">IF(AC159&lt;&gt;Tabeller!$AJ$4,_xlfn.IFS(Q159=Tabeller!$AJ$3,"",Q159=Tabeller!$AM$4,"C",Q159=Tabeller!$AM$5,"L",Q159=Tabeller!$AM$6,"P",Q159="",""),"1")</f>
        <v/>
      </c>
      <c r="Z159" s="29"/>
      <c r="AA159" s="357" t="str">
        <f t="shared" si="8"/>
        <v/>
      </c>
      <c r="AB159" s="31" t="str">
        <f>TRIM(IF('3. Förpackningsdata'!M159="","",'3. Förpackningsdata'!M159))</f>
        <v/>
      </c>
      <c r="AC159" s="77" t="str">
        <f>IF(AE159="","",IF('3. Förpackningsdata'!O159="","",'3. Förpackningsdata'!O159))</f>
        <v/>
      </c>
      <c r="AD159" s="71"/>
      <c r="AE159" s="69" t="str">
        <f>IF('3. Förpackningsdata'!P159="","",'3. Förpackningsdata'!P159)</f>
        <v/>
      </c>
      <c r="AF159" s="81"/>
      <c r="AG159" s="81"/>
      <c r="AH159" s="81"/>
      <c r="AI159" s="81"/>
      <c r="AJ159" s="81"/>
      <c r="AK159" s="358" t="str" cm="1">
        <f t="array" ref="AK159">_xlfn.IFS(AC159=Tabeller!$AJ$4,"C",AC159=Tabeller!$AJ$5,"L",AC159=Tabeller!$AJ$6,"P",AC159="","")</f>
        <v/>
      </c>
      <c r="AL159" s="71"/>
      <c r="AM159" s="194" t="str">
        <f t="shared" si="9"/>
        <v/>
      </c>
      <c r="AN159" s="451" t="str">
        <f>TRIM(IF('3. Förpackningsdata'!Q159="","",'3. Förpackningsdata'!Q159))</f>
        <v/>
      </c>
      <c r="AO159" s="78" t="str">
        <f>IF(AQ159="","",IF('3. Förpackningsdata'!S159="","",'3. Förpackningsdata'!S159))</f>
        <v/>
      </c>
      <c r="AP159" s="29"/>
      <c r="AQ159" s="28" t="str">
        <f>IF('3. Förpackningsdata'!T159="","",'3. Förpackningsdata'!T159)</f>
        <v/>
      </c>
      <c r="AR159" s="26"/>
      <c r="AS159" s="26"/>
      <c r="AT159" s="26"/>
      <c r="AU159" s="26"/>
      <c r="AV159" s="26"/>
      <c r="AW159" s="358" t="str" cm="1">
        <f t="array" ref="AW159">_xlfn.IFS(AO159=Tabeller!$AK$5,"P",AO159=Tabeller!$AK$4,"L",AO159="","")</f>
        <v/>
      </c>
      <c r="AX159" s="29"/>
      <c r="AY159" s="357" t="str">
        <f t="shared" si="10"/>
        <v/>
      </c>
      <c r="AZ159" s="31" t="str">
        <f>TRIM(IF('3. Förpackningsdata'!U159="","",'3. Förpackningsdata'!U159))</f>
        <v/>
      </c>
      <c r="BA159" s="79" t="str">
        <f>IF(BC159="","",IF('3. Förpackningsdata'!W159="","",'3. Förpackningsdata'!W159))</f>
        <v/>
      </c>
      <c r="BB159" s="87"/>
      <c r="BC159" s="71" t="str">
        <f>IF('3. Förpackningsdata'!X159="","",'3. Förpackningsdata'!X159)</f>
        <v/>
      </c>
      <c r="BD159" s="87"/>
      <c r="BE159" s="87"/>
      <c r="BF159" s="87"/>
      <c r="BG159" s="87"/>
      <c r="BH159" s="87"/>
      <c r="BI159" s="148" t="str" cm="1">
        <f t="array" ref="BI159">_xlfn.IFS(BA159=Tabeller!$AK$5,"P",BA159=Tabeller!$AK$4,"L",BA159="","")</f>
        <v/>
      </c>
      <c r="BJ159" s="87"/>
      <c r="BK159" s="194" t="str">
        <f t="shared" si="11"/>
        <v/>
      </c>
      <c r="BL159" s="75" t="str">
        <f>TRIM(IF('3. Förpackningsdata'!Y159="","",'3. Förpackningsdata'!Y159))</f>
        <v/>
      </c>
    </row>
    <row r="160" spans="1:64" ht="15" x14ac:dyDescent="0.25">
      <c r="A160" s="73">
        <v>156</v>
      </c>
      <c r="B160" s="73" t="str">
        <f>'APH KIC KIA PC'!I160</f>
        <v>Välj…</v>
      </c>
      <c r="C160" s="73" t="str">
        <f>'APH KIC KIA PC'!K160</f>
        <v>Välj…</v>
      </c>
      <c r="D160" s="449">
        <f>'APH KIC KIA PC'!D160</f>
        <v>0</v>
      </c>
      <c r="E160" s="68" t="s">
        <v>112</v>
      </c>
      <c r="F160" s="68"/>
      <c r="G160" s="69">
        <v>1</v>
      </c>
      <c r="H160" s="534">
        <f>'3. Förpackningsdata'!F160</f>
        <v>0</v>
      </c>
      <c r="I160" s="534">
        <f>'3. Förpackningsdata'!G160</f>
        <v>0</v>
      </c>
      <c r="J160" s="534">
        <f>'3. Förpackningsdata'!I160</f>
        <v>0</v>
      </c>
      <c r="K160" s="534">
        <f>'3. Förpackningsdata'!H160</f>
        <v>0</v>
      </c>
      <c r="L160" s="81"/>
      <c r="M160" s="68" t="s">
        <v>1982</v>
      </c>
      <c r="N160" s="69" t="str">
        <f>IF('APH KIC KIA PC'!X160="","",'APH KIC KIA PC'!X160)</f>
        <v/>
      </c>
      <c r="O160" s="70" t="s">
        <v>1800</v>
      </c>
      <c r="P160" s="451" t="str">
        <f>TRIM('1. Artikeldata Grund'!D160)</f>
        <v/>
      </c>
      <c r="Q160" s="450" t="str">
        <f>IF(S160="","",IF('3. Förpackningsdata'!K160="","",'3. Förpackningsdata'!K160))</f>
        <v/>
      </c>
      <c r="R160" s="35"/>
      <c r="S160" s="28" t="str">
        <f>IF('3. Förpackningsdata'!L160="","",'3. Förpackningsdata'!L160)</f>
        <v/>
      </c>
      <c r="T160" s="26"/>
      <c r="U160" s="26"/>
      <c r="V160" s="26"/>
      <c r="W160" s="26"/>
      <c r="X160" s="26"/>
      <c r="Y160" s="358" t="str" cm="1">
        <f t="array" ref="Y160">IF(AC160&lt;&gt;Tabeller!$AJ$4,_xlfn.IFS(Q160=Tabeller!$AJ$3,"",Q160=Tabeller!$AM$4,"C",Q160=Tabeller!$AM$5,"L",Q160=Tabeller!$AM$6,"P",Q160="",""),"1")</f>
        <v/>
      </c>
      <c r="Z160" s="29"/>
      <c r="AA160" s="357" t="str">
        <f t="shared" si="8"/>
        <v/>
      </c>
      <c r="AB160" s="31" t="str">
        <f>TRIM(IF('3. Förpackningsdata'!M160="","",'3. Förpackningsdata'!M160))</f>
        <v/>
      </c>
      <c r="AC160" s="77" t="str">
        <f>IF(AE160="","",IF('3. Förpackningsdata'!O160="","",'3. Förpackningsdata'!O160))</f>
        <v/>
      </c>
      <c r="AD160" s="71"/>
      <c r="AE160" s="69" t="str">
        <f>IF('3. Förpackningsdata'!P160="","",'3. Förpackningsdata'!P160)</f>
        <v/>
      </c>
      <c r="AF160" s="81"/>
      <c r="AG160" s="81"/>
      <c r="AH160" s="81"/>
      <c r="AI160" s="81"/>
      <c r="AJ160" s="81"/>
      <c r="AK160" s="358" t="str" cm="1">
        <f t="array" ref="AK160">_xlfn.IFS(AC160=Tabeller!$AJ$4,"C",AC160=Tabeller!$AJ$5,"L",AC160=Tabeller!$AJ$6,"P",AC160="","")</f>
        <v/>
      </c>
      <c r="AL160" s="71"/>
      <c r="AM160" s="194" t="str">
        <f t="shared" si="9"/>
        <v/>
      </c>
      <c r="AN160" s="451" t="str">
        <f>TRIM(IF('3. Förpackningsdata'!Q160="","",'3. Förpackningsdata'!Q160))</f>
        <v/>
      </c>
      <c r="AO160" s="78" t="str">
        <f>IF(AQ160="","",IF('3. Förpackningsdata'!S160="","",'3. Förpackningsdata'!S160))</f>
        <v/>
      </c>
      <c r="AP160" s="29"/>
      <c r="AQ160" s="28" t="str">
        <f>IF('3. Förpackningsdata'!T160="","",'3. Förpackningsdata'!T160)</f>
        <v/>
      </c>
      <c r="AR160" s="26"/>
      <c r="AS160" s="26"/>
      <c r="AT160" s="26"/>
      <c r="AU160" s="26"/>
      <c r="AV160" s="26"/>
      <c r="AW160" s="358" t="str" cm="1">
        <f t="array" ref="AW160">_xlfn.IFS(AO160=Tabeller!$AK$5,"P",AO160=Tabeller!$AK$4,"L",AO160="","")</f>
        <v/>
      </c>
      <c r="AX160" s="29"/>
      <c r="AY160" s="357" t="str">
        <f t="shared" si="10"/>
        <v/>
      </c>
      <c r="AZ160" s="31" t="str">
        <f>TRIM(IF('3. Förpackningsdata'!U160="","",'3. Förpackningsdata'!U160))</f>
        <v/>
      </c>
      <c r="BA160" s="79" t="str">
        <f>IF(BC160="","",IF('3. Förpackningsdata'!W160="","",'3. Förpackningsdata'!W160))</f>
        <v/>
      </c>
      <c r="BB160" s="87"/>
      <c r="BC160" s="71" t="str">
        <f>IF('3. Förpackningsdata'!X160="","",'3. Förpackningsdata'!X160)</f>
        <v/>
      </c>
      <c r="BD160" s="87"/>
      <c r="BE160" s="87"/>
      <c r="BF160" s="87"/>
      <c r="BG160" s="87"/>
      <c r="BH160" s="87"/>
      <c r="BI160" s="148" t="str" cm="1">
        <f t="array" ref="BI160">_xlfn.IFS(BA160=Tabeller!$AK$5,"P",BA160=Tabeller!$AK$4,"L",BA160="","")</f>
        <v/>
      </c>
      <c r="BJ160" s="87"/>
      <c r="BK160" s="194" t="str">
        <f t="shared" si="11"/>
        <v/>
      </c>
      <c r="BL160" s="75" t="str">
        <f>TRIM(IF('3. Förpackningsdata'!Y160="","",'3. Förpackningsdata'!Y160))</f>
        <v/>
      </c>
    </row>
    <row r="161" spans="1:64" ht="15" x14ac:dyDescent="0.25">
      <c r="A161" s="73">
        <v>157</v>
      </c>
      <c r="B161" s="73" t="str">
        <f>'APH KIC KIA PC'!I161</f>
        <v>Välj…</v>
      </c>
      <c r="C161" s="73" t="str">
        <f>'APH KIC KIA PC'!K161</f>
        <v>Välj…</v>
      </c>
      <c r="D161" s="449">
        <f>'APH KIC KIA PC'!D161</f>
        <v>0</v>
      </c>
      <c r="E161" s="68" t="s">
        <v>112</v>
      </c>
      <c r="F161" s="68"/>
      <c r="G161" s="69">
        <v>1</v>
      </c>
      <c r="H161" s="534">
        <f>'3. Förpackningsdata'!F161</f>
        <v>0</v>
      </c>
      <c r="I161" s="534">
        <f>'3. Förpackningsdata'!G161</f>
        <v>0</v>
      </c>
      <c r="J161" s="534">
        <f>'3. Förpackningsdata'!I161</f>
        <v>0</v>
      </c>
      <c r="K161" s="534">
        <f>'3. Förpackningsdata'!H161</f>
        <v>0</v>
      </c>
      <c r="L161" s="81"/>
      <c r="M161" s="68" t="s">
        <v>1982</v>
      </c>
      <c r="N161" s="69" t="str">
        <f>IF('APH KIC KIA PC'!X161="","",'APH KIC KIA PC'!X161)</f>
        <v/>
      </c>
      <c r="O161" s="70" t="s">
        <v>1800</v>
      </c>
      <c r="P161" s="451" t="str">
        <f>TRIM('1. Artikeldata Grund'!D161)</f>
        <v/>
      </c>
      <c r="Q161" s="450" t="str">
        <f>IF(S161="","",IF('3. Förpackningsdata'!K161="","",'3. Förpackningsdata'!K161))</f>
        <v/>
      </c>
      <c r="R161" s="35"/>
      <c r="S161" s="28" t="str">
        <f>IF('3. Förpackningsdata'!L161="","",'3. Förpackningsdata'!L161)</f>
        <v/>
      </c>
      <c r="T161" s="26"/>
      <c r="U161" s="26"/>
      <c r="V161" s="26"/>
      <c r="W161" s="26"/>
      <c r="X161" s="26"/>
      <c r="Y161" s="358" t="str" cm="1">
        <f t="array" ref="Y161">IF(AC161&lt;&gt;Tabeller!$AJ$4,_xlfn.IFS(Q161=Tabeller!$AJ$3,"",Q161=Tabeller!$AM$4,"C",Q161=Tabeller!$AM$5,"L",Q161=Tabeller!$AM$6,"P",Q161="",""),"1")</f>
        <v/>
      </c>
      <c r="Z161" s="29"/>
      <c r="AA161" s="357" t="str">
        <f t="shared" si="8"/>
        <v/>
      </c>
      <c r="AB161" s="31" t="str">
        <f>TRIM(IF('3. Förpackningsdata'!M161="","",'3. Förpackningsdata'!M161))</f>
        <v/>
      </c>
      <c r="AC161" s="77" t="str">
        <f>IF(AE161="","",IF('3. Förpackningsdata'!O161="","",'3. Förpackningsdata'!O161))</f>
        <v/>
      </c>
      <c r="AD161" s="71"/>
      <c r="AE161" s="69" t="str">
        <f>IF('3. Förpackningsdata'!P161="","",'3. Förpackningsdata'!P161)</f>
        <v/>
      </c>
      <c r="AF161" s="81"/>
      <c r="AG161" s="81"/>
      <c r="AH161" s="81"/>
      <c r="AI161" s="81"/>
      <c r="AJ161" s="81"/>
      <c r="AK161" s="358" t="str" cm="1">
        <f t="array" ref="AK161">_xlfn.IFS(AC161=Tabeller!$AJ$4,"C",AC161=Tabeller!$AJ$5,"L",AC161=Tabeller!$AJ$6,"P",AC161="","")</f>
        <v/>
      </c>
      <c r="AL161" s="71"/>
      <c r="AM161" s="194" t="str">
        <f t="shared" si="9"/>
        <v/>
      </c>
      <c r="AN161" s="451" t="str">
        <f>TRIM(IF('3. Förpackningsdata'!Q161="","",'3. Förpackningsdata'!Q161))</f>
        <v/>
      </c>
      <c r="AO161" s="78" t="str">
        <f>IF(AQ161="","",IF('3. Förpackningsdata'!S161="","",'3. Förpackningsdata'!S161))</f>
        <v/>
      </c>
      <c r="AP161" s="29"/>
      <c r="AQ161" s="28" t="str">
        <f>IF('3. Förpackningsdata'!T161="","",'3. Förpackningsdata'!T161)</f>
        <v/>
      </c>
      <c r="AR161" s="26"/>
      <c r="AS161" s="26"/>
      <c r="AT161" s="26"/>
      <c r="AU161" s="26"/>
      <c r="AV161" s="26"/>
      <c r="AW161" s="358" t="str" cm="1">
        <f t="array" ref="AW161">_xlfn.IFS(AO161=Tabeller!$AK$5,"P",AO161=Tabeller!$AK$4,"L",AO161="","")</f>
        <v/>
      </c>
      <c r="AX161" s="29"/>
      <c r="AY161" s="357" t="str">
        <f t="shared" si="10"/>
        <v/>
      </c>
      <c r="AZ161" s="31" t="str">
        <f>TRIM(IF('3. Förpackningsdata'!U161="","",'3. Förpackningsdata'!U161))</f>
        <v/>
      </c>
      <c r="BA161" s="79" t="str">
        <f>IF(BC161="","",IF('3. Förpackningsdata'!W161="","",'3. Förpackningsdata'!W161))</f>
        <v/>
      </c>
      <c r="BB161" s="87"/>
      <c r="BC161" s="71" t="str">
        <f>IF('3. Förpackningsdata'!X161="","",'3. Förpackningsdata'!X161)</f>
        <v/>
      </c>
      <c r="BD161" s="87"/>
      <c r="BE161" s="87"/>
      <c r="BF161" s="87"/>
      <c r="BG161" s="87"/>
      <c r="BH161" s="87"/>
      <c r="BI161" s="148" t="str" cm="1">
        <f t="array" ref="BI161">_xlfn.IFS(BA161=Tabeller!$AK$5,"P",BA161=Tabeller!$AK$4,"L",BA161="","")</f>
        <v/>
      </c>
      <c r="BJ161" s="87"/>
      <c r="BK161" s="194" t="str">
        <f t="shared" si="11"/>
        <v/>
      </c>
      <c r="BL161" s="75" t="str">
        <f>TRIM(IF('3. Förpackningsdata'!Y161="","",'3. Förpackningsdata'!Y161))</f>
        <v/>
      </c>
    </row>
    <row r="162" spans="1:64" ht="15" x14ac:dyDescent="0.25">
      <c r="A162" s="73">
        <v>158</v>
      </c>
      <c r="B162" s="73" t="str">
        <f>'APH KIC KIA PC'!I162</f>
        <v>Välj…</v>
      </c>
      <c r="C162" s="73" t="str">
        <f>'APH KIC KIA PC'!K162</f>
        <v>Välj…</v>
      </c>
      <c r="D162" s="449">
        <f>'APH KIC KIA PC'!D162</f>
        <v>0</v>
      </c>
      <c r="E162" s="68" t="s">
        <v>112</v>
      </c>
      <c r="F162" s="68"/>
      <c r="G162" s="69">
        <v>1</v>
      </c>
      <c r="H162" s="534">
        <f>'3. Förpackningsdata'!F162</f>
        <v>0</v>
      </c>
      <c r="I162" s="534">
        <f>'3. Förpackningsdata'!G162</f>
        <v>0</v>
      </c>
      <c r="J162" s="534">
        <f>'3. Förpackningsdata'!I162</f>
        <v>0</v>
      </c>
      <c r="K162" s="534">
        <f>'3. Förpackningsdata'!H162</f>
        <v>0</v>
      </c>
      <c r="L162" s="81"/>
      <c r="M162" s="68" t="s">
        <v>1982</v>
      </c>
      <c r="N162" s="69" t="str">
        <f>IF('APH KIC KIA PC'!X162="","",'APH KIC KIA PC'!X162)</f>
        <v/>
      </c>
      <c r="O162" s="70" t="s">
        <v>1800</v>
      </c>
      <c r="P162" s="451" t="str">
        <f>TRIM('1. Artikeldata Grund'!D162)</f>
        <v/>
      </c>
      <c r="Q162" s="450" t="str">
        <f>IF(S162="","",IF('3. Förpackningsdata'!K162="","",'3. Förpackningsdata'!K162))</f>
        <v/>
      </c>
      <c r="R162" s="35"/>
      <c r="S162" s="28" t="str">
        <f>IF('3. Förpackningsdata'!L162="","",'3. Förpackningsdata'!L162)</f>
        <v/>
      </c>
      <c r="T162" s="26"/>
      <c r="U162" s="26"/>
      <c r="V162" s="26"/>
      <c r="W162" s="26"/>
      <c r="X162" s="26"/>
      <c r="Y162" s="358" t="str" cm="1">
        <f t="array" ref="Y162">IF(AC162&lt;&gt;Tabeller!$AJ$4,_xlfn.IFS(Q162=Tabeller!$AJ$3,"",Q162=Tabeller!$AM$4,"C",Q162=Tabeller!$AM$5,"L",Q162=Tabeller!$AM$6,"P",Q162="",""),"1")</f>
        <v/>
      </c>
      <c r="Z162" s="29"/>
      <c r="AA162" s="357" t="str">
        <f t="shared" si="8"/>
        <v/>
      </c>
      <c r="AB162" s="31" t="str">
        <f>TRIM(IF('3. Förpackningsdata'!M162="","",'3. Förpackningsdata'!M162))</f>
        <v/>
      </c>
      <c r="AC162" s="77" t="str">
        <f>IF(AE162="","",IF('3. Förpackningsdata'!O162="","",'3. Förpackningsdata'!O162))</f>
        <v/>
      </c>
      <c r="AD162" s="71"/>
      <c r="AE162" s="69" t="str">
        <f>IF('3. Förpackningsdata'!P162="","",'3. Förpackningsdata'!P162)</f>
        <v/>
      </c>
      <c r="AF162" s="81"/>
      <c r="AG162" s="81"/>
      <c r="AH162" s="81"/>
      <c r="AI162" s="81"/>
      <c r="AJ162" s="81"/>
      <c r="AK162" s="358" t="str" cm="1">
        <f t="array" ref="AK162">_xlfn.IFS(AC162=Tabeller!$AJ$4,"C",AC162=Tabeller!$AJ$5,"L",AC162=Tabeller!$AJ$6,"P",AC162="","")</f>
        <v/>
      </c>
      <c r="AL162" s="71"/>
      <c r="AM162" s="194" t="str">
        <f t="shared" si="9"/>
        <v/>
      </c>
      <c r="AN162" s="451" t="str">
        <f>TRIM(IF('3. Förpackningsdata'!Q162="","",'3. Förpackningsdata'!Q162))</f>
        <v/>
      </c>
      <c r="AO162" s="78" t="str">
        <f>IF(AQ162="","",IF('3. Förpackningsdata'!S162="","",'3. Förpackningsdata'!S162))</f>
        <v/>
      </c>
      <c r="AP162" s="29"/>
      <c r="AQ162" s="28" t="str">
        <f>IF('3. Förpackningsdata'!T162="","",'3. Förpackningsdata'!T162)</f>
        <v/>
      </c>
      <c r="AR162" s="26"/>
      <c r="AS162" s="26"/>
      <c r="AT162" s="26"/>
      <c r="AU162" s="26"/>
      <c r="AV162" s="26"/>
      <c r="AW162" s="358" t="str" cm="1">
        <f t="array" ref="AW162">_xlfn.IFS(AO162=Tabeller!$AK$5,"P",AO162=Tabeller!$AK$4,"L",AO162="","")</f>
        <v/>
      </c>
      <c r="AX162" s="29"/>
      <c r="AY162" s="357" t="str">
        <f t="shared" si="10"/>
        <v/>
      </c>
      <c r="AZ162" s="31" t="str">
        <f>TRIM(IF('3. Förpackningsdata'!U162="","",'3. Förpackningsdata'!U162))</f>
        <v/>
      </c>
      <c r="BA162" s="79" t="str">
        <f>IF(BC162="","",IF('3. Förpackningsdata'!W162="","",'3. Förpackningsdata'!W162))</f>
        <v/>
      </c>
      <c r="BB162" s="87"/>
      <c r="BC162" s="71" t="str">
        <f>IF('3. Förpackningsdata'!X162="","",'3. Förpackningsdata'!X162)</f>
        <v/>
      </c>
      <c r="BD162" s="87"/>
      <c r="BE162" s="87"/>
      <c r="BF162" s="87"/>
      <c r="BG162" s="87"/>
      <c r="BH162" s="87"/>
      <c r="BI162" s="148" t="str" cm="1">
        <f t="array" ref="BI162">_xlfn.IFS(BA162=Tabeller!$AK$5,"P",BA162=Tabeller!$AK$4,"L",BA162="","")</f>
        <v/>
      </c>
      <c r="BJ162" s="87"/>
      <c r="BK162" s="194" t="str">
        <f t="shared" si="11"/>
        <v/>
      </c>
      <c r="BL162" s="75" t="str">
        <f>TRIM(IF('3. Förpackningsdata'!Y162="","",'3. Förpackningsdata'!Y162))</f>
        <v/>
      </c>
    </row>
    <row r="163" spans="1:64" ht="15" x14ac:dyDescent="0.25">
      <c r="A163" s="73">
        <v>159</v>
      </c>
      <c r="B163" s="73" t="str">
        <f>'APH KIC KIA PC'!I163</f>
        <v>Välj…</v>
      </c>
      <c r="C163" s="73" t="str">
        <f>'APH KIC KIA PC'!K163</f>
        <v>Välj…</v>
      </c>
      <c r="D163" s="449">
        <f>'APH KIC KIA PC'!D163</f>
        <v>0</v>
      </c>
      <c r="E163" s="68" t="s">
        <v>112</v>
      </c>
      <c r="F163" s="68"/>
      <c r="G163" s="69">
        <v>1</v>
      </c>
      <c r="H163" s="534">
        <f>'3. Förpackningsdata'!F163</f>
        <v>0</v>
      </c>
      <c r="I163" s="534">
        <f>'3. Förpackningsdata'!G163</f>
        <v>0</v>
      </c>
      <c r="J163" s="534">
        <f>'3. Förpackningsdata'!I163</f>
        <v>0</v>
      </c>
      <c r="K163" s="534">
        <f>'3. Förpackningsdata'!H163</f>
        <v>0</v>
      </c>
      <c r="L163" s="81"/>
      <c r="M163" s="68" t="s">
        <v>1982</v>
      </c>
      <c r="N163" s="69" t="str">
        <f>IF('APH KIC KIA PC'!X163="","",'APH KIC KIA PC'!X163)</f>
        <v/>
      </c>
      <c r="O163" s="70" t="s">
        <v>1800</v>
      </c>
      <c r="P163" s="451" t="str">
        <f>TRIM('1. Artikeldata Grund'!D163)</f>
        <v/>
      </c>
      <c r="Q163" s="450" t="str">
        <f>IF(S163="","",IF('3. Förpackningsdata'!K163="","",'3. Förpackningsdata'!K163))</f>
        <v/>
      </c>
      <c r="R163" s="35"/>
      <c r="S163" s="28" t="str">
        <f>IF('3. Förpackningsdata'!L163="","",'3. Förpackningsdata'!L163)</f>
        <v/>
      </c>
      <c r="T163" s="26"/>
      <c r="U163" s="26"/>
      <c r="V163" s="26"/>
      <c r="W163" s="26"/>
      <c r="X163" s="26"/>
      <c r="Y163" s="358" t="str" cm="1">
        <f t="array" ref="Y163">IF(AC163&lt;&gt;Tabeller!$AJ$4,_xlfn.IFS(Q163=Tabeller!$AJ$3,"",Q163=Tabeller!$AM$4,"C",Q163=Tabeller!$AM$5,"L",Q163=Tabeller!$AM$6,"P",Q163="",""),"1")</f>
        <v/>
      </c>
      <c r="Z163" s="29"/>
      <c r="AA163" s="357" t="str">
        <f t="shared" si="8"/>
        <v/>
      </c>
      <c r="AB163" s="31" t="str">
        <f>TRIM(IF('3. Förpackningsdata'!M163="","",'3. Förpackningsdata'!M163))</f>
        <v/>
      </c>
      <c r="AC163" s="77" t="str">
        <f>IF(AE163="","",IF('3. Förpackningsdata'!O163="","",'3. Förpackningsdata'!O163))</f>
        <v/>
      </c>
      <c r="AD163" s="71"/>
      <c r="AE163" s="69" t="str">
        <f>IF('3. Förpackningsdata'!P163="","",'3. Förpackningsdata'!P163)</f>
        <v/>
      </c>
      <c r="AF163" s="81"/>
      <c r="AG163" s="81"/>
      <c r="AH163" s="81"/>
      <c r="AI163" s="81"/>
      <c r="AJ163" s="81"/>
      <c r="AK163" s="358" t="str" cm="1">
        <f t="array" ref="AK163">_xlfn.IFS(AC163=Tabeller!$AJ$4,"C",AC163=Tabeller!$AJ$5,"L",AC163=Tabeller!$AJ$6,"P",AC163="","")</f>
        <v/>
      </c>
      <c r="AL163" s="71"/>
      <c r="AM163" s="194" t="str">
        <f t="shared" si="9"/>
        <v/>
      </c>
      <c r="AN163" s="451" t="str">
        <f>TRIM(IF('3. Förpackningsdata'!Q163="","",'3. Förpackningsdata'!Q163))</f>
        <v/>
      </c>
      <c r="AO163" s="78" t="str">
        <f>IF(AQ163="","",IF('3. Förpackningsdata'!S163="","",'3. Förpackningsdata'!S163))</f>
        <v/>
      </c>
      <c r="AP163" s="29"/>
      <c r="AQ163" s="28" t="str">
        <f>IF('3. Förpackningsdata'!T163="","",'3. Förpackningsdata'!T163)</f>
        <v/>
      </c>
      <c r="AR163" s="26"/>
      <c r="AS163" s="26"/>
      <c r="AT163" s="26"/>
      <c r="AU163" s="26"/>
      <c r="AV163" s="26"/>
      <c r="AW163" s="358" t="str" cm="1">
        <f t="array" ref="AW163">_xlfn.IFS(AO163=Tabeller!$AK$5,"P",AO163=Tabeller!$AK$4,"L",AO163="","")</f>
        <v/>
      </c>
      <c r="AX163" s="29"/>
      <c r="AY163" s="357" t="str">
        <f t="shared" si="10"/>
        <v/>
      </c>
      <c r="AZ163" s="31" t="str">
        <f>TRIM(IF('3. Förpackningsdata'!U163="","",'3. Förpackningsdata'!U163))</f>
        <v/>
      </c>
      <c r="BA163" s="79" t="str">
        <f>IF(BC163="","",IF('3. Förpackningsdata'!W163="","",'3. Förpackningsdata'!W163))</f>
        <v/>
      </c>
      <c r="BB163" s="87"/>
      <c r="BC163" s="71" t="str">
        <f>IF('3. Förpackningsdata'!X163="","",'3. Förpackningsdata'!X163)</f>
        <v/>
      </c>
      <c r="BD163" s="87"/>
      <c r="BE163" s="87"/>
      <c r="BF163" s="87"/>
      <c r="BG163" s="87"/>
      <c r="BH163" s="87"/>
      <c r="BI163" s="148" t="str" cm="1">
        <f t="array" ref="BI163">_xlfn.IFS(BA163=Tabeller!$AK$5,"P",BA163=Tabeller!$AK$4,"L",BA163="","")</f>
        <v/>
      </c>
      <c r="BJ163" s="87"/>
      <c r="BK163" s="194" t="str">
        <f t="shared" si="11"/>
        <v/>
      </c>
      <c r="BL163" s="75" t="str">
        <f>TRIM(IF('3. Förpackningsdata'!Y163="","",'3. Förpackningsdata'!Y163))</f>
        <v/>
      </c>
    </row>
    <row r="164" spans="1:64" ht="15" x14ac:dyDescent="0.25">
      <c r="A164" s="73">
        <v>160</v>
      </c>
      <c r="B164" s="73" t="str">
        <f>'APH KIC KIA PC'!I164</f>
        <v>Välj…</v>
      </c>
      <c r="C164" s="73" t="str">
        <f>'APH KIC KIA PC'!K164</f>
        <v>Välj…</v>
      </c>
      <c r="D164" s="449">
        <f>'APH KIC KIA PC'!D164</f>
        <v>0</v>
      </c>
      <c r="E164" s="68" t="s">
        <v>112</v>
      </c>
      <c r="F164" s="68"/>
      <c r="G164" s="69">
        <v>1</v>
      </c>
      <c r="H164" s="534">
        <f>'3. Förpackningsdata'!F164</f>
        <v>0</v>
      </c>
      <c r="I164" s="534">
        <f>'3. Förpackningsdata'!G164</f>
        <v>0</v>
      </c>
      <c r="J164" s="534">
        <f>'3. Förpackningsdata'!I164</f>
        <v>0</v>
      </c>
      <c r="K164" s="534">
        <f>'3. Förpackningsdata'!H164</f>
        <v>0</v>
      </c>
      <c r="L164" s="81"/>
      <c r="M164" s="68" t="s">
        <v>1982</v>
      </c>
      <c r="N164" s="69" t="str">
        <f>IF('APH KIC KIA PC'!X164="","",'APH KIC KIA PC'!X164)</f>
        <v/>
      </c>
      <c r="O164" s="70" t="s">
        <v>1800</v>
      </c>
      <c r="P164" s="451" t="str">
        <f>TRIM('1. Artikeldata Grund'!D164)</f>
        <v/>
      </c>
      <c r="Q164" s="450" t="str">
        <f>IF(S164="","",IF('3. Förpackningsdata'!K164="","",'3. Förpackningsdata'!K164))</f>
        <v/>
      </c>
      <c r="R164" s="35"/>
      <c r="S164" s="28" t="str">
        <f>IF('3. Förpackningsdata'!L164="","",'3. Förpackningsdata'!L164)</f>
        <v/>
      </c>
      <c r="T164" s="26"/>
      <c r="U164" s="26"/>
      <c r="V164" s="26"/>
      <c r="W164" s="26"/>
      <c r="X164" s="26"/>
      <c r="Y164" s="358" t="str" cm="1">
        <f t="array" ref="Y164">IF(AC164&lt;&gt;Tabeller!$AJ$4,_xlfn.IFS(Q164=Tabeller!$AJ$3,"",Q164=Tabeller!$AM$4,"C",Q164=Tabeller!$AM$5,"L",Q164=Tabeller!$AM$6,"P",Q164="",""),"1")</f>
        <v/>
      </c>
      <c r="Z164" s="29"/>
      <c r="AA164" s="357" t="str">
        <f t="shared" si="8"/>
        <v/>
      </c>
      <c r="AB164" s="31" t="str">
        <f>TRIM(IF('3. Förpackningsdata'!M164="","",'3. Förpackningsdata'!M164))</f>
        <v/>
      </c>
      <c r="AC164" s="77" t="str">
        <f>IF(AE164="","",IF('3. Förpackningsdata'!O164="","",'3. Förpackningsdata'!O164))</f>
        <v/>
      </c>
      <c r="AD164" s="71"/>
      <c r="AE164" s="69" t="str">
        <f>IF('3. Förpackningsdata'!P164="","",'3. Förpackningsdata'!P164)</f>
        <v/>
      </c>
      <c r="AF164" s="81"/>
      <c r="AG164" s="81"/>
      <c r="AH164" s="81"/>
      <c r="AI164" s="81"/>
      <c r="AJ164" s="81"/>
      <c r="AK164" s="358" t="str" cm="1">
        <f t="array" ref="AK164">_xlfn.IFS(AC164=Tabeller!$AJ$4,"C",AC164=Tabeller!$AJ$5,"L",AC164=Tabeller!$AJ$6,"P",AC164="","")</f>
        <v/>
      </c>
      <c r="AL164" s="71"/>
      <c r="AM164" s="194" t="str">
        <f t="shared" si="9"/>
        <v/>
      </c>
      <c r="AN164" s="451" t="str">
        <f>TRIM(IF('3. Förpackningsdata'!Q164="","",'3. Förpackningsdata'!Q164))</f>
        <v/>
      </c>
      <c r="AO164" s="78" t="str">
        <f>IF(AQ164="","",IF('3. Förpackningsdata'!S164="","",'3. Förpackningsdata'!S164))</f>
        <v/>
      </c>
      <c r="AP164" s="29"/>
      <c r="AQ164" s="28" t="str">
        <f>IF('3. Förpackningsdata'!T164="","",'3. Förpackningsdata'!T164)</f>
        <v/>
      </c>
      <c r="AR164" s="26"/>
      <c r="AS164" s="26"/>
      <c r="AT164" s="26"/>
      <c r="AU164" s="26"/>
      <c r="AV164" s="26"/>
      <c r="AW164" s="358" t="str" cm="1">
        <f t="array" ref="AW164">_xlfn.IFS(AO164=Tabeller!$AK$5,"P",AO164=Tabeller!$AK$4,"L",AO164="","")</f>
        <v/>
      </c>
      <c r="AX164" s="29"/>
      <c r="AY164" s="357" t="str">
        <f t="shared" si="10"/>
        <v/>
      </c>
      <c r="AZ164" s="31" t="str">
        <f>TRIM(IF('3. Förpackningsdata'!U164="","",'3. Förpackningsdata'!U164))</f>
        <v/>
      </c>
      <c r="BA164" s="79" t="str">
        <f>IF(BC164="","",IF('3. Förpackningsdata'!W164="","",'3. Förpackningsdata'!W164))</f>
        <v/>
      </c>
      <c r="BB164" s="87"/>
      <c r="BC164" s="71" t="str">
        <f>IF('3. Förpackningsdata'!X164="","",'3. Förpackningsdata'!X164)</f>
        <v/>
      </c>
      <c r="BD164" s="87"/>
      <c r="BE164" s="87"/>
      <c r="BF164" s="87"/>
      <c r="BG164" s="87"/>
      <c r="BH164" s="87"/>
      <c r="BI164" s="148" t="str" cm="1">
        <f t="array" ref="BI164">_xlfn.IFS(BA164=Tabeller!$AK$5,"P",BA164=Tabeller!$AK$4,"L",BA164="","")</f>
        <v/>
      </c>
      <c r="BJ164" s="87"/>
      <c r="BK164" s="194" t="str">
        <f t="shared" si="11"/>
        <v/>
      </c>
      <c r="BL164" s="75" t="str">
        <f>TRIM(IF('3. Förpackningsdata'!Y164="","",'3. Förpackningsdata'!Y164))</f>
        <v/>
      </c>
    </row>
    <row r="165" spans="1:64" ht="15" x14ac:dyDescent="0.25">
      <c r="A165" s="73">
        <v>161</v>
      </c>
      <c r="B165" s="73" t="str">
        <f>'APH KIC KIA PC'!I165</f>
        <v>Välj…</v>
      </c>
      <c r="C165" s="73" t="str">
        <f>'APH KIC KIA PC'!K165</f>
        <v>Välj…</v>
      </c>
      <c r="D165" s="449">
        <f>'APH KIC KIA PC'!D165</f>
        <v>0</v>
      </c>
      <c r="E165" s="68" t="s">
        <v>112</v>
      </c>
      <c r="F165" s="68"/>
      <c r="G165" s="69">
        <v>1</v>
      </c>
      <c r="H165" s="534">
        <f>'3. Förpackningsdata'!F165</f>
        <v>0</v>
      </c>
      <c r="I165" s="534">
        <f>'3. Förpackningsdata'!G165</f>
        <v>0</v>
      </c>
      <c r="J165" s="534">
        <f>'3. Förpackningsdata'!I165</f>
        <v>0</v>
      </c>
      <c r="K165" s="534">
        <f>'3. Förpackningsdata'!H165</f>
        <v>0</v>
      </c>
      <c r="L165" s="81"/>
      <c r="M165" s="68" t="s">
        <v>1982</v>
      </c>
      <c r="N165" s="69" t="str">
        <f>IF('APH KIC KIA PC'!X165="","",'APH KIC KIA PC'!X165)</f>
        <v/>
      </c>
      <c r="O165" s="70" t="s">
        <v>1800</v>
      </c>
      <c r="P165" s="451" t="str">
        <f>TRIM('1. Artikeldata Grund'!D165)</f>
        <v/>
      </c>
      <c r="Q165" s="450" t="str">
        <f>IF(S165="","",IF('3. Förpackningsdata'!K165="","",'3. Förpackningsdata'!K165))</f>
        <v/>
      </c>
      <c r="R165" s="35"/>
      <c r="S165" s="28" t="str">
        <f>IF('3. Förpackningsdata'!L165="","",'3. Förpackningsdata'!L165)</f>
        <v/>
      </c>
      <c r="T165" s="26"/>
      <c r="U165" s="26"/>
      <c r="V165" s="26"/>
      <c r="W165" s="26"/>
      <c r="X165" s="26"/>
      <c r="Y165" s="358" t="str" cm="1">
        <f t="array" ref="Y165">IF(AC165&lt;&gt;Tabeller!$AJ$4,_xlfn.IFS(Q165=Tabeller!$AJ$3,"",Q165=Tabeller!$AM$4,"C",Q165=Tabeller!$AM$5,"L",Q165=Tabeller!$AM$6,"P",Q165="",""),"1")</f>
        <v/>
      </c>
      <c r="Z165" s="29"/>
      <c r="AA165" s="357" t="str">
        <f t="shared" si="8"/>
        <v/>
      </c>
      <c r="AB165" s="31" t="str">
        <f>TRIM(IF('3. Förpackningsdata'!M165="","",'3. Förpackningsdata'!M165))</f>
        <v/>
      </c>
      <c r="AC165" s="77" t="str">
        <f>IF(AE165="","",IF('3. Förpackningsdata'!O165="","",'3. Förpackningsdata'!O165))</f>
        <v/>
      </c>
      <c r="AD165" s="71"/>
      <c r="AE165" s="69" t="str">
        <f>IF('3. Förpackningsdata'!P165="","",'3. Förpackningsdata'!P165)</f>
        <v/>
      </c>
      <c r="AF165" s="81"/>
      <c r="AG165" s="81"/>
      <c r="AH165" s="81"/>
      <c r="AI165" s="81"/>
      <c r="AJ165" s="81"/>
      <c r="AK165" s="358" t="str" cm="1">
        <f t="array" ref="AK165">_xlfn.IFS(AC165=Tabeller!$AJ$4,"C",AC165=Tabeller!$AJ$5,"L",AC165=Tabeller!$AJ$6,"P",AC165="","")</f>
        <v/>
      </c>
      <c r="AL165" s="71"/>
      <c r="AM165" s="194" t="str">
        <f t="shared" si="9"/>
        <v/>
      </c>
      <c r="AN165" s="451" t="str">
        <f>TRIM(IF('3. Förpackningsdata'!Q165="","",'3. Förpackningsdata'!Q165))</f>
        <v/>
      </c>
      <c r="AO165" s="78" t="str">
        <f>IF(AQ165="","",IF('3. Förpackningsdata'!S165="","",'3. Förpackningsdata'!S165))</f>
        <v/>
      </c>
      <c r="AP165" s="29"/>
      <c r="AQ165" s="28" t="str">
        <f>IF('3. Förpackningsdata'!T165="","",'3. Förpackningsdata'!T165)</f>
        <v/>
      </c>
      <c r="AR165" s="26"/>
      <c r="AS165" s="26"/>
      <c r="AT165" s="26"/>
      <c r="AU165" s="26"/>
      <c r="AV165" s="26"/>
      <c r="AW165" s="358" t="str" cm="1">
        <f t="array" ref="AW165">_xlfn.IFS(AO165=Tabeller!$AK$5,"P",AO165=Tabeller!$AK$4,"L",AO165="","")</f>
        <v/>
      </c>
      <c r="AX165" s="29"/>
      <c r="AY165" s="357" t="str">
        <f t="shared" si="10"/>
        <v/>
      </c>
      <c r="AZ165" s="31" t="str">
        <f>TRIM(IF('3. Förpackningsdata'!U165="","",'3. Förpackningsdata'!U165))</f>
        <v/>
      </c>
      <c r="BA165" s="79" t="str">
        <f>IF(BC165="","",IF('3. Förpackningsdata'!W165="","",'3. Förpackningsdata'!W165))</f>
        <v/>
      </c>
      <c r="BB165" s="87"/>
      <c r="BC165" s="71" t="str">
        <f>IF('3. Förpackningsdata'!X165="","",'3. Förpackningsdata'!X165)</f>
        <v/>
      </c>
      <c r="BD165" s="87"/>
      <c r="BE165" s="87"/>
      <c r="BF165" s="87"/>
      <c r="BG165" s="87"/>
      <c r="BH165" s="87"/>
      <c r="BI165" s="148" t="str" cm="1">
        <f t="array" ref="BI165">_xlfn.IFS(BA165=Tabeller!$AK$5,"P",BA165=Tabeller!$AK$4,"L",BA165="","")</f>
        <v/>
      </c>
      <c r="BJ165" s="87"/>
      <c r="BK165" s="194" t="str">
        <f t="shared" si="11"/>
        <v/>
      </c>
      <c r="BL165" s="75" t="str">
        <f>TRIM(IF('3. Förpackningsdata'!Y165="","",'3. Förpackningsdata'!Y165))</f>
        <v/>
      </c>
    </row>
    <row r="166" spans="1:64" ht="15" x14ac:dyDescent="0.25">
      <c r="A166" s="73">
        <v>162</v>
      </c>
      <c r="B166" s="73" t="str">
        <f>'APH KIC KIA PC'!I166</f>
        <v>Välj…</v>
      </c>
      <c r="C166" s="73" t="str">
        <f>'APH KIC KIA PC'!K166</f>
        <v>Välj…</v>
      </c>
      <c r="D166" s="449">
        <f>'APH KIC KIA PC'!D166</f>
        <v>0</v>
      </c>
      <c r="E166" s="68" t="s">
        <v>112</v>
      </c>
      <c r="F166" s="68"/>
      <c r="G166" s="69">
        <v>1</v>
      </c>
      <c r="H166" s="534">
        <f>'3. Förpackningsdata'!F166</f>
        <v>0</v>
      </c>
      <c r="I166" s="534">
        <f>'3. Förpackningsdata'!G166</f>
        <v>0</v>
      </c>
      <c r="J166" s="534">
        <f>'3. Förpackningsdata'!I166</f>
        <v>0</v>
      </c>
      <c r="K166" s="534">
        <f>'3. Förpackningsdata'!H166</f>
        <v>0</v>
      </c>
      <c r="L166" s="81"/>
      <c r="M166" s="68" t="s">
        <v>1982</v>
      </c>
      <c r="N166" s="69" t="str">
        <f>IF('APH KIC KIA PC'!X166="","",'APH KIC KIA PC'!X166)</f>
        <v/>
      </c>
      <c r="O166" s="70" t="s">
        <v>1800</v>
      </c>
      <c r="P166" s="451" t="str">
        <f>TRIM('1. Artikeldata Grund'!D166)</f>
        <v/>
      </c>
      <c r="Q166" s="450" t="str">
        <f>IF(S166="","",IF('3. Förpackningsdata'!K166="","",'3. Förpackningsdata'!K166))</f>
        <v/>
      </c>
      <c r="R166" s="35"/>
      <c r="S166" s="28" t="str">
        <f>IF('3. Förpackningsdata'!L166="","",'3. Förpackningsdata'!L166)</f>
        <v/>
      </c>
      <c r="T166" s="26"/>
      <c r="U166" s="26"/>
      <c r="V166" s="26"/>
      <c r="W166" s="26"/>
      <c r="X166" s="26"/>
      <c r="Y166" s="358" t="str" cm="1">
        <f t="array" ref="Y166">IF(AC166&lt;&gt;Tabeller!$AJ$4,_xlfn.IFS(Q166=Tabeller!$AJ$3,"",Q166=Tabeller!$AM$4,"C",Q166=Tabeller!$AM$5,"L",Q166=Tabeller!$AM$6,"P",Q166="",""),"1")</f>
        <v/>
      </c>
      <c r="Z166" s="29"/>
      <c r="AA166" s="357" t="str">
        <f t="shared" si="8"/>
        <v/>
      </c>
      <c r="AB166" s="31" t="str">
        <f>TRIM(IF('3. Förpackningsdata'!M166="","",'3. Förpackningsdata'!M166))</f>
        <v/>
      </c>
      <c r="AC166" s="77" t="str">
        <f>IF(AE166="","",IF('3. Förpackningsdata'!O166="","",'3. Förpackningsdata'!O166))</f>
        <v/>
      </c>
      <c r="AD166" s="71"/>
      <c r="AE166" s="69" t="str">
        <f>IF('3. Förpackningsdata'!P166="","",'3. Förpackningsdata'!P166)</f>
        <v/>
      </c>
      <c r="AF166" s="81"/>
      <c r="AG166" s="81"/>
      <c r="AH166" s="81"/>
      <c r="AI166" s="81"/>
      <c r="AJ166" s="81"/>
      <c r="AK166" s="358" t="str" cm="1">
        <f t="array" ref="AK166">_xlfn.IFS(AC166=Tabeller!$AJ$4,"C",AC166=Tabeller!$AJ$5,"L",AC166=Tabeller!$AJ$6,"P",AC166="","")</f>
        <v/>
      </c>
      <c r="AL166" s="71"/>
      <c r="AM166" s="194" t="str">
        <f t="shared" si="9"/>
        <v/>
      </c>
      <c r="AN166" s="451" t="str">
        <f>TRIM(IF('3. Förpackningsdata'!Q166="","",'3. Förpackningsdata'!Q166))</f>
        <v/>
      </c>
      <c r="AO166" s="78" t="str">
        <f>IF(AQ166="","",IF('3. Förpackningsdata'!S166="","",'3. Förpackningsdata'!S166))</f>
        <v/>
      </c>
      <c r="AP166" s="29"/>
      <c r="AQ166" s="28" t="str">
        <f>IF('3. Förpackningsdata'!T166="","",'3. Förpackningsdata'!T166)</f>
        <v/>
      </c>
      <c r="AR166" s="26"/>
      <c r="AS166" s="26"/>
      <c r="AT166" s="26"/>
      <c r="AU166" s="26"/>
      <c r="AV166" s="26"/>
      <c r="AW166" s="358" t="str" cm="1">
        <f t="array" ref="AW166">_xlfn.IFS(AO166=Tabeller!$AK$5,"P",AO166=Tabeller!$AK$4,"L",AO166="","")</f>
        <v/>
      </c>
      <c r="AX166" s="29"/>
      <c r="AY166" s="357" t="str">
        <f t="shared" si="10"/>
        <v/>
      </c>
      <c r="AZ166" s="31" t="str">
        <f>TRIM(IF('3. Förpackningsdata'!U166="","",'3. Förpackningsdata'!U166))</f>
        <v/>
      </c>
      <c r="BA166" s="79" t="str">
        <f>IF(BC166="","",IF('3. Förpackningsdata'!W166="","",'3. Förpackningsdata'!W166))</f>
        <v/>
      </c>
      <c r="BB166" s="87"/>
      <c r="BC166" s="71" t="str">
        <f>IF('3. Förpackningsdata'!X166="","",'3. Förpackningsdata'!X166)</f>
        <v/>
      </c>
      <c r="BD166" s="87"/>
      <c r="BE166" s="87"/>
      <c r="BF166" s="87"/>
      <c r="BG166" s="87"/>
      <c r="BH166" s="87"/>
      <c r="BI166" s="148" t="str" cm="1">
        <f t="array" ref="BI166">_xlfn.IFS(BA166=Tabeller!$AK$5,"P",BA166=Tabeller!$AK$4,"L",BA166="","")</f>
        <v/>
      </c>
      <c r="BJ166" s="87"/>
      <c r="BK166" s="194" t="str">
        <f t="shared" si="11"/>
        <v/>
      </c>
      <c r="BL166" s="75" t="str">
        <f>TRIM(IF('3. Förpackningsdata'!Y166="","",'3. Förpackningsdata'!Y166))</f>
        <v/>
      </c>
    </row>
    <row r="167" spans="1:64" ht="15" x14ac:dyDescent="0.25">
      <c r="A167" s="73">
        <v>163</v>
      </c>
      <c r="B167" s="73" t="str">
        <f>'APH KIC KIA PC'!I167</f>
        <v>Välj…</v>
      </c>
      <c r="C167" s="73" t="str">
        <f>'APH KIC KIA PC'!K167</f>
        <v>Välj…</v>
      </c>
      <c r="D167" s="449">
        <f>'APH KIC KIA PC'!D167</f>
        <v>0</v>
      </c>
      <c r="E167" s="68" t="s">
        <v>112</v>
      </c>
      <c r="F167" s="68"/>
      <c r="G167" s="69">
        <v>1</v>
      </c>
      <c r="H167" s="534">
        <f>'3. Förpackningsdata'!F167</f>
        <v>0</v>
      </c>
      <c r="I167" s="534">
        <f>'3. Förpackningsdata'!G167</f>
        <v>0</v>
      </c>
      <c r="J167" s="534">
        <f>'3. Förpackningsdata'!I167</f>
        <v>0</v>
      </c>
      <c r="K167" s="534">
        <f>'3. Förpackningsdata'!H167</f>
        <v>0</v>
      </c>
      <c r="L167" s="81"/>
      <c r="M167" s="68" t="s">
        <v>1982</v>
      </c>
      <c r="N167" s="69" t="str">
        <f>IF('APH KIC KIA PC'!X167="","",'APH KIC KIA PC'!X167)</f>
        <v/>
      </c>
      <c r="O167" s="70" t="s">
        <v>1800</v>
      </c>
      <c r="P167" s="451" t="str">
        <f>TRIM('1. Artikeldata Grund'!D167)</f>
        <v/>
      </c>
      <c r="Q167" s="450" t="str">
        <f>IF(S167="","",IF('3. Förpackningsdata'!K167="","",'3. Förpackningsdata'!K167))</f>
        <v/>
      </c>
      <c r="R167" s="35"/>
      <c r="S167" s="28" t="str">
        <f>IF('3. Förpackningsdata'!L167="","",'3. Förpackningsdata'!L167)</f>
        <v/>
      </c>
      <c r="T167" s="26"/>
      <c r="U167" s="26"/>
      <c r="V167" s="26"/>
      <c r="W167" s="26"/>
      <c r="X167" s="26"/>
      <c r="Y167" s="358" t="str" cm="1">
        <f t="array" ref="Y167">IF(AC167&lt;&gt;Tabeller!$AJ$4,_xlfn.IFS(Q167=Tabeller!$AJ$3,"",Q167=Tabeller!$AM$4,"C",Q167=Tabeller!$AM$5,"L",Q167=Tabeller!$AM$6,"P",Q167="",""),"1")</f>
        <v/>
      </c>
      <c r="Z167" s="29"/>
      <c r="AA167" s="357" t="str">
        <f t="shared" si="8"/>
        <v/>
      </c>
      <c r="AB167" s="31" t="str">
        <f>TRIM(IF('3. Förpackningsdata'!M167="","",'3. Förpackningsdata'!M167))</f>
        <v/>
      </c>
      <c r="AC167" s="77" t="str">
        <f>IF(AE167="","",IF('3. Förpackningsdata'!O167="","",'3. Förpackningsdata'!O167))</f>
        <v/>
      </c>
      <c r="AD167" s="71"/>
      <c r="AE167" s="69" t="str">
        <f>IF('3. Förpackningsdata'!P167="","",'3. Förpackningsdata'!P167)</f>
        <v/>
      </c>
      <c r="AF167" s="81"/>
      <c r="AG167" s="81"/>
      <c r="AH167" s="81"/>
      <c r="AI167" s="81"/>
      <c r="AJ167" s="81"/>
      <c r="AK167" s="358" t="str" cm="1">
        <f t="array" ref="AK167">_xlfn.IFS(AC167=Tabeller!$AJ$4,"C",AC167=Tabeller!$AJ$5,"L",AC167=Tabeller!$AJ$6,"P",AC167="","")</f>
        <v/>
      </c>
      <c r="AL167" s="71"/>
      <c r="AM167" s="194" t="str">
        <f t="shared" si="9"/>
        <v/>
      </c>
      <c r="AN167" s="451" t="str">
        <f>TRIM(IF('3. Förpackningsdata'!Q167="","",'3. Förpackningsdata'!Q167))</f>
        <v/>
      </c>
      <c r="AO167" s="78" t="str">
        <f>IF(AQ167="","",IF('3. Förpackningsdata'!S167="","",'3. Förpackningsdata'!S167))</f>
        <v/>
      </c>
      <c r="AP167" s="29"/>
      <c r="AQ167" s="28" t="str">
        <f>IF('3. Förpackningsdata'!T167="","",'3. Förpackningsdata'!T167)</f>
        <v/>
      </c>
      <c r="AR167" s="26"/>
      <c r="AS167" s="26"/>
      <c r="AT167" s="26"/>
      <c r="AU167" s="26"/>
      <c r="AV167" s="26"/>
      <c r="AW167" s="358" t="str" cm="1">
        <f t="array" ref="AW167">_xlfn.IFS(AO167=Tabeller!$AK$5,"P",AO167=Tabeller!$AK$4,"L",AO167="","")</f>
        <v/>
      </c>
      <c r="AX167" s="29"/>
      <c r="AY167" s="357" t="str">
        <f t="shared" si="10"/>
        <v/>
      </c>
      <c r="AZ167" s="31" t="str">
        <f>TRIM(IF('3. Förpackningsdata'!U167="","",'3. Förpackningsdata'!U167))</f>
        <v/>
      </c>
      <c r="BA167" s="79" t="str">
        <f>IF(BC167="","",IF('3. Förpackningsdata'!W167="","",'3. Förpackningsdata'!W167))</f>
        <v/>
      </c>
      <c r="BB167" s="87"/>
      <c r="BC167" s="71" t="str">
        <f>IF('3. Förpackningsdata'!X167="","",'3. Förpackningsdata'!X167)</f>
        <v/>
      </c>
      <c r="BD167" s="87"/>
      <c r="BE167" s="87"/>
      <c r="BF167" s="87"/>
      <c r="BG167" s="87"/>
      <c r="BH167" s="87"/>
      <c r="BI167" s="148" t="str" cm="1">
        <f t="array" ref="BI167">_xlfn.IFS(BA167=Tabeller!$AK$5,"P",BA167=Tabeller!$AK$4,"L",BA167="","")</f>
        <v/>
      </c>
      <c r="BJ167" s="87"/>
      <c r="BK167" s="194" t="str">
        <f t="shared" si="11"/>
        <v/>
      </c>
      <c r="BL167" s="75" t="str">
        <f>TRIM(IF('3. Förpackningsdata'!Y167="","",'3. Förpackningsdata'!Y167))</f>
        <v/>
      </c>
    </row>
    <row r="168" spans="1:64" ht="15" x14ac:dyDescent="0.25">
      <c r="A168" s="73">
        <v>164</v>
      </c>
      <c r="B168" s="73" t="str">
        <f>'APH KIC KIA PC'!I168</f>
        <v>Välj…</v>
      </c>
      <c r="C168" s="73" t="str">
        <f>'APH KIC KIA PC'!K168</f>
        <v>Välj…</v>
      </c>
      <c r="D168" s="449">
        <f>'APH KIC KIA PC'!D168</f>
        <v>0</v>
      </c>
      <c r="E168" s="68" t="s">
        <v>112</v>
      </c>
      <c r="F168" s="68"/>
      <c r="G168" s="69">
        <v>1</v>
      </c>
      <c r="H168" s="534">
        <f>'3. Förpackningsdata'!F168</f>
        <v>0</v>
      </c>
      <c r="I168" s="534">
        <f>'3. Förpackningsdata'!G168</f>
        <v>0</v>
      </c>
      <c r="J168" s="534">
        <f>'3. Förpackningsdata'!I168</f>
        <v>0</v>
      </c>
      <c r="K168" s="534">
        <f>'3. Förpackningsdata'!H168</f>
        <v>0</v>
      </c>
      <c r="L168" s="81"/>
      <c r="M168" s="68" t="s">
        <v>1982</v>
      </c>
      <c r="N168" s="69" t="str">
        <f>IF('APH KIC KIA PC'!X168="","",'APH KIC KIA PC'!X168)</f>
        <v/>
      </c>
      <c r="O168" s="70" t="s">
        <v>1800</v>
      </c>
      <c r="P168" s="451" t="str">
        <f>TRIM('1. Artikeldata Grund'!D168)</f>
        <v/>
      </c>
      <c r="Q168" s="450" t="str">
        <f>IF(S168="","",IF('3. Förpackningsdata'!K168="","",'3. Förpackningsdata'!K168))</f>
        <v/>
      </c>
      <c r="R168" s="35"/>
      <c r="S168" s="28" t="str">
        <f>IF('3. Förpackningsdata'!L168="","",'3. Förpackningsdata'!L168)</f>
        <v/>
      </c>
      <c r="T168" s="26"/>
      <c r="U168" s="26"/>
      <c r="V168" s="26"/>
      <c r="W168" s="26"/>
      <c r="X168" s="26"/>
      <c r="Y168" s="358" t="str" cm="1">
        <f t="array" ref="Y168">IF(AC168&lt;&gt;Tabeller!$AJ$4,_xlfn.IFS(Q168=Tabeller!$AJ$3,"",Q168=Tabeller!$AM$4,"C",Q168=Tabeller!$AM$5,"L",Q168=Tabeller!$AM$6,"P",Q168="",""),"1")</f>
        <v/>
      </c>
      <c r="Z168" s="29"/>
      <c r="AA168" s="357" t="str">
        <f t="shared" si="8"/>
        <v/>
      </c>
      <c r="AB168" s="31" t="str">
        <f>TRIM(IF('3. Förpackningsdata'!M168="","",'3. Förpackningsdata'!M168))</f>
        <v/>
      </c>
      <c r="AC168" s="77" t="str">
        <f>IF(AE168="","",IF('3. Förpackningsdata'!O168="","",'3. Förpackningsdata'!O168))</f>
        <v/>
      </c>
      <c r="AD168" s="71"/>
      <c r="AE168" s="69" t="str">
        <f>IF('3. Förpackningsdata'!P168="","",'3. Förpackningsdata'!P168)</f>
        <v/>
      </c>
      <c r="AF168" s="81"/>
      <c r="AG168" s="81"/>
      <c r="AH168" s="81"/>
      <c r="AI168" s="81"/>
      <c r="AJ168" s="81"/>
      <c r="AK168" s="358" t="str" cm="1">
        <f t="array" ref="AK168">_xlfn.IFS(AC168=Tabeller!$AJ$4,"C",AC168=Tabeller!$AJ$5,"L",AC168=Tabeller!$AJ$6,"P",AC168="","")</f>
        <v/>
      </c>
      <c r="AL168" s="71"/>
      <c r="AM168" s="194" t="str">
        <f t="shared" si="9"/>
        <v/>
      </c>
      <c r="AN168" s="451" t="str">
        <f>TRIM(IF('3. Förpackningsdata'!Q168="","",'3. Förpackningsdata'!Q168))</f>
        <v/>
      </c>
      <c r="AO168" s="78" t="str">
        <f>IF(AQ168="","",IF('3. Förpackningsdata'!S168="","",'3. Förpackningsdata'!S168))</f>
        <v/>
      </c>
      <c r="AP168" s="29"/>
      <c r="AQ168" s="28" t="str">
        <f>IF('3. Förpackningsdata'!T168="","",'3. Förpackningsdata'!T168)</f>
        <v/>
      </c>
      <c r="AR168" s="26"/>
      <c r="AS168" s="26"/>
      <c r="AT168" s="26"/>
      <c r="AU168" s="26"/>
      <c r="AV168" s="26"/>
      <c r="AW168" s="358" t="str" cm="1">
        <f t="array" ref="AW168">_xlfn.IFS(AO168=Tabeller!$AK$5,"P",AO168=Tabeller!$AK$4,"L",AO168="","")</f>
        <v/>
      </c>
      <c r="AX168" s="29"/>
      <c r="AY168" s="357" t="str">
        <f t="shared" si="10"/>
        <v/>
      </c>
      <c r="AZ168" s="31" t="str">
        <f>TRIM(IF('3. Förpackningsdata'!U168="","",'3. Förpackningsdata'!U168))</f>
        <v/>
      </c>
      <c r="BA168" s="79" t="str">
        <f>IF(BC168="","",IF('3. Förpackningsdata'!W168="","",'3. Förpackningsdata'!W168))</f>
        <v/>
      </c>
      <c r="BB168" s="87"/>
      <c r="BC168" s="71" t="str">
        <f>IF('3. Förpackningsdata'!X168="","",'3. Förpackningsdata'!X168)</f>
        <v/>
      </c>
      <c r="BD168" s="87"/>
      <c r="BE168" s="87"/>
      <c r="BF168" s="87"/>
      <c r="BG168" s="87"/>
      <c r="BH168" s="87"/>
      <c r="BI168" s="148" t="str" cm="1">
        <f t="array" ref="BI168">_xlfn.IFS(BA168=Tabeller!$AK$5,"P",BA168=Tabeller!$AK$4,"L",BA168="","")</f>
        <v/>
      </c>
      <c r="BJ168" s="87"/>
      <c r="BK168" s="194" t="str">
        <f t="shared" si="11"/>
        <v/>
      </c>
      <c r="BL168" s="75" t="str">
        <f>TRIM(IF('3. Förpackningsdata'!Y168="","",'3. Förpackningsdata'!Y168))</f>
        <v/>
      </c>
    </row>
    <row r="169" spans="1:64" ht="15" x14ac:dyDescent="0.25">
      <c r="A169" s="73">
        <v>165</v>
      </c>
      <c r="B169" s="73" t="str">
        <f>'APH KIC KIA PC'!I169</f>
        <v>Välj…</v>
      </c>
      <c r="C169" s="73" t="str">
        <f>'APH KIC KIA PC'!K169</f>
        <v>Välj…</v>
      </c>
      <c r="D169" s="449">
        <f>'APH KIC KIA PC'!D169</f>
        <v>0</v>
      </c>
      <c r="E169" s="68" t="s">
        <v>112</v>
      </c>
      <c r="F169" s="68"/>
      <c r="G169" s="69">
        <v>1</v>
      </c>
      <c r="H169" s="534">
        <f>'3. Förpackningsdata'!F169</f>
        <v>0</v>
      </c>
      <c r="I169" s="534">
        <f>'3. Förpackningsdata'!G169</f>
        <v>0</v>
      </c>
      <c r="J169" s="534">
        <f>'3. Förpackningsdata'!I169</f>
        <v>0</v>
      </c>
      <c r="K169" s="534">
        <f>'3. Förpackningsdata'!H169</f>
        <v>0</v>
      </c>
      <c r="L169" s="81"/>
      <c r="M169" s="68" t="s">
        <v>1982</v>
      </c>
      <c r="N169" s="69" t="str">
        <f>IF('APH KIC KIA PC'!X169="","",'APH KIC KIA PC'!X169)</f>
        <v/>
      </c>
      <c r="O169" s="70" t="s">
        <v>1800</v>
      </c>
      <c r="P169" s="451" t="str">
        <f>TRIM('1. Artikeldata Grund'!D169)</f>
        <v/>
      </c>
      <c r="Q169" s="450" t="str">
        <f>IF(S169="","",IF('3. Förpackningsdata'!K169="","",'3. Förpackningsdata'!K169))</f>
        <v/>
      </c>
      <c r="R169" s="35"/>
      <c r="S169" s="28" t="str">
        <f>IF('3. Förpackningsdata'!L169="","",'3. Förpackningsdata'!L169)</f>
        <v/>
      </c>
      <c r="T169" s="26"/>
      <c r="U169" s="26"/>
      <c r="V169" s="26"/>
      <c r="W169" s="26"/>
      <c r="X169" s="26"/>
      <c r="Y169" s="358" t="str" cm="1">
        <f t="array" ref="Y169">IF(AC169&lt;&gt;Tabeller!$AJ$4,_xlfn.IFS(Q169=Tabeller!$AJ$3,"",Q169=Tabeller!$AM$4,"C",Q169=Tabeller!$AM$5,"L",Q169=Tabeller!$AM$6,"P",Q169="",""),"1")</f>
        <v/>
      </c>
      <c r="Z169" s="29"/>
      <c r="AA169" s="357" t="str">
        <f t="shared" si="8"/>
        <v/>
      </c>
      <c r="AB169" s="31" t="str">
        <f>TRIM(IF('3. Förpackningsdata'!M169="","",'3. Förpackningsdata'!M169))</f>
        <v/>
      </c>
      <c r="AC169" s="77" t="str">
        <f>IF(AE169="","",IF('3. Förpackningsdata'!O169="","",'3. Förpackningsdata'!O169))</f>
        <v/>
      </c>
      <c r="AD169" s="71"/>
      <c r="AE169" s="69" t="str">
        <f>IF('3. Förpackningsdata'!P169="","",'3. Förpackningsdata'!P169)</f>
        <v/>
      </c>
      <c r="AF169" s="81"/>
      <c r="AG169" s="81"/>
      <c r="AH169" s="81"/>
      <c r="AI169" s="81"/>
      <c r="AJ169" s="81"/>
      <c r="AK169" s="358" t="str" cm="1">
        <f t="array" ref="AK169">_xlfn.IFS(AC169=Tabeller!$AJ$4,"C",AC169=Tabeller!$AJ$5,"L",AC169=Tabeller!$AJ$6,"P",AC169="","")</f>
        <v/>
      </c>
      <c r="AL169" s="71"/>
      <c r="AM169" s="194" t="str">
        <f t="shared" si="9"/>
        <v/>
      </c>
      <c r="AN169" s="451" t="str">
        <f>TRIM(IF('3. Förpackningsdata'!Q169="","",'3. Förpackningsdata'!Q169))</f>
        <v/>
      </c>
      <c r="AO169" s="78" t="str">
        <f>IF(AQ169="","",IF('3. Förpackningsdata'!S169="","",'3. Förpackningsdata'!S169))</f>
        <v/>
      </c>
      <c r="AP169" s="29"/>
      <c r="AQ169" s="28" t="str">
        <f>IF('3. Förpackningsdata'!T169="","",'3. Förpackningsdata'!T169)</f>
        <v/>
      </c>
      <c r="AR169" s="26"/>
      <c r="AS169" s="26"/>
      <c r="AT169" s="26"/>
      <c r="AU169" s="26"/>
      <c r="AV169" s="26"/>
      <c r="AW169" s="358" t="str" cm="1">
        <f t="array" ref="AW169">_xlfn.IFS(AO169=Tabeller!$AK$5,"P",AO169=Tabeller!$AK$4,"L",AO169="","")</f>
        <v/>
      </c>
      <c r="AX169" s="29"/>
      <c r="AY169" s="357" t="str">
        <f t="shared" si="10"/>
        <v/>
      </c>
      <c r="AZ169" s="31" t="str">
        <f>TRIM(IF('3. Förpackningsdata'!U169="","",'3. Förpackningsdata'!U169))</f>
        <v/>
      </c>
      <c r="BA169" s="79" t="str">
        <f>IF(BC169="","",IF('3. Förpackningsdata'!W169="","",'3. Förpackningsdata'!W169))</f>
        <v/>
      </c>
      <c r="BB169" s="87"/>
      <c r="BC169" s="71" t="str">
        <f>IF('3. Förpackningsdata'!X169="","",'3. Förpackningsdata'!X169)</f>
        <v/>
      </c>
      <c r="BD169" s="87"/>
      <c r="BE169" s="87"/>
      <c r="BF169" s="87"/>
      <c r="BG169" s="87"/>
      <c r="BH169" s="87"/>
      <c r="BI169" s="148" t="str" cm="1">
        <f t="array" ref="BI169">_xlfn.IFS(BA169=Tabeller!$AK$5,"P",BA169=Tabeller!$AK$4,"L",BA169="","")</f>
        <v/>
      </c>
      <c r="BJ169" s="87"/>
      <c r="BK169" s="194" t="str">
        <f t="shared" si="11"/>
        <v/>
      </c>
      <c r="BL169" s="75" t="str">
        <f>TRIM(IF('3. Förpackningsdata'!Y169="","",'3. Förpackningsdata'!Y169))</f>
        <v/>
      </c>
    </row>
    <row r="170" spans="1:64" ht="15" x14ac:dyDescent="0.25">
      <c r="A170" s="73">
        <v>166</v>
      </c>
      <c r="B170" s="73" t="str">
        <f>'APH KIC KIA PC'!I170</f>
        <v>Välj…</v>
      </c>
      <c r="C170" s="73" t="str">
        <f>'APH KIC KIA PC'!K170</f>
        <v>Välj…</v>
      </c>
      <c r="D170" s="449">
        <f>'APH KIC KIA PC'!D170</f>
        <v>0</v>
      </c>
      <c r="E170" s="68" t="s">
        <v>112</v>
      </c>
      <c r="F170" s="68"/>
      <c r="G170" s="69">
        <v>1</v>
      </c>
      <c r="H170" s="534">
        <f>'3. Förpackningsdata'!F170</f>
        <v>0</v>
      </c>
      <c r="I170" s="534">
        <f>'3. Förpackningsdata'!G170</f>
        <v>0</v>
      </c>
      <c r="J170" s="534">
        <f>'3. Förpackningsdata'!I170</f>
        <v>0</v>
      </c>
      <c r="K170" s="534">
        <f>'3. Förpackningsdata'!H170</f>
        <v>0</v>
      </c>
      <c r="L170" s="81"/>
      <c r="M170" s="68" t="s">
        <v>1982</v>
      </c>
      <c r="N170" s="69" t="str">
        <f>IF('APH KIC KIA PC'!X170="","",'APH KIC KIA PC'!X170)</f>
        <v/>
      </c>
      <c r="O170" s="70" t="s">
        <v>1800</v>
      </c>
      <c r="P170" s="451" t="str">
        <f>TRIM('1. Artikeldata Grund'!D170)</f>
        <v/>
      </c>
      <c r="Q170" s="450" t="str">
        <f>IF(S170="","",IF('3. Förpackningsdata'!K170="","",'3. Förpackningsdata'!K170))</f>
        <v/>
      </c>
      <c r="R170" s="35"/>
      <c r="S170" s="28" t="str">
        <f>IF('3. Förpackningsdata'!L170="","",'3. Förpackningsdata'!L170)</f>
        <v/>
      </c>
      <c r="T170" s="26"/>
      <c r="U170" s="26"/>
      <c r="V170" s="26"/>
      <c r="W170" s="26"/>
      <c r="X170" s="26"/>
      <c r="Y170" s="358" t="str" cm="1">
        <f t="array" ref="Y170">IF(AC170&lt;&gt;Tabeller!$AJ$4,_xlfn.IFS(Q170=Tabeller!$AJ$3,"",Q170=Tabeller!$AM$4,"C",Q170=Tabeller!$AM$5,"L",Q170=Tabeller!$AM$6,"P",Q170="",""),"1")</f>
        <v/>
      </c>
      <c r="Z170" s="29"/>
      <c r="AA170" s="357" t="str">
        <f t="shared" si="8"/>
        <v/>
      </c>
      <c r="AB170" s="31" t="str">
        <f>TRIM(IF('3. Förpackningsdata'!M170="","",'3. Förpackningsdata'!M170))</f>
        <v/>
      </c>
      <c r="AC170" s="77" t="str">
        <f>IF(AE170="","",IF('3. Förpackningsdata'!O170="","",'3. Förpackningsdata'!O170))</f>
        <v/>
      </c>
      <c r="AD170" s="71"/>
      <c r="AE170" s="69" t="str">
        <f>IF('3. Förpackningsdata'!P170="","",'3. Förpackningsdata'!P170)</f>
        <v/>
      </c>
      <c r="AF170" s="81"/>
      <c r="AG170" s="81"/>
      <c r="AH170" s="81"/>
      <c r="AI170" s="81"/>
      <c r="AJ170" s="81"/>
      <c r="AK170" s="358" t="str" cm="1">
        <f t="array" ref="AK170">_xlfn.IFS(AC170=Tabeller!$AJ$4,"C",AC170=Tabeller!$AJ$5,"L",AC170=Tabeller!$AJ$6,"P",AC170="","")</f>
        <v/>
      </c>
      <c r="AL170" s="71"/>
      <c r="AM170" s="194" t="str">
        <f t="shared" si="9"/>
        <v/>
      </c>
      <c r="AN170" s="451" t="str">
        <f>TRIM(IF('3. Förpackningsdata'!Q170="","",'3. Förpackningsdata'!Q170))</f>
        <v/>
      </c>
      <c r="AO170" s="78" t="str">
        <f>IF(AQ170="","",IF('3. Förpackningsdata'!S170="","",'3. Förpackningsdata'!S170))</f>
        <v/>
      </c>
      <c r="AP170" s="29"/>
      <c r="AQ170" s="28" t="str">
        <f>IF('3. Förpackningsdata'!T170="","",'3. Förpackningsdata'!T170)</f>
        <v/>
      </c>
      <c r="AR170" s="26"/>
      <c r="AS170" s="26"/>
      <c r="AT170" s="26"/>
      <c r="AU170" s="26"/>
      <c r="AV170" s="26"/>
      <c r="AW170" s="358" t="str" cm="1">
        <f t="array" ref="AW170">_xlfn.IFS(AO170=Tabeller!$AK$5,"P",AO170=Tabeller!$AK$4,"L",AO170="","")</f>
        <v/>
      </c>
      <c r="AX170" s="29"/>
      <c r="AY170" s="357" t="str">
        <f t="shared" si="10"/>
        <v/>
      </c>
      <c r="AZ170" s="31" t="str">
        <f>TRIM(IF('3. Förpackningsdata'!U170="","",'3. Förpackningsdata'!U170))</f>
        <v/>
      </c>
      <c r="BA170" s="79" t="str">
        <f>IF(BC170="","",IF('3. Förpackningsdata'!W170="","",'3. Förpackningsdata'!W170))</f>
        <v/>
      </c>
      <c r="BB170" s="87"/>
      <c r="BC170" s="71" t="str">
        <f>IF('3. Förpackningsdata'!X170="","",'3. Förpackningsdata'!X170)</f>
        <v/>
      </c>
      <c r="BD170" s="87"/>
      <c r="BE170" s="87"/>
      <c r="BF170" s="87"/>
      <c r="BG170" s="87"/>
      <c r="BH170" s="87"/>
      <c r="BI170" s="148" t="str" cm="1">
        <f t="array" ref="BI170">_xlfn.IFS(BA170=Tabeller!$AK$5,"P",BA170=Tabeller!$AK$4,"L",BA170="","")</f>
        <v/>
      </c>
      <c r="BJ170" s="87"/>
      <c r="BK170" s="194" t="str">
        <f t="shared" si="11"/>
        <v/>
      </c>
      <c r="BL170" s="75" t="str">
        <f>TRIM(IF('3. Förpackningsdata'!Y170="","",'3. Förpackningsdata'!Y170))</f>
        <v/>
      </c>
    </row>
    <row r="171" spans="1:64" ht="15" x14ac:dyDescent="0.25">
      <c r="A171" s="73">
        <v>167</v>
      </c>
      <c r="B171" s="73" t="str">
        <f>'APH KIC KIA PC'!I171</f>
        <v>Välj…</v>
      </c>
      <c r="C171" s="73" t="str">
        <f>'APH KIC KIA PC'!K171</f>
        <v>Välj…</v>
      </c>
      <c r="D171" s="449">
        <f>'APH KIC KIA PC'!D171</f>
        <v>0</v>
      </c>
      <c r="E171" s="68" t="s">
        <v>112</v>
      </c>
      <c r="F171" s="68"/>
      <c r="G171" s="69">
        <v>1</v>
      </c>
      <c r="H171" s="534">
        <f>'3. Förpackningsdata'!F171</f>
        <v>0</v>
      </c>
      <c r="I171" s="534">
        <f>'3. Förpackningsdata'!G171</f>
        <v>0</v>
      </c>
      <c r="J171" s="534">
        <f>'3. Förpackningsdata'!I171</f>
        <v>0</v>
      </c>
      <c r="K171" s="534">
        <f>'3. Förpackningsdata'!H171</f>
        <v>0</v>
      </c>
      <c r="L171" s="81"/>
      <c r="M171" s="68" t="s">
        <v>1982</v>
      </c>
      <c r="N171" s="69" t="str">
        <f>IF('APH KIC KIA PC'!X171="","",'APH KIC KIA PC'!X171)</f>
        <v/>
      </c>
      <c r="O171" s="70" t="s">
        <v>1800</v>
      </c>
      <c r="P171" s="451" t="str">
        <f>TRIM('1. Artikeldata Grund'!D171)</f>
        <v/>
      </c>
      <c r="Q171" s="450" t="str">
        <f>IF(S171="","",IF('3. Förpackningsdata'!K171="","",'3. Förpackningsdata'!K171))</f>
        <v/>
      </c>
      <c r="R171" s="35"/>
      <c r="S171" s="28" t="str">
        <f>IF('3. Förpackningsdata'!L171="","",'3. Förpackningsdata'!L171)</f>
        <v/>
      </c>
      <c r="T171" s="26"/>
      <c r="U171" s="26"/>
      <c r="V171" s="26"/>
      <c r="W171" s="26"/>
      <c r="X171" s="26"/>
      <c r="Y171" s="358" t="str" cm="1">
        <f t="array" ref="Y171">IF(AC171&lt;&gt;Tabeller!$AJ$4,_xlfn.IFS(Q171=Tabeller!$AJ$3,"",Q171=Tabeller!$AM$4,"C",Q171=Tabeller!$AM$5,"L",Q171=Tabeller!$AM$6,"P",Q171="",""),"1")</f>
        <v/>
      </c>
      <c r="Z171" s="29"/>
      <c r="AA171" s="357" t="str">
        <f t="shared" si="8"/>
        <v/>
      </c>
      <c r="AB171" s="31" t="str">
        <f>TRIM(IF('3. Förpackningsdata'!M171="","",'3. Förpackningsdata'!M171))</f>
        <v/>
      </c>
      <c r="AC171" s="77" t="str">
        <f>IF(AE171="","",IF('3. Förpackningsdata'!O171="","",'3. Förpackningsdata'!O171))</f>
        <v/>
      </c>
      <c r="AD171" s="71"/>
      <c r="AE171" s="69" t="str">
        <f>IF('3. Förpackningsdata'!P171="","",'3. Förpackningsdata'!P171)</f>
        <v/>
      </c>
      <c r="AF171" s="81"/>
      <c r="AG171" s="81"/>
      <c r="AH171" s="81"/>
      <c r="AI171" s="81"/>
      <c r="AJ171" s="81"/>
      <c r="AK171" s="358" t="str" cm="1">
        <f t="array" ref="AK171">_xlfn.IFS(AC171=Tabeller!$AJ$4,"C",AC171=Tabeller!$AJ$5,"L",AC171=Tabeller!$AJ$6,"P",AC171="","")</f>
        <v/>
      </c>
      <c r="AL171" s="71"/>
      <c r="AM171" s="194" t="str">
        <f t="shared" si="9"/>
        <v/>
      </c>
      <c r="AN171" s="451" t="str">
        <f>TRIM(IF('3. Förpackningsdata'!Q171="","",'3. Förpackningsdata'!Q171))</f>
        <v/>
      </c>
      <c r="AO171" s="78" t="str">
        <f>IF(AQ171="","",IF('3. Förpackningsdata'!S171="","",'3. Förpackningsdata'!S171))</f>
        <v/>
      </c>
      <c r="AP171" s="29"/>
      <c r="AQ171" s="28" t="str">
        <f>IF('3. Förpackningsdata'!T171="","",'3. Förpackningsdata'!T171)</f>
        <v/>
      </c>
      <c r="AR171" s="26"/>
      <c r="AS171" s="26"/>
      <c r="AT171" s="26"/>
      <c r="AU171" s="26"/>
      <c r="AV171" s="26"/>
      <c r="AW171" s="358" t="str" cm="1">
        <f t="array" ref="AW171">_xlfn.IFS(AO171=Tabeller!$AK$5,"P",AO171=Tabeller!$AK$4,"L",AO171="","")</f>
        <v/>
      </c>
      <c r="AX171" s="29"/>
      <c r="AY171" s="357" t="str">
        <f t="shared" si="10"/>
        <v/>
      </c>
      <c r="AZ171" s="31" t="str">
        <f>TRIM(IF('3. Förpackningsdata'!U171="","",'3. Förpackningsdata'!U171))</f>
        <v/>
      </c>
      <c r="BA171" s="79" t="str">
        <f>IF(BC171="","",IF('3. Förpackningsdata'!W171="","",'3. Förpackningsdata'!W171))</f>
        <v/>
      </c>
      <c r="BB171" s="87"/>
      <c r="BC171" s="71" t="str">
        <f>IF('3. Förpackningsdata'!X171="","",'3. Förpackningsdata'!X171)</f>
        <v/>
      </c>
      <c r="BD171" s="87"/>
      <c r="BE171" s="87"/>
      <c r="BF171" s="87"/>
      <c r="BG171" s="87"/>
      <c r="BH171" s="87"/>
      <c r="BI171" s="148" t="str" cm="1">
        <f t="array" ref="BI171">_xlfn.IFS(BA171=Tabeller!$AK$5,"P",BA171=Tabeller!$AK$4,"L",BA171="","")</f>
        <v/>
      </c>
      <c r="BJ171" s="87"/>
      <c r="BK171" s="194" t="str">
        <f t="shared" si="11"/>
        <v/>
      </c>
      <c r="BL171" s="75" t="str">
        <f>TRIM(IF('3. Förpackningsdata'!Y171="","",'3. Förpackningsdata'!Y171))</f>
        <v/>
      </c>
    </row>
    <row r="172" spans="1:64" ht="15" x14ac:dyDescent="0.25">
      <c r="A172" s="73">
        <v>168</v>
      </c>
      <c r="B172" s="73" t="str">
        <f>'APH KIC KIA PC'!I172</f>
        <v>Välj…</v>
      </c>
      <c r="C172" s="73" t="str">
        <f>'APH KIC KIA PC'!K172</f>
        <v>Välj…</v>
      </c>
      <c r="D172" s="449">
        <f>'APH KIC KIA PC'!D172</f>
        <v>0</v>
      </c>
      <c r="E172" s="68" t="s">
        <v>112</v>
      </c>
      <c r="F172" s="68"/>
      <c r="G172" s="69">
        <v>1</v>
      </c>
      <c r="H172" s="534">
        <f>'3. Förpackningsdata'!F172</f>
        <v>0</v>
      </c>
      <c r="I172" s="534">
        <f>'3. Förpackningsdata'!G172</f>
        <v>0</v>
      </c>
      <c r="J172" s="534">
        <f>'3. Förpackningsdata'!I172</f>
        <v>0</v>
      </c>
      <c r="K172" s="534">
        <f>'3. Förpackningsdata'!H172</f>
        <v>0</v>
      </c>
      <c r="L172" s="81"/>
      <c r="M172" s="68" t="s">
        <v>1982</v>
      </c>
      <c r="N172" s="69" t="str">
        <f>IF('APH KIC KIA PC'!X172="","",'APH KIC KIA PC'!X172)</f>
        <v/>
      </c>
      <c r="O172" s="70" t="s">
        <v>1800</v>
      </c>
      <c r="P172" s="451" t="str">
        <f>TRIM('1. Artikeldata Grund'!D172)</f>
        <v/>
      </c>
      <c r="Q172" s="450" t="str">
        <f>IF(S172="","",IF('3. Förpackningsdata'!K172="","",'3. Förpackningsdata'!K172))</f>
        <v/>
      </c>
      <c r="R172" s="35"/>
      <c r="S172" s="28" t="str">
        <f>IF('3. Förpackningsdata'!L172="","",'3. Förpackningsdata'!L172)</f>
        <v/>
      </c>
      <c r="T172" s="26"/>
      <c r="U172" s="26"/>
      <c r="V172" s="26"/>
      <c r="W172" s="26"/>
      <c r="X172" s="26"/>
      <c r="Y172" s="358" t="str" cm="1">
        <f t="array" ref="Y172">IF(AC172&lt;&gt;Tabeller!$AJ$4,_xlfn.IFS(Q172=Tabeller!$AJ$3,"",Q172=Tabeller!$AM$4,"C",Q172=Tabeller!$AM$5,"L",Q172=Tabeller!$AM$6,"P",Q172="",""),"1")</f>
        <v/>
      </c>
      <c r="Z172" s="29"/>
      <c r="AA172" s="357" t="str">
        <f t="shared" si="8"/>
        <v/>
      </c>
      <c r="AB172" s="31" t="str">
        <f>TRIM(IF('3. Förpackningsdata'!M172="","",'3. Förpackningsdata'!M172))</f>
        <v/>
      </c>
      <c r="AC172" s="77" t="str">
        <f>IF(AE172="","",IF('3. Förpackningsdata'!O172="","",'3. Förpackningsdata'!O172))</f>
        <v/>
      </c>
      <c r="AD172" s="71"/>
      <c r="AE172" s="69" t="str">
        <f>IF('3. Förpackningsdata'!P172="","",'3. Förpackningsdata'!P172)</f>
        <v/>
      </c>
      <c r="AF172" s="81"/>
      <c r="AG172" s="81"/>
      <c r="AH172" s="81"/>
      <c r="AI172" s="81"/>
      <c r="AJ172" s="81"/>
      <c r="AK172" s="358" t="str" cm="1">
        <f t="array" ref="AK172">_xlfn.IFS(AC172=Tabeller!$AJ$4,"C",AC172=Tabeller!$AJ$5,"L",AC172=Tabeller!$AJ$6,"P",AC172="","")</f>
        <v/>
      </c>
      <c r="AL172" s="71"/>
      <c r="AM172" s="194" t="str">
        <f t="shared" si="9"/>
        <v/>
      </c>
      <c r="AN172" s="451" t="str">
        <f>TRIM(IF('3. Förpackningsdata'!Q172="","",'3. Förpackningsdata'!Q172))</f>
        <v/>
      </c>
      <c r="AO172" s="78" t="str">
        <f>IF(AQ172="","",IF('3. Förpackningsdata'!S172="","",'3. Förpackningsdata'!S172))</f>
        <v/>
      </c>
      <c r="AP172" s="29"/>
      <c r="AQ172" s="28" t="str">
        <f>IF('3. Förpackningsdata'!T172="","",'3. Förpackningsdata'!T172)</f>
        <v/>
      </c>
      <c r="AR172" s="26"/>
      <c r="AS172" s="26"/>
      <c r="AT172" s="26"/>
      <c r="AU172" s="26"/>
      <c r="AV172" s="26"/>
      <c r="AW172" s="358" t="str" cm="1">
        <f t="array" ref="AW172">_xlfn.IFS(AO172=Tabeller!$AK$5,"P",AO172=Tabeller!$AK$4,"L",AO172="","")</f>
        <v/>
      </c>
      <c r="AX172" s="29"/>
      <c r="AY172" s="357" t="str">
        <f t="shared" si="10"/>
        <v/>
      </c>
      <c r="AZ172" s="31" t="str">
        <f>TRIM(IF('3. Förpackningsdata'!U172="","",'3. Förpackningsdata'!U172))</f>
        <v/>
      </c>
      <c r="BA172" s="79" t="str">
        <f>IF(BC172="","",IF('3. Förpackningsdata'!W172="","",'3. Förpackningsdata'!W172))</f>
        <v/>
      </c>
      <c r="BB172" s="87"/>
      <c r="BC172" s="71" t="str">
        <f>IF('3. Förpackningsdata'!X172="","",'3. Förpackningsdata'!X172)</f>
        <v/>
      </c>
      <c r="BD172" s="87"/>
      <c r="BE172" s="87"/>
      <c r="BF172" s="87"/>
      <c r="BG172" s="87"/>
      <c r="BH172" s="87"/>
      <c r="BI172" s="148" t="str" cm="1">
        <f t="array" ref="BI172">_xlfn.IFS(BA172=Tabeller!$AK$5,"P",BA172=Tabeller!$AK$4,"L",BA172="","")</f>
        <v/>
      </c>
      <c r="BJ172" s="87"/>
      <c r="BK172" s="194" t="str">
        <f t="shared" si="11"/>
        <v/>
      </c>
      <c r="BL172" s="75" t="str">
        <f>TRIM(IF('3. Förpackningsdata'!Y172="","",'3. Förpackningsdata'!Y172))</f>
        <v/>
      </c>
    </row>
    <row r="173" spans="1:64" ht="15" x14ac:dyDescent="0.25">
      <c r="A173" s="73">
        <v>169</v>
      </c>
      <c r="B173" s="73" t="str">
        <f>'APH KIC KIA PC'!I173</f>
        <v>Välj…</v>
      </c>
      <c r="C173" s="73" t="str">
        <f>'APH KIC KIA PC'!K173</f>
        <v>Välj…</v>
      </c>
      <c r="D173" s="449">
        <f>'APH KIC KIA PC'!D173</f>
        <v>0</v>
      </c>
      <c r="E173" s="68" t="s">
        <v>112</v>
      </c>
      <c r="F173" s="68"/>
      <c r="G173" s="69">
        <v>1</v>
      </c>
      <c r="H173" s="534">
        <f>'3. Förpackningsdata'!F173</f>
        <v>0</v>
      </c>
      <c r="I173" s="534">
        <f>'3. Förpackningsdata'!G173</f>
        <v>0</v>
      </c>
      <c r="J173" s="534">
        <f>'3. Förpackningsdata'!I173</f>
        <v>0</v>
      </c>
      <c r="K173" s="534">
        <f>'3. Förpackningsdata'!H173</f>
        <v>0</v>
      </c>
      <c r="L173" s="81"/>
      <c r="M173" s="68" t="s">
        <v>1982</v>
      </c>
      <c r="N173" s="69" t="str">
        <f>IF('APH KIC KIA PC'!X173="","",'APH KIC KIA PC'!X173)</f>
        <v/>
      </c>
      <c r="O173" s="70" t="s">
        <v>1800</v>
      </c>
      <c r="P173" s="451" t="str">
        <f>TRIM('1. Artikeldata Grund'!D173)</f>
        <v/>
      </c>
      <c r="Q173" s="450" t="str">
        <f>IF(S173="","",IF('3. Förpackningsdata'!K173="","",'3. Förpackningsdata'!K173))</f>
        <v/>
      </c>
      <c r="R173" s="35"/>
      <c r="S173" s="28" t="str">
        <f>IF('3. Förpackningsdata'!L173="","",'3. Förpackningsdata'!L173)</f>
        <v/>
      </c>
      <c r="T173" s="26"/>
      <c r="U173" s="26"/>
      <c r="V173" s="26"/>
      <c r="W173" s="26"/>
      <c r="X173" s="26"/>
      <c r="Y173" s="358" t="str" cm="1">
        <f t="array" ref="Y173">IF(AC173&lt;&gt;Tabeller!$AJ$4,_xlfn.IFS(Q173=Tabeller!$AJ$3,"",Q173=Tabeller!$AM$4,"C",Q173=Tabeller!$AM$5,"L",Q173=Tabeller!$AM$6,"P",Q173="",""),"1")</f>
        <v/>
      </c>
      <c r="Z173" s="29"/>
      <c r="AA173" s="357" t="str">
        <f t="shared" ref="AA173:AA204" si="12">IF(AB173="","","EAN")</f>
        <v/>
      </c>
      <c r="AB173" s="31" t="str">
        <f>TRIM(IF('3. Förpackningsdata'!M173="","",'3. Förpackningsdata'!M173))</f>
        <v/>
      </c>
      <c r="AC173" s="77" t="str">
        <f>IF(AE173="","",IF('3. Förpackningsdata'!O173="","",'3. Förpackningsdata'!O173))</f>
        <v/>
      </c>
      <c r="AD173" s="71"/>
      <c r="AE173" s="69" t="str">
        <f>IF('3. Förpackningsdata'!P173="","",'3. Förpackningsdata'!P173)</f>
        <v/>
      </c>
      <c r="AF173" s="81"/>
      <c r="AG173" s="81"/>
      <c r="AH173" s="81"/>
      <c r="AI173" s="81"/>
      <c r="AJ173" s="81"/>
      <c r="AK173" s="358" t="str" cm="1">
        <f t="array" ref="AK173">_xlfn.IFS(AC173=Tabeller!$AJ$4,"C",AC173=Tabeller!$AJ$5,"L",AC173=Tabeller!$AJ$6,"P",AC173="","")</f>
        <v/>
      </c>
      <c r="AL173" s="71"/>
      <c r="AM173" s="194" t="str">
        <f t="shared" ref="AM173:AM204" si="13">IF(AN173="","","EAN")</f>
        <v/>
      </c>
      <c r="AN173" s="451" t="str">
        <f>TRIM(IF('3. Förpackningsdata'!Q173="","",'3. Förpackningsdata'!Q173))</f>
        <v/>
      </c>
      <c r="AO173" s="78" t="str">
        <f>IF(AQ173="","",IF('3. Förpackningsdata'!S173="","",'3. Förpackningsdata'!S173))</f>
        <v/>
      </c>
      <c r="AP173" s="29"/>
      <c r="AQ173" s="28" t="str">
        <f>IF('3. Förpackningsdata'!T173="","",'3. Förpackningsdata'!T173)</f>
        <v/>
      </c>
      <c r="AR173" s="26"/>
      <c r="AS173" s="26"/>
      <c r="AT173" s="26"/>
      <c r="AU173" s="26"/>
      <c r="AV173" s="26"/>
      <c r="AW173" s="358" t="str" cm="1">
        <f t="array" ref="AW173">_xlfn.IFS(AO173=Tabeller!$AK$5,"P",AO173=Tabeller!$AK$4,"L",AO173="","")</f>
        <v/>
      </c>
      <c r="AX173" s="29"/>
      <c r="AY173" s="357" t="str">
        <f t="shared" ref="AY173:AY204" si="14">IF(AZ173="","","EAN")</f>
        <v/>
      </c>
      <c r="AZ173" s="31" t="str">
        <f>TRIM(IF('3. Förpackningsdata'!U173="","",'3. Förpackningsdata'!U173))</f>
        <v/>
      </c>
      <c r="BA173" s="79" t="str">
        <f>IF(BC173="","",IF('3. Förpackningsdata'!W173="","",'3. Förpackningsdata'!W173))</f>
        <v/>
      </c>
      <c r="BB173" s="87"/>
      <c r="BC173" s="71" t="str">
        <f>IF('3. Förpackningsdata'!X173="","",'3. Förpackningsdata'!X173)</f>
        <v/>
      </c>
      <c r="BD173" s="87"/>
      <c r="BE173" s="87"/>
      <c r="BF173" s="87"/>
      <c r="BG173" s="87"/>
      <c r="BH173" s="87"/>
      <c r="BI173" s="148" t="str" cm="1">
        <f t="array" ref="BI173">_xlfn.IFS(BA173=Tabeller!$AK$5,"P",BA173=Tabeller!$AK$4,"L",BA173="","")</f>
        <v/>
      </c>
      <c r="BJ173" s="87"/>
      <c r="BK173" s="194" t="str">
        <f t="shared" ref="BK173:BK204" si="15">IF(BL173="","","EAN")</f>
        <v/>
      </c>
      <c r="BL173" s="75" t="str">
        <f>TRIM(IF('3. Förpackningsdata'!Y173="","",'3. Förpackningsdata'!Y173))</f>
        <v/>
      </c>
    </row>
    <row r="174" spans="1:64" ht="15" x14ac:dyDescent="0.25">
      <c r="A174" s="73">
        <v>170</v>
      </c>
      <c r="B174" s="73" t="str">
        <f>'APH KIC KIA PC'!I174</f>
        <v>Välj…</v>
      </c>
      <c r="C174" s="73" t="str">
        <f>'APH KIC KIA PC'!K174</f>
        <v>Välj…</v>
      </c>
      <c r="D174" s="449">
        <f>'APH KIC KIA PC'!D174</f>
        <v>0</v>
      </c>
      <c r="E174" s="68" t="s">
        <v>112</v>
      </c>
      <c r="F174" s="68"/>
      <c r="G174" s="69">
        <v>1</v>
      </c>
      <c r="H174" s="534">
        <f>'3. Förpackningsdata'!F174</f>
        <v>0</v>
      </c>
      <c r="I174" s="534">
        <f>'3. Förpackningsdata'!G174</f>
        <v>0</v>
      </c>
      <c r="J174" s="534">
        <f>'3. Förpackningsdata'!I174</f>
        <v>0</v>
      </c>
      <c r="K174" s="534">
        <f>'3. Förpackningsdata'!H174</f>
        <v>0</v>
      </c>
      <c r="L174" s="81"/>
      <c r="M174" s="68" t="s">
        <v>1982</v>
      </c>
      <c r="N174" s="69" t="str">
        <f>IF('APH KIC KIA PC'!X174="","",'APH KIC KIA PC'!X174)</f>
        <v/>
      </c>
      <c r="O174" s="70" t="s">
        <v>1800</v>
      </c>
      <c r="P174" s="451" t="str">
        <f>TRIM('1. Artikeldata Grund'!D174)</f>
        <v/>
      </c>
      <c r="Q174" s="450" t="str">
        <f>IF(S174="","",IF('3. Förpackningsdata'!K174="","",'3. Förpackningsdata'!K174))</f>
        <v/>
      </c>
      <c r="R174" s="35"/>
      <c r="S174" s="28" t="str">
        <f>IF('3. Förpackningsdata'!L174="","",'3. Förpackningsdata'!L174)</f>
        <v/>
      </c>
      <c r="T174" s="26"/>
      <c r="U174" s="26"/>
      <c r="V174" s="26"/>
      <c r="W174" s="26"/>
      <c r="X174" s="26"/>
      <c r="Y174" s="358" t="str" cm="1">
        <f t="array" ref="Y174">IF(AC174&lt;&gt;Tabeller!$AJ$4,_xlfn.IFS(Q174=Tabeller!$AJ$3,"",Q174=Tabeller!$AM$4,"C",Q174=Tabeller!$AM$5,"L",Q174=Tabeller!$AM$6,"P",Q174="",""),"1")</f>
        <v/>
      </c>
      <c r="Z174" s="29"/>
      <c r="AA174" s="357" t="str">
        <f t="shared" si="12"/>
        <v/>
      </c>
      <c r="AB174" s="31" t="str">
        <f>TRIM(IF('3. Förpackningsdata'!M174="","",'3. Förpackningsdata'!M174))</f>
        <v/>
      </c>
      <c r="AC174" s="77" t="str">
        <f>IF(AE174="","",IF('3. Förpackningsdata'!O174="","",'3. Förpackningsdata'!O174))</f>
        <v/>
      </c>
      <c r="AD174" s="71"/>
      <c r="AE174" s="69" t="str">
        <f>IF('3. Förpackningsdata'!P174="","",'3. Förpackningsdata'!P174)</f>
        <v/>
      </c>
      <c r="AF174" s="81"/>
      <c r="AG174" s="81"/>
      <c r="AH174" s="81"/>
      <c r="AI174" s="81"/>
      <c r="AJ174" s="81"/>
      <c r="AK174" s="358" t="str" cm="1">
        <f t="array" ref="AK174">_xlfn.IFS(AC174=Tabeller!$AJ$4,"C",AC174=Tabeller!$AJ$5,"L",AC174=Tabeller!$AJ$6,"P",AC174="","")</f>
        <v/>
      </c>
      <c r="AL174" s="71"/>
      <c r="AM174" s="194" t="str">
        <f t="shared" si="13"/>
        <v/>
      </c>
      <c r="AN174" s="451" t="str">
        <f>TRIM(IF('3. Förpackningsdata'!Q174="","",'3. Förpackningsdata'!Q174))</f>
        <v/>
      </c>
      <c r="AO174" s="78" t="str">
        <f>IF(AQ174="","",IF('3. Förpackningsdata'!S174="","",'3. Förpackningsdata'!S174))</f>
        <v/>
      </c>
      <c r="AP174" s="29"/>
      <c r="AQ174" s="28" t="str">
        <f>IF('3. Förpackningsdata'!T174="","",'3. Förpackningsdata'!T174)</f>
        <v/>
      </c>
      <c r="AR174" s="26"/>
      <c r="AS174" s="26"/>
      <c r="AT174" s="26"/>
      <c r="AU174" s="26"/>
      <c r="AV174" s="26"/>
      <c r="AW174" s="358" t="str" cm="1">
        <f t="array" ref="AW174">_xlfn.IFS(AO174=Tabeller!$AK$5,"P",AO174=Tabeller!$AK$4,"L",AO174="","")</f>
        <v/>
      </c>
      <c r="AX174" s="29"/>
      <c r="AY174" s="357" t="str">
        <f t="shared" si="14"/>
        <v/>
      </c>
      <c r="AZ174" s="31" t="str">
        <f>TRIM(IF('3. Förpackningsdata'!U174="","",'3. Förpackningsdata'!U174))</f>
        <v/>
      </c>
      <c r="BA174" s="79" t="str">
        <f>IF(BC174="","",IF('3. Förpackningsdata'!W174="","",'3. Förpackningsdata'!W174))</f>
        <v/>
      </c>
      <c r="BB174" s="87"/>
      <c r="BC174" s="71" t="str">
        <f>IF('3. Förpackningsdata'!X174="","",'3. Förpackningsdata'!X174)</f>
        <v/>
      </c>
      <c r="BD174" s="87"/>
      <c r="BE174" s="87"/>
      <c r="BF174" s="87"/>
      <c r="BG174" s="87"/>
      <c r="BH174" s="87"/>
      <c r="BI174" s="148" t="str" cm="1">
        <f t="array" ref="BI174">_xlfn.IFS(BA174=Tabeller!$AK$5,"P",BA174=Tabeller!$AK$4,"L",BA174="","")</f>
        <v/>
      </c>
      <c r="BJ174" s="87"/>
      <c r="BK174" s="194" t="str">
        <f t="shared" si="15"/>
        <v/>
      </c>
      <c r="BL174" s="75" t="str">
        <f>TRIM(IF('3. Förpackningsdata'!Y174="","",'3. Förpackningsdata'!Y174))</f>
        <v/>
      </c>
    </row>
    <row r="175" spans="1:64" ht="15" x14ac:dyDescent="0.25">
      <c r="A175" s="73">
        <v>171</v>
      </c>
      <c r="B175" s="73" t="str">
        <f>'APH KIC KIA PC'!I175</f>
        <v>Välj…</v>
      </c>
      <c r="C175" s="73" t="str">
        <f>'APH KIC KIA PC'!K175</f>
        <v>Välj…</v>
      </c>
      <c r="D175" s="449">
        <f>'APH KIC KIA PC'!D175</f>
        <v>0</v>
      </c>
      <c r="E175" s="68" t="s">
        <v>112</v>
      </c>
      <c r="F175" s="68"/>
      <c r="G175" s="69">
        <v>1</v>
      </c>
      <c r="H175" s="534">
        <f>'3. Förpackningsdata'!F175</f>
        <v>0</v>
      </c>
      <c r="I175" s="534">
        <f>'3. Förpackningsdata'!G175</f>
        <v>0</v>
      </c>
      <c r="J175" s="534">
        <f>'3. Förpackningsdata'!I175</f>
        <v>0</v>
      </c>
      <c r="K175" s="534">
        <f>'3. Förpackningsdata'!H175</f>
        <v>0</v>
      </c>
      <c r="L175" s="81"/>
      <c r="M175" s="68" t="s">
        <v>1982</v>
      </c>
      <c r="N175" s="69" t="str">
        <f>IF('APH KIC KIA PC'!X175="","",'APH KIC KIA PC'!X175)</f>
        <v/>
      </c>
      <c r="O175" s="70" t="s">
        <v>1800</v>
      </c>
      <c r="P175" s="451" t="str">
        <f>TRIM('1. Artikeldata Grund'!D175)</f>
        <v/>
      </c>
      <c r="Q175" s="450" t="str">
        <f>IF(S175="","",IF('3. Förpackningsdata'!K175="","",'3. Förpackningsdata'!K175))</f>
        <v/>
      </c>
      <c r="R175" s="35"/>
      <c r="S175" s="28" t="str">
        <f>IF('3. Förpackningsdata'!L175="","",'3. Förpackningsdata'!L175)</f>
        <v/>
      </c>
      <c r="T175" s="26"/>
      <c r="U175" s="26"/>
      <c r="V175" s="26"/>
      <c r="W175" s="26"/>
      <c r="X175" s="26"/>
      <c r="Y175" s="358" t="str" cm="1">
        <f t="array" ref="Y175">IF(AC175&lt;&gt;Tabeller!$AJ$4,_xlfn.IFS(Q175=Tabeller!$AJ$3,"",Q175=Tabeller!$AM$4,"C",Q175=Tabeller!$AM$5,"L",Q175=Tabeller!$AM$6,"P",Q175="",""),"1")</f>
        <v/>
      </c>
      <c r="Z175" s="29"/>
      <c r="AA175" s="357" t="str">
        <f t="shared" si="12"/>
        <v/>
      </c>
      <c r="AB175" s="31" t="str">
        <f>TRIM(IF('3. Förpackningsdata'!M175="","",'3. Förpackningsdata'!M175))</f>
        <v/>
      </c>
      <c r="AC175" s="77" t="str">
        <f>IF(AE175="","",IF('3. Förpackningsdata'!O175="","",'3. Förpackningsdata'!O175))</f>
        <v/>
      </c>
      <c r="AD175" s="71"/>
      <c r="AE175" s="69" t="str">
        <f>IF('3. Förpackningsdata'!P175="","",'3. Förpackningsdata'!P175)</f>
        <v/>
      </c>
      <c r="AF175" s="81"/>
      <c r="AG175" s="81"/>
      <c r="AH175" s="81"/>
      <c r="AI175" s="81"/>
      <c r="AJ175" s="81"/>
      <c r="AK175" s="358" t="str" cm="1">
        <f t="array" ref="AK175">_xlfn.IFS(AC175=Tabeller!$AJ$4,"C",AC175=Tabeller!$AJ$5,"L",AC175=Tabeller!$AJ$6,"P",AC175="","")</f>
        <v/>
      </c>
      <c r="AL175" s="71"/>
      <c r="AM175" s="194" t="str">
        <f t="shared" si="13"/>
        <v/>
      </c>
      <c r="AN175" s="451" t="str">
        <f>TRIM(IF('3. Förpackningsdata'!Q175="","",'3. Förpackningsdata'!Q175))</f>
        <v/>
      </c>
      <c r="AO175" s="78" t="str">
        <f>IF(AQ175="","",IF('3. Förpackningsdata'!S175="","",'3. Förpackningsdata'!S175))</f>
        <v/>
      </c>
      <c r="AP175" s="29"/>
      <c r="AQ175" s="28" t="str">
        <f>IF('3. Förpackningsdata'!T175="","",'3. Förpackningsdata'!T175)</f>
        <v/>
      </c>
      <c r="AR175" s="26"/>
      <c r="AS175" s="26"/>
      <c r="AT175" s="26"/>
      <c r="AU175" s="26"/>
      <c r="AV175" s="26"/>
      <c r="AW175" s="358" t="str" cm="1">
        <f t="array" ref="AW175">_xlfn.IFS(AO175=Tabeller!$AK$5,"P",AO175=Tabeller!$AK$4,"L",AO175="","")</f>
        <v/>
      </c>
      <c r="AX175" s="29"/>
      <c r="AY175" s="357" t="str">
        <f t="shared" si="14"/>
        <v/>
      </c>
      <c r="AZ175" s="31" t="str">
        <f>TRIM(IF('3. Förpackningsdata'!U175="","",'3. Förpackningsdata'!U175))</f>
        <v/>
      </c>
      <c r="BA175" s="79" t="str">
        <f>IF(BC175="","",IF('3. Förpackningsdata'!W175="","",'3. Förpackningsdata'!W175))</f>
        <v/>
      </c>
      <c r="BB175" s="87"/>
      <c r="BC175" s="71" t="str">
        <f>IF('3. Förpackningsdata'!X175="","",'3. Förpackningsdata'!X175)</f>
        <v/>
      </c>
      <c r="BD175" s="87"/>
      <c r="BE175" s="87"/>
      <c r="BF175" s="87"/>
      <c r="BG175" s="87"/>
      <c r="BH175" s="87"/>
      <c r="BI175" s="148" t="str" cm="1">
        <f t="array" ref="BI175">_xlfn.IFS(BA175=Tabeller!$AK$5,"P",BA175=Tabeller!$AK$4,"L",BA175="","")</f>
        <v/>
      </c>
      <c r="BJ175" s="87"/>
      <c r="BK175" s="194" t="str">
        <f t="shared" si="15"/>
        <v/>
      </c>
      <c r="BL175" s="75" t="str">
        <f>TRIM(IF('3. Förpackningsdata'!Y175="","",'3. Förpackningsdata'!Y175))</f>
        <v/>
      </c>
    </row>
    <row r="176" spans="1:64" ht="15" x14ac:dyDescent="0.25">
      <c r="A176" s="73">
        <v>172</v>
      </c>
      <c r="B176" s="73" t="str">
        <f>'APH KIC KIA PC'!I176</f>
        <v>Välj…</v>
      </c>
      <c r="C176" s="73" t="str">
        <f>'APH KIC KIA PC'!K176</f>
        <v>Välj…</v>
      </c>
      <c r="D176" s="449">
        <f>'APH KIC KIA PC'!D176</f>
        <v>0</v>
      </c>
      <c r="E176" s="68" t="s">
        <v>112</v>
      </c>
      <c r="F176" s="68"/>
      <c r="G176" s="69">
        <v>1</v>
      </c>
      <c r="H176" s="534">
        <f>'3. Förpackningsdata'!F176</f>
        <v>0</v>
      </c>
      <c r="I176" s="534">
        <f>'3. Förpackningsdata'!G176</f>
        <v>0</v>
      </c>
      <c r="J176" s="534">
        <f>'3. Förpackningsdata'!I176</f>
        <v>0</v>
      </c>
      <c r="K176" s="534">
        <f>'3. Förpackningsdata'!H176</f>
        <v>0</v>
      </c>
      <c r="L176" s="81"/>
      <c r="M176" s="68" t="s">
        <v>1982</v>
      </c>
      <c r="N176" s="69" t="str">
        <f>IF('APH KIC KIA PC'!X176="","",'APH KIC KIA PC'!X176)</f>
        <v/>
      </c>
      <c r="O176" s="70" t="s">
        <v>1800</v>
      </c>
      <c r="P176" s="451" t="str">
        <f>TRIM('1. Artikeldata Grund'!D176)</f>
        <v/>
      </c>
      <c r="Q176" s="450" t="str">
        <f>IF(S176="","",IF('3. Förpackningsdata'!K176="","",'3. Förpackningsdata'!K176))</f>
        <v/>
      </c>
      <c r="R176" s="35"/>
      <c r="S176" s="28" t="str">
        <f>IF('3. Förpackningsdata'!L176="","",'3. Förpackningsdata'!L176)</f>
        <v/>
      </c>
      <c r="T176" s="26"/>
      <c r="U176" s="26"/>
      <c r="V176" s="26"/>
      <c r="W176" s="26"/>
      <c r="X176" s="26"/>
      <c r="Y176" s="358" t="str" cm="1">
        <f t="array" ref="Y176">IF(AC176&lt;&gt;Tabeller!$AJ$4,_xlfn.IFS(Q176=Tabeller!$AJ$3,"",Q176=Tabeller!$AM$4,"C",Q176=Tabeller!$AM$5,"L",Q176=Tabeller!$AM$6,"P",Q176="",""),"1")</f>
        <v/>
      </c>
      <c r="Z176" s="29"/>
      <c r="AA176" s="357" t="str">
        <f t="shared" si="12"/>
        <v/>
      </c>
      <c r="AB176" s="31" t="str">
        <f>TRIM(IF('3. Förpackningsdata'!M176="","",'3. Förpackningsdata'!M176))</f>
        <v/>
      </c>
      <c r="AC176" s="77" t="str">
        <f>IF(AE176="","",IF('3. Förpackningsdata'!O176="","",'3. Förpackningsdata'!O176))</f>
        <v/>
      </c>
      <c r="AD176" s="71"/>
      <c r="AE176" s="69" t="str">
        <f>IF('3. Förpackningsdata'!P176="","",'3. Förpackningsdata'!P176)</f>
        <v/>
      </c>
      <c r="AF176" s="81"/>
      <c r="AG176" s="81"/>
      <c r="AH176" s="81"/>
      <c r="AI176" s="81"/>
      <c r="AJ176" s="81"/>
      <c r="AK176" s="358" t="str" cm="1">
        <f t="array" ref="AK176">_xlfn.IFS(AC176=Tabeller!$AJ$4,"C",AC176=Tabeller!$AJ$5,"L",AC176=Tabeller!$AJ$6,"P",AC176="","")</f>
        <v/>
      </c>
      <c r="AL176" s="71"/>
      <c r="AM176" s="194" t="str">
        <f t="shared" si="13"/>
        <v/>
      </c>
      <c r="AN176" s="451" t="str">
        <f>TRIM(IF('3. Förpackningsdata'!Q176="","",'3. Förpackningsdata'!Q176))</f>
        <v/>
      </c>
      <c r="AO176" s="78" t="str">
        <f>IF(AQ176="","",IF('3. Förpackningsdata'!S176="","",'3. Förpackningsdata'!S176))</f>
        <v/>
      </c>
      <c r="AP176" s="29"/>
      <c r="AQ176" s="28" t="str">
        <f>IF('3. Förpackningsdata'!T176="","",'3. Förpackningsdata'!T176)</f>
        <v/>
      </c>
      <c r="AR176" s="26"/>
      <c r="AS176" s="26"/>
      <c r="AT176" s="26"/>
      <c r="AU176" s="26"/>
      <c r="AV176" s="26"/>
      <c r="AW176" s="358" t="str" cm="1">
        <f t="array" ref="AW176">_xlfn.IFS(AO176=Tabeller!$AK$5,"P",AO176=Tabeller!$AK$4,"L",AO176="","")</f>
        <v/>
      </c>
      <c r="AX176" s="29"/>
      <c r="AY176" s="357" t="str">
        <f t="shared" si="14"/>
        <v/>
      </c>
      <c r="AZ176" s="31" t="str">
        <f>TRIM(IF('3. Förpackningsdata'!U176="","",'3. Förpackningsdata'!U176))</f>
        <v/>
      </c>
      <c r="BA176" s="79" t="str">
        <f>IF(BC176="","",IF('3. Förpackningsdata'!W176="","",'3. Förpackningsdata'!W176))</f>
        <v/>
      </c>
      <c r="BB176" s="87"/>
      <c r="BC176" s="71" t="str">
        <f>IF('3. Förpackningsdata'!X176="","",'3. Förpackningsdata'!X176)</f>
        <v/>
      </c>
      <c r="BD176" s="87"/>
      <c r="BE176" s="87"/>
      <c r="BF176" s="87"/>
      <c r="BG176" s="87"/>
      <c r="BH176" s="87"/>
      <c r="BI176" s="148" t="str" cm="1">
        <f t="array" ref="BI176">_xlfn.IFS(BA176=Tabeller!$AK$5,"P",BA176=Tabeller!$AK$4,"L",BA176="","")</f>
        <v/>
      </c>
      <c r="BJ176" s="87"/>
      <c r="BK176" s="194" t="str">
        <f t="shared" si="15"/>
        <v/>
      </c>
      <c r="BL176" s="75" t="str">
        <f>TRIM(IF('3. Förpackningsdata'!Y176="","",'3. Förpackningsdata'!Y176))</f>
        <v/>
      </c>
    </row>
    <row r="177" spans="1:64" ht="15" x14ac:dyDescent="0.25">
      <c r="A177" s="73">
        <v>173</v>
      </c>
      <c r="B177" s="73" t="str">
        <f>'APH KIC KIA PC'!I177</f>
        <v>Välj…</v>
      </c>
      <c r="C177" s="73" t="str">
        <f>'APH KIC KIA PC'!K177</f>
        <v>Välj…</v>
      </c>
      <c r="D177" s="449">
        <f>'APH KIC KIA PC'!D177</f>
        <v>0</v>
      </c>
      <c r="E177" s="68" t="s">
        <v>112</v>
      </c>
      <c r="F177" s="68"/>
      <c r="G177" s="69">
        <v>1</v>
      </c>
      <c r="H177" s="534">
        <f>'3. Förpackningsdata'!F177</f>
        <v>0</v>
      </c>
      <c r="I177" s="534">
        <f>'3. Förpackningsdata'!G177</f>
        <v>0</v>
      </c>
      <c r="J177" s="534">
        <f>'3. Förpackningsdata'!I177</f>
        <v>0</v>
      </c>
      <c r="K177" s="534">
        <f>'3. Förpackningsdata'!H177</f>
        <v>0</v>
      </c>
      <c r="L177" s="81"/>
      <c r="M177" s="68" t="s">
        <v>1982</v>
      </c>
      <c r="N177" s="69" t="str">
        <f>IF('APH KIC KIA PC'!X177="","",'APH KIC KIA PC'!X177)</f>
        <v/>
      </c>
      <c r="O177" s="70" t="s">
        <v>1800</v>
      </c>
      <c r="P177" s="451" t="str">
        <f>TRIM('1. Artikeldata Grund'!D177)</f>
        <v/>
      </c>
      <c r="Q177" s="450" t="str">
        <f>IF(S177="","",IF('3. Förpackningsdata'!K177="","",'3. Förpackningsdata'!K177))</f>
        <v/>
      </c>
      <c r="R177" s="35"/>
      <c r="S177" s="28" t="str">
        <f>IF('3. Förpackningsdata'!L177="","",'3. Förpackningsdata'!L177)</f>
        <v/>
      </c>
      <c r="T177" s="26"/>
      <c r="U177" s="26"/>
      <c r="V177" s="26"/>
      <c r="W177" s="26"/>
      <c r="X177" s="26"/>
      <c r="Y177" s="358" t="str" cm="1">
        <f t="array" ref="Y177">IF(AC177&lt;&gt;Tabeller!$AJ$4,_xlfn.IFS(Q177=Tabeller!$AJ$3,"",Q177=Tabeller!$AM$4,"C",Q177=Tabeller!$AM$5,"L",Q177=Tabeller!$AM$6,"P",Q177="",""),"1")</f>
        <v/>
      </c>
      <c r="Z177" s="29"/>
      <c r="AA177" s="357" t="str">
        <f t="shared" si="12"/>
        <v/>
      </c>
      <c r="AB177" s="31" t="str">
        <f>TRIM(IF('3. Förpackningsdata'!M177="","",'3. Förpackningsdata'!M177))</f>
        <v/>
      </c>
      <c r="AC177" s="77" t="str">
        <f>IF(AE177="","",IF('3. Förpackningsdata'!O177="","",'3. Förpackningsdata'!O177))</f>
        <v/>
      </c>
      <c r="AD177" s="71"/>
      <c r="AE177" s="69" t="str">
        <f>IF('3. Förpackningsdata'!P177="","",'3. Förpackningsdata'!P177)</f>
        <v/>
      </c>
      <c r="AF177" s="81"/>
      <c r="AG177" s="81"/>
      <c r="AH177" s="81"/>
      <c r="AI177" s="81"/>
      <c r="AJ177" s="81"/>
      <c r="AK177" s="358" t="str" cm="1">
        <f t="array" ref="AK177">_xlfn.IFS(AC177=Tabeller!$AJ$4,"C",AC177=Tabeller!$AJ$5,"L",AC177=Tabeller!$AJ$6,"P",AC177="","")</f>
        <v/>
      </c>
      <c r="AL177" s="71"/>
      <c r="AM177" s="194" t="str">
        <f t="shared" si="13"/>
        <v/>
      </c>
      <c r="AN177" s="451" t="str">
        <f>TRIM(IF('3. Förpackningsdata'!Q177="","",'3. Förpackningsdata'!Q177))</f>
        <v/>
      </c>
      <c r="AO177" s="78" t="str">
        <f>IF(AQ177="","",IF('3. Förpackningsdata'!S177="","",'3. Förpackningsdata'!S177))</f>
        <v/>
      </c>
      <c r="AP177" s="29"/>
      <c r="AQ177" s="28" t="str">
        <f>IF('3. Förpackningsdata'!T177="","",'3. Förpackningsdata'!T177)</f>
        <v/>
      </c>
      <c r="AR177" s="26"/>
      <c r="AS177" s="26"/>
      <c r="AT177" s="26"/>
      <c r="AU177" s="26"/>
      <c r="AV177" s="26"/>
      <c r="AW177" s="358" t="str" cm="1">
        <f t="array" ref="AW177">_xlfn.IFS(AO177=Tabeller!$AK$5,"P",AO177=Tabeller!$AK$4,"L",AO177="","")</f>
        <v/>
      </c>
      <c r="AX177" s="29"/>
      <c r="AY177" s="357" t="str">
        <f t="shared" si="14"/>
        <v/>
      </c>
      <c r="AZ177" s="31" t="str">
        <f>TRIM(IF('3. Förpackningsdata'!U177="","",'3. Förpackningsdata'!U177))</f>
        <v/>
      </c>
      <c r="BA177" s="79" t="str">
        <f>IF(BC177="","",IF('3. Förpackningsdata'!W177="","",'3. Förpackningsdata'!W177))</f>
        <v/>
      </c>
      <c r="BB177" s="87"/>
      <c r="BC177" s="71" t="str">
        <f>IF('3. Förpackningsdata'!X177="","",'3. Förpackningsdata'!X177)</f>
        <v/>
      </c>
      <c r="BD177" s="87"/>
      <c r="BE177" s="87"/>
      <c r="BF177" s="87"/>
      <c r="BG177" s="87"/>
      <c r="BH177" s="87"/>
      <c r="BI177" s="148" t="str" cm="1">
        <f t="array" ref="BI177">_xlfn.IFS(BA177=Tabeller!$AK$5,"P",BA177=Tabeller!$AK$4,"L",BA177="","")</f>
        <v/>
      </c>
      <c r="BJ177" s="87"/>
      <c r="BK177" s="194" t="str">
        <f t="shared" si="15"/>
        <v/>
      </c>
      <c r="BL177" s="75" t="str">
        <f>TRIM(IF('3. Förpackningsdata'!Y177="","",'3. Förpackningsdata'!Y177))</f>
        <v/>
      </c>
    </row>
    <row r="178" spans="1:64" ht="15" x14ac:dyDescent="0.25">
      <c r="A178" s="73">
        <v>174</v>
      </c>
      <c r="B178" s="73" t="str">
        <f>'APH KIC KIA PC'!I178</f>
        <v>Välj…</v>
      </c>
      <c r="C178" s="73" t="str">
        <f>'APH KIC KIA PC'!K178</f>
        <v>Välj…</v>
      </c>
      <c r="D178" s="449">
        <f>'APH KIC KIA PC'!D178</f>
        <v>0</v>
      </c>
      <c r="E178" s="68" t="s">
        <v>112</v>
      </c>
      <c r="F178" s="68"/>
      <c r="G178" s="69">
        <v>1</v>
      </c>
      <c r="H178" s="534">
        <f>'3. Förpackningsdata'!F178</f>
        <v>0</v>
      </c>
      <c r="I178" s="534">
        <f>'3. Förpackningsdata'!G178</f>
        <v>0</v>
      </c>
      <c r="J178" s="534">
        <f>'3. Förpackningsdata'!I178</f>
        <v>0</v>
      </c>
      <c r="K178" s="534">
        <f>'3. Förpackningsdata'!H178</f>
        <v>0</v>
      </c>
      <c r="L178" s="81"/>
      <c r="M178" s="68" t="s">
        <v>1982</v>
      </c>
      <c r="N178" s="69" t="str">
        <f>IF('APH KIC KIA PC'!X178="","",'APH KIC KIA PC'!X178)</f>
        <v/>
      </c>
      <c r="O178" s="70" t="s">
        <v>1800</v>
      </c>
      <c r="P178" s="451" t="str">
        <f>TRIM('1. Artikeldata Grund'!D178)</f>
        <v/>
      </c>
      <c r="Q178" s="450" t="str">
        <f>IF(S178="","",IF('3. Förpackningsdata'!K178="","",'3. Förpackningsdata'!K178))</f>
        <v/>
      </c>
      <c r="R178" s="35"/>
      <c r="S178" s="28" t="str">
        <f>IF('3. Förpackningsdata'!L178="","",'3. Förpackningsdata'!L178)</f>
        <v/>
      </c>
      <c r="T178" s="26"/>
      <c r="U178" s="26"/>
      <c r="V178" s="26"/>
      <c r="W178" s="26"/>
      <c r="X178" s="26"/>
      <c r="Y178" s="358" t="str" cm="1">
        <f t="array" ref="Y178">IF(AC178&lt;&gt;Tabeller!$AJ$4,_xlfn.IFS(Q178=Tabeller!$AJ$3,"",Q178=Tabeller!$AM$4,"C",Q178=Tabeller!$AM$5,"L",Q178=Tabeller!$AM$6,"P",Q178="",""),"1")</f>
        <v/>
      </c>
      <c r="Z178" s="29"/>
      <c r="AA178" s="357" t="str">
        <f t="shared" si="12"/>
        <v/>
      </c>
      <c r="AB178" s="31" t="str">
        <f>TRIM(IF('3. Förpackningsdata'!M178="","",'3. Förpackningsdata'!M178))</f>
        <v/>
      </c>
      <c r="AC178" s="77" t="str">
        <f>IF(AE178="","",IF('3. Förpackningsdata'!O178="","",'3. Förpackningsdata'!O178))</f>
        <v/>
      </c>
      <c r="AD178" s="71"/>
      <c r="AE178" s="69" t="str">
        <f>IF('3. Förpackningsdata'!P178="","",'3. Förpackningsdata'!P178)</f>
        <v/>
      </c>
      <c r="AF178" s="81"/>
      <c r="AG178" s="81"/>
      <c r="AH178" s="81"/>
      <c r="AI178" s="81"/>
      <c r="AJ178" s="81"/>
      <c r="AK178" s="358" t="str" cm="1">
        <f t="array" ref="AK178">_xlfn.IFS(AC178=Tabeller!$AJ$4,"C",AC178=Tabeller!$AJ$5,"L",AC178=Tabeller!$AJ$6,"P",AC178="","")</f>
        <v/>
      </c>
      <c r="AL178" s="71"/>
      <c r="AM178" s="194" t="str">
        <f t="shared" si="13"/>
        <v/>
      </c>
      <c r="AN178" s="451" t="str">
        <f>TRIM(IF('3. Förpackningsdata'!Q178="","",'3. Förpackningsdata'!Q178))</f>
        <v/>
      </c>
      <c r="AO178" s="78" t="str">
        <f>IF(AQ178="","",IF('3. Förpackningsdata'!S178="","",'3. Förpackningsdata'!S178))</f>
        <v/>
      </c>
      <c r="AP178" s="29"/>
      <c r="AQ178" s="28" t="str">
        <f>IF('3. Förpackningsdata'!T178="","",'3. Förpackningsdata'!T178)</f>
        <v/>
      </c>
      <c r="AR178" s="26"/>
      <c r="AS178" s="26"/>
      <c r="AT178" s="26"/>
      <c r="AU178" s="26"/>
      <c r="AV178" s="26"/>
      <c r="AW178" s="358" t="str" cm="1">
        <f t="array" ref="AW178">_xlfn.IFS(AO178=Tabeller!$AK$5,"P",AO178=Tabeller!$AK$4,"L",AO178="","")</f>
        <v/>
      </c>
      <c r="AX178" s="29"/>
      <c r="AY178" s="357" t="str">
        <f t="shared" si="14"/>
        <v/>
      </c>
      <c r="AZ178" s="31" t="str">
        <f>TRIM(IF('3. Förpackningsdata'!U178="","",'3. Förpackningsdata'!U178))</f>
        <v/>
      </c>
      <c r="BA178" s="79" t="str">
        <f>IF(BC178="","",IF('3. Förpackningsdata'!W178="","",'3. Förpackningsdata'!W178))</f>
        <v/>
      </c>
      <c r="BB178" s="87"/>
      <c r="BC178" s="71" t="str">
        <f>IF('3. Förpackningsdata'!X178="","",'3. Förpackningsdata'!X178)</f>
        <v/>
      </c>
      <c r="BD178" s="87"/>
      <c r="BE178" s="87"/>
      <c r="BF178" s="87"/>
      <c r="BG178" s="87"/>
      <c r="BH178" s="87"/>
      <c r="BI178" s="148" t="str" cm="1">
        <f t="array" ref="BI178">_xlfn.IFS(BA178=Tabeller!$AK$5,"P",BA178=Tabeller!$AK$4,"L",BA178="","")</f>
        <v/>
      </c>
      <c r="BJ178" s="87"/>
      <c r="BK178" s="194" t="str">
        <f t="shared" si="15"/>
        <v/>
      </c>
      <c r="BL178" s="75" t="str">
        <f>TRIM(IF('3. Förpackningsdata'!Y178="","",'3. Förpackningsdata'!Y178))</f>
        <v/>
      </c>
    </row>
    <row r="179" spans="1:64" ht="15" x14ac:dyDescent="0.25">
      <c r="A179" s="73">
        <v>175</v>
      </c>
      <c r="B179" s="73" t="str">
        <f>'APH KIC KIA PC'!I179</f>
        <v>Välj…</v>
      </c>
      <c r="C179" s="73" t="str">
        <f>'APH KIC KIA PC'!K179</f>
        <v>Välj…</v>
      </c>
      <c r="D179" s="449">
        <f>'APH KIC KIA PC'!D179</f>
        <v>0</v>
      </c>
      <c r="E179" s="68" t="s">
        <v>112</v>
      </c>
      <c r="F179" s="68"/>
      <c r="G179" s="69">
        <v>1</v>
      </c>
      <c r="H179" s="534">
        <f>'3. Förpackningsdata'!F179</f>
        <v>0</v>
      </c>
      <c r="I179" s="534">
        <f>'3. Förpackningsdata'!G179</f>
        <v>0</v>
      </c>
      <c r="J179" s="534">
        <f>'3. Förpackningsdata'!I179</f>
        <v>0</v>
      </c>
      <c r="K179" s="534">
        <f>'3. Förpackningsdata'!H179</f>
        <v>0</v>
      </c>
      <c r="L179" s="81"/>
      <c r="M179" s="68" t="s">
        <v>1982</v>
      </c>
      <c r="N179" s="69" t="str">
        <f>IF('APH KIC KIA PC'!X179="","",'APH KIC KIA PC'!X179)</f>
        <v/>
      </c>
      <c r="O179" s="70" t="s">
        <v>1800</v>
      </c>
      <c r="P179" s="451" t="str">
        <f>TRIM('1. Artikeldata Grund'!D179)</f>
        <v/>
      </c>
      <c r="Q179" s="450" t="str">
        <f>IF(S179="","",IF('3. Förpackningsdata'!K179="","",'3. Förpackningsdata'!K179))</f>
        <v/>
      </c>
      <c r="R179" s="35"/>
      <c r="S179" s="28" t="str">
        <f>IF('3. Förpackningsdata'!L179="","",'3. Förpackningsdata'!L179)</f>
        <v/>
      </c>
      <c r="T179" s="26"/>
      <c r="U179" s="26"/>
      <c r="V179" s="26"/>
      <c r="W179" s="26"/>
      <c r="X179" s="26"/>
      <c r="Y179" s="358" t="str" cm="1">
        <f t="array" ref="Y179">IF(AC179&lt;&gt;Tabeller!$AJ$4,_xlfn.IFS(Q179=Tabeller!$AJ$3,"",Q179=Tabeller!$AM$4,"C",Q179=Tabeller!$AM$5,"L",Q179=Tabeller!$AM$6,"P",Q179="",""),"1")</f>
        <v/>
      </c>
      <c r="Z179" s="29"/>
      <c r="AA179" s="357" t="str">
        <f t="shared" si="12"/>
        <v/>
      </c>
      <c r="AB179" s="31" t="str">
        <f>TRIM(IF('3. Förpackningsdata'!M179="","",'3. Förpackningsdata'!M179))</f>
        <v/>
      </c>
      <c r="AC179" s="77" t="str">
        <f>IF(AE179="","",IF('3. Förpackningsdata'!O179="","",'3. Förpackningsdata'!O179))</f>
        <v/>
      </c>
      <c r="AD179" s="71"/>
      <c r="AE179" s="69" t="str">
        <f>IF('3. Förpackningsdata'!P179="","",'3. Förpackningsdata'!P179)</f>
        <v/>
      </c>
      <c r="AF179" s="81"/>
      <c r="AG179" s="81"/>
      <c r="AH179" s="81"/>
      <c r="AI179" s="81"/>
      <c r="AJ179" s="81"/>
      <c r="AK179" s="358" t="str" cm="1">
        <f t="array" ref="AK179">_xlfn.IFS(AC179=Tabeller!$AJ$4,"C",AC179=Tabeller!$AJ$5,"L",AC179=Tabeller!$AJ$6,"P",AC179="","")</f>
        <v/>
      </c>
      <c r="AL179" s="71"/>
      <c r="AM179" s="194" t="str">
        <f t="shared" si="13"/>
        <v/>
      </c>
      <c r="AN179" s="451" t="str">
        <f>TRIM(IF('3. Förpackningsdata'!Q179="","",'3. Förpackningsdata'!Q179))</f>
        <v/>
      </c>
      <c r="AO179" s="78" t="str">
        <f>IF(AQ179="","",IF('3. Förpackningsdata'!S179="","",'3. Förpackningsdata'!S179))</f>
        <v/>
      </c>
      <c r="AP179" s="29"/>
      <c r="AQ179" s="28" t="str">
        <f>IF('3. Förpackningsdata'!T179="","",'3. Förpackningsdata'!T179)</f>
        <v/>
      </c>
      <c r="AR179" s="26"/>
      <c r="AS179" s="26"/>
      <c r="AT179" s="26"/>
      <c r="AU179" s="26"/>
      <c r="AV179" s="26"/>
      <c r="AW179" s="358" t="str" cm="1">
        <f t="array" ref="AW179">_xlfn.IFS(AO179=Tabeller!$AK$5,"P",AO179=Tabeller!$AK$4,"L",AO179="","")</f>
        <v/>
      </c>
      <c r="AX179" s="29"/>
      <c r="AY179" s="357" t="str">
        <f t="shared" si="14"/>
        <v/>
      </c>
      <c r="AZ179" s="31" t="str">
        <f>TRIM(IF('3. Förpackningsdata'!U179="","",'3. Förpackningsdata'!U179))</f>
        <v/>
      </c>
      <c r="BA179" s="79" t="str">
        <f>IF(BC179="","",IF('3. Förpackningsdata'!W179="","",'3. Förpackningsdata'!W179))</f>
        <v/>
      </c>
      <c r="BB179" s="87"/>
      <c r="BC179" s="71" t="str">
        <f>IF('3. Förpackningsdata'!X179="","",'3. Förpackningsdata'!X179)</f>
        <v/>
      </c>
      <c r="BD179" s="87"/>
      <c r="BE179" s="87"/>
      <c r="BF179" s="87"/>
      <c r="BG179" s="87"/>
      <c r="BH179" s="87"/>
      <c r="BI179" s="148" t="str" cm="1">
        <f t="array" ref="BI179">_xlfn.IFS(BA179=Tabeller!$AK$5,"P",BA179=Tabeller!$AK$4,"L",BA179="","")</f>
        <v/>
      </c>
      <c r="BJ179" s="87"/>
      <c r="BK179" s="194" t="str">
        <f t="shared" si="15"/>
        <v/>
      </c>
      <c r="BL179" s="75" t="str">
        <f>TRIM(IF('3. Förpackningsdata'!Y179="","",'3. Förpackningsdata'!Y179))</f>
        <v/>
      </c>
    </row>
    <row r="180" spans="1:64" ht="15" x14ac:dyDescent="0.25">
      <c r="A180" s="73">
        <v>176</v>
      </c>
      <c r="B180" s="73" t="str">
        <f>'APH KIC KIA PC'!I180</f>
        <v>Välj…</v>
      </c>
      <c r="C180" s="73" t="str">
        <f>'APH KIC KIA PC'!K180</f>
        <v>Välj…</v>
      </c>
      <c r="D180" s="449">
        <f>'APH KIC KIA PC'!D180</f>
        <v>0</v>
      </c>
      <c r="E180" s="68" t="s">
        <v>112</v>
      </c>
      <c r="F180" s="68"/>
      <c r="G180" s="69">
        <v>1</v>
      </c>
      <c r="H180" s="534">
        <f>'3. Förpackningsdata'!F180</f>
        <v>0</v>
      </c>
      <c r="I180" s="534">
        <f>'3. Förpackningsdata'!G180</f>
        <v>0</v>
      </c>
      <c r="J180" s="534">
        <f>'3. Förpackningsdata'!I180</f>
        <v>0</v>
      </c>
      <c r="K180" s="534">
        <f>'3. Förpackningsdata'!H180</f>
        <v>0</v>
      </c>
      <c r="L180" s="81"/>
      <c r="M180" s="68" t="s">
        <v>1982</v>
      </c>
      <c r="N180" s="69" t="str">
        <f>IF('APH KIC KIA PC'!X180="","",'APH KIC KIA PC'!X180)</f>
        <v/>
      </c>
      <c r="O180" s="70" t="s">
        <v>1800</v>
      </c>
      <c r="P180" s="451" t="str">
        <f>TRIM('1. Artikeldata Grund'!D180)</f>
        <v/>
      </c>
      <c r="Q180" s="450" t="str">
        <f>IF(S180="","",IF('3. Förpackningsdata'!K180="","",'3. Förpackningsdata'!K180))</f>
        <v/>
      </c>
      <c r="R180" s="35"/>
      <c r="S180" s="28" t="str">
        <f>IF('3. Förpackningsdata'!L180="","",'3. Förpackningsdata'!L180)</f>
        <v/>
      </c>
      <c r="T180" s="26"/>
      <c r="U180" s="26"/>
      <c r="V180" s="26"/>
      <c r="W180" s="26"/>
      <c r="X180" s="26"/>
      <c r="Y180" s="358" t="str" cm="1">
        <f t="array" ref="Y180">IF(AC180&lt;&gt;Tabeller!$AJ$4,_xlfn.IFS(Q180=Tabeller!$AJ$3,"",Q180=Tabeller!$AM$4,"C",Q180=Tabeller!$AM$5,"L",Q180=Tabeller!$AM$6,"P",Q180="",""),"1")</f>
        <v/>
      </c>
      <c r="Z180" s="29"/>
      <c r="AA180" s="357" t="str">
        <f t="shared" si="12"/>
        <v/>
      </c>
      <c r="AB180" s="31" t="str">
        <f>TRIM(IF('3. Förpackningsdata'!M180="","",'3. Förpackningsdata'!M180))</f>
        <v/>
      </c>
      <c r="AC180" s="77" t="str">
        <f>IF(AE180="","",IF('3. Förpackningsdata'!O180="","",'3. Förpackningsdata'!O180))</f>
        <v/>
      </c>
      <c r="AD180" s="71"/>
      <c r="AE180" s="69" t="str">
        <f>IF('3. Förpackningsdata'!P180="","",'3. Förpackningsdata'!P180)</f>
        <v/>
      </c>
      <c r="AF180" s="81"/>
      <c r="AG180" s="81"/>
      <c r="AH180" s="81"/>
      <c r="AI180" s="81"/>
      <c r="AJ180" s="81"/>
      <c r="AK180" s="358" t="str" cm="1">
        <f t="array" ref="AK180">_xlfn.IFS(AC180=Tabeller!$AJ$4,"C",AC180=Tabeller!$AJ$5,"L",AC180=Tabeller!$AJ$6,"P",AC180="","")</f>
        <v/>
      </c>
      <c r="AL180" s="71"/>
      <c r="AM180" s="194" t="str">
        <f t="shared" si="13"/>
        <v/>
      </c>
      <c r="AN180" s="451" t="str">
        <f>TRIM(IF('3. Förpackningsdata'!Q180="","",'3. Förpackningsdata'!Q180))</f>
        <v/>
      </c>
      <c r="AO180" s="78" t="str">
        <f>IF(AQ180="","",IF('3. Förpackningsdata'!S180="","",'3. Förpackningsdata'!S180))</f>
        <v/>
      </c>
      <c r="AP180" s="29"/>
      <c r="AQ180" s="28" t="str">
        <f>IF('3. Förpackningsdata'!T180="","",'3. Förpackningsdata'!T180)</f>
        <v/>
      </c>
      <c r="AR180" s="26"/>
      <c r="AS180" s="26"/>
      <c r="AT180" s="26"/>
      <c r="AU180" s="26"/>
      <c r="AV180" s="26"/>
      <c r="AW180" s="358" t="str" cm="1">
        <f t="array" ref="AW180">_xlfn.IFS(AO180=Tabeller!$AK$5,"P",AO180=Tabeller!$AK$4,"L",AO180="","")</f>
        <v/>
      </c>
      <c r="AX180" s="29"/>
      <c r="AY180" s="357" t="str">
        <f t="shared" si="14"/>
        <v/>
      </c>
      <c r="AZ180" s="31" t="str">
        <f>TRIM(IF('3. Förpackningsdata'!U180="","",'3. Förpackningsdata'!U180))</f>
        <v/>
      </c>
      <c r="BA180" s="79" t="str">
        <f>IF(BC180="","",IF('3. Förpackningsdata'!W180="","",'3. Förpackningsdata'!W180))</f>
        <v/>
      </c>
      <c r="BB180" s="87"/>
      <c r="BC180" s="71" t="str">
        <f>IF('3. Förpackningsdata'!X180="","",'3. Förpackningsdata'!X180)</f>
        <v/>
      </c>
      <c r="BD180" s="87"/>
      <c r="BE180" s="87"/>
      <c r="BF180" s="87"/>
      <c r="BG180" s="87"/>
      <c r="BH180" s="87"/>
      <c r="BI180" s="148" t="str" cm="1">
        <f t="array" ref="BI180">_xlfn.IFS(BA180=Tabeller!$AK$5,"P",BA180=Tabeller!$AK$4,"L",BA180="","")</f>
        <v/>
      </c>
      <c r="BJ180" s="87"/>
      <c r="BK180" s="194" t="str">
        <f t="shared" si="15"/>
        <v/>
      </c>
      <c r="BL180" s="75" t="str">
        <f>TRIM(IF('3. Förpackningsdata'!Y180="","",'3. Förpackningsdata'!Y180))</f>
        <v/>
      </c>
    </row>
    <row r="181" spans="1:64" ht="15" x14ac:dyDescent="0.25">
      <c r="A181" s="73">
        <v>177</v>
      </c>
      <c r="B181" s="73" t="str">
        <f>'APH KIC KIA PC'!I181</f>
        <v>Välj…</v>
      </c>
      <c r="C181" s="73" t="str">
        <f>'APH KIC KIA PC'!K181</f>
        <v>Välj…</v>
      </c>
      <c r="D181" s="449">
        <f>'APH KIC KIA PC'!D181</f>
        <v>0</v>
      </c>
      <c r="E181" s="68" t="s">
        <v>112</v>
      </c>
      <c r="F181" s="68"/>
      <c r="G181" s="69">
        <v>1</v>
      </c>
      <c r="H181" s="534">
        <f>'3. Förpackningsdata'!F181</f>
        <v>0</v>
      </c>
      <c r="I181" s="534">
        <f>'3. Förpackningsdata'!G181</f>
        <v>0</v>
      </c>
      <c r="J181" s="534">
        <f>'3. Förpackningsdata'!I181</f>
        <v>0</v>
      </c>
      <c r="K181" s="534">
        <f>'3. Förpackningsdata'!H181</f>
        <v>0</v>
      </c>
      <c r="L181" s="81"/>
      <c r="M181" s="68" t="s">
        <v>1982</v>
      </c>
      <c r="N181" s="69" t="str">
        <f>IF('APH KIC KIA PC'!X181="","",'APH KIC KIA PC'!X181)</f>
        <v/>
      </c>
      <c r="O181" s="70" t="s">
        <v>1800</v>
      </c>
      <c r="P181" s="451" t="str">
        <f>TRIM('1. Artikeldata Grund'!D181)</f>
        <v/>
      </c>
      <c r="Q181" s="450" t="str">
        <f>IF(S181="","",IF('3. Förpackningsdata'!K181="","",'3. Förpackningsdata'!K181))</f>
        <v/>
      </c>
      <c r="R181" s="35"/>
      <c r="S181" s="28" t="str">
        <f>IF('3. Förpackningsdata'!L181="","",'3. Förpackningsdata'!L181)</f>
        <v/>
      </c>
      <c r="T181" s="26"/>
      <c r="U181" s="26"/>
      <c r="V181" s="26"/>
      <c r="W181" s="26"/>
      <c r="X181" s="26"/>
      <c r="Y181" s="358" t="str" cm="1">
        <f t="array" ref="Y181">IF(AC181&lt;&gt;Tabeller!$AJ$4,_xlfn.IFS(Q181=Tabeller!$AJ$3,"",Q181=Tabeller!$AM$4,"C",Q181=Tabeller!$AM$5,"L",Q181=Tabeller!$AM$6,"P",Q181="",""),"1")</f>
        <v/>
      </c>
      <c r="Z181" s="29"/>
      <c r="AA181" s="357" t="str">
        <f t="shared" si="12"/>
        <v/>
      </c>
      <c r="AB181" s="31" t="str">
        <f>TRIM(IF('3. Förpackningsdata'!M181="","",'3. Förpackningsdata'!M181))</f>
        <v/>
      </c>
      <c r="AC181" s="77" t="str">
        <f>IF(AE181="","",IF('3. Förpackningsdata'!O181="","",'3. Förpackningsdata'!O181))</f>
        <v/>
      </c>
      <c r="AD181" s="71"/>
      <c r="AE181" s="69" t="str">
        <f>IF('3. Förpackningsdata'!P181="","",'3. Förpackningsdata'!P181)</f>
        <v/>
      </c>
      <c r="AF181" s="81"/>
      <c r="AG181" s="81"/>
      <c r="AH181" s="81"/>
      <c r="AI181" s="81"/>
      <c r="AJ181" s="81"/>
      <c r="AK181" s="358" t="str" cm="1">
        <f t="array" ref="AK181">_xlfn.IFS(AC181=Tabeller!$AJ$4,"C",AC181=Tabeller!$AJ$5,"L",AC181=Tabeller!$AJ$6,"P",AC181="","")</f>
        <v/>
      </c>
      <c r="AL181" s="71"/>
      <c r="AM181" s="194" t="str">
        <f t="shared" si="13"/>
        <v/>
      </c>
      <c r="AN181" s="451" t="str">
        <f>TRIM(IF('3. Förpackningsdata'!Q181="","",'3. Förpackningsdata'!Q181))</f>
        <v/>
      </c>
      <c r="AO181" s="78" t="str">
        <f>IF(AQ181="","",IF('3. Förpackningsdata'!S181="","",'3. Förpackningsdata'!S181))</f>
        <v/>
      </c>
      <c r="AP181" s="29"/>
      <c r="AQ181" s="28" t="str">
        <f>IF('3. Förpackningsdata'!T181="","",'3. Förpackningsdata'!T181)</f>
        <v/>
      </c>
      <c r="AR181" s="26"/>
      <c r="AS181" s="26"/>
      <c r="AT181" s="26"/>
      <c r="AU181" s="26"/>
      <c r="AV181" s="26"/>
      <c r="AW181" s="358" t="str" cm="1">
        <f t="array" ref="AW181">_xlfn.IFS(AO181=Tabeller!$AK$5,"P",AO181=Tabeller!$AK$4,"L",AO181="","")</f>
        <v/>
      </c>
      <c r="AX181" s="29"/>
      <c r="AY181" s="357" t="str">
        <f t="shared" si="14"/>
        <v/>
      </c>
      <c r="AZ181" s="31" t="str">
        <f>TRIM(IF('3. Förpackningsdata'!U181="","",'3. Förpackningsdata'!U181))</f>
        <v/>
      </c>
      <c r="BA181" s="79" t="str">
        <f>IF(BC181="","",IF('3. Förpackningsdata'!W181="","",'3. Förpackningsdata'!W181))</f>
        <v/>
      </c>
      <c r="BB181" s="87"/>
      <c r="BC181" s="71" t="str">
        <f>IF('3. Förpackningsdata'!X181="","",'3. Förpackningsdata'!X181)</f>
        <v/>
      </c>
      <c r="BD181" s="87"/>
      <c r="BE181" s="87"/>
      <c r="BF181" s="87"/>
      <c r="BG181" s="87"/>
      <c r="BH181" s="87"/>
      <c r="BI181" s="148" t="str" cm="1">
        <f t="array" ref="BI181">_xlfn.IFS(BA181=Tabeller!$AK$5,"P",BA181=Tabeller!$AK$4,"L",BA181="","")</f>
        <v/>
      </c>
      <c r="BJ181" s="87"/>
      <c r="BK181" s="194" t="str">
        <f t="shared" si="15"/>
        <v/>
      </c>
      <c r="BL181" s="75" t="str">
        <f>TRIM(IF('3. Förpackningsdata'!Y181="","",'3. Förpackningsdata'!Y181))</f>
        <v/>
      </c>
    </row>
    <row r="182" spans="1:64" ht="15" x14ac:dyDescent="0.25">
      <c r="A182" s="73">
        <v>178</v>
      </c>
      <c r="B182" s="73" t="str">
        <f>'APH KIC KIA PC'!I182</f>
        <v>Välj…</v>
      </c>
      <c r="C182" s="73" t="str">
        <f>'APH KIC KIA PC'!K182</f>
        <v>Välj…</v>
      </c>
      <c r="D182" s="449">
        <f>'APH KIC KIA PC'!D182</f>
        <v>0</v>
      </c>
      <c r="E182" s="68" t="s">
        <v>112</v>
      </c>
      <c r="F182" s="68"/>
      <c r="G182" s="69">
        <v>1</v>
      </c>
      <c r="H182" s="534">
        <f>'3. Förpackningsdata'!F182</f>
        <v>0</v>
      </c>
      <c r="I182" s="534">
        <f>'3. Förpackningsdata'!G182</f>
        <v>0</v>
      </c>
      <c r="J182" s="534">
        <f>'3. Förpackningsdata'!I182</f>
        <v>0</v>
      </c>
      <c r="K182" s="534">
        <f>'3. Förpackningsdata'!H182</f>
        <v>0</v>
      </c>
      <c r="L182" s="81"/>
      <c r="M182" s="68" t="s">
        <v>1982</v>
      </c>
      <c r="N182" s="69" t="str">
        <f>IF('APH KIC KIA PC'!X182="","",'APH KIC KIA PC'!X182)</f>
        <v/>
      </c>
      <c r="O182" s="70" t="s">
        <v>1800</v>
      </c>
      <c r="P182" s="451" t="str">
        <f>TRIM('1. Artikeldata Grund'!D182)</f>
        <v/>
      </c>
      <c r="Q182" s="450" t="str">
        <f>IF(S182="","",IF('3. Förpackningsdata'!K182="","",'3. Förpackningsdata'!K182))</f>
        <v/>
      </c>
      <c r="R182" s="35"/>
      <c r="S182" s="28" t="str">
        <f>IF('3. Förpackningsdata'!L182="","",'3. Förpackningsdata'!L182)</f>
        <v/>
      </c>
      <c r="T182" s="26"/>
      <c r="U182" s="26"/>
      <c r="V182" s="26"/>
      <c r="W182" s="26"/>
      <c r="X182" s="26"/>
      <c r="Y182" s="358" t="str" cm="1">
        <f t="array" ref="Y182">IF(AC182&lt;&gt;Tabeller!$AJ$4,_xlfn.IFS(Q182=Tabeller!$AJ$3,"",Q182=Tabeller!$AM$4,"C",Q182=Tabeller!$AM$5,"L",Q182=Tabeller!$AM$6,"P",Q182="",""),"1")</f>
        <v/>
      </c>
      <c r="Z182" s="29"/>
      <c r="AA182" s="357" t="str">
        <f t="shared" si="12"/>
        <v/>
      </c>
      <c r="AB182" s="31" t="str">
        <f>TRIM(IF('3. Förpackningsdata'!M182="","",'3. Förpackningsdata'!M182))</f>
        <v/>
      </c>
      <c r="AC182" s="77" t="str">
        <f>IF(AE182="","",IF('3. Förpackningsdata'!O182="","",'3. Förpackningsdata'!O182))</f>
        <v/>
      </c>
      <c r="AD182" s="71"/>
      <c r="AE182" s="69" t="str">
        <f>IF('3. Förpackningsdata'!P182="","",'3. Förpackningsdata'!P182)</f>
        <v/>
      </c>
      <c r="AF182" s="81"/>
      <c r="AG182" s="81"/>
      <c r="AH182" s="81"/>
      <c r="AI182" s="81"/>
      <c r="AJ182" s="81"/>
      <c r="AK182" s="358" t="str" cm="1">
        <f t="array" ref="AK182">_xlfn.IFS(AC182=Tabeller!$AJ$4,"C",AC182=Tabeller!$AJ$5,"L",AC182=Tabeller!$AJ$6,"P",AC182="","")</f>
        <v/>
      </c>
      <c r="AL182" s="71"/>
      <c r="AM182" s="194" t="str">
        <f t="shared" si="13"/>
        <v/>
      </c>
      <c r="AN182" s="451" t="str">
        <f>TRIM(IF('3. Förpackningsdata'!Q182="","",'3. Förpackningsdata'!Q182))</f>
        <v/>
      </c>
      <c r="AO182" s="78" t="str">
        <f>IF(AQ182="","",IF('3. Förpackningsdata'!S182="","",'3. Förpackningsdata'!S182))</f>
        <v/>
      </c>
      <c r="AP182" s="29"/>
      <c r="AQ182" s="28" t="str">
        <f>IF('3. Förpackningsdata'!T182="","",'3. Förpackningsdata'!T182)</f>
        <v/>
      </c>
      <c r="AR182" s="26"/>
      <c r="AS182" s="26"/>
      <c r="AT182" s="26"/>
      <c r="AU182" s="26"/>
      <c r="AV182" s="26"/>
      <c r="AW182" s="358" t="str" cm="1">
        <f t="array" ref="AW182">_xlfn.IFS(AO182=Tabeller!$AK$5,"P",AO182=Tabeller!$AK$4,"L",AO182="","")</f>
        <v/>
      </c>
      <c r="AX182" s="29"/>
      <c r="AY182" s="357" t="str">
        <f t="shared" si="14"/>
        <v/>
      </c>
      <c r="AZ182" s="31" t="str">
        <f>TRIM(IF('3. Förpackningsdata'!U182="","",'3. Förpackningsdata'!U182))</f>
        <v/>
      </c>
      <c r="BA182" s="79" t="str">
        <f>IF(BC182="","",IF('3. Förpackningsdata'!W182="","",'3. Förpackningsdata'!W182))</f>
        <v/>
      </c>
      <c r="BB182" s="87"/>
      <c r="BC182" s="71" t="str">
        <f>IF('3. Förpackningsdata'!X182="","",'3. Förpackningsdata'!X182)</f>
        <v/>
      </c>
      <c r="BD182" s="87"/>
      <c r="BE182" s="87"/>
      <c r="BF182" s="87"/>
      <c r="BG182" s="87"/>
      <c r="BH182" s="87"/>
      <c r="BI182" s="148" t="str" cm="1">
        <f t="array" ref="BI182">_xlfn.IFS(BA182=Tabeller!$AK$5,"P",BA182=Tabeller!$AK$4,"L",BA182="","")</f>
        <v/>
      </c>
      <c r="BJ182" s="87"/>
      <c r="BK182" s="194" t="str">
        <f t="shared" si="15"/>
        <v/>
      </c>
      <c r="BL182" s="75" t="str">
        <f>TRIM(IF('3. Förpackningsdata'!Y182="","",'3. Förpackningsdata'!Y182))</f>
        <v/>
      </c>
    </row>
    <row r="183" spans="1:64" ht="15" x14ac:dyDescent="0.25">
      <c r="A183" s="73">
        <v>179</v>
      </c>
      <c r="B183" s="73" t="str">
        <f>'APH KIC KIA PC'!I183</f>
        <v>Välj…</v>
      </c>
      <c r="C183" s="73" t="str">
        <f>'APH KIC KIA PC'!K183</f>
        <v>Välj…</v>
      </c>
      <c r="D183" s="449">
        <f>'APH KIC KIA PC'!D183</f>
        <v>0</v>
      </c>
      <c r="E183" s="68" t="s">
        <v>112</v>
      </c>
      <c r="F183" s="68"/>
      <c r="G183" s="69">
        <v>1</v>
      </c>
      <c r="H183" s="534">
        <f>'3. Förpackningsdata'!F183</f>
        <v>0</v>
      </c>
      <c r="I183" s="534">
        <f>'3. Förpackningsdata'!G183</f>
        <v>0</v>
      </c>
      <c r="J183" s="534">
        <f>'3. Förpackningsdata'!I183</f>
        <v>0</v>
      </c>
      <c r="K183" s="534">
        <f>'3. Förpackningsdata'!H183</f>
        <v>0</v>
      </c>
      <c r="L183" s="81"/>
      <c r="M183" s="68" t="s">
        <v>1982</v>
      </c>
      <c r="N183" s="69" t="str">
        <f>IF('APH KIC KIA PC'!X183="","",'APH KIC KIA PC'!X183)</f>
        <v/>
      </c>
      <c r="O183" s="70" t="s">
        <v>1800</v>
      </c>
      <c r="P183" s="451" t="str">
        <f>TRIM('1. Artikeldata Grund'!D183)</f>
        <v/>
      </c>
      <c r="Q183" s="450" t="str">
        <f>IF(S183="","",IF('3. Förpackningsdata'!K183="","",'3. Förpackningsdata'!K183))</f>
        <v/>
      </c>
      <c r="R183" s="35"/>
      <c r="S183" s="28" t="str">
        <f>IF('3. Förpackningsdata'!L183="","",'3. Förpackningsdata'!L183)</f>
        <v/>
      </c>
      <c r="T183" s="26"/>
      <c r="U183" s="26"/>
      <c r="V183" s="26"/>
      <c r="W183" s="26"/>
      <c r="X183" s="26"/>
      <c r="Y183" s="358" t="str" cm="1">
        <f t="array" ref="Y183">IF(AC183&lt;&gt;Tabeller!$AJ$4,_xlfn.IFS(Q183=Tabeller!$AJ$3,"",Q183=Tabeller!$AM$4,"C",Q183=Tabeller!$AM$5,"L",Q183=Tabeller!$AM$6,"P",Q183="",""),"1")</f>
        <v/>
      </c>
      <c r="Z183" s="29"/>
      <c r="AA183" s="357" t="str">
        <f t="shared" si="12"/>
        <v/>
      </c>
      <c r="AB183" s="31" t="str">
        <f>TRIM(IF('3. Förpackningsdata'!M183="","",'3. Förpackningsdata'!M183))</f>
        <v/>
      </c>
      <c r="AC183" s="77" t="str">
        <f>IF(AE183="","",IF('3. Förpackningsdata'!O183="","",'3. Förpackningsdata'!O183))</f>
        <v/>
      </c>
      <c r="AD183" s="71"/>
      <c r="AE183" s="69" t="str">
        <f>IF('3. Förpackningsdata'!P183="","",'3. Förpackningsdata'!P183)</f>
        <v/>
      </c>
      <c r="AF183" s="81"/>
      <c r="AG183" s="81"/>
      <c r="AH183" s="81"/>
      <c r="AI183" s="81"/>
      <c r="AJ183" s="81"/>
      <c r="AK183" s="358" t="str" cm="1">
        <f t="array" ref="AK183">_xlfn.IFS(AC183=Tabeller!$AJ$4,"C",AC183=Tabeller!$AJ$5,"L",AC183=Tabeller!$AJ$6,"P",AC183="","")</f>
        <v/>
      </c>
      <c r="AL183" s="71"/>
      <c r="AM183" s="194" t="str">
        <f t="shared" si="13"/>
        <v/>
      </c>
      <c r="AN183" s="451" t="str">
        <f>TRIM(IF('3. Förpackningsdata'!Q183="","",'3. Förpackningsdata'!Q183))</f>
        <v/>
      </c>
      <c r="AO183" s="78" t="str">
        <f>IF(AQ183="","",IF('3. Förpackningsdata'!S183="","",'3. Förpackningsdata'!S183))</f>
        <v/>
      </c>
      <c r="AP183" s="29"/>
      <c r="AQ183" s="28" t="str">
        <f>IF('3. Förpackningsdata'!T183="","",'3. Förpackningsdata'!T183)</f>
        <v/>
      </c>
      <c r="AR183" s="26"/>
      <c r="AS183" s="26"/>
      <c r="AT183" s="26"/>
      <c r="AU183" s="26"/>
      <c r="AV183" s="26"/>
      <c r="AW183" s="358" t="str" cm="1">
        <f t="array" ref="AW183">_xlfn.IFS(AO183=Tabeller!$AK$5,"P",AO183=Tabeller!$AK$4,"L",AO183="","")</f>
        <v/>
      </c>
      <c r="AX183" s="29"/>
      <c r="AY183" s="357" t="str">
        <f t="shared" si="14"/>
        <v/>
      </c>
      <c r="AZ183" s="31" t="str">
        <f>TRIM(IF('3. Förpackningsdata'!U183="","",'3. Förpackningsdata'!U183))</f>
        <v/>
      </c>
      <c r="BA183" s="79" t="str">
        <f>IF(BC183="","",IF('3. Förpackningsdata'!W183="","",'3. Förpackningsdata'!W183))</f>
        <v/>
      </c>
      <c r="BB183" s="87"/>
      <c r="BC183" s="71" t="str">
        <f>IF('3. Förpackningsdata'!X183="","",'3. Förpackningsdata'!X183)</f>
        <v/>
      </c>
      <c r="BD183" s="87"/>
      <c r="BE183" s="87"/>
      <c r="BF183" s="87"/>
      <c r="BG183" s="87"/>
      <c r="BH183" s="87"/>
      <c r="BI183" s="148" t="str" cm="1">
        <f t="array" ref="BI183">_xlfn.IFS(BA183=Tabeller!$AK$5,"P",BA183=Tabeller!$AK$4,"L",BA183="","")</f>
        <v/>
      </c>
      <c r="BJ183" s="87"/>
      <c r="BK183" s="194" t="str">
        <f t="shared" si="15"/>
        <v/>
      </c>
      <c r="BL183" s="75" t="str">
        <f>TRIM(IF('3. Förpackningsdata'!Y183="","",'3. Förpackningsdata'!Y183))</f>
        <v/>
      </c>
    </row>
    <row r="184" spans="1:64" ht="15" x14ac:dyDescent="0.25">
      <c r="A184" s="73">
        <v>180</v>
      </c>
      <c r="B184" s="73" t="str">
        <f>'APH KIC KIA PC'!I184</f>
        <v>Välj…</v>
      </c>
      <c r="C184" s="73" t="str">
        <f>'APH KIC KIA PC'!K184</f>
        <v>Välj…</v>
      </c>
      <c r="D184" s="449">
        <f>'APH KIC KIA PC'!D184</f>
        <v>0</v>
      </c>
      <c r="E184" s="68" t="s">
        <v>112</v>
      </c>
      <c r="F184" s="68"/>
      <c r="G184" s="69">
        <v>1</v>
      </c>
      <c r="H184" s="534">
        <f>'3. Förpackningsdata'!F184</f>
        <v>0</v>
      </c>
      <c r="I184" s="534">
        <f>'3. Förpackningsdata'!G184</f>
        <v>0</v>
      </c>
      <c r="J184" s="534">
        <f>'3. Förpackningsdata'!I184</f>
        <v>0</v>
      </c>
      <c r="K184" s="534">
        <f>'3. Förpackningsdata'!H184</f>
        <v>0</v>
      </c>
      <c r="L184" s="81"/>
      <c r="M184" s="68" t="s">
        <v>1982</v>
      </c>
      <c r="N184" s="69" t="str">
        <f>IF('APH KIC KIA PC'!X184="","",'APH KIC KIA PC'!X184)</f>
        <v/>
      </c>
      <c r="O184" s="70" t="s">
        <v>1800</v>
      </c>
      <c r="P184" s="451" t="str">
        <f>TRIM('1. Artikeldata Grund'!D184)</f>
        <v/>
      </c>
      <c r="Q184" s="450" t="str">
        <f>IF(S184="","",IF('3. Förpackningsdata'!K184="","",'3. Förpackningsdata'!K184))</f>
        <v/>
      </c>
      <c r="R184" s="35"/>
      <c r="S184" s="28" t="str">
        <f>IF('3. Förpackningsdata'!L184="","",'3. Förpackningsdata'!L184)</f>
        <v/>
      </c>
      <c r="T184" s="26"/>
      <c r="U184" s="26"/>
      <c r="V184" s="26"/>
      <c r="W184" s="26"/>
      <c r="X184" s="26"/>
      <c r="Y184" s="358" t="str" cm="1">
        <f t="array" ref="Y184">IF(AC184&lt;&gt;Tabeller!$AJ$4,_xlfn.IFS(Q184=Tabeller!$AJ$3,"",Q184=Tabeller!$AM$4,"C",Q184=Tabeller!$AM$5,"L",Q184=Tabeller!$AM$6,"P",Q184="",""),"1")</f>
        <v/>
      </c>
      <c r="Z184" s="29"/>
      <c r="AA184" s="357" t="str">
        <f t="shared" si="12"/>
        <v/>
      </c>
      <c r="AB184" s="31" t="str">
        <f>TRIM(IF('3. Förpackningsdata'!M184="","",'3. Förpackningsdata'!M184))</f>
        <v/>
      </c>
      <c r="AC184" s="77" t="str">
        <f>IF(AE184="","",IF('3. Förpackningsdata'!O184="","",'3. Förpackningsdata'!O184))</f>
        <v/>
      </c>
      <c r="AD184" s="71"/>
      <c r="AE184" s="69" t="str">
        <f>IF('3. Förpackningsdata'!P184="","",'3. Förpackningsdata'!P184)</f>
        <v/>
      </c>
      <c r="AF184" s="81"/>
      <c r="AG184" s="81"/>
      <c r="AH184" s="81"/>
      <c r="AI184" s="81"/>
      <c r="AJ184" s="81"/>
      <c r="AK184" s="358" t="str" cm="1">
        <f t="array" ref="AK184">_xlfn.IFS(AC184=Tabeller!$AJ$4,"C",AC184=Tabeller!$AJ$5,"L",AC184=Tabeller!$AJ$6,"P",AC184="","")</f>
        <v/>
      </c>
      <c r="AL184" s="71"/>
      <c r="AM184" s="194" t="str">
        <f t="shared" si="13"/>
        <v/>
      </c>
      <c r="AN184" s="451" t="str">
        <f>TRIM(IF('3. Förpackningsdata'!Q184="","",'3. Förpackningsdata'!Q184))</f>
        <v/>
      </c>
      <c r="AO184" s="78" t="str">
        <f>IF(AQ184="","",IF('3. Förpackningsdata'!S184="","",'3. Förpackningsdata'!S184))</f>
        <v/>
      </c>
      <c r="AP184" s="29"/>
      <c r="AQ184" s="28" t="str">
        <f>IF('3. Förpackningsdata'!T184="","",'3. Förpackningsdata'!T184)</f>
        <v/>
      </c>
      <c r="AR184" s="26"/>
      <c r="AS184" s="26"/>
      <c r="AT184" s="26"/>
      <c r="AU184" s="26"/>
      <c r="AV184" s="26"/>
      <c r="AW184" s="358" t="str" cm="1">
        <f t="array" ref="AW184">_xlfn.IFS(AO184=Tabeller!$AK$5,"P",AO184=Tabeller!$AK$4,"L",AO184="","")</f>
        <v/>
      </c>
      <c r="AX184" s="29"/>
      <c r="AY184" s="357" t="str">
        <f t="shared" si="14"/>
        <v/>
      </c>
      <c r="AZ184" s="31" t="str">
        <f>TRIM(IF('3. Förpackningsdata'!U184="","",'3. Förpackningsdata'!U184))</f>
        <v/>
      </c>
      <c r="BA184" s="79" t="str">
        <f>IF(BC184="","",IF('3. Förpackningsdata'!W184="","",'3. Förpackningsdata'!W184))</f>
        <v/>
      </c>
      <c r="BB184" s="87"/>
      <c r="BC184" s="71" t="str">
        <f>IF('3. Förpackningsdata'!X184="","",'3. Förpackningsdata'!X184)</f>
        <v/>
      </c>
      <c r="BD184" s="87"/>
      <c r="BE184" s="87"/>
      <c r="BF184" s="87"/>
      <c r="BG184" s="87"/>
      <c r="BH184" s="87"/>
      <c r="BI184" s="148" t="str" cm="1">
        <f t="array" ref="BI184">_xlfn.IFS(BA184=Tabeller!$AK$5,"P",BA184=Tabeller!$AK$4,"L",BA184="","")</f>
        <v/>
      </c>
      <c r="BJ184" s="87"/>
      <c r="BK184" s="194" t="str">
        <f t="shared" si="15"/>
        <v/>
      </c>
      <c r="BL184" s="75" t="str">
        <f>TRIM(IF('3. Förpackningsdata'!Y184="","",'3. Förpackningsdata'!Y184))</f>
        <v/>
      </c>
    </row>
    <row r="185" spans="1:64" ht="15" x14ac:dyDescent="0.25">
      <c r="A185" s="73">
        <v>181</v>
      </c>
      <c r="B185" s="73" t="str">
        <f>'APH KIC KIA PC'!I185</f>
        <v>Välj…</v>
      </c>
      <c r="C185" s="73" t="str">
        <f>'APH KIC KIA PC'!K185</f>
        <v>Välj…</v>
      </c>
      <c r="D185" s="449">
        <f>'APH KIC KIA PC'!D185</f>
        <v>0</v>
      </c>
      <c r="E185" s="68" t="s">
        <v>112</v>
      </c>
      <c r="F185" s="68"/>
      <c r="G185" s="69">
        <v>1</v>
      </c>
      <c r="H185" s="534">
        <f>'3. Förpackningsdata'!F185</f>
        <v>0</v>
      </c>
      <c r="I185" s="534">
        <f>'3. Förpackningsdata'!G185</f>
        <v>0</v>
      </c>
      <c r="J185" s="534">
        <f>'3. Förpackningsdata'!I185</f>
        <v>0</v>
      </c>
      <c r="K185" s="534">
        <f>'3. Förpackningsdata'!H185</f>
        <v>0</v>
      </c>
      <c r="L185" s="81"/>
      <c r="M185" s="68" t="s">
        <v>1982</v>
      </c>
      <c r="N185" s="69" t="str">
        <f>IF('APH KIC KIA PC'!X185="","",'APH KIC KIA PC'!X185)</f>
        <v/>
      </c>
      <c r="O185" s="70" t="s">
        <v>1800</v>
      </c>
      <c r="P185" s="451" t="str">
        <f>TRIM('1. Artikeldata Grund'!D185)</f>
        <v/>
      </c>
      <c r="Q185" s="450" t="str">
        <f>IF(S185="","",IF('3. Förpackningsdata'!K185="","",'3. Förpackningsdata'!K185))</f>
        <v/>
      </c>
      <c r="R185" s="35"/>
      <c r="S185" s="28" t="str">
        <f>IF('3. Förpackningsdata'!L185="","",'3. Förpackningsdata'!L185)</f>
        <v/>
      </c>
      <c r="T185" s="26"/>
      <c r="U185" s="26"/>
      <c r="V185" s="26"/>
      <c r="W185" s="26"/>
      <c r="X185" s="26"/>
      <c r="Y185" s="358" t="str" cm="1">
        <f t="array" ref="Y185">IF(AC185&lt;&gt;Tabeller!$AJ$4,_xlfn.IFS(Q185=Tabeller!$AJ$3,"",Q185=Tabeller!$AM$4,"C",Q185=Tabeller!$AM$5,"L",Q185=Tabeller!$AM$6,"P",Q185="",""),"1")</f>
        <v/>
      </c>
      <c r="Z185" s="29"/>
      <c r="AA185" s="357" t="str">
        <f t="shared" si="12"/>
        <v/>
      </c>
      <c r="AB185" s="31" t="str">
        <f>TRIM(IF('3. Förpackningsdata'!M185="","",'3. Förpackningsdata'!M185))</f>
        <v/>
      </c>
      <c r="AC185" s="77" t="str">
        <f>IF(AE185="","",IF('3. Förpackningsdata'!O185="","",'3. Förpackningsdata'!O185))</f>
        <v/>
      </c>
      <c r="AD185" s="71"/>
      <c r="AE185" s="69" t="str">
        <f>IF('3. Förpackningsdata'!P185="","",'3. Förpackningsdata'!P185)</f>
        <v/>
      </c>
      <c r="AF185" s="81"/>
      <c r="AG185" s="81"/>
      <c r="AH185" s="81"/>
      <c r="AI185" s="81"/>
      <c r="AJ185" s="81"/>
      <c r="AK185" s="358" t="str" cm="1">
        <f t="array" ref="AK185">_xlfn.IFS(AC185=Tabeller!$AJ$4,"C",AC185=Tabeller!$AJ$5,"L",AC185=Tabeller!$AJ$6,"P",AC185="","")</f>
        <v/>
      </c>
      <c r="AL185" s="71"/>
      <c r="AM185" s="194" t="str">
        <f t="shared" si="13"/>
        <v/>
      </c>
      <c r="AN185" s="451" t="str">
        <f>TRIM(IF('3. Förpackningsdata'!Q185="","",'3. Förpackningsdata'!Q185))</f>
        <v/>
      </c>
      <c r="AO185" s="78" t="str">
        <f>IF(AQ185="","",IF('3. Förpackningsdata'!S185="","",'3. Förpackningsdata'!S185))</f>
        <v/>
      </c>
      <c r="AP185" s="29"/>
      <c r="AQ185" s="28" t="str">
        <f>IF('3. Förpackningsdata'!T185="","",'3. Förpackningsdata'!T185)</f>
        <v/>
      </c>
      <c r="AR185" s="26"/>
      <c r="AS185" s="26"/>
      <c r="AT185" s="26"/>
      <c r="AU185" s="26"/>
      <c r="AV185" s="26"/>
      <c r="AW185" s="358" t="str" cm="1">
        <f t="array" ref="AW185">_xlfn.IFS(AO185=Tabeller!$AK$5,"P",AO185=Tabeller!$AK$4,"L",AO185="","")</f>
        <v/>
      </c>
      <c r="AX185" s="29"/>
      <c r="AY185" s="357" t="str">
        <f t="shared" si="14"/>
        <v/>
      </c>
      <c r="AZ185" s="31" t="str">
        <f>TRIM(IF('3. Förpackningsdata'!U185="","",'3. Förpackningsdata'!U185))</f>
        <v/>
      </c>
      <c r="BA185" s="79" t="str">
        <f>IF(BC185="","",IF('3. Förpackningsdata'!W185="","",'3. Förpackningsdata'!W185))</f>
        <v/>
      </c>
      <c r="BB185" s="87"/>
      <c r="BC185" s="71" t="str">
        <f>IF('3. Förpackningsdata'!X185="","",'3. Förpackningsdata'!X185)</f>
        <v/>
      </c>
      <c r="BD185" s="87"/>
      <c r="BE185" s="87"/>
      <c r="BF185" s="87"/>
      <c r="BG185" s="87"/>
      <c r="BH185" s="87"/>
      <c r="BI185" s="148" t="str" cm="1">
        <f t="array" ref="BI185">_xlfn.IFS(BA185=Tabeller!$AK$5,"P",BA185=Tabeller!$AK$4,"L",BA185="","")</f>
        <v/>
      </c>
      <c r="BJ185" s="87"/>
      <c r="BK185" s="194" t="str">
        <f t="shared" si="15"/>
        <v/>
      </c>
      <c r="BL185" s="75" t="str">
        <f>TRIM(IF('3. Förpackningsdata'!Y185="","",'3. Förpackningsdata'!Y185))</f>
        <v/>
      </c>
    </row>
    <row r="186" spans="1:64" ht="15" x14ac:dyDescent="0.25">
      <c r="A186" s="73">
        <v>182</v>
      </c>
      <c r="B186" s="73" t="str">
        <f>'APH KIC KIA PC'!I186</f>
        <v>Välj…</v>
      </c>
      <c r="C186" s="73" t="str">
        <f>'APH KIC KIA PC'!K186</f>
        <v>Välj…</v>
      </c>
      <c r="D186" s="449">
        <f>'APH KIC KIA PC'!D186</f>
        <v>0</v>
      </c>
      <c r="E186" s="68" t="s">
        <v>112</v>
      </c>
      <c r="F186" s="68"/>
      <c r="G186" s="69">
        <v>1</v>
      </c>
      <c r="H186" s="534">
        <f>'3. Förpackningsdata'!F186</f>
        <v>0</v>
      </c>
      <c r="I186" s="534">
        <f>'3. Förpackningsdata'!G186</f>
        <v>0</v>
      </c>
      <c r="J186" s="534">
        <f>'3. Förpackningsdata'!I186</f>
        <v>0</v>
      </c>
      <c r="K186" s="534">
        <f>'3. Förpackningsdata'!H186</f>
        <v>0</v>
      </c>
      <c r="L186" s="81"/>
      <c r="M186" s="68" t="s">
        <v>1982</v>
      </c>
      <c r="N186" s="69" t="str">
        <f>IF('APH KIC KIA PC'!X186="","",'APH KIC KIA PC'!X186)</f>
        <v/>
      </c>
      <c r="O186" s="70" t="s">
        <v>1800</v>
      </c>
      <c r="P186" s="451" t="str">
        <f>TRIM('1. Artikeldata Grund'!D186)</f>
        <v/>
      </c>
      <c r="Q186" s="450" t="str">
        <f>IF(S186="","",IF('3. Förpackningsdata'!K186="","",'3. Förpackningsdata'!K186))</f>
        <v/>
      </c>
      <c r="R186" s="35"/>
      <c r="S186" s="28" t="str">
        <f>IF('3. Förpackningsdata'!L186="","",'3. Förpackningsdata'!L186)</f>
        <v/>
      </c>
      <c r="T186" s="26"/>
      <c r="U186" s="26"/>
      <c r="V186" s="26"/>
      <c r="W186" s="26"/>
      <c r="X186" s="26"/>
      <c r="Y186" s="358" t="str" cm="1">
        <f t="array" ref="Y186">IF(AC186&lt;&gt;Tabeller!$AJ$4,_xlfn.IFS(Q186=Tabeller!$AJ$3,"",Q186=Tabeller!$AM$4,"C",Q186=Tabeller!$AM$5,"L",Q186=Tabeller!$AM$6,"P",Q186="",""),"1")</f>
        <v/>
      </c>
      <c r="Z186" s="29"/>
      <c r="AA186" s="357" t="str">
        <f t="shared" si="12"/>
        <v/>
      </c>
      <c r="AB186" s="31" t="str">
        <f>TRIM(IF('3. Förpackningsdata'!M186="","",'3. Förpackningsdata'!M186))</f>
        <v/>
      </c>
      <c r="AC186" s="77" t="str">
        <f>IF(AE186="","",IF('3. Förpackningsdata'!O186="","",'3. Förpackningsdata'!O186))</f>
        <v/>
      </c>
      <c r="AD186" s="71"/>
      <c r="AE186" s="69" t="str">
        <f>IF('3. Förpackningsdata'!P186="","",'3. Förpackningsdata'!P186)</f>
        <v/>
      </c>
      <c r="AF186" s="81"/>
      <c r="AG186" s="81"/>
      <c r="AH186" s="81"/>
      <c r="AI186" s="81"/>
      <c r="AJ186" s="81"/>
      <c r="AK186" s="358" t="str" cm="1">
        <f t="array" ref="AK186">_xlfn.IFS(AC186=Tabeller!$AJ$4,"C",AC186=Tabeller!$AJ$5,"L",AC186=Tabeller!$AJ$6,"P",AC186="","")</f>
        <v/>
      </c>
      <c r="AL186" s="71"/>
      <c r="AM186" s="194" t="str">
        <f t="shared" si="13"/>
        <v/>
      </c>
      <c r="AN186" s="451" t="str">
        <f>TRIM(IF('3. Förpackningsdata'!Q186="","",'3. Förpackningsdata'!Q186))</f>
        <v/>
      </c>
      <c r="AO186" s="78" t="str">
        <f>IF(AQ186="","",IF('3. Förpackningsdata'!S186="","",'3. Förpackningsdata'!S186))</f>
        <v/>
      </c>
      <c r="AP186" s="29"/>
      <c r="AQ186" s="28" t="str">
        <f>IF('3. Förpackningsdata'!T186="","",'3. Förpackningsdata'!T186)</f>
        <v/>
      </c>
      <c r="AR186" s="26"/>
      <c r="AS186" s="26"/>
      <c r="AT186" s="26"/>
      <c r="AU186" s="26"/>
      <c r="AV186" s="26"/>
      <c r="AW186" s="358" t="str" cm="1">
        <f t="array" ref="AW186">_xlfn.IFS(AO186=Tabeller!$AK$5,"P",AO186=Tabeller!$AK$4,"L",AO186="","")</f>
        <v/>
      </c>
      <c r="AX186" s="29"/>
      <c r="AY186" s="357" t="str">
        <f t="shared" si="14"/>
        <v/>
      </c>
      <c r="AZ186" s="31" t="str">
        <f>TRIM(IF('3. Förpackningsdata'!U186="","",'3. Förpackningsdata'!U186))</f>
        <v/>
      </c>
      <c r="BA186" s="79" t="str">
        <f>IF(BC186="","",IF('3. Förpackningsdata'!W186="","",'3. Förpackningsdata'!W186))</f>
        <v/>
      </c>
      <c r="BB186" s="87"/>
      <c r="BC186" s="71" t="str">
        <f>IF('3. Förpackningsdata'!X186="","",'3. Förpackningsdata'!X186)</f>
        <v/>
      </c>
      <c r="BD186" s="87"/>
      <c r="BE186" s="87"/>
      <c r="BF186" s="87"/>
      <c r="BG186" s="87"/>
      <c r="BH186" s="87"/>
      <c r="BI186" s="148" t="str" cm="1">
        <f t="array" ref="BI186">_xlfn.IFS(BA186=Tabeller!$AK$5,"P",BA186=Tabeller!$AK$4,"L",BA186="","")</f>
        <v/>
      </c>
      <c r="BJ186" s="87"/>
      <c r="BK186" s="194" t="str">
        <f t="shared" si="15"/>
        <v/>
      </c>
      <c r="BL186" s="75" t="str">
        <f>TRIM(IF('3. Förpackningsdata'!Y186="","",'3. Förpackningsdata'!Y186))</f>
        <v/>
      </c>
    </row>
    <row r="187" spans="1:64" ht="15" x14ac:dyDescent="0.25">
      <c r="A187" s="73">
        <v>183</v>
      </c>
      <c r="B187" s="73" t="str">
        <f>'APH KIC KIA PC'!I187</f>
        <v>Välj…</v>
      </c>
      <c r="C187" s="73" t="str">
        <f>'APH KIC KIA PC'!K187</f>
        <v>Välj…</v>
      </c>
      <c r="D187" s="449">
        <f>'APH KIC KIA PC'!D187</f>
        <v>0</v>
      </c>
      <c r="E187" s="68" t="s">
        <v>112</v>
      </c>
      <c r="F187" s="68"/>
      <c r="G187" s="69">
        <v>1</v>
      </c>
      <c r="H187" s="534">
        <f>'3. Förpackningsdata'!F187</f>
        <v>0</v>
      </c>
      <c r="I187" s="534">
        <f>'3. Förpackningsdata'!G187</f>
        <v>0</v>
      </c>
      <c r="J187" s="534">
        <f>'3. Förpackningsdata'!I187</f>
        <v>0</v>
      </c>
      <c r="K187" s="534">
        <f>'3. Förpackningsdata'!H187</f>
        <v>0</v>
      </c>
      <c r="L187" s="81"/>
      <c r="M187" s="68" t="s">
        <v>1982</v>
      </c>
      <c r="N187" s="69" t="str">
        <f>IF('APH KIC KIA PC'!X187="","",'APH KIC KIA PC'!X187)</f>
        <v/>
      </c>
      <c r="O187" s="70" t="s">
        <v>1800</v>
      </c>
      <c r="P187" s="451" t="str">
        <f>TRIM('1. Artikeldata Grund'!D187)</f>
        <v/>
      </c>
      <c r="Q187" s="450" t="str">
        <f>IF(S187="","",IF('3. Förpackningsdata'!K187="","",'3. Förpackningsdata'!K187))</f>
        <v/>
      </c>
      <c r="R187" s="35"/>
      <c r="S187" s="28" t="str">
        <f>IF('3. Förpackningsdata'!L187="","",'3. Förpackningsdata'!L187)</f>
        <v/>
      </c>
      <c r="T187" s="26"/>
      <c r="U187" s="26"/>
      <c r="V187" s="26"/>
      <c r="W187" s="26"/>
      <c r="X187" s="26"/>
      <c r="Y187" s="358" t="str" cm="1">
        <f t="array" ref="Y187">IF(AC187&lt;&gt;Tabeller!$AJ$4,_xlfn.IFS(Q187=Tabeller!$AJ$3,"",Q187=Tabeller!$AM$4,"C",Q187=Tabeller!$AM$5,"L",Q187=Tabeller!$AM$6,"P",Q187="",""),"1")</f>
        <v/>
      </c>
      <c r="Z187" s="29"/>
      <c r="AA187" s="357" t="str">
        <f t="shared" si="12"/>
        <v/>
      </c>
      <c r="AB187" s="31" t="str">
        <f>TRIM(IF('3. Förpackningsdata'!M187="","",'3. Förpackningsdata'!M187))</f>
        <v/>
      </c>
      <c r="AC187" s="77" t="str">
        <f>IF(AE187="","",IF('3. Förpackningsdata'!O187="","",'3. Förpackningsdata'!O187))</f>
        <v/>
      </c>
      <c r="AD187" s="71"/>
      <c r="AE187" s="69" t="str">
        <f>IF('3. Förpackningsdata'!P187="","",'3. Förpackningsdata'!P187)</f>
        <v/>
      </c>
      <c r="AF187" s="81"/>
      <c r="AG187" s="81"/>
      <c r="AH187" s="81"/>
      <c r="AI187" s="81"/>
      <c r="AJ187" s="81"/>
      <c r="AK187" s="358" t="str" cm="1">
        <f t="array" ref="AK187">_xlfn.IFS(AC187=Tabeller!$AJ$4,"C",AC187=Tabeller!$AJ$5,"L",AC187=Tabeller!$AJ$6,"P",AC187="","")</f>
        <v/>
      </c>
      <c r="AL187" s="71"/>
      <c r="AM187" s="194" t="str">
        <f t="shared" si="13"/>
        <v/>
      </c>
      <c r="AN187" s="451" t="str">
        <f>TRIM(IF('3. Förpackningsdata'!Q187="","",'3. Förpackningsdata'!Q187))</f>
        <v/>
      </c>
      <c r="AO187" s="78" t="str">
        <f>IF(AQ187="","",IF('3. Förpackningsdata'!S187="","",'3. Förpackningsdata'!S187))</f>
        <v/>
      </c>
      <c r="AP187" s="29"/>
      <c r="AQ187" s="28" t="str">
        <f>IF('3. Förpackningsdata'!T187="","",'3. Förpackningsdata'!T187)</f>
        <v/>
      </c>
      <c r="AR187" s="26"/>
      <c r="AS187" s="26"/>
      <c r="AT187" s="26"/>
      <c r="AU187" s="26"/>
      <c r="AV187" s="26"/>
      <c r="AW187" s="358" t="str" cm="1">
        <f t="array" ref="AW187">_xlfn.IFS(AO187=Tabeller!$AK$5,"P",AO187=Tabeller!$AK$4,"L",AO187="","")</f>
        <v/>
      </c>
      <c r="AX187" s="29"/>
      <c r="AY187" s="357" t="str">
        <f t="shared" si="14"/>
        <v/>
      </c>
      <c r="AZ187" s="31" t="str">
        <f>TRIM(IF('3. Förpackningsdata'!U187="","",'3. Förpackningsdata'!U187))</f>
        <v/>
      </c>
      <c r="BA187" s="79" t="str">
        <f>IF(BC187="","",IF('3. Förpackningsdata'!W187="","",'3. Förpackningsdata'!W187))</f>
        <v/>
      </c>
      <c r="BB187" s="87"/>
      <c r="BC187" s="71" t="str">
        <f>IF('3. Förpackningsdata'!X187="","",'3. Förpackningsdata'!X187)</f>
        <v/>
      </c>
      <c r="BD187" s="87"/>
      <c r="BE187" s="87"/>
      <c r="BF187" s="87"/>
      <c r="BG187" s="87"/>
      <c r="BH187" s="87"/>
      <c r="BI187" s="148" t="str" cm="1">
        <f t="array" ref="BI187">_xlfn.IFS(BA187=Tabeller!$AK$5,"P",BA187=Tabeller!$AK$4,"L",BA187="","")</f>
        <v/>
      </c>
      <c r="BJ187" s="87"/>
      <c r="BK187" s="194" t="str">
        <f t="shared" si="15"/>
        <v/>
      </c>
      <c r="BL187" s="75" t="str">
        <f>TRIM(IF('3. Förpackningsdata'!Y187="","",'3. Förpackningsdata'!Y187))</f>
        <v/>
      </c>
    </row>
    <row r="188" spans="1:64" ht="15" x14ac:dyDescent="0.25">
      <c r="A188" s="73">
        <v>184</v>
      </c>
      <c r="B188" s="73" t="str">
        <f>'APH KIC KIA PC'!I188</f>
        <v>Välj…</v>
      </c>
      <c r="C188" s="73" t="str">
        <f>'APH KIC KIA PC'!K188</f>
        <v>Välj…</v>
      </c>
      <c r="D188" s="449">
        <f>'APH KIC KIA PC'!D188</f>
        <v>0</v>
      </c>
      <c r="E188" s="68" t="s">
        <v>112</v>
      </c>
      <c r="F188" s="68"/>
      <c r="G188" s="69">
        <v>1</v>
      </c>
      <c r="H188" s="534">
        <f>'3. Förpackningsdata'!F188</f>
        <v>0</v>
      </c>
      <c r="I188" s="534">
        <f>'3. Förpackningsdata'!G188</f>
        <v>0</v>
      </c>
      <c r="J188" s="534">
        <f>'3. Förpackningsdata'!I188</f>
        <v>0</v>
      </c>
      <c r="K188" s="534">
        <f>'3. Förpackningsdata'!H188</f>
        <v>0</v>
      </c>
      <c r="L188" s="81"/>
      <c r="M188" s="68" t="s">
        <v>1982</v>
      </c>
      <c r="N188" s="69" t="str">
        <f>IF('APH KIC KIA PC'!X188="","",'APH KIC KIA PC'!X188)</f>
        <v/>
      </c>
      <c r="O188" s="70" t="s">
        <v>1800</v>
      </c>
      <c r="P188" s="451" t="str">
        <f>TRIM('1. Artikeldata Grund'!D188)</f>
        <v/>
      </c>
      <c r="Q188" s="450" t="str">
        <f>IF(S188="","",IF('3. Förpackningsdata'!K188="","",'3. Förpackningsdata'!K188))</f>
        <v/>
      </c>
      <c r="R188" s="35"/>
      <c r="S188" s="28" t="str">
        <f>IF('3. Förpackningsdata'!L188="","",'3. Förpackningsdata'!L188)</f>
        <v/>
      </c>
      <c r="T188" s="26"/>
      <c r="U188" s="26"/>
      <c r="V188" s="26"/>
      <c r="W188" s="26"/>
      <c r="X188" s="26"/>
      <c r="Y188" s="358" t="str" cm="1">
        <f t="array" ref="Y188">IF(AC188&lt;&gt;Tabeller!$AJ$4,_xlfn.IFS(Q188=Tabeller!$AJ$3,"",Q188=Tabeller!$AM$4,"C",Q188=Tabeller!$AM$5,"L",Q188=Tabeller!$AM$6,"P",Q188="",""),"1")</f>
        <v/>
      </c>
      <c r="Z188" s="29"/>
      <c r="AA188" s="357" t="str">
        <f t="shared" si="12"/>
        <v/>
      </c>
      <c r="AB188" s="31" t="str">
        <f>TRIM(IF('3. Förpackningsdata'!M188="","",'3. Förpackningsdata'!M188))</f>
        <v/>
      </c>
      <c r="AC188" s="77" t="str">
        <f>IF(AE188="","",IF('3. Förpackningsdata'!O188="","",'3. Förpackningsdata'!O188))</f>
        <v/>
      </c>
      <c r="AD188" s="71"/>
      <c r="AE188" s="69" t="str">
        <f>IF('3. Förpackningsdata'!P188="","",'3. Förpackningsdata'!P188)</f>
        <v/>
      </c>
      <c r="AF188" s="81"/>
      <c r="AG188" s="81"/>
      <c r="AH188" s="81"/>
      <c r="AI188" s="81"/>
      <c r="AJ188" s="81"/>
      <c r="AK188" s="358" t="str" cm="1">
        <f t="array" ref="AK188">_xlfn.IFS(AC188=Tabeller!$AJ$4,"C",AC188=Tabeller!$AJ$5,"L",AC188=Tabeller!$AJ$6,"P",AC188="","")</f>
        <v/>
      </c>
      <c r="AL188" s="71"/>
      <c r="AM188" s="194" t="str">
        <f t="shared" si="13"/>
        <v/>
      </c>
      <c r="AN188" s="451" t="str">
        <f>TRIM(IF('3. Förpackningsdata'!Q188="","",'3. Förpackningsdata'!Q188))</f>
        <v/>
      </c>
      <c r="AO188" s="78" t="str">
        <f>IF(AQ188="","",IF('3. Förpackningsdata'!S188="","",'3. Förpackningsdata'!S188))</f>
        <v/>
      </c>
      <c r="AP188" s="29"/>
      <c r="AQ188" s="28" t="str">
        <f>IF('3. Förpackningsdata'!T188="","",'3. Förpackningsdata'!T188)</f>
        <v/>
      </c>
      <c r="AR188" s="26"/>
      <c r="AS188" s="26"/>
      <c r="AT188" s="26"/>
      <c r="AU188" s="26"/>
      <c r="AV188" s="26"/>
      <c r="AW188" s="358" t="str" cm="1">
        <f t="array" ref="AW188">_xlfn.IFS(AO188=Tabeller!$AK$5,"P",AO188=Tabeller!$AK$4,"L",AO188="","")</f>
        <v/>
      </c>
      <c r="AX188" s="29"/>
      <c r="AY188" s="357" t="str">
        <f t="shared" si="14"/>
        <v/>
      </c>
      <c r="AZ188" s="31" t="str">
        <f>TRIM(IF('3. Förpackningsdata'!U188="","",'3. Förpackningsdata'!U188))</f>
        <v/>
      </c>
      <c r="BA188" s="79" t="str">
        <f>IF(BC188="","",IF('3. Förpackningsdata'!W188="","",'3. Förpackningsdata'!W188))</f>
        <v/>
      </c>
      <c r="BB188" s="87"/>
      <c r="BC188" s="71" t="str">
        <f>IF('3. Förpackningsdata'!X188="","",'3. Förpackningsdata'!X188)</f>
        <v/>
      </c>
      <c r="BD188" s="87"/>
      <c r="BE188" s="87"/>
      <c r="BF188" s="87"/>
      <c r="BG188" s="87"/>
      <c r="BH188" s="87"/>
      <c r="BI188" s="148" t="str" cm="1">
        <f t="array" ref="BI188">_xlfn.IFS(BA188=Tabeller!$AK$5,"P",BA188=Tabeller!$AK$4,"L",BA188="","")</f>
        <v/>
      </c>
      <c r="BJ188" s="87"/>
      <c r="BK188" s="194" t="str">
        <f t="shared" si="15"/>
        <v/>
      </c>
      <c r="BL188" s="75" t="str">
        <f>TRIM(IF('3. Förpackningsdata'!Y188="","",'3. Förpackningsdata'!Y188))</f>
        <v/>
      </c>
    </row>
    <row r="189" spans="1:64" ht="15" x14ac:dyDescent="0.25">
      <c r="A189" s="73">
        <v>185</v>
      </c>
      <c r="B189" s="73" t="str">
        <f>'APH KIC KIA PC'!I189</f>
        <v>Välj…</v>
      </c>
      <c r="C189" s="73" t="str">
        <f>'APH KIC KIA PC'!K189</f>
        <v>Välj…</v>
      </c>
      <c r="D189" s="449">
        <f>'APH KIC KIA PC'!D189</f>
        <v>0</v>
      </c>
      <c r="E189" s="68" t="s">
        <v>112</v>
      </c>
      <c r="F189" s="68"/>
      <c r="G189" s="69">
        <v>1</v>
      </c>
      <c r="H189" s="534">
        <f>'3. Förpackningsdata'!F189</f>
        <v>0</v>
      </c>
      <c r="I189" s="534">
        <f>'3. Förpackningsdata'!G189</f>
        <v>0</v>
      </c>
      <c r="J189" s="534">
        <f>'3. Förpackningsdata'!I189</f>
        <v>0</v>
      </c>
      <c r="K189" s="534">
        <f>'3. Förpackningsdata'!H189</f>
        <v>0</v>
      </c>
      <c r="L189" s="81"/>
      <c r="M189" s="68" t="s">
        <v>1982</v>
      </c>
      <c r="N189" s="69" t="str">
        <f>IF('APH KIC KIA PC'!X189="","",'APH KIC KIA PC'!X189)</f>
        <v/>
      </c>
      <c r="O189" s="70" t="s">
        <v>1800</v>
      </c>
      <c r="P189" s="451" t="str">
        <f>TRIM('1. Artikeldata Grund'!D189)</f>
        <v/>
      </c>
      <c r="Q189" s="450" t="str">
        <f>IF(S189="","",IF('3. Förpackningsdata'!K189="","",'3. Förpackningsdata'!K189))</f>
        <v/>
      </c>
      <c r="R189" s="35"/>
      <c r="S189" s="28" t="str">
        <f>IF('3. Förpackningsdata'!L189="","",'3. Förpackningsdata'!L189)</f>
        <v/>
      </c>
      <c r="T189" s="26"/>
      <c r="U189" s="26"/>
      <c r="V189" s="26"/>
      <c r="W189" s="26"/>
      <c r="X189" s="26"/>
      <c r="Y189" s="358" t="str" cm="1">
        <f t="array" ref="Y189">IF(AC189&lt;&gt;Tabeller!$AJ$4,_xlfn.IFS(Q189=Tabeller!$AJ$3,"",Q189=Tabeller!$AM$4,"C",Q189=Tabeller!$AM$5,"L",Q189=Tabeller!$AM$6,"P",Q189="",""),"1")</f>
        <v/>
      </c>
      <c r="Z189" s="29"/>
      <c r="AA189" s="357" t="str">
        <f t="shared" si="12"/>
        <v/>
      </c>
      <c r="AB189" s="31" t="str">
        <f>TRIM(IF('3. Förpackningsdata'!M189="","",'3. Förpackningsdata'!M189))</f>
        <v/>
      </c>
      <c r="AC189" s="77" t="str">
        <f>IF(AE189="","",IF('3. Förpackningsdata'!O189="","",'3. Förpackningsdata'!O189))</f>
        <v/>
      </c>
      <c r="AD189" s="71"/>
      <c r="AE189" s="69" t="str">
        <f>IF('3. Förpackningsdata'!P189="","",'3. Förpackningsdata'!P189)</f>
        <v/>
      </c>
      <c r="AF189" s="81"/>
      <c r="AG189" s="81"/>
      <c r="AH189" s="81"/>
      <c r="AI189" s="81"/>
      <c r="AJ189" s="81"/>
      <c r="AK189" s="358" t="str" cm="1">
        <f t="array" ref="AK189">_xlfn.IFS(AC189=Tabeller!$AJ$4,"C",AC189=Tabeller!$AJ$5,"L",AC189=Tabeller!$AJ$6,"P",AC189="","")</f>
        <v/>
      </c>
      <c r="AL189" s="71"/>
      <c r="AM189" s="194" t="str">
        <f t="shared" si="13"/>
        <v/>
      </c>
      <c r="AN189" s="451" t="str">
        <f>TRIM(IF('3. Förpackningsdata'!Q189="","",'3. Förpackningsdata'!Q189))</f>
        <v/>
      </c>
      <c r="AO189" s="78" t="str">
        <f>IF(AQ189="","",IF('3. Förpackningsdata'!S189="","",'3. Förpackningsdata'!S189))</f>
        <v/>
      </c>
      <c r="AP189" s="29"/>
      <c r="AQ189" s="28" t="str">
        <f>IF('3. Förpackningsdata'!T189="","",'3. Förpackningsdata'!T189)</f>
        <v/>
      </c>
      <c r="AR189" s="26"/>
      <c r="AS189" s="26"/>
      <c r="AT189" s="26"/>
      <c r="AU189" s="26"/>
      <c r="AV189" s="26"/>
      <c r="AW189" s="358" t="str" cm="1">
        <f t="array" ref="AW189">_xlfn.IFS(AO189=Tabeller!$AK$5,"P",AO189=Tabeller!$AK$4,"L",AO189="","")</f>
        <v/>
      </c>
      <c r="AX189" s="29"/>
      <c r="AY189" s="357" t="str">
        <f t="shared" si="14"/>
        <v/>
      </c>
      <c r="AZ189" s="31" t="str">
        <f>TRIM(IF('3. Förpackningsdata'!U189="","",'3. Förpackningsdata'!U189))</f>
        <v/>
      </c>
      <c r="BA189" s="79" t="str">
        <f>IF(BC189="","",IF('3. Förpackningsdata'!W189="","",'3. Förpackningsdata'!W189))</f>
        <v/>
      </c>
      <c r="BB189" s="87"/>
      <c r="BC189" s="71" t="str">
        <f>IF('3. Förpackningsdata'!X189="","",'3. Förpackningsdata'!X189)</f>
        <v/>
      </c>
      <c r="BD189" s="87"/>
      <c r="BE189" s="87"/>
      <c r="BF189" s="87"/>
      <c r="BG189" s="87"/>
      <c r="BH189" s="87"/>
      <c r="BI189" s="148" t="str" cm="1">
        <f t="array" ref="BI189">_xlfn.IFS(BA189=Tabeller!$AK$5,"P",BA189=Tabeller!$AK$4,"L",BA189="","")</f>
        <v/>
      </c>
      <c r="BJ189" s="87"/>
      <c r="BK189" s="194" t="str">
        <f t="shared" si="15"/>
        <v/>
      </c>
      <c r="BL189" s="75" t="str">
        <f>TRIM(IF('3. Förpackningsdata'!Y189="","",'3. Förpackningsdata'!Y189))</f>
        <v/>
      </c>
    </row>
    <row r="190" spans="1:64" ht="15" x14ac:dyDescent="0.25">
      <c r="A190" s="73">
        <v>186</v>
      </c>
      <c r="B190" s="73" t="str">
        <f>'APH KIC KIA PC'!I190</f>
        <v>Välj…</v>
      </c>
      <c r="C190" s="73" t="str">
        <f>'APH KIC KIA PC'!K190</f>
        <v>Välj…</v>
      </c>
      <c r="D190" s="449">
        <f>'APH KIC KIA PC'!D190</f>
        <v>0</v>
      </c>
      <c r="E190" s="68" t="s">
        <v>112</v>
      </c>
      <c r="F190" s="68"/>
      <c r="G190" s="69">
        <v>1</v>
      </c>
      <c r="H190" s="534">
        <f>'3. Förpackningsdata'!F190</f>
        <v>0</v>
      </c>
      <c r="I190" s="534">
        <f>'3. Förpackningsdata'!G190</f>
        <v>0</v>
      </c>
      <c r="J190" s="534">
        <f>'3. Förpackningsdata'!I190</f>
        <v>0</v>
      </c>
      <c r="K190" s="534">
        <f>'3. Förpackningsdata'!H190</f>
        <v>0</v>
      </c>
      <c r="L190" s="81"/>
      <c r="M190" s="68" t="s">
        <v>1982</v>
      </c>
      <c r="N190" s="69" t="str">
        <f>IF('APH KIC KIA PC'!X190="","",'APH KIC KIA PC'!X190)</f>
        <v/>
      </c>
      <c r="O190" s="70" t="s">
        <v>1800</v>
      </c>
      <c r="P190" s="451" t="str">
        <f>TRIM('1. Artikeldata Grund'!D190)</f>
        <v/>
      </c>
      <c r="Q190" s="450" t="str">
        <f>IF(S190="","",IF('3. Förpackningsdata'!K190="","",'3. Förpackningsdata'!K190))</f>
        <v/>
      </c>
      <c r="R190" s="35"/>
      <c r="S190" s="28" t="str">
        <f>IF('3. Förpackningsdata'!L190="","",'3. Förpackningsdata'!L190)</f>
        <v/>
      </c>
      <c r="T190" s="26"/>
      <c r="U190" s="26"/>
      <c r="V190" s="26"/>
      <c r="W190" s="26"/>
      <c r="X190" s="26"/>
      <c r="Y190" s="358" t="str" cm="1">
        <f t="array" ref="Y190">IF(AC190&lt;&gt;Tabeller!$AJ$4,_xlfn.IFS(Q190=Tabeller!$AJ$3,"",Q190=Tabeller!$AM$4,"C",Q190=Tabeller!$AM$5,"L",Q190=Tabeller!$AM$6,"P",Q190="",""),"1")</f>
        <v/>
      </c>
      <c r="Z190" s="29"/>
      <c r="AA190" s="357" t="str">
        <f t="shared" si="12"/>
        <v/>
      </c>
      <c r="AB190" s="31" t="str">
        <f>TRIM(IF('3. Förpackningsdata'!M190="","",'3. Förpackningsdata'!M190))</f>
        <v/>
      </c>
      <c r="AC190" s="77" t="str">
        <f>IF(AE190="","",IF('3. Förpackningsdata'!O190="","",'3. Förpackningsdata'!O190))</f>
        <v/>
      </c>
      <c r="AD190" s="71"/>
      <c r="AE190" s="69" t="str">
        <f>IF('3. Förpackningsdata'!P190="","",'3. Förpackningsdata'!P190)</f>
        <v/>
      </c>
      <c r="AF190" s="81"/>
      <c r="AG190" s="81"/>
      <c r="AH190" s="81"/>
      <c r="AI190" s="81"/>
      <c r="AJ190" s="81"/>
      <c r="AK190" s="358" t="str" cm="1">
        <f t="array" ref="AK190">_xlfn.IFS(AC190=Tabeller!$AJ$4,"C",AC190=Tabeller!$AJ$5,"L",AC190=Tabeller!$AJ$6,"P",AC190="","")</f>
        <v/>
      </c>
      <c r="AL190" s="71"/>
      <c r="AM190" s="194" t="str">
        <f t="shared" si="13"/>
        <v/>
      </c>
      <c r="AN190" s="451" t="str">
        <f>TRIM(IF('3. Förpackningsdata'!Q190="","",'3. Förpackningsdata'!Q190))</f>
        <v/>
      </c>
      <c r="AO190" s="78" t="str">
        <f>IF(AQ190="","",IF('3. Förpackningsdata'!S190="","",'3. Förpackningsdata'!S190))</f>
        <v/>
      </c>
      <c r="AP190" s="29"/>
      <c r="AQ190" s="28" t="str">
        <f>IF('3. Förpackningsdata'!T190="","",'3. Förpackningsdata'!T190)</f>
        <v/>
      </c>
      <c r="AR190" s="26"/>
      <c r="AS190" s="26"/>
      <c r="AT190" s="26"/>
      <c r="AU190" s="26"/>
      <c r="AV190" s="26"/>
      <c r="AW190" s="358" t="str" cm="1">
        <f t="array" ref="AW190">_xlfn.IFS(AO190=Tabeller!$AK$5,"P",AO190=Tabeller!$AK$4,"L",AO190="","")</f>
        <v/>
      </c>
      <c r="AX190" s="29"/>
      <c r="AY190" s="357" t="str">
        <f t="shared" si="14"/>
        <v/>
      </c>
      <c r="AZ190" s="31" t="str">
        <f>TRIM(IF('3. Förpackningsdata'!U190="","",'3. Förpackningsdata'!U190))</f>
        <v/>
      </c>
      <c r="BA190" s="79" t="str">
        <f>IF(BC190="","",IF('3. Förpackningsdata'!W190="","",'3. Förpackningsdata'!W190))</f>
        <v/>
      </c>
      <c r="BB190" s="87"/>
      <c r="BC190" s="71" t="str">
        <f>IF('3. Förpackningsdata'!X190="","",'3. Förpackningsdata'!X190)</f>
        <v/>
      </c>
      <c r="BD190" s="87"/>
      <c r="BE190" s="87"/>
      <c r="BF190" s="87"/>
      <c r="BG190" s="87"/>
      <c r="BH190" s="87"/>
      <c r="BI190" s="148" t="str" cm="1">
        <f t="array" ref="BI190">_xlfn.IFS(BA190=Tabeller!$AK$5,"P",BA190=Tabeller!$AK$4,"L",BA190="","")</f>
        <v/>
      </c>
      <c r="BJ190" s="87"/>
      <c r="BK190" s="194" t="str">
        <f t="shared" si="15"/>
        <v/>
      </c>
      <c r="BL190" s="75" t="str">
        <f>TRIM(IF('3. Förpackningsdata'!Y190="","",'3. Förpackningsdata'!Y190))</f>
        <v/>
      </c>
    </row>
    <row r="191" spans="1:64" ht="15" x14ac:dyDescent="0.25">
      <c r="A191" s="73">
        <v>187</v>
      </c>
      <c r="B191" s="73" t="str">
        <f>'APH KIC KIA PC'!I191</f>
        <v>Välj…</v>
      </c>
      <c r="C191" s="73" t="str">
        <f>'APH KIC KIA PC'!K191</f>
        <v>Välj…</v>
      </c>
      <c r="D191" s="449">
        <f>'APH KIC KIA PC'!D191</f>
        <v>0</v>
      </c>
      <c r="E191" s="68" t="s">
        <v>112</v>
      </c>
      <c r="F191" s="68"/>
      <c r="G191" s="69">
        <v>1</v>
      </c>
      <c r="H191" s="534">
        <f>'3. Förpackningsdata'!F191</f>
        <v>0</v>
      </c>
      <c r="I191" s="534">
        <f>'3. Förpackningsdata'!G191</f>
        <v>0</v>
      </c>
      <c r="J191" s="534">
        <f>'3. Förpackningsdata'!I191</f>
        <v>0</v>
      </c>
      <c r="K191" s="534">
        <f>'3. Förpackningsdata'!H191</f>
        <v>0</v>
      </c>
      <c r="L191" s="81"/>
      <c r="M191" s="68" t="s">
        <v>1982</v>
      </c>
      <c r="N191" s="69" t="str">
        <f>IF('APH KIC KIA PC'!X191="","",'APH KIC KIA PC'!X191)</f>
        <v/>
      </c>
      <c r="O191" s="70" t="s">
        <v>1800</v>
      </c>
      <c r="P191" s="451" t="str">
        <f>TRIM('1. Artikeldata Grund'!D191)</f>
        <v/>
      </c>
      <c r="Q191" s="450" t="str">
        <f>IF(S191="","",IF('3. Förpackningsdata'!K191="","",'3. Förpackningsdata'!K191))</f>
        <v/>
      </c>
      <c r="R191" s="35"/>
      <c r="S191" s="28" t="str">
        <f>IF('3. Förpackningsdata'!L191="","",'3. Förpackningsdata'!L191)</f>
        <v/>
      </c>
      <c r="T191" s="26"/>
      <c r="U191" s="26"/>
      <c r="V191" s="26"/>
      <c r="W191" s="26"/>
      <c r="X191" s="26"/>
      <c r="Y191" s="358" t="str" cm="1">
        <f t="array" ref="Y191">IF(AC191&lt;&gt;Tabeller!$AJ$4,_xlfn.IFS(Q191=Tabeller!$AJ$3,"",Q191=Tabeller!$AM$4,"C",Q191=Tabeller!$AM$5,"L",Q191=Tabeller!$AM$6,"P",Q191="",""),"1")</f>
        <v/>
      </c>
      <c r="Z191" s="29"/>
      <c r="AA191" s="357" t="str">
        <f t="shared" si="12"/>
        <v/>
      </c>
      <c r="AB191" s="31" t="str">
        <f>TRIM(IF('3. Förpackningsdata'!M191="","",'3. Förpackningsdata'!M191))</f>
        <v/>
      </c>
      <c r="AC191" s="77" t="str">
        <f>IF(AE191="","",IF('3. Förpackningsdata'!O191="","",'3. Förpackningsdata'!O191))</f>
        <v/>
      </c>
      <c r="AD191" s="71"/>
      <c r="AE191" s="69" t="str">
        <f>IF('3. Förpackningsdata'!P191="","",'3. Förpackningsdata'!P191)</f>
        <v/>
      </c>
      <c r="AF191" s="81"/>
      <c r="AG191" s="81"/>
      <c r="AH191" s="81"/>
      <c r="AI191" s="81"/>
      <c r="AJ191" s="81"/>
      <c r="AK191" s="358" t="str" cm="1">
        <f t="array" ref="AK191">_xlfn.IFS(AC191=Tabeller!$AJ$4,"C",AC191=Tabeller!$AJ$5,"L",AC191=Tabeller!$AJ$6,"P",AC191="","")</f>
        <v/>
      </c>
      <c r="AL191" s="71"/>
      <c r="AM191" s="194" t="str">
        <f t="shared" si="13"/>
        <v/>
      </c>
      <c r="AN191" s="451" t="str">
        <f>TRIM(IF('3. Förpackningsdata'!Q191="","",'3. Förpackningsdata'!Q191))</f>
        <v/>
      </c>
      <c r="AO191" s="78" t="str">
        <f>IF(AQ191="","",IF('3. Förpackningsdata'!S191="","",'3. Förpackningsdata'!S191))</f>
        <v/>
      </c>
      <c r="AP191" s="29"/>
      <c r="AQ191" s="28" t="str">
        <f>IF('3. Förpackningsdata'!T191="","",'3. Förpackningsdata'!T191)</f>
        <v/>
      </c>
      <c r="AR191" s="26"/>
      <c r="AS191" s="26"/>
      <c r="AT191" s="26"/>
      <c r="AU191" s="26"/>
      <c r="AV191" s="26"/>
      <c r="AW191" s="358" t="str" cm="1">
        <f t="array" ref="AW191">_xlfn.IFS(AO191=Tabeller!$AK$5,"P",AO191=Tabeller!$AK$4,"L",AO191="","")</f>
        <v/>
      </c>
      <c r="AX191" s="29"/>
      <c r="AY191" s="357" t="str">
        <f t="shared" si="14"/>
        <v/>
      </c>
      <c r="AZ191" s="31" t="str">
        <f>TRIM(IF('3. Förpackningsdata'!U191="","",'3. Förpackningsdata'!U191))</f>
        <v/>
      </c>
      <c r="BA191" s="79" t="str">
        <f>IF(BC191="","",IF('3. Förpackningsdata'!W191="","",'3. Förpackningsdata'!W191))</f>
        <v/>
      </c>
      <c r="BB191" s="87"/>
      <c r="BC191" s="71" t="str">
        <f>IF('3. Förpackningsdata'!X191="","",'3. Förpackningsdata'!X191)</f>
        <v/>
      </c>
      <c r="BD191" s="87"/>
      <c r="BE191" s="87"/>
      <c r="BF191" s="87"/>
      <c r="BG191" s="87"/>
      <c r="BH191" s="87"/>
      <c r="BI191" s="148" t="str" cm="1">
        <f t="array" ref="BI191">_xlfn.IFS(BA191=Tabeller!$AK$5,"P",BA191=Tabeller!$AK$4,"L",BA191="","")</f>
        <v/>
      </c>
      <c r="BJ191" s="87"/>
      <c r="BK191" s="194" t="str">
        <f t="shared" si="15"/>
        <v/>
      </c>
      <c r="BL191" s="75" t="str">
        <f>TRIM(IF('3. Förpackningsdata'!Y191="","",'3. Förpackningsdata'!Y191))</f>
        <v/>
      </c>
    </row>
    <row r="192" spans="1:64" ht="15" x14ac:dyDescent="0.25">
      <c r="A192" s="73">
        <v>188</v>
      </c>
      <c r="B192" s="73" t="str">
        <f>'APH KIC KIA PC'!I192</f>
        <v>Välj…</v>
      </c>
      <c r="C192" s="73" t="str">
        <f>'APH KIC KIA PC'!K192</f>
        <v>Välj…</v>
      </c>
      <c r="D192" s="449">
        <f>'APH KIC KIA PC'!D192</f>
        <v>0</v>
      </c>
      <c r="E192" s="68" t="s">
        <v>112</v>
      </c>
      <c r="F192" s="68"/>
      <c r="G192" s="69">
        <v>1</v>
      </c>
      <c r="H192" s="534">
        <f>'3. Förpackningsdata'!F192</f>
        <v>0</v>
      </c>
      <c r="I192" s="534">
        <f>'3. Förpackningsdata'!G192</f>
        <v>0</v>
      </c>
      <c r="J192" s="534">
        <f>'3. Förpackningsdata'!I192</f>
        <v>0</v>
      </c>
      <c r="K192" s="534">
        <f>'3. Förpackningsdata'!H192</f>
        <v>0</v>
      </c>
      <c r="L192" s="81"/>
      <c r="M192" s="68" t="s">
        <v>1982</v>
      </c>
      <c r="N192" s="69" t="str">
        <f>IF('APH KIC KIA PC'!X192="","",'APH KIC KIA PC'!X192)</f>
        <v/>
      </c>
      <c r="O192" s="70" t="s">
        <v>1800</v>
      </c>
      <c r="P192" s="451" t="str">
        <f>TRIM('1. Artikeldata Grund'!D192)</f>
        <v/>
      </c>
      <c r="Q192" s="450" t="str">
        <f>IF(S192="","",IF('3. Förpackningsdata'!K192="","",'3. Förpackningsdata'!K192))</f>
        <v/>
      </c>
      <c r="R192" s="35"/>
      <c r="S192" s="28" t="str">
        <f>IF('3. Förpackningsdata'!L192="","",'3. Förpackningsdata'!L192)</f>
        <v/>
      </c>
      <c r="T192" s="26"/>
      <c r="U192" s="26"/>
      <c r="V192" s="26"/>
      <c r="W192" s="26"/>
      <c r="X192" s="26"/>
      <c r="Y192" s="358" t="str" cm="1">
        <f t="array" ref="Y192">IF(AC192&lt;&gt;Tabeller!$AJ$4,_xlfn.IFS(Q192=Tabeller!$AJ$3,"",Q192=Tabeller!$AM$4,"C",Q192=Tabeller!$AM$5,"L",Q192=Tabeller!$AM$6,"P",Q192="",""),"1")</f>
        <v/>
      </c>
      <c r="Z192" s="29"/>
      <c r="AA192" s="357" t="str">
        <f t="shared" si="12"/>
        <v/>
      </c>
      <c r="AB192" s="31" t="str">
        <f>TRIM(IF('3. Förpackningsdata'!M192="","",'3. Förpackningsdata'!M192))</f>
        <v/>
      </c>
      <c r="AC192" s="77" t="str">
        <f>IF(AE192="","",IF('3. Förpackningsdata'!O192="","",'3. Förpackningsdata'!O192))</f>
        <v/>
      </c>
      <c r="AD192" s="71"/>
      <c r="AE192" s="69" t="str">
        <f>IF('3. Förpackningsdata'!P192="","",'3. Förpackningsdata'!P192)</f>
        <v/>
      </c>
      <c r="AF192" s="81"/>
      <c r="AG192" s="81"/>
      <c r="AH192" s="81"/>
      <c r="AI192" s="81"/>
      <c r="AJ192" s="81"/>
      <c r="AK192" s="358" t="str" cm="1">
        <f t="array" ref="AK192">_xlfn.IFS(AC192=Tabeller!$AJ$4,"C",AC192=Tabeller!$AJ$5,"L",AC192=Tabeller!$AJ$6,"P",AC192="","")</f>
        <v/>
      </c>
      <c r="AL192" s="71"/>
      <c r="AM192" s="194" t="str">
        <f t="shared" si="13"/>
        <v/>
      </c>
      <c r="AN192" s="451" t="str">
        <f>TRIM(IF('3. Förpackningsdata'!Q192="","",'3. Förpackningsdata'!Q192))</f>
        <v/>
      </c>
      <c r="AO192" s="78" t="str">
        <f>IF(AQ192="","",IF('3. Förpackningsdata'!S192="","",'3. Förpackningsdata'!S192))</f>
        <v/>
      </c>
      <c r="AP192" s="29"/>
      <c r="AQ192" s="28" t="str">
        <f>IF('3. Förpackningsdata'!T192="","",'3. Förpackningsdata'!T192)</f>
        <v/>
      </c>
      <c r="AR192" s="26"/>
      <c r="AS192" s="26"/>
      <c r="AT192" s="26"/>
      <c r="AU192" s="26"/>
      <c r="AV192" s="26"/>
      <c r="AW192" s="358" t="str" cm="1">
        <f t="array" ref="AW192">_xlfn.IFS(AO192=Tabeller!$AK$5,"P",AO192=Tabeller!$AK$4,"L",AO192="","")</f>
        <v/>
      </c>
      <c r="AX192" s="29"/>
      <c r="AY192" s="357" t="str">
        <f t="shared" si="14"/>
        <v/>
      </c>
      <c r="AZ192" s="31" t="str">
        <f>TRIM(IF('3. Förpackningsdata'!U192="","",'3. Förpackningsdata'!U192))</f>
        <v/>
      </c>
      <c r="BA192" s="79" t="str">
        <f>IF(BC192="","",IF('3. Förpackningsdata'!W192="","",'3. Förpackningsdata'!W192))</f>
        <v/>
      </c>
      <c r="BB192" s="87"/>
      <c r="BC192" s="71" t="str">
        <f>IF('3. Förpackningsdata'!X192="","",'3. Förpackningsdata'!X192)</f>
        <v/>
      </c>
      <c r="BD192" s="87"/>
      <c r="BE192" s="87"/>
      <c r="BF192" s="87"/>
      <c r="BG192" s="87"/>
      <c r="BH192" s="87"/>
      <c r="BI192" s="148" t="str" cm="1">
        <f t="array" ref="BI192">_xlfn.IFS(BA192=Tabeller!$AK$5,"P",BA192=Tabeller!$AK$4,"L",BA192="","")</f>
        <v/>
      </c>
      <c r="BJ192" s="87"/>
      <c r="BK192" s="194" t="str">
        <f t="shared" si="15"/>
        <v/>
      </c>
      <c r="BL192" s="75" t="str">
        <f>TRIM(IF('3. Förpackningsdata'!Y192="","",'3. Förpackningsdata'!Y192))</f>
        <v/>
      </c>
    </row>
    <row r="193" spans="1:64" ht="15" x14ac:dyDescent="0.25">
      <c r="A193" s="73">
        <v>189</v>
      </c>
      <c r="B193" s="73" t="str">
        <f>'APH KIC KIA PC'!I193</f>
        <v>Välj…</v>
      </c>
      <c r="C193" s="73" t="str">
        <f>'APH KIC KIA PC'!K193</f>
        <v>Välj…</v>
      </c>
      <c r="D193" s="449">
        <f>'APH KIC KIA PC'!D193</f>
        <v>0</v>
      </c>
      <c r="E193" s="68" t="s">
        <v>112</v>
      </c>
      <c r="F193" s="68"/>
      <c r="G193" s="69">
        <v>1</v>
      </c>
      <c r="H193" s="534">
        <f>'3. Förpackningsdata'!F193</f>
        <v>0</v>
      </c>
      <c r="I193" s="534">
        <f>'3. Förpackningsdata'!G193</f>
        <v>0</v>
      </c>
      <c r="J193" s="534">
        <f>'3. Förpackningsdata'!I193</f>
        <v>0</v>
      </c>
      <c r="K193" s="534">
        <f>'3. Förpackningsdata'!H193</f>
        <v>0</v>
      </c>
      <c r="L193" s="81"/>
      <c r="M193" s="68" t="s">
        <v>1982</v>
      </c>
      <c r="N193" s="69" t="str">
        <f>IF('APH KIC KIA PC'!X193="","",'APH KIC KIA PC'!X193)</f>
        <v/>
      </c>
      <c r="O193" s="70" t="s">
        <v>1800</v>
      </c>
      <c r="P193" s="451" t="str">
        <f>TRIM('1. Artikeldata Grund'!D193)</f>
        <v/>
      </c>
      <c r="Q193" s="450" t="str">
        <f>IF(S193="","",IF('3. Förpackningsdata'!K193="","",'3. Förpackningsdata'!K193))</f>
        <v/>
      </c>
      <c r="R193" s="35"/>
      <c r="S193" s="28" t="str">
        <f>IF('3. Förpackningsdata'!L193="","",'3. Förpackningsdata'!L193)</f>
        <v/>
      </c>
      <c r="T193" s="26"/>
      <c r="U193" s="26"/>
      <c r="V193" s="26"/>
      <c r="W193" s="26"/>
      <c r="X193" s="26"/>
      <c r="Y193" s="358" t="str" cm="1">
        <f t="array" ref="Y193">IF(AC193&lt;&gt;Tabeller!$AJ$4,_xlfn.IFS(Q193=Tabeller!$AJ$3,"",Q193=Tabeller!$AM$4,"C",Q193=Tabeller!$AM$5,"L",Q193=Tabeller!$AM$6,"P",Q193="",""),"1")</f>
        <v/>
      </c>
      <c r="Z193" s="29"/>
      <c r="AA193" s="357" t="str">
        <f t="shared" si="12"/>
        <v/>
      </c>
      <c r="AB193" s="31" t="str">
        <f>TRIM(IF('3. Förpackningsdata'!M193="","",'3. Förpackningsdata'!M193))</f>
        <v/>
      </c>
      <c r="AC193" s="77" t="str">
        <f>IF(AE193="","",IF('3. Förpackningsdata'!O193="","",'3. Förpackningsdata'!O193))</f>
        <v/>
      </c>
      <c r="AD193" s="71"/>
      <c r="AE193" s="69" t="str">
        <f>IF('3. Förpackningsdata'!P193="","",'3. Förpackningsdata'!P193)</f>
        <v/>
      </c>
      <c r="AF193" s="81"/>
      <c r="AG193" s="81"/>
      <c r="AH193" s="81"/>
      <c r="AI193" s="81"/>
      <c r="AJ193" s="81"/>
      <c r="AK193" s="358" t="str" cm="1">
        <f t="array" ref="AK193">_xlfn.IFS(AC193=Tabeller!$AJ$4,"C",AC193=Tabeller!$AJ$5,"L",AC193=Tabeller!$AJ$6,"P",AC193="","")</f>
        <v/>
      </c>
      <c r="AL193" s="71"/>
      <c r="AM193" s="194" t="str">
        <f t="shared" si="13"/>
        <v/>
      </c>
      <c r="AN193" s="451" t="str">
        <f>TRIM(IF('3. Förpackningsdata'!Q193="","",'3. Förpackningsdata'!Q193))</f>
        <v/>
      </c>
      <c r="AO193" s="78" t="str">
        <f>IF(AQ193="","",IF('3. Förpackningsdata'!S193="","",'3. Förpackningsdata'!S193))</f>
        <v/>
      </c>
      <c r="AP193" s="29"/>
      <c r="AQ193" s="28" t="str">
        <f>IF('3. Förpackningsdata'!T193="","",'3. Förpackningsdata'!T193)</f>
        <v/>
      </c>
      <c r="AR193" s="26"/>
      <c r="AS193" s="26"/>
      <c r="AT193" s="26"/>
      <c r="AU193" s="26"/>
      <c r="AV193" s="26"/>
      <c r="AW193" s="358" t="str" cm="1">
        <f t="array" ref="AW193">_xlfn.IFS(AO193=Tabeller!$AK$5,"P",AO193=Tabeller!$AK$4,"L",AO193="","")</f>
        <v/>
      </c>
      <c r="AX193" s="29"/>
      <c r="AY193" s="357" t="str">
        <f t="shared" si="14"/>
        <v/>
      </c>
      <c r="AZ193" s="31" t="str">
        <f>TRIM(IF('3. Förpackningsdata'!U193="","",'3. Förpackningsdata'!U193))</f>
        <v/>
      </c>
      <c r="BA193" s="79" t="str">
        <f>IF(BC193="","",IF('3. Förpackningsdata'!W193="","",'3. Förpackningsdata'!W193))</f>
        <v/>
      </c>
      <c r="BB193" s="87"/>
      <c r="BC193" s="71" t="str">
        <f>IF('3. Förpackningsdata'!X193="","",'3. Förpackningsdata'!X193)</f>
        <v/>
      </c>
      <c r="BD193" s="87"/>
      <c r="BE193" s="87"/>
      <c r="BF193" s="87"/>
      <c r="BG193" s="87"/>
      <c r="BH193" s="87"/>
      <c r="BI193" s="148" t="str" cm="1">
        <f t="array" ref="BI193">_xlfn.IFS(BA193=Tabeller!$AK$5,"P",BA193=Tabeller!$AK$4,"L",BA193="","")</f>
        <v/>
      </c>
      <c r="BJ193" s="87"/>
      <c r="BK193" s="194" t="str">
        <f t="shared" si="15"/>
        <v/>
      </c>
      <c r="BL193" s="75" t="str">
        <f>TRIM(IF('3. Förpackningsdata'!Y193="","",'3. Förpackningsdata'!Y193))</f>
        <v/>
      </c>
    </row>
    <row r="194" spans="1:64" ht="15" x14ac:dyDescent="0.25">
      <c r="A194" s="73">
        <v>190</v>
      </c>
      <c r="B194" s="73" t="str">
        <f>'APH KIC KIA PC'!I194</f>
        <v>Välj…</v>
      </c>
      <c r="C194" s="73" t="str">
        <f>'APH KIC KIA PC'!K194</f>
        <v>Välj…</v>
      </c>
      <c r="D194" s="449">
        <f>'APH KIC KIA PC'!D194</f>
        <v>0</v>
      </c>
      <c r="E194" s="68" t="s">
        <v>112</v>
      </c>
      <c r="F194" s="68"/>
      <c r="G194" s="69">
        <v>1</v>
      </c>
      <c r="H194" s="534">
        <f>'3. Förpackningsdata'!F194</f>
        <v>0</v>
      </c>
      <c r="I194" s="534">
        <f>'3. Förpackningsdata'!G194</f>
        <v>0</v>
      </c>
      <c r="J194" s="534">
        <f>'3. Förpackningsdata'!I194</f>
        <v>0</v>
      </c>
      <c r="K194" s="534">
        <f>'3. Förpackningsdata'!H194</f>
        <v>0</v>
      </c>
      <c r="L194" s="81"/>
      <c r="M194" s="68" t="s">
        <v>1982</v>
      </c>
      <c r="N194" s="69" t="str">
        <f>IF('APH KIC KIA PC'!X194="","",'APH KIC KIA PC'!X194)</f>
        <v/>
      </c>
      <c r="O194" s="70" t="s">
        <v>1800</v>
      </c>
      <c r="P194" s="451" t="str">
        <f>TRIM('1. Artikeldata Grund'!D194)</f>
        <v/>
      </c>
      <c r="Q194" s="450" t="str">
        <f>IF(S194="","",IF('3. Förpackningsdata'!K194="","",'3. Förpackningsdata'!K194))</f>
        <v/>
      </c>
      <c r="R194" s="35"/>
      <c r="S194" s="28" t="str">
        <f>IF('3. Förpackningsdata'!L194="","",'3. Förpackningsdata'!L194)</f>
        <v/>
      </c>
      <c r="T194" s="26"/>
      <c r="U194" s="26"/>
      <c r="V194" s="26"/>
      <c r="W194" s="26"/>
      <c r="X194" s="26"/>
      <c r="Y194" s="358" t="str" cm="1">
        <f t="array" ref="Y194">IF(AC194&lt;&gt;Tabeller!$AJ$4,_xlfn.IFS(Q194=Tabeller!$AJ$3,"",Q194=Tabeller!$AM$4,"C",Q194=Tabeller!$AM$5,"L",Q194=Tabeller!$AM$6,"P",Q194="",""),"1")</f>
        <v/>
      </c>
      <c r="Z194" s="29"/>
      <c r="AA194" s="357" t="str">
        <f t="shared" si="12"/>
        <v/>
      </c>
      <c r="AB194" s="31" t="str">
        <f>TRIM(IF('3. Förpackningsdata'!M194="","",'3. Förpackningsdata'!M194))</f>
        <v/>
      </c>
      <c r="AC194" s="77" t="str">
        <f>IF(AE194="","",IF('3. Förpackningsdata'!O194="","",'3. Förpackningsdata'!O194))</f>
        <v/>
      </c>
      <c r="AD194" s="71"/>
      <c r="AE194" s="69" t="str">
        <f>IF('3. Förpackningsdata'!P194="","",'3. Förpackningsdata'!P194)</f>
        <v/>
      </c>
      <c r="AF194" s="81"/>
      <c r="AG194" s="81"/>
      <c r="AH194" s="81"/>
      <c r="AI194" s="81"/>
      <c r="AJ194" s="81"/>
      <c r="AK194" s="358" t="str" cm="1">
        <f t="array" ref="AK194">_xlfn.IFS(AC194=Tabeller!$AJ$4,"C",AC194=Tabeller!$AJ$5,"L",AC194=Tabeller!$AJ$6,"P",AC194="","")</f>
        <v/>
      </c>
      <c r="AL194" s="71"/>
      <c r="AM194" s="194" t="str">
        <f t="shared" si="13"/>
        <v/>
      </c>
      <c r="AN194" s="451" t="str">
        <f>TRIM(IF('3. Förpackningsdata'!Q194="","",'3. Förpackningsdata'!Q194))</f>
        <v/>
      </c>
      <c r="AO194" s="78" t="str">
        <f>IF(AQ194="","",IF('3. Förpackningsdata'!S194="","",'3. Förpackningsdata'!S194))</f>
        <v/>
      </c>
      <c r="AP194" s="29"/>
      <c r="AQ194" s="28" t="str">
        <f>IF('3. Förpackningsdata'!T194="","",'3. Förpackningsdata'!T194)</f>
        <v/>
      </c>
      <c r="AR194" s="26"/>
      <c r="AS194" s="26"/>
      <c r="AT194" s="26"/>
      <c r="AU194" s="26"/>
      <c r="AV194" s="26"/>
      <c r="AW194" s="358" t="str" cm="1">
        <f t="array" ref="AW194">_xlfn.IFS(AO194=Tabeller!$AK$5,"P",AO194=Tabeller!$AK$4,"L",AO194="","")</f>
        <v/>
      </c>
      <c r="AX194" s="29"/>
      <c r="AY194" s="357" t="str">
        <f t="shared" si="14"/>
        <v/>
      </c>
      <c r="AZ194" s="31" t="str">
        <f>TRIM(IF('3. Förpackningsdata'!U194="","",'3. Förpackningsdata'!U194))</f>
        <v/>
      </c>
      <c r="BA194" s="79" t="str">
        <f>IF(BC194="","",IF('3. Förpackningsdata'!W194="","",'3. Förpackningsdata'!W194))</f>
        <v/>
      </c>
      <c r="BB194" s="87"/>
      <c r="BC194" s="71" t="str">
        <f>IF('3. Förpackningsdata'!X194="","",'3. Förpackningsdata'!X194)</f>
        <v/>
      </c>
      <c r="BD194" s="87"/>
      <c r="BE194" s="87"/>
      <c r="BF194" s="87"/>
      <c r="BG194" s="87"/>
      <c r="BH194" s="87"/>
      <c r="BI194" s="148" t="str" cm="1">
        <f t="array" ref="BI194">_xlfn.IFS(BA194=Tabeller!$AK$5,"P",BA194=Tabeller!$AK$4,"L",BA194="","")</f>
        <v/>
      </c>
      <c r="BJ194" s="87"/>
      <c r="BK194" s="194" t="str">
        <f t="shared" si="15"/>
        <v/>
      </c>
      <c r="BL194" s="75" t="str">
        <f>TRIM(IF('3. Förpackningsdata'!Y194="","",'3. Förpackningsdata'!Y194))</f>
        <v/>
      </c>
    </row>
    <row r="195" spans="1:64" ht="15" x14ac:dyDescent="0.25">
      <c r="A195" s="73">
        <v>191</v>
      </c>
      <c r="B195" s="73" t="str">
        <f>'APH KIC KIA PC'!I195</f>
        <v>Välj…</v>
      </c>
      <c r="C195" s="73" t="str">
        <f>'APH KIC KIA PC'!K195</f>
        <v>Välj…</v>
      </c>
      <c r="D195" s="449">
        <f>'APH KIC KIA PC'!D195</f>
        <v>0</v>
      </c>
      <c r="E195" s="68" t="s">
        <v>112</v>
      </c>
      <c r="F195" s="68"/>
      <c r="G195" s="69">
        <v>1</v>
      </c>
      <c r="H195" s="534">
        <f>'3. Förpackningsdata'!F195</f>
        <v>0</v>
      </c>
      <c r="I195" s="534">
        <f>'3. Förpackningsdata'!G195</f>
        <v>0</v>
      </c>
      <c r="J195" s="534">
        <f>'3. Förpackningsdata'!I195</f>
        <v>0</v>
      </c>
      <c r="K195" s="534">
        <f>'3. Förpackningsdata'!H195</f>
        <v>0</v>
      </c>
      <c r="L195" s="81"/>
      <c r="M195" s="68" t="s">
        <v>1982</v>
      </c>
      <c r="N195" s="69" t="str">
        <f>IF('APH KIC KIA PC'!X195="","",'APH KIC KIA PC'!X195)</f>
        <v/>
      </c>
      <c r="O195" s="70" t="s">
        <v>1800</v>
      </c>
      <c r="P195" s="451" t="str">
        <f>TRIM('1. Artikeldata Grund'!D195)</f>
        <v/>
      </c>
      <c r="Q195" s="450" t="str">
        <f>IF(S195="","",IF('3. Förpackningsdata'!K195="","",'3. Förpackningsdata'!K195))</f>
        <v/>
      </c>
      <c r="R195" s="35"/>
      <c r="S195" s="28" t="str">
        <f>IF('3. Förpackningsdata'!L195="","",'3. Förpackningsdata'!L195)</f>
        <v/>
      </c>
      <c r="T195" s="26"/>
      <c r="U195" s="26"/>
      <c r="V195" s="26"/>
      <c r="W195" s="26"/>
      <c r="X195" s="26"/>
      <c r="Y195" s="358" t="str" cm="1">
        <f t="array" ref="Y195">IF(AC195&lt;&gt;Tabeller!$AJ$4,_xlfn.IFS(Q195=Tabeller!$AJ$3,"",Q195=Tabeller!$AM$4,"C",Q195=Tabeller!$AM$5,"L",Q195=Tabeller!$AM$6,"P",Q195="",""),"1")</f>
        <v/>
      </c>
      <c r="Z195" s="29"/>
      <c r="AA195" s="357" t="str">
        <f t="shared" si="12"/>
        <v/>
      </c>
      <c r="AB195" s="31" t="str">
        <f>TRIM(IF('3. Förpackningsdata'!M195="","",'3. Förpackningsdata'!M195))</f>
        <v/>
      </c>
      <c r="AC195" s="77" t="str">
        <f>IF(AE195="","",IF('3. Förpackningsdata'!O195="","",'3. Förpackningsdata'!O195))</f>
        <v/>
      </c>
      <c r="AD195" s="71"/>
      <c r="AE195" s="69" t="str">
        <f>IF('3. Förpackningsdata'!P195="","",'3. Förpackningsdata'!P195)</f>
        <v/>
      </c>
      <c r="AF195" s="81"/>
      <c r="AG195" s="81"/>
      <c r="AH195" s="81"/>
      <c r="AI195" s="81"/>
      <c r="AJ195" s="81"/>
      <c r="AK195" s="358" t="str" cm="1">
        <f t="array" ref="AK195">_xlfn.IFS(AC195=Tabeller!$AJ$4,"C",AC195=Tabeller!$AJ$5,"L",AC195=Tabeller!$AJ$6,"P",AC195="","")</f>
        <v/>
      </c>
      <c r="AL195" s="71"/>
      <c r="AM195" s="194" t="str">
        <f t="shared" si="13"/>
        <v/>
      </c>
      <c r="AN195" s="451" t="str">
        <f>TRIM(IF('3. Förpackningsdata'!Q195="","",'3. Förpackningsdata'!Q195))</f>
        <v/>
      </c>
      <c r="AO195" s="78" t="str">
        <f>IF(AQ195="","",IF('3. Förpackningsdata'!S195="","",'3. Förpackningsdata'!S195))</f>
        <v/>
      </c>
      <c r="AP195" s="29"/>
      <c r="AQ195" s="28" t="str">
        <f>IF('3. Förpackningsdata'!T195="","",'3. Förpackningsdata'!T195)</f>
        <v/>
      </c>
      <c r="AR195" s="26"/>
      <c r="AS195" s="26"/>
      <c r="AT195" s="26"/>
      <c r="AU195" s="26"/>
      <c r="AV195" s="26"/>
      <c r="AW195" s="358" t="str" cm="1">
        <f t="array" ref="AW195">_xlfn.IFS(AO195=Tabeller!$AK$5,"P",AO195=Tabeller!$AK$4,"L",AO195="","")</f>
        <v/>
      </c>
      <c r="AX195" s="29"/>
      <c r="AY195" s="357" t="str">
        <f t="shared" si="14"/>
        <v/>
      </c>
      <c r="AZ195" s="31" t="str">
        <f>TRIM(IF('3. Förpackningsdata'!U195="","",'3. Förpackningsdata'!U195))</f>
        <v/>
      </c>
      <c r="BA195" s="79" t="str">
        <f>IF(BC195="","",IF('3. Förpackningsdata'!W195="","",'3. Förpackningsdata'!W195))</f>
        <v/>
      </c>
      <c r="BB195" s="87"/>
      <c r="BC195" s="71" t="str">
        <f>IF('3. Förpackningsdata'!X195="","",'3. Förpackningsdata'!X195)</f>
        <v/>
      </c>
      <c r="BD195" s="87"/>
      <c r="BE195" s="87"/>
      <c r="BF195" s="87"/>
      <c r="BG195" s="87"/>
      <c r="BH195" s="87"/>
      <c r="BI195" s="148" t="str" cm="1">
        <f t="array" ref="BI195">_xlfn.IFS(BA195=Tabeller!$AK$5,"P",BA195=Tabeller!$AK$4,"L",BA195="","")</f>
        <v/>
      </c>
      <c r="BJ195" s="87"/>
      <c r="BK195" s="194" t="str">
        <f t="shared" si="15"/>
        <v/>
      </c>
      <c r="BL195" s="75" t="str">
        <f>TRIM(IF('3. Förpackningsdata'!Y195="","",'3. Förpackningsdata'!Y195))</f>
        <v/>
      </c>
    </row>
    <row r="196" spans="1:64" ht="15" x14ac:dyDescent="0.25">
      <c r="A196" s="73">
        <v>192</v>
      </c>
      <c r="B196" s="73" t="str">
        <f>'APH KIC KIA PC'!I196</f>
        <v>Välj…</v>
      </c>
      <c r="C196" s="73" t="str">
        <f>'APH KIC KIA PC'!K196</f>
        <v>Välj…</v>
      </c>
      <c r="D196" s="449">
        <f>'APH KIC KIA PC'!D196</f>
        <v>0</v>
      </c>
      <c r="E196" s="68" t="s">
        <v>112</v>
      </c>
      <c r="F196" s="68"/>
      <c r="G196" s="69">
        <v>1</v>
      </c>
      <c r="H196" s="534">
        <f>'3. Förpackningsdata'!F196</f>
        <v>0</v>
      </c>
      <c r="I196" s="534">
        <f>'3. Förpackningsdata'!G196</f>
        <v>0</v>
      </c>
      <c r="J196" s="534">
        <f>'3. Förpackningsdata'!I196</f>
        <v>0</v>
      </c>
      <c r="K196" s="534">
        <f>'3. Förpackningsdata'!H196</f>
        <v>0</v>
      </c>
      <c r="L196" s="81"/>
      <c r="M196" s="68" t="s">
        <v>1982</v>
      </c>
      <c r="N196" s="69" t="str">
        <f>IF('APH KIC KIA PC'!X196="","",'APH KIC KIA PC'!X196)</f>
        <v/>
      </c>
      <c r="O196" s="70" t="s">
        <v>1800</v>
      </c>
      <c r="P196" s="451" t="str">
        <f>TRIM('1. Artikeldata Grund'!D196)</f>
        <v/>
      </c>
      <c r="Q196" s="450" t="str">
        <f>IF(S196="","",IF('3. Förpackningsdata'!K196="","",'3. Förpackningsdata'!K196))</f>
        <v/>
      </c>
      <c r="R196" s="35"/>
      <c r="S196" s="28" t="str">
        <f>IF('3. Förpackningsdata'!L196="","",'3. Förpackningsdata'!L196)</f>
        <v/>
      </c>
      <c r="T196" s="26"/>
      <c r="U196" s="26"/>
      <c r="V196" s="26"/>
      <c r="W196" s="26"/>
      <c r="X196" s="26"/>
      <c r="Y196" s="358" t="str" cm="1">
        <f t="array" ref="Y196">IF(AC196&lt;&gt;Tabeller!$AJ$4,_xlfn.IFS(Q196=Tabeller!$AJ$3,"",Q196=Tabeller!$AM$4,"C",Q196=Tabeller!$AM$5,"L",Q196=Tabeller!$AM$6,"P",Q196="",""),"1")</f>
        <v/>
      </c>
      <c r="Z196" s="29"/>
      <c r="AA196" s="357" t="str">
        <f t="shared" si="12"/>
        <v/>
      </c>
      <c r="AB196" s="31" t="str">
        <f>TRIM(IF('3. Förpackningsdata'!M196="","",'3. Förpackningsdata'!M196))</f>
        <v/>
      </c>
      <c r="AC196" s="77" t="str">
        <f>IF(AE196="","",IF('3. Förpackningsdata'!O196="","",'3. Förpackningsdata'!O196))</f>
        <v/>
      </c>
      <c r="AD196" s="71"/>
      <c r="AE196" s="69" t="str">
        <f>IF('3. Förpackningsdata'!P196="","",'3. Förpackningsdata'!P196)</f>
        <v/>
      </c>
      <c r="AF196" s="81"/>
      <c r="AG196" s="81"/>
      <c r="AH196" s="81"/>
      <c r="AI196" s="81"/>
      <c r="AJ196" s="81"/>
      <c r="AK196" s="358" t="str" cm="1">
        <f t="array" ref="AK196">_xlfn.IFS(AC196=Tabeller!$AJ$4,"C",AC196=Tabeller!$AJ$5,"L",AC196=Tabeller!$AJ$6,"P",AC196="","")</f>
        <v/>
      </c>
      <c r="AL196" s="71"/>
      <c r="AM196" s="194" t="str">
        <f t="shared" si="13"/>
        <v/>
      </c>
      <c r="AN196" s="451" t="str">
        <f>TRIM(IF('3. Förpackningsdata'!Q196="","",'3. Förpackningsdata'!Q196))</f>
        <v/>
      </c>
      <c r="AO196" s="78" t="str">
        <f>IF(AQ196="","",IF('3. Förpackningsdata'!S196="","",'3. Förpackningsdata'!S196))</f>
        <v/>
      </c>
      <c r="AP196" s="29"/>
      <c r="AQ196" s="28" t="str">
        <f>IF('3. Förpackningsdata'!T196="","",'3. Förpackningsdata'!T196)</f>
        <v/>
      </c>
      <c r="AR196" s="26"/>
      <c r="AS196" s="26"/>
      <c r="AT196" s="26"/>
      <c r="AU196" s="26"/>
      <c r="AV196" s="26"/>
      <c r="AW196" s="358" t="str" cm="1">
        <f t="array" ref="AW196">_xlfn.IFS(AO196=Tabeller!$AK$5,"P",AO196=Tabeller!$AK$4,"L",AO196="","")</f>
        <v/>
      </c>
      <c r="AX196" s="29"/>
      <c r="AY196" s="357" t="str">
        <f t="shared" si="14"/>
        <v/>
      </c>
      <c r="AZ196" s="31" t="str">
        <f>TRIM(IF('3. Förpackningsdata'!U196="","",'3. Förpackningsdata'!U196))</f>
        <v/>
      </c>
      <c r="BA196" s="79" t="str">
        <f>IF(BC196="","",IF('3. Förpackningsdata'!W196="","",'3. Förpackningsdata'!W196))</f>
        <v/>
      </c>
      <c r="BB196" s="87"/>
      <c r="BC196" s="71" t="str">
        <f>IF('3. Förpackningsdata'!X196="","",'3. Förpackningsdata'!X196)</f>
        <v/>
      </c>
      <c r="BD196" s="87"/>
      <c r="BE196" s="87"/>
      <c r="BF196" s="87"/>
      <c r="BG196" s="87"/>
      <c r="BH196" s="87"/>
      <c r="BI196" s="148" t="str" cm="1">
        <f t="array" ref="BI196">_xlfn.IFS(BA196=Tabeller!$AK$5,"P",BA196=Tabeller!$AK$4,"L",BA196="","")</f>
        <v/>
      </c>
      <c r="BJ196" s="87"/>
      <c r="BK196" s="194" t="str">
        <f t="shared" si="15"/>
        <v/>
      </c>
      <c r="BL196" s="75" t="str">
        <f>TRIM(IF('3. Förpackningsdata'!Y196="","",'3. Förpackningsdata'!Y196))</f>
        <v/>
      </c>
    </row>
    <row r="197" spans="1:64" ht="15" x14ac:dyDescent="0.25">
      <c r="A197" s="73">
        <v>193</v>
      </c>
      <c r="B197" s="73" t="str">
        <f>'APH KIC KIA PC'!I197</f>
        <v>Välj…</v>
      </c>
      <c r="C197" s="73" t="str">
        <f>'APH KIC KIA PC'!K197</f>
        <v>Välj…</v>
      </c>
      <c r="D197" s="449">
        <f>'APH KIC KIA PC'!D197</f>
        <v>0</v>
      </c>
      <c r="E197" s="68" t="s">
        <v>112</v>
      </c>
      <c r="F197" s="68"/>
      <c r="G197" s="69">
        <v>1</v>
      </c>
      <c r="H197" s="534">
        <f>'3. Förpackningsdata'!F197</f>
        <v>0</v>
      </c>
      <c r="I197" s="534">
        <f>'3. Förpackningsdata'!G197</f>
        <v>0</v>
      </c>
      <c r="J197" s="534">
        <f>'3. Förpackningsdata'!I197</f>
        <v>0</v>
      </c>
      <c r="K197" s="534">
        <f>'3. Förpackningsdata'!H197</f>
        <v>0</v>
      </c>
      <c r="L197" s="81"/>
      <c r="M197" s="68" t="s">
        <v>1982</v>
      </c>
      <c r="N197" s="69" t="str">
        <f>IF('APH KIC KIA PC'!X197="","",'APH KIC KIA PC'!X197)</f>
        <v/>
      </c>
      <c r="O197" s="70" t="s">
        <v>1800</v>
      </c>
      <c r="P197" s="451" t="str">
        <f>TRIM('1. Artikeldata Grund'!D197)</f>
        <v/>
      </c>
      <c r="Q197" s="450" t="str">
        <f>IF(S197="","",IF('3. Förpackningsdata'!K197="","",'3. Förpackningsdata'!K197))</f>
        <v/>
      </c>
      <c r="R197" s="35"/>
      <c r="S197" s="28" t="str">
        <f>IF('3. Förpackningsdata'!L197="","",'3. Förpackningsdata'!L197)</f>
        <v/>
      </c>
      <c r="T197" s="26"/>
      <c r="U197" s="26"/>
      <c r="V197" s="26"/>
      <c r="W197" s="26"/>
      <c r="X197" s="26"/>
      <c r="Y197" s="358" t="str" cm="1">
        <f t="array" ref="Y197">IF(AC197&lt;&gt;Tabeller!$AJ$4,_xlfn.IFS(Q197=Tabeller!$AJ$3,"",Q197=Tabeller!$AM$4,"C",Q197=Tabeller!$AM$5,"L",Q197=Tabeller!$AM$6,"P",Q197="",""),"1")</f>
        <v/>
      </c>
      <c r="Z197" s="29"/>
      <c r="AA197" s="357" t="str">
        <f t="shared" si="12"/>
        <v/>
      </c>
      <c r="AB197" s="31" t="str">
        <f>TRIM(IF('3. Förpackningsdata'!M197="","",'3. Förpackningsdata'!M197))</f>
        <v/>
      </c>
      <c r="AC197" s="77" t="str">
        <f>IF(AE197="","",IF('3. Förpackningsdata'!O197="","",'3. Förpackningsdata'!O197))</f>
        <v/>
      </c>
      <c r="AD197" s="71"/>
      <c r="AE197" s="69" t="str">
        <f>IF('3. Förpackningsdata'!P197="","",'3. Förpackningsdata'!P197)</f>
        <v/>
      </c>
      <c r="AF197" s="81"/>
      <c r="AG197" s="81"/>
      <c r="AH197" s="81"/>
      <c r="AI197" s="81"/>
      <c r="AJ197" s="81"/>
      <c r="AK197" s="358" t="str" cm="1">
        <f t="array" ref="AK197">_xlfn.IFS(AC197=Tabeller!$AJ$4,"C",AC197=Tabeller!$AJ$5,"L",AC197=Tabeller!$AJ$6,"P",AC197="","")</f>
        <v/>
      </c>
      <c r="AL197" s="71"/>
      <c r="AM197" s="194" t="str">
        <f t="shared" si="13"/>
        <v/>
      </c>
      <c r="AN197" s="451" t="str">
        <f>TRIM(IF('3. Förpackningsdata'!Q197="","",'3. Förpackningsdata'!Q197))</f>
        <v/>
      </c>
      <c r="AO197" s="78" t="str">
        <f>IF(AQ197="","",IF('3. Förpackningsdata'!S197="","",'3. Förpackningsdata'!S197))</f>
        <v/>
      </c>
      <c r="AP197" s="29"/>
      <c r="AQ197" s="28" t="str">
        <f>IF('3. Förpackningsdata'!T197="","",'3. Förpackningsdata'!T197)</f>
        <v/>
      </c>
      <c r="AR197" s="26"/>
      <c r="AS197" s="26"/>
      <c r="AT197" s="26"/>
      <c r="AU197" s="26"/>
      <c r="AV197" s="26"/>
      <c r="AW197" s="358" t="str" cm="1">
        <f t="array" ref="AW197">_xlfn.IFS(AO197=Tabeller!$AK$5,"P",AO197=Tabeller!$AK$4,"L",AO197="","")</f>
        <v/>
      </c>
      <c r="AX197" s="29"/>
      <c r="AY197" s="357" t="str">
        <f t="shared" si="14"/>
        <v/>
      </c>
      <c r="AZ197" s="31" t="str">
        <f>TRIM(IF('3. Förpackningsdata'!U197="","",'3. Förpackningsdata'!U197))</f>
        <v/>
      </c>
      <c r="BA197" s="79" t="str">
        <f>IF(BC197="","",IF('3. Förpackningsdata'!W197="","",'3. Förpackningsdata'!W197))</f>
        <v/>
      </c>
      <c r="BB197" s="87"/>
      <c r="BC197" s="71" t="str">
        <f>IF('3. Förpackningsdata'!X197="","",'3. Förpackningsdata'!X197)</f>
        <v/>
      </c>
      <c r="BD197" s="87"/>
      <c r="BE197" s="87"/>
      <c r="BF197" s="87"/>
      <c r="BG197" s="87"/>
      <c r="BH197" s="87"/>
      <c r="BI197" s="148" t="str" cm="1">
        <f t="array" ref="BI197">_xlfn.IFS(BA197=Tabeller!$AK$5,"P",BA197=Tabeller!$AK$4,"L",BA197="","")</f>
        <v/>
      </c>
      <c r="BJ197" s="87"/>
      <c r="BK197" s="194" t="str">
        <f t="shared" si="15"/>
        <v/>
      </c>
      <c r="BL197" s="75" t="str">
        <f>TRIM(IF('3. Förpackningsdata'!Y197="","",'3. Förpackningsdata'!Y197))</f>
        <v/>
      </c>
    </row>
    <row r="198" spans="1:64" ht="15" x14ac:dyDescent="0.25">
      <c r="A198" s="73">
        <v>194</v>
      </c>
      <c r="B198" s="73" t="str">
        <f>'APH KIC KIA PC'!I198</f>
        <v>Välj…</v>
      </c>
      <c r="C198" s="73" t="str">
        <f>'APH KIC KIA PC'!K198</f>
        <v>Välj…</v>
      </c>
      <c r="D198" s="449">
        <f>'APH KIC KIA PC'!D198</f>
        <v>0</v>
      </c>
      <c r="E198" s="68" t="s">
        <v>112</v>
      </c>
      <c r="F198" s="68"/>
      <c r="G198" s="69">
        <v>1</v>
      </c>
      <c r="H198" s="534">
        <f>'3. Förpackningsdata'!F198</f>
        <v>0</v>
      </c>
      <c r="I198" s="534">
        <f>'3. Förpackningsdata'!G198</f>
        <v>0</v>
      </c>
      <c r="J198" s="534">
        <f>'3. Förpackningsdata'!I198</f>
        <v>0</v>
      </c>
      <c r="K198" s="534">
        <f>'3. Förpackningsdata'!H198</f>
        <v>0</v>
      </c>
      <c r="L198" s="81"/>
      <c r="M198" s="68" t="s">
        <v>1982</v>
      </c>
      <c r="N198" s="69" t="str">
        <f>IF('APH KIC KIA PC'!X198="","",'APH KIC KIA PC'!X198)</f>
        <v/>
      </c>
      <c r="O198" s="70" t="s">
        <v>1800</v>
      </c>
      <c r="P198" s="451" t="str">
        <f>TRIM('1. Artikeldata Grund'!D198)</f>
        <v/>
      </c>
      <c r="Q198" s="450" t="str">
        <f>IF(S198="","",IF('3. Förpackningsdata'!K198="","",'3. Förpackningsdata'!K198))</f>
        <v/>
      </c>
      <c r="R198" s="35"/>
      <c r="S198" s="28" t="str">
        <f>IF('3. Förpackningsdata'!L198="","",'3. Förpackningsdata'!L198)</f>
        <v/>
      </c>
      <c r="T198" s="26"/>
      <c r="U198" s="26"/>
      <c r="V198" s="26"/>
      <c r="W198" s="26"/>
      <c r="X198" s="26"/>
      <c r="Y198" s="358" t="str" cm="1">
        <f t="array" ref="Y198">IF(AC198&lt;&gt;Tabeller!$AJ$4,_xlfn.IFS(Q198=Tabeller!$AJ$3,"",Q198=Tabeller!$AM$4,"C",Q198=Tabeller!$AM$5,"L",Q198=Tabeller!$AM$6,"P",Q198="",""),"1")</f>
        <v/>
      </c>
      <c r="Z198" s="29"/>
      <c r="AA198" s="357" t="str">
        <f t="shared" si="12"/>
        <v/>
      </c>
      <c r="AB198" s="31" t="str">
        <f>TRIM(IF('3. Förpackningsdata'!M198="","",'3. Förpackningsdata'!M198))</f>
        <v/>
      </c>
      <c r="AC198" s="77" t="str">
        <f>IF(AE198="","",IF('3. Förpackningsdata'!O198="","",'3. Förpackningsdata'!O198))</f>
        <v/>
      </c>
      <c r="AD198" s="71"/>
      <c r="AE198" s="69" t="str">
        <f>IF('3. Förpackningsdata'!P198="","",'3. Förpackningsdata'!P198)</f>
        <v/>
      </c>
      <c r="AF198" s="81"/>
      <c r="AG198" s="81"/>
      <c r="AH198" s="81"/>
      <c r="AI198" s="81"/>
      <c r="AJ198" s="81"/>
      <c r="AK198" s="358" t="str" cm="1">
        <f t="array" ref="AK198">_xlfn.IFS(AC198=Tabeller!$AJ$4,"C",AC198=Tabeller!$AJ$5,"L",AC198=Tabeller!$AJ$6,"P",AC198="","")</f>
        <v/>
      </c>
      <c r="AL198" s="71"/>
      <c r="AM198" s="194" t="str">
        <f t="shared" si="13"/>
        <v/>
      </c>
      <c r="AN198" s="451" t="str">
        <f>TRIM(IF('3. Förpackningsdata'!Q198="","",'3. Förpackningsdata'!Q198))</f>
        <v/>
      </c>
      <c r="AO198" s="78" t="str">
        <f>IF(AQ198="","",IF('3. Förpackningsdata'!S198="","",'3. Förpackningsdata'!S198))</f>
        <v/>
      </c>
      <c r="AP198" s="29"/>
      <c r="AQ198" s="28" t="str">
        <f>IF('3. Förpackningsdata'!T198="","",'3. Förpackningsdata'!T198)</f>
        <v/>
      </c>
      <c r="AR198" s="26"/>
      <c r="AS198" s="26"/>
      <c r="AT198" s="26"/>
      <c r="AU198" s="26"/>
      <c r="AV198" s="26"/>
      <c r="AW198" s="358" t="str" cm="1">
        <f t="array" ref="AW198">_xlfn.IFS(AO198=Tabeller!$AK$5,"P",AO198=Tabeller!$AK$4,"L",AO198="","")</f>
        <v/>
      </c>
      <c r="AX198" s="29"/>
      <c r="AY198" s="357" t="str">
        <f t="shared" si="14"/>
        <v/>
      </c>
      <c r="AZ198" s="31" t="str">
        <f>TRIM(IF('3. Förpackningsdata'!U198="","",'3. Förpackningsdata'!U198))</f>
        <v/>
      </c>
      <c r="BA198" s="79" t="str">
        <f>IF(BC198="","",IF('3. Förpackningsdata'!W198="","",'3. Förpackningsdata'!W198))</f>
        <v/>
      </c>
      <c r="BB198" s="87"/>
      <c r="BC198" s="71" t="str">
        <f>IF('3. Förpackningsdata'!X198="","",'3. Förpackningsdata'!X198)</f>
        <v/>
      </c>
      <c r="BD198" s="87"/>
      <c r="BE198" s="87"/>
      <c r="BF198" s="87"/>
      <c r="BG198" s="87"/>
      <c r="BH198" s="87"/>
      <c r="BI198" s="148" t="str" cm="1">
        <f t="array" ref="BI198">_xlfn.IFS(BA198=Tabeller!$AK$5,"P",BA198=Tabeller!$AK$4,"L",BA198="","")</f>
        <v/>
      </c>
      <c r="BJ198" s="87"/>
      <c r="BK198" s="194" t="str">
        <f t="shared" si="15"/>
        <v/>
      </c>
      <c r="BL198" s="75" t="str">
        <f>TRIM(IF('3. Förpackningsdata'!Y198="","",'3. Förpackningsdata'!Y198))</f>
        <v/>
      </c>
    </row>
    <row r="199" spans="1:64" ht="15" x14ac:dyDescent="0.25">
      <c r="A199" s="73">
        <v>195</v>
      </c>
      <c r="B199" s="73" t="str">
        <f>'APH KIC KIA PC'!I199</f>
        <v>Välj…</v>
      </c>
      <c r="C199" s="73" t="str">
        <f>'APH KIC KIA PC'!K199</f>
        <v>Välj…</v>
      </c>
      <c r="D199" s="449">
        <f>'APH KIC KIA PC'!D199</f>
        <v>0</v>
      </c>
      <c r="E199" s="68" t="s">
        <v>112</v>
      </c>
      <c r="F199" s="68"/>
      <c r="G199" s="69">
        <v>1</v>
      </c>
      <c r="H199" s="534">
        <f>'3. Förpackningsdata'!F199</f>
        <v>0</v>
      </c>
      <c r="I199" s="534">
        <f>'3. Förpackningsdata'!G199</f>
        <v>0</v>
      </c>
      <c r="J199" s="534">
        <f>'3. Förpackningsdata'!I199</f>
        <v>0</v>
      </c>
      <c r="K199" s="534">
        <f>'3. Förpackningsdata'!H199</f>
        <v>0</v>
      </c>
      <c r="L199" s="81"/>
      <c r="M199" s="68" t="s">
        <v>1982</v>
      </c>
      <c r="N199" s="69" t="str">
        <f>IF('APH KIC KIA PC'!X199="","",'APH KIC KIA PC'!X199)</f>
        <v/>
      </c>
      <c r="O199" s="70" t="s">
        <v>1800</v>
      </c>
      <c r="P199" s="451" t="str">
        <f>TRIM('1. Artikeldata Grund'!D199)</f>
        <v/>
      </c>
      <c r="Q199" s="450" t="str">
        <f>IF(S199="","",IF('3. Förpackningsdata'!K199="","",'3. Förpackningsdata'!K199))</f>
        <v/>
      </c>
      <c r="R199" s="35"/>
      <c r="S199" s="28" t="str">
        <f>IF('3. Förpackningsdata'!L199="","",'3. Förpackningsdata'!L199)</f>
        <v/>
      </c>
      <c r="T199" s="26"/>
      <c r="U199" s="26"/>
      <c r="V199" s="26"/>
      <c r="W199" s="26"/>
      <c r="X199" s="26"/>
      <c r="Y199" s="358" t="str" cm="1">
        <f t="array" ref="Y199">IF(AC199&lt;&gt;Tabeller!$AJ$4,_xlfn.IFS(Q199=Tabeller!$AJ$3,"",Q199=Tabeller!$AM$4,"C",Q199=Tabeller!$AM$5,"L",Q199=Tabeller!$AM$6,"P",Q199="",""),"1")</f>
        <v/>
      </c>
      <c r="Z199" s="29"/>
      <c r="AA199" s="357" t="str">
        <f t="shared" si="12"/>
        <v/>
      </c>
      <c r="AB199" s="31" t="str">
        <f>TRIM(IF('3. Förpackningsdata'!M199="","",'3. Förpackningsdata'!M199))</f>
        <v/>
      </c>
      <c r="AC199" s="77" t="str">
        <f>IF(AE199="","",IF('3. Förpackningsdata'!O199="","",'3. Förpackningsdata'!O199))</f>
        <v/>
      </c>
      <c r="AD199" s="71"/>
      <c r="AE199" s="69" t="str">
        <f>IF('3. Förpackningsdata'!P199="","",'3. Förpackningsdata'!P199)</f>
        <v/>
      </c>
      <c r="AF199" s="81"/>
      <c r="AG199" s="81"/>
      <c r="AH199" s="81"/>
      <c r="AI199" s="81"/>
      <c r="AJ199" s="81"/>
      <c r="AK199" s="358" t="str" cm="1">
        <f t="array" ref="AK199">_xlfn.IFS(AC199=Tabeller!$AJ$4,"C",AC199=Tabeller!$AJ$5,"L",AC199=Tabeller!$AJ$6,"P",AC199="","")</f>
        <v/>
      </c>
      <c r="AL199" s="71"/>
      <c r="AM199" s="194" t="str">
        <f t="shared" si="13"/>
        <v/>
      </c>
      <c r="AN199" s="451" t="str">
        <f>TRIM(IF('3. Förpackningsdata'!Q199="","",'3. Förpackningsdata'!Q199))</f>
        <v/>
      </c>
      <c r="AO199" s="78" t="str">
        <f>IF(AQ199="","",IF('3. Förpackningsdata'!S199="","",'3. Förpackningsdata'!S199))</f>
        <v/>
      </c>
      <c r="AP199" s="29"/>
      <c r="AQ199" s="28" t="str">
        <f>IF('3. Förpackningsdata'!T199="","",'3. Förpackningsdata'!T199)</f>
        <v/>
      </c>
      <c r="AR199" s="26"/>
      <c r="AS199" s="26"/>
      <c r="AT199" s="26"/>
      <c r="AU199" s="26"/>
      <c r="AV199" s="26"/>
      <c r="AW199" s="358" t="str" cm="1">
        <f t="array" ref="AW199">_xlfn.IFS(AO199=Tabeller!$AK$5,"P",AO199=Tabeller!$AK$4,"L",AO199="","")</f>
        <v/>
      </c>
      <c r="AX199" s="29"/>
      <c r="AY199" s="357" t="str">
        <f t="shared" si="14"/>
        <v/>
      </c>
      <c r="AZ199" s="31" t="str">
        <f>TRIM(IF('3. Förpackningsdata'!U199="","",'3. Förpackningsdata'!U199))</f>
        <v/>
      </c>
      <c r="BA199" s="79" t="str">
        <f>IF(BC199="","",IF('3. Förpackningsdata'!W199="","",'3. Förpackningsdata'!W199))</f>
        <v/>
      </c>
      <c r="BB199" s="87"/>
      <c r="BC199" s="71" t="str">
        <f>IF('3. Förpackningsdata'!X199="","",'3. Förpackningsdata'!X199)</f>
        <v/>
      </c>
      <c r="BD199" s="87"/>
      <c r="BE199" s="87"/>
      <c r="BF199" s="87"/>
      <c r="BG199" s="87"/>
      <c r="BH199" s="87"/>
      <c r="BI199" s="148" t="str" cm="1">
        <f t="array" ref="BI199">_xlfn.IFS(BA199=Tabeller!$AK$5,"P",BA199=Tabeller!$AK$4,"L",BA199="","")</f>
        <v/>
      </c>
      <c r="BJ199" s="87"/>
      <c r="BK199" s="194" t="str">
        <f t="shared" si="15"/>
        <v/>
      </c>
      <c r="BL199" s="75" t="str">
        <f>TRIM(IF('3. Förpackningsdata'!Y199="","",'3. Förpackningsdata'!Y199))</f>
        <v/>
      </c>
    </row>
    <row r="200" spans="1:64" ht="15" x14ac:dyDescent="0.25">
      <c r="A200" s="73">
        <v>196</v>
      </c>
      <c r="B200" s="73" t="str">
        <f>'APH KIC KIA PC'!I200</f>
        <v>Välj…</v>
      </c>
      <c r="C200" s="73" t="str">
        <f>'APH KIC KIA PC'!K200</f>
        <v>Välj…</v>
      </c>
      <c r="D200" s="449">
        <f>'APH KIC KIA PC'!D200</f>
        <v>0</v>
      </c>
      <c r="E200" s="68" t="s">
        <v>112</v>
      </c>
      <c r="F200" s="68"/>
      <c r="G200" s="69">
        <v>1</v>
      </c>
      <c r="H200" s="534">
        <f>'3. Förpackningsdata'!F200</f>
        <v>0</v>
      </c>
      <c r="I200" s="534">
        <f>'3. Förpackningsdata'!G200</f>
        <v>0</v>
      </c>
      <c r="J200" s="534">
        <f>'3. Förpackningsdata'!I200</f>
        <v>0</v>
      </c>
      <c r="K200" s="534">
        <f>'3. Förpackningsdata'!H200</f>
        <v>0</v>
      </c>
      <c r="L200" s="81"/>
      <c r="M200" s="68" t="s">
        <v>1982</v>
      </c>
      <c r="N200" s="69" t="str">
        <f>IF('APH KIC KIA PC'!X200="","",'APH KIC KIA PC'!X200)</f>
        <v/>
      </c>
      <c r="O200" s="70" t="s">
        <v>1800</v>
      </c>
      <c r="P200" s="451" t="str">
        <f>TRIM('1. Artikeldata Grund'!D200)</f>
        <v/>
      </c>
      <c r="Q200" s="450" t="str">
        <f>IF(S200="","",IF('3. Förpackningsdata'!K200="","",'3. Förpackningsdata'!K200))</f>
        <v/>
      </c>
      <c r="R200" s="35"/>
      <c r="S200" s="28" t="str">
        <f>IF('3. Förpackningsdata'!L200="","",'3. Förpackningsdata'!L200)</f>
        <v/>
      </c>
      <c r="T200" s="26"/>
      <c r="U200" s="26"/>
      <c r="V200" s="26"/>
      <c r="W200" s="26"/>
      <c r="X200" s="26"/>
      <c r="Y200" s="358" t="str" cm="1">
        <f t="array" ref="Y200">IF(AC200&lt;&gt;Tabeller!$AJ$4,_xlfn.IFS(Q200=Tabeller!$AJ$3,"",Q200=Tabeller!$AM$4,"C",Q200=Tabeller!$AM$5,"L",Q200=Tabeller!$AM$6,"P",Q200="",""),"1")</f>
        <v/>
      </c>
      <c r="Z200" s="29"/>
      <c r="AA200" s="357" t="str">
        <f t="shared" si="12"/>
        <v/>
      </c>
      <c r="AB200" s="31" t="str">
        <f>TRIM(IF('3. Förpackningsdata'!M200="","",'3. Förpackningsdata'!M200))</f>
        <v/>
      </c>
      <c r="AC200" s="77" t="str">
        <f>IF(AE200="","",IF('3. Förpackningsdata'!O200="","",'3. Förpackningsdata'!O200))</f>
        <v/>
      </c>
      <c r="AD200" s="71"/>
      <c r="AE200" s="69" t="str">
        <f>IF('3. Förpackningsdata'!P200="","",'3. Förpackningsdata'!P200)</f>
        <v/>
      </c>
      <c r="AF200" s="81"/>
      <c r="AG200" s="81"/>
      <c r="AH200" s="81"/>
      <c r="AI200" s="81"/>
      <c r="AJ200" s="81"/>
      <c r="AK200" s="358" t="str" cm="1">
        <f t="array" ref="AK200">_xlfn.IFS(AC200=Tabeller!$AJ$4,"C",AC200=Tabeller!$AJ$5,"L",AC200=Tabeller!$AJ$6,"P",AC200="","")</f>
        <v/>
      </c>
      <c r="AL200" s="71"/>
      <c r="AM200" s="194" t="str">
        <f t="shared" si="13"/>
        <v/>
      </c>
      <c r="AN200" s="451" t="str">
        <f>TRIM(IF('3. Förpackningsdata'!Q200="","",'3. Förpackningsdata'!Q200))</f>
        <v/>
      </c>
      <c r="AO200" s="78" t="str">
        <f>IF(AQ200="","",IF('3. Förpackningsdata'!S200="","",'3. Förpackningsdata'!S200))</f>
        <v/>
      </c>
      <c r="AP200" s="29"/>
      <c r="AQ200" s="28" t="str">
        <f>IF('3. Förpackningsdata'!T200="","",'3. Förpackningsdata'!T200)</f>
        <v/>
      </c>
      <c r="AR200" s="26"/>
      <c r="AS200" s="26"/>
      <c r="AT200" s="26"/>
      <c r="AU200" s="26"/>
      <c r="AV200" s="26"/>
      <c r="AW200" s="358" t="str" cm="1">
        <f t="array" ref="AW200">_xlfn.IFS(AO200=Tabeller!$AK$5,"P",AO200=Tabeller!$AK$4,"L",AO200="","")</f>
        <v/>
      </c>
      <c r="AX200" s="29"/>
      <c r="AY200" s="357" t="str">
        <f t="shared" si="14"/>
        <v/>
      </c>
      <c r="AZ200" s="31" t="str">
        <f>TRIM(IF('3. Förpackningsdata'!U200="","",'3. Förpackningsdata'!U200))</f>
        <v/>
      </c>
      <c r="BA200" s="79" t="str">
        <f>IF(BC200="","",IF('3. Förpackningsdata'!W200="","",'3. Förpackningsdata'!W200))</f>
        <v/>
      </c>
      <c r="BB200" s="87"/>
      <c r="BC200" s="71" t="str">
        <f>IF('3. Förpackningsdata'!X200="","",'3. Förpackningsdata'!X200)</f>
        <v/>
      </c>
      <c r="BD200" s="87"/>
      <c r="BE200" s="87"/>
      <c r="BF200" s="87"/>
      <c r="BG200" s="87"/>
      <c r="BH200" s="87"/>
      <c r="BI200" s="148" t="str" cm="1">
        <f t="array" ref="BI200">_xlfn.IFS(BA200=Tabeller!$AK$5,"P",BA200=Tabeller!$AK$4,"L",BA200="","")</f>
        <v/>
      </c>
      <c r="BJ200" s="87"/>
      <c r="BK200" s="194" t="str">
        <f t="shared" si="15"/>
        <v/>
      </c>
      <c r="BL200" s="75" t="str">
        <f>TRIM(IF('3. Förpackningsdata'!Y200="","",'3. Förpackningsdata'!Y200))</f>
        <v/>
      </c>
    </row>
    <row r="201" spans="1:64" ht="15" x14ac:dyDescent="0.25">
      <c r="A201" s="73">
        <v>197</v>
      </c>
      <c r="B201" s="73" t="str">
        <f>'APH KIC KIA PC'!I201</f>
        <v>Välj…</v>
      </c>
      <c r="C201" s="73" t="str">
        <f>'APH KIC KIA PC'!K201</f>
        <v>Välj…</v>
      </c>
      <c r="D201" s="449">
        <f>'APH KIC KIA PC'!D201</f>
        <v>0</v>
      </c>
      <c r="E201" s="68" t="s">
        <v>112</v>
      </c>
      <c r="F201" s="68"/>
      <c r="G201" s="69">
        <v>1</v>
      </c>
      <c r="H201" s="534">
        <f>'3. Förpackningsdata'!F201</f>
        <v>0</v>
      </c>
      <c r="I201" s="534">
        <f>'3. Förpackningsdata'!G201</f>
        <v>0</v>
      </c>
      <c r="J201" s="534">
        <f>'3. Förpackningsdata'!I201</f>
        <v>0</v>
      </c>
      <c r="K201" s="534">
        <f>'3. Förpackningsdata'!H201</f>
        <v>0</v>
      </c>
      <c r="L201" s="81"/>
      <c r="M201" s="68" t="s">
        <v>1982</v>
      </c>
      <c r="N201" s="69" t="str">
        <f>IF('APH KIC KIA PC'!X201="","",'APH KIC KIA PC'!X201)</f>
        <v/>
      </c>
      <c r="O201" s="70" t="s">
        <v>1800</v>
      </c>
      <c r="P201" s="451" t="str">
        <f>TRIM('1. Artikeldata Grund'!D201)</f>
        <v/>
      </c>
      <c r="Q201" s="450" t="str">
        <f>IF(S201="","",IF('3. Förpackningsdata'!K201="","",'3. Förpackningsdata'!K201))</f>
        <v/>
      </c>
      <c r="R201" s="35"/>
      <c r="S201" s="28" t="str">
        <f>IF('3. Förpackningsdata'!L201="","",'3. Förpackningsdata'!L201)</f>
        <v/>
      </c>
      <c r="T201" s="26"/>
      <c r="U201" s="26"/>
      <c r="V201" s="26"/>
      <c r="W201" s="26"/>
      <c r="X201" s="26"/>
      <c r="Y201" s="358" t="str" cm="1">
        <f t="array" ref="Y201">IF(AC201&lt;&gt;Tabeller!$AJ$4,_xlfn.IFS(Q201=Tabeller!$AJ$3,"",Q201=Tabeller!$AM$4,"C",Q201=Tabeller!$AM$5,"L",Q201=Tabeller!$AM$6,"P",Q201="",""),"1")</f>
        <v/>
      </c>
      <c r="Z201" s="29"/>
      <c r="AA201" s="357" t="str">
        <f t="shared" si="12"/>
        <v/>
      </c>
      <c r="AB201" s="31" t="str">
        <f>TRIM(IF('3. Förpackningsdata'!M201="","",'3. Förpackningsdata'!M201))</f>
        <v/>
      </c>
      <c r="AC201" s="77" t="str">
        <f>IF(AE201="","",IF('3. Förpackningsdata'!O201="","",'3. Förpackningsdata'!O201))</f>
        <v/>
      </c>
      <c r="AD201" s="71"/>
      <c r="AE201" s="69" t="str">
        <f>IF('3. Förpackningsdata'!P201="","",'3. Förpackningsdata'!P201)</f>
        <v/>
      </c>
      <c r="AF201" s="81"/>
      <c r="AG201" s="81"/>
      <c r="AH201" s="81"/>
      <c r="AI201" s="81"/>
      <c r="AJ201" s="81"/>
      <c r="AK201" s="358" t="str" cm="1">
        <f t="array" ref="AK201">_xlfn.IFS(AC201=Tabeller!$AJ$4,"C",AC201=Tabeller!$AJ$5,"L",AC201=Tabeller!$AJ$6,"P",AC201="","")</f>
        <v/>
      </c>
      <c r="AL201" s="71"/>
      <c r="AM201" s="194" t="str">
        <f t="shared" si="13"/>
        <v/>
      </c>
      <c r="AN201" s="451" t="str">
        <f>TRIM(IF('3. Förpackningsdata'!Q201="","",'3. Förpackningsdata'!Q201))</f>
        <v/>
      </c>
      <c r="AO201" s="78" t="str">
        <f>IF(AQ201="","",IF('3. Förpackningsdata'!S201="","",'3. Förpackningsdata'!S201))</f>
        <v/>
      </c>
      <c r="AP201" s="29"/>
      <c r="AQ201" s="28" t="str">
        <f>IF('3. Förpackningsdata'!T201="","",'3. Förpackningsdata'!T201)</f>
        <v/>
      </c>
      <c r="AR201" s="26"/>
      <c r="AS201" s="26"/>
      <c r="AT201" s="26"/>
      <c r="AU201" s="26"/>
      <c r="AV201" s="26"/>
      <c r="AW201" s="358" t="str" cm="1">
        <f t="array" ref="AW201">_xlfn.IFS(AO201=Tabeller!$AK$5,"P",AO201=Tabeller!$AK$4,"L",AO201="","")</f>
        <v/>
      </c>
      <c r="AX201" s="29"/>
      <c r="AY201" s="357" t="str">
        <f t="shared" si="14"/>
        <v/>
      </c>
      <c r="AZ201" s="31" t="str">
        <f>TRIM(IF('3. Förpackningsdata'!U201="","",'3. Förpackningsdata'!U201))</f>
        <v/>
      </c>
      <c r="BA201" s="79" t="str">
        <f>IF(BC201="","",IF('3. Förpackningsdata'!W201="","",'3. Förpackningsdata'!W201))</f>
        <v/>
      </c>
      <c r="BB201" s="87"/>
      <c r="BC201" s="71" t="str">
        <f>IF('3. Förpackningsdata'!X201="","",'3. Förpackningsdata'!X201)</f>
        <v/>
      </c>
      <c r="BD201" s="87"/>
      <c r="BE201" s="87"/>
      <c r="BF201" s="87"/>
      <c r="BG201" s="87"/>
      <c r="BH201" s="87"/>
      <c r="BI201" s="148" t="str" cm="1">
        <f t="array" ref="BI201">_xlfn.IFS(BA201=Tabeller!$AK$5,"P",BA201=Tabeller!$AK$4,"L",BA201="","")</f>
        <v/>
      </c>
      <c r="BJ201" s="87"/>
      <c r="BK201" s="194" t="str">
        <f t="shared" si="15"/>
        <v/>
      </c>
      <c r="BL201" s="75" t="str">
        <f>TRIM(IF('3. Förpackningsdata'!Y201="","",'3. Förpackningsdata'!Y201))</f>
        <v/>
      </c>
    </row>
    <row r="202" spans="1:64" ht="15" x14ac:dyDescent="0.25">
      <c r="A202" s="73">
        <v>198</v>
      </c>
      <c r="B202" s="73" t="str">
        <f>'APH KIC KIA PC'!I202</f>
        <v>Välj…</v>
      </c>
      <c r="C202" s="73" t="str">
        <f>'APH KIC KIA PC'!K202</f>
        <v>Välj…</v>
      </c>
      <c r="D202" s="449">
        <f>'APH KIC KIA PC'!D202</f>
        <v>0</v>
      </c>
      <c r="E202" s="68" t="s">
        <v>112</v>
      </c>
      <c r="F202" s="68"/>
      <c r="G202" s="69">
        <v>1</v>
      </c>
      <c r="H202" s="534">
        <f>'3. Förpackningsdata'!F202</f>
        <v>0</v>
      </c>
      <c r="I202" s="534">
        <f>'3. Förpackningsdata'!G202</f>
        <v>0</v>
      </c>
      <c r="J202" s="534">
        <f>'3. Förpackningsdata'!I202</f>
        <v>0</v>
      </c>
      <c r="K202" s="534">
        <f>'3. Förpackningsdata'!H202</f>
        <v>0</v>
      </c>
      <c r="L202" s="81"/>
      <c r="M202" s="68" t="s">
        <v>1982</v>
      </c>
      <c r="N202" s="69" t="str">
        <f>IF('APH KIC KIA PC'!X202="","",'APH KIC KIA PC'!X202)</f>
        <v/>
      </c>
      <c r="O202" s="70" t="s">
        <v>1800</v>
      </c>
      <c r="P202" s="451" t="str">
        <f>TRIM('1. Artikeldata Grund'!D202)</f>
        <v/>
      </c>
      <c r="Q202" s="450" t="str">
        <f>IF(S202="","",IF('3. Förpackningsdata'!K202="","",'3. Förpackningsdata'!K202))</f>
        <v/>
      </c>
      <c r="R202" s="35"/>
      <c r="S202" s="28" t="str">
        <f>IF('3. Förpackningsdata'!L202="","",'3. Förpackningsdata'!L202)</f>
        <v/>
      </c>
      <c r="T202" s="26"/>
      <c r="U202" s="26"/>
      <c r="V202" s="26"/>
      <c r="W202" s="26"/>
      <c r="X202" s="26"/>
      <c r="Y202" s="358" t="str" cm="1">
        <f t="array" ref="Y202">IF(AC202&lt;&gt;Tabeller!$AJ$4,_xlfn.IFS(Q202=Tabeller!$AJ$3,"",Q202=Tabeller!$AM$4,"C",Q202=Tabeller!$AM$5,"L",Q202=Tabeller!$AM$6,"P",Q202="",""),"1")</f>
        <v/>
      </c>
      <c r="Z202" s="29"/>
      <c r="AA202" s="357" t="str">
        <f t="shared" si="12"/>
        <v/>
      </c>
      <c r="AB202" s="31" t="str">
        <f>TRIM(IF('3. Förpackningsdata'!M202="","",'3. Förpackningsdata'!M202))</f>
        <v/>
      </c>
      <c r="AC202" s="77" t="str">
        <f>IF(AE202="","",IF('3. Förpackningsdata'!O202="","",'3. Förpackningsdata'!O202))</f>
        <v/>
      </c>
      <c r="AD202" s="71"/>
      <c r="AE202" s="69" t="str">
        <f>IF('3. Förpackningsdata'!P202="","",'3. Förpackningsdata'!P202)</f>
        <v/>
      </c>
      <c r="AF202" s="81"/>
      <c r="AG202" s="81"/>
      <c r="AH202" s="81"/>
      <c r="AI202" s="81"/>
      <c r="AJ202" s="81"/>
      <c r="AK202" s="358" t="str" cm="1">
        <f t="array" ref="AK202">_xlfn.IFS(AC202=Tabeller!$AJ$4,"C",AC202=Tabeller!$AJ$5,"L",AC202=Tabeller!$AJ$6,"P",AC202="","")</f>
        <v/>
      </c>
      <c r="AL202" s="71"/>
      <c r="AM202" s="194" t="str">
        <f t="shared" si="13"/>
        <v/>
      </c>
      <c r="AN202" s="451" t="str">
        <f>TRIM(IF('3. Förpackningsdata'!Q202="","",'3. Förpackningsdata'!Q202))</f>
        <v/>
      </c>
      <c r="AO202" s="78" t="str">
        <f>IF(AQ202="","",IF('3. Förpackningsdata'!S202="","",'3. Förpackningsdata'!S202))</f>
        <v/>
      </c>
      <c r="AP202" s="29"/>
      <c r="AQ202" s="28" t="str">
        <f>IF('3. Förpackningsdata'!T202="","",'3. Förpackningsdata'!T202)</f>
        <v/>
      </c>
      <c r="AR202" s="26"/>
      <c r="AS202" s="26"/>
      <c r="AT202" s="26"/>
      <c r="AU202" s="26"/>
      <c r="AV202" s="26"/>
      <c r="AW202" s="358" t="str" cm="1">
        <f t="array" ref="AW202">_xlfn.IFS(AO202=Tabeller!$AK$5,"P",AO202=Tabeller!$AK$4,"L",AO202="","")</f>
        <v/>
      </c>
      <c r="AX202" s="29"/>
      <c r="AY202" s="357" t="str">
        <f t="shared" si="14"/>
        <v/>
      </c>
      <c r="AZ202" s="31" t="str">
        <f>TRIM(IF('3. Förpackningsdata'!U202="","",'3. Förpackningsdata'!U202))</f>
        <v/>
      </c>
      <c r="BA202" s="79" t="str">
        <f>IF(BC202="","",IF('3. Förpackningsdata'!W202="","",'3. Förpackningsdata'!W202))</f>
        <v/>
      </c>
      <c r="BB202" s="87"/>
      <c r="BC202" s="71" t="str">
        <f>IF('3. Förpackningsdata'!X202="","",'3. Förpackningsdata'!X202)</f>
        <v/>
      </c>
      <c r="BD202" s="87"/>
      <c r="BE202" s="87"/>
      <c r="BF202" s="87"/>
      <c r="BG202" s="87"/>
      <c r="BH202" s="87"/>
      <c r="BI202" s="148" t="str" cm="1">
        <f t="array" ref="BI202">_xlfn.IFS(BA202=Tabeller!$AK$5,"P",BA202=Tabeller!$AK$4,"L",BA202="","")</f>
        <v/>
      </c>
      <c r="BJ202" s="87"/>
      <c r="BK202" s="194" t="str">
        <f t="shared" si="15"/>
        <v/>
      </c>
      <c r="BL202" s="75" t="str">
        <f>TRIM(IF('3. Förpackningsdata'!Y202="","",'3. Förpackningsdata'!Y202))</f>
        <v/>
      </c>
    </row>
    <row r="203" spans="1:64" ht="15" x14ac:dyDescent="0.25">
      <c r="A203" s="73">
        <v>199</v>
      </c>
      <c r="B203" s="73" t="str">
        <f>'APH KIC KIA PC'!I203</f>
        <v>Välj…</v>
      </c>
      <c r="C203" s="73" t="str">
        <f>'APH KIC KIA PC'!K203</f>
        <v>Välj…</v>
      </c>
      <c r="D203" s="449">
        <f>'APH KIC KIA PC'!D203</f>
        <v>0</v>
      </c>
      <c r="E203" s="68" t="s">
        <v>112</v>
      </c>
      <c r="F203" s="68"/>
      <c r="G203" s="69">
        <v>1</v>
      </c>
      <c r="H203" s="534">
        <f>'3. Förpackningsdata'!F203</f>
        <v>0</v>
      </c>
      <c r="I203" s="534">
        <f>'3. Förpackningsdata'!G203</f>
        <v>0</v>
      </c>
      <c r="J203" s="534">
        <f>'3. Förpackningsdata'!I203</f>
        <v>0</v>
      </c>
      <c r="K203" s="534">
        <f>'3. Förpackningsdata'!H203</f>
        <v>0</v>
      </c>
      <c r="L203" s="81"/>
      <c r="M203" s="68" t="s">
        <v>1982</v>
      </c>
      <c r="N203" s="69" t="str">
        <f>IF('APH KIC KIA PC'!X203="","",'APH KIC KIA PC'!X203)</f>
        <v/>
      </c>
      <c r="O203" s="70" t="s">
        <v>1800</v>
      </c>
      <c r="P203" s="451" t="str">
        <f>TRIM('1. Artikeldata Grund'!D203)</f>
        <v/>
      </c>
      <c r="Q203" s="450" t="str">
        <f>IF(S203="","",IF('3. Förpackningsdata'!K203="","",'3. Förpackningsdata'!K203))</f>
        <v/>
      </c>
      <c r="R203" s="35"/>
      <c r="S203" s="28" t="str">
        <f>IF('3. Förpackningsdata'!L203="","",'3. Förpackningsdata'!L203)</f>
        <v/>
      </c>
      <c r="T203" s="26"/>
      <c r="U203" s="26"/>
      <c r="V203" s="26"/>
      <c r="W203" s="26"/>
      <c r="X203" s="26"/>
      <c r="Y203" s="358" t="str" cm="1">
        <f t="array" ref="Y203">IF(AC203&lt;&gt;Tabeller!$AJ$4,_xlfn.IFS(Q203=Tabeller!$AJ$3,"",Q203=Tabeller!$AM$4,"C",Q203=Tabeller!$AM$5,"L",Q203=Tabeller!$AM$6,"P",Q203="",""),"1")</f>
        <v/>
      </c>
      <c r="Z203" s="29"/>
      <c r="AA203" s="357" t="str">
        <f t="shared" si="12"/>
        <v/>
      </c>
      <c r="AB203" s="31" t="str">
        <f>TRIM(IF('3. Förpackningsdata'!M203="","",'3. Förpackningsdata'!M203))</f>
        <v/>
      </c>
      <c r="AC203" s="77" t="str">
        <f>IF(AE203="","",IF('3. Förpackningsdata'!O203="","",'3. Förpackningsdata'!O203))</f>
        <v/>
      </c>
      <c r="AD203" s="71"/>
      <c r="AE203" s="69" t="str">
        <f>IF('3. Förpackningsdata'!P203="","",'3. Förpackningsdata'!P203)</f>
        <v/>
      </c>
      <c r="AF203" s="81"/>
      <c r="AG203" s="81"/>
      <c r="AH203" s="81"/>
      <c r="AI203" s="81"/>
      <c r="AJ203" s="81"/>
      <c r="AK203" s="358" t="str" cm="1">
        <f t="array" ref="AK203">_xlfn.IFS(AC203=Tabeller!$AJ$4,"C",AC203=Tabeller!$AJ$5,"L",AC203=Tabeller!$AJ$6,"P",AC203="","")</f>
        <v/>
      </c>
      <c r="AL203" s="71"/>
      <c r="AM203" s="194" t="str">
        <f t="shared" si="13"/>
        <v/>
      </c>
      <c r="AN203" s="451" t="str">
        <f>TRIM(IF('3. Förpackningsdata'!Q203="","",'3. Förpackningsdata'!Q203))</f>
        <v/>
      </c>
      <c r="AO203" s="78" t="str">
        <f>IF(AQ203="","",IF('3. Förpackningsdata'!S203="","",'3. Förpackningsdata'!S203))</f>
        <v/>
      </c>
      <c r="AP203" s="29"/>
      <c r="AQ203" s="28" t="str">
        <f>IF('3. Förpackningsdata'!T203="","",'3. Förpackningsdata'!T203)</f>
        <v/>
      </c>
      <c r="AR203" s="26"/>
      <c r="AS203" s="26"/>
      <c r="AT203" s="26"/>
      <c r="AU203" s="26"/>
      <c r="AV203" s="26"/>
      <c r="AW203" s="358" t="str" cm="1">
        <f t="array" ref="AW203">_xlfn.IFS(AO203=Tabeller!$AK$5,"P",AO203=Tabeller!$AK$4,"L",AO203="","")</f>
        <v/>
      </c>
      <c r="AX203" s="29"/>
      <c r="AY203" s="357" t="str">
        <f t="shared" si="14"/>
        <v/>
      </c>
      <c r="AZ203" s="31" t="str">
        <f>TRIM(IF('3. Förpackningsdata'!U203="","",'3. Förpackningsdata'!U203))</f>
        <v/>
      </c>
      <c r="BA203" s="79" t="str">
        <f>IF(BC203="","",IF('3. Förpackningsdata'!W203="","",'3. Förpackningsdata'!W203))</f>
        <v/>
      </c>
      <c r="BB203" s="87"/>
      <c r="BC203" s="71" t="str">
        <f>IF('3. Förpackningsdata'!X203="","",'3. Förpackningsdata'!X203)</f>
        <v/>
      </c>
      <c r="BD203" s="87"/>
      <c r="BE203" s="87"/>
      <c r="BF203" s="87"/>
      <c r="BG203" s="87"/>
      <c r="BH203" s="87"/>
      <c r="BI203" s="148" t="str" cm="1">
        <f t="array" ref="BI203">_xlfn.IFS(BA203=Tabeller!$AK$5,"P",BA203=Tabeller!$AK$4,"L",BA203="","")</f>
        <v/>
      </c>
      <c r="BJ203" s="87"/>
      <c r="BK203" s="194" t="str">
        <f t="shared" si="15"/>
        <v/>
      </c>
      <c r="BL203" s="75" t="str">
        <f>TRIM(IF('3. Förpackningsdata'!Y203="","",'3. Förpackningsdata'!Y203))</f>
        <v/>
      </c>
    </row>
    <row r="204" spans="1:64" ht="15" x14ac:dyDescent="0.25">
      <c r="A204" s="73">
        <v>200</v>
      </c>
      <c r="B204" s="73" t="str">
        <f>'APH KIC KIA PC'!I204</f>
        <v>Välj…</v>
      </c>
      <c r="C204" s="73" t="str">
        <f>'APH KIC KIA PC'!K204</f>
        <v>Välj…</v>
      </c>
      <c r="D204" s="449">
        <f>'APH KIC KIA PC'!D204</f>
        <v>0</v>
      </c>
      <c r="E204" s="68" t="s">
        <v>112</v>
      </c>
      <c r="F204" s="68"/>
      <c r="G204" s="69">
        <v>1</v>
      </c>
      <c r="H204" s="534">
        <f>'3. Förpackningsdata'!F204</f>
        <v>0</v>
      </c>
      <c r="I204" s="534">
        <f>'3. Förpackningsdata'!G204</f>
        <v>0</v>
      </c>
      <c r="J204" s="534">
        <f>'3. Förpackningsdata'!I204</f>
        <v>0</v>
      </c>
      <c r="K204" s="534">
        <f>'3. Förpackningsdata'!H204</f>
        <v>0</v>
      </c>
      <c r="L204" s="81"/>
      <c r="M204" s="68" t="s">
        <v>1982</v>
      </c>
      <c r="N204" s="69" t="str">
        <f>IF('APH KIC KIA PC'!X204="","",'APH KIC KIA PC'!X204)</f>
        <v/>
      </c>
      <c r="O204" s="70" t="s">
        <v>1800</v>
      </c>
      <c r="P204" s="451" t="str">
        <f>TRIM('1. Artikeldata Grund'!D204)</f>
        <v/>
      </c>
      <c r="Q204" s="450" t="str">
        <f>IF(S204="","",IF('3. Förpackningsdata'!K204="","",'3. Förpackningsdata'!K204))</f>
        <v/>
      </c>
      <c r="R204" s="35"/>
      <c r="S204" s="28" t="str">
        <f>IF('3. Förpackningsdata'!L204="","",'3. Förpackningsdata'!L204)</f>
        <v/>
      </c>
      <c r="T204" s="26"/>
      <c r="U204" s="26"/>
      <c r="V204" s="26"/>
      <c r="W204" s="26"/>
      <c r="X204" s="26"/>
      <c r="Y204" s="358" t="str" cm="1">
        <f t="array" ref="Y204">IF(AC204&lt;&gt;Tabeller!$AJ$4,_xlfn.IFS(Q204=Tabeller!$AJ$3,"",Q204=Tabeller!$AM$4,"C",Q204=Tabeller!$AM$5,"L",Q204=Tabeller!$AM$6,"P",Q204="",""),"1")</f>
        <v/>
      </c>
      <c r="Z204" s="29"/>
      <c r="AA204" s="357" t="str">
        <f t="shared" si="12"/>
        <v/>
      </c>
      <c r="AB204" s="31" t="str">
        <f>TRIM(IF('3. Förpackningsdata'!M204="","",'3. Förpackningsdata'!M204))</f>
        <v/>
      </c>
      <c r="AC204" s="77" t="str">
        <f>IF(AE204="","",IF('3. Förpackningsdata'!O204="","",'3. Förpackningsdata'!O204))</f>
        <v/>
      </c>
      <c r="AD204" s="71"/>
      <c r="AE204" s="69" t="str">
        <f>IF('3. Förpackningsdata'!P204="","",'3. Förpackningsdata'!P204)</f>
        <v/>
      </c>
      <c r="AF204" s="81"/>
      <c r="AG204" s="81"/>
      <c r="AH204" s="81"/>
      <c r="AI204" s="81"/>
      <c r="AJ204" s="81"/>
      <c r="AK204" s="358" t="str" cm="1">
        <f t="array" ref="AK204">_xlfn.IFS(AC204=Tabeller!$AJ$4,"C",AC204=Tabeller!$AJ$5,"L",AC204=Tabeller!$AJ$6,"P",AC204="","")</f>
        <v/>
      </c>
      <c r="AL204" s="71"/>
      <c r="AM204" s="194" t="str">
        <f t="shared" si="13"/>
        <v/>
      </c>
      <c r="AN204" s="451" t="str">
        <f>TRIM(IF('3. Förpackningsdata'!Q204="","",'3. Förpackningsdata'!Q204))</f>
        <v/>
      </c>
      <c r="AO204" s="78" t="str">
        <f>IF(AQ204="","",IF('3. Förpackningsdata'!S204="","",'3. Förpackningsdata'!S204))</f>
        <v/>
      </c>
      <c r="AP204" s="29"/>
      <c r="AQ204" s="28" t="str">
        <f>IF('3. Förpackningsdata'!T204="","",'3. Förpackningsdata'!T204)</f>
        <v/>
      </c>
      <c r="AR204" s="26"/>
      <c r="AS204" s="26"/>
      <c r="AT204" s="26"/>
      <c r="AU204" s="26"/>
      <c r="AV204" s="26"/>
      <c r="AW204" s="358" t="str" cm="1">
        <f t="array" ref="AW204">_xlfn.IFS(AO204=Tabeller!$AK$5,"P",AO204=Tabeller!$AK$4,"L",AO204="","")</f>
        <v/>
      </c>
      <c r="AX204" s="29"/>
      <c r="AY204" s="357" t="str">
        <f t="shared" si="14"/>
        <v/>
      </c>
      <c r="AZ204" s="31" t="str">
        <f>TRIM(IF('3. Förpackningsdata'!U204="","",'3. Förpackningsdata'!U204))</f>
        <v/>
      </c>
      <c r="BA204" s="79" t="str">
        <f>IF(BC204="","",IF('3. Förpackningsdata'!W204="","",'3. Förpackningsdata'!W204))</f>
        <v/>
      </c>
      <c r="BB204" s="87"/>
      <c r="BC204" s="71" t="str">
        <f>IF('3. Förpackningsdata'!X204="","",'3. Förpackningsdata'!X204)</f>
        <v/>
      </c>
      <c r="BD204" s="87"/>
      <c r="BE204" s="87"/>
      <c r="BF204" s="87"/>
      <c r="BG204" s="87"/>
      <c r="BH204" s="87"/>
      <c r="BI204" s="148" t="str" cm="1">
        <f t="array" ref="BI204">_xlfn.IFS(BA204=Tabeller!$AK$5,"P",BA204=Tabeller!$AK$4,"L",BA204="","")</f>
        <v/>
      </c>
      <c r="BJ204" s="87"/>
      <c r="BK204" s="194" t="str">
        <f t="shared" si="15"/>
        <v/>
      </c>
      <c r="BL204" s="75" t="str">
        <f>TRIM(IF('3. Förpackningsdata'!Y204="","",'3. Förpackningsdata'!Y204))</f>
        <v/>
      </c>
    </row>
  </sheetData>
  <sheetProtection sort="0" autoFilter="0"/>
  <autoFilter ref="A4:BL4" xr:uid="{00000000-0001-0000-0100-000000000000}"/>
  <phoneticPr fontId="47" type="noConversion"/>
  <pageMargins left="0.7" right="0.7" top="0.75" bottom="0.75" header="0.3" footer="0.3"/>
  <pageSetup paperSize="9" scale="1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AV204"/>
  <sheetViews>
    <sheetView zoomScale="80" zoomScaleNormal="80" zoomScaleSheetLayoutView="8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174" bestFit="1" customWidth="1"/>
    <col min="5" max="5" width="11.7109375" style="172" bestFit="1" customWidth="1"/>
    <col min="6" max="6" width="11.7109375" style="174" bestFit="1" customWidth="1"/>
    <col min="7" max="7" width="13.140625" style="173" bestFit="1" customWidth="1"/>
    <col min="8" max="8" width="36.28515625" style="210" bestFit="1" customWidth="1"/>
    <col min="9" max="9" width="14.42578125" style="174" bestFit="1" customWidth="1"/>
    <col min="10" max="11" width="16.5703125" style="191" bestFit="1" customWidth="1"/>
    <col min="12" max="12" width="18.140625" style="173" bestFit="1" customWidth="1"/>
    <col min="13" max="13" width="12" style="174" bestFit="1" customWidth="1"/>
    <col min="14" max="14" width="14.42578125" style="175" bestFit="1" customWidth="1"/>
    <col min="15" max="15" width="10.7109375" style="211" bestFit="1" customWidth="1"/>
    <col min="16" max="16" width="10.7109375" style="183" bestFit="1" customWidth="1"/>
    <col min="17" max="17" width="14.42578125" style="212" bestFit="1" customWidth="1"/>
    <col min="18" max="18" width="10.140625" style="183" bestFit="1" customWidth="1"/>
    <col min="19" max="19" width="13.5703125" style="183" bestFit="1" customWidth="1"/>
    <col min="20" max="20" width="12.28515625" style="183" bestFit="1" customWidth="1"/>
    <col min="21" max="21" width="13.42578125" style="183" bestFit="1" customWidth="1"/>
    <col min="22" max="22" width="14.42578125" style="173" bestFit="1" customWidth="1"/>
    <col min="23" max="23" width="17.28515625" style="173" bestFit="1" customWidth="1"/>
    <col min="24" max="24" width="10.140625" style="191" bestFit="1" customWidth="1"/>
    <col min="25" max="25" width="10.85546875" style="191" bestFit="1" customWidth="1"/>
    <col min="26" max="26" width="10.140625" style="191" bestFit="1" customWidth="1"/>
    <col min="27" max="28" width="10.7109375" style="191" bestFit="1" customWidth="1"/>
    <col min="29" max="29" width="10.85546875" style="191" bestFit="1" customWidth="1"/>
    <col min="30" max="30" width="10.140625" style="191" bestFit="1" customWidth="1"/>
    <col min="31" max="32" width="10.7109375" style="191" bestFit="1" customWidth="1"/>
    <col min="33" max="33" width="10.85546875" style="191" bestFit="1" customWidth="1"/>
    <col min="34" max="34" width="10.140625" style="191" bestFit="1" customWidth="1"/>
    <col min="35" max="36" width="10.7109375" style="191" bestFit="1" customWidth="1"/>
    <col min="37" max="37" width="10.85546875" style="191" bestFit="1" customWidth="1"/>
    <col min="38" max="38" width="10.140625" style="191" bestFit="1" customWidth="1"/>
    <col min="39" max="40" width="10.7109375" style="191" bestFit="1" customWidth="1"/>
    <col min="41" max="41" width="10.85546875" style="191" bestFit="1" customWidth="1"/>
    <col min="42" max="42" width="10.140625" style="191" bestFit="1" customWidth="1"/>
    <col min="43" max="44" width="10.7109375" style="191" bestFit="1" customWidth="1"/>
    <col min="45" max="45" width="10.85546875" style="191" bestFit="1" customWidth="1"/>
    <col min="46" max="46" width="10.140625" style="191" bestFit="1" customWidth="1"/>
    <col min="47" max="48" width="10.7109375" style="191" bestFit="1" customWidth="1"/>
  </cols>
  <sheetData>
    <row r="1" spans="1:48" s="1" customFormat="1" x14ac:dyDescent="0.25">
      <c r="A1" s="38"/>
      <c r="B1" s="38"/>
      <c r="C1" s="38"/>
      <c r="D1" s="153"/>
      <c r="E1" s="151"/>
      <c r="F1" s="153"/>
      <c r="G1" s="152"/>
      <c r="H1" s="661" t="s">
        <v>1983</v>
      </c>
      <c r="I1" s="153"/>
      <c r="J1" s="186"/>
      <c r="K1" s="186"/>
      <c r="L1" s="152"/>
      <c r="M1" s="153"/>
      <c r="N1" s="154"/>
      <c r="O1" s="195"/>
      <c r="P1" s="178"/>
      <c r="Q1" s="152"/>
      <c r="R1" s="178"/>
      <c r="S1" s="178"/>
      <c r="T1" s="178"/>
      <c r="U1" s="178"/>
      <c r="V1" s="152"/>
      <c r="W1" s="152"/>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row>
    <row r="2" spans="1:48" s="1" customFormat="1" x14ac:dyDescent="0.25">
      <c r="A2" s="38"/>
      <c r="B2" s="38"/>
      <c r="C2" s="38"/>
      <c r="D2" s="153"/>
      <c r="E2" s="151"/>
      <c r="F2" s="153"/>
      <c r="G2" s="152"/>
      <c r="H2" s="662"/>
      <c r="I2" s="153"/>
      <c r="J2" s="186"/>
      <c r="K2" s="186"/>
      <c r="L2" s="152"/>
      <c r="M2" s="435"/>
      <c r="N2" s="154"/>
      <c r="O2" s="195"/>
      <c r="P2" s="178"/>
      <c r="Q2" s="152"/>
      <c r="R2" s="178"/>
      <c r="S2" s="178"/>
      <c r="T2" s="178"/>
      <c r="U2" s="178"/>
      <c r="V2" s="152"/>
      <c r="W2" s="434"/>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row>
    <row r="3" spans="1:48" s="8" customFormat="1" ht="44.25" customHeight="1" x14ac:dyDescent="0.25">
      <c r="A3" s="5" t="s">
        <v>1888</v>
      </c>
      <c r="B3" s="5" t="s">
        <v>1888</v>
      </c>
      <c r="C3" s="5" t="s">
        <v>1888</v>
      </c>
      <c r="D3" s="9" t="s">
        <v>1965</v>
      </c>
      <c r="E3" s="19" t="s">
        <v>1889</v>
      </c>
      <c r="F3" s="19" t="s">
        <v>1889</v>
      </c>
      <c r="G3" s="19" t="s">
        <v>1889</v>
      </c>
      <c r="H3" s="196" t="s">
        <v>1898</v>
      </c>
      <c r="I3" s="196" t="s">
        <v>1898</v>
      </c>
      <c r="J3" s="197" t="s">
        <v>1891</v>
      </c>
      <c r="K3" s="197" t="s">
        <v>1891</v>
      </c>
      <c r="L3" s="196" t="s">
        <v>1890</v>
      </c>
      <c r="M3" s="274" t="s">
        <v>1984</v>
      </c>
      <c r="N3" s="196" t="s">
        <v>1898</v>
      </c>
      <c r="O3" s="198" t="s">
        <v>1985</v>
      </c>
      <c r="P3" s="199" t="s">
        <v>1891</v>
      </c>
      <c r="Q3" s="196" t="s">
        <v>1898</v>
      </c>
      <c r="R3" s="171" t="s">
        <v>1891</v>
      </c>
      <c r="S3" s="171" t="s">
        <v>1891</v>
      </c>
      <c r="T3" s="171" t="s">
        <v>1891</v>
      </c>
      <c r="U3" s="171" t="s">
        <v>1891</v>
      </c>
      <c r="V3" s="196" t="s">
        <v>1898</v>
      </c>
      <c r="W3" s="19" t="s">
        <v>1889</v>
      </c>
      <c r="X3" s="171" t="s">
        <v>1891</v>
      </c>
      <c r="Y3" s="171" t="s">
        <v>1891</v>
      </c>
      <c r="Z3" s="171" t="s">
        <v>1891</v>
      </c>
      <c r="AA3" s="171" t="s">
        <v>1891</v>
      </c>
      <c r="AB3" s="171" t="s">
        <v>1891</v>
      </c>
      <c r="AC3" s="171" t="s">
        <v>1891</v>
      </c>
      <c r="AD3" s="171" t="s">
        <v>1891</v>
      </c>
      <c r="AE3" s="171" t="s">
        <v>1891</v>
      </c>
      <c r="AF3" s="171" t="s">
        <v>1891</v>
      </c>
      <c r="AG3" s="171" t="s">
        <v>1891</v>
      </c>
      <c r="AH3" s="171" t="s">
        <v>1891</v>
      </c>
      <c r="AI3" s="171" t="s">
        <v>1891</v>
      </c>
      <c r="AJ3" s="171" t="s">
        <v>1891</v>
      </c>
      <c r="AK3" s="171" t="s">
        <v>1891</v>
      </c>
      <c r="AL3" s="171" t="s">
        <v>1891</v>
      </c>
      <c r="AM3" s="171" t="s">
        <v>1891</v>
      </c>
      <c r="AN3" s="171" t="s">
        <v>1891</v>
      </c>
      <c r="AO3" s="171" t="s">
        <v>1891</v>
      </c>
      <c r="AP3" s="171" t="s">
        <v>1891</v>
      </c>
      <c r="AQ3" s="171" t="s">
        <v>1891</v>
      </c>
      <c r="AR3" s="171" t="s">
        <v>1891</v>
      </c>
      <c r="AS3" s="171" t="s">
        <v>1891</v>
      </c>
      <c r="AT3" s="171" t="s">
        <v>1891</v>
      </c>
      <c r="AU3" s="171" t="s">
        <v>1891</v>
      </c>
      <c r="AV3" s="171" t="s">
        <v>1891</v>
      </c>
    </row>
    <row r="4" spans="1:48" s="8" customFormat="1" ht="12.75" x14ac:dyDescent="0.25">
      <c r="A4" s="4" t="s">
        <v>76</v>
      </c>
      <c r="B4" s="4" t="s">
        <v>1901</v>
      </c>
      <c r="C4" s="4" t="s">
        <v>1902</v>
      </c>
      <c r="D4" s="200" t="s">
        <v>1986</v>
      </c>
      <c r="E4" s="20" t="s">
        <v>1903</v>
      </c>
      <c r="F4" s="201" t="s">
        <v>1830</v>
      </c>
      <c r="G4" s="202" t="s">
        <v>1987</v>
      </c>
      <c r="H4" s="203" t="s">
        <v>1988</v>
      </c>
      <c r="I4" s="204" t="s">
        <v>1989</v>
      </c>
      <c r="J4" s="171" t="s">
        <v>1990</v>
      </c>
      <c r="K4" s="171" t="s">
        <v>1991</v>
      </c>
      <c r="L4" s="205" t="s">
        <v>1992</v>
      </c>
      <c r="M4" s="200" t="s">
        <v>1993</v>
      </c>
      <c r="N4" s="206" t="s">
        <v>1994</v>
      </c>
      <c r="O4" s="207" t="s">
        <v>1995</v>
      </c>
      <c r="P4" s="171" t="s">
        <v>1996</v>
      </c>
      <c r="Q4" s="205" t="s">
        <v>1997</v>
      </c>
      <c r="R4" s="171" t="s">
        <v>1912</v>
      </c>
      <c r="S4" s="171" t="s">
        <v>1998</v>
      </c>
      <c r="T4" s="171" t="s">
        <v>1999</v>
      </c>
      <c r="U4" s="171" t="s">
        <v>2000</v>
      </c>
      <c r="V4" s="205" t="s">
        <v>2001</v>
      </c>
      <c r="W4" s="208" t="s">
        <v>2002</v>
      </c>
      <c r="X4" s="171" t="s">
        <v>2003</v>
      </c>
      <c r="Y4" s="171" t="s">
        <v>2004</v>
      </c>
      <c r="Z4" s="171" t="s">
        <v>1994</v>
      </c>
      <c r="AA4" s="171" t="s">
        <v>1995</v>
      </c>
      <c r="AB4" s="171" t="s">
        <v>1996</v>
      </c>
      <c r="AC4" s="171" t="s">
        <v>2004</v>
      </c>
      <c r="AD4" s="171" t="s">
        <v>1994</v>
      </c>
      <c r="AE4" s="171" t="s">
        <v>1995</v>
      </c>
      <c r="AF4" s="171" t="s">
        <v>1996</v>
      </c>
      <c r="AG4" s="171" t="s">
        <v>2004</v>
      </c>
      <c r="AH4" s="171" t="s">
        <v>1994</v>
      </c>
      <c r="AI4" s="171" t="s">
        <v>1995</v>
      </c>
      <c r="AJ4" s="171" t="s">
        <v>1996</v>
      </c>
      <c r="AK4" s="171" t="s">
        <v>2004</v>
      </c>
      <c r="AL4" s="171" t="s">
        <v>1994</v>
      </c>
      <c r="AM4" s="171" t="s">
        <v>1995</v>
      </c>
      <c r="AN4" s="171" t="s">
        <v>1996</v>
      </c>
      <c r="AO4" s="171" t="s">
        <v>2004</v>
      </c>
      <c r="AP4" s="171" t="s">
        <v>1994</v>
      </c>
      <c r="AQ4" s="171" t="s">
        <v>1995</v>
      </c>
      <c r="AR4" s="171" t="s">
        <v>1996</v>
      </c>
      <c r="AS4" s="171" t="s">
        <v>2004</v>
      </c>
      <c r="AT4" s="171" t="s">
        <v>1994</v>
      </c>
      <c r="AU4" s="171" t="s">
        <v>1995</v>
      </c>
      <c r="AV4" s="171" t="s">
        <v>1996</v>
      </c>
    </row>
    <row r="5" spans="1:48" s="7" customFormat="1" ht="12.75" x14ac:dyDescent="0.2">
      <c r="A5" s="21">
        <v>1</v>
      </c>
      <c r="B5" s="21" t="str">
        <f>'APH KIC KIA PC'!I5</f>
        <v>Välj…</v>
      </c>
      <c r="C5" s="21" t="str">
        <f>'APH KIC KIA PC'!K5</f>
        <v>Välj…</v>
      </c>
      <c r="D5" s="28">
        <v>1</v>
      </c>
      <c r="E5" s="46" t="str">
        <f>TRIM('APH KIC KIA PC'!D5)</f>
        <v/>
      </c>
      <c r="F5" s="31" t="str">
        <f>TRIM('APH KIC KIA PC'!Q5)</f>
        <v/>
      </c>
      <c r="G5" s="28" t="s">
        <v>2005</v>
      </c>
      <c r="H5" s="25" t="str">
        <f>'APH KIC KIA PC'!E5</f>
        <v/>
      </c>
      <c r="I5" s="29" t="str">
        <f>TRIM('1. Artikeldata Grund'!F5)</f>
        <v/>
      </c>
      <c r="J5" s="22"/>
      <c r="K5" s="22"/>
      <c r="L5" s="29" t="str">
        <f>LEFT('4. Inköpsdata'!O5,2)</f>
        <v>Vä</v>
      </c>
      <c r="M5" s="28">
        <v>1</v>
      </c>
      <c r="N5" s="26" t="e">
        <f>ROUND('4. Inköpsdata'!K5,2)</f>
        <v>#VALUE!</v>
      </c>
      <c r="O5" s="209"/>
      <c r="P5" s="28"/>
      <c r="Q5" s="35" t="str">
        <f>'4. Inköpsdata'!H5</f>
        <v>SEK</v>
      </c>
      <c r="R5" s="22"/>
      <c r="S5" s="22"/>
      <c r="T5" s="22"/>
      <c r="U5" s="22"/>
      <c r="V5" s="29" t="str">
        <f>'4. Inköpsdata'!E5</f>
        <v>ST</v>
      </c>
      <c r="W5" s="29" t="s">
        <v>1895</v>
      </c>
      <c r="X5" s="22"/>
      <c r="Y5" s="22"/>
      <c r="Z5" s="22"/>
      <c r="AA5" s="22"/>
      <c r="AB5" s="22"/>
      <c r="AC5" s="22"/>
      <c r="AD5" s="22"/>
      <c r="AE5" s="22"/>
      <c r="AF5" s="22"/>
      <c r="AG5" s="22"/>
      <c r="AH5" s="22"/>
      <c r="AI5" s="22"/>
      <c r="AJ5" s="22"/>
      <c r="AK5" s="22"/>
      <c r="AL5" s="22"/>
      <c r="AM5" s="22"/>
      <c r="AN5" s="22"/>
      <c r="AO5" s="22"/>
      <c r="AP5" s="22"/>
      <c r="AQ5" s="22"/>
      <c r="AR5" s="22"/>
      <c r="AS5" s="22"/>
      <c r="AT5" s="22"/>
      <c r="AU5" s="22"/>
      <c r="AV5" s="22"/>
    </row>
    <row r="6" spans="1:48" s="7" customFormat="1" ht="12.75" x14ac:dyDescent="0.2">
      <c r="A6" s="21">
        <v>2</v>
      </c>
      <c r="B6" s="21" t="str">
        <f>'APH KIC KIA PC'!I6</f>
        <v>Välj…</v>
      </c>
      <c r="C6" s="21" t="str">
        <f>'APH KIC KIA PC'!K6</f>
        <v>Välj…</v>
      </c>
      <c r="D6" s="28">
        <v>1</v>
      </c>
      <c r="E6" s="46" t="str">
        <f>TRIM('APH KIC KIA PC'!D6)</f>
        <v/>
      </c>
      <c r="F6" s="31" t="str">
        <f>TRIM('APH KIC KIA PC'!Q6)</f>
        <v/>
      </c>
      <c r="G6" s="28" t="s">
        <v>2005</v>
      </c>
      <c r="H6" s="25" t="str">
        <f>'APH KIC KIA PC'!E6</f>
        <v/>
      </c>
      <c r="I6" s="29" t="str">
        <f>TRIM('1. Artikeldata Grund'!F6)</f>
        <v/>
      </c>
      <c r="J6" s="22"/>
      <c r="K6" s="22"/>
      <c r="L6" s="29" t="str">
        <f>LEFT('4. Inköpsdata'!O6,2)</f>
        <v>Vä</v>
      </c>
      <c r="M6" s="28">
        <v>1</v>
      </c>
      <c r="N6" s="26" t="e">
        <f>ROUND('4. Inköpsdata'!K6,2)</f>
        <v>#VALUE!</v>
      </c>
      <c r="O6" s="209"/>
      <c r="P6" s="28"/>
      <c r="Q6" s="35" t="str">
        <f>'4. Inköpsdata'!H6</f>
        <v>SEK</v>
      </c>
      <c r="R6" s="22"/>
      <c r="S6" s="22"/>
      <c r="T6" s="22"/>
      <c r="U6" s="22"/>
      <c r="V6" s="29" t="str">
        <f>'4. Inköpsdata'!E6</f>
        <v>ST</v>
      </c>
      <c r="W6" s="29" t="s">
        <v>1895</v>
      </c>
      <c r="X6" s="22"/>
      <c r="Y6" s="22"/>
      <c r="Z6" s="22"/>
      <c r="AA6" s="22"/>
      <c r="AB6" s="22"/>
      <c r="AC6" s="22"/>
      <c r="AD6" s="22"/>
      <c r="AE6" s="22"/>
      <c r="AF6" s="22"/>
      <c r="AG6" s="22"/>
      <c r="AH6" s="22"/>
      <c r="AI6" s="22"/>
      <c r="AJ6" s="22"/>
      <c r="AK6" s="22"/>
      <c r="AL6" s="22"/>
      <c r="AM6" s="22"/>
      <c r="AN6" s="22"/>
      <c r="AO6" s="22"/>
      <c r="AP6" s="22"/>
      <c r="AQ6" s="22"/>
      <c r="AR6" s="22"/>
      <c r="AS6" s="22"/>
      <c r="AT6" s="22"/>
      <c r="AU6" s="22"/>
      <c r="AV6" s="22"/>
    </row>
    <row r="7" spans="1:48" s="7" customFormat="1" ht="12.75" x14ac:dyDescent="0.2">
      <c r="A7" s="21">
        <v>3</v>
      </c>
      <c r="B7" s="21" t="str">
        <f>'APH KIC KIA PC'!I7</f>
        <v>Välj…</v>
      </c>
      <c r="C7" s="21" t="str">
        <f>'APH KIC KIA PC'!K7</f>
        <v>Välj…</v>
      </c>
      <c r="D7" s="28">
        <v>1</v>
      </c>
      <c r="E7" s="46" t="str">
        <f>TRIM('APH KIC KIA PC'!D7)</f>
        <v/>
      </c>
      <c r="F7" s="31" t="str">
        <f>TRIM('APH KIC KIA PC'!Q7)</f>
        <v/>
      </c>
      <c r="G7" s="28" t="s">
        <v>2005</v>
      </c>
      <c r="H7" s="25" t="str">
        <f>'APH KIC KIA PC'!E7</f>
        <v/>
      </c>
      <c r="I7" s="29" t="str">
        <f>TRIM('1. Artikeldata Grund'!F7)</f>
        <v/>
      </c>
      <c r="J7" s="22"/>
      <c r="K7" s="22"/>
      <c r="L7" s="29" t="str">
        <f>LEFT('4. Inköpsdata'!O7,2)</f>
        <v>Vä</v>
      </c>
      <c r="M7" s="28">
        <v>1</v>
      </c>
      <c r="N7" s="26" t="e">
        <f>ROUND('4. Inköpsdata'!K7,2)</f>
        <v>#VALUE!</v>
      </c>
      <c r="O7" s="209"/>
      <c r="P7" s="28"/>
      <c r="Q7" s="35" t="str">
        <f>'4. Inköpsdata'!H7</f>
        <v>SEK</v>
      </c>
      <c r="R7" s="22"/>
      <c r="S7" s="22"/>
      <c r="T7" s="22"/>
      <c r="U7" s="22"/>
      <c r="V7" s="29" t="str">
        <f>'4. Inköpsdata'!E7</f>
        <v>ST</v>
      </c>
      <c r="W7" s="29" t="s">
        <v>1895</v>
      </c>
      <c r="X7" s="22"/>
      <c r="Y7" s="22"/>
      <c r="Z7" s="22"/>
      <c r="AA7" s="22"/>
      <c r="AB7" s="22"/>
      <c r="AC7" s="22"/>
      <c r="AD7" s="22"/>
      <c r="AE7" s="22"/>
      <c r="AF7" s="22"/>
      <c r="AG7" s="22"/>
      <c r="AH7" s="22"/>
      <c r="AI7" s="22"/>
      <c r="AJ7" s="22"/>
      <c r="AK7" s="22"/>
      <c r="AL7" s="22"/>
      <c r="AM7" s="22"/>
      <c r="AN7" s="22"/>
      <c r="AO7" s="22"/>
      <c r="AP7" s="22"/>
      <c r="AQ7" s="22"/>
      <c r="AR7" s="22"/>
      <c r="AS7" s="22"/>
      <c r="AT7" s="22"/>
      <c r="AU7" s="22"/>
      <c r="AV7" s="22"/>
    </row>
    <row r="8" spans="1:48" s="7" customFormat="1" ht="12.75" x14ac:dyDescent="0.2">
      <c r="A8" s="21">
        <v>4</v>
      </c>
      <c r="B8" s="21" t="str">
        <f>'APH KIC KIA PC'!I8</f>
        <v>Välj…</v>
      </c>
      <c r="C8" s="21" t="str">
        <f>'APH KIC KIA PC'!K8</f>
        <v>Välj…</v>
      </c>
      <c r="D8" s="28">
        <v>1</v>
      </c>
      <c r="E8" s="46" t="str">
        <f>TRIM('APH KIC KIA PC'!D8)</f>
        <v/>
      </c>
      <c r="F8" s="31" t="str">
        <f>TRIM('APH KIC KIA PC'!Q8)</f>
        <v/>
      </c>
      <c r="G8" s="28" t="s">
        <v>2005</v>
      </c>
      <c r="H8" s="25" t="str">
        <f>'APH KIC KIA PC'!E8</f>
        <v/>
      </c>
      <c r="I8" s="29" t="str">
        <f>TRIM('1. Artikeldata Grund'!F8)</f>
        <v/>
      </c>
      <c r="J8" s="22"/>
      <c r="K8" s="22"/>
      <c r="L8" s="29" t="str">
        <f>LEFT('4. Inköpsdata'!O8,2)</f>
        <v>Vä</v>
      </c>
      <c r="M8" s="28">
        <v>1</v>
      </c>
      <c r="N8" s="26" t="e">
        <f>ROUND('4. Inköpsdata'!K8,2)</f>
        <v>#VALUE!</v>
      </c>
      <c r="O8" s="209"/>
      <c r="P8" s="28"/>
      <c r="Q8" s="35" t="str">
        <f>'4. Inköpsdata'!H8</f>
        <v>SEK</v>
      </c>
      <c r="R8" s="22"/>
      <c r="S8" s="22"/>
      <c r="T8" s="22"/>
      <c r="U8" s="22"/>
      <c r="V8" s="29" t="str">
        <f>'4. Inköpsdata'!E8</f>
        <v>ST</v>
      </c>
      <c r="W8" s="29" t="s">
        <v>1895</v>
      </c>
      <c r="X8" s="22"/>
      <c r="Y8" s="22"/>
      <c r="Z8" s="22"/>
      <c r="AA8" s="22"/>
      <c r="AB8" s="22"/>
      <c r="AC8" s="22"/>
      <c r="AD8" s="22"/>
      <c r="AE8" s="22"/>
      <c r="AF8" s="22"/>
      <c r="AG8" s="22"/>
      <c r="AH8" s="22"/>
      <c r="AI8" s="22"/>
      <c r="AJ8" s="22"/>
      <c r="AK8" s="22"/>
      <c r="AL8" s="22"/>
      <c r="AM8" s="22"/>
      <c r="AN8" s="22"/>
      <c r="AO8" s="22"/>
      <c r="AP8" s="22"/>
      <c r="AQ8" s="22"/>
      <c r="AR8" s="22"/>
      <c r="AS8" s="22"/>
      <c r="AT8" s="22"/>
      <c r="AU8" s="22"/>
      <c r="AV8" s="22"/>
    </row>
    <row r="9" spans="1:48" s="7" customFormat="1" ht="12.75" x14ac:dyDescent="0.2">
      <c r="A9" s="21">
        <v>5</v>
      </c>
      <c r="B9" s="21" t="str">
        <f>'APH KIC KIA PC'!I9</f>
        <v>Välj…</v>
      </c>
      <c r="C9" s="21" t="str">
        <f>'APH KIC KIA PC'!K9</f>
        <v>Välj…</v>
      </c>
      <c r="D9" s="28">
        <v>1</v>
      </c>
      <c r="E9" s="46" t="str">
        <f>TRIM('APH KIC KIA PC'!D9)</f>
        <v/>
      </c>
      <c r="F9" s="31" t="str">
        <f>TRIM('APH KIC KIA PC'!Q9)</f>
        <v/>
      </c>
      <c r="G9" s="28" t="s">
        <v>2005</v>
      </c>
      <c r="H9" s="25" t="str">
        <f>'APH KIC KIA PC'!E9</f>
        <v/>
      </c>
      <c r="I9" s="29" t="str">
        <f>TRIM('1. Artikeldata Grund'!F9)</f>
        <v/>
      </c>
      <c r="J9" s="22"/>
      <c r="K9" s="22"/>
      <c r="L9" s="29" t="str">
        <f>LEFT('4. Inköpsdata'!O9,2)</f>
        <v>Vä</v>
      </c>
      <c r="M9" s="28">
        <v>1</v>
      </c>
      <c r="N9" s="26" t="e">
        <f>ROUND('4. Inköpsdata'!K9,2)</f>
        <v>#VALUE!</v>
      </c>
      <c r="O9" s="209"/>
      <c r="P9" s="28"/>
      <c r="Q9" s="35" t="str">
        <f>'4. Inköpsdata'!H9</f>
        <v>SEK</v>
      </c>
      <c r="R9" s="22"/>
      <c r="S9" s="22"/>
      <c r="T9" s="22"/>
      <c r="U9" s="22"/>
      <c r="V9" s="29" t="str">
        <f>'4. Inköpsdata'!E9</f>
        <v>ST</v>
      </c>
      <c r="W9" s="29" t="s">
        <v>1895</v>
      </c>
      <c r="X9" s="22"/>
      <c r="Y9" s="22"/>
      <c r="Z9" s="22"/>
      <c r="AA9" s="22"/>
      <c r="AB9" s="22"/>
      <c r="AC9" s="22"/>
      <c r="AD9" s="22"/>
      <c r="AE9" s="22"/>
      <c r="AF9" s="22"/>
      <c r="AG9" s="22"/>
      <c r="AH9" s="22"/>
      <c r="AI9" s="22"/>
      <c r="AJ9" s="22"/>
      <c r="AK9" s="22"/>
      <c r="AL9" s="22"/>
      <c r="AM9" s="22"/>
      <c r="AN9" s="22"/>
      <c r="AO9" s="22"/>
      <c r="AP9" s="22"/>
      <c r="AQ9" s="22"/>
      <c r="AR9" s="22"/>
      <c r="AS9" s="22"/>
      <c r="AT9" s="22"/>
      <c r="AU9" s="22"/>
      <c r="AV9" s="22"/>
    </row>
    <row r="10" spans="1:48" s="7" customFormat="1" ht="12.75" x14ac:dyDescent="0.2">
      <c r="A10" s="21">
        <v>6</v>
      </c>
      <c r="B10" s="21" t="str">
        <f>'APH KIC KIA PC'!I10</f>
        <v>Välj…</v>
      </c>
      <c r="C10" s="21" t="str">
        <f>'APH KIC KIA PC'!K10</f>
        <v>Välj…</v>
      </c>
      <c r="D10" s="28">
        <v>1</v>
      </c>
      <c r="E10" s="46" t="str">
        <f>TRIM('APH KIC KIA PC'!D10)</f>
        <v/>
      </c>
      <c r="F10" s="31" t="str">
        <f>TRIM('APH KIC KIA PC'!Q10)</f>
        <v/>
      </c>
      <c r="G10" s="28" t="s">
        <v>2005</v>
      </c>
      <c r="H10" s="25" t="str">
        <f>'APH KIC KIA PC'!E10</f>
        <v/>
      </c>
      <c r="I10" s="29" t="str">
        <f>TRIM('1. Artikeldata Grund'!F10)</f>
        <v/>
      </c>
      <c r="J10" s="22"/>
      <c r="K10" s="22"/>
      <c r="L10" s="29" t="str">
        <f>LEFT('4. Inköpsdata'!O10,2)</f>
        <v>Vä</v>
      </c>
      <c r="M10" s="28">
        <v>1</v>
      </c>
      <c r="N10" s="26" t="e">
        <f>ROUND('4. Inköpsdata'!K10,2)</f>
        <v>#VALUE!</v>
      </c>
      <c r="O10" s="209"/>
      <c r="P10" s="28"/>
      <c r="Q10" s="35" t="str">
        <f>'4. Inköpsdata'!H10</f>
        <v>SEK</v>
      </c>
      <c r="R10" s="22"/>
      <c r="S10" s="22"/>
      <c r="T10" s="22"/>
      <c r="U10" s="22"/>
      <c r="V10" s="29" t="str">
        <f>'4. Inköpsdata'!E10</f>
        <v>ST</v>
      </c>
      <c r="W10" s="29" t="s">
        <v>1895</v>
      </c>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1:48" s="7" customFormat="1" ht="12.75" x14ac:dyDescent="0.2">
      <c r="A11" s="21">
        <v>7</v>
      </c>
      <c r="B11" s="21" t="str">
        <f>'APH KIC KIA PC'!I11</f>
        <v>Välj…</v>
      </c>
      <c r="C11" s="21" t="str">
        <f>'APH KIC KIA PC'!K11</f>
        <v>Välj…</v>
      </c>
      <c r="D11" s="28">
        <v>1</v>
      </c>
      <c r="E11" s="46" t="str">
        <f>TRIM('APH KIC KIA PC'!D11)</f>
        <v/>
      </c>
      <c r="F11" s="31" t="str">
        <f>TRIM('APH KIC KIA PC'!Q11)</f>
        <v/>
      </c>
      <c r="G11" s="28" t="s">
        <v>2005</v>
      </c>
      <c r="H11" s="25" t="str">
        <f>'APH KIC KIA PC'!E11</f>
        <v/>
      </c>
      <c r="I11" s="29" t="str">
        <f>TRIM('1. Artikeldata Grund'!F11)</f>
        <v/>
      </c>
      <c r="J11" s="22"/>
      <c r="K11" s="22"/>
      <c r="L11" s="29" t="str">
        <f>LEFT('4. Inköpsdata'!O11,2)</f>
        <v>Vä</v>
      </c>
      <c r="M11" s="28">
        <v>1</v>
      </c>
      <c r="N11" s="26" t="e">
        <f>ROUND('4. Inköpsdata'!K11,2)</f>
        <v>#VALUE!</v>
      </c>
      <c r="O11" s="209"/>
      <c r="P11" s="28"/>
      <c r="Q11" s="35" t="str">
        <f>'4. Inköpsdata'!H11</f>
        <v>SEK</v>
      </c>
      <c r="R11" s="22"/>
      <c r="S11" s="22"/>
      <c r="T11" s="22"/>
      <c r="U11" s="22"/>
      <c r="V11" s="29" t="str">
        <f>'4. Inköpsdata'!E11</f>
        <v>ST</v>
      </c>
      <c r="W11" s="29" t="s">
        <v>1895</v>
      </c>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8" s="7" customFormat="1" ht="12.75" x14ac:dyDescent="0.2">
      <c r="A12" s="21">
        <v>8</v>
      </c>
      <c r="B12" s="21" t="str">
        <f>'APH KIC KIA PC'!I12</f>
        <v>Välj…</v>
      </c>
      <c r="C12" s="21" t="str">
        <f>'APH KIC KIA PC'!K12</f>
        <v>Välj…</v>
      </c>
      <c r="D12" s="28">
        <v>1</v>
      </c>
      <c r="E12" s="46" t="str">
        <f>TRIM('APH KIC KIA PC'!D12)</f>
        <v/>
      </c>
      <c r="F12" s="31" t="str">
        <f>TRIM('APH KIC KIA PC'!Q12)</f>
        <v/>
      </c>
      <c r="G12" s="28" t="s">
        <v>2005</v>
      </c>
      <c r="H12" s="25" t="str">
        <f>'APH KIC KIA PC'!E12</f>
        <v/>
      </c>
      <c r="I12" s="29" t="str">
        <f>TRIM('1. Artikeldata Grund'!F12)</f>
        <v/>
      </c>
      <c r="J12" s="22"/>
      <c r="K12" s="22"/>
      <c r="L12" s="29" t="str">
        <f>LEFT('4. Inköpsdata'!O12,2)</f>
        <v>Vä</v>
      </c>
      <c r="M12" s="28">
        <v>1</v>
      </c>
      <c r="N12" s="26" t="e">
        <f>ROUND('4. Inköpsdata'!K12,2)</f>
        <v>#VALUE!</v>
      </c>
      <c r="O12" s="209"/>
      <c r="P12" s="28"/>
      <c r="Q12" s="35" t="str">
        <f>'4. Inköpsdata'!H12</f>
        <v>SEK</v>
      </c>
      <c r="R12" s="22"/>
      <c r="S12" s="22"/>
      <c r="T12" s="22"/>
      <c r="U12" s="22"/>
      <c r="V12" s="29" t="str">
        <f>'4. Inköpsdata'!E12</f>
        <v>ST</v>
      </c>
      <c r="W12" s="29" t="s">
        <v>1895</v>
      </c>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row>
    <row r="13" spans="1:48" s="7" customFormat="1" ht="12.75" x14ac:dyDescent="0.2">
      <c r="A13" s="21">
        <v>9</v>
      </c>
      <c r="B13" s="21" t="str">
        <f>'APH KIC KIA PC'!I13</f>
        <v>Välj…</v>
      </c>
      <c r="C13" s="21" t="str">
        <f>'APH KIC KIA PC'!K13</f>
        <v>Välj…</v>
      </c>
      <c r="D13" s="28">
        <v>1</v>
      </c>
      <c r="E13" s="46" t="str">
        <f>TRIM('APH KIC KIA PC'!D13)</f>
        <v/>
      </c>
      <c r="F13" s="31" t="str">
        <f>TRIM('APH KIC KIA PC'!Q13)</f>
        <v/>
      </c>
      <c r="G13" s="28" t="s">
        <v>2005</v>
      </c>
      <c r="H13" s="25" t="str">
        <f>'APH KIC KIA PC'!E13</f>
        <v/>
      </c>
      <c r="I13" s="29" t="str">
        <f>TRIM('1. Artikeldata Grund'!F13)</f>
        <v/>
      </c>
      <c r="J13" s="22"/>
      <c r="K13" s="22"/>
      <c r="L13" s="29" t="str">
        <f>LEFT('4. Inköpsdata'!O13,2)</f>
        <v>Vä</v>
      </c>
      <c r="M13" s="28">
        <v>1</v>
      </c>
      <c r="N13" s="26" t="e">
        <f>ROUND('4. Inköpsdata'!K13,2)</f>
        <v>#VALUE!</v>
      </c>
      <c r="O13" s="209"/>
      <c r="P13" s="28"/>
      <c r="Q13" s="35" t="str">
        <f>'4. Inköpsdata'!H13</f>
        <v>SEK</v>
      </c>
      <c r="R13" s="22"/>
      <c r="S13" s="22"/>
      <c r="T13" s="22"/>
      <c r="U13" s="22"/>
      <c r="V13" s="29" t="str">
        <f>'4. Inköpsdata'!E13</f>
        <v>ST</v>
      </c>
      <c r="W13" s="29" t="s">
        <v>1895</v>
      </c>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row>
    <row r="14" spans="1:48" s="7" customFormat="1" ht="12.75" x14ac:dyDescent="0.2">
      <c r="A14" s="21">
        <v>10</v>
      </c>
      <c r="B14" s="21" t="str">
        <f>'APH KIC KIA PC'!I14</f>
        <v>Välj…</v>
      </c>
      <c r="C14" s="21" t="str">
        <f>'APH KIC KIA PC'!K14</f>
        <v>Välj…</v>
      </c>
      <c r="D14" s="28">
        <v>1</v>
      </c>
      <c r="E14" s="46" t="str">
        <f>TRIM('APH KIC KIA PC'!D14)</f>
        <v/>
      </c>
      <c r="F14" s="31" t="str">
        <f>TRIM('APH KIC KIA PC'!Q14)</f>
        <v/>
      </c>
      <c r="G14" s="28" t="s">
        <v>2005</v>
      </c>
      <c r="H14" s="25" t="str">
        <f>'APH KIC KIA PC'!E14</f>
        <v/>
      </c>
      <c r="I14" s="29" t="str">
        <f>TRIM('1. Artikeldata Grund'!F14)</f>
        <v/>
      </c>
      <c r="J14" s="22"/>
      <c r="K14" s="22"/>
      <c r="L14" s="29" t="str">
        <f>LEFT('4. Inköpsdata'!O14,2)</f>
        <v>Vä</v>
      </c>
      <c r="M14" s="28">
        <v>1</v>
      </c>
      <c r="N14" s="26" t="e">
        <f>ROUND('4. Inköpsdata'!K14,2)</f>
        <v>#VALUE!</v>
      </c>
      <c r="O14" s="209"/>
      <c r="P14" s="28"/>
      <c r="Q14" s="35" t="str">
        <f>'4. Inköpsdata'!H14</f>
        <v>SEK</v>
      </c>
      <c r="R14" s="22"/>
      <c r="S14" s="22"/>
      <c r="T14" s="22"/>
      <c r="U14" s="22"/>
      <c r="V14" s="29" t="str">
        <f>'4. Inköpsdata'!E14</f>
        <v>ST</v>
      </c>
      <c r="W14" s="29" t="s">
        <v>1895</v>
      </c>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row>
    <row r="15" spans="1:48" s="7" customFormat="1" ht="12.75" x14ac:dyDescent="0.2">
      <c r="A15" s="21">
        <v>11</v>
      </c>
      <c r="B15" s="21" t="str">
        <f>'APH KIC KIA PC'!I15</f>
        <v>Välj…</v>
      </c>
      <c r="C15" s="21" t="str">
        <f>'APH KIC KIA PC'!K15</f>
        <v>Välj…</v>
      </c>
      <c r="D15" s="28">
        <v>1</v>
      </c>
      <c r="E15" s="46" t="str">
        <f>TRIM('APH KIC KIA PC'!D15)</f>
        <v/>
      </c>
      <c r="F15" s="31" t="str">
        <f>TRIM('APH KIC KIA PC'!Q15)</f>
        <v/>
      </c>
      <c r="G15" s="28" t="s">
        <v>2005</v>
      </c>
      <c r="H15" s="25" t="str">
        <f>'APH KIC KIA PC'!E15</f>
        <v/>
      </c>
      <c r="I15" s="29" t="str">
        <f>TRIM('1. Artikeldata Grund'!F15)</f>
        <v/>
      </c>
      <c r="J15" s="22"/>
      <c r="K15" s="22"/>
      <c r="L15" s="29" t="str">
        <f>LEFT('4. Inköpsdata'!O15,2)</f>
        <v>Vä</v>
      </c>
      <c r="M15" s="28">
        <v>1</v>
      </c>
      <c r="N15" s="26" t="e">
        <f>ROUND('4. Inköpsdata'!K15,2)</f>
        <v>#VALUE!</v>
      </c>
      <c r="O15" s="209"/>
      <c r="P15" s="28"/>
      <c r="Q15" s="35" t="str">
        <f>'4. Inköpsdata'!H15</f>
        <v>SEK</v>
      </c>
      <c r="R15" s="22"/>
      <c r="S15" s="22"/>
      <c r="T15" s="22"/>
      <c r="U15" s="22"/>
      <c r="V15" s="29" t="str">
        <f>'4. Inköpsdata'!E15</f>
        <v>ST</v>
      </c>
      <c r="W15" s="29" t="s">
        <v>1895</v>
      </c>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row>
    <row r="16" spans="1:48" s="7" customFormat="1" ht="12.75" x14ac:dyDescent="0.2">
      <c r="A16" s="21">
        <v>12</v>
      </c>
      <c r="B16" s="21" t="str">
        <f>'APH KIC KIA PC'!I16</f>
        <v>Välj…</v>
      </c>
      <c r="C16" s="21" t="str">
        <f>'APH KIC KIA PC'!K16</f>
        <v>Välj…</v>
      </c>
      <c r="D16" s="28">
        <v>1</v>
      </c>
      <c r="E16" s="46" t="str">
        <f>TRIM('APH KIC KIA PC'!D16)</f>
        <v/>
      </c>
      <c r="F16" s="31" t="str">
        <f>TRIM('APH KIC KIA PC'!Q16)</f>
        <v/>
      </c>
      <c r="G16" s="28" t="s">
        <v>2005</v>
      </c>
      <c r="H16" s="25" t="str">
        <f>'APH KIC KIA PC'!E16</f>
        <v/>
      </c>
      <c r="I16" s="29" t="str">
        <f>TRIM('1. Artikeldata Grund'!F16)</f>
        <v/>
      </c>
      <c r="J16" s="22"/>
      <c r="K16" s="22"/>
      <c r="L16" s="29" t="str">
        <f>LEFT('4. Inköpsdata'!O16,2)</f>
        <v>Vä</v>
      </c>
      <c r="M16" s="28">
        <v>1</v>
      </c>
      <c r="N16" s="26" t="e">
        <f>ROUND('4. Inköpsdata'!K16,2)</f>
        <v>#VALUE!</v>
      </c>
      <c r="O16" s="209"/>
      <c r="P16" s="28"/>
      <c r="Q16" s="35" t="str">
        <f>'4. Inköpsdata'!H16</f>
        <v>SEK</v>
      </c>
      <c r="R16" s="22"/>
      <c r="S16" s="22"/>
      <c r="T16" s="22"/>
      <c r="U16" s="22"/>
      <c r="V16" s="29" t="str">
        <f>'4. Inköpsdata'!E16</f>
        <v>ST</v>
      </c>
      <c r="W16" s="29" t="s">
        <v>1895</v>
      </c>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row>
    <row r="17" spans="1:48" s="7" customFormat="1" ht="12.75" x14ac:dyDescent="0.2">
      <c r="A17" s="21">
        <v>13</v>
      </c>
      <c r="B17" s="21" t="str">
        <f>'APH KIC KIA PC'!I17</f>
        <v>Välj…</v>
      </c>
      <c r="C17" s="21" t="str">
        <f>'APH KIC KIA PC'!K17</f>
        <v>Välj…</v>
      </c>
      <c r="D17" s="28">
        <v>1</v>
      </c>
      <c r="E17" s="46" t="str">
        <f>TRIM('APH KIC KIA PC'!D17)</f>
        <v/>
      </c>
      <c r="F17" s="31" t="str">
        <f>TRIM('APH KIC KIA PC'!Q17)</f>
        <v/>
      </c>
      <c r="G17" s="28" t="s">
        <v>2005</v>
      </c>
      <c r="H17" s="25" t="str">
        <f>'APH KIC KIA PC'!E17</f>
        <v/>
      </c>
      <c r="I17" s="29" t="str">
        <f>TRIM('1. Artikeldata Grund'!F17)</f>
        <v/>
      </c>
      <c r="J17" s="22"/>
      <c r="K17" s="22"/>
      <c r="L17" s="29" t="str">
        <f>LEFT('4. Inköpsdata'!O17,2)</f>
        <v>Vä</v>
      </c>
      <c r="M17" s="28">
        <v>1</v>
      </c>
      <c r="N17" s="26" t="e">
        <f>ROUND('4. Inköpsdata'!K17,2)</f>
        <v>#VALUE!</v>
      </c>
      <c r="O17" s="209"/>
      <c r="P17" s="22"/>
      <c r="Q17" s="35" t="str">
        <f>'4. Inköpsdata'!H17</f>
        <v>SEK</v>
      </c>
      <c r="R17" s="22"/>
      <c r="S17" s="22"/>
      <c r="T17" s="22"/>
      <c r="U17" s="22"/>
      <c r="V17" s="29" t="str">
        <f>'4. Inköpsdata'!E17</f>
        <v>ST</v>
      </c>
      <c r="W17" s="29" t="s">
        <v>1895</v>
      </c>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row>
    <row r="18" spans="1:48" s="7" customFormat="1" ht="12.75" x14ac:dyDescent="0.2">
      <c r="A18" s="21">
        <v>14</v>
      </c>
      <c r="B18" s="21" t="str">
        <f>'APH KIC KIA PC'!I18</f>
        <v>Välj…</v>
      </c>
      <c r="C18" s="21" t="str">
        <f>'APH KIC KIA PC'!K18</f>
        <v>Välj…</v>
      </c>
      <c r="D18" s="28">
        <v>1</v>
      </c>
      <c r="E18" s="46" t="str">
        <f>TRIM('APH KIC KIA PC'!D18)</f>
        <v/>
      </c>
      <c r="F18" s="31" t="str">
        <f>TRIM('APH KIC KIA PC'!Q18)</f>
        <v/>
      </c>
      <c r="G18" s="28" t="s">
        <v>2005</v>
      </c>
      <c r="H18" s="25" t="str">
        <f>'APH KIC KIA PC'!E18</f>
        <v/>
      </c>
      <c r="I18" s="29" t="str">
        <f>TRIM('1. Artikeldata Grund'!F18)</f>
        <v/>
      </c>
      <c r="J18" s="22"/>
      <c r="K18" s="22"/>
      <c r="L18" s="29" t="str">
        <f>LEFT('4. Inköpsdata'!O18,2)</f>
        <v>Vä</v>
      </c>
      <c r="M18" s="28">
        <v>1</v>
      </c>
      <c r="N18" s="26" t="e">
        <f>ROUND('4. Inköpsdata'!K18,2)</f>
        <v>#VALUE!</v>
      </c>
      <c r="O18" s="209"/>
      <c r="P18" s="22"/>
      <c r="Q18" s="35" t="str">
        <f>'4. Inköpsdata'!H18</f>
        <v>SEK</v>
      </c>
      <c r="R18" s="22"/>
      <c r="S18" s="22"/>
      <c r="T18" s="22"/>
      <c r="U18" s="22"/>
      <c r="V18" s="29" t="str">
        <f>'4. Inköpsdata'!E18</f>
        <v>ST</v>
      </c>
      <c r="W18" s="29" t="s">
        <v>1895</v>
      </c>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row>
    <row r="19" spans="1:48" s="7" customFormat="1" ht="12.75" x14ac:dyDescent="0.2">
      <c r="A19" s="21">
        <v>15</v>
      </c>
      <c r="B19" s="21" t="str">
        <f>'APH KIC KIA PC'!I19</f>
        <v>Välj…</v>
      </c>
      <c r="C19" s="21" t="str">
        <f>'APH KIC KIA PC'!K19</f>
        <v>Välj…</v>
      </c>
      <c r="D19" s="28">
        <v>1</v>
      </c>
      <c r="E19" s="46" t="str">
        <f>TRIM('APH KIC KIA PC'!D19)</f>
        <v/>
      </c>
      <c r="F19" s="31" t="str">
        <f>TRIM('APH KIC KIA PC'!Q19)</f>
        <v/>
      </c>
      <c r="G19" s="28" t="s">
        <v>2005</v>
      </c>
      <c r="H19" s="25" t="str">
        <f>'APH KIC KIA PC'!E19</f>
        <v/>
      </c>
      <c r="I19" s="29" t="str">
        <f>TRIM('1. Artikeldata Grund'!F19)</f>
        <v/>
      </c>
      <c r="J19" s="22"/>
      <c r="K19" s="22"/>
      <c r="L19" s="29" t="str">
        <f>LEFT('4. Inköpsdata'!O19,2)</f>
        <v>Vä</v>
      </c>
      <c r="M19" s="28">
        <v>1</v>
      </c>
      <c r="N19" s="26" t="e">
        <f>ROUND('4. Inköpsdata'!K19,2)</f>
        <v>#VALUE!</v>
      </c>
      <c r="O19" s="209"/>
      <c r="P19" s="22"/>
      <c r="Q19" s="35" t="str">
        <f>'4. Inköpsdata'!H19</f>
        <v>SEK</v>
      </c>
      <c r="R19" s="22"/>
      <c r="S19" s="22"/>
      <c r="T19" s="22"/>
      <c r="U19" s="22"/>
      <c r="V19" s="29" t="str">
        <f>'4. Inköpsdata'!E19</f>
        <v>ST</v>
      </c>
      <c r="W19" s="29" t="s">
        <v>1895</v>
      </c>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row>
    <row r="20" spans="1:48" s="7" customFormat="1" ht="12.75" x14ac:dyDescent="0.2">
      <c r="A20" s="21">
        <v>16</v>
      </c>
      <c r="B20" s="21" t="str">
        <f>'APH KIC KIA PC'!I20</f>
        <v>Välj…</v>
      </c>
      <c r="C20" s="21" t="str">
        <f>'APH KIC KIA PC'!K20</f>
        <v>Välj…</v>
      </c>
      <c r="D20" s="28">
        <v>1</v>
      </c>
      <c r="E20" s="46" t="str">
        <f>TRIM('APH KIC KIA PC'!D20)</f>
        <v/>
      </c>
      <c r="F20" s="31" t="str">
        <f>TRIM('APH KIC KIA PC'!Q20)</f>
        <v/>
      </c>
      <c r="G20" s="28" t="s">
        <v>2005</v>
      </c>
      <c r="H20" s="25" t="str">
        <f>'APH KIC KIA PC'!E20</f>
        <v/>
      </c>
      <c r="I20" s="29" t="str">
        <f>TRIM('1. Artikeldata Grund'!F20)</f>
        <v/>
      </c>
      <c r="J20" s="22"/>
      <c r="K20" s="22"/>
      <c r="L20" s="29" t="str">
        <f>LEFT('4. Inköpsdata'!O20,2)</f>
        <v>Vä</v>
      </c>
      <c r="M20" s="28">
        <v>1</v>
      </c>
      <c r="N20" s="26" t="e">
        <f>ROUND('4. Inköpsdata'!K20,2)</f>
        <v>#VALUE!</v>
      </c>
      <c r="O20" s="209"/>
      <c r="P20" s="22"/>
      <c r="Q20" s="35" t="str">
        <f>'4. Inköpsdata'!H20</f>
        <v>SEK</v>
      </c>
      <c r="R20" s="22"/>
      <c r="S20" s="22"/>
      <c r="T20" s="22"/>
      <c r="U20" s="22"/>
      <c r="V20" s="29" t="str">
        <f>'4. Inköpsdata'!E20</f>
        <v>ST</v>
      </c>
      <c r="W20" s="29" t="s">
        <v>1895</v>
      </c>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row>
    <row r="21" spans="1:48" s="7" customFormat="1" ht="12.75" x14ac:dyDescent="0.2">
      <c r="A21" s="21">
        <v>17</v>
      </c>
      <c r="B21" s="21" t="str">
        <f>'APH KIC KIA PC'!I21</f>
        <v>Välj…</v>
      </c>
      <c r="C21" s="21" t="str">
        <f>'APH KIC KIA PC'!K21</f>
        <v>Välj…</v>
      </c>
      <c r="D21" s="28">
        <v>1</v>
      </c>
      <c r="E21" s="46" t="str">
        <f>TRIM('APH KIC KIA PC'!D21)</f>
        <v/>
      </c>
      <c r="F21" s="31" t="str">
        <f>TRIM('APH KIC KIA PC'!Q21)</f>
        <v/>
      </c>
      <c r="G21" s="28" t="s">
        <v>2005</v>
      </c>
      <c r="H21" s="25" t="str">
        <f>'APH KIC KIA PC'!E21</f>
        <v/>
      </c>
      <c r="I21" s="29" t="str">
        <f>TRIM('1. Artikeldata Grund'!F21)</f>
        <v/>
      </c>
      <c r="J21" s="22"/>
      <c r="K21" s="22"/>
      <c r="L21" s="29" t="str">
        <f>LEFT('4. Inköpsdata'!O21,2)</f>
        <v>Vä</v>
      </c>
      <c r="M21" s="28">
        <v>1</v>
      </c>
      <c r="N21" s="26" t="e">
        <f>ROUND('4. Inköpsdata'!K21,2)</f>
        <v>#VALUE!</v>
      </c>
      <c r="O21" s="209"/>
      <c r="P21" s="22"/>
      <c r="Q21" s="35" t="str">
        <f>'4. Inköpsdata'!H21</f>
        <v>SEK</v>
      </c>
      <c r="R21" s="22"/>
      <c r="S21" s="22"/>
      <c r="T21" s="22"/>
      <c r="U21" s="22"/>
      <c r="V21" s="29" t="str">
        <f>'4. Inköpsdata'!E21</f>
        <v>ST</v>
      </c>
      <c r="W21" s="29" t="s">
        <v>1895</v>
      </c>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row>
    <row r="22" spans="1:48" s="7" customFormat="1" ht="12.75" x14ac:dyDescent="0.2">
      <c r="A22" s="21">
        <v>18</v>
      </c>
      <c r="B22" s="21" t="str">
        <f>'APH KIC KIA PC'!I22</f>
        <v>Välj…</v>
      </c>
      <c r="C22" s="21" t="str">
        <f>'APH KIC KIA PC'!K22</f>
        <v>Välj…</v>
      </c>
      <c r="D22" s="28">
        <v>1</v>
      </c>
      <c r="E22" s="46" t="str">
        <f>TRIM('APH KIC KIA PC'!D22)</f>
        <v/>
      </c>
      <c r="F22" s="31" t="str">
        <f>TRIM('APH KIC KIA PC'!Q22)</f>
        <v/>
      </c>
      <c r="G22" s="28" t="s">
        <v>2005</v>
      </c>
      <c r="H22" s="25" t="str">
        <f>'APH KIC KIA PC'!E22</f>
        <v/>
      </c>
      <c r="I22" s="29" t="str">
        <f>TRIM('1. Artikeldata Grund'!F22)</f>
        <v/>
      </c>
      <c r="J22" s="22"/>
      <c r="K22" s="22"/>
      <c r="L22" s="29" t="str">
        <f>LEFT('4. Inköpsdata'!O22,2)</f>
        <v>Vä</v>
      </c>
      <c r="M22" s="28">
        <v>1</v>
      </c>
      <c r="N22" s="26" t="e">
        <f>ROUND('4. Inköpsdata'!K22,2)</f>
        <v>#VALUE!</v>
      </c>
      <c r="O22" s="209"/>
      <c r="P22" s="22"/>
      <c r="Q22" s="35" t="str">
        <f>'4. Inköpsdata'!H22</f>
        <v>SEK</v>
      </c>
      <c r="R22" s="22"/>
      <c r="S22" s="22"/>
      <c r="T22" s="22"/>
      <c r="U22" s="22"/>
      <c r="V22" s="29" t="str">
        <f>'4. Inköpsdata'!E22</f>
        <v>ST</v>
      </c>
      <c r="W22" s="29" t="s">
        <v>1895</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row>
    <row r="23" spans="1:48" s="7" customFormat="1" ht="12.75" x14ac:dyDescent="0.2">
      <c r="A23" s="21">
        <v>19</v>
      </c>
      <c r="B23" s="21" t="str">
        <f>'APH KIC KIA PC'!I23</f>
        <v>Välj…</v>
      </c>
      <c r="C23" s="21" t="str">
        <f>'APH KIC KIA PC'!K23</f>
        <v>Välj…</v>
      </c>
      <c r="D23" s="28">
        <v>1</v>
      </c>
      <c r="E23" s="46" t="str">
        <f>TRIM('APH KIC KIA PC'!D23)</f>
        <v/>
      </c>
      <c r="F23" s="31" t="str">
        <f>TRIM('APH KIC KIA PC'!Q23)</f>
        <v/>
      </c>
      <c r="G23" s="28" t="s">
        <v>2005</v>
      </c>
      <c r="H23" s="25" t="str">
        <f>'APH KIC KIA PC'!E23</f>
        <v/>
      </c>
      <c r="I23" s="29" t="str">
        <f>TRIM('1. Artikeldata Grund'!F23)</f>
        <v/>
      </c>
      <c r="J23" s="22"/>
      <c r="K23" s="22"/>
      <c r="L23" s="29" t="str">
        <f>LEFT('4. Inköpsdata'!O23,2)</f>
        <v>Vä</v>
      </c>
      <c r="M23" s="28">
        <v>1</v>
      </c>
      <c r="N23" s="26" t="e">
        <f>ROUND('4. Inköpsdata'!K23,2)</f>
        <v>#VALUE!</v>
      </c>
      <c r="O23" s="209"/>
      <c r="P23" s="22"/>
      <c r="Q23" s="35" t="str">
        <f>'4. Inköpsdata'!H23</f>
        <v>SEK</v>
      </c>
      <c r="R23" s="22"/>
      <c r="S23" s="22"/>
      <c r="T23" s="22"/>
      <c r="U23" s="22"/>
      <c r="V23" s="29" t="str">
        <f>'4. Inköpsdata'!E23</f>
        <v>ST</v>
      </c>
      <c r="W23" s="29" t="s">
        <v>1895</v>
      </c>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row>
    <row r="24" spans="1:48" s="7" customFormat="1" ht="12.75" x14ac:dyDescent="0.2">
      <c r="A24" s="21">
        <v>20</v>
      </c>
      <c r="B24" s="21" t="str">
        <f>'APH KIC KIA PC'!I24</f>
        <v>Välj…</v>
      </c>
      <c r="C24" s="21" t="str">
        <f>'APH KIC KIA PC'!K24</f>
        <v>Välj…</v>
      </c>
      <c r="D24" s="28">
        <v>1</v>
      </c>
      <c r="E24" s="46" t="str">
        <f>TRIM('APH KIC KIA PC'!D24)</f>
        <v/>
      </c>
      <c r="F24" s="31" t="str">
        <f>TRIM('APH KIC KIA PC'!Q24)</f>
        <v/>
      </c>
      <c r="G24" s="28" t="s">
        <v>2005</v>
      </c>
      <c r="H24" s="25" t="str">
        <f>'APH KIC KIA PC'!E24</f>
        <v/>
      </c>
      <c r="I24" s="29" t="str">
        <f>TRIM('1. Artikeldata Grund'!F24)</f>
        <v/>
      </c>
      <c r="J24" s="22"/>
      <c r="K24" s="22"/>
      <c r="L24" s="29" t="str">
        <f>LEFT('4. Inköpsdata'!O24,2)</f>
        <v>Vä</v>
      </c>
      <c r="M24" s="28">
        <v>1</v>
      </c>
      <c r="N24" s="26" t="e">
        <f>ROUND('4. Inköpsdata'!K24,2)</f>
        <v>#VALUE!</v>
      </c>
      <c r="O24" s="209"/>
      <c r="P24" s="22"/>
      <c r="Q24" s="35" t="str">
        <f>'4. Inköpsdata'!H24</f>
        <v>SEK</v>
      </c>
      <c r="R24" s="22"/>
      <c r="S24" s="22"/>
      <c r="T24" s="22"/>
      <c r="U24" s="22"/>
      <c r="V24" s="29" t="str">
        <f>'4. Inköpsdata'!E24</f>
        <v>ST</v>
      </c>
      <c r="W24" s="29" t="s">
        <v>1895</v>
      </c>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row>
    <row r="25" spans="1:48" s="7" customFormat="1" ht="12.75" x14ac:dyDescent="0.2">
      <c r="A25" s="21">
        <v>21</v>
      </c>
      <c r="B25" s="21" t="str">
        <f>'APH KIC KIA PC'!I25</f>
        <v>Välj…</v>
      </c>
      <c r="C25" s="21" t="str">
        <f>'APH KIC KIA PC'!K25</f>
        <v>Välj…</v>
      </c>
      <c r="D25" s="28">
        <v>1</v>
      </c>
      <c r="E25" s="46" t="str">
        <f>TRIM('APH KIC KIA PC'!D25)</f>
        <v/>
      </c>
      <c r="F25" s="31" t="str">
        <f>TRIM('APH KIC KIA PC'!Q25)</f>
        <v/>
      </c>
      <c r="G25" s="28" t="s">
        <v>2005</v>
      </c>
      <c r="H25" s="25" t="str">
        <f>'APH KIC KIA PC'!E25</f>
        <v/>
      </c>
      <c r="I25" s="29" t="str">
        <f>TRIM('1. Artikeldata Grund'!F25)</f>
        <v/>
      </c>
      <c r="J25" s="22"/>
      <c r="K25" s="22"/>
      <c r="L25" s="29" t="str">
        <f>LEFT('4. Inköpsdata'!O25,2)</f>
        <v>Vä</v>
      </c>
      <c r="M25" s="28">
        <v>1</v>
      </c>
      <c r="N25" s="26" t="e">
        <f>ROUND('4. Inköpsdata'!K25,2)</f>
        <v>#VALUE!</v>
      </c>
      <c r="O25" s="209"/>
      <c r="P25" s="22"/>
      <c r="Q25" s="35" t="str">
        <f>'4. Inköpsdata'!H25</f>
        <v>SEK</v>
      </c>
      <c r="R25" s="22"/>
      <c r="S25" s="22"/>
      <c r="T25" s="22"/>
      <c r="U25" s="22"/>
      <c r="V25" s="29" t="str">
        <f>'4. Inköpsdata'!E25</f>
        <v>ST</v>
      </c>
      <c r="W25" s="29" t="s">
        <v>1895</v>
      </c>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row>
    <row r="26" spans="1:48" s="7" customFormat="1" ht="12.75" x14ac:dyDescent="0.2">
      <c r="A26" s="21">
        <v>22</v>
      </c>
      <c r="B26" s="21" t="str">
        <f>'APH KIC KIA PC'!I26</f>
        <v>Välj…</v>
      </c>
      <c r="C26" s="21" t="str">
        <f>'APH KIC KIA PC'!K26</f>
        <v>Välj…</v>
      </c>
      <c r="D26" s="28">
        <v>1</v>
      </c>
      <c r="E26" s="46" t="str">
        <f>TRIM('APH KIC KIA PC'!D26)</f>
        <v/>
      </c>
      <c r="F26" s="31" t="str">
        <f>TRIM('APH KIC KIA PC'!Q26)</f>
        <v/>
      </c>
      <c r="G26" s="28" t="s">
        <v>2005</v>
      </c>
      <c r="H26" s="25" t="str">
        <f>'APH KIC KIA PC'!E26</f>
        <v/>
      </c>
      <c r="I26" s="29" t="str">
        <f>TRIM('1. Artikeldata Grund'!F26)</f>
        <v/>
      </c>
      <c r="J26" s="22"/>
      <c r="K26" s="22"/>
      <c r="L26" s="29" t="str">
        <f>LEFT('4. Inköpsdata'!O26,2)</f>
        <v>Vä</v>
      </c>
      <c r="M26" s="28">
        <v>1</v>
      </c>
      <c r="N26" s="26" t="e">
        <f>ROUND('4. Inköpsdata'!K26,2)</f>
        <v>#VALUE!</v>
      </c>
      <c r="O26" s="209"/>
      <c r="P26" s="22"/>
      <c r="Q26" s="35" t="str">
        <f>'4. Inköpsdata'!H26</f>
        <v>SEK</v>
      </c>
      <c r="R26" s="22"/>
      <c r="S26" s="22"/>
      <c r="T26" s="22"/>
      <c r="U26" s="22"/>
      <c r="V26" s="29" t="str">
        <f>'4. Inköpsdata'!E26</f>
        <v>ST</v>
      </c>
      <c r="W26" s="29" t="s">
        <v>1895</v>
      </c>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row>
    <row r="27" spans="1:48" s="7" customFormat="1" ht="12.75" x14ac:dyDescent="0.2">
      <c r="A27" s="21">
        <v>23</v>
      </c>
      <c r="B27" s="21" t="str">
        <f>'APH KIC KIA PC'!I27</f>
        <v>Välj…</v>
      </c>
      <c r="C27" s="21" t="str">
        <f>'APH KIC KIA PC'!K27</f>
        <v>Välj…</v>
      </c>
      <c r="D27" s="28">
        <v>1</v>
      </c>
      <c r="E27" s="46" t="str">
        <f>TRIM('APH KIC KIA PC'!D27)</f>
        <v/>
      </c>
      <c r="F27" s="31" t="str">
        <f>TRIM('APH KIC KIA PC'!Q27)</f>
        <v/>
      </c>
      <c r="G27" s="28" t="s">
        <v>2005</v>
      </c>
      <c r="H27" s="25" t="str">
        <f>'APH KIC KIA PC'!E27</f>
        <v/>
      </c>
      <c r="I27" s="29" t="str">
        <f>TRIM('1. Artikeldata Grund'!F27)</f>
        <v/>
      </c>
      <c r="J27" s="22"/>
      <c r="K27" s="22"/>
      <c r="L27" s="29" t="str">
        <f>LEFT('4. Inköpsdata'!O27,2)</f>
        <v>Vä</v>
      </c>
      <c r="M27" s="28">
        <v>1</v>
      </c>
      <c r="N27" s="26" t="e">
        <f>ROUND('4. Inköpsdata'!K27,2)</f>
        <v>#VALUE!</v>
      </c>
      <c r="O27" s="209"/>
      <c r="P27" s="22"/>
      <c r="Q27" s="35" t="str">
        <f>'4. Inköpsdata'!H27</f>
        <v>SEK</v>
      </c>
      <c r="R27" s="22"/>
      <c r="S27" s="22"/>
      <c r="T27" s="22"/>
      <c r="U27" s="22"/>
      <c r="V27" s="29" t="str">
        <f>'4. Inköpsdata'!E27</f>
        <v>ST</v>
      </c>
      <c r="W27" s="29" t="s">
        <v>1895</v>
      </c>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row>
    <row r="28" spans="1:48" s="7" customFormat="1" ht="12.75" x14ac:dyDescent="0.2">
      <c r="A28" s="21">
        <v>24</v>
      </c>
      <c r="B28" s="21" t="str">
        <f>'APH KIC KIA PC'!I28</f>
        <v>Välj…</v>
      </c>
      <c r="C28" s="21" t="str">
        <f>'APH KIC KIA PC'!K28</f>
        <v>Välj…</v>
      </c>
      <c r="D28" s="28">
        <v>1</v>
      </c>
      <c r="E28" s="46" t="str">
        <f>TRIM('APH KIC KIA PC'!D28)</f>
        <v/>
      </c>
      <c r="F28" s="31" t="str">
        <f>TRIM('APH KIC KIA PC'!Q28)</f>
        <v/>
      </c>
      <c r="G28" s="28" t="s">
        <v>2005</v>
      </c>
      <c r="H28" s="25" t="str">
        <f>'APH KIC KIA PC'!E28</f>
        <v/>
      </c>
      <c r="I28" s="29" t="str">
        <f>TRIM('1. Artikeldata Grund'!F28)</f>
        <v/>
      </c>
      <c r="J28" s="22"/>
      <c r="K28" s="22"/>
      <c r="L28" s="29" t="str">
        <f>LEFT('4. Inköpsdata'!O28,2)</f>
        <v>Vä</v>
      </c>
      <c r="M28" s="28">
        <v>1</v>
      </c>
      <c r="N28" s="26" t="e">
        <f>ROUND('4. Inköpsdata'!K28,2)</f>
        <v>#VALUE!</v>
      </c>
      <c r="O28" s="209"/>
      <c r="P28" s="22"/>
      <c r="Q28" s="35" t="str">
        <f>'4. Inköpsdata'!H28</f>
        <v>SEK</v>
      </c>
      <c r="R28" s="22"/>
      <c r="S28" s="22"/>
      <c r="T28" s="22"/>
      <c r="U28" s="22"/>
      <c r="V28" s="29" t="str">
        <f>'4. Inköpsdata'!E28</f>
        <v>ST</v>
      </c>
      <c r="W28" s="29" t="s">
        <v>1895</v>
      </c>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row>
    <row r="29" spans="1:48" s="7" customFormat="1" ht="12.75" x14ac:dyDescent="0.2">
      <c r="A29" s="21">
        <v>25</v>
      </c>
      <c r="B29" s="21" t="str">
        <f>'APH KIC KIA PC'!I29</f>
        <v>Välj…</v>
      </c>
      <c r="C29" s="21" t="str">
        <f>'APH KIC KIA PC'!K29</f>
        <v>Välj…</v>
      </c>
      <c r="D29" s="28">
        <v>1</v>
      </c>
      <c r="E29" s="46" t="str">
        <f>TRIM('APH KIC KIA PC'!D29)</f>
        <v/>
      </c>
      <c r="F29" s="31" t="str">
        <f>TRIM('APH KIC KIA PC'!Q29)</f>
        <v/>
      </c>
      <c r="G29" s="28" t="s">
        <v>2005</v>
      </c>
      <c r="H29" s="25" t="str">
        <f>'APH KIC KIA PC'!E29</f>
        <v/>
      </c>
      <c r="I29" s="29" t="str">
        <f>TRIM('1. Artikeldata Grund'!F29)</f>
        <v/>
      </c>
      <c r="J29" s="22"/>
      <c r="K29" s="22"/>
      <c r="L29" s="29" t="str">
        <f>LEFT('4. Inköpsdata'!O29,2)</f>
        <v>Vä</v>
      </c>
      <c r="M29" s="28">
        <v>1</v>
      </c>
      <c r="N29" s="26" t="e">
        <f>ROUND('4. Inköpsdata'!K29,2)</f>
        <v>#VALUE!</v>
      </c>
      <c r="O29" s="209"/>
      <c r="P29" s="22"/>
      <c r="Q29" s="35" t="str">
        <f>'4. Inköpsdata'!H29</f>
        <v>SEK</v>
      </c>
      <c r="R29" s="22"/>
      <c r="S29" s="22"/>
      <c r="T29" s="22"/>
      <c r="U29" s="22"/>
      <c r="V29" s="29" t="str">
        <f>'4. Inköpsdata'!E29</f>
        <v>ST</v>
      </c>
      <c r="W29" s="29" t="s">
        <v>1895</v>
      </c>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row>
    <row r="30" spans="1:48" s="7" customFormat="1" ht="12.75" x14ac:dyDescent="0.2">
      <c r="A30" s="21">
        <v>26</v>
      </c>
      <c r="B30" s="21" t="str">
        <f>'APH KIC KIA PC'!I30</f>
        <v>Välj…</v>
      </c>
      <c r="C30" s="21" t="str">
        <f>'APH KIC KIA PC'!K30</f>
        <v>Välj…</v>
      </c>
      <c r="D30" s="28">
        <v>1</v>
      </c>
      <c r="E30" s="46" t="str">
        <f>TRIM('APH KIC KIA PC'!D30)</f>
        <v/>
      </c>
      <c r="F30" s="31" t="str">
        <f>TRIM('APH KIC KIA PC'!Q30)</f>
        <v/>
      </c>
      <c r="G30" s="28" t="s">
        <v>2005</v>
      </c>
      <c r="H30" s="25" t="str">
        <f>'APH KIC KIA PC'!E30</f>
        <v/>
      </c>
      <c r="I30" s="29" t="str">
        <f>TRIM('1. Artikeldata Grund'!F30)</f>
        <v/>
      </c>
      <c r="J30" s="22"/>
      <c r="K30" s="22"/>
      <c r="L30" s="29" t="str">
        <f>LEFT('4. Inköpsdata'!O30,2)</f>
        <v>Vä</v>
      </c>
      <c r="M30" s="28">
        <v>1</v>
      </c>
      <c r="N30" s="26" t="e">
        <f>ROUND('4. Inköpsdata'!K30,2)</f>
        <v>#VALUE!</v>
      </c>
      <c r="O30" s="209"/>
      <c r="P30" s="22"/>
      <c r="Q30" s="35" t="str">
        <f>'4. Inköpsdata'!H30</f>
        <v>SEK</v>
      </c>
      <c r="R30" s="22"/>
      <c r="S30" s="22"/>
      <c r="T30" s="22"/>
      <c r="U30" s="22"/>
      <c r="V30" s="29" t="str">
        <f>'4. Inköpsdata'!E30</f>
        <v>ST</v>
      </c>
      <c r="W30" s="29" t="s">
        <v>1895</v>
      </c>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row>
    <row r="31" spans="1:48" s="7" customFormat="1" ht="12.75" x14ac:dyDescent="0.2">
      <c r="A31" s="21">
        <v>27</v>
      </c>
      <c r="B31" s="21" t="str">
        <f>'APH KIC KIA PC'!I31</f>
        <v>Välj…</v>
      </c>
      <c r="C31" s="21" t="str">
        <f>'APH KIC KIA PC'!K31</f>
        <v>Välj…</v>
      </c>
      <c r="D31" s="28">
        <v>1</v>
      </c>
      <c r="E31" s="46" t="str">
        <f>TRIM('APH KIC KIA PC'!D31)</f>
        <v/>
      </c>
      <c r="F31" s="31" t="str">
        <f>TRIM('APH KIC KIA PC'!Q31)</f>
        <v/>
      </c>
      <c r="G31" s="28" t="s">
        <v>2005</v>
      </c>
      <c r="H31" s="25" t="str">
        <f>'APH KIC KIA PC'!E31</f>
        <v/>
      </c>
      <c r="I31" s="29" t="str">
        <f>TRIM('1. Artikeldata Grund'!F31)</f>
        <v/>
      </c>
      <c r="J31" s="22"/>
      <c r="K31" s="22"/>
      <c r="L31" s="29" t="str">
        <f>LEFT('4. Inköpsdata'!O31,2)</f>
        <v>Vä</v>
      </c>
      <c r="M31" s="28">
        <v>1</v>
      </c>
      <c r="N31" s="26" t="e">
        <f>ROUND('4. Inköpsdata'!K31,2)</f>
        <v>#VALUE!</v>
      </c>
      <c r="O31" s="209"/>
      <c r="P31" s="22"/>
      <c r="Q31" s="35" t="str">
        <f>'4. Inköpsdata'!H31</f>
        <v>SEK</v>
      </c>
      <c r="R31" s="22"/>
      <c r="S31" s="22"/>
      <c r="T31" s="22"/>
      <c r="U31" s="22"/>
      <c r="V31" s="29" t="str">
        <f>'4. Inköpsdata'!E31</f>
        <v>ST</v>
      </c>
      <c r="W31" s="29" t="s">
        <v>1895</v>
      </c>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row>
    <row r="32" spans="1:48" s="7" customFormat="1" ht="12.75" x14ac:dyDescent="0.2">
      <c r="A32" s="21">
        <v>28</v>
      </c>
      <c r="B32" s="21" t="str">
        <f>'APH KIC KIA PC'!I32</f>
        <v>Välj…</v>
      </c>
      <c r="C32" s="21" t="str">
        <f>'APH KIC KIA PC'!K32</f>
        <v>Välj…</v>
      </c>
      <c r="D32" s="28">
        <v>1</v>
      </c>
      <c r="E32" s="46" t="str">
        <f>TRIM('APH KIC KIA PC'!D32)</f>
        <v/>
      </c>
      <c r="F32" s="31" t="str">
        <f>TRIM('APH KIC KIA PC'!Q32)</f>
        <v/>
      </c>
      <c r="G32" s="28" t="s">
        <v>2005</v>
      </c>
      <c r="H32" s="25" t="str">
        <f>'APH KIC KIA PC'!E32</f>
        <v/>
      </c>
      <c r="I32" s="29" t="str">
        <f>TRIM('1. Artikeldata Grund'!F32)</f>
        <v/>
      </c>
      <c r="J32" s="22"/>
      <c r="K32" s="22"/>
      <c r="L32" s="29" t="str">
        <f>LEFT('4. Inköpsdata'!O32,2)</f>
        <v>Vä</v>
      </c>
      <c r="M32" s="28">
        <v>1</v>
      </c>
      <c r="N32" s="26" t="e">
        <f>ROUND('4. Inköpsdata'!K32,2)</f>
        <v>#VALUE!</v>
      </c>
      <c r="O32" s="209"/>
      <c r="P32" s="22"/>
      <c r="Q32" s="35" t="str">
        <f>'4. Inköpsdata'!H32</f>
        <v>SEK</v>
      </c>
      <c r="R32" s="22"/>
      <c r="S32" s="22"/>
      <c r="T32" s="22"/>
      <c r="U32" s="22"/>
      <c r="V32" s="29" t="str">
        <f>'4. Inköpsdata'!E32</f>
        <v>ST</v>
      </c>
      <c r="W32" s="29" t="s">
        <v>1895</v>
      </c>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row>
    <row r="33" spans="1:48" s="7" customFormat="1" ht="12.75" x14ac:dyDescent="0.2">
      <c r="A33" s="21">
        <v>29</v>
      </c>
      <c r="B33" s="21" t="str">
        <f>'APH KIC KIA PC'!I33</f>
        <v>Välj…</v>
      </c>
      <c r="C33" s="21" t="str">
        <f>'APH KIC KIA PC'!K33</f>
        <v>Välj…</v>
      </c>
      <c r="D33" s="28">
        <v>1</v>
      </c>
      <c r="E33" s="46" t="str">
        <f>TRIM('APH KIC KIA PC'!D33)</f>
        <v/>
      </c>
      <c r="F33" s="31" t="str">
        <f>TRIM('APH KIC KIA PC'!Q33)</f>
        <v/>
      </c>
      <c r="G33" s="28" t="s">
        <v>2005</v>
      </c>
      <c r="H33" s="25" t="str">
        <f>'APH KIC KIA PC'!E33</f>
        <v/>
      </c>
      <c r="I33" s="29" t="str">
        <f>TRIM('1. Artikeldata Grund'!F33)</f>
        <v/>
      </c>
      <c r="J33" s="22"/>
      <c r="K33" s="22"/>
      <c r="L33" s="29" t="str">
        <f>LEFT('4. Inköpsdata'!O33,2)</f>
        <v>Vä</v>
      </c>
      <c r="M33" s="28">
        <v>1</v>
      </c>
      <c r="N33" s="26" t="e">
        <f>ROUND('4. Inköpsdata'!K33,2)</f>
        <v>#VALUE!</v>
      </c>
      <c r="O33" s="209"/>
      <c r="P33" s="22"/>
      <c r="Q33" s="35" t="str">
        <f>'4. Inköpsdata'!H33</f>
        <v>SEK</v>
      </c>
      <c r="R33" s="22"/>
      <c r="S33" s="22"/>
      <c r="T33" s="22"/>
      <c r="U33" s="22"/>
      <c r="V33" s="29" t="str">
        <f>'4. Inköpsdata'!E33</f>
        <v>ST</v>
      </c>
      <c r="W33" s="29" t="s">
        <v>1895</v>
      </c>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row>
    <row r="34" spans="1:48" s="7" customFormat="1" ht="12.75" x14ac:dyDescent="0.2">
      <c r="A34" s="21">
        <v>30</v>
      </c>
      <c r="B34" s="21" t="str">
        <f>'APH KIC KIA PC'!I34</f>
        <v>Välj…</v>
      </c>
      <c r="C34" s="21" t="str">
        <f>'APH KIC KIA PC'!K34</f>
        <v>Välj…</v>
      </c>
      <c r="D34" s="28">
        <v>1</v>
      </c>
      <c r="E34" s="46" t="str">
        <f>TRIM('APH KIC KIA PC'!D34)</f>
        <v/>
      </c>
      <c r="F34" s="31" t="str">
        <f>TRIM('APH KIC KIA PC'!Q34)</f>
        <v/>
      </c>
      <c r="G34" s="28" t="s">
        <v>2005</v>
      </c>
      <c r="H34" s="25" t="str">
        <f>'APH KIC KIA PC'!E34</f>
        <v/>
      </c>
      <c r="I34" s="29" t="str">
        <f>TRIM('1. Artikeldata Grund'!F34)</f>
        <v/>
      </c>
      <c r="J34" s="22"/>
      <c r="K34" s="22"/>
      <c r="L34" s="29" t="str">
        <f>LEFT('4. Inköpsdata'!O34,2)</f>
        <v>Vä</v>
      </c>
      <c r="M34" s="28">
        <v>1</v>
      </c>
      <c r="N34" s="26" t="e">
        <f>ROUND('4. Inköpsdata'!K34,2)</f>
        <v>#VALUE!</v>
      </c>
      <c r="O34" s="209"/>
      <c r="P34" s="22"/>
      <c r="Q34" s="35" t="str">
        <f>'4. Inköpsdata'!H34</f>
        <v>SEK</v>
      </c>
      <c r="R34" s="22"/>
      <c r="S34" s="22"/>
      <c r="T34" s="22"/>
      <c r="U34" s="22"/>
      <c r="V34" s="29" t="str">
        <f>'4. Inköpsdata'!E34</f>
        <v>ST</v>
      </c>
      <c r="W34" s="29" t="s">
        <v>1895</v>
      </c>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row>
    <row r="35" spans="1:48" s="7" customFormat="1" ht="12.75" x14ac:dyDescent="0.2">
      <c r="A35" s="21">
        <v>31</v>
      </c>
      <c r="B35" s="21" t="str">
        <f>'APH KIC KIA PC'!I35</f>
        <v>Välj…</v>
      </c>
      <c r="C35" s="21" t="str">
        <f>'APH KIC KIA PC'!K35</f>
        <v>Välj…</v>
      </c>
      <c r="D35" s="28">
        <v>1</v>
      </c>
      <c r="E35" s="46" t="str">
        <f>TRIM('APH KIC KIA PC'!D35)</f>
        <v/>
      </c>
      <c r="F35" s="31" t="str">
        <f>TRIM('APH KIC KIA PC'!Q35)</f>
        <v/>
      </c>
      <c r="G35" s="28" t="s">
        <v>2005</v>
      </c>
      <c r="H35" s="25" t="str">
        <f>'APH KIC KIA PC'!E35</f>
        <v/>
      </c>
      <c r="I35" s="29" t="str">
        <f>TRIM('1. Artikeldata Grund'!F35)</f>
        <v/>
      </c>
      <c r="J35" s="22"/>
      <c r="K35" s="22"/>
      <c r="L35" s="29" t="str">
        <f>LEFT('4. Inköpsdata'!O35,2)</f>
        <v>Vä</v>
      </c>
      <c r="M35" s="28">
        <v>1</v>
      </c>
      <c r="N35" s="26" t="e">
        <f>ROUND('4. Inköpsdata'!K35,2)</f>
        <v>#VALUE!</v>
      </c>
      <c r="O35" s="209"/>
      <c r="P35" s="22"/>
      <c r="Q35" s="35" t="str">
        <f>'4. Inköpsdata'!H35</f>
        <v>SEK</v>
      </c>
      <c r="R35" s="22"/>
      <c r="S35" s="22"/>
      <c r="T35" s="22"/>
      <c r="U35" s="22"/>
      <c r="V35" s="29" t="str">
        <f>'4. Inköpsdata'!E35</f>
        <v>ST</v>
      </c>
      <c r="W35" s="29" t="s">
        <v>1895</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row>
    <row r="36" spans="1:48" s="7" customFormat="1" ht="12.75" x14ac:dyDescent="0.2">
      <c r="A36" s="21">
        <v>32</v>
      </c>
      <c r="B36" s="21" t="str">
        <f>'APH KIC KIA PC'!I36</f>
        <v>Välj…</v>
      </c>
      <c r="C36" s="21" t="str">
        <f>'APH KIC KIA PC'!K36</f>
        <v>Välj…</v>
      </c>
      <c r="D36" s="28">
        <v>1</v>
      </c>
      <c r="E36" s="46" t="str">
        <f>TRIM('APH KIC KIA PC'!D36)</f>
        <v/>
      </c>
      <c r="F36" s="31" t="str">
        <f>TRIM('APH KIC KIA PC'!Q36)</f>
        <v/>
      </c>
      <c r="G36" s="28" t="s">
        <v>2005</v>
      </c>
      <c r="H36" s="25" t="str">
        <f>'APH KIC KIA PC'!E36</f>
        <v/>
      </c>
      <c r="I36" s="29" t="str">
        <f>TRIM('1. Artikeldata Grund'!F36)</f>
        <v/>
      </c>
      <c r="J36" s="22"/>
      <c r="K36" s="22"/>
      <c r="L36" s="29" t="str">
        <f>LEFT('4. Inköpsdata'!O36,2)</f>
        <v>Vä</v>
      </c>
      <c r="M36" s="28">
        <v>1</v>
      </c>
      <c r="N36" s="26" t="e">
        <f>ROUND('4. Inköpsdata'!K36,2)</f>
        <v>#VALUE!</v>
      </c>
      <c r="O36" s="209"/>
      <c r="P36" s="22"/>
      <c r="Q36" s="35" t="str">
        <f>'4. Inköpsdata'!H36</f>
        <v>SEK</v>
      </c>
      <c r="R36" s="22"/>
      <c r="S36" s="22"/>
      <c r="T36" s="22"/>
      <c r="U36" s="22"/>
      <c r="V36" s="29" t="str">
        <f>'4. Inköpsdata'!E36</f>
        <v>ST</v>
      </c>
      <c r="W36" s="29" t="s">
        <v>1895</v>
      </c>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row>
    <row r="37" spans="1:48" s="7" customFormat="1" ht="12.75" x14ac:dyDescent="0.2">
      <c r="A37" s="21">
        <v>33</v>
      </c>
      <c r="B37" s="21" t="str">
        <f>'APH KIC KIA PC'!I37</f>
        <v>Välj…</v>
      </c>
      <c r="C37" s="21" t="str">
        <f>'APH KIC KIA PC'!K37</f>
        <v>Välj…</v>
      </c>
      <c r="D37" s="28">
        <v>1</v>
      </c>
      <c r="E37" s="46" t="str">
        <f>TRIM('APH KIC KIA PC'!D37)</f>
        <v/>
      </c>
      <c r="F37" s="31" t="str">
        <f>TRIM('APH KIC KIA PC'!Q37)</f>
        <v/>
      </c>
      <c r="G37" s="28" t="s">
        <v>2005</v>
      </c>
      <c r="H37" s="25" t="str">
        <f>'APH KIC KIA PC'!E37</f>
        <v/>
      </c>
      <c r="I37" s="29" t="str">
        <f>TRIM('1. Artikeldata Grund'!F37)</f>
        <v/>
      </c>
      <c r="J37" s="22"/>
      <c r="K37" s="22"/>
      <c r="L37" s="29" t="str">
        <f>LEFT('4. Inköpsdata'!O37,2)</f>
        <v>Vä</v>
      </c>
      <c r="M37" s="28">
        <v>1</v>
      </c>
      <c r="N37" s="26" t="e">
        <f>ROUND('4. Inköpsdata'!K37,2)</f>
        <v>#VALUE!</v>
      </c>
      <c r="O37" s="209"/>
      <c r="P37" s="22"/>
      <c r="Q37" s="35" t="str">
        <f>'4. Inköpsdata'!H37</f>
        <v>SEK</v>
      </c>
      <c r="R37" s="22"/>
      <c r="S37" s="22"/>
      <c r="T37" s="22"/>
      <c r="U37" s="22"/>
      <c r="V37" s="29" t="str">
        <f>'4. Inköpsdata'!E37</f>
        <v>ST</v>
      </c>
      <c r="W37" s="29" t="s">
        <v>1895</v>
      </c>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row>
    <row r="38" spans="1:48" s="7" customFormat="1" ht="12.75" x14ac:dyDescent="0.2">
      <c r="A38" s="21">
        <v>34</v>
      </c>
      <c r="B38" s="21" t="str">
        <f>'APH KIC KIA PC'!I38</f>
        <v>Välj…</v>
      </c>
      <c r="C38" s="21" t="str">
        <f>'APH KIC KIA PC'!K38</f>
        <v>Välj…</v>
      </c>
      <c r="D38" s="28">
        <v>1</v>
      </c>
      <c r="E38" s="46" t="str">
        <f>TRIM('APH KIC KIA PC'!D38)</f>
        <v/>
      </c>
      <c r="F38" s="31" t="str">
        <f>TRIM('APH KIC KIA PC'!Q38)</f>
        <v/>
      </c>
      <c r="G38" s="28" t="s">
        <v>2005</v>
      </c>
      <c r="H38" s="25" t="str">
        <f>'APH KIC KIA PC'!E38</f>
        <v/>
      </c>
      <c r="I38" s="29" t="str">
        <f>TRIM('1. Artikeldata Grund'!F38)</f>
        <v/>
      </c>
      <c r="J38" s="22"/>
      <c r="K38" s="22"/>
      <c r="L38" s="29" t="str">
        <f>LEFT('4. Inköpsdata'!O38,2)</f>
        <v>Vä</v>
      </c>
      <c r="M38" s="28">
        <v>1</v>
      </c>
      <c r="N38" s="26" t="e">
        <f>ROUND('4. Inköpsdata'!K38,2)</f>
        <v>#VALUE!</v>
      </c>
      <c r="O38" s="209"/>
      <c r="P38" s="22"/>
      <c r="Q38" s="35" t="str">
        <f>'4. Inköpsdata'!H38</f>
        <v>SEK</v>
      </c>
      <c r="R38" s="22"/>
      <c r="S38" s="22"/>
      <c r="T38" s="22"/>
      <c r="U38" s="22"/>
      <c r="V38" s="29" t="str">
        <f>'4. Inköpsdata'!E38</f>
        <v>ST</v>
      </c>
      <c r="W38" s="29" t="s">
        <v>1895</v>
      </c>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row>
    <row r="39" spans="1:48" s="7" customFormat="1" ht="12.75" x14ac:dyDescent="0.2">
      <c r="A39" s="21">
        <v>35</v>
      </c>
      <c r="B39" s="21" t="str">
        <f>'APH KIC KIA PC'!I39</f>
        <v>Välj…</v>
      </c>
      <c r="C39" s="21" t="str">
        <f>'APH KIC KIA PC'!K39</f>
        <v>Välj…</v>
      </c>
      <c r="D39" s="28">
        <v>1</v>
      </c>
      <c r="E39" s="46" t="str">
        <f>TRIM('APH KIC KIA PC'!D39)</f>
        <v/>
      </c>
      <c r="F39" s="31" t="str">
        <f>TRIM('APH KIC KIA PC'!Q39)</f>
        <v/>
      </c>
      <c r="G39" s="28" t="s">
        <v>2005</v>
      </c>
      <c r="H39" s="25" t="str">
        <f>'APH KIC KIA PC'!E39</f>
        <v/>
      </c>
      <c r="I39" s="29" t="str">
        <f>TRIM('1. Artikeldata Grund'!F39)</f>
        <v/>
      </c>
      <c r="J39" s="22"/>
      <c r="K39" s="22"/>
      <c r="L39" s="29" t="str">
        <f>LEFT('4. Inköpsdata'!O39,2)</f>
        <v>Vä</v>
      </c>
      <c r="M39" s="28">
        <v>1</v>
      </c>
      <c r="N39" s="26" t="e">
        <f>ROUND('4. Inköpsdata'!K39,2)</f>
        <v>#VALUE!</v>
      </c>
      <c r="O39" s="209"/>
      <c r="P39" s="22"/>
      <c r="Q39" s="35" t="str">
        <f>'4. Inköpsdata'!H39</f>
        <v>SEK</v>
      </c>
      <c r="R39" s="22"/>
      <c r="S39" s="22"/>
      <c r="T39" s="22"/>
      <c r="U39" s="22"/>
      <c r="V39" s="29" t="str">
        <f>'4. Inköpsdata'!E39</f>
        <v>ST</v>
      </c>
      <c r="W39" s="29" t="s">
        <v>1895</v>
      </c>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row>
    <row r="40" spans="1:48" s="7" customFormat="1" ht="12.75" x14ac:dyDescent="0.2">
      <c r="A40" s="21">
        <v>36</v>
      </c>
      <c r="B40" s="21" t="str">
        <f>'APH KIC KIA PC'!I40</f>
        <v>Välj…</v>
      </c>
      <c r="C40" s="21" t="str">
        <f>'APH KIC KIA PC'!K40</f>
        <v>Välj…</v>
      </c>
      <c r="D40" s="28">
        <v>1</v>
      </c>
      <c r="E40" s="46" t="str">
        <f>TRIM('APH KIC KIA PC'!D40)</f>
        <v/>
      </c>
      <c r="F40" s="31" t="str">
        <f>TRIM('APH KIC KIA PC'!Q40)</f>
        <v/>
      </c>
      <c r="G40" s="28" t="s">
        <v>2005</v>
      </c>
      <c r="H40" s="25" t="str">
        <f>'APH KIC KIA PC'!E40</f>
        <v/>
      </c>
      <c r="I40" s="29" t="str">
        <f>TRIM('1. Artikeldata Grund'!F40)</f>
        <v/>
      </c>
      <c r="J40" s="22"/>
      <c r="K40" s="22"/>
      <c r="L40" s="29" t="str">
        <f>LEFT('4. Inköpsdata'!O40,2)</f>
        <v>Vä</v>
      </c>
      <c r="M40" s="28">
        <v>1</v>
      </c>
      <c r="N40" s="26" t="e">
        <f>ROUND('4. Inköpsdata'!K40,2)</f>
        <v>#VALUE!</v>
      </c>
      <c r="O40" s="209"/>
      <c r="P40" s="22"/>
      <c r="Q40" s="35" t="str">
        <f>'4. Inköpsdata'!H40</f>
        <v>SEK</v>
      </c>
      <c r="R40" s="22"/>
      <c r="S40" s="22"/>
      <c r="T40" s="22"/>
      <c r="U40" s="22"/>
      <c r="V40" s="29" t="str">
        <f>'4. Inköpsdata'!E40</f>
        <v>ST</v>
      </c>
      <c r="W40" s="29" t="s">
        <v>1895</v>
      </c>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row>
    <row r="41" spans="1:48" s="7" customFormat="1" ht="12.75" x14ac:dyDescent="0.2">
      <c r="A41" s="21">
        <v>37</v>
      </c>
      <c r="B41" s="21" t="str">
        <f>'APH KIC KIA PC'!I41</f>
        <v>Välj…</v>
      </c>
      <c r="C41" s="21" t="str">
        <f>'APH KIC KIA PC'!K41</f>
        <v>Välj…</v>
      </c>
      <c r="D41" s="28">
        <v>1</v>
      </c>
      <c r="E41" s="46" t="str">
        <f>TRIM('APH KIC KIA PC'!D41)</f>
        <v/>
      </c>
      <c r="F41" s="31" t="str">
        <f>TRIM('APH KIC KIA PC'!Q41)</f>
        <v/>
      </c>
      <c r="G41" s="28" t="s">
        <v>2005</v>
      </c>
      <c r="H41" s="25" t="str">
        <f>'APH KIC KIA PC'!E41</f>
        <v/>
      </c>
      <c r="I41" s="29" t="str">
        <f>TRIM('1. Artikeldata Grund'!F41)</f>
        <v/>
      </c>
      <c r="J41" s="22"/>
      <c r="K41" s="22"/>
      <c r="L41" s="29" t="str">
        <f>LEFT('4. Inköpsdata'!O41,2)</f>
        <v>Vä</v>
      </c>
      <c r="M41" s="28">
        <v>1</v>
      </c>
      <c r="N41" s="26" t="e">
        <f>ROUND('4. Inköpsdata'!K41,2)</f>
        <v>#VALUE!</v>
      </c>
      <c r="O41" s="209"/>
      <c r="P41" s="22"/>
      <c r="Q41" s="35" t="str">
        <f>'4. Inköpsdata'!H41</f>
        <v>SEK</v>
      </c>
      <c r="R41" s="22"/>
      <c r="S41" s="22"/>
      <c r="T41" s="22"/>
      <c r="U41" s="22"/>
      <c r="V41" s="29" t="str">
        <f>'4. Inköpsdata'!E41</f>
        <v>ST</v>
      </c>
      <c r="W41" s="29" t="s">
        <v>1895</v>
      </c>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row>
    <row r="42" spans="1:48" s="7" customFormat="1" ht="12.75" x14ac:dyDescent="0.2">
      <c r="A42" s="21">
        <v>38</v>
      </c>
      <c r="B42" s="21" t="str">
        <f>'APH KIC KIA PC'!I42</f>
        <v>Välj…</v>
      </c>
      <c r="C42" s="21" t="str">
        <f>'APH KIC KIA PC'!K42</f>
        <v>Välj…</v>
      </c>
      <c r="D42" s="28">
        <v>1</v>
      </c>
      <c r="E42" s="46" t="str">
        <f>TRIM('APH KIC KIA PC'!D42)</f>
        <v/>
      </c>
      <c r="F42" s="31" t="str">
        <f>TRIM('APH KIC KIA PC'!Q42)</f>
        <v/>
      </c>
      <c r="G42" s="28" t="s">
        <v>2005</v>
      </c>
      <c r="H42" s="25" t="str">
        <f>'APH KIC KIA PC'!E42</f>
        <v/>
      </c>
      <c r="I42" s="29" t="str">
        <f>TRIM('1. Artikeldata Grund'!F42)</f>
        <v/>
      </c>
      <c r="J42" s="22"/>
      <c r="K42" s="22"/>
      <c r="L42" s="29" t="str">
        <f>LEFT('4. Inköpsdata'!O42,2)</f>
        <v>Vä</v>
      </c>
      <c r="M42" s="28">
        <v>1</v>
      </c>
      <c r="N42" s="26" t="e">
        <f>ROUND('4. Inköpsdata'!K42,2)</f>
        <v>#VALUE!</v>
      </c>
      <c r="O42" s="209"/>
      <c r="P42" s="22"/>
      <c r="Q42" s="35" t="str">
        <f>'4. Inköpsdata'!H42</f>
        <v>SEK</v>
      </c>
      <c r="R42" s="22"/>
      <c r="S42" s="22"/>
      <c r="T42" s="22"/>
      <c r="U42" s="22"/>
      <c r="V42" s="29" t="str">
        <f>'4. Inköpsdata'!E42</f>
        <v>ST</v>
      </c>
      <c r="W42" s="29" t="s">
        <v>1895</v>
      </c>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row>
    <row r="43" spans="1:48" s="7" customFormat="1" ht="12.75" x14ac:dyDescent="0.2">
      <c r="A43" s="21">
        <v>39</v>
      </c>
      <c r="B43" s="21" t="str">
        <f>'APH KIC KIA PC'!I43</f>
        <v>Välj…</v>
      </c>
      <c r="C43" s="21" t="str">
        <f>'APH KIC KIA PC'!K43</f>
        <v>Välj…</v>
      </c>
      <c r="D43" s="28">
        <v>1</v>
      </c>
      <c r="E43" s="46" t="str">
        <f>TRIM('APH KIC KIA PC'!D43)</f>
        <v/>
      </c>
      <c r="F43" s="31" t="str">
        <f>TRIM('APH KIC KIA PC'!Q43)</f>
        <v/>
      </c>
      <c r="G43" s="28" t="s">
        <v>2005</v>
      </c>
      <c r="H43" s="25" t="str">
        <f>'APH KIC KIA PC'!E43</f>
        <v/>
      </c>
      <c r="I43" s="29" t="str">
        <f>TRIM('1. Artikeldata Grund'!F43)</f>
        <v/>
      </c>
      <c r="J43" s="22"/>
      <c r="K43" s="22"/>
      <c r="L43" s="29" t="str">
        <f>LEFT('4. Inköpsdata'!O43,2)</f>
        <v>Vä</v>
      </c>
      <c r="M43" s="28">
        <v>1</v>
      </c>
      <c r="N43" s="26" t="e">
        <f>ROUND('4. Inköpsdata'!K43,2)</f>
        <v>#VALUE!</v>
      </c>
      <c r="O43" s="209"/>
      <c r="P43" s="22"/>
      <c r="Q43" s="35" t="str">
        <f>'4. Inköpsdata'!H43</f>
        <v>SEK</v>
      </c>
      <c r="R43" s="22"/>
      <c r="S43" s="22"/>
      <c r="T43" s="22"/>
      <c r="U43" s="22"/>
      <c r="V43" s="29" t="str">
        <f>'4. Inköpsdata'!E43</f>
        <v>ST</v>
      </c>
      <c r="W43" s="29" t="s">
        <v>1895</v>
      </c>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row>
    <row r="44" spans="1:48" s="7" customFormat="1" ht="12.75" x14ac:dyDescent="0.2">
      <c r="A44" s="21">
        <v>40</v>
      </c>
      <c r="B44" s="21" t="str">
        <f>'APH KIC KIA PC'!I44</f>
        <v>Välj…</v>
      </c>
      <c r="C44" s="21" t="str">
        <f>'APH KIC KIA PC'!K44</f>
        <v>Välj…</v>
      </c>
      <c r="D44" s="28">
        <v>1</v>
      </c>
      <c r="E44" s="46" t="str">
        <f>TRIM('APH KIC KIA PC'!D44)</f>
        <v/>
      </c>
      <c r="F44" s="31" t="str">
        <f>TRIM('APH KIC KIA PC'!Q44)</f>
        <v/>
      </c>
      <c r="G44" s="28" t="s">
        <v>2005</v>
      </c>
      <c r="H44" s="25" t="str">
        <f>'APH KIC KIA PC'!E44</f>
        <v/>
      </c>
      <c r="I44" s="29" t="str">
        <f>TRIM('1. Artikeldata Grund'!F44)</f>
        <v/>
      </c>
      <c r="J44" s="22"/>
      <c r="K44" s="22"/>
      <c r="L44" s="29" t="str">
        <f>LEFT('4. Inköpsdata'!O44,2)</f>
        <v>Vä</v>
      </c>
      <c r="M44" s="28">
        <v>1</v>
      </c>
      <c r="N44" s="26" t="e">
        <f>ROUND('4. Inköpsdata'!K44,2)</f>
        <v>#VALUE!</v>
      </c>
      <c r="O44" s="209"/>
      <c r="P44" s="22"/>
      <c r="Q44" s="35" t="str">
        <f>'4. Inköpsdata'!H44</f>
        <v>SEK</v>
      </c>
      <c r="R44" s="22"/>
      <c r="S44" s="22"/>
      <c r="T44" s="22"/>
      <c r="U44" s="22"/>
      <c r="V44" s="29" t="str">
        <f>'4. Inköpsdata'!E44</f>
        <v>ST</v>
      </c>
      <c r="W44" s="29" t="s">
        <v>1895</v>
      </c>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row>
    <row r="45" spans="1:48" ht="15" x14ac:dyDescent="0.25">
      <c r="A45" s="21">
        <v>41</v>
      </c>
      <c r="B45" s="21" t="str">
        <f>'APH KIC KIA PC'!I45</f>
        <v>Välj…</v>
      </c>
      <c r="C45" s="21" t="str">
        <f>'APH KIC KIA PC'!K45</f>
        <v>Välj…</v>
      </c>
      <c r="D45" s="28">
        <v>1</v>
      </c>
      <c r="E45" s="46" t="str">
        <f>TRIM('APH KIC KIA PC'!D45)</f>
        <v/>
      </c>
      <c r="F45" s="31" t="str">
        <f>TRIM('APH KIC KIA PC'!Q45)</f>
        <v/>
      </c>
      <c r="G45" s="28" t="s">
        <v>2005</v>
      </c>
      <c r="H45" s="25" t="str">
        <f>'APH KIC KIA PC'!E45</f>
        <v/>
      </c>
      <c r="I45" s="29" t="str">
        <f>TRIM('1. Artikeldata Grund'!F45)</f>
        <v/>
      </c>
      <c r="J45" s="22"/>
      <c r="K45" s="22"/>
      <c r="L45" s="29" t="str">
        <f>LEFT('4. Inköpsdata'!O45,2)</f>
        <v>Vä</v>
      </c>
      <c r="M45" s="28">
        <v>1</v>
      </c>
      <c r="N45" s="26" t="e">
        <f>ROUND('4. Inköpsdata'!K45,2)</f>
        <v>#VALUE!</v>
      </c>
      <c r="O45" s="209"/>
      <c r="P45" s="22"/>
      <c r="Q45" s="35" t="str">
        <f>'4. Inköpsdata'!H45</f>
        <v>SEK</v>
      </c>
      <c r="R45" s="22"/>
      <c r="S45" s="22"/>
      <c r="T45" s="22"/>
      <c r="U45" s="22"/>
      <c r="V45" s="29" t="str">
        <f>'4. Inköpsdata'!E45</f>
        <v>ST</v>
      </c>
      <c r="W45" s="29" t="s">
        <v>1895</v>
      </c>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row>
    <row r="46" spans="1:48" ht="15" x14ac:dyDescent="0.25">
      <c r="A46" s="21">
        <v>42</v>
      </c>
      <c r="B46" s="21" t="str">
        <f>'APH KIC KIA PC'!I46</f>
        <v>Välj…</v>
      </c>
      <c r="C46" s="21" t="str">
        <f>'APH KIC KIA PC'!K46</f>
        <v>Välj…</v>
      </c>
      <c r="D46" s="28">
        <v>1</v>
      </c>
      <c r="E46" s="46" t="str">
        <f>TRIM('APH KIC KIA PC'!D46)</f>
        <v/>
      </c>
      <c r="F46" s="31" t="str">
        <f>TRIM('APH KIC KIA PC'!Q46)</f>
        <v/>
      </c>
      <c r="G46" s="28" t="s">
        <v>2005</v>
      </c>
      <c r="H46" s="25" t="str">
        <f>'APH KIC KIA PC'!E46</f>
        <v/>
      </c>
      <c r="I46" s="29" t="str">
        <f>TRIM('1. Artikeldata Grund'!F46)</f>
        <v/>
      </c>
      <c r="J46" s="22"/>
      <c r="K46" s="22"/>
      <c r="L46" s="29" t="str">
        <f>LEFT('4. Inköpsdata'!O46,2)</f>
        <v>Vä</v>
      </c>
      <c r="M46" s="28">
        <v>1</v>
      </c>
      <c r="N46" s="26" t="e">
        <f>ROUND('4. Inköpsdata'!K46,2)</f>
        <v>#VALUE!</v>
      </c>
      <c r="O46" s="209"/>
      <c r="P46" s="22"/>
      <c r="Q46" s="35" t="str">
        <f>'4. Inköpsdata'!H46</f>
        <v>SEK</v>
      </c>
      <c r="R46" s="22"/>
      <c r="S46" s="22"/>
      <c r="T46" s="22"/>
      <c r="U46" s="22"/>
      <c r="V46" s="29" t="str">
        <f>'4. Inköpsdata'!E46</f>
        <v>ST</v>
      </c>
      <c r="W46" s="29" t="s">
        <v>1895</v>
      </c>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row>
    <row r="47" spans="1:48" ht="15" x14ac:dyDescent="0.25">
      <c r="A47" s="21">
        <v>43</v>
      </c>
      <c r="B47" s="21" t="str">
        <f>'APH KIC KIA PC'!I47</f>
        <v>Välj…</v>
      </c>
      <c r="C47" s="21" t="str">
        <f>'APH KIC KIA PC'!K47</f>
        <v>Välj…</v>
      </c>
      <c r="D47" s="28">
        <v>1</v>
      </c>
      <c r="E47" s="46" t="str">
        <f>TRIM('APH KIC KIA PC'!D47)</f>
        <v/>
      </c>
      <c r="F47" s="31" t="str">
        <f>TRIM('APH KIC KIA PC'!Q47)</f>
        <v/>
      </c>
      <c r="G47" s="28" t="s">
        <v>2005</v>
      </c>
      <c r="H47" s="25" t="str">
        <f>'APH KIC KIA PC'!E47</f>
        <v/>
      </c>
      <c r="I47" s="29" t="str">
        <f>TRIM('1. Artikeldata Grund'!F47)</f>
        <v/>
      </c>
      <c r="J47" s="22"/>
      <c r="K47" s="22"/>
      <c r="L47" s="29" t="str">
        <f>LEFT('4. Inköpsdata'!O47,2)</f>
        <v>Vä</v>
      </c>
      <c r="M47" s="28">
        <v>1</v>
      </c>
      <c r="N47" s="26" t="e">
        <f>ROUND('4. Inköpsdata'!K47,2)</f>
        <v>#VALUE!</v>
      </c>
      <c r="O47" s="209"/>
      <c r="P47" s="22"/>
      <c r="Q47" s="35" t="str">
        <f>'4. Inköpsdata'!H47</f>
        <v>SEK</v>
      </c>
      <c r="R47" s="22"/>
      <c r="S47" s="22"/>
      <c r="T47" s="22"/>
      <c r="U47" s="22"/>
      <c r="V47" s="29" t="str">
        <f>'4. Inköpsdata'!E47</f>
        <v>ST</v>
      </c>
      <c r="W47" s="29" t="s">
        <v>1895</v>
      </c>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row>
    <row r="48" spans="1:48" ht="15" x14ac:dyDescent="0.25">
      <c r="A48" s="21">
        <v>44</v>
      </c>
      <c r="B48" s="21" t="str">
        <f>'APH KIC KIA PC'!I48</f>
        <v>Välj…</v>
      </c>
      <c r="C48" s="21" t="str">
        <f>'APH KIC KIA PC'!K48</f>
        <v>Välj…</v>
      </c>
      <c r="D48" s="28">
        <v>1</v>
      </c>
      <c r="E48" s="46" t="str">
        <f>TRIM('APH KIC KIA PC'!D48)</f>
        <v/>
      </c>
      <c r="F48" s="31" t="str">
        <f>TRIM('APH KIC KIA PC'!Q48)</f>
        <v/>
      </c>
      <c r="G48" s="28" t="s">
        <v>2005</v>
      </c>
      <c r="H48" s="25" t="str">
        <f>'APH KIC KIA PC'!E48</f>
        <v/>
      </c>
      <c r="I48" s="29" t="str">
        <f>TRIM('1. Artikeldata Grund'!F48)</f>
        <v/>
      </c>
      <c r="J48" s="22"/>
      <c r="K48" s="22"/>
      <c r="L48" s="29" t="str">
        <f>LEFT('4. Inköpsdata'!O48,2)</f>
        <v>Vä</v>
      </c>
      <c r="M48" s="28">
        <v>1</v>
      </c>
      <c r="N48" s="26" t="e">
        <f>ROUND('4. Inköpsdata'!K48,2)</f>
        <v>#VALUE!</v>
      </c>
      <c r="O48" s="209"/>
      <c r="P48" s="22"/>
      <c r="Q48" s="35" t="str">
        <f>'4. Inköpsdata'!H48</f>
        <v>SEK</v>
      </c>
      <c r="R48" s="22"/>
      <c r="S48" s="22"/>
      <c r="T48" s="22"/>
      <c r="U48" s="22"/>
      <c r="V48" s="29" t="str">
        <f>'4. Inköpsdata'!E48</f>
        <v>ST</v>
      </c>
      <c r="W48" s="29" t="s">
        <v>1895</v>
      </c>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row>
    <row r="49" spans="1:48" ht="15" x14ac:dyDescent="0.25">
      <c r="A49" s="21">
        <v>45</v>
      </c>
      <c r="B49" s="21" t="str">
        <f>'APH KIC KIA PC'!I49</f>
        <v>Välj…</v>
      </c>
      <c r="C49" s="21" t="str">
        <f>'APH KIC KIA PC'!K49</f>
        <v>Välj…</v>
      </c>
      <c r="D49" s="28">
        <v>1</v>
      </c>
      <c r="E49" s="46" t="str">
        <f>TRIM('APH KIC KIA PC'!D49)</f>
        <v/>
      </c>
      <c r="F49" s="31" t="str">
        <f>TRIM('APH KIC KIA PC'!Q49)</f>
        <v/>
      </c>
      <c r="G49" s="28" t="s">
        <v>2005</v>
      </c>
      <c r="H49" s="25" t="str">
        <f>'APH KIC KIA PC'!E49</f>
        <v/>
      </c>
      <c r="I49" s="29" t="str">
        <f>TRIM('1. Artikeldata Grund'!F49)</f>
        <v/>
      </c>
      <c r="J49" s="22"/>
      <c r="K49" s="22"/>
      <c r="L49" s="29" t="str">
        <f>LEFT('4. Inköpsdata'!O49,2)</f>
        <v>Vä</v>
      </c>
      <c r="M49" s="28">
        <v>1</v>
      </c>
      <c r="N49" s="26" t="e">
        <f>ROUND('4. Inköpsdata'!K49,2)</f>
        <v>#VALUE!</v>
      </c>
      <c r="O49" s="209"/>
      <c r="P49" s="22"/>
      <c r="Q49" s="35" t="str">
        <f>'4. Inköpsdata'!H49</f>
        <v>SEK</v>
      </c>
      <c r="R49" s="22"/>
      <c r="S49" s="22"/>
      <c r="T49" s="22"/>
      <c r="U49" s="22"/>
      <c r="V49" s="29" t="str">
        <f>'4. Inköpsdata'!E49</f>
        <v>ST</v>
      </c>
      <c r="W49" s="29" t="s">
        <v>1895</v>
      </c>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row>
    <row r="50" spans="1:48" ht="15" x14ac:dyDescent="0.25">
      <c r="A50" s="21">
        <v>46</v>
      </c>
      <c r="B50" s="21" t="str">
        <f>'APH KIC KIA PC'!I50</f>
        <v>Välj…</v>
      </c>
      <c r="C50" s="21" t="str">
        <f>'APH KIC KIA PC'!K50</f>
        <v>Välj…</v>
      </c>
      <c r="D50" s="28">
        <v>1</v>
      </c>
      <c r="E50" s="46" t="str">
        <f>TRIM('APH KIC KIA PC'!D50)</f>
        <v/>
      </c>
      <c r="F50" s="31" t="str">
        <f>TRIM('APH KIC KIA PC'!Q50)</f>
        <v/>
      </c>
      <c r="G50" s="28" t="s">
        <v>2005</v>
      </c>
      <c r="H50" s="25" t="str">
        <f>'APH KIC KIA PC'!E50</f>
        <v/>
      </c>
      <c r="I50" s="29" t="str">
        <f>TRIM('1. Artikeldata Grund'!F50)</f>
        <v/>
      </c>
      <c r="J50" s="22"/>
      <c r="K50" s="22"/>
      <c r="L50" s="29" t="str">
        <f>LEFT('4. Inköpsdata'!O50,2)</f>
        <v>Vä</v>
      </c>
      <c r="M50" s="28">
        <v>1</v>
      </c>
      <c r="N50" s="26" t="e">
        <f>ROUND('4. Inköpsdata'!K50,2)</f>
        <v>#VALUE!</v>
      </c>
      <c r="O50" s="209"/>
      <c r="P50" s="22"/>
      <c r="Q50" s="35" t="str">
        <f>'4. Inköpsdata'!H50</f>
        <v>SEK</v>
      </c>
      <c r="R50" s="22"/>
      <c r="S50" s="22"/>
      <c r="T50" s="22"/>
      <c r="U50" s="22"/>
      <c r="V50" s="29" t="str">
        <f>'4. Inköpsdata'!E50</f>
        <v>ST</v>
      </c>
      <c r="W50" s="29" t="s">
        <v>1895</v>
      </c>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row>
    <row r="51" spans="1:48" ht="15" x14ac:dyDescent="0.25">
      <c r="A51" s="21">
        <v>47</v>
      </c>
      <c r="B51" s="21" t="str">
        <f>'APH KIC KIA PC'!I51</f>
        <v>Välj…</v>
      </c>
      <c r="C51" s="21" t="str">
        <f>'APH KIC KIA PC'!K51</f>
        <v>Välj…</v>
      </c>
      <c r="D51" s="28">
        <v>1</v>
      </c>
      <c r="E51" s="46" t="str">
        <f>TRIM('APH KIC KIA PC'!D51)</f>
        <v/>
      </c>
      <c r="F51" s="31" t="str">
        <f>TRIM('APH KIC KIA PC'!Q51)</f>
        <v/>
      </c>
      <c r="G51" s="28" t="s">
        <v>2005</v>
      </c>
      <c r="H51" s="25" t="str">
        <f>'APH KIC KIA PC'!E51</f>
        <v/>
      </c>
      <c r="I51" s="29" t="str">
        <f>TRIM('1. Artikeldata Grund'!F51)</f>
        <v/>
      </c>
      <c r="J51" s="22"/>
      <c r="K51" s="22"/>
      <c r="L51" s="29" t="str">
        <f>LEFT('4. Inköpsdata'!O51,2)</f>
        <v>Vä</v>
      </c>
      <c r="M51" s="28">
        <v>1</v>
      </c>
      <c r="N51" s="26" t="e">
        <f>ROUND('4. Inköpsdata'!K51,2)</f>
        <v>#VALUE!</v>
      </c>
      <c r="O51" s="209"/>
      <c r="P51" s="22"/>
      <c r="Q51" s="35" t="str">
        <f>'4. Inköpsdata'!H51</f>
        <v>SEK</v>
      </c>
      <c r="R51" s="22"/>
      <c r="S51" s="22"/>
      <c r="T51" s="22"/>
      <c r="U51" s="22"/>
      <c r="V51" s="29" t="str">
        <f>'4. Inköpsdata'!E51</f>
        <v>ST</v>
      </c>
      <c r="W51" s="29" t="s">
        <v>1895</v>
      </c>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row>
    <row r="52" spans="1:48" ht="15" x14ac:dyDescent="0.25">
      <c r="A52" s="21">
        <v>48</v>
      </c>
      <c r="B52" s="21" t="str">
        <f>'APH KIC KIA PC'!I52</f>
        <v>Välj…</v>
      </c>
      <c r="C52" s="21" t="str">
        <f>'APH KIC KIA PC'!K52</f>
        <v>Välj…</v>
      </c>
      <c r="D52" s="28">
        <v>1</v>
      </c>
      <c r="E52" s="46" t="str">
        <f>TRIM('APH KIC KIA PC'!D52)</f>
        <v/>
      </c>
      <c r="F52" s="31" t="str">
        <f>TRIM('APH KIC KIA PC'!Q52)</f>
        <v/>
      </c>
      <c r="G52" s="28" t="s">
        <v>2005</v>
      </c>
      <c r="H52" s="25" t="str">
        <f>'APH KIC KIA PC'!E52</f>
        <v/>
      </c>
      <c r="I52" s="29" t="str">
        <f>TRIM('1. Artikeldata Grund'!F52)</f>
        <v/>
      </c>
      <c r="J52" s="22"/>
      <c r="K52" s="22"/>
      <c r="L52" s="29" t="str">
        <f>LEFT('4. Inköpsdata'!O52,2)</f>
        <v>Vä</v>
      </c>
      <c r="M52" s="28">
        <v>1</v>
      </c>
      <c r="N52" s="26" t="e">
        <f>ROUND('4. Inköpsdata'!K52,2)</f>
        <v>#VALUE!</v>
      </c>
      <c r="O52" s="209"/>
      <c r="P52" s="22"/>
      <c r="Q52" s="35" t="str">
        <f>'4. Inköpsdata'!H52</f>
        <v>SEK</v>
      </c>
      <c r="R52" s="22"/>
      <c r="S52" s="22"/>
      <c r="T52" s="22"/>
      <c r="U52" s="22"/>
      <c r="V52" s="29" t="str">
        <f>'4. Inköpsdata'!E52</f>
        <v>ST</v>
      </c>
      <c r="W52" s="29" t="s">
        <v>1895</v>
      </c>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row>
    <row r="53" spans="1:48" ht="15" x14ac:dyDescent="0.25">
      <c r="A53" s="21">
        <v>49</v>
      </c>
      <c r="B53" s="21" t="str">
        <f>'APH KIC KIA PC'!I53</f>
        <v>Välj…</v>
      </c>
      <c r="C53" s="21" t="str">
        <f>'APH KIC KIA PC'!K53</f>
        <v>Välj…</v>
      </c>
      <c r="D53" s="28">
        <v>1</v>
      </c>
      <c r="E53" s="46" t="str">
        <f>TRIM('APH KIC KIA PC'!D53)</f>
        <v/>
      </c>
      <c r="F53" s="31" t="str">
        <f>TRIM('APH KIC KIA PC'!Q53)</f>
        <v/>
      </c>
      <c r="G53" s="28" t="s">
        <v>2005</v>
      </c>
      <c r="H53" s="25" t="str">
        <f>'APH KIC KIA PC'!E53</f>
        <v/>
      </c>
      <c r="I53" s="29" t="str">
        <f>TRIM('1. Artikeldata Grund'!F53)</f>
        <v/>
      </c>
      <c r="J53" s="22"/>
      <c r="K53" s="22"/>
      <c r="L53" s="29" t="str">
        <f>LEFT('4. Inköpsdata'!O53,2)</f>
        <v>Vä</v>
      </c>
      <c r="M53" s="28">
        <v>1</v>
      </c>
      <c r="N53" s="26" t="e">
        <f>ROUND('4. Inköpsdata'!K53,2)</f>
        <v>#VALUE!</v>
      </c>
      <c r="O53" s="209"/>
      <c r="P53" s="22"/>
      <c r="Q53" s="35" t="str">
        <f>'4. Inköpsdata'!H53</f>
        <v>SEK</v>
      </c>
      <c r="R53" s="22"/>
      <c r="S53" s="22"/>
      <c r="T53" s="22"/>
      <c r="U53" s="22"/>
      <c r="V53" s="29" t="str">
        <f>'4. Inköpsdata'!E53</f>
        <v>ST</v>
      </c>
      <c r="W53" s="29" t="s">
        <v>1895</v>
      </c>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row>
    <row r="54" spans="1:48" ht="15" x14ac:dyDescent="0.25">
      <c r="A54" s="21">
        <v>50</v>
      </c>
      <c r="B54" s="21" t="str">
        <f>'APH KIC KIA PC'!I54</f>
        <v>Välj…</v>
      </c>
      <c r="C54" s="21" t="str">
        <f>'APH KIC KIA PC'!K54</f>
        <v>Välj…</v>
      </c>
      <c r="D54" s="28">
        <v>1</v>
      </c>
      <c r="E54" s="46" t="str">
        <f>TRIM('APH KIC KIA PC'!D54)</f>
        <v/>
      </c>
      <c r="F54" s="31" t="str">
        <f>TRIM('APH KIC KIA PC'!Q54)</f>
        <v/>
      </c>
      <c r="G54" s="28" t="s">
        <v>2005</v>
      </c>
      <c r="H54" s="25" t="str">
        <f>'APH KIC KIA PC'!E54</f>
        <v/>
      </c>
      <c r="I54" s="29" t="str">
        <f>TRIM('1. Artikeldata Grund'!F54)</f>
        <v/>
      </c>
      <c r="J54" s="22"/>
      <c r="K54" s="22"/>
      <c r="L54" s="29" t="str">
        <f>LEFT('4. Inköpsdata'!O54,2)</f>
        <v>Vä</v>
      </c>
      <c r="M54" s="28">
        <v>1</v>
      </c>
      <c r="N54" s="26" t="e">
        <f>ROUND('4. Inköpsdata'!K54,2)</f>
        <v>#VALUE!</v>
      </c>
      <c r="O54" s="209"/>
      <c r="P54" s="22"/>
      <c r="Q54" s="35" t="str">
        <f>'4. Inköpsdata'!H54</f>
        <v>SEK</v>
      </c>
      <c r="R54" s="22"/>
      <c r="S54" s="22"/>
      <c r="T54" s="22"/>
      <c r="U54" s="22"/>
      <c r="V54" s="29" t="str">
        <f>'4. Inköpsdata'!E54</f>
        <v>ST</v>
      </c>
      <c r="W54" s="29" t="s">
        <v>1895</v>
      </c>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row>
    <row r="55" spans="1:48" ht="15" x14ac:dyDescent="0.25">
      <c r="A55" s="21">
        <v>51</v>
      </c>
      <c r="B55" s="21" t="str">
        <f>'APH KIC KIA PC'!I55</f>
        <v>Välj…</v>
      </c>
      <c r="C55" s="21" t="str">
        <f>'APH KIC KIA PC'!K55</f>
        <v>Välj…</v>
      </c>
      <c r="D55" s="28">
        <v>1</v>
      </c>
      <c r="E55" s="46" t="str">
        <f>TRIM('APH KIC KIA PC'!D55)</f>
        <v/>
      </c>
      <c r="F55" s="31" t="str">
        <f>TRIM('APH KIC KIA PC'!Q55)</f>
        <v/>
      </c>
      <c r="G55" s="28" t="s">
        <v>2005</v>
      </c>
      <c r="H55" s="25" t="str">
        <f>'APH KIC KIA PC'!E55</f>
        <v/>
      </c>
      <c r="I55" s="29" t="str">
        <f>TRIM('1. Artikeldata Grund'!F55)</f>
        <v/>
      </c>
      <c r="J55" s="22"/>
      <c r="K55" s="22"/>
      <c r="L55" s="29" t="str">
        <f>LEFT('4. Inköpsdata'!O55,2)</f>
        <v>Vä</v>
      </c>
      <c r="M55" s="28">
        <v>1</v>
      </c>
      <c r="N55" s="26" t="e">
        <f>ROUND('4. Inköpsdata'!K55,2)</f>
        <v>#VALUE!</v>
      </c>
      <c r="O55" s="209"/>
      <c r="P55" s="22"/>
      <c r="Q55" s="35" t="str">
        <f>'4. Inköpsdata'!H55</f>
        <v>SEK</v>
      </c>
      <c r="R55" s="22"/>
      <c r="S55" s="22"/>
      <c r="T55" s="22"/>
      <c r="U55" s="22"/>
      <c r="V55" s="29" t="str">
        <f>'4. Inköpsdata'!E55</f>
        <v>ST</v>
      </c>
      <c r="W55" s="29" t="s">
        <v>1895</v>
      </c>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row>
    <row r="56" spans="1:48" ht="15" x14ac:dyDescent="0.25">
      <c r="A56" s="21">
        <v>52</v>
      </c>
      <c r="B56" s="21" t="str">
        <f>'APH KIC KIA PC'!I56</f>
        <v>Välj…</v>
      </c>
      <c r="C56" s="21" t="str">
        <f>'APH KIC KIA PC'!K56</f>
        <v>Välj…</v>
      </c>
      <c r="D56" s="28">
        <v>1</v>
      </c>
      <c r="E56" s="46" t="str">
        <f>TRIM('APH KIC KIA PC'!D56)</f>
        <v/>
      </c>
      <c r="F56" s="31" t="str">
        <f>TRIM('APH KIC KIA PC'!Q56)</f>
        <v/>
      </c>
      <c r="G56" s="28" t="s">
        <v>2005</v>
      </c>
      <c r="H56" s="25" t="str">
        <f>'APH KIC KIA PC'!E56</f>
        <v/>
      </c>
      <c r="I56" s="29" t="str">
        <f>TRIM('1. Artikeldata Grund'!F56)</f>
        <v/>
      </c>
      <c r="J56" s="22"/>
      <c r="K56" s="22"/>
      <c r="L56" s="29" t="str">
        <f>LEFT('4. Inköpsdata'!O56,2)</f>
        <v>Vä</v>
      </c>
      <c r="M56" s="28">
        <v>1</v>
      </c>
      <c r="N56" s="26" t="e">
        <f>ROUND('4. Inköpsdata'!K56,2)</f>
        <v>#VALUE!</v>
      </c>
      <c r="O56" s="209"/>
      <c r="P56" s="22"/>
      <c r="Q56" s="35" t="str">
        <f>'4. Inköpsdata'!H56</f>
        <v>SEK</v>
      </c>
      <c r="R56" s="22"/>
      <c r="S56" s="22"/>
      <c r="T56" s="22"/>
      <c r="U56" s="22"/>
      <c r="V56" s="29" t="str">
        <f>'4. Inköpsdata'!E56</f>
        <v>ST</v>
      </c>
      <c r="W56" s="29" t="s">
        <v>1895</v>
      </c>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row>
    <row r="57" spans="1:48" ht="15" x14ac:dyDescent="0.25">
      <c r="A57" s="21">
        <v>53</v>
      </c>
      <c r="B57" s="21" t="str">
        <f>'APH KIC KIA PC'!I57</f>
        <v>Välj…</v>
      </c>
      <c r="C57" s="21" t="str">
        <f>'APH KIC KIA PC'!K57</f>
        <v>Välj…</v>
      </c>
      <c r="D57" s="28">
        <v>1</v>
      </c>
      <c r="E57" s="46" t="str">
        <f>TRIM('APH KIC KIA PC'!D57)</f>
        <v/>
      </c>
      <c r="F57" s="31" t="str">
        <f>TRIM('APH KIC KIA PC'!Q57)</f>
        <v/>
      </c>
      <c r="G57" s="28" t="s">
        <v>2005</v>
      </c>
      <c r="H57" s="25" t="str">
        <f>'APH KIC KIA PC'!E57</f>
        <v/>
      </c>
      <c r="I57" s="29" t="str">
        <f>TRIM('1. Artikeldata Grund'!F57)</f>
        <v/>
      </c>
      <c r="J57" s="22"/>
      <c r="K57" s="22"/>
      <c r="L57" s="29" t="str">
        <f>LEFT('4. Inköpsdata'!O57,2)</f>
        <v>Vä</v>
      </c>
      <c r="M57" s="28">
        <v>1</v>
      </c>
      <c r="N57" s="26" t="e">
        <f>ROUND('4. Inköpsdata'!K57,2)</f>
        <v>#VALUE!</v>
      </c>
      <c r="O57" s="209"/>
      <c r="P57" s="22"/>
      <c r="Q57" s="35" t="str">
        <f>'4. Inköpsdata'!H57</f>
        <v>SEK</v>
      </c>
      <c r="R57" s="22"/>
      <c r="S57" s="22"/>
      <c r="T57" s="22"/>
      <c r="U57" s="22"/>
      <c r="V57" s="29" t="str">
        <f>'4. Inköpsdata'!E57</f>
        <v>ST</v>
      </c>
      <c r="W57" s="29" t="s">
        <v>1895</v>
      </c>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row>
    <row r="58" spans="1:48" ht="15" x14ac:dyDescent="0.25">
      <c r="A58" s="21">
        <v>54</v>
      </c>
      <c r="B58" s="21" t="str">
        <f>'APH KIC KIA PC'!I58</f>
        <v>Välj…</v>
      </c>
      <c r="C58" s="21" t="str">
        <f>'APH KIC KIA PC'!K58</f>
        <v>Välj…</v>
      </c>
      <c r="D58" s="28">
        <v>1</v>
      </c>
      <c r="E58" s="46" t="str">
        <f>TRIM('APH KIC KIA PC'!D58)</f>
        <v/>
      </c>
      <c r="F58" s="31" t="str">
        <f>TRIM('APH KIC KIA PC'!Q58)</f>
        <v/>
      </c>
      <c r="G58" s="28" t="s">
        <v>2005</v>
      </c>
      <c r="H58" s="25" t="str">
        <f>'APH KIC KIA PC'!E58</f>
        <v/>
      </c>
      <c r="I58" s="29" t="str">
        <f>TRIM('1. Artikeldata Grund'!F58)</f>
        <v/>
      </c>
      <c r="J58" s="22"/>
      <c r="K58" s="22"/>
      <c r="L58" s="29" t="str">
        <f>LEFT('4. Inköpsdata'!O58,2)</f>
        <v>Vä</v>
      </c>
      <c r="M58" s="28">
        <v>1</v>
      </c>
      <c r="N58" s="26" t="e">
        <f>ROUND('4. Inköpsdata'!K58,2)</f>
        <v>#VALUE!</v>
      </c>
      <c r="O58" s="209"/>
      <c r="P58" s="22"/>
      <c r="Q58" s="35" t="str">
        <f>'4. Inköpsdata'!H58</f>
        <v>SEK</v>
      </c>
      <c r="R58" s="22"/>
      <c r="S58" s="22"/>
      <c r="T58" s="22"/>
      <c r="U58" s="22"/>
      <c r="V58" s="29" t="str">
        <f>'4. Inköpsdata'!E58</f>
        <v>ST</v>
      </c>
      <c r="W58" s="29" t="s">
        <v>1895</v>
      </c>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row>
    <row r="59" spans="1:48" ht="15" x14ac:dyDescent="0.25">
      <c r="A59" s="21">
        <v>55</v>
      </c>
      <c r="B59" s="21" t="str">
        <f>'APH KIC KIA PC'!I59</f>
        <v>Välj…</v>
      </c>
      <c r="C59" s="21" t="str">
        <f>'APH KIC KIA PC'!K59</f>
        <v>Välj…</v>
      </c>
      <c r="D59" s="28">
        <v>1</v>
      </c>
      <c r="E59" s="46" t="str">
        <f>TRIM('APH KIC KIA PC'!D59)</f>
        <v/>
      </c>
      <c r="F59" s="31" t="str">
        <f>TRIM('APH KIC KIA PC'!Q59)</f>
        <v/>
      </c>
      <c r="G59" s="28" t="s">
        <v>2005</v>
      </c>
      <c r="H59" s="25" t="str">
        <f>'APH KIC KIA PC'!E59</f>
        <v/>
      </c>
      <c r="I59" s="29" t="str">
        <f>TRIM('1. Artikeldata Grund'!F59)</f>
        <v/>
      </c>
      <c r="J59" s="22"/>
      <c r="K59" s="22"/>
      <c r="L59" s="29" t="str">
        <f>LEFT('4. Inköpsdata'!O59,2)</f>
        <v>Vä</v>
      </c>
      <c r="M59" s="28">
        <v>1</v>
      </c>
      <c r="N59" s="26" t="e">
        <f>ROUND('4. Inköpsdata'!K59,2)</f>
        <v>#VALUE!</v>
      </c>
      <c r="O59" s="209"/>
      <c r="P59" s="22"/>
      <c r="Q59" s="35" t="str">
        <f>'4. Inköpsdata'!H59</f>
        <v>SEK</v>
      </c>
      <c r="R59" s="22"/>
      <c r="S59" s="22"/>
      <c r="T59" s="22"/>
      <c r="U59" s="22"/>
      <c r="V59" s="29" t="str">
        <f>'4. Inköpsdata'!E59</f>
        <v>ST</v>
      </c>
      <c r="W59" s="29" t="s">
        <v>1895</v>
      </c>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row>
    <row r="60" spans="1:48" ht="15" x14ac:dyDescent="0.25">
      <c r="A60" s="21">
        <v>56</v>
      </c>
      <c r="B60" s="21" t="str">
        <f>'APH KIC KIA PC'!I60</f>
        <v>Välj…</v>
      </c>
      <c r="C60" s="21" t="str">
        <f>'APH KIC KIA PC'!K60</f>
        <v>Välj…</v>
      </c>
      <c r="D60" s="28">
        <v>1</v>
      </c>
      <c r="E60" s="46" t="str">
        <f>TRIM('APH KIC KIA PC'!D60)</f>
        <v/>
      </c>
      <c r="F60" s="31" t="str">
        <f>TRIM('APH KIC KIA PC'!Q60)</f>
        <v/>
      </c>
      <c r="G60" s="28" t="s">
        <v>2005</v>
      </c>
      <c r="H60" s="25" t="str">
        <f>'APH KIC KIA PC'!E60</f>
        <v/>
      </c>
      <c r="I60" s="29" t="str">
        <f>TRIM('1. Artikeldata Grund'!F60)</f>
        <v/>
      </c>
      <c r="J60" s="22"/>
      <c r="K60" s="22"/>
      <c r="L60" s="29" t="str">
        <f>LEFT('4. Inköpsdata'!O60,2)</f>
        <v>Vä</v>
      </c>
      <c r="M60" s="28">
        <v>1</v>
      </c>
      <c r="N60" s="26" t="e">
        <f>ROUND('4. Inköpsdata'!K60,2)</f>
        <v>#VALUE!</v>
      </c>
      <c r="O60" s="209"/>
      <c r="P60" s="22"/>
      <c r="Q60" s="35" t="str">
        <f>'4. Inköpsdata'!H60</f>
        <v>SEK</v>
      </c>
      <c r="R60" s="22"/>
      <c r="S60" s="22"/>
      <c r="T60" s="22"/>
      <c r="U60" s="22"/>
      <c r="V60" s="29" t="str">
        <f>'4. Inköpsdata'!E60</f>
        <v>ST</v>
      </c>
      <c r="W60" s="29" t="s">
        <v>1895</v>
      </c>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row>
    <row r="61" spans="1:48" ht="15" x14ac:dyDescent="0.25">
      <c r="A61" s="21">
        <v>57</v>
      </c>
      <c r="B61" s="21" t="str">
        <f>'APH KIC KIA PC'!I61</f>
        <v>Välj…</v>
      </c>
      <c r="C61" s="21" t="str">
        <f>'APH KIC KIA PC'!K61</f>
        <v>Välj…</v>
      </c>
      <c r="D61" s="28">
        <v>1</v>
      </c>
      <c r="E61" s="46" t="str">
        <f>TRIM('APH KIC KIA PC'!D61)</f>
        <v/>
      </c>
      <c r="F61" s="31" t="str">
        <f>TRIM('APH KIC KIA PC'!Q61)</f>
        <v/>
      </c>
      <c r="G61" s="28" t="s">
        <v>2005</v>
      </c>
      <c r="H61" s="25" t="str">
        <f>'APH KIC KIA PC'!E61</f>
        <v/>
      </c>
      <c r="I61" s="29" t="str">
        <f>TRIM('1. Artikeldata Grund'!F61)</f>
        <v/>
      </c>
      <c r="J61" s="22"/>
      <c r="K61" s="22"/>
      <c r="L61" s="29" t="str">
        <f>LEFT('4. Inköpsdata'!O61,2)</f>
        <v>Vä</v>
      </c>
      <c r="M61" s="28">
        <v>1</v>
      </c>
      <c r="N61" s="26" t="e">
        <f>ROUND('4. Inköpsdata'!K61,2)</f>
        <v>#VALUE!</v>
      </c>
      <c r="O61" s="209"/>
      <c r="P61" s="22"/>
      <c r="Q61" s="35" t="str">
        <f>'4. Inköpsdata'!H61</f>
        <v>SEK</v>
      </c>
      <c r="R61" s="22"/>
      <c r="S61" s="22"/>
      <c r="T61" s="22"/>
      <c r="U61" s="22"/>
      <c r="V61" s="29" t="str">
        <f>'4. Inköpsdata'!E61</f>
        <v>ST</v>
      </c>
      <c r="W61" s="29" t="s">
        <v>1895</v>
      </c>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row>
    <row r="62" spans="1:48" ht="15" x14ac:dyDescent="0.25">
      <c r="A62" s="21">
        <v>58</v>
      </c>
      <c r="B62" s="21" t="str">
        <f>'APH KIC KIA PC'!I62</f>
        <v>Välj…</v>
      </c>
      <c r="C62" s="21" t="str">
        <f>'APH KIC KIA PC'!K62</f>
        <v>Välj…</v>
      </c>
      <c r="D62" s="28">
        <v>1</v>
      </c>
      <c r="E62" s="46" t="str">
        <f>TRIM('APH KIC KIA PC'!D62)</f>
        <v/>
      </c>
      <c r="F62" s="31" t="str">
        <f>TRIM('APH KIC KIA PC'!Q62)</f>
        <v/>
      </c>
      <c r="G62" s="28" t="s">
        <v>2005</v>
      </c>
      <c r="H62" s="25" t="str">
        <f>'APH KIC KIA PC'!E62</f>
        <v/>
      </c>
      <c r="I62" s="29" t="str">
        <f>TRIM('1. Artikeldata Grund'!F62)</f>
        <v/>
      </c>
      <c r="J62" s="22"/>
      <c r="K62" s="22"/>
      <c r="L62" s="29" t="str">
        <f>LEFT('4. Inköpsdata'!O62,2)</f>
        <v>Vä</v>
      </c>
      <c r="M62" s="28">
        <v>1</v>
      </c>
      <c r="N62" s="26" t="e">
        <f>ROUND('4. Inköpsdata'!K62,2)</f>
        <v>#VALUE!</v>
      </c>
      <c r="O62" s="209"/>
      <c r="P62" s="22"/>
      <c r="Q62" s="35" t="str">
        <f>'4. Inköpsdata'!H62</f>
        <v>SEK</v>
      </c>
      <c r="R62" s="22"/>
      <c r="S62" s="22"/>
      <c r="T62" s="22"/>
      <c r="U62" s="22"/>
      <c r="V62" s="29" t="str">
        <f>'4. Inköpsdata'!E62</f>
        <v>ST</v>
      </c>
      <c r="W62" s="29" t="s">
        <v>1895</v>
      </c>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row>
    <row r="63" spans="1:48" ht="15" x14ac:dyDescent="0.25">
      <c r="A63" s="21">
        <v>59</v>
      </c>
      <c r="B63" s="21" t="str">
        <f>'APH KIC KIA PC'!I63</f>
        <v>Välj…</v>
      </c>
      <c r="C63" s="21" t="str">
        <f>'APH KIC KIA PC'!K63</f>
        <v>Välj…</v>
      </c>
      <c r="D63" s="28">
        <v>1</v>
      </c>
      <c r="E63" s="46" t="str">
        <f>TRIM('APH KIC KIA PC'!D63)</f>
        <v/>
      </c>
      <c r="F63" s="31" t="str">
        <f>TRIM('APH KIC KIA PC'!Q63)</f>
        <v/>
      </c>
      <c r="G63" s="28" t="s">
        <v>2005</v>
      </c>
      <c r="H63" s="25" t="str">
        <f>'APH KIC KIA PC'!E63</f>
        <v/>
      </c>
      <c r="I63" s="29" t="str">
        <f>TRIM('1. Artikeldata Grund'!F63)</f>
        <v/>
      </c>
      <c r="J63" s="22"/>
      <c r="K63" s="22"/>
      <c r="L63" s="29" t="str">
        <f>LEFT('4. Inköpsdata'!O63,2)</f>
        <v>Vä</v>
      </c>
      <c r="M63" s="28">
        <v>1</v>
      </c>
      <c r="N63" s="26" t="e">
        <f>ROUND('4. Inköpsdata'!K63,2)</f>
        <v>#VALUE!</v>
      </c>
      <c r="O63" s="209"/>
      <c r="P63" s="22"/>
      <c r="Q63" s="35" t="str">
        <f>'4. Inköpsdata'!H63</f>
        <v>SEK</v>
      </c>
      <c r="R63" s="22"/>
      <c r="S63" s="22"/>
      <c r="T63" s="22"/>
      <c r="U63" s="22"/>
      <c r="V63" s="29" t="str">
        <f>'4. Inköpsdata'!E63</f>
        <v>ST</v>
      </c>
      <c r="W63" s="29" t="s">
        <v>1895</v>
      </c>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row>
    <row r="64" spans="1:48" ht="15" x14ac:dyDescent="0.25">
      <c r="A64" s="21">
        <v>60</v>
      </c>
      <c r="B64" s="21" t="str">
        <f>'APH KIC KIA PC'!I64</f>
        <v>Välj…</v>
      </c>
      <c r="C64" s="21" t="str">
        <f>'APH KIC KIA PC'!K64</f>
        <v>Välj…</v>
      </c>
      <c r="D64" s="28">
        <v>1</v>
      </c>
      <c r="E64" s="46" t="str">
        <f>TRIM('APH KIC KIA PC'!D64)</f>
        <v/>
      </c>
      <c r="F64" s="31" t="str">
        <f>TRIM('APH KIC KIA PC'!Q64)</f>
        <v/>
      </c>
      <c r="G64" s="28" t="s">
        <v>2005</v>
      </c>
      <c r="H64" s="25" t="str">
        <f>'APH KIC KIA PC'!E64</f>
        <v/>
      </c>
      <c r="I64" s="29" t="str">
        <f>TRIM('1. Artikeldata Grund'!F64)</f>
        <v/>
      </c>
      <c r="J64" s="22"/>
      <c r="K64" s="22"/>
      <c r="L64" s="29" t="str">
        <f>LEFT('4. Inköpsdata'!O64,2)</f>
        <v>Vä</v>
      </c>
      <c r="M64" s="28">
        <v>1</v>
      </c>
      <c r="N64" s="26" t="e">
        <f>ROUND('4. Inköpsdata'!K64,2)</f>
        <v>#VALUE!</v>
      </c>
      <c r="O64" s="209"/>
      <c r="P64" s="22"/>
      <c r="Q64" s="35" t="str">
        <f>'4. Inköpsdata'!H64</f>
        <v>SEK</v>
      </c>
      <c r="R64" s="22"/>
      <c r="S64" s="22"/>
      <c r="T64" s="22"/>
      <c r="U64" s="22"/>
      <c r="V64" s="29" t="str">
        <f>'4. Inköpsdata'!E64</f>
        <v>ST</v>
      </c>
      <c r="W64" s="29" t="s">
        <v>1895</v>
      </c>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row>
    <row r="65" spans="1:48" ht="15" x14ac:dyDescent="0.25">
      <c r="A65" s="21">
        <v>61</v>
      </c>
      <c r="B65" s="21" t="str">
        <f>'APH KIC KIA PC'!I65</f>
        <v>Välj…</v>
      </c>
      <c r="C65" s="21" t="str">
        <f>'APH KIC KIA PC'!K65</f>
        <v>Välj…</v>
      </c>
      <c r="D65" s="28">
        <v>1</v>
      </c>
      <c r="E65" s="46" t="str">
        <f>TRIM('APH KIC KIA PC'!D65)</f>
        <v/>
      </c>
      <c r="F65" s="31" t="str">
        <f>TRIM('APH KIC KIA PC'!Q65)</f>
        <v/>
      </c>
      <c r="G65" s="28" t="s">
        <v>2005</v>
      </c>
      <c r="H65" s="25" t="str">
        <f>'APH KIC KIA PC'!E65</f>
        <v/>
      </c>
      <c r="I65" s="29" t="str">
        <f>TRIM('1. Artikeldata Grund'!F65)</f>
        <v/>
      </c>
      <c r="J65" s="22"/>
      <c r="K65" s="22"/>
      <c r="L65" s="29" t="str">
        <f>LEFT('4. Inköpsdata'!O65,2)</f>
        <v>Vä</v>
      </c>
      <c r="M65" s="28">
        <v>1</v>
      </c>
      <c r="N65" s="26" t="e">
        <f>ROUND('4. Inköpsdata'!K65,2)</f>
        <v>#VALUE!</v>
      </c>
      <c r="O65" s="209"/>
      <c r="P65" s="22"/>
      <c r="Q65" s="35" t="str">
        <f>'4. Inköpsdata'!H65</f>
        <v>SEK</v>
      </c>
      <c r="R65" s="22"/>
      <c r="S65" s="22"/>
      <c r="T65" s="22"/>
      <c r="U65" s="22"/>
      <c r="V65" s="29" t="str">
        <f>'4. Inköpsdata'!E65</f>
        <v>ST</v>
      </c>
      <c r="W65" s="29" t="s">
        <v>1895</v>
      </c>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row>
    <row r="66" spans="1:48" ht="15" x14ac:dyDescent="0.25">
      <c r="A66" s="21">
        <v>62</v>
      </c>
      <c r="B66" s="21" t="str">
        <f>'APH KIC KIA PC'!I66</f>
        <v>Välj…</v>
      </c>
      <c r="C66" s="21" t="str">
        <f>'APH KIC KIA PC'!K66</f>
        <v>Välj…</v>
      </c>
      <c r="D66" s="28">
        <v>1</v>
      </c>
      <c r="E66" s="46" t="str">
        <f>TRIM('APH KIC KIA PC'!D66)</f>
        <v/>
      </c>
      <c r="F66" s="31" t="str">
        <f>TRIM('APH KIC KIA PC'!Q66)</f>
        <v/>
      </c>
      <c r="G66" s="28" t="s">
        <v>2005</v>
      </c>
      <c r="H66" s="25" t="str">
        <f>'APH KIC KIA PC'!E66</f>
        <v/>
      </c>
      <c r="I66" s="29" t="str">
        <f>TRIM('1. Artikeldata Grund'!F66)</f>
        <v/>
      </c>
      <c r="J66" s="22"/>
      <c r="K66" s="22"/>
      <c r="L66" s="29" t="str">
        <f>LEFT('4. Inköpsdata'!O66,2)</f>
        <v>Vä</v>
      </c>
      <c r="M66" s="28">
        <v>1</v>
      </c>
      <c r="N66" s="26" t="e">
        <f>ROUND('4. Inköpsdata'!K66,2)</f>
        <v>#VALUE!</v>
      </c>
      <c r="O66" s="209"/>
      <c r="P66" s="22"/>
      <c r="Q66" s="35" t="str">
        <f>'4. Inköpsdata'!H66</f>
        <v>SEK</v>
      </c>
      <c r="R66" s="22"/>
      <c r="S66" s="22"/>
      <c r="T66" s="22"/>
      <c r="U66" s="22"/>
      <c r="V66" s="29" t="str">
        <f>'4. Inköpsdata'!E66</f>
        <v>ST</v>
      </c>
      <c r="W66" s="29" t="s">
        <v>1895</v>
      </c>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row>
    <row r="67" spans="1:48" ht="15" x14ac:dyDescent="0.25">
      <c r="A67" s="21">
        <v>63</v>
      </c>
      <c r="B67" s="21" t="str">
        <f>'APH KIC KIA PC'!I67</f>
        <v>Välj…</v>
      </c>
      <c r="C67" s="21" t="str">
        <f>'APH KIC KIA PC'!K67</f>
        <v>Välj…</v>
      </c>
      <c r="D67" s="28">
        <v>1</v>
      </c>
      <c r="E67" s="46" t="str">
        <f>TRIM('APH KIC KIA PC'!D67)</f>
        <v/>
      </c>
      <c r="F67" s="31" t="str">
        <f>TRIM('APH KIC KIA PC'!Q67)</f>
        <v/>
      </c>
      <c r="G67" s="28" t="s">
        <v>2005</v>
      </c>
      <c r="H67" s="25" t="str">
        <f>'APH KIC KIA PC'!E67</f>
        <v/>
      </c>
      <c r="I67" s="29" t="str">
        <f>TRIM('1. Artikeldata Grund'!F67)</f>
        <v/>
      </c>
      <c r="J67" s="22"/>
      <c r="K67" s="22"/>
      <c r="L67" s="29" t="str">
        <f>LEFT('4. Inköpsdata'!O67,2)</f>
        <v>Vä</v>
      </c>
      <c r="M67" s="28">
        <v>1</v>
      </c>
      <c r="N67" s="26" t="e">
        <f>ROUND('4. Inköpsdata'!K67,2)</f>
        <v>#VALUE!</v>
      </c>
      <c r="O67" s="209"/>
      <c r="P67" s="22"/>
      <c r="Q67" s="35" t="str">
        <f>'4. Inköpsdata'!H67</f>
        <v>SEK</v>
      </c>
      <c r="R67" s="22"/>
      <c r="S67" s="22"/>
      <c r="T67" s="22"/>
      <c r="U67" s="22"/>
      <c r="V67" s="29" t="str">
        <f>'4. Inköpsdata'!E67</f>
        <v>ST</v>
      </c>
      <c r="W67" s="29" t="s">
        <v>1895</v>
      </c>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row>
    <row r="68" spans="1:48" ht="15" x14ac:dyDescent="0.25">
      <c r="A68" s="21">
        <v>64</v>
      </c>
      <c r="B68" s="21" t="str">
        <f>'APH KIC KIA PC'!I68</f>
        <v>Välj…</v>
      </c>
      <c r="C68" s="21" t="str">
        <f>'APH KIC KIA PC'!K68</f>
        <v>Välj…</v>
      </c>
      <c r="D68" s="28">
        <v>1</v>
      </c>
      <c r="E68" s="46" t="str">
        <f>TRIM('APH KIC KIA PC'!D68)</f>
        <v/>
      </c>
      <c r="F68" s="31" t="str">
        <f>TRIM('APH KIC KIA PC'!Q68)</f>
        <v/>
      </c>
      <c r="G68" s="28" t="s">
        <v>2005</v>
      </c>
      <c r="H68" s="25" t="str">
        <f>'APH KIC KIA PC'!E68</f>
        <v/>
      </c>
      <c r="I68" s="29" t="str">
        <f>TRIM('1. Artikeldata Grund'!F68)</f>
        <v/>
      </c>
      <c r="J68" s="22"/>
      <c r="K68" s="22"/>
      <c r="L68" s="29" t="str">
        <f>LEFT('4. Inköpsdata'!O68,2)</f>
        <v>Vä</v>
      </c>
      <c r="M68" s="28">
        <v>1</v>
      </c>
      <c r="N68" s="26" t="e">
        <f>ROUND('4. Inköpsdata'!K68,2)</f>
        <v>#VALUE!</v>
      </c>
      <c r="O68" s="209"/>
      <c r="P68" s="22"/>
      <c r="Q68" s="35" t="str">
        <f>'4. Inköpsdata'!H68</f>
        <v>SEK</v>
      </c>
      <c r="R68" s="22"/>
      <c r="S68" s="22"/>
      <c r="T68" s="22"/>
      <c r="U68" s="22"/>
      <c r="V68" s="29" t="str">
        <f>'4. Inköpsdata'!E68</f>
        <v>ST</v>
      </c>
      <c r="W68" s="29" t="s">
        <v>1895</v>
      </c>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row>
    <row r="69" spans="1:48" ht="15" x14ac:dyDescent="0.25">
      <c r="A69" s="21">
        <v>65</v>
      </c>
      <c r="B69" s="21" t="str">
        <f>'APH KIC KIA PC'!I69</f>
        <v>Välj…</v>
      </c>
      <c r="C69" s="21" t="str">
        <f>'APH KIC KIA PC'!K69</f>
        <v>Välj…</v>
      </c>
      <c r="D69" s="28">
        <v>1</v>
      </c>
      <c r="E69" s="46" t="str">
        <f>TRIM('APH KIC KIA PC'!D69)</f>
        <v/>
      </c>
      <c r="F69" s="31" t="str">
        <f>TRIM('APH KIC KIA PC'!Q69)</f>
        <v/>
      </c>
      <c r="G69" s="28" t="s">
        <v>2005</v>
      </c>
      <c r="H69" s="25" t="str">
        <f>'APH KIC KIA PC'!E69</f>
        <v/>
      </c>
      <c r="I69" s="29" t="str">
        <f>TRIM('1. Artikeldata Grund'!F69)</f>
        <v/>
      </c>
      <c r="J69" s="22"/>
      <c r="K69" s="22"/>
      <c r="L69" s="29" t="str">
        <f>LEFT('4. Inköpsdata'!O69,2)</f>
        <v>Vä</v>
      </c>
      <c r="M69" s="28">
        <v>1</v>
      </c>
      <c r="N69" s="26" t="e">
        <f>ROUND('4. Inköpsdata'!K69,2)</f>
        <v>#VALUE!</v>
      </c>
      <c r="O69" s="209"/>
      <c r="P69" s="22"/>
      <c r="Q69" s="35" t="str">
        <f>'4. Inköpsdata'!H69</f>
        <v>SEK</v>
      </c>
      <c r="R69" s="22"/>
      <c r="S69" s="22"/>
      <c r="T69" s="22"/>
      <c r="U69" s="22"/>
      <c r="V69" s="29" t="str">
        <f>'4. Inköpsdata'!E69</f>
        <v>ST</v>
      </c>
      <c r="W69" s="29" t="s">
        <v>1895</v>
      </c>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row>
    <row r="70" spans="1:48" ht="15" x14ac:dyDescent="0.25">
      <c r="A70" s="21">
        <v>66</v>
      </c>
      <c r="B70" s="21" t="str">
        <f>'APH KIC KIA PC'!I70</f>
        <v>Välj…</v>
      </c>
      <c r="C70" s="21" t="str">
        <f>'APH KIC KIA PC'!K70</f>
        <v>Välj…</v>
      </c>
      <c r="D70" s="28">
        <v>1</v>
      </c>
      <c r="E70" s="46" t="str">
        <f>TRIM('APH KIC KIA PC'!D70)</f>
        <v/>
      </c>
      <c r="F70" s="31" t="str">
        <f>TRIM('APH KIC KIA PC'!Q70)</f>
        <v/>
      </c>
      <c r="G70" s="28" t="s">
        <v>2005</v>
      </c>
      <c r="H70" s="25" t="str">
        <f>'APH KIC KIA PC'!E70</f>
        <v/>
      </c>
      <c r="I70" s="29" t="str">
        <f>TRIM('1. Artikeldata Grund'!F70)</f>
        <v/>
      </c>
      <c r="J70" s="22"/>
      <c r="K70" s="22"/>
      <c r="L70" s="29" t="str">
        <f>LEFT('4. Inköpsdata'!O70,2)</f>
        <v>Vä</v>
      </c>
      <c r="M70" s="28">
        <v>1</v>
      </c>
      <c r="N70" s="26" t="e">
        <f>ROUND('4. Inköpsdata'!K70,2)</f>
        <v>#VALUE!</v>
      </c>
      <c r="O70" s="209"/>
      <c r="P70" s="22"/>
      <c r="Q70" s="35" t="str">
        <f>'4. Inköpsdata'!H70</f>
        <v>SEK</v>
      </c>
      <c r="R70" s="22"/>
      <c r="S70" s="22"/>
      <c r="T70" s="22"/>
      <c r="U70" s="22"/>
      <c r="V70" s="29" t="str">
        <f>'4. Inköpsdata'!E70</f>
        <v>ST</v>
      </c>
      <c r="W70" s="29" t="s">
        <v>1895</v>
      </c>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row>
    <row r="71" spans="1:48" ht="15" x14ac:dyDescent="0.25">
      <c r="A71" s="21">
        <v>67</v>
      </c>
      <c r="B71" s="21" t="str">
        <f>'APH KIC KIA PC'!I71</f>
        <v>Välj…</v>
      </c>
      <c r="C71" s="21" t="str">
        <f>'APH KIC KIA PC'!K71</f>
        <v>Välj…</v>
      </c>
      <c r="D71" s="28">
        <v>1</v>
      </c>
      <c r="E71" s="46" t="str">
        <f>TRIM('APH KIC KIA PC'!D71)</f>
        <v/>
      </c>
      <c r="F71" s="31" t="str">
        <f>TRIM('APH KIC KIA PC'!Q71)</f>
        <v/>
      </c>
      <c r="G71" s="28" t="s">
        <v>2005</v>
      </c>
      <c r="H71" s="25" t="str">
        <f>'APH KIC KIA PC'!E71</f>
        <v/>
      </c>
      <c r="I71" s="29" t="str">
        <f>TRIM('1. Artikeldata Grund'!F71)</f>
        <v/>
      </c>
      <c r="J71" s="22"/>
      <c r="K71" s="22"/>
      <c r="L71" s="29" t="str">
        <f>LEFT('4. Inköpsdata'!O71,2)</f>
        <v>Vä</v>
      </c>
      <c r="M71" s="28">
        <v>1</v>
      </c>
      <c r="N71" s="26" t="e">
        <f>ROUND('4. Inköpsdata'!K71,2)</f>
        <v>#VALUE!</v>
      </c>
      <c r="O71" s="209"/>
      <c r="P71" s="22"/>
      <c r="Q71" s="35" t="str">
        <f>'4. Inköpsdata'!H71</f>
        <v>SEK</v>
      </c>
      <c r="R71" s="22"/>
      <c r="S71" s="22"/>
      <c r="T71" s="22"/>
      <c r="U71" s="22"/>
      <c r="V71" s="29" t="str">
        <f>'4. Inköpsdata'!E71</f>
        <v>ST</v>
      </c>
      <c r="W71" s="29" t="s">
        <v>1895</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row>
    <row r="72" spans="1:48" ht="15" x14ac:dyDescent="0.25">
      <c r="A72" s="21">
        <v>68</v>
      </c>
      <c r="B72" s="21" t="str">
        <f>'APH KIC KIA PC'!I72</f>
        <v>Välj…</v>
      </c>
      <c r="C72" s="21" t="str">
        <f>'APH KIC KIA PC'!K72</f>
        <v>Välj…</v>
      </c>
      <c r="D72" s="28">
        <v>1</v>
      </c>
      <c r="E72" s="46" t="str">
        <f>TRIM('APH KIC KIA PC'!D72)</f>
        <v/>
      </c>
      <c r="F72" s="31" t="str">
        <f>TRIM('APH KIC KIA PC'!Q72)</f>
        <v/>
      </c>
      <c r="G72" s="28" t="s">
        <v>2005</v>
      </c>
      <c r="H72" s="25" t="str">
        <f>'APH KIC KIA PC'!E72</f>
        <v/>
      </c>
      <c r="I72" s="29" t="str">
        <f>TRIM('1. Artikeldata Grund'!F72)</f>
        <v/>
      </c>
      <c r="J72" s="22"/>
      <c r="K72" s="22"/>
      <c r="L72" s="29" t="str">
        <f>LEFT('4. Inköpsdata'!O72,2)</f>
        <v>Vä</v>
      </c>
      <c r="M72" s="28">
        <v>1</v>
      </c>
      <c r="N72" s="26" t="e">
        <f>ROUND('4. Inköpsdata'!K72,2)</f>
        <v>#VALUE!</v>
      </c>
      <c r="O72" s="209"/>
      <c r="P72" s="22"/>
      <c r="Q72" s="35" t="str">
        <f>'4. Inköpsdata'!H72</f>
        <v>SEK</v>
      </c>
      <c r="R72" s="22"/>
      <c r="S72" s="22"/>
      <c r="T72" s="22"/>
      <c r="U72" s="22"/>
      <c r="V72" s="29" t="str">
        <f>'4. Inköpsdata'!E72</f>
        <v>ST</v>
      </c>
      <c r="W72" s="29" t="s">
        <v>1895</v>
      </c>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row>
    <row r="73" spans="1:48" ht="15" x14ac:dyDescent="0.25">
      <c r="A73" s="21">
        <v>69</v>
      </c>
      <c r="B73" s="21" t="str">
        <f>'APH KIC KIA PC'!I73</f>
        <v>Välj…</v>
      </c>
      <c r="C73" s="21" t="str">
        <f>'APH KIC KIA PC'!K73</f>
        <v>Välj…</v>
      </c>
      <c r="D73" s="28">
        <v>1</v>
      </c>
      <c r="E73" s="46" t="str">
        <f>TRIM('APH KIC KIA PC'!D73)</f>
        <v/>
      </c>
      <c r="F73" s="31" t="str">
        <f>TRIM('APH KIC KIA PC'!Q73)</f>
        <v/>
      </c>
      <c r="G73" s="28" t="s">
        <v>2005</v>
      </c>
      <c r="H73" s="25" t="str">
        <f>'APH KIC KIA PC'!E73</f>
        <v/>
      </c>
      <c r="I73" s="29" t="str">
        <f>TRIM('1. Artikeldata Grund'!F73)</f>
        <v/>
      </c>
      <c r="J73" s="22"/>
      <c r="K73" s="22"/>
      <c r="L73" s="29" t="str">
        <f>LEFT('4. Inköpsdata'!O73,2)</f>
        <v>Vä</v>
      </c>
      <c r="M73" s="28">
        <v>1</v>
      </c>
      <c r="N73" s="26" t="e">
        <f>ROUND('4. Inköpsdata'!K73,2)</f>
        <v>#VALUE!</v>
      </c>
      <c r="O73" s="209"/>
      <c r="P73" s="22"/>
      <c r="Q73" s="35" t="str">
        <f>'4. Inköpsdata'!H73</f>
        <v>SEK</v>
      </c>
      <c r="R73" s="22"/>
      <c r="S73" s="22"/>
      <c r="T73" s="22"/>
      <c r="U73" s="22"/>
      <c r="V73" s="29" t="str">
        <f>'4. Inköpsdata'!E73</f>
        <v>ST</v>
      </c>
      <c r="W73" s="29" t="s">
        <v>1895</v>
      </c>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row>
    <row r="74" spans="1:48" ht="15" x14ac:dyDescent="0.25">
      <c r="A74" s="21">
        <v>70</v>
      </c>
      <c r="B74" s="21" t="str">
        <f>'APH KIC KIA PC'!I74</f>
        <v>Välj…</v>
      </c>
      <c r="C74" s="21" t="str">
        <f>'APH KIC KIA PC'!K74</f>
        <v>Välj…</v>
      </c>
      <c r="D74" s="28">
        <v>1</v>
      </c>
      <c r="E74" s="46" t="str">
        <f>TRIM('APH KIC KIA PC'!D74)</f>
        <v/>
      </c>
      <c r="F74" s="31" t="str">
        <f>TRIM('APH KIC KIA PC'!Q74)</f>
        <v/>
      </c>
      <c r="G74" s="28" t="s">
        <v>2005</v>
      </c>
      <c r="H74" s="25" t="str">
        <f>'APH KIC KIA PC'!E74</f>
        <v/>
      </c>
      <c r="I74" s="29" t="str">
        <f>TRIM('1. Artikeldata Grund'!F74)</f>
        <v/>
      </c>
      <c r="J74" s="22"/>
      <c r="K74" s="22"/>
      <c r="L74" s="29" t="str">
        <f>LEFT('4. Inköpsdata'!O74,2)</f>
        <v>Vä</v>
      </c>
      <c r="M74" s="28">
        <v>1</v>
      </c>
      <c r="N74" s="26" t="e">
        <f>ROUND('4. Inköpsdata'!K74,2)</f>
        <v>#VALUE!</v>
      </c>
      <c r="O74" s="209"/>
      <c r="P74" s="22"/>
      <c r="Q74" s="35" t="str">
        <f>'4. Inköpsdata'!H74</f>
        <v>SEK</v>
      </c>
      <c r="R74" s="22"/>
      <c r="S74" s="22"/>
      <c r="T74" s="22"/>
      <c r="U74" s="22"/>
      <c r="V74" s="29" t="str">
        <f>'4. Inköpsdata'!E74</f>
        <v>ST</v>
      </c>
      <c r="W74" s="29" t="s">
        <v>1895</v>
      </c>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row>
    <row r="75" spans="1:48" ht="15" x14ac:dyDescent="0.25">
      <c r="A75" s="21">
        <v>71</v>
      </c>
      <c r="B75" s="21" t="str">
        <f>'APH KIC KIA PC'!I75</f>
        <v>Välj…</v>
      </c>
      <c r="C75" s="21" t="str">
        <f>'APH KIC KIA PC'!K75</f>
        <v>Välj…</v>
      </c>
      <c r="D75" s="28">
        <v>1</v>
      </c>
      <c r="E75" s="46" t="str">
        <f>TRIM('APH KIC KIA PC'!D75)</f>
        <v/>
      </c>
      <c r="F75" s="31" t="str">
        <f>TRIM('APH KIC KIA PC'!Q75)</f>
        <v/>
      </c>
      <c r="G75" s="28" t="s">
        <v>2005</v>
      </c>
      <c r="H75" s="25" t="str">
        <f>'APH KIC KIA PC'!E75</f>
        <v/>
      </c>
      <c r="I75" s="29" t="str">
        <f>TRIM('1. Artikeldata Grund'!F75)</f>
        <v/>
      </c>
      <c r="J75" s="22"/>
      <c r="K75" s="22"/>
      <c r="L75" s="29" t="str">
        <f>LEFT('4. Inköpsdata'!O75,2)</f>
        <v>Vä</v>
      </c>
      <c r="M75" s="28">
        <v>1</v>
      </c>
      <c r="N75" s="26" t="e">
        <f>ROUND('4. Inköpsdata'!K75,2)</f>
        <v>#VALUE!</v>
      </c>
      <c r="O75" s="209"/>
      <c r="P75" s="22"/>
      <c r="Q75" s="35" t="str">
        <f>'4. Inköpsdata'!H75</f>
        <v>SEK</v>
      </c>
      <c r="R75" s="22"/>
      <c r="S75" s="22"/>
      <c r="T75" s="22"/>
      <c r="U75" s="22"/>
      <c r="V75" s="29" t="str">
        <f>'4. Inköpsdata'!E75</f>
        <v>ST</v>
      </c>
      <c r="W75" s="29" t="s">
        <v>1895</v>
      </c>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row>
    <row r="76" spans="1:48" ht="15" x14ac:dyDescent="0.25">
      <c r="A76" s="21">
        <v>72</v>
      </c>
      <c r="B76" s="21" t="str">
        <f>'APH KIC KIA PC'!I76</f>
        <v>Välj…</v>
      </c>
      <c r="C76" s="21" t="str">
        <f>'APH KIC KIA PC'!K76</f>
        <v>Välj…</v>
      </c>
      <c r="D76" s="28">
        <v>1</v>
      </c>
      <c r="E76" s="46" t="str">
        <f>TRIM('APH KIC KIA PC'!D76)</f>
        <v/>
      </c>
      <c r="F76" s="31" t="str">
        <f>TRIM('APH KIC KIA PC'!Q76)</f>
        <v/>
      </c>
      <c r="G76" s="28" t="s">
        <v>2005</v>
      </c>
      <c r="H76" s="25" t="str">
        <f>'APH KIC KIA PC'!E76</f>
        <v/>
      </c>
      <c r="I76" s="29" t="str">
        <f>TRIM('1. Artikeldata Grund'!F76)</f>
        <v/>
      </c>
      <c r="J76" s="22"/>
      <c r="K76" s="22"/>
      <c r="L76" s="29" t="str">
        <f>LEFT('4. Inköpsdata'!O76,2)</f>
        <v>Vä</v>
      </c>
      <c r="M76" s="28">
        <v>1</v>
      </c>
      <c r="N76" s="26" t="e">
        <f>ROUND('4. Inköpsdata'!K76,2)</f>
        <v>#VALUE!</v>
      </c>
      <c r="O76" s="209"/>
      <c r="P76" s="22"/>
      <c r="Q76" s="35" t="str">
        <f>'4. Inköpsdata'!H76</f>
        <v>SEK</v>
      </c>
      <c r="R76" s="22"/>
      <c r="S76" s="22"/>
      <c r="T76" s="22"/>
      <c r="U76" s="22"/>
      <c r="V76" s="29" t="str">
        <f>'4. Inköpsdata'!E76</f>
        <v>ST</v>
      </c>
      <c r="W76" s="29" t="s">
        <v>1895</v>
      </c>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row>
    <row r="77" spans="1:48" ht="15" x14ac:dyDescent="0.25">
      <c r="A77" s="21">
        <v>73</v>
      </c>
      <c r="B77" s="21" t="str">
        <f>'APH KIC KIA PC'!I77</f>
        <v>Välj…</v>
      </c>
      <c r="C77" s="21" t="str">
        <f>'APH KIC KIA PC'!K77</f>
        <v>Välj…</v>
      </c>
      <c r="D77" s="28">
        <v>1</v>
      </c>
      <c r="E77" s="46" t="str">
        <f>TRIM('APH KIC KIA PC'!D77)</f>
        <v/>
      </c>
      <c r="F77" s="31" t="str">
        <f>TRIM('APH KIC KIA PC'!Q77)</f>
        <v/>
      </c>
      <c r="G77" s="28" t="s">
        <v>2005</v>
      </c>
      <c r="H77" s="25" t="str">
        <f>'APH KIC KIA PC'!E77</f>
        <v/>
      </c>
      <c r="I77" s="29" t="str">
        <f>TRIM('1. Artikeldata Grund'!F77)</f>
        <v/>
      </c>
      <c r="J77" s="22"/>
      <c r="K77" s="22"/>
      <c r="L77" s="29" t="str">
        <f>LEFT('4. Inköpsdata'!O77,2)</f>
        <v>Vä</v>
      </c>
      <c r="M77" s="28">
        <v>1</v>
      </c>
      <c r="N77" s="26" t="e">
        <f>ROUND('4. Inköpsdata'!K77,2)</f>
        <v>#VALUE!</v>
      </c>
      <c r="O77" s="209"/>
      <c r="P77" s="22"/>
      <c r="Q77" s="35" t="str">
        <f>'4. Inköpsdata'!H77</f>
        <v>SEK</v>
      </c>
      <c r="R77" s="22"/>
      <c r="S77" s="22"/>
      <c r="T77" s="22"/>
      <c r="U77" s="22"/>
      <c r="V77" s="29" t="str">
        <f>'4. Inköpsdata'!E77</f>
        <v>ST</v>
      </c>
      <c r="W77" s="29" t="s">
        <v>1895</v>
      </c>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row>
    <row r="78" spans="1:48" ht="15" x14ac:dyDescent="0.25">
      <c r="A78" s="21">
        <v>74</v>
      </c>
      <c r="B78" s="21" t="str">
        <f>'APH KIC KIA PC'!I78</f>
        <v>Välj…</v>
      </c>
      <c r="C78" s="21" t="str">
        <f>'APH KIC KIA PC'!K78</f>
        <v>Välj…</v>
      </c>
      <c r="D78" s="28">
        <v>1</v>
      </c>
      <c r="E78" s="46" t="str">
        <f>TRIM('APH KIC KIA PC'!D78)</f>
        <v/>
      </c>
      <c r="F78" s="31" t="str">
        <f>TRIM('APH KIC KIA PC'!Q78)</f>
        <v/>
      </c>
      <c r="G78" s="28" t="s">
        <v>2005</v>
      </c>
      <c r="H78" s="25" t="str">
        <f>'APH KIC KIA PC'!E78</f>
        <v/>
      </c>
      <c r="I78" s="29" t="str">
        <f>TRIM('1. Artikeldata Grund'!F78)</f>
        <v/>
      </c>
      <c r="J78" s="22"/>
      <c r="K78" s="22"/>
      <c r="L78" s="29" t="str">
        <f>LEFT('4. Inköpsdata'!O78,2)</f>
        <v>Vä</v>
      </c>
      <c r="M78" s="28">
        <v>1</v>
      </c>
      <c r="N78" s="26" t="e">
        <f>ROUND('4. Inköpsdata'!K78,2)</f>
        <v>#VALUE!</v>
      </c>
      <c r="O78" s="209"/>
      <c r="P78" s="22"/>
      <c r="Q78" s="35" t="str">
        <f>'4. Inköpsdata'!H78</f>
        <v>SEK</v>
      </c>
      <c r="R78" s="22"/>
      <c r="S78" s="22"/>
      <c r="T78" s="22"/>
      <c r="U78" s="22"/>
      <c r="V78" s="29" t="str">
        <f>'4. Inköpsdata'!E78</f>
        <v>ST</v>
      </c>
      <c r="W78" s="29" t="s">
        <v>1895</v>
      </c>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row>
    <row r="79" spans="1:48" ht="15" x14ac:dyDescent="0.25">
      <c r="A79" s="21">
        <v>75</v>
      </c>
      <c r="B79" s="21" t="str">
        <f>'APH KIC KIA PC'!I79</f>
        <v>Välj…</v>
      </c>
      <c r="C79" s="21" t="str">
        <f>'APH KIC KIA PC'!K79</f>
        <v>Välj…</v>
      </c>
      <c r="D79" s="28">
        <v>1</v>
      </c>
      <c r="E79" s="46" t="str">
        <f>TRIM('APH KIC KIA PC'!D79)</f>
        <v/>
      </c>
      <c r="F79" s="31" t="str">
        <f>TRIM('APH KIC KIA PC'!Q79)</f>
        <v/>
      </c>
      <c r="G79" s="28" t="s">
        <v>2005</v>
      </c>
      <c r="H79" s="25" t="str">
        <f>'APH KIC KIA PC'!E79</f>
        <v/>
      </c>
      <c r="I79" s="29" t="str">
        <f>TRIM('1. Artikeldata Grund'!F79)</f>
        <v/>
      </c>
      <c r="J79" s="22"/>
      <c r="K79" s="22"/>
      <c r="L79" s="29" t="str">
        <f>LEFT('4. Inköpsdata'!O79,2)</f>
        <v>Vä</v>
      </c>
      <c r="M79" s="28">
        <v>1</v>
      </c>
      <c r="N79" s="26" t="e">
        <f>ROUND('4. Inköpsdata'!K79,2)</f>
        <v>#VALUE!</v>
      </c>
      <c r="O79" s="209"/>
      <c r="P79" s="22"/>
      <c r="Q79" s="35" t="str">
        <f>'4. Inköpsdata'!H79</f>
        <v>SEK</v>
      </c>
      <c r="R79" s="22"/>
      <c r="S79" s="22"/>
      <c r="T79" s="22"/>
      <c r="U79" s="22"/>
      <c r="V79" s="29" t="str">
        <f>'4. Inköpsdata'!E79</f>
        <v>ST</v>
      </c>
      <c r="W79" s="29" t="s">
        <v>1895</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row>
    <row r="80" spans="1:48" ht="15" x14ac:dyDescent="0.25">
      <c r="A80" s="21">
        <v>76</v>
      </c>
      <c r="B80" s="21" t="str">
        <f>'APH KIC KIA PC'!I80</f>
        <v>Välj…</v>
      </c>
      <c r="C80" s="21" t="str">
        <f>'APH KIC KIA PC'!K80</f>
        <v>Välj…</v>
      </c>
      <c r="D80" s="28">
        <v>1</v>
      </c>
      <c r="E80" s="46" t="str">
        <f>TRIM('APH KIC KIA PC'!D80)</f>
        <v/>
      </c>
      <c r="F80" s="31" t="str">
        <f>TRIM('APH KIC KIA PC'!Q80)</f>
        <v/>
      </c>
      <c r="G80" s="28" t="s">
        <v>2005</v>
      </c>
      <c r="H80" s="25" t="str">
        <f>'APH KIC KIA PC'!E80</f>
        <v/>
      </c>
      <c r="I80" s="29" t="str">
        <f>TRIM('1. Artikeldata Grund'!F80)</f>
        <v/>
      </c>
      <c r="J80" s="22"/>
      <c r="K80" s="22"/>
      <c r="L80" s="29" t="str">
        <f>LEFT('4. Inköpsdata'!O80,2)</f>
        <v>Vä</v>
      </c>
      <c r="M80" s="28">
        <v>1</v>
      </c>
      <c r="N80" s="26" t="e">
        <f>ROUND('4. Inköpsdata'!K80,2)</f>
        <v>#VALUE!</v>
      </c>
      <c r="O80" s="209"/>
      <c r="P80" s="22"/>
      <c r="Q80" s="35" t="str">
        <f>'4. Inköpsdata'!H80</f>
        <v>SEK</v>
      </c>
      <c r="R80" s="22"/>
      <c r="S80" s="22"/>
      <c r="T80" s="22"/>
      <c r="U80" s="22"/>
      <c r="V80" s="29" t="str">
        <f>'4. Inköpsdata'!E80</f>
        <v>ST</v>
      </c>
      <c r="W80" s="29" t="s">
        <v>1895</v>
      </c>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row>
    <row r="81" spans="1:48" ht="15" x14ac:dyDescent="0.25">
      <c r="A81" s="21">
        <v>77</v>
      </c>
      <c r="B81" s="21" t="str">
        <f>'APH KIC KIA PC'!I81</f>
        <v>Välj…</v>
      </c>
      <c r="C81" s="21" t="str">
        <f>'APH KIC KIA PC'!K81</f>
        <v>Välj…</v>
      </c>
      <c r="D81" s="28">
        <v>1</v>
      </c>
      <c r="E81" s="46" t="str">
        <f>TRIM('APH KIC KIA PC'!D81)</f>
        <v/>
      </c>
      <c r="F81" s="31" t="str">
        <f>TRIM('APH KIC KIA PC'!Q81)</f>
        <v/>
      </c>
      <c r="G81" s="28" t="s">
        <v>2005</v>
      </c>
      <c r="H81" s="25" t="str">
        <f>'APH KIC KIA PC'!E81</f>
        <v/>
      </c>
      <c r="I81" s="29" t="str">
        <f>TRIM('1. Artikeldata Grund'!F81)</f>
        <v/>
      </c>
      <c r="J81" s="22"/>
      <c r="K81" s="22"/>
      <c r="L81" s="29" t="str">
        <f>LEFT('4. Inköpsdata'!O81,2)</f>
        <v>Vä</v>
      </c>
      <c r="M81" s="28">
        <v>1</v>
      </c>
      <c r="N81" s="26" t="e">
        <f>ROUND('4. Inköpsdata'!K81,2)</f>
        <v>#VALUE!</v>
      </c>
      <c r="O81" s="209"/>
      <c r="P81" s="22"/>
      <c r="Q81" s="35" t="str">
        <f>'4. Inköpsdata'!H81</f>
        <v>SEK</v>
      </c>
      <c r="R81" s="22"/>
      <c r="S81" s="22"/>
      <c r="T81" s="22"/>
      <c r="U81" s="22"/>
      <c r="V81" s="29" t="str">
        <f>'4. Inköpsdata'!E81</f>
        <v>ST</v>
      </c>
      <c r="W81" s="29" t="s">
        <v>1895</v>
      </c>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row>
    <row r="82" spans="1:48" ht="15" x14ac:dyDescent="0.25">
      <c r="A82" s="21">
        <v>78</v>
      </c>
      <c r="B82" s="21" t="str">
        <f>'APH KIC KIA PC'!I82</f>
        <v>Välj…</v>
      </c>
      <c r="C82" s="21" t="str">
        <f>'APH KIC KIA PC'!K82</f>
        <v>Välj…</v>
      </c>
      <c r="D82" s="28">
        <v>1</v>
      </c>
      <c r="E82" s="46" t="str">
        <f>TRIM('APH KIC KIA PC'!D82)</f>
        <v/>
      </c>
      <c r="F82" s="31" t="str">
        <f>TRIM('APH KIC KIA PC'!Q82)</f>
        <v/>
      </c>
      <c r="G82" s="28" t="s">
        <v>2005</v>
      </c>
      <c r="H82" s="25" t="str">
        <f>'APH KIC KIA PC'!E82</f>
        <v/>
      </c>
      <c r="I82" s="29" t="str">
        <f>TRIM('1. Artikeldata Grund'!F82)</f>
        <v/>
      </c>
      <c r="J82" s="22"/>
      <c r="K82" s="22"/>
      <c r="L82" s="29" t="str">
        <f>LEFT('4. Inköpsdata'!O82,2)</f>
        <v>Vä</v>
      </c>
      <c r="M82" s="28">
        <v>1</v>
      </c>
      <c r="N82" s="26" t="e">
        <f>ROUND('4. Inköpsdata'!K82,2)</f>
        <v>#VALUE!</v>
      </c>
      <c r="O82" s="209"/>
      <c r="P82" s="22"/>
      <c r="Q82" s="35" t="str">
        <f>'4. Inköpsdata'!H82</f>
        <v>SEK</v>
      </c>
      <c r="R82" s="22"/>
      <c r="S82" s="22"/>
      <c r="T82" s="22"/>
      <c r="U82" s="22"/>
      <c r="V82" s="29" t="str">
        <f>'4. Inköpsdata'!E82</f>
        <v>ST</v>
      </c>
      <c r="W82" s="29" t="s">
        <v>1895</v>
      </c>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row>
    <row r="83" spans="1:48" ht="15" x14ac:dyDescent="0.25">
      <c r="A83" s="21">
        <v>79</v>
      </c>
      <c r="B83" s="21" t="str">
        <f>'APH KIC KIA PC'!I83</f>
        <v>Välj…</v>
      </c>
      <c r="C83" s="21" t="str">
        <f>'APH KIC KIA PC'!K83</f>
        <v>Välj…</v>
      </c>
      <c r="D83" s="28">
        <v>1</v>
      </c>
      <c r="E83" s="46" t="str">
        <f>TRIM('APH KIC KIA PC'!D83)</f>
        <v/>
      </c>
      <c r="F83" s="31" t="str">
        <f>TRIM('APH KIC KIA PC'!Q83)</f>
        <v/>
      </c>
      <c r="G83" s="28" t="s">
        <v>2005</v>
      </c>
      <c r="H83" s="25" t="str">
        <f>'APH KIC KIA PC'!E83</f>
        <v/>
      </c>
      <c r="I83" s="29" t="str">
        <f>TRIM('1. Artikeldata Grund'!F83)</f>
        <v/>
      </c>
      <c r="J83" s="22"/>
      <c r="K83" s="22"/>
      <c r="L83" s="29" t="str">
        <f>LEFT('4. Inköpsdata'!O83,2)</f>
        <v>Vä</v>
      </c>
      <c r="M83" s="28">
        <v>1</v>
      </c>
      <c r="N83" s="26" t="e">
        <f>ROUND('4. Inköpsdata'!K83,2)</f>
        <v>#VALUE!</v>
      </c>
      <c r="O83" s="209"/>
      <c r="P83" s="22"/>
      <c r="Q83" s="35" t="str">
        <f>'4. Inköpsdata'!H83</f>
        <v>SEK</v>
      </c>
      <c r="R83" s="22"/>
      <c r="S83" s="22"/>
      <c r="T83" s="22"/>
      <c r="U83" s="22"/>
      <c r="V83" s="29" t="str">
        <f>'4. Inköpsdata'!E83</f>
        <v>ST</v>
      </c>
      <c r="W83" s="29" t="s">
        <v>1895</v>
      </c>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row>
    <row r="84" spans="1:48" ht="15" x14ac:dyDescent="0.25">
      <c r="A84" s="21">
        <v>80</v>
      </c>
      <c r="B84" s="21" t="str">
        <f>'APH KIC KIA PC'!I84</f>
        <v>Välj…</v>
      </c>
      <c r="C84" s="21" t="str">
        <f>'APH KIC KIA PC'!K84</f>
        <v>Välj…</v>
      </c>
      <c r="D84" s="28">
        <v>1</v>
      </c>
      <c r="E84" s="46" t="str">
        <f>TRIM('APH KIC KIA PC'!D84)</f>
        <v/>
      </c>
      <c r="F84" s="31" t="str">
        <f>TRIM('APH KIC KIA PC'!Q84)</f>
        <v/>
      </c>
      <c r="G84" s="28" t="s">
        <v>2005</v>
      </c>
      <c r="H84" s="25" t="str">
        <f>'APH KIC KIA PC'!E84</f>
        <v/>
      </c>
      <c r="I84" s="29" t="str">
        <f>TRIM('1. Artikeldata Grund'!F84)</f>
        <v/>
      </c>
      <c r="J84" s="22"/>
      <c r="K84" s="22"/>
      <c r="L84" s="29" t="str">
        <f>LEFT('4. Inköpsdata'!O84,2)</f>
        <v>Vä</v>
      </c>
      <c r="M84" s="28">
        <v>1</v>
      </c>
      <c r="N84" s="26" t="e">
        <f>ROUND('4. Inköpsdata'!K84,2)</f>
        <v>#VALUE!</v>
      </c>
      <c r="O84" s="209"/>
      <c r="P84" s="22"/>
      <c r="Q84" s="35" t="str">
        <f>'4. Inköpsdata'!H84</f>
        <v>SEK</v>
      </c>
      <c r="R84" s="22"/>
      <c r="S84" s="22"/>
      <c r="T84" s="22"/>
      <c r="U84" s="22"/>
      <c r="V84" s="29" t="str">
        <f>'4. Inköpsdata'!E84</f>
        <v>ST</v>
      </c>
      <c r="W84" s="29" t="s">
        <v>1895</v>
      </c>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row>
    <row r="85" spans="1:48" ht="15" x14ac:dyDescent="0.25">
      <c r="A85" s="21">
        <v>81</v>
      </c>
      <c r="B85" s="21" t="str">
        <f>'APH KIC KIA PC'!I85</f>
        <v>Välj…</v>
      </c>
      <c r="C85" s="21" t="str">
        <f>'APH KIC KIA PC'!K85</f>
        <v>Välj…</v>
      </c>
      <c r="D85" s="28">
        <v>1</v>
      </c>
      <c r="E85" s="46" t="str">
        <f>TRIM('APH KIC KIA PC'!D85)</f>
        <v/>
      </c>
      <c r="F85" s="31" t="str">
        <f>TRIM('APH KIC KIA PC'!Q85)</f>
        <v/>
      </c>
      <c r="G85" s="28" t="s">
        <v>2005</v>
      </c>
      <c r="H85" s="25" t="str">
        <f>'APH KIC KIA PC'!E85</f>
        <v/>
      </c>
      <c r="I85" s="29" t="str">
        <f>TRIM('1. Artikeldata Grund'!F85)</f>
        <v/>
      </c>
      <c r="J85" s="22"/>
      <c r="K85" s="22"/>
      <c r="L85" s="29" t="str">
        <f>LEFT('4. Inköpsdata'!O85,2)</f>
        <v>Vä</v>
      </c>
      <c r="M85" s="28">
        <v>1</v>
      </c>
      <c r="N85" s="26" t="e">
        <f>ROUND('4. Inköpsdata'!K85,2)</f>
        <v>#VALUE!</v>
      </c>
      <c r="O85" s="209"/>
      <c r="P85" s="22"/>
      <c r="Q85" s="35" t="str">
        <f>'4. Inköpsdata'!H85</f>
        <v>SEK</v>
      </c>
      <c r="R85" s="22"/>
      <c r="S85" s="22"/>
      <c r="T85" s="22"/>
      <c r="U85" s="22"/>
      <c r="V85" s="29" t="str">
        <f>'4. Inköpsdata'!E85</f>
        <v>ST</v>
      </c>
      <c r="W85" s="29" t="s">
        <v>1895</v>
      </c>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row>
    <row r="86" spans="1:48" ht="15" x14ac:dyDescent="0.25">
      <c r="A86" s="21">
        <v>82</v>
      </c>
      <c r="B86" s="21" t="str">
        <f>'APH KIC KIA PC'!I86</f>
        <v>Välj…</v>
      </c>
      <c r="C86" s="21" t="str">
        <f>'APH KIC KIA PC'!K86</f>
        <v>Välj…</v>
      </c>
      <c r="D86" s="28">
        <v>1</v>
      </c>
      <c r="E86" s="46" t="str">
        <f>TRIM('APH KIC KIA PC'!D86)</f>
        <v/>
      </c>
      <c r="F86" s="31" t="str">
        <f>TRIM('APH KIC KIA PC'!Q86)</f>
        <v/>
      </c>
      <c r="G86" s="28" t="s">
        <v>2005</v>
      </c>
      <c r="H86" s="25" t="str">
        <f>'APH KIC KIA PC'!E86</f>
        <v/>
      </c>
      <c r="I86" s="29" t="str">
        <f>TRIM('1. Artikeldata Grund'!F86)</f>
        <v/>
      </c>
      <c r="J86" s="22"/>
      <c r="K86" s="22"/>
      <c r="L86" s="29" t="str">
        <f>LEFT('4. Inköpsdata'!O86,2)</f>
        <v>Vä</v>
      </c>
      <c r="M86" s="28">
        <v>1</v>
      </c>
      <c r="N86" s="26" t="e">
        <f>ROUND('4. Inköpsdata'!K86,2)</f>
        <v>#VALUE!</v>
      </c>
      <c r="O86" s="209"/>
      <c r="P86" s="22"/>
      <c r="Q86" s="35" t="str">
        <f>'4. Inköpsdata'!H86</f>
        <v>SEK</v>
      </c>
      <c r="R86" s="22"/>
      <c r="S86" s="22"/>
      <c r="T86" s="22"/>
      <c r="U86" s="22"/>
      <c r="V86" s="29" t="str">
        <f>'4. Inköpsdata'!E86</f>
        <v>ST</v>
      </c>
      <c r="W86" s="29" t="s">
        <v>1895</v>
      </c>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row>
    <row r="87" spans="1:48" ht="15" x14ac:dyDescent="0.25">
      <c r="A87" s="21">
        <v>83</v>
      </c>
      <c r="B87" s="21" t="str">
        <f>'APH KIC KIA PC'!I87</f>
        <v>Välj…</v>
      </c>
      <c r="C87" s="21" t="str">
        <f>'APH KIC KIA PC'!K87</f>
        <v>Välj…</v>
      </c>
      <c r="D87" s="28">
        <v>1</v>
      </c>
      <c r="E87" s="46" t="str">
        <f>TRIM('APH KIC KIA PC'!D87)</f>
        <v/>
      </c>
      <c r="F87" s="31" t="str">
        <f>TRIM('APH KIC KIA PC'!Q87)</f>
        <v/>
      </c>
      <c r="G87" s="28" t="s">
        <v>2005</v>
      </c>
      <c r="H87" s="25" t="str">
        <f>'APH KIC KIA PC'!E87</f>
        <v/>
      </c>
      <c r="I87" s="29" t="str">
        <f>TRIM('1. Artikeldata Grund'!F87)</f>
        <v/>
      </c>
      <c r="J87" s="22"/>
      <c r="K87" s="22"/>
      <c r="L87" s="29" t="str">
        <f>LEFT('4. Inköpsdata'!O87,2)</f>
        <v>Vä</v>
      </c>
      <c r="M87" s="28">
        <v>1</v>
      </c>
      <c r="N87" s="26" t="e">
        <f>ROUND('4. Inköpsdata'!K87,2)</f>
        <v>#VALUE!</v>
      </c>
      <c r="O87" s="209"/>
      <c r="P87" s="22"/>
      <c r="Q87" s="35" t="str">
        <f>'4. Inköpsdata'!H87</f>
        <v>SEK</v>
      </c>
      <c r="R87" s="22"/>
      <c r="S87" s="22"/>
      <c r="T87" s="22"/>
      <c r="U87" s="22"/>
      <c r="V87" s="29" t="str">
        <f>'4. Inköpsdata'!E87</f>
        <v>ST</v>
      </c>
      <c r="W87" s="29" t="s">
        <v>1895</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row>
    <row r="88" spans="1:48" ht="15" x14ac:dyDescent="0.25">
      <c r="A88" s="21">
        <v>84</v>
      </c>
      <c r="B88" s="21" t="str">
        <f>'APH KIC KIA PC'!I88</f>
        <v>Välj…</v>
      </c>
      <c r="C88" s="21" t="str">
        <f>'APH KIC KIA PC'!K88</f>
        <v>Välj…</v>
      </c>
      <c r="D88" s="28">
        <v>1</v>
      </c>
      <c r="E88" s="46" t="str">
        <f>TRIM('APH KIC KIA PC'!D88)</f>
        <v/>
      </c>
      <c r="F88" s="31" t="str">
        <f>TRIM('APH KIC KIA PC'!Q88)</f>
        <v/>
      </c>
      <c r="G88" s="28" t="s">
        <v>2005</v>
      </c>
      <c r="H88" s="25" t="str">
        <f>'APH KIC KIA PC'!E88</f>
        <v/>
      </c>
      <c r="I88" s="29" t="str">
        <f>TRIM('1. Artikeldata Grund'!F88)</f>
        <v/>
      </c>
      <c r="J88" s="22"/>
      <c r="K88" s="22"/>
      <c r="L88" s="29" t="str">
        <f>LEFT('4. Inköpsdata'!O88,2)</f>
        <v>Vä</v>
      </c>
      <c r="M88" s="28">
        <v>1</v>
      </c>
      <c r="N88" s="26" t="e">
        <f>ROUND('4. Inköpsdata'!K88,2)</f>
        <v>#VALUE!</v>
      </c>
      <c r="O88" s="209"/>
      <c r="P88" s="22"/>
      <c r="Q88" s="35" t="str">
        <f>'4. Inköpsdata'!H88</f>
        <v>SEK</v>
      </c>
      <c r="R88" s="22"/>
      <c r="S88" s="22"/>
      <c r="T88" s="22"/>
      <c r="U88" s="22"/>
      <c r="V88" s="29" t="str">
        <f>'4. Inköpsdata'!E88</f>
        <v>ST</v>
      </c>
      <c r="W88" s="29" t="s">
        <v>1895</v>
      </c>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row>
    <row r="89" spans="1:48" ht="15" x14ac:dyDescent="0.25">
      <c r="A89" s="21">
        <v>85</v>
      </c>
      <c r="B89" s="21" t="str">
        <f>'APH KIC KIA PC'!I89</f>
        <v>Välj…</v>
      </c>
      <c r="C89" s="21" t="str">
        <f>'APH KIC KIA PC'!K89</f>
        <v>Välj…</v>
      </c>
      <c r="D89" s="28">
        <v>1</v>
      </c>
      <c r="E89" s="46" t="str">
        <f>TRIM('APH KIC KIA PC'!D89)</f>
        <v/>
      </c>
      <c r="F89" s="31" t="str">
        <f>TRIM('APH KIC KIA PC'!Q89)</f>
        <v/>
      </c>
      <c r="G89" s="28" t="s">
        <v>2005</v>
      </c>
      <c r="H89" s="25" t="str">
        <f>'APH KIC KIA PC'!E89</f>
        <v/>
      </c>
      <c r="I89" s="29" t="str">
        <f>TRIM('1. Artikeldata Grund'!F89)</f>
        <v/>
      </c>
      <c r="J89" s="22"/>
      <c r="K89" s="22"/>
      <c r="L89" s="29" t="str">
        <f>LEFT('4. Inköpsdata'!O89,2)</f>
        <v>Vä</v>
      </c>
      <c r="M89" s="28">
        <v>1</v>
      </c>
      <c r="N89" s="26" t="e">
        <f>ROUND('4. Inköpsdata'!K89,2)</f>
        <v>#VALUE!</v>
      </c>
      <c r="O89" s="209"/>
      <c r="P89" s="22"/>
      <c r="Q89" s="35" t="str">
        <f>'4. Inköpsdata'!H89</f>
        <v>SEK</v>
      </c>
      <c r="R89" s="22"/>
      <c r="S89" s="22"/>
      <c r="T89" s="22"/>
      <c r="U89" s="22"/>
      <c r="V89" s="29" t="str">
        <f>'4. Inköpsdata'!E89</f>
        <v>ST</v>
      </c>
      <c r="W89" s="29" t="s">
        <v>1895</v>
      </c>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row>
    <row r="90" spans="1:48" ht="15" x14ac:dyDescent="0.25">
      <c r="A90" s="21">
        <v>86</v>
      </c>
      <c r="B90" s="21" t="str">
        <f>'APH KIC KIA PC'!I90</f>
        <v>Välj…</v>
      </c>
      <c r="C90" s="21" t="str">
        <f>'APH KIC KIA PC'!K90</f>
        <v>Välj…</v>
      </c>
      <c r="D90" s="28">
        <v>1</v>
      </c>
      <c r="E90" s="46" t="str">
        <f>TRIM('APH KIC KIA PC'!D90)</f>
        <v/>
      </c>
      <c r="F90" s="31" t="str">
        <f>TRIM('APH KIC KIA PC'!Q90)</f>
        <v/>
      </c>
      <c r="G90" s="28" t="s">
        <v>2005</v>
      </c>
      <c r="H90" s="25" t="str">
        <f>'APH KIC KIA PC'!E90</f>
        <v/>
      </c>
      <c r="I90" s="29" t="str">
        <f>TRIM('1. Artikeldata Grund'!F90)</f>
        <v/>
      </c>
      <c r="J90" s="22"/>
      <c r="K90" s="22"/>
      <c r="L90" s="29" t="str">
        <f>LEFT('4. Inköpsdata'!O90,2)</f>
        <v>Vä</v>
      </c>
      <c r="M90" s="28">
        <v>1</v>
      </c>
      <c r="N90" s="26" t="e">
        <f>ROUND('4. Inköpsdata'!K90,2)</f>
        <v>#VALUE!</v>
      </c>
      <c r="O90" s="209"/>
      <c r="P90" s="22"/>
      <c r="Q90" s="35" t="str">
        <f>'4. Inköpsdata'!H90</f>
        <v>SEK</v>
      </c>
      <c r="R90" s="22"/>
      <c r="S90" s="22"/>
      <c r="T90" s="22"/>
      <c r="U90" s="22"/>
      <c r="V90" s="29" t="str">
        <f>'4. Inköpsdata'!E90</f>
        <v>ST</v>
      </c>
      <c r="W90" s="29" t="s">
        <v>1895</v>
      </c>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row>
    <row r="91" spans="1:48" ht="15" x14ac:dyDescent="0.25">
      <c r="A91" s="21">
        <v>87</v>
      </c>
      <c r="B91" s="21" t="str">
        <f>'APH KIC KIA PC'!I91</f>
        <v>Välj…</v>
      </c>
      <c r="C91" s="21" t="str">
        <f>'APH KIC KIA PC'!K91</f>
        <v>Välj…</v>
      </c>
      <c r="D91" s="28">
        <v>1</v>
      </c>
      <c r="E91" s="46" t="str">
        <f>TRIM('APH KIC KIA PC'!D91)</f>
        <v/>
      </c>
      <c r="F91" s="31" t="str">
        <f>TRIM('APH KIC KIA PC'!Q91)</f>
        <v/>
      </c>
      <c r="G91" s="28" t="s">
        <v>2005</v>
      </c>
      <c r="H91" s="25" t="str">
        <f>'APH KIC KIA PC'!E91</f>
        <v/>
      </c>
      <c r="I91" s="29" t="str">
        <f>TRIM('1. Artikeldata Grund'!F91)</f>
        <v/>
      </c>
      <c r="J91" s="22"/>
      <c r="K91" s="22"/>
      <c r="L91" s="29" t="str">
        <f>LEFT('4. Inköpsdata'!O91,2)</f>
        <v>Vä</v>
      </c>
      <c r="M91" s="28">
        <v>1</v>
      </c>
      <c r="N91" s="26" t="e">
        <f>ROUND('4. Inköpsdata'!K91,2)</f>
        <v>#VALUE!</v>
      </c>
      <c r="O91" s="209"/>
      <c r="P91" s="22"/>
      <c r="Q91" s="35" t="str">
        <f>'4. Inköpsdata'!H91</f>
        <v>SEK</v>
      </c>
      <c r="R91" s="22"/>
      <c r="S91" s="22"/>
      <c r="T91" s="22"/>
      <c r="U91" s="22"/>
      <c r="V91" s="29" t="str">
        <f>'4. Inköpsdata'!E91</f>
        <v>ST</v>
      </c>
      <c r="W91" s="29" t="s">
        <v>1895</v>
      </c>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row>
    <row r="92" spans="1:48" ht="15" x14ac:dyDescent="0.25">
      <c r="A92" s="21">
        <v>88</v>
      </c>
      <c r="B92" s="21" t="str">
        <f>'APH KIC KIA PC'!I92</f>
        <v>Välj…</v>
      </c>
      <c r="C92" s="21" t="str">
        <f>'APH KIC KIA PC'!K92</f>
        <v>Välj…</v>
      </c>
      <c r="D92" s="28">
        <v>1</v>
      </c>
      <c r="E92" s="46" t="str">
        <f>TRIM('APH KIC KIA PC'!D92)</f>
        <v/>
      </c>
      <c r="F92" s="31" t="str">
        <f>TRIM('APH KIC KIA PC'!Q92)</f>
        <v/>
      </c>
      <c r="G92" s="28" t="s">
        <v>2005</v>
      </c>
      <c r="H92" s="25" t="str">
        <f>'APH KIC KIA PC'!E92</f>
        <v/>
      </c>
      <c r="I92" s="29" t="str">
        <f>TRIM('1. Artikeldata Grund'!F92)</f>
        <v/>
      </c>
      <c r="J92" s="22"/>
      <c r="K92" s="22"/>
      <c r="L92" s="29" t="str">
        <f>LEFT('4. Inköpsdata'!O92,2)</f>
        <v>Vä</v>
      </c>
      <c r="M92" s="28">
        <v>1</v>
      </c>
      <c r="N92" s="26" t="e">
        <f>ROUND('4. Inköpsdata'!K92,2)</f>
        <v>#VALUE!</v>
      </c>
      <c r="O92" s="209"/>
      <c r="P92" s="22"/>
      <c r="Q92" s="35" t="str">
        <f>'4. Inköpsdata'!H92</f>
        <v>SEK</v>
      </c>
      <c r="R92" s="22"/>
      <c r="S92" s="22"/>
      <c r="T92" s="22"/>
      <c r="U92" s="22"/>
      <c r="V92" s="29" t="str">
        <f>'4. Inköpsdata'!E92</f>
        <v>ST</v>
      </c>
      <c r="W92" s="29" t="s">
        <v>1895</v>
      </c>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row>
    <row r="93" spans="1:48" ht="15" x14ac:dyDescent="0.25">
      <c r="A93" s="21">
        <v>89</v>
      </c>
      <c r="B93" s="21" t="str">
        <f>'APH KIC KIA PC'!I93</f>
        <v>Välj…</v>
      </c>
      <c r="C93" s="21" t="str">
        <f>'APH KIC KIA PC'!K93</f>
        <v>Välj…</v>
      </c>
      <c r="D93" s="28">
        <v>1</v>
      </c>
      <c r="E93" s="46" t="str">
        <f>TRIM('APH KIC KIA PC'!D93)</f>
        <v/>
      </c>
      <c r="F93" s="31" t="str">
        <f>TRIM('APH KIC KIA PC'!Q93)</f>
        <v/>
      </c>
      <c r="G93" s="28" t="s">
        <v>2005</v>
      </c>
      <c r="H93" s="25" t="str">
        <f>'APH KIC KIA PC'!E93</f>
        <v/>
      </c>
      <c r="I93" s="29" t="str">
        <f>TRIM('1. Artikeldata Grund'!F93)</f>
        <v/>
      </c>
      <c r="J93" s="22"/>
      <c r="K93" s="22"/>
      <c r="L93" s="29" t="str">
        <f>LEFT('4. Inköpsdata'!O93,2)</f>
        <v>Vä</v>
      </c>
      <c r="M93" s="28">
        <v>1</v>
      </c>
      <c r="N93" s="26" t="e">
        <f>ROUND('4. Inköpsdata'!K93,2)</f>
        <v>#VALUE!</v>
      </c>
      <c r="O93" s="209"/>
      <c r="P93" s="22"/>
      <c r="Q93" s="35" t="str">
        <f>'4. Inköpsdata'!H93</f>
        <v>SEK</v>
      </c>
      <c r="R93" s="22"/>
      <c r="S93" s="22"/>
      <c r="T93" s="22"/>
      <c r="U93" s="22"/>
      <c r="V93" s="29" t="str">
        <f>'4. Inköpsdata'!E93</f>
        <v>ST</v>
      </c>
      <c r="W93" s="29" t="s">
        <v>1895</v>
      </c>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row>
    <row r="94" spans="1:48" ht="15" x14ac:dyDescent="0.25">
      <c r="A94" s="21">
        <v>90</v>
      </c>
      <c r="B94" s="21" t="str">
        <f>'APH KIC KIA PC'!I94</f>
        <v>Välj…</v>
      </c>
      <c r="C94" s="21" t="str">
        <f>'APH KIC KIA PC'!K94</f>
        <v>Välj…</v>
      </c>
      <c r="D94" s="28">
        <v>1</v>
      </c>
      <c r="E94" s="46" t="str">
        <f>TRIM('APH KIC KIA PC'!D94)</f>
        <v/>
      </c>
      <c r="F94" s="31" t="str">
        <f>TRIM('APH KIC KIA PC'!Q94)</f>
        <v/>
      </c>
      <c r="G94" s="28" t="s">
        <v>2005</v>
      </c>
      <c r="H94" s="25" t="str">
        <f>'APH KIC KIA PC'!E94</f>
        <v/>
      </c>
      <c r="I94" s="29" t="str">
        <f>TRIM('1. Artikeldata Grund'!F94)</f>
        <v/>
      </c>
      <c r="J94" s="22"/>
      <c r="K94" s="22"/>
      <c r="L94" s="29" t="str">
        <f>LEFT('4. Inköpsdata'!O94,2)</f>
        <v>Vä</v>
      </c>
      <c r="M94" s="28">
        <v>1</v>
      </c>
      <c r="N94" s="26" t="e">
        <f>ROUND('4. Inköpsdata'!K94,2)</f>
        <v>#VALUE!</v>
      </c>
      <c r="O94" s="209"/>
      <c r="P94" s="22"/>
      <c r="Q94" s="35" t="str">
        <f>'4. Inköpsdata'!H94</f>
        <v>SEK</v>
      </c>
      <c r="R94" s="22"/>
      <c r="S94" s="22"/>
      <c r="T94" s="22"/>
      <c r="U94" s="22"/>
      <c r="V94" s="29" t="str">
        <f>'4. Inköpsdata'!E94</f>
        <v>ST</v>
      </c>
      <c r="W94" s="29" t="s">
        <v>1895</v>
      </c>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row>
    <row r="95" spans="1:48" ht="15" x14ac:dyDescent="0.25">
      <c r="A95" s="21">
        <v>91</v>
      </c>
      <c r="B95" s="21" t="str">
        <f>'APH KIC KIA PC'!I95</f>
        <v>Välj…</v>
      </c>
      <c r="C95" s="21" t="str">
        <f>'APH KIC KIA PC'!K95</f>
        <v>Välj…</v>
      </c>
      <c r="D95" s="28">
        <v>1</v>
      </c>
      <c r="E95" s="46" t="str">
        <f>TRIM('APH KIC KIA PC'!D95)</f>
        <v/>
      </c>
      <c r="F95" s="31" t="str">
        <f>TRIM('APH KIC KIA PC'!Q95)</f>
        <v/>
      </c>
      <c r="G95" s="28" t="s">
        <v>2005</v>
      </c>
      <c r="H95" s="25" t="str">
        <f>'APH KIC KIA PC'!E95</f>
        <v/>
      </c>
      <c r="I95" s="29" t="str">
        <f>TRIM('1. Artikeldata Grund'!F95)</f>
        <v/>
      </c>
      <c r="J95" s="22"/>
      <c r="K95" s="22"/>
      <c r="L95" s="29" t="str">
        <f>LEFT('4. Inköpsdata'!O95,2)</f>
        <v>Vä</v>
      </c>
      <c r="M95" s="28">
        <v>1</v>
      </c>
      <c r="N95" s="26" t="e">
        <f>ROUND('4. Inköpsdata'!K95,2)</f>
        <v>#VALUE!</v>
      </c>
      <c r="O95" s="209"/>
      <c r="P95" s="22"/>
      <c r="Q95" s="35" t="str">
        <f>'4. Inköpsdata'!H95</f>
        <v>SEK</v>
      </c>
      <c r="R95" s="22"/>
      <c r="S95" s="22"/>
      <c r="T95" s="22"/>
      <c r="U95" s="22"/>
      <c r="V95" s="29" t="str">
        <f>'4. Inköpsdata'!E95</f>
        <v>ST</v>
      </c>
      <c r="W95" s="29" t="s">
        <v>1895</v>
      </c>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row>
    <row r="96" spans="1:48" ht="15" x14ac:dyDescent="0.25">
      <c r="A96" s="21">
        <v>92</v>
      </c>
      <c r="B96" s="21" t="str">
        <f>'APH KIC KIA PC'!I96</f>
        <v>Välj…</v>
      </c>
      <c r="C96" s="21" t="str">
        <f>'APH KIC KIA PC'!K96</f>
        <v>Välj…</v>
      </c>
      <c r="D96" s="28">
        <v>1</v>
      </c>
      <c r="E96" s="46" t="str">
        <f>TRIM('APH KIC KIA PC'!D96)</f>
        <v/>
      </c>
      <c r="F96" s="31" t="str">
        <f>TRIM('APH KIC KIA PC'!Q96)</f>
        <v/>
      </c>
      <c r="G96" s="28" t="s">
        <v>2005</v>
      </c>
      <c r="H96" s="25" t="str">
        <f>'APH KIC KIA PC'!E96</f>
        <v/>
      </c>
      <c r="I96" s="29" t="str">
        <f>TRIM('1. Artikeldata Grund'!F96)</f>
        <v/>
      </c>
      <c r="J96" s="22"/>
      <c r="K96" s="22"/>
      <c r="L96" s="29" t="str">
        <f>LEFT('4. Inköpsdata'!O96,2)</f>
        <v>Vä</v>
      </c>
      <c r="M96" s="28">
        <v>1</v>
      </c>
      <c r="N96" s="26" t="e">
        <f>ROUND('4. Inköpsdata'!K96,2)</f>
        <v>#VALUE!</v>
      </c>
      <c r="O96" s="209"/>
      <c r="P96" s="22"/>
      <c r="Q96" s="35" t="str">
        <f>'4. Inköpsdata'!H96</f>
        <v>SEK</v>
      </c>
      <c r="R96" s="22"/>
      <c r="S96" s="22"/>
      <c r="T96" s="22"/>
      <c r="U96" s="22"/>
      <c r="V96" s="29" t="str">
        <f>'4. Inköpsdata'!E96</f>
        <v>ST</v>
      </c>
      <c r="W96" s="29" t="s">
        <v>1895</v>
      </c>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row>
    <row r="97" spans="1:48" ht="15" x14ac:dyDescent="0.25">
      <c r="A97" s="21">
        <v>93</v>
      </c>
      <c r="B97" s="21" t="str">
        <f>'APH KIC KIA PC'!I97</f>
        <v>Välj…</v>
      </c>
      <c r="C97" s="21" t="str">
        <f>'APH KIC KIA PC'!K97</f>
        <v>Välj…</v>
      </c>
      <c r="D97" s="28">
        <v>1</v>
      </c>
      <c r="E97" s="46" t="str">
        <f>TRIM('APH KIC KIA PC'!D97)</f>
        <v/>
      </c>
      <c r="F97" s="31" t="str">
        <f>TRIM('APH KIC KIA PC'!Q97)</f>
        <v/>
      </c>
      <c r="G97" s="28" t="s">
        <v>2005</v>
      </c>
      <c r="H97" s="25" t="str">
        <f>'APH KIC KIA PC'!E97</f>
        <v/>
      </c>
      <c r="I97" s="29" t="str">
        <f>TRIM('1. Artikeldata Grund'!F97)</f>
        <v/>
      </c>
      <c r="J97" s="22"/>
      <c r="K97" s="22"/>
      <c r="L97" s="29" t="str">
        <f>LEFT('4. Inköpsdata'!O97,2)</f>
        <v>Vä</v>
      </c>
      <c r="M97" s="28">
        <v>1</v>
      </c>
      <c r="N97" s="26" t="e">
        <f>ROUND('4. Inköpsdata'!K97,2)</f>
        <v>#VALUE!</v>
      </c>
      <c r="O97" s="209"/>
      <c r="P97" s="22"/>
      <c r="Q97" s="35" t="str">
        <f>'4. Inköpsdata'!H97</f>
        <v>SEK</v>
      </c>
      <c r="R97" s="22"/>
      <c r="S97" s="22"/>
      <c r="T97" s="22"/>
      <c r="U97" s="22"/>
      <c r="V97" s="29" t="str">
        <f>'4. Inköpsdata'!E97</f>
        <v>ST</v>
      </c>
      <c r="W97" s="29" t="s">
        <v>1895</v>
      </c>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row>
    <row r="98" spans="1:48" ht="15" x14ac:dyDescent="0.25">
      <c r="A98" s="21">
        <v>94</v>
      </c>
      <c r="B98" s="21" t="str">
        <f>'APH KIC KIA PC'!I98</f>
        <v>Välj…</v>
      </c>
      <c r="C98" s="21" t="str">
        <f>'APH KIC KIA PC'!K98</f>
        <v>Välj…</v>
      </c>
      <c r="D98" s="28">
        <v>1</v>
      </c>
      <c r="E98" s="46" t="str">
        <f>TRIM('APH KIC KIA PC'!D98)</f>
        <v/>
      </c>
      <c r="F98" s="31" t="str">
        <f>TRIM('APH KIC KIA PC'!Q98)</f>
        <v/>
      </c>
      <c r="G98" s="28" t="s">
        <v>2005</v>
      </c>
      <c r="H98" s="25" t="str">
        <f>'APH KIC KIA PC'!E98</f>
        <v/>
      </c>
      <c r="I98" s="29" t="str">
        <f>TRIM('1. Artikeldata Grund'!F98)</f>
        <v/>
      </c>
      <c r="J98" s="22"/>
      <c r="K98" s="22"/>
      <c r="L98" s="29" t="str">
        <f>LEFT('4. Inköpsdata'!O98,2)</f>
        <v>Vä</v>
      </c>
      <c r="M98" s="28">
        <v>1</v>
      </c>
      <c r="N98" s="26" t="e">
        <f>ROUND('4. Inköpsdata'!K98,2)</f>
        <v>#VALUE!</v>
      </c>
      <c r="O98" s="209"/>
      <c r="P98" s="22"/>
      <c r="Q98" s="35" t="str">
        <f>'4. Inköpsdata'!H98</f>
        <v>SEK</v>
      </c>
      <c r="R98" s="22"/>
      <c r="S98" s="22"/>
      <c r="T98" s="22"/>
      <c r="U98" s="22"/>
      <c r="V98" s="29" t="str">
        <f>'4. Inköpsdata'!E98</f>
        <v>ST</v>
      </c>
      <c r="W98" s="29" t="s">
        <v>1895</v>
      </c>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row>
    <row r="99" spans="1:48" ht="15" x14ac:dyDescent="0.25">
      <c r="A99" s="21">
        <v>95</v>
      </c>
      <c r="B99" s="21" t="str">
        <f>'APH KIC KIA PC'!I99</f>
        <v>Välj…</v>
      </c>
      <c r="C99" s="21" t="str">
        <f>'APH KIC KIA PC'!K99</f>
        <v>Välj…</v>
      </c>
      <c r="D99" s="28">
        <v>1</v>
      </c>
      <c r="E99" s="46" t="str">
        <f>TRIM('APH KIC KIA PC'!D99)</f>
        <v/>
      </c>
      <c r="F99" s="31" t="str">
        <f>TRIM('APH KIC KIA PC'!Q99)</f>
        <v/>
      </c>
      <c r="G99" s="28" t="s">
        <v>2005</v>
      </c>
      <c r="H99" s="25" t="str">
        <f>'APH KIC KIA PC'!E99</f>
        <v/>
      </c>
      <c r="I99" s="29" t="str">
        <f>TRIM('1. Artikeldata Grund'!F99)</f>
        <v/>
      </c>
      <c r="J99" s="22"/>
      <c r="K99" s="22"/>
      <c r="L99" s="29" t="str">
        <f>LEFT('4. Inköpsdata'!O99,2)</f>
        <v>Vä</v>
      </c>
      <c r="M99" s="28">
        <v>1</v>
      </c>
      <c r="N99" s="26" t="e">
        <f>ROUND('4. Inköpsdata'!K99,2)</f>
        <v>#VALUE!</v>
      </c>
      <c r="O99" s="209"/>
      <c r="P99" s="22"/>
      <c r="Q99" s="35" t="str">
        <f>'4. Inköpsdata'!H99</f>
        <v>SEK</v>
      </c>
      <c r="R99" s="22"/>
      <c r="S99" s="22"/>
      <c r="T99" s="22"/>
      <c r="U99" s="22"/>
      <c r="V99" s="29" t="str">
        <f>'4. Inköpsdata'!E99</f>
        <v>ST</v>
      </c>
      <c r="W99" s="29" t="s">
        <v>1895</v>
      </c>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row>
    <row r="100" spans="1:48" ht="15" x14ac:dyDescent="0.25">
      <c r="A100" s="21">
        <v>96</v>
      </c>
      <c r="B100" s="21" t="str">
        <f>'APH KIC KIA PC'!I100</f>
        <v>Välj…</v>
      </c>
      <c r="C100" s="21" t="str">
        <f>'APH KIC KIA PC'!K100</f>
        <v>Välj…</v>
      </c>
      <c r="D100" s="28">
        <v>1</v>
      </c>
      <c r="E100" s="46" t="str">
        <f>TRIM('APH KIC KIA PC'!D100)</f>
        <v/>
      </c>
      <c r="F100" s="31" t="str">
        <f>TRIM('APH KIC KIA PC'!Q100)</f>
        <v/>
      </c>
      <c r="G100" s="28" t="s">
        <v>2005</v>
      </c>
      <c r="H100" s="25" t="str">
        <f>'APH KIC KIA PC'!E100</f>
        <v/>
      </c>
      <c r="I100" s="29" t="str">
        <f>TRIM('1. Artikeldata Grund'!F100)</f>
        <v/>
      </c>
      <c r="J100" s="22"/>
      <c r="K100" s="22"/>
      <c r="L100" s="29" t="str">
        <f>LEFT('4. Inköpsdata'!O100,2)</f>
        <v>Vä</v>
      </c>
      <c r="M100" s="28">
        <v>1</v>
      </c>
      <c r="N100" s="26" t="e">
        <f>ROUND('4. Inköpsdata'!K100,2)</f>
        <v>#VALUE!</v>
      </c>
      <c r="O100" s="209"/>
      <c r="P100" s="22"/>
      <c r="Q100" s="35" t="str">
        <f>'4. Inköpsdata'!H100</f>
        <v>SEK</v>
      </c>
      <c r="R100" s="22"/>
      <c r="S100" s="22"/>
      <c r="T100" s="22"/>
      <c r="U100" s="22"/>
      <c r="V100" s="29" t="str">
        <f>'4. Inköpsdata'!E100</f>
        <v>ST</v>
      </c>
      <c r="W100" s="29" t="s">
        <v>1895</v>
      </c>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row>
    <row r="101" spans="1:48" ht="15" x14ac:dyDescent="0.25">
      <c r="A101" s="21">
        <v>97</v>
      </c>
      <c r="B101" s="21" t="str">
        <f>'APH KIC KIA PC'!I101</f>
        <v>Välj…</v>
      </c>
      <c r="C101" s="21" t="str">
        <f>'APH KIC KIA PC'!K101</f>
        <v>Välj…</v>
      </c>
      <c r="D101" s="28">
        <v>1</v>
      </c>
      <c r="E101" s="46" t="str">
        <f>TRIM('APH KIC KIA PC'!D101)</f>
        <v/>
      </c>
      <c r="F101" s="31" t="str">
        <f>TRIM('APH KIC KIA PC'!Q101)</f>
        <v/>
      </c>
      <c r="G101" s="28" t="s">
        <v>2005</v>
      </c>
      <c r="H101" s="25" t="str">
        <f>'APH KIC KIA PC'!E101</f>
        <v/>
      </c>
      <c r="I101" s="29" t="str">
        <f>TRIM('1. Artikeldata Grund'!F101)</f>
        <v/>
      </c>
      <c r="J101" s="22"/>
      <c r="K101" s="22"/>
      <c r="L101" s="29" t="str">
        <f>LEFT('4. Inköpsdata'!O101,2)</f>
        <v>Vä</v>
      </c>
      <c r="M101" s="28">
        <v>1</v>
      </c>
      <c r="N101" s="26" t="e">
        <f>ROUND('4. Inköpsdata'!K101,2)</f>
        <v>#VALUE!</v>
      </c>
      <c r="O101" s="209"/>
      <c r="P101" s="22"/>
      <c r="Q101" s="35" t="str">
        <f>'4. Inköpsdata'!H101</f>
        <v>SEK</v>
      </c>
      <c r="R101" s="22"/>
      <c r="S101" s="22"/>
      <c r="T101" s="22"/>
      <c r="U101" s="22"/>
      <c r="V101" s="29" t="str">
        <f>'4. Inköpsdata'!E101</f>
        <v>ST</v>
      </c>
      <c r="W101" s="29" t="s">
        <v>1895</v>
      </c>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row>
    <row r="102" spans="1:48" ht="15" x14ac:dyDescent="0.25">
      <c r="A102" s="21">
        <v>98</v>
      </c>
      <c r="B102" s="21" t="str">
        <f>'APH KIC KIA PC'!I102</f>
        <v>Välj…</v>
      </c>
      <c r="C102" s="21" t="str">
        <f>'APH KIC KIA PC'!K102</f>
        <v>Välj…</v>
      </c>
      <c r="D102" s="28">
        <v>1</v>
      </c>
      <c r="E102" s="46" t="str">
        <f>TRIM('APH KIC KIA PC'!D102)</f>
        <v/>
      </c>
      <c r="F102" s="31" t="str">
        <f>TRIM('APH KIC KIA PC'!Q102)</f>
        <v/>
      </c>
      <c r="G102" s="28" t="s">
        <v>2005</v>
      </c>
      <c r="H102" s="25" t="str">
        <f>'APH KIC KIA PC'!E102</f>
        <v/>
      </c>
      <c r="I102" s="29" t="str">
        <f>TRIM('1. Artikeldata Grund'!F102)</f>
        <v/>
      </c>
      <c r="J102" s="22"/>
      <c r="K102" s="22"/>
      <c r="L102" s="29" t="str">
        <f>LEFT('4. Inköpsdata'!O102,2)</f>
        <v>Vä</v>
      </c>
      <c r="M102" s="28">
        <v>1</v>
      </c>
      <c r="N102" s="26" t="e">
        <f>ROUND('4. Inköpsdata'!K102,2)</f>
        <v>#VALUE!</v>
      </c>
      <c r="O102" s="209"/>
      <c r="P102" s="22"/>
      <c r="Q102" s="35" t="str">
        <f>'4. Inköpsdata'!H102</f>
        <v>SEK</v>
      </c>
      <c r="R102" s="22"/>
      <c r="S102" s="22"/>
      <c r="T102" s="22"/>
      <c r="U102" s="22"/>
      <c r="V102" s="29" t="str">
        <f>'4. Inköpsdata'!E102</f>
        <v>ST</v>
      </c>
      <c r="W102" s="29" t="s">
        <v>1895</v>
      </c>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row>
    <row r="103" spans="1:48" ht="15" x14ac:dyDescent="0.25">
      <c r="A103" s="21">
        <v>99</v>
      </c>
      <c r="B103" s="21" t="str">
        <f>'APH KIC KIA PC'!I103</f>
        <v>Välj…</v>
      </c>
      <c r="C103" s="21" t="str">
        <f>'APH KIC KIA PC'!K103</f>
        <v>Välj…</v>
      </c>
      <c r="D103" s="28">
        <v>1</v>
      </c>
      <c r="E103" s="46" t="str">
        <f>TRIM('APH KIC KIA PC'!D103)</f>
        <v/>
      </c>
      <c r="F103" s="31" t="str">
        <f>TRIM('APH KIC KIA PC'!Q103)</f>
        <v/>
      </c>
      <c r="G103" s="28" t="s">
        <v>2005</v>
      </c>
      <c r="H103" s="25" t="str">
        <f>'APH KIC KIA PC'!E103</f>
        <v/>
      </c>
      <c r="I103" s="29" t="str">
        <f>TRIM('1. Artikeldata Grund'!F103)</f>
        <v/>
      </c>
      <c r="J103" s="22"/>
      <c r="K103" s="22"/>
      <c r="L103" s="29" t="str">
        <f>LEFT('4. Inköpsdata'!O103,2)</f>
        <v>Vä</v>
      </c>
      <c r="M103" s="28">
        <v>1</v>
      </c>
      <c r="N103" s="26" t="e">
        <f>ROUND('4. Inköpsdata'!K103,2)</f>
        <v>#VALUE!</v>
      </c>
      <c r="O103" s="209"/>
      <c r="P103" s="22"/>
      <c r="Q103" s="35" t="str">
        <f>'4. Inköpsdata'!H103</f>
        <v>SEK</v>
      </c>
      <c r="R103" s="22"/>
      <c r="S103" s="22"/>
      <c r="T103" s="22"/>
      <c r="U103" s="22"/>
      <c r="V103" s="29" t="str">
        <f>'4. Inköpsdata'!E103</f>
        <v>ST</v>
      </c>
      <c r="W103" s="29" t="s">
        <v>1895</v>
      </c>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row>
    <row r="104" spans="1:48" ht="15" x14ac:dyDescent="0.25">
      <c r="A104" s="21">
        <v>100</v>
      </c>
      <c r="B104" s="21" t="str">
        <f>'APH KIC KIA PC'!I104</f>
        <v>Välj…</v>
      </c>
      <c r="C104" s="21" t="str">
        <f>'APH KIC KIA PC'!K104</f>
        <v>Välj…</v>
      </c>
      <c r="D104" s="28">
        <v>1</v>
      </c>
      <c r="E104" s="46" t="str">
        <f>TRIM('APH KIC KIA PC'!D104)</f>
        <v/>
      </c>
      <c r="F104" s="31" t="str">
        <f>TRIM('APH KIC KIA PC'!Q104)</f>
        <v/>
      </c>
      <c r="G104" s="28" t="s">
        <v>2005</v>
      </c>
      <c r="H104" s="25" t="str">
        <f>'APH KIC KIA PC'!E104</f>
        <v/>
      </c>
      <c r="I104" s="29" t="str">
        <f>TRIM('1. Artikeldata Grund'!F104)</f>
        <v/>
      </c>
      <c r="J104" s="22"/>
      <c r="K104" s="22"/>
      <c r="L104" s="29" t="str">
        <f>LEFT('4. Inköpsdata'!O104,2)</f>
        <v>Vä</v>
      </c>
      <c r="M104" s="28">
        <v>1</v>
      </c>
      <c r="N104" s="26" t="e">
        <f>ROUND('4. Inköpsdata'!K104,2)</f>
        <v>#VALUE!</v>
      </c>
      <c r="O104" s="209"/>
      <c r="P104" s="22"/>
      <c r="Q104" s="35" t="str">
        <f>'4. Inköpsdata'!H104</f>
        <v>SEK</v>
      </c>
      <c r="R104" s="22"/>
      <c r="S104" s="22"/>
      <c r="T104" s="22"/>
      <c r="U104" s="22"/>
      <c r="V104" s="29" t="str">
        <f>'4. Inköpsdata'!E104</f>
        <v>ST</v>
      </c>
      <c r="W104" s="29" t="s">
        <v>1895</v>
      </c>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row>
    <row r="105" spans="1:48" ht="15" x14ac:dyDescent="0.25">
      <c r="A105" s="21">
        <v>101</v>
      </c>
      <c r="B105" s="21" t="str">
        <f>'APH KIC KIA PC'!I105</f>
        <v>Välj…</v>
      </c>
      <c r="C105" s="21" t="str">
        <f>'APH KIC KIA PC'!K105</f>
        <v>Välj…</v>
      </c>
      <c r="D105" s="28">
        <v>1</v>
      </c>
      <c r="E105" s="46" t="str">
        <f>TRIM('APH KIC KIA PC'!D105)</f>
        <v/>
      </c>
      <c r="F105" s="31" t="str">
        <f>TRIM('APH KIC KIA PC'!Q105)</f>
        <v/>
      </c>
      <c r="G105" s="28" t="s">
        <v>2005</v>
      </c>
      <c r="H105" s="25" t="str">
        <f>'APH KIC KIA PC'!E105</f>
        <v/>
      </c>
      <c r="I105" s="29" t="str">
        <f>TRIM('1. Artikeldata Grund'!F105)</f>
        <v/>
      </c>
      <c r="J105" s="22"/>
      <c r="K105" s="22"/>
      <c r="L105" s="29" t="str">
        <f>LEFT('4. Inköpsdata'!O105,2)</f>
        <v>Vä</v>
      </c>
      <c r="M105" s="28">
        <v>1</v>
      </c>
      <c r="N105" s="26" t="e">
        <f>ROUND('4. Inköpsdata'!K105,2)</f>
        <v>#VALUE!</v>
      </c>
      <c r="O105" s="209"/>
      <c r="P105" s="22"/>
      <c r="Q105" s="35" t="str">
        <f>'4. Inköpsdata'!H105</f>
        <v>SEK</v>
      </c>
      <c r="R105" s="22"/>
      <c r="S105" s="22"/>
      <c r="T105" s="22"/>
      <c r="U105" s="22"/>
      <c r="V105" s="29" t="str">
        <f>'4. Inköpsdata'!E105</f>
        <v>ST</v>
      </c>
      <c r="W105" s="29" t="s">
        <v>1895</v>
      </c>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row>
    <row r="106" spans="1:48" ht="15" x14ac:dyDescent="0.25">
      <c r="A106" s="21">
        <v>102</v>
      </c>
      <c r="B106" s="21" t="str">
        <f>'APH KIC KIA PC'!I106</f>
        <v>Välj…</v>
      </c>
      <c r="C106" s="21" t="str">
        <f>'APH KIC KIA PC'!K106</f>
        <v>Välj…</v>
      </c>
      <c r="D106" s="28">
        <v>1</v>
      </c>
      <c r="E106" s="46" t="str">
        <f>TRIM('APH KIC KIA PC'!D106)</f>
        <v/>
      </c>
      <c r="F106" s="31" t="str">
        <f>TRIM('APH KIC KIA PC'!Q106)</f>
        <v/>
      </c>
      <c r="G106" s="28" t="s">
        <v>2005</v>
      </c>
      <c r="H106" s="25" t="str">
        <f>'APH KIC KIA PC'!E106</f>
        <v/>
      </c>
      <c r="I106" s="29" t="str">
        <f>TRIM('1. Artikeldata Grund'!F106)</f>
        <v/>
      </c>
      <c r="J106" s="22"/>
      <c r="K106" s="22"/>
      <c r="L106" s="29" t="str">
        <f>LEFT('4. Inköpsdata'!O106,2)</f>
        <v>Vä</v>
      </c>
      <c r="M106" s="28">
        <v>1</v>
      </c>
      <c r="N106" s="26" t="e">
        <f>ROUND('4. Inköpsdata'!K106,2)</f>
        <v>#VALUE!</v>
      </c>
      <c r="O106" s="209"/>
      <c r="P106" s="22"/>
      <c r="Q106" s="35" t="str">
        <f>'4. Inköpsdata'!H106</f>
        <v>SEK</v>
      </c>
      <c r="R106" s="22"/>
      <c r="S106" s="22"/>
      <c r="T106" s="22"/>
      <c r="U106" s="22"/>
      <c r="V106" s="29" t="str">
        <f>'4. Inköpsdata'!E106</f>
        <v>ST</v>
      </c>
      <c r="W106" s="29" t="s">
        <v>1895</v>
      </c>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row>
    <row r="107" spans="1:48" ht="15" x14ac:dyDescent="0.25">
      <c r="A107" s="21">
        <v>103</v>
      </c>
      <c r="B107" s="21" t="str">
        <f>'APH KIC KIA PC'!I107</f>
        <v>Välj…</v>
      </c>
      <c r="C107" s="21" t="str">
        <f>'APH KIC KIA PC'!K107</f>
        <v>Välj…</v>
      </c>
      <c r="D107" s="28">
        <v>1</v>
      </c>
      <c r="E107" s="46" t="str">
        <f>TRIM('APH KIC KIA PC'!D107)</f>
        <v/>
      </c>
      <c r="F107" s="31" t="str">
        <f>TRIM('APH KIC KIA PC'!Q107)</f>
        <v/>
      </c>
      <c r="G107" s="28" t="s">
        <v>2005</v>
      </c>
      <c r="H107" s="25" t="str">
        <f>'APH KIC KIA PC'!E107</f>
        <v/>
      </c>
      <c r="I107" s="29" t="str">
        <f>TRIM('1. Artikeldata Grund'!F107)</f>
        <v/>
      </c>
      <c r="J107" s="22"/>
      <c r="K107" s="22"/>
      <c r="L107" s="29" t="str">
        <f>LEFT('4. Inköpsdata'!O107,2)</f>
        <v>Vä</v>
      </c>
      <c r="M107" s="28">
        <v>1</v>
      </c>
      <c r="N107" s="26" t="e">
        <f>ROUND('4. Inköpsdata'!K107,2)</f>
        <v>#VALUE!</v>
      </c>
      <c r="O107" s="209"/>
      <c r="P107" s="22"/>
      <c r="Q107" s="35" t="str">
        <f>'4. Inköpsdata'!H107</f>
        <v>SEK</v>
      </c>
      <c r="R107" s="22"/>
      <c r="S107" s="22"/>
      <c r="T107" s="22"/>
      <c r="U107" s="22"/>
      <c r="V107" s="29" t="str">
        <f>'4. Inköpsdata'!E107</f>
        <v>ST</v>
      </c>
      <c r="W107" s="29" t="s">
        <v>1895</v>
      </c>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row>
    <row r="108" spans="1:48" ht="15" x14ac:dyDescent="0.25">
      <c r="A108" s="21">
        <v>104</v>
      </c>
      <c r="B108" s="21" t="str">
        <f>'APH KIC KIA PC'!I108</f>
        <v>Välj…</v>
      </c>
      <c r="C108" s="21" t="str">
        <f>'APH KIC KIA PC'!K108</f>
        <v>Välj…</v>
      </c>
      <c r="D108" s="28">
        <v>1</v>
      </c>
      <c r="E108" s="46" t="str">
        <f>TRIM('APH KIC KIA PC'!D108)</f>
        <v/>
      </c>
      <c r="F108" s="31" t="str">
        <f>TRIM('APH KIC KIA PC'!Q108)</f>
        <v/>
      </c>
      <c r="G108" s="28" t="s">
        <v>2005</v>
      </c>
      <c r="H108" s="25" t="str">
        <f>'APH KIC KIA PC'!E108</f>
        <v/>
      </c>
      <c r="I108" s="29" t="str">
        <f>TRIM('1. Artikeldata Grund'!F108)</f>
        <v/>
      </c>
      <c r="J108" s="22"/>
      <c r="K108" s="22"/>
      <c r="L108" s="29" t="str">
        <f>LEFT('4. Inköpsdata'!O108,2)</f>
        <v>Vä</v>
      </c>
      <c r="M108" s="28">
        <v>1</v>
      </c>
      <c r="N108" s="26" t="e">
        <f>ROUND('4. Inköpsdata'!K108,2)</f>
        <v>#VALUE!</v>
      </c>
      <c r="O108" s="209"/>
      <c r="P108" s="22"/>
      <c r="Q108" s="35" t="str">
        <f>'4. Inköpsdata'!H108</f>
        <v>SEK</v>
      </c>
      <c r="R108" s="22"/>
      <c r="S108" s="22"/>
      <c r="T108" s="22"/>
      <c r="U108" s="22"/>
      <c r="V108" s="29" t="str">
        <f>'4. Inköpsdata'!E108</f>
        <v>ST</v>
      </c>
      <c r="W108" s="29" t="s">
        <v>1895</v>
      </c>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row>
    <row r="109" spans="1:48" ht="15" x14ac:dyDescent="0.25">
      <c r="A109" s="21">
        <v>105</v>
      </c>
      <c r="B109" s="21" t="str">
        <f>'APH KIC KIA PC'!I109</f>
        <v>Välj…</v>
      </c>
      <c r="C109" s="21" t="str">
        <f>'APH KIC KIA PC'!K109</f>
        <v>Välj…</v>
      </c>
      <c r="D109" s="28">
        <v>1</v>
      </c>
      <c r="E109" s="46" t="str">
        <f>TRIM('APH KIC KIA PC'!D109)</f>
        <v/>
      </c>
      <c r="F109" s="31" t="str">
        <f>TRIM('APH KIC KIA PC'!Q109)</f>
        <v/>
      </c>
      <c r="G109" s="28" t="s">
        <v>2005</v>
      </c>
      <c r="H109" s="25" t="str">
        <f>'APH KIC KIA PC'!E109</f>
        <v/>
      </c>
      <c r="I109" s="29" t="str">
        <f>TRIM('1. Artikeldata Grund'!F109)</f>
        <v/>
      </c>
      <c r="J109" s="22"/>
      <c r="K109" s="22"/>
      <c r="L109" s="29" t="str">
        <f>LEFT('4. Inköpsdata'!O109,2)</f>
        <v>Vä</v>
      </c>
      <c r="M109" s="28">
        <v>1</v>
      </c>
      <c r="N109" s="26" t="e">
        <f>ROUND('4. Inköpsdata'!K109,2)</f>
        <v>#VALUE!</v>
      </c>
      <c r="O109" s="209"/>
      <c r="P109" s="22"/>
      <c r="Q109" s="35" t="str">
        <f>'4. Inköpsdata'!H109</f>
        <v>SEK</v>
      </c>
      <c r="R109" s="22"/>
      <c r="S109" s="22"/>
      <c r="T109" s="22"/>
      <c r="U109" s="22"/>
      <c r="V109" s="29" t="str">
        <f>'4. Inköpsdata'!E109</f>
        <v>ST</v>
      </c>
      <c r="W109" s="29" t="s">
        <v>1895</v>
      </c>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row>
    <row r="110" spans="1:48" ht="15" x14ac:dyDescent="0.25">
      <c r="A110" s="21">
        <v>106</v>
      </c>
      <c r="B110" s="21" t="str">
        <f>'APH KIC KIA PC'!I110</f>
        <v>Välj…</v>
      </c>
      <c r="C110" s="21" t="str">
        <f>'APH KIC KIA PC'!K110</f>
        <v>Välj…</v>
      </c>
      <c r="D110" s="28">
        <v>1</v>
      </c>
      <c r="E110" s="46" t="str">
        <f>TRIM('APH KIC KIA PC'!D110)</f>
        <v/>
      </c>
      <c r="F110" s="31" t="str">
        <f>TRIM('APH KIC KIA PC'!Q110)</f>
        <v/>
      </c>
      <c r="G110" s="28" t="s">
        <v>2005</v>
      </c>
      <c r="H110" s="25" t="str">
        <f>'APH KIC KIA PC'!E110</f>
        <v/>
      </c>
      <c r="I110" s="29" t="str">
        <f>TRIM('1. Artikeldata Grund'!F110)</f>
        <v/>
      </c>
      <c r="J110" s="22"/>
      <c r="K110" s="22"/>
      <c r="L110" s="29" t="str">
        <f>LEFT('4. Inköpsdata'!O110,2)</f>
        <v>Vä</v>
      </c>
      <c r="M110" s="28">
        <v>1</v>
      </c>
      <c r="N110" s="26" t="e">
        <f>ROUND('4. Inköpsdata'!K110,2)</f>
        <v>#VALUE!</v>
      </c>
      <c r="O110" s="209"/>
      <c r="P110" s="22"/>
      <c r="Q110" s="35" t="str">
        <f>'4. Inköpsdata'!H110</f>
        <v>SEK</v>
      </c>
      <c r="R110" s="22"/>
      <c r="S110" s="22"/>
      <c r="T110" s="22"/>
      <c r="U110" s="22"/>
      <c r="V110" s="29" t="str">
        <f>'4. Inköpsdata'!E110</f>
        <v>ST</v>
      </c>
      <c r="W110" s="29" t="s">
        <v>1895</v>
      </c>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row>
    <row r="111" spans="1:48" ht="15" x14ac:dyDescent="0.25">
      <c r="A111" s="21">
        <v>107</v>
      </c>
      <c r="B111" s="21" t="str">
        <f>'APH KIC KIA PC'!I111</f>
        <v>Välj…</v>
      </c>
      <c r="C111" s="21" t="str">
        <f>'APH KIC KIA PC'!K111</f>
        <v>Välj…</v>
      </c>
      <c r="D111" s="28">
        <v>1</v>
      </c>
      <c r="E111" s="46" t="str">
        <f>TRIM('APH KIC KIA PC'!D111)</f>
        <v/>
      </c>
      <c r="F111" s="31" t="str">
        <f>TRIM('APH KIC KIA PC'!Q111)</f>
        <v/>
      </c>
      <c r="G111" s="28" t="s">
        <v>2005</v>
      </c>
      <c r="H111" s="25" t="str">
        <f>'APH KIC KIA PC'!E111</f>
        <v/>
      </c>
      <c r="I111" s="29" t="str">
        <f>TRIM('1. Artikeldata Grund'!F111)</f>
        <v/>
      </c>
      <c r="J111" s="22"/>
      <c r="K111" s="22"/>
      <c r="L111" s="29" t="str">
        <f>LEFT('4. Inköpsdata'!O111,2)</f>
        <v>Vä</v>
      </c>
      <c r="M111" s="28">
        <v>1</v>
      </c>
      <c r="N111" s="26" t="e">
        <f>ROUND('4. Inköpsdata'!K111,2)</f>
        <v>#VALUE!</v>
      </c>
      <c r="O111" s="209"/>
      <c r="P111" s="22"/>
      <c r="Q111" s="35" t="str">
        <f>'4. Inköpsdata'!H111</f>
        <v>SEK</v>
      </c>
      <c r="R111" s="22"/>
      <c r="S111" s="22"/>
      <c r="T111" s="22"/>
      <c r="U111" s="22"/>
      <c r="V111" s="29" t="str">
        <f>'4. Inköpsdata'!E111</f>
        <v>ST</v>
      </c>
      <c r="W111" s="29" t="s">
        <v>1895</v>
      </c>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row>
    <row r="112" spans="1:48" ht="15" x14ac:dyDescent="0.25">
      <c r="A112" s="21">
        <v>108</v>
      </c>
      <c r="B112" s="21" t="str">
        <f>'APH KIC KIA PC'!I112</f>
        <v>Välj…</v>
      </c>
      <c r="C112" s="21" t="str">
        <f>'APH KIC KIA PC'!K112</f>
        <v>Välj…</v>
      </c>
      <c r="D112" s="28">
        <v>1</v>
      </c>
      <c r="E112" s="46" t="str">
        <f>TRIM('APH KIC KIA PC'!D112)</f>
        <v/>
      </c>
      <c r="F112" s="31" t="str">
        <f>TRIM('APH KIC KIA PC'!Q112)</f>
        <v/>
      </c>
      <c r="G112" s="28" t="s">
        <v>2005</v>
      </c>
      <c r="H112" s="25" t="str">
        <f>'APH KIC KIA PC'!E112</f>
        <v/>
      </c>
      <c r="I112" s="29" t="str">
        <f>TRIM('1. Artikeldata Grund'!F112)</f>
        <v/>
      </c>
      <c r="J112" s="22"/>
      <c r="K112" s="22"/>
      <c r="L112" s="29" t="str">
        <f>LEFT('4. Inköpsdata'!O112,2)</f>
        <v>Vä</v>
      </c>
      <c r="M112" s="28">
        <v>1</v>
      </c>
      <c r="N112" s="26" t="e">
        <f>ROUND('4. Inköpsdata'!K112,2)</f>
        <v>#VALUE!</v>
      </c>
      <c r="O112" s="209"/>
      <c r="P112" s="22"/>
      <c r="Q112" s="35" t="str">
        <f>'4. Inköpsdata'!H112</f>
        <v>SEK</v>
      </c>
      <c r="R112" s="22"/>
      <c r="S112" s="22"/>
      <c r="T112" s="22"/>
      <c r="U112" s="22"/>
      <c r="V112" s="29" t="str">
        <f>'4. Inköpsdata'!E112</f>
        <v>ST</v>
      </c>
      <c r="W112" s="29" t="s">
        <v>1895</v>
      </c>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row>
    <row r="113" spans="1:48" ht="15" x14ac:dyDescent="0.25">
      <c r="A113" s="21">
        <v>109</v>
      </c>
      <c r="B113" s="21" t="str">
        <f>'APH KIC KIA PC'!I113</f>
        <v>Välj…</v>
      </c>
      <c r="C113" s="21" t="str">
        <f>'APH KIC KIA PC'!K113</f>
        <v>Välj…</v>
      </c>
      <c r="D113" s="28">
        <v>1</v>
      </c>
      <c r="E113" s="46" t="str">
        <f>TRIM('APH KIC KIA PC'!D113)</f>
        <v/>
      </c>
      <c r="F113" s="31" t="str">
        <f>TRIM('APH KIC KIA PC'!Q113)</f>
        <v/>
      </c>
      <c r="G113" s="28" t="s">
        <v>2005</v>
      </c>
      <c r="H113" s="25" t="str">
        <f>'APH KIC KIA PC'!E113</f>
        <v/>
      </c>
      <c r="I113" s="29" t="str">
        <f>TRIM('1. Artikeldata Grund'!F113)</f>
        <v/>
      </c>
      <c r="J113" s="22"/>
      <c r="K113" s="22"/>
      <c r="L113" s="29" t="str">
        <f>LEFT('4. Inköpsdata'!O113,2)</f>
        <v>Vä</v>
      </c>
      <c r="M113" s="28">
        <v>1</v>
      </c>
      <c r="N113" s="26" t="e">
        <f>ROUND('4. Inköpsdata'!K113,2)</f>
        <v>#VALUE!</v>
      </c>
      <c r="O113" s="209"/>
      <c r="P113" s="22"/>
      <c r="Q113" s="35" t="str">
        <f>'4. Inköpsdata'!H113</f>
        <v>SEK</v>
      </c>
      <c r="R113" s="22"/>
      <c r="S113" s="22"/>
      <c r="T113" s="22"/>
      <c r="U113" s="22"/>
      <c r="V113" s="29" t="str">
        <f>'4. Inköpsdata'!E113</f>
        <v>ST</v>
      </c>
      <c r="W113" s="29" t="s">
        <v>1895</v>
      </c>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row>
    <row r="114" spans="1:48" ht="15" x14ac:dyDescent="0.25">
      <c r="A114" s="21">
        <v>110</v>
      </c>
      <c r="B114" s="21" t="str">
        <f>'APH KIC KIA PC'!I114</f>
        <v>Välj…</v>
      </c>
      <c r="C114" s="21" t="str">
        <f>'APH KIC KIA PC'!K114</f>
        <v>Välj…</v>
      </c>
      <c r="D114" s="28">
        <v>1</v>
      </c>
      <c r="E114" s="46" t="str">
        <f>TRIM('APH KIC KIA PC'!D114)</f>
        <v/>
      </c>
      <c r="F114" s="31" t="str">
        <f>TRIM('APH KIC KIA PC'!Q114)</f>
        <v/>
      </c>
      <c r="G114" s="28" t="s">
        <v>2005</v>
      </c>
      <c r="H114" s="25" t="str">
        <f>'APH KIC KIA PC'!E114</f>
        <v/>
      </c>
      <c r="I114" s="29" t="str">
        <f>TRIM('1. Artikeldata Grund'!F114)</f>
        <v/>
      </c>
      <c r="J114" s="22"/>
      <c r="K114" s="22"/>
      <c r="L114" s="29" t="str">
        <f>LEFT('4. Inköpsdata'!O114,2)</f>
        <v>Vä</v>
      </c>
      <c r="M114" s="28">
        <v>1</v>
      </c>
      <c r="N114" s="26" t="e">
        <f>ROUND('4. Inköpsdata'!K114,2)</f>
        <v>#VALUE!</v>
      </c>
      <c r="O114" s="209"/>
      <c r="P114" s="22"/>
      <c r="Q114" s="35" t="str">
        <f>'4. Inköpsdata'!H114</f>
        <v>SEK</v>
      </c>
      <c r="R114" s="22"/>
      <c r="S114" s="22"/>
      <c r="T114" s="22"/>
      <c r="U114" s="22"/>
      <c r="V114" s="29" t="str">
        <f>'4. Inköpsdata'!E114</f>
        <v>ST</v>
      </c>
      <c r="W114" s="29" t="s">
        <v>1895</v>
      </c>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row>
    <row r="115" spans="1:48" ht="15" x14ac:dyDescent="0.25">
      <c r="A115" s="21">
        <v>111</v>
      </c>
      <c r="B115" s="21" t="str">
        <f>'APH KIC KIA PC'!I115</f>
        <v>Välj…</v>
      </c>
      <c r="C115" s="21" t="str">
        <f>'APH KIC KIA PC'!K115</f>
        <v>Välj…</v>
      </c>
      <c r="D115" s="28">
        <v>1</v>
      </c>
      <c r="E115" s="46" t="str">
        <f>TRIM('APH KIC KIA PC'!D115)</f>
        <v/>
      </c>
      <c r="F115" s="31" t="str">
        <f>TRIM('APH KIC KIA PC'!Q115)</f>
        <v/>
      </c>
      <c r="G115" s="28" t="s">
        <v>2005</v>
      </c>
      <c r="H115" s="25" t="str">
        <f>'APH KIC KIA PC'!E115</f>
        <v/>
      </c>
      <c r="I115" s="29" t="str">
        <f>TRIM('1. Artikeldata Grund'!F115)</f>
        <v/>
      </c>
      <c r="J115" s="22"/>
      <c r="K115" s="22"/>
      <c r="L115" s="29" t="str">
        <f>LEFT('4. Inköpsdata'!O115,2)</f>
        <v>Vä</v>
      </c>
      <c r="M115" s="28">
        <v>1</v>
      </c>
      <c r="N115" s="26" t="e">
        <f>ROUND('4. Inköpsdata'!K115,2)</f>
        <v>#VALUE!</v>
      </c>
      <c r="O115" s="209"/>
      <c r="P115" s="22"/>
      <c r="Q115" s="35" t="str">
        <f>'4. Inköpsdata'!H115</f>
        <v>SEK</v>
      </c>
      <c r="R115" s="22"/>
      <c r="S115" s="22"/>
      <c r="T115" s="22"/>
      <c r="U115" s="22"/>
      <c r="V115" s="29" t="str">
        <f>'4. Inköpsdata'!E115</f>
        <v>ST</v>
      </c>
      <c r="W115" s="29" t="s">
        <v>1895</v>
      </c>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row>
    <row r="116" spans="1:48" ht="15" x14ac:dyDescent="0.25">
      <c r="A116" s="21">
        <v>112</v>
      </c>
      <c r="B116" s="21" t="str">
        <f>'APH KIC KIA PC'!I116</f>
        <v>Välj…</v>
      </c>
      <c r="C116" s="21" t="str">
        <f>'APH KIC KIA PC'!K116</f>
        <v>Välj…</v>
      </c>
      <c r="D116" s="28">
        <v>1</v>
      </c>
      <c r="E116" s="46" t="str">
        <f>TRIM('APH KIC KIA PC'!D116)</f>
        <v/>
      </c>
      <c r="F116" s="31" t="str">
        <f>TRIM('APH KIC KIA PC'!Q116)</f>
        <v/>
      </c>
      <c r="G116" s="28" t="s">
        <v>2005</v>
      </c>
      <c r="H116" s="25" t="str">
        <f>'APH KIC KIA PC'!E116</f>
        <v/>
      </c>
      <c r="I116" s="29" t="str">
        <f>TRIM('1. Artikeldata Grund'!F116)</f>
        <v/>
      </c>
      <c r="J116" s="22"/>
      <c r="K116" s="22"/>
      <c r="L116" s="29" t="str">
        <f>LEFT('4. Inköpsdata'!O116,2)</f>
        <v>Vä</v>
      </c>
      <c r="M116" s="28">
        <v>1</v>
      </c>
      <c r="N116" s="26" t="e">
        <f>ROUND('4. Inköpsdata'!K116,2)</f>
        <v>#VALUE!</v>
      </c>
      <c r="O116" s="209"/>
      <c r="P116" s="22"/>
      <c r="Q116" s="35" t="str">
        <f>'4. Inköpsdata'!H116</f>
        <v>SEK</v>
      </c>
      <c r="R116" s="22"/>
      <c r="S116" s="22"/>
      <c r="T116" s="22"/>
      <c r="U116" s="22"/>
      <c r="V116" s="29" t="str">
        <f>'4. Inköpsdata'!E116</f>
        <v>ST</v>
      </c>
      <c r="W116" s="29" t="s">
        <v>1895</v>
      </c>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row>
    <row r="117" spans="1:48" ht="15" x14ac:dyDescent="0.25">
      <c r="A117" s="21">
        <v>113</v>
      </c>
      <c r="B117" s="21" t="str">
        <f>'APH KIC KIA PC'!I117</f>
        <v>Välj…</v>
      </c>
      <c r="C117" s="21" t="str">
        <f>'APH KIC KIA PC'!K117</f>
        <v>Välj…</v>
      </c>
      <c r="D117" s="28">
        <v>1</v>
      </c>
      <c r="E117" s="46" t="str">
        <f>TRIM('APH KIC KIA PC'!D117)</f>
        <v/>
      </c>
      <c r="F117" s="31" t="str">
        <f>TRIM('APH KIC KIA PC'!Q117)</f>
        <v/>
      </c>
      <c r="G117" s="28" t="s">
        <v>2005</v>
      </c>
      <c r="H117" s="25" t="str">
        <f>'APH KIC KIA PC'!E117</f>
        <v/>
      </c>
      <c r="I117" s="29" t="str">
        <f>TRIM('1. Artikeldata Grund'!F117)</f>
        <v/>
      </c>
      <c r="J117" s="22"/>
      <c r="K117" s="22"/>
      <c r="L117" s="29" t="str">
        <f>LEFT('4. Inköpsdata'!O117,2)</f>
        <v>Vä</v>
      </c>
      <c r="M117" s="28">
        <v>1</v>
      </c>
      <c r="N117" s="26" t="e">
        <f>ROUND('4. Inköpsdata'!K117,2)</f>
        <v>#VALUE!</v>
      </c>
      <c r="O117" s="209"/>
      <c r="P117" s="22"/>
      <c r="Q117" s="35" t="str">
        <f>'4. Inköpsdata'!H117</f>
        <v>SEK</v>
      </c>
      <c r="R117" s="22"/>
      <c r="S117" s="22"/>
      <c r="T117" s="22"/>
      <c r="U117" s="22"/>
      <c r="V117" s="29" t="str">
        <f>'4. Inköpsdata'!E117</f>
        <v>ST</v>
      </c>
      <c r="W117" s="29" t="s">
        <v>1895</v>
      </c>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row>
    <row r="118" spans="1:48" ht="15" x14ac:dyDescent="0.25">
      <c r="A118" s="21">
        <v>114</v>
      </c>
      <c r="B118" s="21" t="str">
        <f>'APH KIC KIA PC'!I118</f>
        <v>Välj…</v>
      </c>
      <c r="C118" s="21" t="str">
        <f>'APH KIC KIA PC'!K118</f>
        <v>Välj…</v>
      </c>
      <c r="D118" s="28">
        <v>1</v>
      </c>
      <c r="E118" s="46" t="str">
        <f>TRIM('APH KIC KIA PC'!D118)</f>
        <v/>
      </c>
      <c r="F118" s="31" t="str">
        <f>TRIM('APH KIC KIA PC'!Q118)</f>
        <v/>
      </c>
      <c r="G118" s="28" t="s">
        <v>2005</v>
      </c>
      <c r="H118" s="25" t="str">
        <f>'APH KIC KIA PC'!E118</f>
        <v/>
      </c>
      <c r="I118" s="29" t="str">
        <f>TRIM('1. Artikeldata Grund'!F118)</f>
        <v/>
      </c>
      <c r="J118" s="22"/>
      <c r="K118" s="22"/>
      <c r="L118" s="29" t="str">
        <f>LEFT('4. Inköpsdata'!O118,2)</f>
        <v>Vä</v>
      </c>
      <c r="M118" s="28">
        <v>1</v>
      </c>
      <c r="N118" s="26" t="e">
        <f>ROUND('4. Inköpsdata'!K118,2)</f>
        <v>#VALUE!</v>
      </c>
      <c r="O118" s="209"/>
      <c r="P118" s="22"/>
      <c r="Q118" s="35" t="str">
        <f>'4. Inköpsdata'!H118</f>
        <v>SEK</v>
      </c>
      <c r="R118" s="22"/>
      <c r="S118" s="22"/>
      <c r="T118" s="22"/>
      <c r="U118" s="22"/>
      <c r="V118" s="29" t="str">
        <f>'4. Inköpsdata'!E118</f>
        <v>ST</v>
      </c>
      <c r="W118" s="29" t="s">
        <v>1895</v>
      </c>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row>
    <row r="119" spans="1:48" ht="15" x14ac:dyDescent="0.25">
      <c r="A119" s="21">
        <v>115</v>
      </c>
      <c r="B119" s="21" t="str">
        <f>'APH KIC KIA PC'!I119</f>
        <v>Välj…</v>
      </c>
      <c r="C119" s="21" t="str">
        <f>'APH KIC KIA PC'!K119</f>
        <v>Välj…</v>
      </c>
      <c r="D119" s="28">
        <v>1</v>
      </c>
      <c r="E119" s="46" t="str">
        <f>TRIM('APH KIC KIA PC'!D119)</f>
        <v/>
      </c>
      <c r="F119" s="31" t="str">
        <f>TRIM('APH KIC KIA PC'!Q119)</f>
        <v/>
      </c>
      <c r="G119" s="28" t="s">
        <v>2005</v>
      </c>
      <c r="H119" s="25" t="str">
        <f>'APH KIC KIA PC'!E119</f>
        <v/>
      </c>
      <c r="I119" s="29" t="str">
        <f>TRIM('1. Artikeldata Grund'!F119)</f>
        <v/>
      </c>
      <c r="J119" s="22"/>
      <c r="K119" s="22"/>
      <c r="L119" s="29" t="str">
        <f>LEFT('4. Inköpsdata'!O119,2)</f>
        <v>Vä</v>
      </c>
      <c r="M119" s="28">
        <v>1</v>
      </c>
      <c r="N119" s="26" t="e">
        <f>ROUND('4. Inköpsdata'!K119,2)</f>
        <v>#VALUE!</v>
      </c>
      <c r="O119" s="209"/>
      <c r="P119" s="22"/>
      <c r="Q119" s="35" t="str">
        <f>'4. Inköpsdata'!H119</f>
        <v>SEK</v>
      </c>
      <c r="R119" s="22"/>
      <c r="S119" s="22"/>
      <c r="T119" s="22"/>
      <c r="U119" s="22"/>
      <c r="V119" s="29" t="str">
        <f>'4. Inköpsdata'!E119</f>
        <v>ST</v>
      </c>
      <c r="W119" s="29" t="s">
        <v>1895</v>
      </c>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row>
    <row r="120" spans="1:48" ht="15" x14ac:dyDescent="0.25">
      <c r="A120" s="21">
        <v>116</v>
      </c>
      <c r="B120" s="21" t="str">
        <f>'APH KIC KIA PC'!I120</f>
        <v>Välj…</v>
      </c>
      <c r="C120" s="21" t="str">
        <f>'APH KIC KIA PC'!K120</f>
        <v>Välj…</v>
      </c>
      <c r="D120" s="28">
        <v>1</v>
      </c>
      <c r="E120" s="46" t="str">
        <f>TRIM('APH KIC KIA PC'!D120)</f>
        <v/>
      </c>
      <c r="F120" s="31" t="str">
        <f>TRIM('APH KIC KIA PC'!Q120)</f>
        <v/>
      </c>
      <c r="G120" s="28" t="s">
        <v>2005</v>
      </c>
      <c r="H120" s="25" t="str">
        <f>'APH KIC KIA PC'!E120</f>
        <v/>
      </c>
      <c r="I120" s="29" t="str">
        <f>TRIM('1. Artikeldata Grund'!F120)</f>
        <v/>
      </c>
      <c r="J120" s="22"/>
      <c r="K120" s="22"/>
      <c r="L120" s="29" t="str">
        <f>LEFT('4. Inköpsdata'!O120,2)</f>
        <v>Vä</v>
      </c>
      <c r="M120" s="28">
        <v>1</v>
      </c>
      <c r="N120" s="26" t="e">
        <f>ROUND('4. Inköpsdata'!K120,2)</f>
        <v>#VALUE!</v>
      </c>
      <c r="O120" s="209"/>
      <c r="P120" s="22"/>
      <c r="Q120" s="35" t="str">
        <f>'4. Inköpsdata'!H120</f>
        <v>SEK</v>
      </c>
      <c r="R120" s="22"/>
      <c r="S120" s="22"/>
      <c r="T120" s="22"/>
      <c r="U120" s="22"/>
      <c r="V120" s="29" t="str">
        <f>'4. Inköpsdata'!E120</f>
        <v>ST</v>
      </c>
      <c r="W120" s="29" t="s">
        <v>1895</v>
      </c>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row>
    <row r="121" spans="1:48" ht="15" x14ac:dyDescent="0.25">
      <c r="A121" s="21">
        <v>117</v>
      </c>
      <c r="B121" s="21" t="str">
        <f>'APH KIC KIA PC'!I121</f>
        <v>Välj…</v>
      </c>
      <c r="C121" s="21" t="str">
        <f>'APH KIC KIA PC'!K121</f>
        <v>Välj…</v>
      </c>
      <c r="D121" s="28">
        <v>1</v>
      </c>
      <c r="E121" s="46" t="str">
        <f>TRIM('APH KIC KIA PC'!D121)</f>
        <v/>
      </c>
      <c r="F121" s="31" t="str">
        <f>TRIM('APH KIC KIA PC'!Q121)</f>
        <v/>
      </c>
      <c r="G121" s="28" t="s">
        <v>2005</v>
      </c>
      <c r="H121" s="25" t="str">
        <f>'APH KIC KIA PC'!E121</f>
        <v/>
      </c>
      <c r="I121" s="29" t="str">
        <f>TRIM('1. Artikeldata Grund'!F121)</f>
        <v/>
      </c>
      <c r="J121" s="22"/>
      <c r="K121" s="22"/>
      <c r="L121" s="29" t="str">
        <f>LEFT('4. Inköpsdata'!O121,2)</f>
        <v>Vä</v>
      </c>
      <c r="M121" s="28">
        <v>1</v>
      </c>
      <c r="N121" s="26" t="e">
        <f>ROUND('4. Inköpsdata'!K121,2)</f>
        <v>#VALUE!</v>
      </c>
      <c r="O121" s="209"/>
      <c r="P121" s="22"/>
      <c r="Q121" s="35" t="str">
        <f>'4. Inköpsdata'!H121</f>
        <v>SEK</v>
      </c>
      <c r="R121" s="22"/>
      <c r="S121" s="22"/>
      <c r="T121" s="22"/>
      <c r="U121" s="22"/>
      <c r="V121" s="29" t="str">
        <f>'4. Inköpsdata'!E121</f>
        <v>ST</v>
      </c>
      <c r="W121" s="29" t="s">
        <v>1895</v>
      </c>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row>
    <row r="122" spans="1:48" ht="15" x14ac:dyDescent="0.25">
      <c r="A122" s="21">
        <v>118</v>
      </c>
      <c r="B122" s="21" t="str">
        <f>'APH KIC KIA PC'!I122</f>
        <v>Välj…</v>
      </c>
      <c r="C122" s="21" t="str">
        <f>'APH KIC KIA PC'!K122</f>
        <v>Välj…</v>
      </c>
      <c r="D122" s="28">
        <v>1</v>
      </c>
      <c r="E122" s="46" t="str">
        <f>TRIM('APH KIC KIA PC'!D122)</f>
        <v/>
      </c>
      <c r="F122" s="31" t="str">
        <f>TRIM('APH KIC KIA PC'!Q122)</f>
        <v/>
      </c>
      <c r="G122" s="28" t="s">
        <v>2005</v>
      </c>
      <c r="H122" s="25" t="str">
        <f>'APH KIC KIA PC'!E122</f>
        <v/>
      </c>
      <c r="I122" s="29" t="str">
        <f>TRIM('1. Artikeldata Grund'!F122)</f>
        <v/>
      </c>
      <c r="J122" s="22"/>
      <c r="K122" s="22"/>
      <c r="L122" s="29" t="str">
        <f>LEFT('4. Inköpsdata'!O122,2)</f>
        <v>Vä</v>
      </c>
      <c r="M122" s="28">
        <v>1</v>
      </c>
      <c r="N122" s="26" t="e">
        <f>ROUND('4. Inköpsdata'!K122,2)</f>
        <v>#VALUE!</v>
      </c>
      <c r="O122" s="209"/>
      <c r="P122" s="22"/>
      <c r="Q122" s="35" t="str">
        <f>'4. Inköpsdata'!H122</f>
        <v>SEK</v>
      </c>
      <c r="R122" s="22"/>
      <c r="S122" s="22"/>
      <c r="T122" s="22"/>
      <c r="U122" s="22"/>
      <c r="V122" s="29" t="str">
        <f>'4. Inköpsdata'!E122</f>
        <v>ST</v>
      </c>
      <c r="W122" s="29" t="s">
        <v>1895</v>
      </c>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row>
    <row r="123" spans="1:48" ht="15" x14ac:dyDescent="0.25">
      <c r="A123" s="21">
        <v>119</v>
      </c>
      <c r="B123" s="21" t="str">
        <f>'APH KIC KIA PC'!I123</f>
        <v>Välj…</v>
      </c>
      <c r="C123" s="21" t="str">
        <f>'APH KIC KIA PC'!K123</f>
        <v>Välj…</v>
      </c>
      <c r="D123" s="28">
        <v>1</v>
      </c>
      <c r="E123" s="46" t="str">
        <f>TRIM('APH KIC KIA PC'!D123)</f>
        <v/>
      </c>
      <c r="F123" s="31" t="str">
        <f>TRIM('APH KIC KIA PC'!Q123)</f>
        <v/>
      </c>
      <c r="G123" s="28" t="s">
        <v>2005</v>
      </c>
      <c r="H123" s="25" t="str">
        <f>'APH KIC KIA PC'!E123</f>
        <v/>
      </c>
      <c r="I123" s="29" t="str">
        <f>TRIM('1. Artikeldata Grund'!F123)</f>
        <v/>
      </c>
      <c r="J123" s="22"/>
      <c r="K123" s="22"/>
      <c r="L123" s="29" t="str">
        <f>LEFT('4. Inköpsdata'!O123,2)</f>
        <v>Vä</v>
      </c>
      <c r="M123" s="28">
        <v>1</v>
      </c>
      <c r="N123" s="26" t="e">
        <f>ROUND('4. Inköpsdata'!K123,2)</f>
        <v>#VALUE!</v>
      </c>
      <c r="O123" s="209"/>
      <c r="P123" s="22"/>
      <c r="Q123" s="35" t="str">
        <f>'4. Inköpsdata'!H123</f>
        <v>SEK</v>
      </c>
      <c r="R123" s="22"/>
      <c r="S123" s="22"/>
      <c r="T123" s="22"/>
      <c r="U123" s="22"/>
      <c r="V123" s="29" t="str">
        <f>'4. Inköpsdata'!E123</f>
        <v>ST</v>
      </c>
      <c r="W123" s="29" t="s">
        <v>1895</v>
      </c>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row>
    <row r="124" spans="1:48" ht="15" x14ac:dyDescent="0.25">
      <c r="A124" s="21">
        <v>120</v>
      </c>
      <c r="B124" s="21" t="str">
        <f>'APH KIC KIA PC'!I124</f>
        <v>Välj…</v>
      </c>
      <c r="C124" s="21" t="str">
        <f>'APH KIC KIA PC'!K124</f>
        <v>Välj…</v>
      </c>
      <c r="D124" s="28">
        <v>1</v>
      </c>
      <c r="E124" s="46" t="str">
        <f>TRIM('APH KIC KIA PC'!D124)</f>
        <v/>
      </c>
      <c r="F124" s="31" t="str">
        <f>TRIM('APH KIC KIA PC'!Q124)</f>
        <v/>
      </c>
      <c r="G124" s="28" t="s">
        <v>2005</v>
      </c>
      <c r="H124" s="25" t="str">
        <f>'APH KIC KIA PC'!E124</f>
        <v/>
      </c>
      <c r="I124" s="29" t="str">
        <f>TRIM('1. Artikeldata Grund'!F124)</f>
        <v/>
      </c>
      <c r="J124" s="22"/>
      <c r="K124" s="22"/>
      <c r="L124" s="29" t="str">
        <f>LEFT('4. Inköpsdata'!O124,2)</f>
        <v>Vä</v>
      </c>
      <c r="M124" s="28">
        <v>1</v>
      </c>
      <c r="N124" s="26" t="e">
        <f>ROUND('4. Inköpsdata'!K124,2)</f>
        <v>#VALUE!</v>
      </c>
      <c r="O124" s="209"/>
      <c r="P124" s="22"/>
      <c r="Q124" s="35" t="str">
        <f>'4. Inköpsdata'!H124</f>
        <v>SEK</v>
      </c>
      <c r="R124" s="22"/>
      <c r="S124" s="22"/>
      <c r="T124" s="22"/>
      <c r="U124" s="22"/>
      <c r="V124" s="29" t="str">
        <f>'4. Inköpsdata'!E124</f>
        <v>ST</v>
      </c>
      <c r="W124" s="29" t="s">
        <v>1895</v>
      </c>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row>
    <row r="125" spans="1:48" ht="15" x14ac:dyDescent="0.25">
      <c r="A125" s="21">
        <v>121</v>
      </c>
      <c r="B125" s="21" t="str">
        <f>'APH KIC KIA PC'!I125</f>
        <v>Välj…</v>
      </c>
      <c r="C125" s="21" t="str">
        <f>'APH KIC KIA PC'!K125</f>
        <v>Välj…</v>
      </c>
      <c r="D125" s="28">
        <v>1</v>
      </c>
      <c r="E125" s="46" t="str">
        <f>TRIM('APH KIC KIA PC'!D125)</f>
        <v/>
      </c>
      <c r="F125" s="31" t="str">
        <f>TRIM('APH KIC KIA PC'!Q125)</f>
        <v/>
      </c>
      <c r="G125" s="28" t="s">
        <v>2005</v>
      </c>
      <c r="H125" s="25" t="str">
        <f>'APH KIC KIA PC'!E125</f>
        <v/>
      </c>
      <c r="I125" s="29" t="str">
        <f>TRIM('1. Artikeldata Grund'!F125)</f>
        <v/>
      </c>
      <c r="J125" s="22"/>
      <c r="K125" s="22"/>
      <c r="L125" s="29" t="str">
        <f>LEFT('4. Inköpsdata'!O125,2)</f>
        <v>Vä</v>
      </c>
      <c r="M125" s="28">
        <v>1</v>
      </c>
      <c r="N125" s="26" t="e">
        <f>ROUND('4. Inköpsdata'!K125,2)</f>
        <v>#VALUE!</v>
      </c>
      <c r="O125" s="209"/>
      <c r="P125" s="22"/>
      <c r="Q125" s="35" t="str">
        <f>'4. Inköpsdata'!H125</f>
        <v>SEK</v>
      </c>
      <c r="R125" s="22"/>
      <c r="S125" s="22"/>
      <c r="T125" s="22"/>
      <c r="U125" s="22"/>
      <c r="V125" s="29" t="str">
        <f>'4. Inköpsdata'!E125</f>
        <v>ST</v>
      </c>
      <c r="W125" s="29" t="s">
        <v>1895</v>
      </c>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row>
    <row r="126" spans="1:48" ht="15" x14ac:dyDescent="0.25">
      <c r="A126" s="21">
        <v>122</v>
      </c>
      <c r="B126" s="21" t="str">
        <f>'APH KIC KIA PC'!I126</f>
        <v>Välj…</v>
      </c>
      <c r="C126" s="21" t="str">
        <f>'APH KIC KIA PC'!K126</f>
        <v>Välj…</v>
      </c>
      <c r="D126" s="28">
        <v>1</v>
      </c>
      <c r="E126" s="46" t="str">
        <f>TRIM('APH KIC KIA PC'!D126)</f>
        <v/>
      </c>
      <c r="F126" s="31" t="str">
        <f>TRIM('APH KIC KIA PC'!Q126)</f>
        <v/>
      </c>
      <c r="G126" s="28" t="s">
        <v>2005</v>
      </c>
      <c r="H126" s="25" t="str">
        <f>'APH KIC KIA PC'!E126</f>
        <v/>
      </c>
      <c r="I126" s="29" t="str">
        <f>TRIM('1. Artikeldata Grund'!F126)</f>
        <v/>
      </c>
      <c r="J126" s="22"/>
      <c r="K126" s="22"/>
      <c r="L126" s="29" t="str">
        <f>LEFT('4. Inköpsdata'!O126,2)</f>
        <v>Vä</v>
      </c>
      <c r="M126" s="28">
        <v>1</v>
      </c>
      <c r="N126" s="26" t="e">
        <f>ROUND('4. Inköpsdata'!K126,2)</f>
        <v>#VALUE!</v>
      </c>
      <c r="O126" s="209"/>
      <c r="P126" s="22"/>
      <c r="Q126" s="35" t="str">
        <f>'4. Inköpsdata'!H126</f>
        <v>SEK</v>
      </c>
      <c r="R126" s="22"/>
      <c r="S126" s="22"/>
      <c r="T126" s="22"/>
      <c r="U126" s="22"/>
      <c r="V126" s="29" t="str">
        <f>'4. Inköpsdata'!E126</f>
        <v>ST</v>
      </c>
      <c r="W126" s="29" t="s">
        <v>1895</v>
      </c>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row>
    <row r="127" spans="1:48" ht="15" x14ac:dyDescent="0.25">
      <c r="A127" s="21">
        <v>123</v>
      </c>
      <c r="B127" s="21" t="str">
        <f>'APH KIC KIA PC'!I127</f>
        <v>Välj…</v>
      </c>
      <c r="C127" s="21" t="str">
        <f>'APH KIC KIA PC'!K127</f>
        <v>Välj…</v>
      </c>
      <c r="D127" s="28">
        <v>1</v>
      </c>
      <c r="E127" s="46" t="str">
        <f>TRIM('APH KIC KIA PC'!D127)</f>
        <v/>
      </c>
      <c r="F127" s="31" t="str">
        <f>TRIM('APH KIC KIA PC'!Q127)</f>
        <v/>
      </c>
      <c r="G127" s="28" t="s">
        <v>2005</v>
      </c>
      <c r="H127" s="25" t="str">
        <f>'APH KIC KIA PC'!E127</f>
        <v/>
      </c>
      <c r="I127" s="29" t="str">
        <f>TRIM('1. Artikeldata Grund'!F127)</f>
        <v/>
      </c>
      <c r="J127" s="22"/>
      <c r="K127" s="22"/>
      <c r="L127" s="29" t="str">
        <f>LEFT('4. Inköpsdata'!O127,2)</f>
        <v>Vä</v>
      </c>
      <c r="M127" s="28">
        <v>1</v>
      </c>
      <c r="N127" s="26" t="e">
        <f>ROUND('4. Inköpsdata'!K127,2)</f>
        <v>#VALUE!</v>
      </c>
      <c r="O127" s="209"/>
      <c r="P127" s="22"/>
      <c r="Q127" s="35" t="str">
        <f>'4. Inköpsdata'!H127</f>
        <v>SEK</v>
      </c>
      <c r="R127" s="22"/>
      <c r="S127" s="22"/>
      <c r="T127" s="22"/>
      <c r="U127" s="22"/>
      <c r="V127" s="29" t="str">
        <f>'4. Inköpsdata'!E127</f>
        <v>ST</v>
      </c>
      <c r="W127" s="29" t="s">
        <v>1895</v>
      </c>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row>
    <row r="128" spans="1:48" ht="15" x14ac:dyDescent="0.25">
      <c r="A128" s="21">
        <v>124</v>
      </c>
      <c r="B128" s="21" t="str">
        <f>'APH KIC KIA PC'!I128</f>
        <v>Välj…</v>
      </c>
      <c r="C128" s="21" t="str">
        <f>'APH KIC KIA PC'!K128</f>
        <v>Välj…</v>
      </c>
      <c r="D128" s="28">
        <v>1</v>
      </c>
      <c r="E128" s="46" t="str">
        <f>TRIM('APH KIC KIA PC'!D128)</f>
        <v/>
      </c>
      <c r="F128" s="31" t="str">
        <f>TRIM('APH KIC KIA PC'!Q128)</f>
        <v/>
      </c>
      <c r="G128" s="28" t="s">
        <v>2005</v>
      </c>
      <c r="H128" s="25" t="str">
        <f>'APH KIC KIA PC'!E128</f>
        <v/>
      </c>
      <c r="I128" s="29" t="str">
        <f>TRIM('1. Artikeldata Grund'!F128)</f>
        <v/>
      </c>
      <c r="J128" s="22"/>
      <c r="K128" s="22"/>
      <c r="L128" s="29" t="str">
        <f>LEFT('4. Inköpsdata'!O128,2)</f>
        <v>Vä</v>
      </c>
      <c r="M128" s="28">
        <v>1</v>
      </c>
      <c r="N128" s="26" t="e">
        <f>ROUND('4. Inköpsdata'!K128,2)</f>
        <v>#VALUE!</v>
      </c>
      <c r="O128" s="209"/>
      <c r="P128" s="22"/>
      <c r="Q128" s="35" t="str">
        <f>'4. Inköpsdata'!H128</f>
        <v>SEK</v>
      </c>
      <c r="R128" s="22"/>
      <c r="S128" s="22"/>
      <c r="T128" s="22"/>
      <c r="U128" s="22"/>
      <c r="V128" s="29" t="str">
        <f>'4. Inköpsdata'!E128</f>
        <v>ST</v>
      </c>
      <c r="W128" s="29" t="s">
        <v>1895</v>
      </c>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row>
    <row r="129" spans="1:48" ht="15" x14ac:dyDescent="0.25">
      <c r="A129" s="21">
        <v>125</v>
      </c>
      <c r="B129" s="21" t="str">
        <f>'APH KIC KIA PC'!I129</f>
        <v>Välj…</v>
      </c>
      <c r="C129" s="21" t="str">
        <f>'APH KIC KIA PC'!K129</f>
        <v>Välj…</v>
      </c>
      <c r="D129" s="28">
        <v>1</v>
      </c>
      <c r="E129" s="46" t="str">
        <f>TRIM('APH KIC KIA PC'!D129)</f>
        <v/>
      </c>
      <c r="F129" s="31" t="str">
        <f>TRIM('APH KIC KIA PC'!Q129)</f>
        <v/>
      </c>
      <c r="G129" s="28" t="s">
        <v>2005</v>
      </c>
      <c r="H129" s="25" t="str">
        <f>'APH KIC KIA PC'!E129</f>
        <v/>
      </c>
      <c r="I129" s="29" t="str">
        <f>TRIM('1. Artikeldata Grund'!F129)</f>
        <v/>
      </c>
      <c r="J129" s="22"/>
      <c r="K129" s="22"/>
      <c r="L129" s="29" t="str">
        <f>LEFT('4. Inköpsdata'!O129,2)</f>
        <v>Vä</v>
      </c>
      <c r="M129" s="28">
        <v>1</v>
      </c>
      <c r="N129" s="26" t="e">
        <f>ROUND('4. Inköpsdata'!K129,2)</f>
        <v>#VALUE!</v>
      </c>
      <c r="O129" s="209"/>
      <c r="P129" s="22"/>
      <c r="Q129" s="35" t="str">
        <f>'4. Inköpsdata'!H129</f>
        <v>SEK</v>
      </c>
      <c r="R129" s="22"/>
      <c r="S129" s="22"/>
      <c r="T129" s="22"/>
      <c r="U129" s="22"/>
      <c r="V129" s="29" t="str">
        <f>'4. Inköpsdata'!E129</f>
        <v>ST</v>
      </c>
      <c r="W129" s="29" t="s">
        <v>1895</v>
      </c>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row>
    <row r="130" spans="1:48" ht="15" x14ac:dyDescent="0.25">
      <c r="A130" s="21">
        <v>126</v>
      </c>
      <c r="B130" s="21" t="str">
        <f>'APH KIC KIA PC'!I130</f>
        <v>Välj…</v>
      </c>
      <c r="C130" s="21" t="str">
        <f>'APH KIC KIA PC'!K130</f>
        <v>Välj…</v>
      </c>
      <c r="D130" s="28">
        <v>1</v>
      </c>
      <c r="E130" s="46" t="str">
        <f>TRIM('APH KIC KIA PC'!D130)</f>
        <v/>
      </c>
      <c r="F130" s="31" t="str">
        <f>TRIM('APH KIC KIA PC'!Q130)</f>
        <v/>
      </c>
      <c r="G130" s="28" t="s">
        <v>2005</v>
      </c>
      <c r="H130" s="25" t="str">
        <f>'APH KIC KIA PC'!E130</f>
        <v/>
      </c>
      <c r="I130" s="29" t="str">
        <f>TRIM('1. Artikeldata Grund'!F130)</f>
        <v/>
      </c>
      <c r="J130" s="22"/>
      <c r="K130" s="22"/>
      <c r="L130" s="29" t="str">
        <f>LEFT('4. Inköpsdata'!O130,2)</f>
        <v>Vä</v>
      </c>
      <c r="M130" s="28">
        <v>1</v>
      </c>
      <c r="N130" s="26" t="e">
        <f>ROUND('4. Inköpsdata'!K130,2)</f>
        <v>#VALUE!</v>
      </c>
      <c r="O130" s="209"/>
      <c r="P130" s="22"/>
      <c r="Q130" s="35" t="str">
        <f>'4. Inköpsdata'!H130</f>
        <v>SEK</v>
      </c>
      <c r="R130" s="22"/>
      <c r="S130" s="22"/>
      <c r="T130" s="22"/>
      <c r="U130" s="22"/>
      <c r="V130" s="29" t="str">
        <f>'4. Inköpsdata'!E130</f>
        <v>ST</v>
      </c>
      <c r="W130" s="29" t="s">
        <v>1895</v>
      </c>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row>
    <row r="131" spans="1:48" ht="15" x14ac:dyDescent="0.25">
      <c r="A131" s="21">
        <v>127</v>
      </c>
      <c r="B131" s="21" t="str">
        <f>'APH KIC KIA PC'!I131</f>
        <v>Välj…</v>
      </c>
      <c r="C131" s="21" t="str">
        <f>'APH KIC KIA PC'!K131</f>
        <v>Välj…</v>
      </c>
      <c r="D131" s="28">
        <v>1</v>
      </c>
      <c r="E131" s="46" t="str">
        <f>TRIM('APH KIC KIA PC'!D131)</f>
        <v/>
      </c>
      <c r="F131" s="31" t="str">
        <f>TRIM('APH KIC KIA PC'!Q131)</f>
        <v/>
      </c>
      <c r="G131" s="28" t="s">
        <v>2005</v>
      </c>
      <c r="H131" s="25" t="str">
        <f>'APH KIC KIA PC'!E131</f>
        <v/>
      </c>
      <c r="I131" s="29" t="str">
        <f>TRIM('1. Artikeldata Grund'!F131)</f>
        <v/>
      </c>
      <c r="J131" s="22"/>
      <c r="K131" s="22"/>
      <c r="L131" s="29" t="str">
        <f>LEFT('4. Inköpsdata'!O131,2)</f>
        <v>Vä</v>
      </c>
      <c r="M131" s="28">
        <v>1</v>
      </c>
      <c r="N131" s="26" t="e">
        <f>ROUND('4. Inköpsdata'!K131,2)</f>
        <v>#VALUE!</v>
      </c>
      <c r="O131" s="209"/>
      <c r="P131" s="22"/>
      <c r="Q131" s="35" t="str">
        <f>'4. Inköpsdata'!H131</f>
        <v>SEK</v>
      </c>
      <c r="R131" s="22"/>
      <c r="S131" s="22"/>
      <c r="T131" s="22"/>
      <c r="U131" s="22"/>
      <c r="V131" s="29" t="str">
        <f>'4. Inköpsdata'!E131</f>
        <v>ST</v>
      </c>
      <c r="W131" s="29" t="s">
        <v>1895</v>
      </c>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row>
    <row r="132" spans="1:48" ht="15" x14ac:dyDescent="0.25">
      <c r="A132" s="21">
        <v>128</v>
      </c>
      <c r="B132" s="21" t="str">
        <f>'APH KIC KIA PC'!I132</f>
        <v>Välj…</v>
      </c>
      <c r="C132" s="21" t="str">
        <f>'APH KIC KIA PC'!K132</f>
        <v>Välj…</v>
      </c>
      <c r="D132" s="28">
        <v>1</v>
      </c>
      <c r="E132" s="46" t="str">
        <f>TRIM('APH KIC KIA PC'!D132)</f>
        <v/>
      </c>
      <c r="F132" s="31" t="str">
        <f>TRIM('APH KIC KIA PC'!Q132)</f>
        <v/>
      </c>
      <c r="G132" s="28" t="s">
        <v>2005</v>
      </c>
      <c r="H132" s="25" t="str">
        <f>'APH KIC KIA PC'!E132</f>
        <v/>
      </c>
      <c r="I132" s="29" t="str">
        <f>TRIM('1. Artikeldata Grund'!F132)</f>
        <v/>
      </c>
      <c r="J132" s="22"/>
      <c r="K132" s="22"/>
      <c r="L132" s="29" t="str">
        <f>LEFT('4. Inköpsdata'!O132,2)</f>
        <v>Vä</v>
      </c>
      <c r="M132" s="28">
        <v>1</v>
      </c>
      <c r="N132" s="26" t="e">
        <f>ROUND('4. Inköpsdata'!K132,2)</f>
        <v>#VALUE!</v>
      </c>
      <c r="O132" s="209"/>
      <c r="P132" s="22"/>
      <c r="Q132" s="35" t="str">
        <f>'4. Inköpsdata'!H132</f>
        <v>SEK</v>
      </c>
      <c r="R132" s="22"/>
      <c r="S132" s="22"/>
      <c r="T132" s="22"/>
      <c r="U132" s="22"/>
      <c r="V132" s="29" t="str">
        <f>'4. Inköpsdata'!E132</f>
        <v>ST</v>
      </c>
      <c r="W132" s="29" t="s">
        <v>1895</v>
      </c>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row>
    <row r="133" spans="1:48" ht="15" x14ac:dyDescent="0.25">
      <c r="A133" s="21">
        <v>129</v>
      </c>
      <c r="B133" s="21" t="str">
        <f>'APH KIC KIA PC'!I133</f>
        <v>Välj…</v>
      </c>
      <c r="C133" s="21" t="str">
        <f>'APH KIC KIA PC'!K133</f>
        <v>Välj…</v>
      </c>
      <c r="D133" s="28">
        <v>1</v>
      </c>
      <c r="E133" s="46" t="str">
        <f>TRIM('APH KIC KIA PC'!D133)</f>
        <v/>
      </c>
      <c r="F133" s="31" t="str">
        <f>TRIM('APH KIC KIA PC'!Q133)</f>
        <v/>
      </c>
      <c r="G133" s="28" t="s">
        <v>2005</v>
      </c>
      <c r="H133" s="25" t="str">
        <f>'APH KIC KIA PC'!E133</f>
        <v/>
      </c>
      <c r="I133" s="29" t="str">
        <f>TRIM('1. Artikeldata Grund'!F133)</f>
        <v/>
      </c>
      <c r="J133" s="22"/>
      <c r="K133" s="22"/>
      <c r="L133" s="29" t="str">
        <f>LEFT('4. Inköpsdata'!O133,2)</f>
        <v>Vä</v>
      </c>
      <c r="M133" s="28">
        <v>1</v>
      </c>
      <c r="N133" s="26" t="e">
        <f>ROUND('4. Inköpsdata'!K133,2)</f>
        <v>#VALUE!</v>
      </c>
      <c r="O133" s="209"/>
      <c r="P133" s="22"/>
      <c r="Q133" s="35" t="str">
        <f>'4. Inköpsdata'!H133</f>
        <v>SEK</v>
      </c>
      <c r="R133" s="22"/>
      <c r="S133" s="22"/>
      <c r="T133" s="22"/>
      <c r="U133" s="22"/>
      <c r="V133" s="29" t="str">
        <f>'4. Inköpsdata'!E133</f>
        <v>ST</v>
      </c>
      <c r="W133" s="29" t="s">
        <v>1895</v>
      </c>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row>
    <row r="134" spans="1:48" ht="15" x14ac:dyDescent="0.25">
      <c r="A134" s="21">
        <v>130</v>
      </c>
      <c r="B134" s="21" t="str">
        <f>'APH KIC KIA PC'!I134</f>
        <v>Välj…</v>
      </c>
      <c r="C134" s="21" t="str">
        <f>'APH KIC KIA PC'!K134</f>
        <v>Välj…</v>
      </c>
      <c r="D134" s="28">
        <v>1</v>
      </c>
      <c r="E134" s="46" t="str">
        <f>TRIM('APH KIC KIA PC'!D134)</f>
        <v/>
      </c>
      <c r="F134" s="31" t="str">
        <f>TRIM('APH KIC KIA PC'!Q134)</f>
        <v/>
      </c>
      <c r="G134" s="28" t="s">
        <v>2005</v>
      </c>
      <c r="H134" s="25" t="str">
        <f>'APH KIC KIA PC'!E134</f>
        <v/>
      </c>
      <c r="I134" s="29" t="str">
        <f>TRIM('1. Artikeldata Grund'!F134)</f>
        <v/>
      </c>
      <c r="J134" s="22"/>
      <c r="K134" s="22"/>
      <c r="L134" s="29" t="str">
        <f>LEFT('4. Inköpsdata'!O134,2)</f>
        <v>Vä</v>
      </c>
      <c r="M134" s="28">
        <v>1</v>
      </c>
      <c r="N134" s="26" t="e">
        <f>ROUND('4. Inköpsdata'!K134,2)</f>
        <v>#VALUE!</v>
      </c>
      <c r="O134" s="209"/>
      <c r="P134" s="22"/>
      <c r="Q134" s="35" t="str">
        <f>'4. Inköpsdata'!H134</f>
        <v>SEK</v>
      </c>
      <c r="R134" s="22"/>
      <c r="S134" s="22"/>
      <c r="T134" s="22"/>
      <c r="U134" s="22"/>
      <c r="V134" s="29" t="str">
        <f>'4. Inköpsdata'!E134</f>
        <v>ST</v>
      </c>
      <c r="W134" s="29" t="s">
        <v>1895</v>
      </c>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row>
    <row r="135" spans="1:48" ht="15" x14ac:dyDescent="0.25">
      <c r="A135" s="21">
        <v>131</v>
      </c>
      <c r="B135" s="21" t="str">
        <f>'APH KIC KIA PC'!I135</f>
        <v>Välj…</v>
      </c>
      <c r="C135" s="21" t="str">
        <f>'APH KIC KIA PC'!K135</f>
        <v>Välj…</v>
      </c>
      <c r="D135" s="28">
        <v>1</v>
      </c>
      <c r="E135" s="46" t="str">
        <f>TRIM('APH KIC KIA PC'!D135)</f>
        <v/>
      </c>
      <c r="F135" s="31" t="str">
        <f>TRIM('APH KIC KIA PC'!Q135)</f>
        <v/>
      </c>
      <c r="G135" s="28" t="s">
        <v>2005</v>
      </c>
      <c r="H135" s="25" t="str">
        <f>'APH KIC KIA PC'!E135</f>
        <v/>
      </c>
      <c r="I135" s="29" t="str">
        <f>TRIM('1. Artikeldata Grund'!F135)</f>
        <v/>
      </c>
      <c r="J135" s="22"/>
      <c r="K135" s="22"/>
      <c r="L135" s="29" t="str">
        <f>LEFT('4. Inköpsdata'!O135,2)</f>
        <v>Vä</v>
      </c>
      <c r="M135" s="28">
        <v>1</v>
      </c>
      <c r="N135" s="26" t="e">
        <f>ROUND('4. Inköpsdata'!K135,2)</f>
        <v>#VALUE!</v>
      </c>
      <c r="O135" s="209"/>
      <c r="P135" s="22"/>
      <c r="Q135" s="35" t="str">
        <f>'4. Inköpsdata'!H135</f>
        <v>SEK</v>
      </c>
      <c r="R135" s="22"/>
      <c r="S135" s="22"/>
      <c r="T135" s="22"/>
      <c r="U135" s="22"/>
      <c r="V135" s="29" t="str">
        <f>'4. Inköpsdata'!E135</f>
        <v>ST</v>
      </c>
      <c r="W135" s="29" t="s">
        <v>1895</v>
      </c>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row>
    <row r="136" spans="1:48" ht="15" x14ac:dyDescent="0.25">
      <c r="A136" s="21">
        <v>132</v>
      </c>
      <c r="B136" s="21" t="str">
        <f>'APH KIC KIA PC'!I136</f>
        <v>Välj…</v>
      </c>
      <c r="C136" s="21" t="str">
        <f>'APH KIC KIA PC'!K136</f>
        <v>Välj…</v>
      </c>
      <c r="D136" s="28">
        <v>1</v>
      </c>
      <c r="E136" s="46" t="str">
        <f>TRIM('APH KIC KIA PC'!D136)</f>
        <v/>
      </c>
      <c r="F136" s="31" t="str">
        <f>TRIM('APH KIC KIA PC'!Q136)</f>
        <v/>
      </c>
      <c r="G136" s="28" t="s">
        <v>2005</v>
      </c>
      <c r="H136" s="25" t="str">
        <f>'APH KIC KIA PC'!E136</f>
        <v/>
      </c>
      <c r="I136" s="29" t="str">
        <f>TRIM('1. Artikeldata Grund'!F136)</f>
        <v/>
      </c>
      <c r="J136" s="22"/>
      <c r="K136" s="22"/>
      <c r="L136" s="29" t="str">
        <f>LEFT('4. Inköpsdata'!O136,2)</f>
        <v>Vä</v>
      </c>
      <c r="M136" s="28">
        <v>1</v>
      </c>
      <c r="N136" s="26" t="e">
        <f>ROUND('4. Inköpsdata'!K136,2)</f>
        <v>#VALUE!</v>
      </c>
      <c r="O136" s="209"/>
      <c r="P136" s="22"/>
      <c r="Q136" s="35" t="str">
        <f>'4. Inköpsdata'!H136</f>
        <v>SEK</v>
      </c>
      <c r="R136" s="22"/>
      <c r="S136" s="22"/>
      <c r="T136" s="22"/>
      <c r="U136" s="22"/>
      <c r="V136" s="29" t="str">
        <f>'4. Inköpsdata'!E136</f>
        <v>ST</v>
      </c>
      <c r="W136" s="29" t="s">
        <v>1895</v>
      </c>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row>
    <row r="137" spans="1:48" ht="15" x14ac:dyDescent="0.25">
      <c r="A137" s="21">
        <v>133</v>
      </c>
      <c r="B137" s="21" t="str">
        <f>'APH KIC KIA PC'!I137</f>
        <v>Välj…</v>
      </c>
      <c r="C137" s="21" t="str">
        <f>'APH KIC KIA PC'!K137</f>
        <v>Välj…</v>
      </c>
      <c r="D137" s="28">
        <v>1</v>
      </c>
      <c r="E137" s="46" t="str">
        <f>TRIM('APH KIC KIA PC'!D137)</f>
        <v/>
      </c>
      <c r="F137" s="31" t="str">
        <f>TRIM('APH KIC KIA PC'!Q137)</f>
        <v/>
      </c>
      <c r="G137" s="28" t="s">
        <v>2005</v>
      </c>
      <c r="H137" s="25" t="str">
        <f>'APH KIC KIA PC'!E137</f>
        <v/>
      </c>
      <c r="I137" s="29" t="str">
        <f>TRIM('1. Artikeldata Grund'!F137)</f>
        <v/>
      </c>
      <c r="J137" s="22"/>
      <c r="K137" s="22"/>
      <c r="L137" s="29" t="str">
        <f>LEFT('4. Inköpsdata'!O137,2)</f>
        <v>Vä</v>
      </c>
      <c r="M137" s="28">
        <v>1</v>
      </c>
      <c r="N137" s="26" t="e">
        <f>ROUND('4. Inköpsdata'!K137,2)</f>
        <v>#VALUE!</v>
      </c>
      <c r="O137" s="209"/>
      <c r="P137" s="22"/>
      <c r="Q137" s="35" t="str">
        <f>'4. Inköpsdata'!H137</f>
        <v>SEK</v>
      </c>
      <c r="R137" s="22"/>
      <c r="S137" s="22"/>
      <c r="T137" s="22"/>
      <c r="U137" s="22"/>
      <c r="V137" s="29" t="str">
        <f>'4. Inköpsdata'!E137</f>
        <v>ST</v>
      </c>
      <c r="W137" s="29" t="s">
        <v>1895</v>
      </c>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15" x14ac:dyDescent="0.25">
      <c r="A138" s="21">
        <v>134</v>
      </c>
      <c r="B138" s="21" t="str">
        <f>'APH KIC KIA PC'!I138</f>
        <v>Välj…</v>
      </c>
      <c r="C138" s="21" t="str">
        <f>'APH KIC KIA PC'!K138</f>
        <v>Välj…</v>
      </c>
      <c r="D138" s="28">
        <v>1</v>
      </c>
      <c r="E138" s="46" t="str">
        <f>TRIM('APH KIC KIA PC'!D138)</f>
        <v/>
      </c>
      <c r="F138" s="31" t="str">
        <f>TRIM('APH KIC KIA PC'!Q138)</f>
        <v/>
      </c>
      <c r="G138" s="28" t="s">
        <v>2005</v>
      </c>
      <c r="H138" s="25" t="str">
        <f>'APH KIC KIA PC'!E138</f>
        <v/>
      </c>
      <c r="I138" s="29" t="str">
        <f>TRIM('1. Artikeldata Grund'!F138)</f>
        <v/>
      </c>
      <c r="J138" s="22"/>
      <c r="K138" s="22"/>
      <c r="L138" s="29" t="str">
        <f>LEFT('4. Inköpsdata'!O138,2)</f>
        <v>Vä</v>
      </c>
      <c r="M138" s="28">
        <v>1</v>
      </c>
      <c r="N138" s="26" t="e">
        <f>ROUND('4. Inköpsdata'!K138,2)</f>
        <v>#VALUE!</v>
      </c>
      <c r="O138" s="209"/>
      <c r="P138" s="22"/>
      <c r="Q138" s="35" t="str">
        <f>'4. Inköpsdata'!H138</f>
        <v>SEK</v>
      </c>
      <c r="R138" s="22"/>
      <c r="S138" s="22"/>
      <c r="T138" s="22"/>
      <c r="U138" s="22"/>
      <c r="V138" s="29" t="str">
        <f>'4. Inköpsdata'!E138</f>
        <v>ST</v>
      </c>
      <c r="W138" s="29" t="s">
        <v>1895</v>
      </c>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row>
    <row r="139" spans="1:48" ht="15" x14ac:dyDescent="0.25">
      <c r="A139" s="21">
        <v>135</v>
      </c>
      <c r="B139" s="21" t="str">
        <f>'APH KIC KIA PC'!I139</f>
        <v>Välj…</v>
      </c>
      <c r="C139" s="21" t="str">
        <f>'APH KIC KIA PC'!K139</f>
        <v>Välj…</v>
      </c>
      <c r="D139" s="28">
        <v>1</v>
      </c>
      <c r="E139" s="46" t="str">
        <f>TRIM('APH KIC KIA PC'!D139)</f>
        <v/>
      </c>
      <c r="F139" s="31" t="str">
        <f>TRIM('APH KIC KIA PC'!Q139)</f>
        <v/>
      </c>
      <c r="G139" s="28" t="s">
        <v>2005</v>
      </c>
      <c r="H139" s="25" t="str">
        <f>'APH KIC KIA PC'!E139</f>
        <v/>
      </c>
      <c r="I139" s="29" t="str">
        <f>TRIM('1. Artikeldata Grund'!F139)</f>
        <v/>
      </c>
      <c r="J139" s="22"/>
      <c r="K139" s="22"/>
      <c r="L139" s="29" t="str">
        <f>LEFT('4. Inköpsdata'!O139,2)</f>
        <v>Vä</v>
      </c>
      <c r="M139" s="28">
        <v>1</v>
      </c>
      <c r="N139" s="26" t="e">
        <f>ROUND('4. Inköpsdata'!K139,2)</f>
        <v>#VALUE!</v>
      </c>
      <c r="O139" s="209"/>
      <c r="P139" s="22"/>
      <c r="Q139" s="35" t="str">
        <f>'4. Inköpsdata'!H139</f>
        <v>SEK</v>
      </c>
      <c r="R139" s="22"/>
      <c r="S139" s="22"/>
      <c r="T139" s="22"/>
      <c r="U139" s="22"/>
      <c r="V139" s="29" t="str">
        <f>'4. Inköpsdata'!E139</f>
        <v>ST</v>
      </c>
      <c r="W139" s="29" t="s">
        <v>1895</v>
      </c>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row>
    <row r="140" spans="1:48" ht="15" x14ac:dyDescent="0.25">
      <c r="A140" s="21">
        <v>136</v>
      </c>
      <c r="B140" s="21" t="str">
        <f>'APH KIC KIA PC'!I140</f>
        <v>Välj…</v>
      </c>
      <c r="C140" s="21" t="str">
        <f>'APH KIC KIA PC'!K140</f>
        <v>Välj…</v>
      </c>
      <c r="D140" s="28">
        <v>1</v>
      </c>
      <c r="E140" s="46" t="str">
        <f>TRIM('APH KIC KIA PC'!D140)</f>
        <v/>
      </c>
      <c r="F140" s="31" t="str">
        <f>TRIM('APH KIC KIA PC'!Q140)</f>
        <v/>
      </c>
      <c r="G140" s="28" t="s">
        <v>2005</v>
      </c>
      <c r="H140" s="25" t="str">
        <f>'APH KIC KIA PC'!E140</f>
        <v/>
      </c>
      <c r="I140" s="29" t="str">
        <f>TRIM('1. Artikeldata Grund'!F140)</f>
        <v/>
      </c>
      <c r="J140" s="22"/>
      <c r="K140" s="22"/>
      <c r="L140" s="29" t="str">
        <f>LEFT('4. Inköpsdata'!O140,2)</f>
        <v>Vä</v>
      </c>
      <c r="M140" s="28">
        <v>1</v>
      </c>
      <c r="N140" s="26" t="e">
        <f>ROUND('4. Inköpsdata'!K140,2)</f>
        <v>#VALUE!</v>
      </c>
      <c r="O140" s="209"/>
      <c r="P140" s="22"/>
      <c r="Q140" s="35" t="str">
        <f>'4. Inköpsdata'!H140</f>
        <v>SEK</v>
      </c>
      <c r="R140" s="22"/>
      <c r="S140" s="22"/>
      <c r="T140" s="22"/>
      <c r="U140" s="22"/>
      <c r="V140" s="29" t="str">
        <f>'4. Inköpsdata'!E140</f>
        <v>ST</v>
      </c>
      <c r="W140" s="29" t="s">
        <v>1895</v>
      </c>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row>
    <row r="141" spans="1:48" ht="15" x14ac:dyDescent="0.25">
      <c r="A141" s="21">
        <v>137</v>
      </c>
      <c r="B141" s="21" t="str">
        <f>'APH KIC KIA PC'!I141</f>
        <v>Välj…</v>
      </c>
      <c r="C141" s="21" t="str">
        <f>'APH KIC KIA PC'!K141</f>
        <v>Välj…</v>
      </c>
      <c r="D141" s="28">
        <v>1</v>
      </c>
      <c r="E141" s="46" t="str">
        <f>TRIM('APH KIC KIA PC'!D141)</f>
        <v/>
      </c>
      <c r="F141" s="31" t="str">
        <f>TRIM('APH KIC KIA PC'!Q141)</f>
        <v/>
      </c>
      <c r="G141" s="28" t="s">
        <v>2005</v>
      </c>
      <c r="H141" s="25" t="str">
        <f>'APH KIC KIA PC'!E141</f>
        <v/>
      </c>
      <c r="I141" s="29" t="str">
        <f>TRIM('1. Artikeldata Grund'!F141)</f>
        <v/>
      </c>
      <c r="J141" s="22"/>
      <c r="K141" s="22"/>
      <c r="L141" s="29" t="str">
        <f>LEFT('4. Inköpsdata'!O141,2)</f>
        <v>Vä</v>
      </c>
      <c r="M141" s="28">
        <v>1</v>
      </c>
      <c r="N141" s="26" t="e">
        <f>ROUND('4. Inköpsdata'!K141,2)</f>
        <v>#VALUE!</v>
      </c>
      <c r="O141" s="209"/>
      <c r="P141" s="22"/>
      <c r="Q141" s="35" t="str">
        <f>'4. Inköpsdata'!H141</f>
        <v>SEK</v>
      </c>
      <c r="R141" s="22"/>
      <c r="S141" s="22"/>
      <c r="T141" s="22"/>
      <c r="U141" s="22"/>
      <c r="V141" s="29" t="str">
        <f>'4. Inköpsdata'!E141</f>
        <v>ST</v>
      </c>
      <c r="W141" s="29" t="s">
        <v>1895</v>
      </c>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row>
    <row r="142" spans="1:48" ht="15" x14ac:dyDescent="0.25">
      <c r="A142" s="21">
        <v>138</v>
      </c>
      <c r="B142" s="21" t="str">
        <f>'APH KIC KIA PC'!I142</f>
        <v>Välj…</v>
      </c>
      <c r="C142" s="21" t="str">
        <f>'APH KIC KIA PC'!K142</f>
        <v>Välj…</v>
      </c>
      <c r="D142" s="28">
        <v>1</v>
      </c>
      <c r="E142" s="46" t="str">
        <f>TRIM('APH KIC KIA PC'!D142)</f>
        <v/>
      </c>
      <c r="F142" s="31" t="str">
        <f>TRIM('APH KIC KIA PC'!Q142)</f>
        <v/>
      </c>
      <c r="G142" s="28" t="s">
        <v>2005</v>
      </c>
      <c r="H142" s="25" t="str">
        <f>'APH KIC KIA PC'!E142</f>
        <v/>
      </c>
      <c r="I142" s="29" t="str">
        <f>TRIM('1. Artikeldata Grund'!F142)</f>
        <v/>
      </c>
      <c r="J142" s="22"/>
      <c r="K142" s="22"/>
      <c r="L142" s="29" t="str">
        <f>LEFT('4. Inköpsdata'!O142,2)</f>
        <v>Vä</v>
      </c>
      <c r="M142" s="28">
        <v>1</v>
      </c>
      <c r="N142" s="26" t="e">
        <f>ROUND('4. Inköpsdata'!K142,2)</f>
        <v>#VALUE!</v>
      </c>
      <c r="O142" s="209"/>
      <c r="P142" s="22"/>
      <c r="Q142" s="35" t="str">
        <f>'4. Inköpsdata'!H142</f>
        <v>SEK</v>
      </c>
      <c r="R142" s="22"/>
      <c r="S142" s="22"/>
      <c r="T142" s="22"/>
      <c r="U142" s="22"/>
      <c r="V142" s="29" t="str">
        <f>'4. Inköpsdata'!E142</f>
        <v>ST</v>
      </c>
      <c r="W142" s="29" t="s">
        <v>1895</v>
      </c>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row>
    <row r="143" spans="1:48" ht="15" x14ac:dyDescent="0.25">
      <c r="A143" s="21">
        <v>139</v>
      </c>
      <c r="B143" s="21" t="str">
        <f>'APH KIC KIA PC'!I143</f>
        <v>Välj…</v>
      </c>
      <c r="C143" s="21" t="str">
        <f>'APH KIC KIA PC'!K143</f>
        <v>Välj…</v>
      </c>
      <c r="D143" s="28">
        <v>1</v>
      </c>
      <c r="E143" s="46" t="str">
        <f>TRIM('APH KIC KIA PC'!D143)</f>
        <v/>
      </c>
      <c r="F143" s="31" t="str">
        <f>TRIM('APH KIC KIA PC'!Q143)</f>
        <v/>
      </c>
      <c r="G143" s="28" t="s">
        <v>2005</v>
      </c>
      <c r="H143" s="25" t="str">
        <f>'APH KIC KIA PC'!E143</f>
        <v/>
      </c>
      <c r="I143" s="29" t="str">
        <f>TRIM('1. Artikeldata Grund'!F143)</f>
        <v/>
      </c>
      <c r="J143" s="22"/>
      <c r="K143" s="22"/>
      <c r="L143" s="29" t="str">
        <f>LEFT('4. Inköpsdata'!O143,2)</f>
        <v>Vä</v>
      </c>
      <c r="M143" s="28">
        <v>1</v>
      </c>
      <c r="N143" s="26" t="e">
        <f>ROUND('4. Inköpsdata'!K143,2)</f>
        <v>#VALUE!</v>
      </c>
      <c r="O143" s="209"/>
      <c r="P143" s="22"/>
      <c r="Q143" s="35" t="str">
        <f>'4. Inköpsdata'!H143</f>
        <v>SEK</v>
      </c>
      <c r="R143" s="22"/>
      <c r="S143" s="22"/>
      <c r="T143" s="22"/>
      <c r="U143" s="22"/>
      <c r="V143" s="29" t="str">
        <f>'4. Inköpsdata'!E143</f>
        <v>ST</v>
      </c>
      <c r="W143" s="29" t="s">
        <v>1895</v>
      </c>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row>
    <row r="144" spans="1:48" ht="15" x14ac:dyDescent="0.25">
      <c r="A144" s="21">
        <v>140</v>
      </c>
      <c r="B144" s="21" t="str">
        <f>'APH KIC KIA PC'!I144</f>
        <v>Välj…</v>
      </c>
      <c r="C144" s="21" t="str">
        <f>'APH KIC KIA PC'!K144</f>
        <v>Välj…</v>
      </c>
      <c r="D144" s="28">
        <v>1</v>
      </c>
      <c r="E144" s="46" t="str">
        <f>TRIM('APH KIC KIA PC'!D144)</f>
        <v/>
      </c>
      <c r="F144" s="31" t="str">
        <f>TRIM('APH KIC KIA PC'!Q144)</f>
        <v/>
      </c>
      <c r="G144" s="28" t="s">
        <v>2005</v>
      </c>
      <c r="H144" s="25" t="str">
        <f>'APH KIC KIA PC'!E144</f>
        <v/>
      </c>
      <c r="I144" s="29" t="str">
        <f>TRIM('1. Artikeldata Grund'!F144)</f>
        <v/>
      </c>
      <c r="J144" s="22"/>
      <c r="K144" s="22"/>
      <c r="L144" s="29" t="str">
        <f>LEFT('4. Inköpsdata'!O144,2)</f>
        <v>Vä</v>
      </c>
      <c r="M144" s="28">
        <v>1</v>
      </c>
      <c r="N144" s="26" t="e">
        <f>ROUND('4. Inköpsdata'!K144,2)</f>
        <v>#VALUE!</v>
      </c>
      <c r="O144" s="209"/>
      <c r="P144" s="22"/>
      <c r="Q144" s="35" t="str">
        <f>'4. Inköpsdata'!H144</f>
        <v>SEK</v>
      </c>
      <c r="R144" s="22"/>
      <c r="S144" s="22"/>
      <c r="T144" s="22"/>
      <c r="U144" s="22"/>
      <c r="V144" s="29" t="str">
        <f>'4. Inköpsdata'!E144</f>
        <v>ST</v>
      </c>
      <c r="W144" s="29" t="s">
        <v>1895</v>
      </c>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row>
    <row r="145" spans="1:48" ht="15" x14ac:dyDescent="0.25">
      <c r="A145" s="21">
        <v>141</v>
      </c>
      <c r="B145" s="21" t="str">
        <f>'APH KIC KIA PC'!I145</f>
        <v>Välj…</v>
      </c>
      <c r="C145" s="21" t="str">
        <f>'APH KIC KIA PC'!K145</f>
        <v>Välj…</v>
      </c>
      <c r="D145" s="28">
        <v>1</v>
      </c>
      <c r="E145" s="46" t="str">
        <f>TRIM('APH KIC KIA PC'!D145)</f>
        <v/>
      </c>
      <c r="F145" s="31" t="str">
        <f>TRIM('APH KIC KIA PC'!Q145)</f>
        <v/>
      </c>
      <c r="G145" s="28" t="s">
        <v>2005</v>
      </c>
      <c r="H145" s="25" t="str">
        <f>'APH KIC KIA PC'!E145</f>
        <v/>
      </c>
      <c r="I145" s="29" t="str">
        <f>TRIM('1. Artikeldata Grund'!F145)</f>
        <v/>
      </c>
      <c r="J145" s="22"/>
      <c r="K145" s="22"/>
      <c r="L145" s="29" t="str">
        <f>LEFT('4. Inköpsdata'!O145,2)</f>
        <v>Vä</v>
      </c>
      <c r="M145" s="28">
        <v>1</v>
      </c>
      <c r="N145" s="26" t="e">
        <f>ROUND('4. Inköpsdata'!K145,2)</f>
        <v>#VALUE!</v>
      </c>
      <c r="O145" s="209"/>
      <c r="P145" s="22"/>
      <c r="Q145" s="35" t="str">
        <f>'4. Inköpsdata'!H145</f>
        <v>SEK</v>
      </c>
      <c r="R145" s="22"/>
      <c r="S145" s="22"/>
      <c r="T145" s="22"/>
      <c r="U145" s="22"/>
      <c r="V145" s="29" t="str">
        <f>'4. Inköpsdata'!E145</f>
        <v>ST</v>
      </c>
      <c r="W145" s="29" t="s">
        <v>1895</v>
      </c>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row>
    <row r="146" spans="1:48" ht="15" x14ac:dyDescent="0.25">
      <c r="A146" s="21">
        <v>142</v>
      </c>
      <c r="B146" s="21" t="str">
        <f>'APH KIC KIA PC'!I146</f>
        <v>Välj…</v>
      </c>
      <c r="C146" s="21" t="str">
        <f>'APH KIC KIA PC'!K146</f>
        <v>Välj…</v>
      </c>
      <c r="D146" s="28">
        <v>1</v>
      </c>
      <c r="E146" s="46" t="str">
        <f>TRIM('APH KIC KIA PC'!D146)</f>
        <v/>
      </c>
      <c r="F146" s="31" t="str">
        <f>TRIM('APH KIC KIA PC'!Q146)</f>
        <v/>
      </c>
      <c r="G146" s="28" t="s">
        <v>2005</v>
      </c>
      <c r="H146" s="25" t="str">
        <f>'APH KIC KIA PC'!E146</f>
        <v/>
      </c>
      <c r="I146" s="29" t="str">
        <f>TRIM('1. Artikeldata Grund'!F146)</f>
        <v/>
      </c>
      <c r="J146" s="22"/>
      <c r="K146" s="22"/>
      <c r="L146" s="29" t="str">
        <f>LEFT('4. Inköpsdata'!O146,2)</f>
        <v>Vä</v>
      </c>
      <c r="M146" s="28">
        <v>1</v>
      </c>
      <c r="N146" s="26" t="e">
        <f>ROUND('4. Inköpsdata'!K146,2)</f>
        <v>#VALUE!</v>
      </c>
      <c r="O146" s="209"/>
      <c r="P146" s="22"/>
      <c r="Q146" s="35" t="str">
        <f>'4. Inköpsdata'!H146</f>
        <v>SEK</v>
      </c>
      <c r="R146" s="22"/>
      <c r="S146" s="22"/>
      <c r="T146" s="22"/>
      <c r="U146" s="22"/>
      <c r="V146" s="29" t="str">
        <f>'4. Inköpsdata'!E146</f>
        <v>ST</v>
      </c>
      <c r="W146" s="29" t="s">
        <v>1895</v>
      </c>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row>
    <row r="147" spans="1:48" ht="15" x14ac:dyDescent="0.25">
      <c r="A147" s="21">
        <v>143</v>
      </c>
      <c r="B147" s="21" t="str">
        <f>'APH KIC KIA PC'!I147</f>
        <v>Välj…</v>
      </c>
      <c r="C147" s="21" t="str">
        <f>'APH KIC KIA PC'!K147</f>
        <v>Välj…</v>
      </c>
      <c r="D147" s="28">
        <v>1</v>
      </c>
      <c r="E147" s="46" t="str">
        <f>TRIM('APH KIC KIA PC'!D147)</f>
        <v/>
      </c>
      <c r="F147" s="31" t="str">
        <f>TRIM('APH KIC KIA PC'!Q147)</f>
        <v/>
      </c>
      <c r="G147" s="28" t="s">
        <v>2005</v>
      </c>
      <c r="H147" s="25" t="str">
        <f>'APH KIC KIA PC'!E147</f>
        <v/>
      </c>
      <c r="I147" s="29" t="str">
        <f>TRIM('1. Artikeldata Grund'!F147)</f>
        <v/>
      </c>
      <c r="J147" s="22"/>
      <c r="K147" s="22"/>
      <c r="L147" s="29" t="str">
        <f>LEFT('4. Inköpsdata'!O147,2)</f>
        <v>Vä</v>
      </c>
      <c r="M147" s="28">
        <v>1</v>
      </c>
      <c r="N147" s="26" t="e">
        <f>ROUND('4. Inköpsdata'!K147,2)</f>
        <v>#VALUE!</v>
      </c>
      <c r="O147" s="209"/>
      <c r="P147" s="22"/>
      <c r="Q147" s="35" t="str">
        <f>'4. Inköpsdata'!H147</f>
        <v>SEK</v>
      </c>
      <c r="R147" s="22"/>
      <c r="S147" s="22"/>
      <c r="T147" s="22"/>
      <c r="U147" s="22"/>
      <c r="V147" s="29" t="str">
        <f>'4. Inköpsdata'!E147</f>
        <v>ST</v>
      </c>
      <c r="W147" s="29" t="s">
        <v>1895</v>
      </c>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row>
    <row r="148" spans="1:48" ht="15" x14ac:dyDescent="0.25">
      <c r="A148" s="21">
        <v>144</v>
      </c>
      <c r="B148" s="21" t="str">
        <f>'APH KIC KIA PC'!I148</f>
        <v>Välj…</v>
      </c>
      <c r="C148" s="21" t="str">
        <f>'APH KIC KIA PC'!K148</f>
        <v>Välj…</v>
      </c>
      <c r="D148" s="28">
        <v>1</v>
      </c>
      <c r="E148" s="46" t="str">
        <f>TRIM('APH KIC KIA PC'!D148)</f>
        <v/>
      </c>
      <c r="F148" s="31" t="str">
        <f>TRIM('APH KIC KIA PC'!Q148)</f>
        <v/>
      </c>
      <c r="G148" s="28" t="s">
        <v>2005</v>
      </c>
      <c r="H148" s="25" t="str">
        <f>'APH KIC KIA PC'!E148</f>
        <v/>
      </c>
      <c r="I148" s="29" t="str">
        <f>TRIM('1. Artikeldata Grund'!F148)</f>
        <v/>
      </c>
      <c r="J148" s="22"/>
      <c r="K148" s="22"/>
      <c r="L148" s="29" t="str">
        <f>LEFT('4. Inköpsdata'!O148,2)</f>
        <v>Vä</v>
      </c>
      <c r="M148" s="28">
        <v>1</v>
      </c>
      <c r="N148" s="26" t="e">
        <f>ROUND('4. Inköpsdata'!K148,2)</f>
        <v>#VALUE!</v>
      </c>
      <c r="O148" s="209"/>
      <c r="P148" s="22"/>
      <c r="Q148" s="35" t="str">
        <f>'4. Inköpsdata'!H148</f>
        <v>SEK</v>
      </c>
      <c r="R148" s="22"/>
      <c r="S148" s="22"/>
      <c r="T148" s="22"/>
      <c r="U148" s="22"/>
      <c r="V148" s="29" t="str">
        <f>'4. Inköpsdata'!E148</f>
        <v>ST</v>
      </c>
      <c r="W148" s="29" t="s">
        <v>1895</v>
      </c>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row>
    <row r="149" spans="1:48" ht="15" x14ac:dyDescent="0.25">
      <c r="A149" s="21">
        <v>145</v>
      </c>
      <c r="B149" s="21" t="str">
        <f>'APH KIC KIA PC'!I149</f>
        <v>Välj…</v>
      </c>
      <c r="C149" s="21" t="str">
        <f>'APH KIC KIA PC'!K149</f>
        <v>Välj…</v>
      </c>
      <c r="D149" s="28">
        <v>1</v>
      </c>
      <c r="E149" s="46" t="str">
        <f>TRIM('APH KIC KIA PC'!D149)</f>
        <v/>
      </c>
      <c r="F149" s="31" t="str">
        <f>TRIM('APH KIC KIA PC'!Q149)</f>
        <v/>
      </c>
      <c r="G149" s="28" t="s">
        <v>2005</v>
      </c>
      <c r="H149" s="25" t="str">
        <f>'APH KIC KIA PC'!E149</f>
        <v/>
      </c>
      <c r="I149" s="29" t="str">
        <f>TRIM('1. Artikeldata Grund'!F149)</f>
        <v/>
      </c>
      <c r="J149" s="22"/>
      <c r="K149" s="22"/>
      <c r="L149" s="29" t="str">
        <f>LEFT('4. Inköpsdata'!O149,2)</f>
        <v>Vä</v>
      </c>
      <c r="M149" s="28">
        <v>1</v>
      </c>
      <c r="N149" s="26" t="e">
        <f>ROUND('4. Inköpsdata'!K149,2)</f>
        <v>#VALUE!</v>
      </c>
      <c r="O149" s="209"/>
      <c r="P149" s="22"/>
      <c r="Q149" s="35" t="str">
        <f>'4. Inköpsdata'!H149</f>
        <v>SEK</v>
      </c>
      <c r="R149" s="22"/>
      <c r="S149" s="22"/>
      <c r="T149" s="22"/>
      <c r="U149" s="22"/>
      <c r="V149" s="29" t="str">
        <f>'4. Inköpsdata'!E149</f>
        <v>ST</v>
      </c>
      <c r="W149" s="29" t="s">
        <v>1895</v>
      </c>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row>
    <row r="150" spans="1:48" ht="15" x14ac:dyDescent="0.25">
      <c r="A150" s="21">
        <v>146</v>
      </c>
      <c r="B150" s="21" t="str">
        <f>'APH KIC KIA PC'!I150</f>
        <v>Välj…</v>
      </c>
      <c r="C150" s="21" t="str">
        <f>'APH KIC KIA PC'!K150</f>
        <v>Välj…</v>
      </c>
      <c r="D150" s="28">
        <v>1</v>
      </c>
      <c r="E150" s="46" t="str">
        <f>TRIM('APH KIC KIA PC'!D150)</f>
        <v/>
      </c>
      <c r="F150" s="31" t="str">
        <f>TRIM('APH KIC KIA PC'!Q150)</f>
        <v/>
      </c>
      <c r="G150" s="28" t="s">
        <v>2005</v>
      </c>
      <c r="H150" s="25" t="str">
        <f>'APH KIC KIA PC'!E150</f>
        <v/>
      </c>
      <c r="I150" s="29" t="str">
        <f>TRIM('1. Artikeldata Grund'!F150)</f>
        <v/>
      </c>
      <c r="J150" s="22"/>
      <c r="K150" s="22"/>
      <c r="L150" s="29" t="str">
        <f>LEFT('4. Inköpsdata'!O150,2)</f>
        <v>Vä</v>
      </c>
      <c r="M150" s="28">
        <v>1</v>
      </c>
      <c r="N150" s="26" t="e">
        <f>ROUND('4. Inköpsdata'!K150,2)</f>
        <v>#VALUE!</v>
      </c>
      <c r="O150" s="209"/>
      <c r="P150" s="22"/>
      <c r="Q150" s="35" t="str">
        <f>'4. Inköpsdata'!H150</f>
        <v>SEK</v>
      </c>
      <c r="R150" s="22"/>
      <c r="S150" s="22"/>
      <c r="T150" s="22"/>
      <c r="U150" s="22"/>
      <c r="V150" s="29" t="str">
        <f>'4. Inköpsdata'!E150</f>
        <v>ST</v>
      </c>
      <c r="W150" s="29" t="s">
        <v>1895</v>
      </c>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row>
    <row r="151" spans="1:48" ht="15" x14ac:dyDescent="0.25">
      <c r="A151" s="21">
        <v>147</v>
      </c>
      <c r="B151" s="21" t="str">
        <f>'APH KIC KIA PC'!I151</f>
        <v>Välj…</v>
      </c>
      <c r="C151" s="21" t="str">
        <f>'APH KIC KIA PC'!K151</f>
        <v>Välj…</v>
      </c>
      <c r="D151" s="28">
        <v>1</v>
      </c>
      <c r="E151" s="46" t="str">
        <f>TRIM('APH KIC KIA PC'!D151)</f>
        <v/>
      </c>
      <c r="F151" s="31" t="str">
        <f>TRIM('APH KIC KIA PC'!Q151)</f>
        <v/>
      </c>
      <c r="G151" s="28" t="s">
        <v>2005</v>
      </c>
      <c r="H151" s="25" t="str">
        <f>'APH KIC KIA PC'!E151</f>
        <v/>
      </c>
      <c r="I151" s="29" t="str">
        <f>TRIM('1. Artikeldata Grund'!F151)</f>
        <v/>
      </c>
      <c r="J151" s="22"/>
      <c r="K151" s="22"/>
      <c r="L151" s="29" t="str">
        <f>LEFT('4. Inköpsdata'!O151,2)</f>
        <v>Vä</v>
      </c>
      <c r="M151" s="28">
        <v>1</v>
      </c>
      <c r="N151" s="26" t="e">
        <f>ROUND('4. Inköpsdata'!K151,2)</f>
        <v>#VALUE!</v>
      </c>
      <c r="O151" s="209"/>
      <c r="P151" s="22"/>
      <c r="Q151" s="35" t="str">
        <f>'4. Inköpsdata'!H151</f>
        <v>SEK</v>
      </c>
      <c r="R151" s="22"/>
      <c r="S151" s="22"/>
      <c r="T151" s="22"/>
      <c r="U151" s="22"/>
      <c r="V151" s="29" t="str">
        <f>'4. Inköpsdata'!E151</f>
        <v>ST</v>
      </c>
      <c r="W151" s="29" t="s">
        <v>1895</v>
      </c>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row>
    <row r="152" spans="1:48" ht="15" x14ac:dyDescent="0.25">
      <c r="A152" s="21">
        <v>148</v>
      </c>
      <c r="B152" s="21" t="str">
        <f>'APH KIC KIA PC'!I152</f>
        <v>Välj…</v>
      </c>
      <c r="C152" s="21" t="str">
        <f>'APH KIC KIA PC'!K152</f>
        <v>Välj…</v>
      </c>
      <c r="D152" s="28">
        <v>1</v>
      </c>
      <c r="E152" s="46" t="str">
        <f>TRIM('APH KIC KIA PC'!D152)</f>
        <v/>
      </c>
      <c r="F152" s="31" t="str">
        <f>TRIM('APH KIC KIA PC'!Q152)</f>
        <v/>
      </c>
      <c r="G152" s="28" t="s">
        <v>2005</v>
      </c>
      <c r="H152" s="25" t="str">
        <f>'APH KIC KIA PC'!E152</f>
        <v/>
      </c>
      <c r="I152" s="29" t="str">
        <f>TRIM('1. Artikeldata Grund'!F152)</f>
        <v/>
      </c>
      <c r="J152" s="22"/>
      <c r="K152" s="22"/>
      <c r="L152" s="29" t="str">
        <f>LEFT('4. Inköpsdata'!O152,2)</f>
        <v>Vä</v>
      </c>
      <c r="M152" s="28">
        <v>1</v>
      </c>
      <c r="N152" s="26" t="e">
        <f>ROUND('4. Inköpsdata'!K152,2)</f>
        <v>#VALUE!</v>
      </c>
      <c r="O152" s="209"/>
      <c r="P152" s="22"/>
      <c r="Q152" s="35" t="str">
        <f>'4. Inköpsdata'!H152</f>
        <v>SEK</v>
      </c>
      <c r="R152" s="22"/>
      <c r="S152" s="22"/>
      <c r="T152" s="22"/>
      <c r="U152" s="22"/>
      <c r="V152" s="29" t="str">
        <f>'4. Inköpsdata'!E152</f>
        <v>ST</v>
      </c>
      <c r="W152" s="29" t="s">
        <v>1895</v>
      </c>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row>
    <row r="153" spans="1:48" ht="15" x14ac:dyDescent="0.25">
      <c r="A153" s="21">
        <v>149</v>
      </c>
      <c r="B153" s="21" t="str">
        <f>'APH KIC KIA PC'!I153</f>
        <v>Välj…</v>
      </c>
      <c r="C153" s="21" t="str">
        <f>'APH KIC KIA PC'!K153</f>
        <v>Välj…</v>
      </c>
      <c r="D153" s="28">
        <v>1</v>
      </c>
      <c r="E153" s="46" t="str">
        <f>TRIM('APH KIC KIA PC'!D153)</f>
        <v/>
      </c>
      <c r="F153" s="31" t="str">
        <f>TRIM('APH KIC KIA PC'!Q153)</f>
        <v/>
      </c>
      <c r="G153" s="28" t="s">
        <v>2005</v>
      </c>
      <c r="H153" s="25" t="str">
        <f>'APH KIC KIA PC'!E153</f>
        <v/>
      </c>
      <c r="I153" s="29" t="str">
        <f>TRIM('1. Artikeldata Grund'!F153)</f>
        <v/>
      </c>
      <c r="J153" s="22"/>
      <c r="K153" s="22"/>
      <c r="L153" s="29" t="str">
        <f>LEFT('4. Inköpsdata'!O153,2)</f>
        <v>Vä</v>
      </c>
      <c r="M153" s="28">
        <v>1</v>
      </c>
      <c r="N153" s="26" t="e">
        <f>ROUND('4. Inköpsdata'!K153,2)</f>
        <v>#VALUE!</v>
      </c>
      <c r="O153" s="209"/>
      <c r="P153" s="22"/>
      <c r="Q153" s="35" t="str">
        <f>'4. Inköpsdata'!H153</f>
        <v>SEK</v>
      </c>
      <c r="R153" s="22"/>
      <c r="S153" s="22"/>
      <c r="T153" s="22"/>
      <c r="U153" s="22"/>
      <c r="V153" s="29" t="str">
        <f>'4. Inköpsdata'!E153</f>
        <v>ST</v>
      </c>
      <c r="W153" s="29" t="s">
        <v>1895</v>
      </c>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row>
    <row r="154" spans="1:48" ht="15" x14ac:dyDescent="0.25">
      <c r="A154" s="21">
        <v>150</v>
      </c>
      <c r="B154" s="21" t="str">
        <f>'APH KIC KIA PC'!I154</f>
        <v>Välj…</v>
      </c>
      <c r="C154" s="21" t="str">
        <f>'APH KIC KIA PC'!K154</f>
        <v>Välj…</v>
      </c>
      <c r="D154" s="28">
        <v>1</v>
      </c>
      <c r="E154" s="46" t="str">
        <f>TRIM('APH KIC KIA PC'!D154)</f>
        <v/>
      </c>
      <c r="F154" s="31" t="str">
        <f>TRIM('APH KIC KIA PC'!Q154)</f>
        <v/>
      </c>
      <c r="G154" s="28" t="s">
        <v>2005</v>
      </c>
      <c r="H154" s="25" t="str">
        <f>'APH KIC KIA PC'!E154</f>
        <v/>
      </c>
      <c r="I154" s="29" t="str">
        <f>TRIM('1. Artikeldata Grund'!F154)</f>
        <v/>
      </c>
      <c r="J154" s="22"/>
      <c r="K154" s="22"/>
      <c r="L154" s="29" t="str">
        <f>LEFT('4. Inköpsdata'!O154,2)</f>
        <v>Vä</v>
      </c>
      <c r="M154" s="28">
        <v>1</v>
      </c>
      <c r="N154" s="26" t="e">
        <f>ROUND('4. Inköpsdata'!K154,2)</f>
        <v>#VALUE!</v>
      </c>
      <c r="O154" s="209"/>
      <c r="P154" s="22"/>
      <c r="Q154" s="35" t="str">
        <f>'4. Inköpsdata'!H154</f>
        <v>SEK</v>
      </c>
      <c r="R154" s="22"/>
      <c r="S154" s="22"/>
      <c r="T154" s="22"/>
      <c r="U154" s="22"/>
      <c r="V154" s="29" t="str">
        <f>'4. Inköpsdata'!E154</f>
        <v>ST</v>
      </c>
      <c r="W154" s="29" t="s">
        <v>1895</v>
      </c>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row>
    <row r="155" spans="1:48" ht="15" x14ac:dyDescent="0.25">
      <c r="A155" s="21">
        <v>151</v>
      </c>
      <c r="B155" s="21" t="str">
        <f>'APH KIC KIA PC'!I155</f>
        <v>Välj…</v>
      </c>
      <c r="C155" s="21" t="str">
        <f>'APH KIC KIA PC'!K155</f>
        <v>Välj…</v>
      </c>
      <c r="D155" s="28">
        <v>1</v>
      </c>
      <c r="E155" s="46" t="str">
        <f>TRIM('APH KIC KIA PC'!D155)</f>
        <v/>
      </c>
      <c r="F155" s="31" t="str">
        <f>TRIM('APH KIC KIA PC'!Q155)</f>
        <v/>
      </c>
      <c r="G155" s="28" t="s">
        <v>2005</v>
      </c>
      <c r="H155" s="25" t="str">
        <f>'APH KIC KIA PC'!E155</f>
        <v/>
      </c>
      <c r="I155" s="29" t="str">
        <f>TRIM('1. Artikeldata Grund'!F155)</f>
        <v/>
      </c>
      <c r="J155" s="22"/>
      <c r="K155" s="22"/>
      <c r="L155" s="29" t="str">
        <f>LEFT('4. Inköpsdata'!O155,2)</f>
        <v>Vä</v>
      </c>
      <c r="M155" s="28">
        <v>1</v>
      </c>
      <c r="N155" s="26" t="e">
        <f>ROUND('4. Inköpsdata'!K155,2)</f>
        <v>#VALUE!</v>
      </c>
      <c r="O155" s="209"/>
      <c r="P155" s="22"/>
      <c r="Q155" s="35" t="str">
        <f>'4. Inköpsdata'!H155</f>
        <v>SEK</v>
      </c>
      <c r="R155" s="22"/>
      <c r="S155" s="22"/>
      <c r="T155" s="22"/>
      <c r="U155" s="22"/>
      <c r="V155" s="29" t="str">
        <f>'4. Inköpsdata'!E155</f>
        <v>ST</v>
      </c>
      <c r="W155" s="29" t="s">
        <v>1895</v>
      </c>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row>
    <row r="156" spans="1:48" ht="15" x14ac:dyDescent="0.25">
      <c r="A156" s="21">
        <v>152</v>
      </c>
      <c r="B156" s="21" t="str">
        <f>'APH KIC KIA PC'!I156</f>
        <v>Välj…</v>
      </c>
      <c r="C156" s="21" t="str">
        <f>'APH KIC KIA PC'!K156</f>
        <v>Välj…</v>
      </c>
      <c r="D156" s="28">
        <v>1</v>
      </c>
      <c r="E156" s="46" t="str">
        <f>TRIM('APH KIC KIA PC'!D156)</f>
        <v/>
      </c>
      <c r="F156" s="31" t="str">
        <f>TRIM('APH KIC KIA PC'!Q156)</f>
        <v/>
      </c>
      <c r="G156" s="28" t="s">
        <v>2005</v>
      </c>
      <c r="H156" s="25" t="str">
        <f>'APH KIC KIA PC'!E156</f>
        <v/>
      </c>
      <c r="I156" s="29" t="str">
        <f>TRIM('1. Artikeldata Grund'!F156)</f>
        <v/>
      </c>
      <c r="J156" s="22"/>
      <c r="K156" s="22"/>
      <c r="L156" s="29" t="str">
        <f>LEFT('4. Inköpsdata'!O156,2)</f>
        <v>Vä</v>
      </c>
      <c r="M156" s="28">
        <v>1</v>
      </c>
      <c r="N156" s="26" t="e">
        <f>ROUND('4. Inköpsdata'!K156,2)</f>
        <v>#VALUE!</v>
      </c>
      <c r="O156" s="209"/>
      <c r="P156" s="22"/>
      <c r="Q156" s="35" t="str">
        <f>'4. Inköpsdata'!H156</f>
        <v>SEK</v>
      </c>
      <c r="R156" s="22"/>
      <c r="S156" s="22"/>
      <c r="T156" s="22"/>
      <c r="U156" s="22"/>
      <c r="V156" s="29" t="str">
        <f>'4. Inköpsdata'!E156</f>
        <v>ST</v>
      </c>
      <c r="W156" s="29" t="s">
        <v>1895</v>
      </c>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row>
    <row r="157" spans="1:48" ht="15" x14ac:dyDescent="0.25">
      <c r="A157" s="21">
        <v>153</v>
      </c>
      <c r="B157" s="21" t="str">
        <f>'APH KIC KIA PC'!I157</f>
        <v>Välj…</v>
      </c>
      <c r="C157" s="21" t="str">
        <f>'APH KIC KIA PC'!K157</f>
        <v>Välj…</v>
      </c>
      <c r="D157" s="28">
        <v>1</v>
      </c>
      <c r="E157" s="46" t="str">
        <f>TRIM('APH KIC KIA PC'!D157)</f>
        <v/>
      </c>
      <c r="F157" s="31" t="str">
        <f>TRIM('APH KIC KIA PC'!Q157)</f>
        <v/>
      </c>
      <c r="G157" s="28" t="s">
        <v>2005</v>
      </c>
      <c r="H157" s="25" t="str">
        <f>'APH KIC KIA PC'!E157</f>
        <v/>
      </c>
      <c r="I157" s="29" t="str">
        <f>TRIM('1. Artikeldata Grund'!F157)</f>
        <v/>
      </c>
      <c r="J157" s="22"/>
      <c r="K157" s="22"/>
      <c r="L157" s="29" t="str">
        <f>LEFT('4. Inköpsdata'!O157,2)</f>
        <v>Vä</v>
      </c>
      <c r="M157" s="28">
        <v>1</v>
      </c>
      <c r="N157" s="26" t="e">
        <f>ROUND('4. Inköpsdata'!K157,2)</f>
        <v>#VALUE!</v>
      </c>
      <c r="O157" s="209"/>
      <c r="P157" s="22"/>
      <c r="Q157" s="35" t="str">
        <f>'4. Inköpsdata'!H157</f>
        <v>SEK</v>
      </c>
      <c r="R157" s="22"/>
      <c r="S157" s="22"/>
      <c r="T157" s="22"/>
      <c r="U157" s="22"/>
      <c r="V157" s="29" t="str">
        <f>'4. Inköpsdata'!E157</f>
        <v>ST</v>
      </c>
      <c r="W157" s="29" t="s">
        <v>1895</v>
      </c>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row>
    <row r="158" spans="1:48" ht="15" x14ac:dyDescent="0.25">
      <c r="A158" s="21">
        <v>154</v>
      </c>
      <c r="B158" s="21" t="str">
        <f>'APH KIC KIA PC'!I158</f>
        <v>Välj…</v>
      </c>
      <c r="C158" s="21" t="str">
        <f>'APH KIC KIA PC'!K158</f>
        <v>Välj…</v>
      </c>
      <c r="D158" s="28">
        <v>1</v>
      </c>
      <c r="E158" s="46" t="str">
        <f>TRIM('APH KIC KIA PC'!D158)</f>
        <v/>
      </c>
      <c r="F158" s="31" t="str">
        <f>TRIM('APH KIC KIA PC'!Q158)</f>
        <v/>
      </c>
      <c r="G158" s="28" t="s">
        <v>2005</v>
      </c>
      <c r="H158" s="25" t="str">
        <f>'APH KIC KIA PC'!E158</f>
        <v/>
      </c>
      <c r="I158" s="29" t="str">
        <f>TRIM('1. Artikeldata Grund'!F158)</f>
        <v/>
      </c>
      <c r="J158" s="22"/>
      <c r="K158" s="22"/>
      <c r="L158" s="29" t="str">
        <f>LEFT('4. Inköpsdata'!O158,2)</f>
        <v>Vä</v>
      </c>
      <c r="M158" s="28">
        <v>1</v>
      </c>
      <c r="N158" s="26" t="e">
        <f>ROUND('4. Inköpsdata'!K158,2)</f>
        <v>#VALUE!</v>
      </c>
      <c r="O158" s="209"/>
      <c r="P158" s="22"/>
      <c r="Q158" s="35" t="str">
        <f>'4. Inköpsdata'!H158</f>
        <v>SEK</v>
      </c>
      <c r="R158" s="22"/>
      <c r="S158" s="22"/>
      <c r="T158" s="22"/>
      <c r="U158" s="22"/>
      <c r="V158" s="29" t="str">
        <f>'4. Inköpsdata'!E158</f>
        <v>ST</v>
      </c>
      <c r="W158" s="29" t="s">
        <v>1895</v>
      </c>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row>
    <row r="159" spans="1:48" ht="15" x14ac:dyDescent="0.25">
      <c r="A159" s="21">
        <v>155</v>
      </c>
      <c r="B159" s="21" t="str">
        <f>'APH KIC KIA PC'!I159</f>
        <v>Välj…</v>
      </c>
      <c r="C159" s="21" t="str">
        <f>'APH KIC KIA PC'!K159</f>
        <v>Välj…</v>
      </c>
      <c r="D159" s="28">
        <v>1</v>
      </c>
      <c r="E159" s="46" t="str">
        <f>TRIM('APH KIC KIA PC'!D159)</f>
        <v/>
      </c>
      <c r="F159" s="31" t="str">
        <f>TRIM('APH KIC KIA PC'!Q159)</f>
        <v/>
      </c>
      <c r="G159" s="28" t="s">
        <v>2005</v>
      </c>
      <c r="H159" s="25" t="str">
        <f>'APH KIC KIA PC'!E159</f>
        <v/>
      </c>
      <c r="I159" s="29" t="str">
        <f>TRIM('1. Artikeldata Grund'!F159)</f>
        <v/>
      </c>
      <c r="J159" s="22"/>
      <c r="K159" s="22"/>
      <c r="L159" s="29" t="str">
        <f>LEFT('4. Inköpsdata'!O159,2)</f>
        <v>Vä</v>
      </c>
      <c r="M159" s="28">
        <v>1</v>
      </c>
      <c r="N159" s="26" t="e">
        <f>ROUND('4. Inköpsdata'!K159,2)</f>
        <v>#VALUE!</v>
      </c>
      <c r="O159" s="209"/>
      <c r="P159" s="22"/>
      <c r="Q159" s="35" t="str">
        <f>'4. Inköpsdata'!H159</f>
        <v>SEK</v>
      </c>
      <c r="R159" s="22"/>
      <c r="S159" s="22"/>
      <c r="T159" s="22"/>
      <c r="U159" s="22"/>
      <c r="V159" s="29" t="str">
        <f>'4. Inköpsdata'!E159</f>
        <v>ST</v>
      </c>
      <c r="W159" s="29" t="s">
        <v>1895</v>
      </c>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row>
    <row r="160" spans="1:48" ht="15" x14ac:dyDescent="0.25">
      <c r="A160" s="21">
        <v>156</v>
      </c>
      <c r="B160" s="21" t="str">
        <f>'APH KIC KIA PC'!I160</f>
        <v>Välj…</v>
      </c>
      <c r="C160" s="21" t="str">
        <f>'APH KIC KIA PC'!K160</f>
        <v>Välj…</v>
      </c>
      <c r="D160" s="28">
        <v>1</v>
      </c>
      <c r="E160" s="46" t="str">
        <f>TRIM('APH KIC KIA PC'!D160)</f>
        <v/>
      </c>
      <c r="F160" s="31" t="str">
        <f>TRIM('APH KIC KIA PC'!Q160)</f>
        <v/>
      </c>
      <c r="G160" s="28" t="s">
        <v>2005</v>
      </c>
      <c r="H160" s="25" t="str">
        <f>'APH KIC KIA PC'!E160</f>
        <v/>
      </c>
      <c r="I160" s="29" t="str">
        <f>TRIM('1. Artikeldata Grund'!F160)</f>
        <v/>
      </c>
      <c r="J160" s="22"/>
      <c r="K160" s="22"/>
      <c r="L160" s="29" t="str">
        <f>LEFT('4. Inköpsdata'!O160,2)</f>
        <v>Vä</v>
      </c>
      <c r="M160" s="28">
        <v>1</v>
      </c>
      <c r="N160" s="26" t="e">
        <f>ROUND('4. Inköpsdata'!K160,2)</f>
        <v>#VALUE!</v>
      </c>
      <c r="O160" s="209"/>
      <c r="P160" s="22"/>
      <c r="Q160" s="35" t="str">
        <f>'4. Inköpsdata'!H160</f>
        <v>SEK</v>
      </c>
      <c r="R160" s="22"/>
      <c r="S160" s="22"/>
      <c r="T160" s="22"/>
      <c r="U160" s="22"/>
      <c r="V160" s="29" t="str">
        <f>'4. Inköpsdata'!E160</f>
        <v>ST</v>
      </c>
      <c r="W160" s="29" t="s">
        <v>1895</v>
      </c>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row>
    <row r="161" spans="1:48" ht="15" x14ac:dyDescent="0.25">
      <c r="A161" s="21">
        <v>157</v>
      </c>
      <c r="B161" s="21" t="str">
        <f>'APH KIC KIA PC'!I161</f>
        <v>Välj…</v>
      </c>
      <c r="C161" s="21" t="str">
        <f>'APH KIC KIA PC'!K161</f>
        <v>Välj…</v>
      </c>
      <c r="D161" s="28">
        <v>1</v>
      </c>
      <c r="E161" s="46" t="str">
        <f>TRIM('APH KIC KIA PC'!D161)</f>
        <v/>
      </c>
      <c r="F161" s="31" t="str">
        <f>TRIM('APH KIC KIA PC'!Q161)</f>
        <v/>
      </c>
      <c r="G161" s="28" t="s">
        <v>2005</v>
      </c>
      <c r="H161" s="25" t="str">
        <f>'APH KIC KIA PC'!E161</f>
        <v/>
      </c>
      <c r="I161" s="29" t="str">
        <f>TRIM('1. Artikeldata Grund'!F161)</f>
        <v/>
      </c>
      <c r="J161" s="22"/>
      <c r="K161" s="22"/>
      <c r="L161" s="29" t="str">
        <f>LEFT('4. Inköpsdata'!O161,2)</f>
        <v>Vä</v>
      </c>
      <c r="M161" s="28">
        <v>1</v>
      </c>
      <c r="N161" s="26" t="e">
        <f>ROUND('4. Inköpsdata'!K161,2)</f>
        <v>#VALUE!</v>
      </c>
      <c r="O161" s="209"/>
      <c r="P161" s="22"/>
      <c r="Q161" s="35" t="str">
        <f>'4. Inköpsdata'!H161</f>
        <v>SEK</v>
      </c>
      <c r="R161" s="22"/>
      <c r="S161" s="22"/>
      <c r="T161" s="22"/>
      <c r="U161" s="22"/>
      <c r="V161" s="29" t="str">
        <f>'4. Inköpsdata'!E161</f>
        <v>ST</v>
      </c>
      <c r="W161" s="29" t="s">
        <v>1895</v>
      </c>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row>
    <row r="162" spans="1:48" ht="15" x14ac:dyDescent="0.25">
      <c r="A162" s="21">
        <v>158</v>
      </c>
      <c r="B162" s="21" t="str">
        <f>'APH KIC KIA PC'!I162</f>
        <v>Välj…</v>
      </c>
      <c r="C162" s="21" t="str">
        <f>'APH KIC KIA PC'!K162</f>
        <v>Välj…</v>
      </c>
      <c r="D162" s="28">
        <v>1</v>
      </c>
      <c r="E162" s="46" t="str">
        <f>TRIM('APH KIC KIA PC'!D162)</f>
        <v/>
      </c>
      <c r="F162" s="31" t="str">
        <f>TRIM('APH KIC KIA PC'!Q162)</f>
        <v/>
      </c>
      <c r="G162" s="28" t="s">
        <v>2005</v>
      </c>
      <c r="H162" s="25" t="str">
        <f>'APH KIC KIA PC'!E162</f>
        <v/>
      </c>
      <c r="I162" s="29" t="str">
        <f>TRIM('1. Artikeldata Grund'!F162)</f>
        <v/>
      </c>
      <c r="J162" s="22"/>
      <c r="K162" s="22"/>
      <c r="L162" s="29" t="str">
        <f>LEFT('4. Inköpsdata'!O162,2)</f>
        <v>Vä</v>
      </c>
      <c r="M162" s="28">
        <v>1</v>
      </c>
      <c r="N162" s="26" t="e">
        <f>ROUND('4. Inköpsdata'!K162,2)</f>
        <v>#VALUE!</v>
      </c>
      <c r="O162" s="209"/>
      <c r="P162" s="22"/>
      <c r="Q162" s="35" t="str">
        <f>'4. Inköpsdata'!H162</f>
        <v>SEK</v>
      </c>
      <c r="R162" s="22"/>
      <c r="S162" s="22"/>
      <c r="T162" s="22"/>
      <c r="U162" s="22"/>
      <c r="V162" s="29" t="str">
        <f>'4. Inköpsdata'!E162</f>
        <v>ST</v>
      </c>
      <c r="W162" s="29" t="s">
        <v>1895</v>
      </c>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row>
    <row r="163" spans="1:48" ht="15" x14ac:dyDescent="0.25">
      <c r="A163" s="21">
        <v>159</v>
      </c>
      <c r="B163" s="21" t="str">
        <f>'APH KIC KIA PC'!I163</f>
        <v>Välj…</v>
      </c>
      <c r="C163" s="21" t="str">
        <f>'APH KIC KIA PC'!K163</f>
        <v>Välj…</v>
      </c>
      <c r="D163" s="28">
        <v>1</v>
      </c>
      <c r="E163" s="46" t="str">
        <f>TRIM('APH KIC KIA PC'!D163)</f>
        <v/>
      </c>
      <c r="F163" s="31" t="str">
        <f>TRIM('APH KIC KIA PC'!Q163)</f>
        <v/>
      </c>
      <c r="G163" s="28" t="s">
        <v>2005</v>
      </c>
      <c r="H163" s="25" t="str">
        <f>'APH KIC KIA PC'!E163</f>
        <v/>
      </c>
      <c r="I163" s="29" t="str">
        <f>TRIM('1. Artikeldata Grund'!F163)</f>
        <v/>
      </c>
      <c r="J163" s="22"/>
      <c r="K163" s="22"/>
      <c r="L163" s="29" t="str">
        <f>LEFT('4. Inköpsdata'!O163,2)</f>
        <v>Vä</v>
      </c>
      <c r="M163" s="28">
        <v>1</v>
      </c>
      <c r="N163" s="26" t="e">
        <f>ROUND('4. Inköpsdata'!K163,2)</f>
        <v>#VALUE!</v>
      </c>
      <c r="O163" s="209"/>
      <c r="P163" s="22"/>
      <c r="Q163" s="35" t="str">
        <f>'4. Inköpsdata'!H163</f>
        <v>SEK</v>
      </c>
      <c r="R163" s="22"/>
      <c r="S163" s="22"/>
      <c r="T163" s="22"/>
      <c r="U163" s="22"/>
      <c r="V163" s="29" t="str">
        <f>'4. Inköpsdata'!E163</f>
        <v>ST</v>
      </c>
      <c r="W163" s="29" t="s">
        <v>1895</v>
      </c>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row>
    <row r="164" spans="1:48" ht="15" x14ac:dyDescent="0.25">
      <c r="A164" s="21">
        <v>160</v>
      </c>
      <c r="B164" s="21" t="str">
        <f>'APH KIC KIA PC'!I164</f>
        <v>Välj…</v>
      </c>
      <c r="C164" s="21" t="str">
        <f>'APH KIC KIA PC'!K164</f>
        <v>Välj…</v>
      </c>
      <c r="D164" s="28">
        <v>1</v>
      </c>
      <c r="E164" s="46" t="str">
        <f>TRIM('APH KIC KIA PC'!D164)</f>
        <v/>
      </c>
      <c r="F164" s="31" t="str">
        <f>TRIM('APH KIC KIA PC'!Q164)</f>
        <v/>
      </c>
      <c r="G164" s="28" t="s">
        <v>2005</v>
      </c>
      <c r="H164" s="25" t="str">
        <f>'APH KIC KIA PC'!E164</f>
        <v/>
      </c>
      <c r="I164" s="29" t="str">
        <f>TRIM('1. Artikeldata Grund'!F164)</f>
        <v/>
      </c>
      <c r="J164" s="22"/>
      <c r="K164" s="22"/>
      <c r="L164" s="29" t="str">
        <f>LEFT('4. Inköpsdata'!O164,2)</f>
        <v>Vä</v>
      </c>
      <c r="M164" s="28">
        <v>1</v>
      </c>
      <c r="N164" s="26" t="e">
        <f>ROUND('4. Inköpsdata'!K164,2)</f>
        <v>#VALUE!</v>
      </c>
      <c r="O164" s="209"/>
      <c r="P164" s="22"/>
      <c r="Q164" s="35" t="str">
        <f>'4. Inköpsdata'!H164</f>
        <v>SEK</v>
      </c>
      <c r="R164" s="22"/>
      <c r="S164" s="22"/>
      <c r="T164" s="22"/>
      <c r="U164" s="22"/>
      <c r="V164" s="29" t="str">
        <f>'4. Inköpsdata'!E164</f>
        <v>ST</v>
      </c>
      <c r="W164" s="29" t="s">
        <v>1895</v>
      </c>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row>
    <row r="165" spans="1:48" ht="15" x14ac:dyDescent="0.25">
      <c r="A165" s="21">
        <v>161</v>
      </c>
      <c r="B165" s="21" t="str">
        <f>'APH KIC KIA PC'!I165</f>
        <v>Välj…</v>
      </c>
      <c r="C165" s="21" t="str">
        <f>'APH KIC KIA PC'!K165</f>
        <v>Välj…</v>
      </c>
      <c r="D165" s="28">
        <v>1</v>
      </c>
      <c r="E165" s="46" t="str">
        <f>TRIM('APH KIC KIA PC'!D165)</f>
        <v/>
      </c>
      <c r="F165" s="31" t="str">
        <f>TRIM('APH KIC KIA PC'!Q165)</f>
        <v/>
      </c>
      <c r="G165" s="28" t="s">
        <v>2005</v>
      </c>
      <c r="H165" s="25" t="str">
        <f>'APH KIC KIA PC'!E165</f>
        <v/>
      </c>
      <c r="I165" s="29" t="str">
        <f>TRIM('1. Artikeldata Grund'!F165)</f>
        <v/>
      </c>
      <c r="J165" s="22"/>
      <c r="K165" s="22"/>
      <c r="L165" s="29" t="str">
        <f>LEFT('4. Inköpsdata'!O165,2)</f>
        <v>Vä</v>
      </c>
      <c r="M165" s="28">
        <v>1</v>
      </c>
      <c r="N165" s="26" t="e">
        <f>ROUND('4. Inköpsdata'!K165,2)</f>
        <v>#VALUE!</v>
      </c>
      <c r="O165" s="209"/>
      <c r="P165" s="22"/>
      <c r="Q165" s="35" t="str">
        <f>'4. Inköpsdata'!H165</f>
        <v>SEK</v>
      </c>
      <c r="R165" s="22"/>
      <c r="S165" s="22"/>
      <c r="T165" s="22"/>
      <c r="U165" s="22"/>
      <c r="V165" s="29" t="str">
        <f>'4. Inköpsdata'!E165</f>
        <v>ST</v>
      </c>
      <c r="W165" s="29" t="s">
        <v>1895</v>
      </c>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row>
    <row r="166" spans="1:48" ht="15" x14ac:dyDescent="0.25">
      <c r="A166" s="21">
        <v>162</v>
      </c>
      <c r="B166" s="21" t="str">
        <f>'APH KIC KIA PC'!I166</f>
        <v>Välj…</v>
      </c>
      <c r="C166" s="21" t="str">
        <f>'APH KIC KIA PC'!K166</f>
        <v>Välj…</v>
      </c>
      <c r="D166" s="28">
        <v>1</v>
      </c>
      <c r="E166" s="46" t="str">
        <f>TRIM('APH KIC KIA PC'!D166)</f>
        <v/>
      </c>
      <c r="F166" s="31" t="str">
        <f>TRIM('APH KIC KIA PC'!Q166)</f>
        <v/>
      </c>
      <c r="G166" s="28" t="s">
        <v>2005</v>
      </c>
      <c r="H166" s="25" t="str">
        <f>'APH KIC KIA PC'!E166</f>
        <v/>
      </c>
      <c r="I166" s="29" t="str">
        <f>TRIM('1. Artikeldata Grund'!F166)</f>
        <v/>
      </c>
      <c r="J166" s="22"/>
      <c r="K166" s="22"/>
      <c r="L166" s="29" t="str">
        <f>LEFT('4. Inköpsdata'!O166,2)</f>
        <v>Vä</v>
      </c>
      <c r="M166" s="28">
        <v>1</v>
      </c>
      <c r="N166" s="26" t="e">
        <f>ROUND('4. Inköpsdata'!K166,2)</f>
        <v>#VALUE!</v>
      </c>
      <c r="O166" s="209"/>
      <c r="P166" s="22"/>
      <c r="Q166" s="35" t="str">
        <f>'4. Inköpsdata'!H166</f>
        <v>SEK</v>
      </c>
      <c r="R166" s="22"/>
      <c r="S166" s="22"/>
      <c r="T166" s="22"/>
      <c r="U166" s="22"/>
      <c r="V166" s="29" t="str">
        <f>'4. Inköpsdata'!E166</f>
        <v>ST</v>
      </c>
      <c r="W166" s="29" t="s">
        <v>1895</v>
      </c>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row>
    <row r="167" spans="1:48" ht="15" x14ac:dyDescent="0.25">
      <c r="A167" s="21">
        <v>163</v>
      </c>
      <c r="B167" s="21" t="str">
        <f>'APH KIC KIA PC'!I167</f>
        <v>Välj…</v>
      </c>
      <c r="C167" s="21" t="str">
        <f>'APH KIC KIA PC'!K167</f>
        <v>Välj…</v>
      </c>
      <c r="D167" s="28">
        <v>1</v>
      </c>
      <c r="E167" s="46" t="str">
        <f>TRIM('APH KIC KIA PC'!D167)</f>
        <v/>
      </c>
      <c r="F167" s="31" t="str">
        <f>TRIM('APH KIC KIA PC'!Q167)</f>
        <v/>
      </c>
      <c r="G167" s="28" t="s">
        <v>2005</v>
      </c>
      <c r="H167" s="25" t="str">
        <f>'APH KIC KIA PC'!E167</f>
        <v/>
      </c>
      <c r="I167" s="29" t="str">
        <f>TRIM('1. Artikeldata Grund'!F167)</f>
        <v/>
      </c>
      <c r="J167" s="22"/>
      <c r="K167" s="22"/>
      <c r="L167" s="29" t="str">
        <f>LEFT('4. Inköpsdata'!O167,2)</f>
        <v>Vä</v>
      </c>
      <c r="M167" s="28">
        <v>1</v>
      </c>
      <c r="N167" s="26" t="e">
        <f>ROUND('4. Inköpsdata'!K167,2)</f>
        <v>#VALUE!</v>
      </c>
      <c r="O167" s="209"/>
      <c r="P167" s="22"/>
      <c r="Q167" s="35" t="str">
        <f>'4. Inköpsdata'!H167</f>
        <v>SEK</v>
      </c>
      <c r="R167" s="22"/>
      <c r="S167" s="22"/>
      <c r="T167" s="22"/>
      <c r="U167" s="22"/>
      <c r="V167" s="29" t="str">
        <f>'4. Inköpsdata'!E167</f>
        <v>ST</v>
      </c>
      <c r="W167" s="29" t="s">
        <v>1895</v>
      </c>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row>
    <row r="168" spans="1:48" ht="15" x14ac:dyDescent="0.25">
      <c r="A168" s="21">
        <v>164</v>
      </c>
      <c r="B168" s="21" t="str">
        <f>'APH KIC KIA PC'!I168</f>
        <v>Välj…</v>
      </c>
      <c r="C168" s="21" t="str">
        <f>'APH KIC KIA PC'!K168</f>
        <v>Välj…</v>
      </c>
      <c r="D168" s="28">
        <v>1</v>
      </c>
      <c r="E168" s="46" t="str">
        <f>TRIM('APH KIC KIA PC'!D168)</f>
        <v/>
      </c>
      <c r="F168" s="31" t="str">
        <f>TRIM('APH KIC KIA PC'!Q168)</f>
        <v/>
      </c>
      <c r="G168" s="28" t="s">
        <v>2005</v>
      </c>
      <c r="H168" s="25" t="str">
        <f>'APH KIC KIA PC'!E168</f>
        <v/>
      </c>
      <c r="I168" s="29" t="str">
        <f>TRIM('1. Artikeldata Grund'!F168)</f>
        <v/>
      </c>
      <c r="J168" s="22"/>
      <c r="K168" s="22"/>
      <c r="L168" s="29" t="str">
        <f>LEFT('4. Inköpsdata'!O168,2)</f>
        <v>Vä</v>
      </c>
      <c r="M168" s="28">
        <v>1</v>
      </c>
      <c r="N168" s="26" t="e">
        <f>ROUND('4. Inköpsdata'!K168,2)</f>
        <v>#VALUE!</v>
      </c>
      <c r="O168" s="209"/>
      <c r="P168" s="22"/>
      <c r="Q168" s="35" t="str">
        <f>'4. Inköpsdata'!H168</f>
        <v>SEK</v>
      </c>
      <c r="R168" s="22"/>
      <c r="S168" s="22"/>
      <c r="T168" s="22"/>
      <c r="U168" s="22"/>
      <c r="V168" s="29" t="str">
        <f>'4. Inköpsdata'!E168</f>
        <v>ST</v>
      </c>
      <c r="W168" s="29" t="s">
        <v>1895</v>
      </c>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row>
    <row r="169" spans="1:48" ht="15" x14ac:dyDescent="0.25">
      <c r="A169" s="21">
        <v>165</v>
      </c>
      <c r="B169" s="21" t="str">
        <f>'APH KIC KIA PC'!I169</f>
        <v>Välj…</v>
      </c>
      <c r="C169" s="21" t="str">
        <f>'APH KIC KIA PC'!K169</f>
        <v>Välj…</v>
      </c>
      <c r="D169" s="28">
        <v>1</v>
      </c>
      <c r="E169" s="46" t="str">
        <f>TRIM('APH KIC KIA PC'!D169)</f>
        <v/>
      </c>
      <c r="F169" s="31" t="str">
        <f>TRIM('APH KIC KIA PC'!Q169)</f>
        <v/>
      </c>
      <c r="G169" s="28" t="s">
        <v>2005</v>
      </c>
      <c r="H169" s="25" t="str">
        <f>'APH KIC KIA PC'!E169</f>
        <v/>
      </c>
      <c r="I169" s="29" t="str">
        <f>TRIM('1. Artikeldata Grund'!F169)</f>
        <v/>
      </c>
      <c r="J169" s="22"/>
      <c r="K169" s="22"/>
      <c r="L169" s="29" t="str">
        <f>LEFT('4. Inköpsdata'!O169,2)</f>
        <v>Vä</v>
      </c>
      <c r="M169" s="28">
        <v>1</v>
      </c>
      <c r="N169" s="26" t="e">
        <f>ROUND('4. Inköpsdata'!K169,2)</f>
        <v>#VALUE!</v>
      </c>
      <c r="O169" s="209"/>
      <c r="P169" s="22"/>
      <c r="Q169" s="35" t="str">
        <f>'4. Inköpsdata'!H169</f>
        <v>SEK</v>
      </c>
      <c r="R169" s="22"/>
      <c r="S169" s="22"/>
      <c r="T169" s="22"/>
      <c r="U169" s="22"/>
      <c r="V169" s="29" t="str">
        <f>'4. Inköpsdata'!E169</f>
        <v>ST</v>
      </c>
      <c r="W169" s="29" t="s">
        <v>1895</v>
      </c>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row>
    <row r="170" spans="1:48" ht="15" x14ac:dyDescent="0.25">
      <c r="A170" s="21">
        <v>166</v>
      </c>
      <c r="B170" s="21" t="str">
        <f>'APH KIC KIA PC'!I170</f>
        <v>Välj…</v>
      </c>
      <c r="C170" s="21" t="str">
        <f>'APH KIC KIA PC'!K170</f>
        <v>Välj…</v>
      </c>
      <c r="D170" s="28">
        <v>1</v>
      </c>
      <c r="E170" s="46" t="str">
        <f>TRIM('APH KIC KIA PC'!D170)</f>
        <v/>
      </c>
      <c r="F170" s="31" t="str">
        <f>TRIM('APH KIC KIA PC'!Q170)</f>
        <v/>
      </c>
      <c r="G170" s="28" t="s">
        <v>2005</v>
      </c>
      <c r="H170" s="25" t="str">
        <f>'APH KIC KIA PC'!E170</f>
        <v/>
      </c>
      <c r="I170" s="29" t="str">
        <f>TRIM('1. Artikeldata Grund'!F170)</f>
        <v/>
      </c>
      <c r="J170" s="22"/>
      <c r="K170" s="22"/>
      <c r="L170" s="29" t="str">
        <f>LEFT('4. Inköpsdata'!O170,2)</f>
        <v>Vä</v>
      </c>
      <c r="M170" s="28">
        <v>1</v>
      </c>
      <c r="N170" s="26" t="e">
        <f>ROUND('4. Inköpsdata'!K170,2)</f>
        <v>#VALUE!</v>
      </c>
      <c r="O170" s="209"/>
      <c r="P170" s="22"/>
      <c r="Q170" s="35" t="str">
        <f>'4. Inköpsdata'!H170</f>
        <v>SEK</v>
      </c>
      <c r="R170" s="22"/>
      <c r="S170" s="22"/>
      <c r="T170" s="22"/>
      <c r="U170" s="22"/>
      <c r="V170" s="29" t="str">
        <f>'4. Inköpsdata'!E170</f>
        <v>ST</v>
      </c>
      <c r="W170" s="29" t="s">
        <v>1895</v>
      </c>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row>
    <row r="171" spans="1:48" ht="15" x14ac:dyDescent="0.25">
      <c r="A171" s="21">
        <v>167</v>
      </c>
      <c r="B171" s="21" t="str">
        <f>'APH KIC KIA PC'!I171</f>
        <v>Välj…</v>
      </c>
      <c r="C171" s="21" t="str">
        <f>'APH KIC KIA PC'!K171</f>
        <v>Välj…</v>
      </c>
      <c r="D171" s="28">
        <v>1</v>
      </c>
      <c r="E171" s="46" t="str">
        <f>TRIM('APH KIC KIA PC'!D171)</f>
        <v/>
      </c>
      <c r="F171" s="31" t="str">
        <f>TRIM('APH KIC KIA PC'!Q171)</f>
        <v/>
      </c>
      <c r="G171" s="28" t="s">
        <v>2005</v>
      </c>
      <c r="H171" s="25" t="str">
        <f>'APH KIC KIA PC'!E171</f>
        <v/>
      </c>
      <c r="I171" s="29" t="str">
        <f>TRIM('1. Artikeldata Grund'!F171)</f>
        <v/>
      </c>
      <c r="J171" s="22"/>
      <c r="K171" s="22"/>
      <c r="L171" s="29" t="str">
        <f>LEFT('4. Inköpsdata'!O171,2)</f>
        <v>Vä</v>
      </c>
      <c r="M171" s="28">
        <v>1</v>
      </c>
      <c r="N171" s="26" t="e">
        <f>ROUND('4. Inköpsdata'!K171,2)</f>
        <v>#VALUE!</v>
      </c>
      <c r="O171" s="209"/>
      <c r="P171" s="22"/>
      <c r="Q171" s="35" t="str">
        <f>'4. Inköpsdata'!H171</f>
        <v>SEK</v>
      </c>
      <c r="R171" s="22"/>
      <c r="S171" s="22"/>
      <c r="T171" s="22"/>
      <c r="U171" s="22"/>
      <c r="V171" s="29" t="str">
        <f>'4. Inköpsdata'!E171</f>
        <v>ST</v>
      </c>
      <c r="W171" s="29" t="s">
        <v>1895</v>
      </c>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row>
    <row r="172" spans="1:48" ht="15" x14ac:dyDescent="0.25">
      <c r="A172" s="21">
        <v>168</v>
      </c>
      <c r="B172" s="21" t="str">
        <f>'APH KIC KIA PC'!I172</f>
        <v>Välj…</v>
      </c>
      <c r="C172" s="21" t="str">
        <f>'APH KIC KIA PC'!K172</f>
        <v>Välj…</v>
      </c>
      <c r="D172" s="28">
        <v>1</v>
      </c>
      <c r="E172" s="46" t="str">
        <f>TRIM('APH KIC KIA PC'!D172)</f>
        <v/>
      </c>
      <c r="F172" s="31" t="str">
        <f>TRIM('APH KIC KIA PC'!Q172)</f>
        <v/>
      </c>
      <c r="G172" s="28" t="s">
        <v>2005</v>
      </c>
      <c r="H172" s="25" t="str">
        <f>'APH KIC KIA PC'!E172</f>
        <v/>
      </c>
      <c r="I172" s="29" t="str">
        <f>TRIM('1. Artikeldata Grund'!F172)</f>
        <v/>
      </c>
      <c r="J172" s="22"/>
      <c r="K172" s="22"/>
      <c r="L172" s="29" t="str">
        <f>LEFT('4. Inköpsdata'!O172,2)</f>
        <v>Vä</v>
      </c>
      <c r="M172" s="28">
        <v>1</v>
      </c>
      <c r="N172" s="26" t="e">
        <f>ROUND('4. Inköpsdata'!K172,2)</f>
        <v>#VALUE!</v>
      </c>
      <c r="O172" s="209"/>
      <c r="P172" s="22"/>
      <c r="Q172" s="35" t="str">
        <f>'4. Inköpsdata'!H172</f>
        <v>SEK</v>
      </c>
      <c r="R172" s="22"/>
      <c r="S172" s="22"/>
      <c r="T172" s="22"/>
      <c r="U172" s="22"/>
      <c r="V172" s="29" t="str">
        <f>'4. Inköpsdata'!E172</f>
        <v>ST</v>
      </c>
      <c r="W172" s="29" t="s">
        <v>1895</v>
      </c>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row>
    <row r="173" spans="1:48" ht="15" x14ac:dyDescent="0.25">
      <c r="A173" s="21">
        <v>169</v>
      </c>
      <c r="B173" s="21" t="str">
        <f>'APH KIC KIA PC'!I173</f>
        <v>Välj…</v>
      </c>
      <c r="C173" s="21" t="str">
        <f>'APH KIC KIA PC'!K173</f>
        <v>Välj…</v>
      </c>
      <c r="D173" s="28">
        <v>1</v>
      </c>
      <c r="E173" s="46" t="str">
        <f>TRIM('APH KIC KIA PC'!D173)</f>
        <v/>
      </c>
      <c r="F173" s="31" t="str">
        <f>TRIM('APH KIC KIA PC'!Q173)</f>
        <v/>
      </c>
      <c r="G173" s="28" t="s">
        <v>2005</v>
      </c>
      <c r="H173" s="25" t="str">
        <f>'APH KIC KIA PC'!E173</f>
        <v/>
      </c>
      <c r="I173" s="29" t="str">
        <f>TRIM('1. Artikeldata Grund'!F173)</f>
        <v/>
      </c>
      <c r="J173" s="22"/>
      <c r="K173" s="22"/>
      <c r="L173" s="29" t="str">
        <f>LEFT('4. Inköpsdata'!O173,2)</f>
        <v>Vä</v>
      </c>
      <c r="M173" s="28">
        <v>1</v>
      </c>
      <c r="N173" s="26" t="e">
        <f>ROUND('4. Inköpsdata'!K173,2)</f>
        <v>#VALUE!</v>
      </c>
      <c r="O173" s="209"/>
      <c r="P173" s="22"/>
      <c r="Q173" s="35" t="str">
        <f>'4. Inköpsdata'!H173</f>
        <v>SEK</v>
      </c>
      <c r="R173" s="22"/>
      <c r="S173" s="22"/>
      <c r="T173" s="22"/>
      <c r="U173" s="22"/>
      <c r="V173" s="29" t="str">
        <f>'4. Inköpsdata'!E173</f>
        <v>ST</v>
      </c>
      <c r="W173" s="29" t="s">
        <v>1895</v>
      </c>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row>
    <row r="174" spans="1:48" ht="15" x14ac:dyDescent="0.25">
      <c r="A174" s="21">
        <v>170</v>
      </c>
      <c r="B174" s="21" t="str">
        <f>'APH KIC KIA PC'!I174</f>
        <v>Välj…</v>
      </c>
      <c r="C174" s="21" t="str">
        <f>'APH KIC KIA PC'!K174</f>
        <v>Välj…</v>
      </c>
      <c r="D174" s="28">
        <v>1</v>
      </c>
      <c r="E174" s="46" t="str">
        <f>TRIM('APH KIC KIA PC'!D174)</f>
        <v/>
      </c>
      <c r="F174" s="31" t="str">
        <f>TRIM('APH KIC KIA PC'!Q174)</f>
        <v/>
      </c>
      <c r="G174" s="28" t="s">
        <v>2005</v>
      </c>
      <c r="H174" s="25" t="str">
        <f>'APH KIC KIA PC'!E174</f>
        <v/>
      </c>
      <c r="I174" s="29" t="str">
        <f>TRIM('1. Artikeldata Grund'!F174)</f>
        <v/>
      </c>
      <c r="J174" s="22"/>
      <c r="K174" s="22"/>
      <c r="L174" s="29" t="str">
        <f>LEFT('4. Inköpsdata'!O174,2)</f>
        <v>Vä</v>
      </c>
      <c r="M174" s="28">
        <v>1</v>
      </c>
      <c r="N174" s="26" t="e">
        <f>ROUND('4. Inköpsdata'!K174,2)</f>
        <v>#VALUE!</v>
      </c>
      <c r="O174" s="209"/>
      <c r="P174" s="22"/>
      <c r="Q174" s="35" t="str">
        <f>'4. Inköpsdata'!H174</f>
        <v>SEK</v>
      </c>
      <c r="R174" s="22"/>
      <c r="S174" s="22"/>
      <c r="T174" s="22"/>
      <c r="U174" s="22"/>
      <c r="V174" s="29" t="str">
        <f>'4. Inköpsdata'!E174</f>
        <v>ST</v>
      </c>
      <c r="W174" s="29" t="s">
        <v>1895</v>
      </c>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row>
    <row r="175" spans="1:48" ht="15" x14ac:dyDescent="0.25">
      <c r="A175" s="21">
        <v>171</v>
      </c>
      <c r="B175" s="21" t="str">
        <f>'APH KIC KIA PC'!I175</f>
        <v>Välj…</v>
      </c>
      <c r="C175" s="21" t="str">
        <f>'APH KIC KIA PC'!K175</f>
        <v>Välj…</v>
      </c>
      <c r="D175" s="28">
        <v>1</v>
      </c>
      <c r="E175" s="46" t="str">
        <f>TRIM('APH KIC KIA PC'!D175)</f>
        <v/>
      </c>
      <c r="F175" s="31" t="str">
        <f>TRIM('APH KIC KIA PC'!Q175)</f>
        <v/>
      </c>
      <c r="G175" s="28" t="s">
        <v>2005</v>
      </c>
      <c r="H175" s="25" t="str">
        <f>'APH KIC KIA PC'!E175</f>
        <v/>
      </c>
      <c r="I175" s="29" t="str">
        <f>TRIM('1. Artikeldata Grund'!F175)</f>
        <v/>
      </c>
      <c r="J175" s="22"/>
      <c r="K175" s="22"/>
      <c r="L175" s="29" t="str">
        <f>LEFT('4. Inköpsdata'!O175,2)</f>
        <v>Vä</v>
      </c>
      <c r="M175" s="28">
        <v>1</v>
      </c>
      <c r="N175" s="26" t="e">
        <f>ROUND('4. Inköpsdata'!K175,2)</f>
        <v>#VALUE!</v>
      </c>
      <c r="O175" s="209"/>
      <c r="P175" s="22"/>
      <c r="Q175" s="35" t="str">
        <f>'4. Inköpsdata'!H175</f>
        <v>SEK</v>
      </c>
      <c r="R175" s="22"/>
      <c r="S175" s="22"/>
      <c r="T175" s="22"/>
      <c r="U175" s="22"/>
      <c r="V175" s="29" t="str">
        <f>'4. Inköpsdata'!E175</f>
        <v>ST</v>
      </c>
      <c r="W175" s="29" t="s">
        <v>1895</v>
      </c>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row>
    <row r="176" spans="1:48" ht="15" x14ac:dyDescent="0.25">
      <c r="A176" s="21">
        <v>172</v>
      </c>
      <c r="B176" s="21" t="str">
        <f>'APH KIC KIA PC'!I176</f>
        <v>Välj…</v>
      </c>
      <c r="C176" s="21" t="str">
        <f>'APH KIC KIA PC'!K176</f>
        <v>Välj…</v>
      </c>
      <c r="D176" s="28">
        <v>1</v>
      </c>
      <c r="E176" s="46" t="str">
        <f>TRIM('APH KIC KIA PC'!D176)</f>
        <v/>
      </c>
      <c r="F176" s="31" t="str">
        <f>TRIM('APH KIC KIA PC'!Q176)</f>
        <v/>
      </c>
      <c r="G176" s="28" t="s">
        <v>2005</v>
      </c>
      <c r="H176" s="25" t="str">
        <f>'APH KIC KIA PC'!E176</f>
        <v/>
      </c>
      <c r="I176" s="29" t="str">
        <f>TRIM('1. Artikeldata Grund'!F176)</f>
        <v/>
      </c>
      <c r="J176" s="22"/>
      <c r="K176" s="22"/>
      <c r="L176" s="29" t="str">
        <f>LEFT('4. Inköpsdata'!O176,2)</f>
        <v>Vä</v>
      </c>
      <c r="M176" s="28">
        <v>1</v>
      </c>
      <c r="N176" s="26" t="e">
        <f>ROUND('4. Inköpsdata'!K176,2)</f>
        <v>#VALUE!</v>
      </c>
      <c r="O176" s="209"/>
      <c r="P176" s="22"/>
      <c r="Q176" s="35" t="str">
        <f>'4. Inköpsdata'!H176</f>
        <v>SEK</v>
      </c>
      <c r="R176" s="22"/>
      <c r="S176" s="22"/>
      <c r="T176" s="22"/>
      <c r="U176" s="22"/>
      <c r="V176" s="29" t="str">
        <f>'4. Inköpsdata'!E176</f>
        <v>ST</v>
      </c>
      <c r="W176" s="29" t="s">
        <v>1895</v>
      </c>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row>
    <row r="177" spans="1:48" ht="15" x14ac:dyDescent="0.25">
      <c r="A177" s="21">
        <v>173</v>
      </c>
      <c r="B177" s="21" t="str">
        <f>'APH KIC KIA PC'!I177</f>
        <v>Välj…</v>
      </c>
      <c r="C177" s="21" t="str">
        <f>'APH KIC KIA PC'!K177</f>
        <v>Välj…</v>
      </c>
      <c r="D177" s="28">
        <v>1</v>
      </c>
      <c r="E177" s="46" t="str">
        <f>TRIM('APH KIC KIA PC'!D177)</f>
        <v/>
      </c>
      <c r="F177" s="31" t="str">
        <f>TRIM('APH KIC KIA PC'!Q177)</f>
        <v/>
      </c>
      <c r="G177" s="28" t="s">
        <v>2005</v>
      </c>
      <c r="H177" s="25" t="str">
        <f>'APH KIC KIA PC'!E177</f>
        <v/>
      </c>
      <c r="I177" s="29" t="str">
        <f>TRIM('1. Artikeldata Grund'!F177)</f>
        <v/>
      </c>
      <c r="J177" s="22"/>
      <c r="K177" s="22"/>
      <c r="L177" s="29" t="str">
        <f>LEFT('4. Inköpsdata'!O177,2)</f>
        <v>Vä</v>
      </c>
      <c r="M177" s="28">
        <v>1</v>
      </c>
      <c r="N177" s="26" t="e">
        <f>ROUND('4. Inköpsdata'!K177,2)</f>
        <v>#VALUE!</v>
      </c>
      <c r="O177" s="209"/>
      <c r="P177" s="22"/>
      <c r="Q177" s="35" t="str">
        <f>'4. Inköpsdata'!H177</f>
        <v>SEK</v>
      </c>
      <c r="R177" s="22"/>
      <c r="S177" s="22"/>
      <c r="T177" s="22"/>
      <c r="U177" s="22"/>
      <c r="V177" s="29" t="str">
        <f>'4. Inköpsdata'!E177</f>
        <v>ST</v>
      </c>
      <c r="W177" s="29" t="s">
        <v>1895</v>
      </c>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row>
    <row r="178" spans="1:48" ht="15" x14ac:dyDescent="0.25">
      <c r="A178" s="21">
        <v>174</v>
      </c>
      <c r="B178" s="21" t="str">
        <f>'APH KIC KIA PC'!I178</f>
        <v>Välj…</v>
      </c>
      <c r="C178" s="21" t="str">
        <f>'APH KIC KIA PC'!K178</f>
        <v>Välj…</v>
      </c>
      <c r="D178" s="28">
        <v>1</v>
      </c>
      <c r="E178" s="46" t="str">
        <f>TRIM('APH KIC KIA PC'!D178)</f>
        <v/>
      </c>
      <c r="F178" s="31" t="str">
        <f>TRIM('APH KIC KIA PC'!Q178)</f>
        <v/>
      </c>
      <c r="G178" s="28" t="s">
        <v>2005</v>
      </c>
      <c r="H178" s="25" t="str">
        <f>'APH KIC KIA PC'!E178</f>
        <v/>
      </c>
      <c r="I178" s="29" t="str">
        <f>TRIM('1. Artikeldata Grund'!F178)</f>
        <v/>
      </c>
      <c r="J178" s="22"/>
      <c r="K178" s="22"/>
      <c r="L178" s="29" t="str">
        <f>LEFT('4. Inköpsdata'!O178,2)</f>
        <v>Vä</v>
      </c>
      <c r="M178" s="28">
        <v>1</v>
      </c>
      <c r="N178" s="26" t="e">
        <f>ROUND('4. Inköpsdata'!K178,2)</f>
        <v>#VALUE!</v>
      </c>
      <c r="O178" s="209"/>
      <c r="P178" s="22"/>
      <c r="Q178" s="35" t="str">
        <f>'4. Inköpsdata'!H178</f>
        <v>SEK</v>
      </c>
      <c r="R178" s="22"/>
      <c r="S178" s="22"/>
      <c r="T178" s="22"/>
      <c r="U178" s="22"/>
      <c r="V178" s="29" t="str">
        <f>'4. Inköpsdata'!E178</f>
        <v>ST</v>
      </c>
      <c r="W178" s="29" t="s">
        <v>1895</v>
      </c>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row>
    <row r="179" spans="1:48" ht="15" x14ac:dyDescent="0.25">
      <c r="A179" s="21">
        <v>175</v>
      </c>
      <c r="B179" s="21" t="str">
        <f>'APH KIC KIA PC'!I179</f>
        <v>Välj…</v>
      </c>
      <c r="C179" s="21" t="str">
        <f>'APH KIC KIA PC'!K179</f>
        <v>Välj…</v>
      </c>
      <c r="D179" s="28">
        <v>1</v>
      </c>
      <c r="E179" s="46" t="str">
        <f>TRIM('APH KIC KIA PC'!D179)</f>
        <v/>
      </c>
      <c r="F179" s="31" t="str">
        <f>TRIM('APH KIC KIA PC'!Q179)</f>
        <v/>
      </c>
      <c r="G179" s="28" t="s">
        <v>2005</v>
      </c>
      <c r="H179" s="25" t="str">
        <f>'APH KIC KIA PC'!E179</f>
        <v/>
      </c>
      <c r="I179" s="29" t="str">
        <f>TRIM('1. Artikeldata Grund'!F179)</f>
        <v/>
      </c>
      <c r="J179" s="22"/>
      <c r="K179" s="22"/>
      <c r="L179" s="29" t="str">
        <f>LEFT('4. Inköpsdata'!O179,2)</f>
        <v>Vä</v>
      </c>
      <c r="M179" s="28">
        <v>1</v>
      </c>
      <c r="N179" s="26" t="e">
        <f>ROUND('4. Inköpsdata'!K179,2)</f>
        <v>#VALUE!</v>
      </c>
      <c r="O179" s="209"/>
      <c r="P179" s="22"/>
      <c r="Q179" s="35" t="str">
        <f>'4. Inköpsdata'!H179</f>
        <v>SEK</v>
      </c>
      <c r="R179" s="22"/>
      <c r="S179" s="22"/>
      <c r="T179" s="22"/>
      <c r="U179" s="22"/>
      <c r="V179" s="29" t="str">
        <f>'4. Inköpsdata'!E179</f>
        <v>ST</v>
      </c>
      <c r="W179" s="29" t="s">
        <v>1895</v>
      </c>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row>
    <row r="180" spans="1:48" ht="15" x14ac:dyDescent="0.25">
      <c r="A180" s="21">
        <v>176</v>
      </c>
      <c r="B180" s="21" t="str">
        <f>'APH KIC KIA PC'!I180</f>
        <v>Välj…</v>
      </c>
      <c r="C180" s="21" t="str">
        <f>'APH KIC KIA PC'!K180</f>
        <v>Välj…</v>
      </c>
      <c r="D180" s="28">
        <v>1</v>
      </c>
      <c r="E180" s="46" t="str">
        <f>TRIM('APH KIC KIA PC'!D180)</f>
        <v/>
      </c>
      <c r="F180" s="31" t="str">
        <f>TRIM('APH KIC KIA PC'!Q180)</f>
        <v/>
      </c>
      <c r="G180" s="28" t="s">
        <v>2005</v>
      </c>
      <c r="H180" s="25" t="str">
        <f>'APH KIC KIA PC'!E180</f>
        <v/>
      </c>
      <c r="I180" s="29" t="str">
        <f>TRIM('1. Artikeldata Grund'!F180)</f>
        <v/>
      </c>
      <c r="J180" s="22"/>
      <c r="K180" s="22"/>
      <c r="L180" s="29" t="str">
        <f>LEFT('4. Inköpsdata'!O180,2)</f>
        <v>Vä</v>
      </c>
      <c r="M180" s="28">
        <v>1</v>
      </c>
      <c r="N180" s="26" t="e">
        <f>ROUND('4. Inköpsdata'!K180,2)</f>
        <v>#VALUE!</v>
      </c>
      <c r="O180" s="209"/>
      <c r="P180" s="22"/>
      <c r="Q180" s="35" t="str">
        <f>'4. Inköpsdata'!H180</f>
        <v>SEK</v>
      </c>
      <c r="R180" s="22"/>
      <c r="S180" s="22"/>
      <c r="T180" s="22"/>
      <c r="U180" s="22"/>
      <c r="V180" s="29" t="str">
        <f>'4. Inköpsdata'!E180</f>
        <v>ST</v>
      </c>
      <c r="W180" s="29" t="s">
        <v>1895</v>
      </c>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row>
    <row r="181" spans="1:48" ht="15" x14ac:dyDescent="0.25">
      <c r="A181" s="21">
        <v>177</v>
      </c>
      <c r="B181" s="21" t="str">
        <f>'APH KIC KIA PC'!I181</f>
        <v>Välj…</v>
      </c>
      <c r="C181" s="21" t="str">
        <f>'APH KIC KIA PC'!K181</f>
        <v>Välj…</v>
      </c>
      <c r="D181" s="28">
        <v>1</v>
      </c>
      <c r="E181" s="46" t="str">
        <f>TRIM('APH KIC KIA PC'!D181)</f>
        <v/>
      </c>
      <c r="F181" s="31" t="str">
        <f>TRIM('APH KIC KIA PC'!Q181)</f>
        <v/>
      </c>
      <c r="G181" s="28" t="s">
        <v>2005</v>
      </c>
      <c r="H181" s="25" t="str">
        <f>'APH KIC KIA PC'!E181</f>
        <v/>
      </c>
      <c r="I181" s="29" t="str">
        <f>TRIM('1. Artikeldata Grund'!F181)</f>
        <v/>
      </c>
      <c r="J181" s="22"/>
      <c r="K181" s="22"/>
      <c r="L181" s="29" t="str">
        <f>LEFT('4. Inköpsdata'!O181,2)</f>
        <v>Vä</v>
      </c>
      <c r="M181" s="28">
        <v>1</v>
      </c>
      <c r="N181" s="26" t="e">
        <f>ROUND('4. Inköpsdata'!K181,2)</f>
        <v>#VALUE!</v>
      </c>
      <c r="O181" s="209"/>
      <c r="P181" s="22"/>
      <c r="Q181" s="35" t="str">
        <f>'4. Inköpsdata'!H181</f>
        <v>SEK</v>
      </c>
      <c r="R181" s="22"/>
      <c r="S181" s="22"/>
      <c r="T181" s="22"/>
      <c r="U181" s="22"/>
      <c r="V181" s="29" t="str">
        <f>'4. Inköpsdata'!E181</f>
        <v>ST</v>
      </c>
      <c r="W181" s="29" t="s">
        <v>1895</v>
      </c>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row>
    <row r="182" spans="1:48" ht="15" x14ac:dyDescent="0.25">
      <c r="A182" s="21">
        <v>178</v>
      </c>
      <c r="B182" s="21" t="str">
        <f>'APH KIC KIA PC'!I182</f>
        <v>Välj…</v>
      </c>
      <c r="C182" s="21" t="str">
        <f>'APH KIC KIA PC'!K182</f>
        <v>Välj…</v>
      </c>
      <c r="D182" s="28">
        <v>1</v>
      </c>
      <c r="E182" s="46" t="str">
        <f>TRIM('APH KIC KIA PC'!D182)</f>
        <v/>
      </c>
      <c r="F182" s="31" t="str">
        <f>TRIM('APH KIC KIA PC'!Q182)</f>
        <v/>
      </c>
      <c r="G182" s="28" t="s">
        <v>2005</v>
      </c>
      <c r="H182" s="25" t="str">
        <f>'APH KIC KIA PC'!E182</f>
        <v/>
      </c>
      <c r="I182" s="29" t="str">
        <f>TRIM('1. Artikeldata Grund'!F182)</f>
        <v/>
      </c>
      <c r="J182" s="22"/>
      <c r="K182" s="22"/>
      <c r="L182" s="29" t="str">
        <f>LEFT('4. Inköpsdata'!O182,2)</f>
        <v>Vä</v>
      </c>
      <c r="M182" s="28">
        <v>1</v>
      </c>
      <c r="N182" s="26" t="e">
        <f>ROUND('4. Inköpsdata'!K182,2)</f>
        <v>#VALUE!</v>
      </c>
      <c r="O182" s="209"/>
      <c r="P182" s="22"/>
      <c r="Q182" s="35" t="str">
        <f>'4. Inköpsdata'!H182</f>
        <v>SEK</v>
      </c>
      <c r="R182" s="22"/>
      <c r="S182" s="22"/>
      <c r="T182" s="22"/>
      <c r="U182" s="22"/>
      <c r="V182" s="29" t="str">
        <f>'4. Inköpsdata'!E182</f>
        <v>ST</v>
      </c>
      <c r="W182" s="29" t="s">
        <v>1895</v>
      </c>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row>
    <row r="183" spans="1:48" ht="15" x14ac:dyDescent="0.25">
      <c r="A183" s="21">
        <v>179</v>
      </c>
      <c r="B183" s="21" t="str">
        <f>'APH KIC KIA PC'!I183</f>
        <v>Välj…</v>
      </c>
      <c r="C183" s="21" t="str">
        <f>'APH KIC KIA PC'!K183</f>
        <v>Välj…</v>
      </c>
      <c r="D183" s="28">
        <v>1</v>
      </c>
      <c r="E183" s="46" t="str">
        <f>TRIM('APH KIC KIA PC'!D183)</f>
        <v/>
      </c>
      <c r="F183" s="31" t="str">
        <f>TRIM('APH KIC KIA PC'!Q183)</f>
        <v/>
      </c>
      <c r="G183" s="28" t="s">
        <v>2005</v>
      </c>
      <c r="H183" s="25" t="str">
        <f>'APH KIC KIA PC'!E183</f>
        <v/>
      </c>
      <c r="I183" s="29" t="str">
        <f>TRIM('1. Artikeldata Grund'!F183)</f>
        <v/>
      </c>
      <c r="J183" s="22"/>
      <c r="K183" s="22"/>
      <c r="L183" s="29" t="str">
        <f>LEFT('4. Inköpsdata'!O183,2)</f>
        <v>Vä</v>
      </c>
      <c r="M183" s="28">
        <v>1</v>
      </c>
      <c r="N183" s="26" t="e">
        <f>ROUND('4. Inköpsdata'!K183,2)</f>
        <v>#VALUE!</v>
      </c>
      <c r="O183" s="209"/>
      <c r="P183" s="22"/>
      <c r="Q183" s="35" t="str">
        <f>'4. Inköpsdata'!H183</f>
        <v>SEK</v>
      </c>
      <c r="R183" s="22"/>
      <c r="S183" s="22"/>
      <c r="T183" s="22"/>
      <c r="U183" s="22"/>
      <c r="V183" s="29" t="str">
        <f>'4. Inköpsdata'!E183</f>
        <v>ST</v>
      </c>
      <c r="W183" s="29" t="s">
        <v>1895</v>
      </c>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row>
    <row r="184" spans="1:48" ht="15" x14ac:dyDescent="0.25">
      <c r="A184" s="21">
        <v>180</v>
      </c>
      <c r="B184" s="21" t="str">
        <f>'APH KIC KIA PC'!I184</f>
        <v>Välj…</v>
      </c>
      <c r="C184" s="21" t="str">
        <f>'APH KIC KIA PC'!K184</f>
        <v>Välj…</v>
      </c>
      <c r="D184" s="28">
        <v>1</v>
      </c>
      <c r="E184" s="46" t="str">
        <f>TRIM('APH KIC KIA PC'!D184)</f>
        <v/>
      </c>
      <c r="F184" s="31" t="str">
        <f>TRIM('APH KIC KIA PC'!Q184)</f>
        <v/>
      </c>
      <c r="G184" s="28" t="s">
        <v>2005</v>
      </c>
      <c r="H184" s="25" t="str">
        <f>'APH KIC KIA PC'!E184</f>
        <v/>
      </c>
      <c r="I184" s="29" t="str">
        <f>TRIM('1. Artikeldata Grund'!F184)</f>
        <v/>
      </c>
      <c r="J184" s="22"/>
      <c r="K184" s="22"/>
      <c r="L184" s="29" t="str">
        <f>LEFT('4. Inköpsdata'!O184,2)</f>
        <v>Vä</v>
      </c>
      <c r="M184" s="28">
        <v>1</v>
      </c>
      <c r="N184" s="26" t="e">
        <f>ROUND('4. Inköpsdata'!K184,2)</f>
        <v>#VALUE!</v>
      </c>
      <c r="O184" s="209"/>
      <c r="P184" s="22"/>
      <c r="Q184" s="35" t="str">
        <f>'4. Inköpsdata'!H184</f>
        <v>SEK</v>
      </c>
      <c r="R184" s="22"/>
      <c r="S184" s="22"/>
      <c r="T184" s="22"/>
      <c r="U184" s="22"/>
      <c r="V184" s="29" t="str">
        <f>'4. Inköpsdata'!E184</f>
        <v>ST</v>
      </c>
      <c r="W184" s="29" t="s">
        <v>1895</v>
      </c>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row>
    <row r="185" spans="1:48" ht="15" x14ac:dyDescent="0.25">
      <c r="A185" s="21">
        <v>181</v>
      </c>
      <c r="B185" s="21" t="str">
        <f>'APH KIC KIA PC'!I185</f>
        <v>Välj…</v>
      </c>
      <c r="C185" s="21" t="str">
        <f>'APH KIC KIA PC'!K185</f>
        <v>Välj…</v>
      </c>
      <c r="D185" s="28">
        <v>1</v>
      </c>
      <c r="E185" s="46" t="str">
        <f>TRIM('APH KIC KIA PC'!D185)</f>
        <v/>
      </c>
      <c r="F185" s="31" t="str">
        <f>TRIM('APH KIC KIA PC'!Q185)</f>
        <v/>
      </c>
      <c r="G185" s="28" t="s">
        <v>2005</v>
      </c>
      <c r="H185" s="25" t="str">
        <f>'APH KIC KIA PC'!E185</f>
        <v/>
      </c>
      <c r="I185" s="29" t="str">
        <f>TRIM('1. Artikeldata Grund'!F185)</f>
        <v/>
      </c>
      <c r="J185" s="22"/>
      <c r="K185" s="22"/>
      <c r="L185" s="29" t="str">
        <f>LEFT('4. Inköpsdata'!O185,2)</f>
        <v>Vä</v>
      </c>
      <c r="M185" s="28">
        <v>1</v>
      </c>
      <c r="N185" s="26" t="e">
        <f>ROUND('4. Inköpsdata'!K185,2)</f>
        <v>#VALUE!</v>
      </c>
      <c r="O185" s="209"/>
      <c r="P185" s="22"/>
      <c r="Q185" s="35" t="str">
        <f>'4. Inköpsdata'!H185</f>
        <v>SEK</v>
      </c>
      <c r="R185" s="22"/>
      <c r="S185" s="22"/>
      <c r="T185" s="22"/>
      <c r="U185" s="22"/>
      <c r="V185" s="29" t="str">
        <f>'4. Inköpsdata'!E185</f>
        <v>ST</v>
      </c>
      <c r="W185" s="29" t="s">
        <v>1895</v>
      </c>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row>
    <row r="186" spans="1:48" ht="15" x14ac:dyDescent="0.25">
      <c r="A186" s="21">
        <v>182</v>
      </c>
      <c r="B186" s="21" t="str">
        <f>'APH KIC KIA PC'!I186</f>
        <v>Välj…</v>
      </c>
      <c r="C186" s="21" t="str">
        <f>'APH KIC KIA PC'!K186</f>
        <v>Välj…</v>
      </c>
      <c r="D186" s="28">
        <v>1</v>
      </c>
      <c r="E186" s="46" t="str">
        <f>TRIM('APH KIC KIA PC'!D186)</f>
        <v/>
      </c>
      <c r="F186" s="31" t="str">
        <f>TRIM('APH KIC KIA PC'!Q186)</f>
        <v/>
      </c>
      <c r="G186" s="28" t="s">
        <v>2005</v>
      </c>
      <c r="H186" s="25" t="str">
        <f>'APH KIC KIA PC'!E186</f>
        <v/>
      </c>
      <c r="I186" s="29" t="str">
        <f>TRIM('1. Artikeldata Grund'!F186)</f>
        <v/>
      </c>
      <c r="J186" s="22"/>
      <c r="K186" s="22"/>
      <c r="L186" s="29" t="str">
        <f>LEFT('4. Inköpsdata'!O186,2)</f>
        <v>Vä</v>
      </c>
      <c r="M186" s="28">
        <v>1</v>
      </c>
      <c r="N186" s="26" t="e">
        <f>ROUND('4. Inköpsdata'!K186,2)</f>
        <v>#VALUE!</v>
      </c>
      <c r="O186" s="209"/>
      <c r="P186" s="22"/>
      <c r="Q186" s="35" t="str">
        <f>'4. Inköpsdata'!H186</f>
        <v>SEK</v>
      </c>
      <c r="R186" s="22"/>
      <c r="S186" s="22"/>
      <c r="T186" s="22"/>
      <c r="U186" s="22"/>
      <c r="V186" s="29" t="str">
        <f>'4. Inköpsdata'!E186</f>
        <v>ST</v>
      </c>
      <c r="W186" s="29" t="s">
        <v>1895</v>
      </c>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row>
    <row r="187" spans="1:48" ht="15" x14ac:dyDescent="0.25">
      <c r="A187" s="21">
        <v>183</v>
      </c>
      <c r="B187" s="21" t="str">
        <f>'APH KIC KIA PC'!I187</f>
        <v>Välj…</v>
      </c>
      <c r="C187" s="21" t="str">
        <f>'APH KIC KIA PC'!K187</f>
        <v>Välj…</v>
      </c>
      <c r="D187" s="28">
        <v>1</v>
      </c>
      <c r="E187" s="46" t="str">
        <f>TRIM('APH KIC KIA PC'!D187)</f>
        <v/>
      </c>
      <c r="F187" s="31" t="str">
        <f>TRIM('APH KIC KIA PC'!Q187)</f>
        <v/>
      </c>
      <c r="G187" s="28" t="s">
        <v>2005</v>
      </c>
      <c r="H187" s="25" t="str">
        <f>'APH KIC KIA PC'!E187</f>
        <v/>
      </c>
      <c r="I187" s="29" t="str">
        <f>TRIM('1. Artikeldata Grund'!F187)</f>
        <v/>
      </c>
      <c r="J187" s="22"/>
      <c r="K187" s="22"/>
      <c r="L187" s="29" t="str">
        <f>LEFT('4. Inköpsdata'!O187,2)</f>
        <v>Vä</v>
      </c>
      <c r="M187" s="28">
        <v>1</v>
      </c>
      <c r="N187" s="26" t="e">
        <f>ROUND('4. Inköpsdata'!K187,2)</f>
        <v>#VALUE!</v>
      </c>
      <c r="O187" s="209"/>
      <c r="P187" s="22"/>
      <c r="Q187" s="35" t="str">
        <f>'4. Inköpsdata'!H187</f>
        <v>SEK</v>
      </c>
      <c r="R187" s="22"/>
      <c r="S187" s="22"/>
      <c r="T187" s="22"/>
      <c r="U187" s="22"/>
      <c r="V187" s="29" t="str">
        <f>'4. Inköpsdata'!E187</f>
        <v>ST</v>
      </c>
      <c r="W187" s="29" t="s">
        <v>1895</v>
      </c>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row>
    <row r="188" spans="1:48" ht="15" x14ac:dyDescent="0.25">
      <c r="A188" s="21">
        <v>184</v>
      </c>
      <c r="B188" s="21" t="str">
        <f>'APH KIC KIA PC'!I188</f>
        <v>Välj…</v>
      </c>
      <c r="C188" s="21" t="str">
        <f>'APH KIC KIA PC'!K188</f>
        <v>Välj…</v>
      </c>
      <c r="D188" s="28">
        <v>1</v>
      </c>
      <c r="E188" s="46" t="str">
        <f>TRIM('APH KIC KIA PC'!D188)</f>
        <v/>
      </c>
      <c r="F188" s="31" t="str">
        <f>TRIM('APH KIC KIA PC'!Q188)</f>
        <v/>
      </c>
      <c r="G188" s="28" t="s">
        <v>2005</v>
      </c>
      <c r="H188" s="25" t="str">
        <f>'APH KIC KIA PC'!E188</f>
        <v/>
      </c>
      <c r="I188" s="29" t="str">
        <f>TRIM('1. Artikeldata Grund'!F188)</f>
        <v/>
      </c>
      <c r="J188" s="22"/>
      <c r="K188" s="22"/>
      <c r="L188" s="29" t="str">
        <f>LEFT('4. Inköpsdata'!O188,2)</f>
        <v>Vä</v>
      </c>
      <c r="M188" s="28">
        <v>1</v>
      </c>
      <c r="N188" s="26" t="e">
        <f>ROUND('4. Inköpsdata'!K188,2)</f>
        <v>#VALUE!</v>
      </c>
      <c r="O188" s="209"/>
      <c r="P188" s="22"/>
      <c r="Q188" s="35" t="str">
        <f>'4. Inköpsdata'!H188</f>
        <v>SEK</v>
      </c>
      <c r="R188" s="22"/>
      <c r="S188" s="22"/>
      <c r="T188" s="22"/>
      <c r="U188" s="22"/>
      <c r="V188" s="29" t="str">
        <f>'4. Inköpsdata'!E188</f>
        <v>ST</v>
      </c>
      <c r="W188" s="29" t="s">
        <v>1895</v>
      </c>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row>
    <row r="189" spans="1:48" ht="15" x14ac:dyDescent="0.25">
      <c r="A189" s="21">
        <v>185</v>
      </c>
      <c r="B189" s="21" t="str">
        <f>'APH KIC KIA PC'!I189</f>
        <v>Välj…</v>
      </c>
      <c r="C189" s="21" t="str">
        <f>'APH KIC KIA PC'!K189</f>
        <v>Välj…</v>
      </c>
      <c r="D189" s="28">
        <v>1</v>
      </c>
      <c r="E189" s="46" t="str">
        <f>TRIM('APH KIC KIA PC'!D189)</f>
        <v/>
      </c>
      <c r="F189" s="31" t="str">
        <f>TRIM('APH KIC KIA PC'!Q189)</f>
        <v/>
      </c>
      <c r="G189" s="28" t="s">
        <v>2005</v>
      </c>
      <c r="H189" s="25" t="str">
        <f>'APH KIC KIA PC'!E189</f>
        <v/>
      </c>
      <c r="I189" s="29" t="str">
        <f>TRIM('1. Artikeldata Grund'!F189)</f>
        <v/>
      </c>
      <c r="J189" s="22"/>
      <c r="K189" s="22"/>
      <c r="L189" s="29" t="str">
        <f>LEFT('4. Inköpsdata'!O189,2)</f>
        <v>Vä</v>
      </c>
      <c r="M189" s="28">
        <v>1</v>
      </c>
      <c r="N189" s="26" t="e">
        <f>ROUND('4. Inköpsdata'!K189,2)</f>
        <v>#VALUE!</v>
      </c>
      <c r="O189" s="209"/>
      <c r="P189" s="22"/>
      <c r="Q189" s="35" t="str">
        <f>'4. Inköpsdata'!H189</f>
        <v>SEK</v>
      </c>
      <c r="R189" s="22"/>
      <c r="S189" s="22"/>
      <c r="T189" s="22"/>
      <c r="U189" s="22"/>
      <c r="V189" s="29" t="str">
        <f>'4. Inköpsdata'!E189</f>
        <v>ST</v>
      </c>
      <c r="W189" s="29" t="s">
        <v>1895</v>
      </c>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row>
    <row r="190" spans="1:48" ht="15" x14ac:dyDescent="0.25">
      <c r="A190" s="21">
        <v>186</v>
      </c>
      <c r="B190" s="21" t="str">
        <f>'APH KIC KIA PC'!I190</f>
        <v>Välj…</v>
      </c>
      <c r="C190" s="21" t="str">
        <f>'APH KIC KIA PC'!K190</f>
        <v>Välj…</v>
      </c>
      <c r="D190" s="28">
        <v>1</v>
      </c>
      <c r="E190" s="46" t="str">
        <f>TRIM('APH KIC KIA PC'!D190)</f>
        <v/>
      </c>
      <c r="F190" s="31" t="str">
        <f>TRIM('APH KIC KIA PC'!Q190)</f>
        <v/>
      </c>
      <c r="G190" s="28" t="s">
        <v>2005</v>
      </c>
      <c r="H190" s="25" t="str">
        <f>'APH KIC KIA PC'!E190</f>
        <v/>
      </c>
      <c r="I190" s="29" t="str">
        <f>TRIM('1. Artikeldata Grund'!F190)</f>
        <v/>
      </c>
      <c r="J190" s="22"/>
      <c r="K190" s="22"/>
      <c r="L190" s="29" t="str">
        <f>LEFT('4. Inköpsdata'!O190,2)</f>
        <v>Vä</v>
      </c>
      <c r="M190" s="28">
        <v>1</v>
      </c>
      <c r="N190" s="26" t="e">
        <f>ROUND('4. Inköpsdata'!K190,2)</f>
        <v>#VALUE!</v>
      </c>
      <c r="O190" s="209"/>
      <c r="P190" s="22"/>
      <c r="Q190" s="35" t="str">
        <f>'4. Inköpsdata'!H190</f>
        <v>SEK</v>
      </c>
      <c r="R190" s="22"/>
      <c r="S190" s="22"/>
      <c r="T190" s="22"/>
      <c r="U190" s="22"/>
      <c r="V190" s="29" t="str">
        <f>'4. Inköpsdata'!E190</f>
        <v>ST</v>
      </c>
      <c r="W190" s="29" t="s">
        <v>1895</v>
      </c>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row>
    <row r="191" spans="1:48" ht="15" x14ac:dyDescent="0.25">
      <c r="A191" s="21">
        <v>187</v>
      </c>
      <c r="B191" s="21" t="str">
        <f>'APH KIC KIA PC'!I191</f>
        <v>Välj…</v>
      </c>
      <c r="C191" s="21" t="str">
        <f>'APH KIC KIA PC'!K191</f>
        <v>Välj…</v>
      </c>
      <c r="D191" s="28">
        <v>1</v>
      </c>
      <c r="E191" s="46" t="str">
        <f>TRIM('APH KIC KIA PC'!D191)</f>
        <v/>
      </c>
      <c r="F191" s="31" t="str">
        <f>TRIM('APH KIC KIA PC'!Q191)</f>
        <v/>
      </c>
      <c r="G191" s="28" t="s">
        <v>2005</v>
      </c>
      <c r="H191" s="25" t="str">
        <f>'APH KIC KIA PC'!E191</f>
        <v/>
      </c>
      <c r="I191" s="29" t="str">
        <f>TRIM('1. Artikeldata Grund'!F191)</f>
        <v/>
      </c>
      <c r="J191" s="22"/>
      <c r="K191" s="22"/>
      <c r="L191" s="29" t="str">
        <f>LEFT('4. Inköpsdata'!O191,2)</f>
        <v>Vä</v>
      </c>
      <c r="M191" s="28">
        <v>1</v>
      </c>
      <c r="N191" s="26" t="e">
        <f>ROUND('4. Inköpsdata'!K191,2)</f>
        <v>#VALUE!</v>
      </c>
      <c r="O191" s="209"/>
      <c r="P191" s="22"/>
      <c r="Q191" s="35" t="str">
        <f>'4. Inköpsdata'!H191</f>
        <v>SEK</v>
      </c>
      <c r="R191" s="22"/>
      <c r="S191" s="22"/>
      <c r="T191" s="22"/>
      <c r="U191" s="22"/>
      <c r="V191" s="29" t="str">
        <f>'4. Inköpsdata'!E191</f>
        <v>ST</v>
      </c>
      <c r="W191" s="29" t="s">
        <v>1895</v>
      </c>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row>
    <row r="192" spans="1:48" ht="15" x14ac:dyDescent="0.25">
      <c r="A192" s="21">
        <v>188</v>
      </c>
      <c r="B192" s="21" t="str">
        <f>'APH KIC KIA PC'!I192</f>
        <v>Välj…</v>
      </c>
      <c r="C192" s="21" t="str">
        <f>'APH KIC KIA PC'!K192</f>
        <v>Välj…</v>
      </c>
      <c r="D192" s="28">
        <v>1</v>
      </c>
      <c r="E192" s="46" t="str">
        <f>TRIM('APH KIC KIA PC'!D192)</f>
        <v/>
      </c>
      <c r="F192" s="31" t="str">
        <f>TRIM('APH KIC KIA PC'!Q192)</f>
        <v/>
      </c>
      <c r="G192" s="28" t="s">
        <v>2005</v>
      </c>
      <c r="H192" s="25" t="str">
        <f>'APH KIC KIA PC'!E192</f>
        <v/>
      </c>
      <c r="I192" s="29" t="str">
        <f>TRIM('1. Artikeldata Grund'!F192)</f>
        <v/>
      </c>
      <c r="J192" s="22"/>
      <c r="K192" s="22"/>
      <c r="L192" s="29" t="str">
        <f>LEFT('4. Inköpsdata'!O192,2)</f>
        <v>Vä</v>
      </c>
      <c r="M192" s="28">
        <v>1</v>
      </c>
      <c r="N192" s="26" t="e">
        <f>ROUND('4. Inköpsdata'!K192,2)</f>
        <v>#VALUE!</v>
      </c>
      <c r="O192" s="209"/>
      <c r="P192" s="22"/>
      <c r="Q192" s="35" t="str">
        <f>'4. Inköpsdata'!H192</f>
        <v>SEK</v>
      </c>
      <c r="R192" s="22"/>
      <c r="S192" s="22"/>
      <c r="T192" s="22"/>
      <c r="U192" s="22"/>
      <c r="V192" s="29" t="str">
        <f>'4. Inköpsdata'!E192</f>
        <v>ST</v>
      </c>
      <c r="W192" s="29" t="s">
        <v>1895</v>
      </c>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row>
    <row r="193" spans="1:48" ht="15" x14ac:dyDescent="0.25">
      <c r="A193" s="21">
        <v>189</v>
      </c>
      <c r="B193" s="21" t="str">
        <f>'APH KIC KIA PC'!I193</f>
        <v>Välj…</v>
      </c>
      <c r="C193" s="21" t="str">
        <f>'APH KIC KIA PC'!K193</f>
        <v>Välj…</v>
      </c>
      <c r="D193" s="28">
        <v>1</v>
      </c>
      <c r="E193" s="46" t="str">
        <f>TRIM('APH KIC KIA PC'!D193)</f>
        <v/>
      </c>
      <c r="F193" s="31" t="str">
        <f>TRIM('APH KIC KIA PC'!Q193)</f>
        <v/>
      </c>
      <c r="G193" s="28" t="s">
        <v>2005</v>
      </c>
      <c r="H193" s="25" t="str">
        <f>'APH KIC KIA PC'!E193</f>
        <v/>
      </c>
      <c r="I193" s="29" t="str">
        <f>TRIM('1. Artikeldata Grund'!F193)</f>
        <v/>
      </c>
      <c r="J193" s="22"/>
      <c r="K193" s="22"/>
      <c r="L193" s="29" t="str">
        <f>LEFT('4. Inköpsdata'!O193,2)</f>
        <v>Vä</v>
      </c>
      <c r="M193" s="28">
        <v>1</v>
      </c>
      <c r="N193" s="26" t="e">
        <f>ROUND('4. Inköpsdata'!K193,2)</f>
        <v>#VALUE!</v>
      </c>
      <c r="O193" s="209"/>
      <c r="P193" s="22"/>
      <c r="Q193" s="35" t="str">
        <f>'4. Inköpsdata'!H193</f>
        <v>SEK</v>
      </c>
      <c r="R193" s="22"/>
      <c r="S193" s="22"/>
      <c r="T193" s="22"/>
      <c r="U193" s="22"/>
      <c r="V193" s="29" t="str">
        <f>'4. Inköpsdata'!E193</f>
        <v>ST</v>
      </c>
      <c r="W193" s="29" t="s">
        <v>1895</v>
      </c>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row>
    <row r="194" spans="1:48" ht="15" x14ac:dyDescent="0.25">
      <c r="A194" s="21">
        <v>190</v>
      </c>
      <c r="B194" s="21" t="str">
        <f>'APH KIC KIA PC'!I194</f>
        <v>Välj…</v>
      </c>
      <c r="C194" s="21" t="str">
        <f>'APH KIC KIA PC'!K194</f>
        <v>Välj…</v>
      </c>
      <c r="D194" s="28">
        <v>1</v>
      </c>
      <c r="E194" s="46" t="str">
        <f>TRIM('APH KIC KIA PC'!D194)</f>
        <v/>
      </c>
      <c r="F194" s="31" t="str">
        <f>TRIM('APH KIC KIA PC'!Q194)</f>
        <v/>
      </c>
      <c r="G194" s="28" t="s">
        <v>2005</v>
      </c>
      <c r="H194" s="25" t="str">
        <f>'APH KIC KIA PC'!E194</f>
        <v/>
      </c>
      <c r="I194" s="29" t="str">
        <f>TRIM('1. Artikeldata Grund'!F194)</f>
        <v/>
      </c>
      <c r="J194" s="22"/>
      <c r="K194" s="22"/>
      <c r="L194" s="29" t="str">
        <f>LEFT('4. Inköpsdata'!O194,2)</f>
        <v>Vä</v>
      </c>
      <c r="M194" s="28">
        <v>1</v>
      </c>
      <c r="N194" s="26" t="e">
        <f>ROUND('4. Inköpsdata'!K194,2)</f>
        <v>#VALUE!</v>
      </c>
      <c r="O194" s="209"/>
      <c r="P194" s="22"/>
      <c r="Q194" s="35" t="str">
        <f>'4. Inköpsdata'!H194</f>
        <v>SEK</v>
      </c>
      <c r="R194" s="22"/>
      <c r="S194" s="22"/>
      <c r="T194" s="22"/>
      <c r="U194" s="22"/>
      <c r="V194" s="29" t="str">
        <f>'4. Inköpsdata'!E194</f>
        <v>ST</v>
      </c>
      <c r="W194" s="29" t="s">
        <v>1895</v>
      </c>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row>
    <row r="195" spans="1:48" ht="15" x14ac:dyDescent="0.25">
      <c r="A195" s="21">
        <v>191</v>
      </c>
      <c r="B195" s="21" t="str">
        <f>'APH KIC KIA PC'!I195</f>
        <v>Välj…</v>
      </c>
      <c r="C195" s="21" t="str">
        <f>'APH KIC KIA PC'!K195</f>
        <v>Välj…</v>
      </c>
      <c r="D195" s="28">
        <v>1</v>
      </c>
      <c r="E195" s="46" t="str">
        <f>TRIM('APH KIC KIA PC'!D195)</f>
        <v/>
      </c>
      <c r="F195" s="31" t="str">
        <f>TRIM('APH KIC KIA PC'!Q195)</f>
        <v/>
      </c>
      <c r="G195" s="28" t="s">
        <v>2005</v>
      </c>
      <c r="H195" s="25" t="str">
        <f>'APH KIC KIA PC'!E195</f>
        <v/>
      </c>
      <c r="I195" s="29" t="str">
        <f>TRIM('1. Artikeldata Grund'!F195)</f>
        <v/>
      </c>
      <c r="J195" s="22"/>
      <c r="K195" s="22"/>
      <c r="L195" s="29" t="str">
        <f>LEFT('4. Inköpsdata'!O195,2)</f>
        <v>Vä</v>
      </c>
      <c r="M195" s="28">
        <v>1</v>
      </c>
      <c r="N195" s="26" t="e">
        <f>ROUND('4. Inköpsdata'!K195,2)</f>
        <v>#VALUE!</v>
      </c>
      <c r="O195" s="209"/>
      <c r="P195" s="22"/>
      <c r="Q195" s="35" t="str">
        <f>'4. Inköpsdata'!H195</f>
        <v>SEK</v>
      </c>
      <c r="R195" s="22"/>
      <c r="S195" s="22"/>
      <c r="T195" s="22"/>
      <c r="U195" s="22"/>
      <c r="V195" s="29" t="str">
        <f>'4. Inköpsdata'!E195</f>
        <v>ST</v>
      </c>
      <c r="W195" s="29" t="s">
        <v>1895</v>
      </c>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ht="15" x14ac:dyDescent="0.25">
      <c r="A196" s="21">
        <v>192</v>
      </c>
      <c r="B196" s="21" t="str">
        <f>'APH KIC KIA PC'!I196</f>
        <v>Välj…</v>
      </c>
      <c r="C196" s="21" t="str">
        <f>'APH KIC KIA PC'!K196</f>
        <v>Välj…</v>
      </c>
      <c r="D196" s="28">
        <v>1</v>
      </c>
      <c r="E196" s="46" t="str">
        <f>TRIM('APH KIC KIA PC'!D196)</f>
        <v/>
      </c>
      <c r="F196" s="31" t="str">
        <f>TRIM('APH KIC KIA PC'!Q196)</f>
        <v/>
      </c>
      <c r="G196" s="28" t="s">
        <v>2005</v>
      </c>
      <c r="H196" s="25" t="str">
        <f>'APH KIC KIA PC'!E196</f>
        <v/>
      </c>
      <c r="I196" s="29" t="str">
        <f>TRIM('1. Artikeldata Grund'!F196)</f>
        <v/>
      </c>
      <c r="J196" s="22"/>
      <c r="K196" s="22"/>
      <c r="L196" s="29" t="str">
        <f>LEFT('4. Inköpsdata'!O196,2)</f>
        <v>Vä</v>
      </c>
      <c r="M196" s="28">
        <v>1</v>
      </c>
      <c r="N196" s="26" t="e">
        <f>ROUND('4. Inköpsdata'!K196,2)</f>
        <v>#VALUE!</v>
      </c>
      <c r="O196" s="209"/>
      <c r="P196" s="22"/>
      <c r="Q196" s="35" t="str">
        <f>'4. Inköpsdata'!H196</f>
        <v>SEK</v>
      </c>
      <c r="R196" s="22"/>
      <c r="S196" s="22"/>
      <c r="T196" s="22"/>
      <c r="U196" s="22"/>
      <c r="V196" s="29" t="str">
        <f>'4. Inköpsdata'!E196</f>
        <v>ST</v>
      </c>
      <c r="W196" s="29" t="s">
        <v>1895</v>
      </c>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row>
    <row r="197" spans="1:48" ht="15" x14ac:dyDescent="0.25">
      <c r="A197" s="21">
        <v>193</v>
      </c>
      <c r="B197" s="21" t="str">
        <f>'APH KIC KIA PC'!I197</f>
        <v>Välj…</v>
      </c>
      <c r="C197" s="21" t="str">
        <f>'APH KIC KIA PC'!K197</f>
        <v>Välj…</v>
      </c>
      <c r="D197" s="28">
        <v>1</v>
      </c>
      <c r="E197" s="46" t="str">
        <f>TRIM('APH KIC KIA PC'!D197)</f>
        <v/>
      </c>
      <c r="F197" s="31" t="str">
        <f>TRIM('APH KIC KIA PC'!Q197)</f>
        <v/>
      </c>
      <c r="G197" s="28" t="s">
        <v>2005</v>
      </c>
      <c r="H197" s="25" t="str">
        <f>'APH KIC KIA PC'!E197</f>
        <v/>
      </c>
      <c r="I197" s="29" t="str">
        <f>TRIM('1. Artikeldata Grund'!F197)</f>
        <v/>
      </c>
      <c r="J197" s="22"/>
      <c r="K197" s="22"/>
      <c r="L197" s="29" t="str">
        <f>LEFT('4. Inköpsdata'!O197,2)</f>
        <v>Vä</v>
      </c>
      <c r="M197" s="28">
        <v>1</v>
      </c>
      <c r="N197" s="26" t="e">
        <f>ROUND('4. Inköpsdata'!K197,2)</f>
        <v>#VALUE!</v>
      </c>
      <c r="O197" s="209"/>
      <c r="P197" s="22"/>
      <c r="Q197" s="35" t="str">
        <f>'4. Inköpsdata'!H197</f>
        <v>SEK</v>
      </c>
      <c r="R197" s="22"/>
      <c r="S197" s="22"/>
      <c r="T197" s="22"/>
      <c r="U197" s="22"/>
      <c r="V197" s="29" t="str">
        <f>'4. Inköpsdata'!E197</f>
        <v>ST</v>
      </c>
      <c r="W197" s="29" t="s">
        <v>1895</v>
      </c>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row>
    <row r="198" spans="1:48" ht="15" x14ac:dyDescent="0.25">
      <c r="A198" s="21">
        <v>194</v>
      </c>
      <c r="B198" s="21" t="str">
        <f>'APH KIC KIA PC'!I198</f>
        <v>Välj…</v>
      </c>
      <c r="C198" s="21" t="str">
        <f>'APH KIC KIA PC'!K198</f>
        <v>Välj…</v>
      </c>
      <c r="D198" s="28">
        <v>1</v>
      </c>
      <c r="E198" s="46" t="str">
        <f>TRIM('APH KIC KIA PC'!D198)</f>
        <v/>
      </c>
      <c r="F198" s="31" t="str">
        <f>TRIM('APH KIC KIA PC'!Q198)</f>
        <v/>
      </c>
      <c r="G198" s="28" t="s">
        <v>2005</v>
      </c>
      <c r="H198" s="25" t="str">
        <f>'APH KIC KIA PC'!E198</f>
        <v/>
      </c>
      <c r="I198" s="29" t="str">
        <f>TRIM('1. Artikeldata Grund'!F198)</f>
        <v/>
      </c>
      <c r="J198" s="22"/>
      <c r="K198" s="22"/>
      <c r="L198" s="29" t="str">
        <f>LEFT('4. Inköpsdata'!O198,2)</f>
        <v>Vä</v>
      </c>
      <c r="M198" s="28">
        <v>1</v>
      </c>
      <c r="N198" s="26" t="e">
        <f>ROUND('4. Inköpsdata'!K198,2)</f>
        <v>#VALUE!</v>
      </c>
      <c r="O198" s="209"/>
      <c r="P198" s="22"/>
      <c r="Q198" s="35" t="str">
        <f>'4. Inköpsdata'!H198</f>
        <v>SEK</v>
      </c>
      <c r="R198" s="22"/>
      <c r="S198" s="22"/>
      <c r="T198" s="22"/>
      <c r="U198" s="22"/>
      <c r="V198" s="29" t="str">
        <f>'4. Inköpsdata'!E198</f>
        <v>ST</v>
      </c>
      <c r="W198" s="29" t="s">
        <v>1895</v>
      </c>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row>
    <row r="199" spans="1:48" ht="15" x14ac:dyDescent="0.25">
      <c r="A199" s="21">
        <v>195</v>
      </c>
      <c r="B199" s="21" t="str">
        <f>'APH KIC KIA PC'!I199</f>
        <v>Välj…</v>
      </c>
      <c r="C199" s="21" t="str">
        <f>'APH KIC KIA PC'!K199</f>
        <v>Välj…</v>
      </c>
      <c r="D199" s="28">
        <v>1</v>
      </c>
      <c r="E199" s="46" t="str">
        <f>TRIM('APH KIC KIA PC'!D199)</f>
        <v/>
      </c>
      <c r="F199" s="31" t="str">
        <f>TRIM('APH KIC KIA PC'!Q199)</f>
        <v/>
      </c>
      <c r="G199" s="28" t="s">
        <v>2005</v>
      </c>
      <c r="H199" s="25" t="str">
        <f>'APH KIC KIA PC'!E199</f>
        <v/>
      </c>
      <c r="I199" s="29" t="str">
        <f>TRIM('1. Artikeldata Grund'!F199)</f>
        <v/>
      </c>
      <c r="J199" s="22"/>
      <c r="K199" s="22"/>
      <c r="L199" s="29" t="str">
        <f>LEFT('4. Inköpsdata'!O199,2)</f>
        <v>Vä</v>
      </c>
      <c r="M199" s="28">
        <v>1</v>
      </c>
      <c r="N199" s="26" t="e">
        <f>ROUND('4. Inköpsdata'!K199,2)</f>
        <v>#VALUE!</v>
      </c>
      <c r="O199" s="209"/>
      <c r="P199" s="22"/>
      <c r="Q199" s="35" t="str">
        <f>'4. Inköpsdata'!H199</f>
        <v>SEK</v>
      </c>
      <c r="R199" s="22"/>
      <c r="S199" s="22"/>
      <c r="T199" s="22"/>
      <c r="U199" s="22"/>
      <c r="V199" s="29" t="str">
        <f>'4. Inköpsdata'!E199</f>
        <v>ST</v>
      </c>
      <c r="W199" s="29" t="s">
        <v>1895</v>
      </c>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row>
    <row r="200" spans="1:48" ht="15" x14ac:dyDescent="0.25">
      <c r="A200" s="21">
        <v>196</v>
      </c>
      <c r="B200" s="21" t="str">
        <f>'APH KIC KIA PC'!I200</f>
        <v>Välj…</v>
      </c>
      <c r="C200" s="21" t="str">
        <f>'APH KIC KIA PC'!K200</f>
        <v>Välj…</v>
      </c>
      <c r="D200" s="28">
        <v>1</v>
      </c>
      <c r="E200" s="46" t="str">
        <f>TRIM('APH KIC KIA PC'!D200)</f>
        <v/>
      </c>
      <c r="F200" s="31" t="str">
        <f>TRIM('APH KIC KIA PC'!Q200)</f>
        <v/>
      </c>
      <c r="G200" s="28" t="s">
        <v>2005</v>
      </c>
      <c r="H200" s="25" t="str">
        <f>'APH KIC KIA PC'!E200</f>
        <v/>
      </c>
      <c r="I200" s="29" t="str">
        <f>TRIM('1. Artikeldata Grund'!F200)</f>
        <v/>
      </c>
      <c r="J200" s="22"/>
      <c r="K200" s="22"/>
      <c r="L200" s="29" t="str">
        <f>LEFT('4. Inköpsdata'!O200,2)</f>
        <v>Vä</v>
      </c>
      <c r="M200" s="28">
        <v>1</v>
      </c>
      <c r="N200" s="26" t="e">
        <f>ROUND('4. Inköpsdata'!K200,2)</f>
        <v>#VALUE!</v>
      </c>
      <c r="O200" s="209"/>
      <c r="P200" s="22"/>
      <c r="Q200" s="35" t="str">
        <f>'4. Inköpsdata'!H200</f>
        <v>SEK</v>
      </c>
      <c r="R200" s="22"/>
      <c r="S200" s="22"/>
      <c r="T200" s="22"/>
      <c r="U200" s="22"/>
      <c r="V200" s="29" t="str">
        <f>'4. Inköpsdata'!E200</f>
        <v>ST</v>
      </c>
      <c r="W200" s="29" t="s">
        <v>1895</v>
      </c>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row>
    <row r="201" spans="1:48" ht="15" x14ac:dyDescent="0.25">
      <c r="A201" s="21">
        <v>197</v>
      </c>
      <c r="B201" s="21" t="str">
        <f>'APH KIC KIA PC'!I201</f>
        <v>Välj…</v>
      </c>
      <c r="C201" s="21" t="str">
        <f>'APH KIC KIA PC'!K201</f>
        <v>Välj…</v>
      </c>
      <c r="D201" s="28">
        <v>1</v>
      </c>
      <c r="E201" s="46" t="str">
        <f>TRIM('APH KIC KIA PC'!D201)</f>
        <v/>
      </c>
      <c r="F201" s="31" t="str">
        <f>TRIM('APH KIC KIA PC'!Q201)</f>
        <v/>
      </c>
      <c r="G201" s="28" t="s">
        <v>2005</v>
      </c>
      <c r="H201" s="25" t="str">
        <f>'APH KIC KIA PC'!E201</f>
        <v/>
      </c>
      <c r="I201" s="29" t="str">
        <f>TRIM('1. Artikeldata Grund'!F201)</f>
        <v/>
      </c>
      <c r="J201" s="22"/>
      <c r="K201" s="22"/>
      <c r="L201" s="29" t="str">
        <f>LEFT('4. Inköpsdata'!O201,2)</f>
        <v>Vä</v>
      </c>
      <c r="M201" s="28">
        <v>1</v>
      </c>
      <c r="N201" s="26" t="e">
        <f>ROUND('4. Inköpsdata'!K201,2)</f>
        <v>#VALUE!</v>
      </c>
      <c r="O201" s="209"/>
      <c r="P201" s="22"/>
      <c r="Q201" s="35" t="str">
        <f>'4. Inköpsdata'!H201</f>
        <v>SEK</v>
      </c>
      <c r="R201" s="22"/>
      <c r="S201" s="22"/>
      <c r="T201" s="22"/>
      <c r="U201" s="22"/>
      <c r="V201" s="29" t="str">
        <f>'4. Inköpsdata'!E201</f>
        <v>ST</v>
      </c>
      <c r="W201" s="29" t="s">
        <v>1895</v>
      </c>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row>
    <row r="202" spans="1:48" ht="15" x14ac:dyDescent="0.25">
      <c r="A202" s="21">
        <v>198</v>
      </c>
      <c r="B202" s="21" t="str">
        <f>'APH KIC KIA PC'!I202</f>
        <v>Välj…</v>
      </c>
      <c r="C202" s="21" t="str">
        <f>'APH KIC KIA PC'!K202</f>
        <v>Välj…</v>
      </c>
      <c r="D202" s="28">
        <v>1</v>
      </c>
      <c r="E202" s="46" t="str">
        <f>TRIM('APH KIC KIA PC'!D202)</f>
        <v/>
      </c>
      <c r="F202" s="31" t="str">
        <f>TRIM('APH KIC KIA PC'!Q202)</f>
        <v/>
      </c>
      <c r="G202" s="28" t="s">
        <v>2005</v>
      </c>
      <c r="H202" s="25" t="str">
        <f>'APH KIC KIA PC'!E202</f>
        <v/>
      </c>
      <c r="I202" s="29" t="str">
        <f>TRIM('1. Artikeldata Grund'!F202)</f>
        <v/>
      </c>
      <c r="J202" s="22"/>
      <c r="K202" s="22"/>
      <c r="L202" s="29" t="str">
        <f>LEFT('4. Inköpsdata'!O202,2)</f>
        <v>Vä</v>
      </c>
      <c r="M202" s="28">
        <v>1</v>
      </c>
      <c r="N202" s="26" t="e">
        <f>ROUND('4. Inköpsdata'!K202,2)</f>
        <v>#VALUE!</v>
      </c>
      <c r="O202" s="209"/>
      <c r="P202" s="22"/>
      <c r="Q202" s="35" t="str">
        <f>'4. Inköpsdata'!H202</f>
        <v>SEK</v>
      </c>
      <c r="R202" s="22"/>
      <c r="S202" s="22"/>
      <c r="T202" s="22"/>
      <c r="U202" s="22"/>
      <c r="V202" s="29" t="str">
        <f>'4. Inköpsdata'!E202</f>
        <v>ST</v>
      </c>
      <c r="W202" s="29" t="s">
        <v>1895</v>
      </c>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row>
    <row r="203" spans="1:48" ht="15" x14ac:dyDescent="0.25">
      <c r="A203" s="21">
        <v>199</v>
      </c>
      <c r="B203" s="21" t="str">
        <f>'APH KIC KIA PC'!I203</f>
        <v>Välj…</v>
      </c>
      <c r="C203" s="21" t="str">
        <f>'APH KIC KIA PC'!K203</f>
        <v>Välj…</v>
      </c>
      <c r="D203" s="28">
        <v>1</v>
      </c>
      <c r="E203" s="46" t="str">
        <f>TRIM('APH KIC KIA PC'!D203)</f>
        <v/>
      </c>
      <c r="F203" s="31" t="str">
        <f>TRIM('APH KIC KIA PC'!Q203)</f>
        <v/>
      </c>
      <c r="G203" s="28" t="s">
        <v>2005</v>
      </c>
      <c r="H203" s="25" t="str">
        <f>'APH KIC KIA PC'!E203</f>
        <v/>
      </c>
      <c r="I203" s="29" t="str">
        <f>TRIM('1. Artikeldata Grund'!F203)</f>
        <v/>
      </c>
      <c r="J203" s="22"/>
      <c r="K203" s="22"/>
      <c r="L203" s="29" t="str">
        <f>LEFT('4. Inköpsdata'!O203,2)</f>
        <v>Vä</v>
      </c>
      <c r="M203" s="28">
        <v>1</v>
      </c>
      <c r="N203" s="26" t="e">
        <f>ROUND('4. Inköpsdata'!K203,2)</f>
        <v>#VALUE!</v>
      </c>
      <c r="O203" s="209"/>
      <c r="P203" s="22"/>
      <c r="Q203" s="35" t="str">
        <f>'4. Inköpsdata'!H203</f>
        <v>SEK</v>
      </c>
      <c r="R203" s="22"/>
      <c r="S203" s="22"/>
      <c r="T203" s="22"/>
      <c r="U203" s="22"/>
      <c r="V203" s="29" t="str">
        <f>'4. Inköpsdata'!E203</f>
        <v>ST</v>
      </c>
      <c r="W203" s="29" t="s">
        <v>1895</v>
      </c>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row>
    <row r="204" spans="1:48" ht="15" x14ac:dyDescent="0.25">
      <c r="A204" s="21">
        <v>200</v>
      </c>
      <c r="B204" s="21" t="str">
        <f>'APH KIC KIA PC'!I204</f>
        <v>Välj…</v>
      </c>
      <c r="C204" s="21" t="str">
        <f>'APH KIC KIA PC'!K204</f>
        <v>Välj…</v>
      </c>
      <c r="D204" s="28">
        <v>1</v>
      </c>
      <c r="E204" s="46" t="str">
        <f>TRIM('APH KIC KIA PC'!D204)</f>
        <v/>
      </c>
      <c r="F204" s="31" t="str">
        <f>TRIM('APH KIC KIA PC'!Q204)</f>
        <v/>
      </c>
      <c r="G204" s="28" t="s">
        <v>2005</v>
      </c>
      <c r="H204" s="25" t="str">
        <f>'APH KIC KIA PC'!E204</f>
        <v/>
      </c>
      <c r="I204" s="29" t="str">
        <f>TRIM('1. Artikeldata Grund'!F204)</f>
        <v/>
      </c>
      <c r="J204" s="22"/>
      <c r="K204" s="22"/>
      <c r="L204" s="29" t="str">
        <f>LEFT('4. Inköpsdata'!O204,2)</f>
        <v>Vä</v>
      </c>
      <c r="M204" s="28">
        <v>1</v>
      </c>
      <c r="N204" s="26" t="e">
        <f>ROUND('4. Inköpsdata'!K204,2)</f>
        <v>#VALUE!</v>
      </c>
      <c r="O204" s="209"/>
      <c r="P204" s="22"/>
      <c r="Q204" s="35" t="str">
        <f>'4. Inköpsdata'!H204</f>
        <v>SEK</v>
      </c>
      <c r="R204" s="22"/>
      <c r="S204" s="22"/>
      <c r="T204" s="22"/>
      <c r="U204" s="22"/>
      <c r="V204" s="29" t="str">
        <f>'4. Inköpsdata'!E204</f>
        <v>ST</v>
      </c>
      <c r="W204" s="29" t="s">
        <v>1895</v>
      </c>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row>
  </sheetData>
  <sheetProtection sort="0" autoFilter="0"/>
  <autoFilter ref="A4:AV4" xr:uid="{00000000-0001-0000-0200-000000000000}"/>
  <mergeCells count="1">
    <mergeCell ref="H1:H2"/>
  </mergeCells>
  <pageMargins left="0.7" right="0.7"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E199B-DD33-48B1-8CA5-265507E14FE0}">
  <sheetPr codeName="Sheet20">
    <tabColor rgb="FF00B050"/>
  </sheetPr>
  <dimension ref="A1:CE204"/>
  <sheetViews>
    <sheetView zoomScale="81"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 x14ac:dyDescent="0.25"/>
  <cols>
    <col min="1" max="1" width="7.7109375" style="222" bestFit="1" customWidth="1"/>
    <col min="2" max="3" width="7.7109375" style="222" customWidth="1"/>
    <col min="4" max="4" width="12.85546875" style="222" bestFit="1" customWidth="1"/>
    <col min="5" max="5" width="11.7109375" style="222" bestFit="1" customWidth="1"/>
    <col min="6" max="6" width="67.42578125" style="222" bestFit="1" customWidth="1"/>
    <col min="7" max="7" width="8" style="222" bestFit="1" customWidth="1"/>
    <col min="8" max="8" width="11.7109375" style="222" bestFit="1" customWidth="1"/>
    <col min="9" max="9" width="21.28515625" style="222" bestFit="1" customWidth="1"/>
    <col min="10" max="10" width="24.28515625" style="222" bestFit="1" customWidth="1"/>
    <col min="11" max="11" width="18" style="222" bestFit="1" customWidth="1"/>
    <col min="12" max="12" width="29.5703125" style="222" bestFit="1" customWidth="1"/>
    <col min="13" max="13" width="25.28515625" style="222" bestFit="1" customWidth="1"/>
    <col min="14" max="14" width="19.5703125" style="222" bestFit="1" customWidth="1"/>
    <col min="15" max="15" width="23.85546875" style="222" bestFit="1" customWidth="1"/>
    <col min="16" max="16" width="20" style="222" bestFit="1" customWidth="1"/>
    <col min="17" max="17" width="24.42578125" style="222" bestFit="1" customWidth="1"/>
    <col min="18" max="18" width="12.42578125" style="222" bestFit="1" customWidth="1"/>
    <col min="19" max="19" width="18.140625" style="222" bestFit="1" customWidth="1"/>
    <col min="20" max="20" width="27" style="222" bestFit="1" customWidth="1"/>
    <col min="21" max="21" width="17.7109375" style="222" bestFit="1" customWidth="1"/>
    <col min="22" max="23" width="16.5703125" style="222" bestFit="1" customWidth="1"/>
    <col min="24" max="24" width="18.140625" style="222" bestFit="1" customWidth="1"/>
    <col min="25" max="25" width="16.5703125" style="222" bestFit="1" customWidth="1"/>
    <col min="26" max="26" width="23.7109375" style="222" bestFit="1" customWidth="1"/>
    <col min="27" max="27" width="20.7109375" style="222" bestFit="1" customWidth="1"/>
    <col min="28" max="30" width="16.5703125" style="222" bestFit="1" customWidth="1"/>
    <col min="31" max="31" width="16" style="222" bestFit="1" customWidth="1"/>
    <col min="32" max="32" width="17.28515625" style="222" bestFit="1" customWidth="1"/>
    <col min="33" max="33" width="21.42578125" style="222" bestFit="1" customWidth="1"/>
    <col min="34" max="34" width="23.42578125" style="222" bestFit="1" customWidth="1"/>
    <col min="35" max="35" width="26" style="222" bestFit="1" customWidth="1"/>
    <col min="36" max="36" width="33.5703125" style="222" bestFit="1" customWidth="1"/>
    <col min="37" max="37" width="18.140625" style="222" bestFit="1" customWidth="1"/>
    <col min="38" max="38" width="16.5703125" style="222" bestFit="1" customWidth="1"/>
    <col min="39" max="39" width="17.42578125" style="222" bestFit="1" customWidth="1"/>
    <col min="40" max="40" width="20" style="222" bestFit="1" customWidth="1"/>
    <col min="41" max="41" width="20.28515625" style="222" bestFit="1" customWidth="1"/>
    <col min="42" max="42" width="18.7109375" style="222" bestFit="1" customWidth="1"/>
    <col min="43" max="43" width="16.5703125" style="222" bestFit="1" customWidth="1"/>
    <col min="44" max="44" width="20" style="222" bestFit="1" customWidth="1"/>
    <col min="45" max="45" width="16.5703125" style="222" bestFit="1" customWidth="1"/>
    <col min="46" max="47" width="19.5703125" style="222" bestFit="1" customWidth="1"/>
    <col min="48" max="48" width="22.42578125" style="222" bestFit="1" customWidth="1"/>
    <col min="49" max="49" width="16.5703125" style="222" bestFit="1" customWidth="1"/>
    <col min="50" max="51" width="19.140625" style="222" bestFit="1" customWidth="1"/>
    <col min="52" max="52" width="20.5703125" style="222" bestFit="1" customWidth="1"/>
    <col min="53" max="53" width="29.28515625" style="222" bestFit="1" customWidth="1"/>
    <col min="54" max="54" width="28.85546875" style="222" bestFit="1" customWidth="1"/>
    <col min="55" max="55" width="14.85546875" style="222" bestFit="1" customWidth="1"/>
    <col min="56" max="56" width="20.28515625" style="222" customWidth="1"/>
    <col min="57" max="58" width="16.5703125" style="222" bestFit="1" customWidth="1"/>
    <col min="59" max="59" width="20.7109375" style="222" bestFit="1" customWidth="1"/>
    <col min="60" max="60" width="18.140625" style="222" bestFit="1" customWidth="1"/>
    <col min="61" max="61" width="21.7109375" style="222" bestFit="1" customWidth="1"/>
    <col min="62" max="62" width="21.5703125" style="222" bestFit="1" customWidth="1"/>
    <col min="63" max="63" width="20.85546875" style="222" bestFit="1" customWidth="1"/>
    <col min="64" max="64" width="18.42578125" style="222" bestFit="1" customWidth="1"/>
    <col min="65" max="65" width="32.140625" style="222" bestFit="1" customWidth="1"/>
    <col min="66" max="66" width="16.5703125" style="222" bestFit="1" customWidth="1"/>
    <col min="67" max="67" width="11.7109375" style="222" bestFit="1" customWidth="1"/>
    <col min="68" max="68" width="15.140625" style="222" bestFit="1" customWidth="1"/>
    <col min="69" max="69" width="44.140625" style="222" bestFit="1" customWidth="1"/>
    <col min="70" max="70" width="16" style="222" bestFit="1" customWidth="1"/>
    <col min="71" max="71" width="34.85546875" style="222" bestFit="1" customWidth="1"/>
    <col min="72" max="72" width="16.28515625" style="222" bestFit="1" customWidth="1"/>
    <col min="73" max="73" width="12.42578125" style="222" bestFit="1" customWidth="1"/>
    <col min="74" max="74" width="15" style="222" bestFit="1" customWidth="1"/>
    <col min="75" max="75" width="15.5703125" style="222" bestFit="1" customWidth="1"/>
    <col min="76" max="76" width="39.28515625" style="222" bestFit="1" customWidth="1"/>
    <col min="77" max="77" width="33.42578125" style="222" bestFit="1" customWidth="1"/>
    <col min="78" max="78" width="21" style="222" bestFit="1" customWidth="1"/>
    <col min="79" max="79" width="16.42578125" style="222" bestFit="1" customWidth="1"/>
    <col min="80" max="80" width="13.85546875" style="222" bestFit="1" customWidth="1"/>
    <col min="81" max="81" width="15" style="222" bestFit="1" customWidth="1"/>
    <col min="82" max="82" width="15.7109375" style="222" bestFit="1" customWidth="1"/>
    <col min="83" max="83" width="20.28515625" style="222" bestFit="1" customWidth="1"/>
    <col min="84" max="16384" width="9.140625" style="222"/>
  </cols>
  <sheetData>
    <row r="1" spans="1:83" ht="25.5" x14ac:dyDescent="0.25">
      <c r="A1" s="268" t="s">
        <v>2006</v>
      </c>
      <c r="B1" s="268"/>
      <c r="C1" s="268"/>
      <c r="D1" s="241" t="s">
        <v>1965</v>
      </c>
      <c r="E1" s="251" t="s">
        <v>1889</v>
      </c>
      <c r="F1" s="241" t="s">
        <v>2007</v>
      </c>
      <c r="G1" s="252"/>
      <c r="H1" s="264" t="s">
        <v>2007</v>
      </c>
      <c r="I1" s="241" t="s">
        <v>2007</v>
      </c>
      <c r="J1" s="241" t="s">
        <v>2007</v>
      </c>
      <c r="K1" s="241" t="s">
        <v>2007</v>
      </c>
      <c r="L1" s="241" t="s">
        <v>2007</v>
      </c>
      <c r="M1" s="267" t="s">
        <v>1896</v>
      </c>
      <c r="N1" s="267" t="s">
        <v>1896</v>
      </c>
      <c r="O1" s="267" t="s">
        <v>1896</v>
      </c>
      <c r="P1" s="241" t="s">
        <v>2007</v>
      </c>
      <c r="Q1" s="241" t="s">
        <v>2007</v>
      </c>
      <c r="R1" s="264" t="s">
        <v>2007</v>
      </c>
      <c r="S1" s="251" t="s">
        <v>1889</v>
      </c>
      <c r="T1" s="267" t="s">
        <v>1896</v>
      </c>
      <c r="U1" s="251" t="s">
        <v>1889</v>
      </c>
      <c r="V1" s="266" t="s">
        <v>2008</v>
      </c>
      <c r="W1" s="266" t="s">
        <v>2008</v>
      </c>
      <c r="X1" s="266" t="s">
        <v>2008</v>
      </c>
      <c r="Y1" s="266" t="s">
        <v>2008</v>
      </c>
      <c r="Z1" s="266" t="s">
        <v>2008</v>
      </c>
      <c r="AA1" s="266" t="s">
        <v>2008</v>
      </c>
      <c r="AB1" s="266" t="s">
        <v>2008</v>
      </c>
      <c r="AC1" s="266" t="s">
        <v>2008</v>
      </c>
      <c r="AD1" s="266" t="s">
        <v>2008</v>
      </c>
      <c r="AE1" s="243" t="s">
        <v>1965</v>
      </c>
      <c r="AF1" s="241" t="s">
        <v>2007</v>
      </c>
      <c r="AG1" s="243" t="s">
        <v>1889</v>
      </c>
      <c r="AH1" s="241" t="s">
        <v>2007</v>
      </c>
      <c r="AI1" s="241" t="s">
        <v>2007</v>
      </c>
      <c r="AJ1" s="241" t="s">
        <v>2007</v>
      </c>
      <c r="AK1" s="241" t="s">
        <v>2007</v>
      </c>
      <c r="AL1" s="241" t="s">
        <v>2007</v>
      </c>
      <c r="AM1" s="264" t="s">
        <v>2007</v>
      </c>
      <c r="AN1" s="264" t="s">
        <v>2007</v>
      </c>
      <c r="AO1" s="264" t="s">
        <v>2007</v>
      </c>
      <c r="AP1" s="264" t="s">
        <v>2007</v>
      </c>
      <c r="AQ1" s="241" t="s">
        <v>2007</v>
      </c>
      <c r="AR1" s="241" t="s">
        <v>2007</v>
      </c>
      <c r="AS1" s="241" t="s">
        <v>2007</v>
      </c>
      <c r="AT1" s="264" t="s">
        <v>2007</v>
      </c>
      <c r="AU1" s="264" t="s">
        <v>2007</v>
      </c>
      <c r="AV1" s="241" t="s">
        <v>2007</v>
      </c>
      <c r="AW1" s="241" t="s">
        <v>2007</v>
      </c>
      <c r="AX1" s="264" t="s">
        <v>2007</v>
      </c>
      <c r="AY1" s="264" t="s">
        <v>2007</v>
      </c>
      <c r="AZ1" s="264" t="s">
        <v>2007</v>
      </c>
      <c r="BA1" s="264" t="s">
        <v>2007</v>
      </c>
      <c r="BB1" s="264" t="s">
        <v>2007</v>
      </c>
      <c r="BC1" s="266" t="s">
        <v>1889</v>
      </c>
      <c r="BD1" s="266" t="s">
        <v>2009</v>
      </c>
      <c r="BE1" s="243" t="s">
        <v>2007</v>
      </c>
      <c r="BF1" s="243" t="s">
        <v>2007</v>
      </c>
      <c r="BG1" s="266" t="s">
        <v>2007</v>
      </c>
      <c r="BH1" s="266" t="s">
        <v>2007</v>
      </c>
      <c r="BI1" s="266" t="s">
        <v>2007</v>
      </c>
      <c r="BJ1" s="266" t="s">
        <v>2007</v>
      </c>
      <c r="BK1" s="266" t="s">
        <v>2007</v>
      </c>
      <c r="BL1" s="264" t="s">
        <v>2010</v>
      </c>
      <c r="BM1" s="264" t="s">
        <v>2010</v>
      </c>
      <c r="BN1" s="264" t="s">
        <v>2010</v>
      </c>
      <c r="BO1" s="264" t="s">
        <v>2010</v>
      </c>
      <c r="BP1" s="264" t="s">
        <v>2010</v>
      </c>
      <c r="BQ1" s="264" t="s">
        <v>2010</v>
      </c>
      <c r="BR1" s="264" t="s">
        <v>1965</v>
      </c>
      <c r="BS1" s="264" t="s">
        <v>2010</v>
      </c>
      <c r="BT1" s="266" t="s">
        <v>1891</v>
      </c>
      <c r="BU1" s="266" t="s">
        <v>1891</v>
      </c>
      <c r="BV1" s="265" t="s">
        <v>1896</v>
      </c>
      <c r="BW1" s="264" t="s">
        <v>2007</v>
      </c>
      <c r="BX1" s="263" t="s">
        <v>1889</v>
      </c>
      <c r="BY1" s="263" t="s">
        <v>1889</v>
      </c>
      <c r="BZ1" s="262" t="s">
        <v>1965</v>
      </c>
      <c r="CA1" s="262" t="s">
        <v>2007</v>
      </c>
      <c r="CB1" s="262" t="s">
        <v>2007</v>
      </c>
      <c r="CC1" s="262" t="s">
        <v>2007</v>
      </c>
      <c r="CD1" s="262" t="s">
        <v>2007</v>
      </c>
      <c r="CE1" s="262" t="s">
        <v>2007</v>
      </c>
    </row>
    <row r="2" spans="1:83" ht="63.75" x14ac:dyDescent="0.25">
      <c r="A2" s="261" t="s">
        <v>2011</v>
      </c>
      <c r="B2" s="261"/>
      <c r="C2" s="261"/>
      <c r="D2" s="239" t="s">
        <v>1965</v>
      </c>
      <c r="E2" s="257" t="s">
        <v>1889</v>
      </c>
      <c r="F2" s="256" t="s">
        <v>2012</v>
      </c>
      <c r="G2" s="252"/>
      <c r="H2" s="233" t="s">
        <v>1891</v>
      </c>
      <c r="I2" s="233" t="s">
        <v>1891</v>
      </c>
      <c r="J2" s="233" t="s">
        <v>1891</v>
      </c>
      <c r="K2" s="233" t="s">
        <v>1891</v>
      </c>
      <c r="L2" s="233" t="s">
        <v>1891</v>
      </c>
      <c r="M2" s="260" t="s">
        <v>2013</v>
      </c>
      <c r="N2" s="258" t="s">
        <v>1896</v>
      </c>
      <c r="O2" s="258" t="s">
        <v>2014</v>
      </c>
      <c r="P2" s="257" t="s">
        <v>1889</v>
      </c>
      <c r="Q2" s="259" t="s">
        <v>2015</v>
      </c>
      <c r="R2" s="259" t="s">
        <v>2016</v>
      </c>
      <c r="S2" s="257" t="s">
        <v>1889</v>
      </c>
      <c r="T2" s="258" t="s">
        <v>2014</v>
      </c>
      <c r="U2" s="257" t="s">
        <v>1889</v>
      </c>
      <c r="V2" s="233" t="s">
        <v>1891</v>
      </c>
      <c r="W2" s="233" t="s">
        <v>1891</v>
      </c>
      <c r="X2" s="233" t="s">
        <v>1891</v>
      </c>
      <c r="Y2" s="233" t="s">
        <v>1891</v>
      </c>
      <c r="Z2" s="256" t="s">
        <v>2017</v>
      </c>
      <c r="AA2" s="256" t="s">
        <v>2017</v>
      </c>
      <c r="AB2" s="233" t="s">
        <v>1891</v>
      </c>
      <c r="AC2" s="233" t="s">
        <v>1891</v>
      </c>
      <c r="AD2" s="233" t="s">
        <v>1891</v>
      </c>
      <c r="AE2" s="244" t="s">
        <v>1965</v>
      </c>
      <c r="AF2" s="233" t="s">
        <v>1891</v>
      </c>
      <c r="AG2" s="242" t="s">
        <v>1889</v>
      </c>
      <c r="AH2" s="233" t="s">
        <v>1891</v>
      </c>
      <c r="AI2" s="233" t="s">
        <v>1891</v>
      </c>
      <c r="AJ2" s="233" t="s">
        <v>1891</v>
      </c>
      <c r="AK2" s="233" t="s">
        <v>1891</v>
      </c>
      <c r="AL2" s="233" t="s">
        <v>1891</v>
      </c>
      <c r="AM2" s="233" t="s">
        <v>1891</v>
      </c>
      <c r="AN2" s="233" t="s">
        <v>1891</v>
      </c>
      <c r="AO2" s="233" t="s">
        <v>1891</v>
      </c>
      <c r="AP2" s="233" t="s">
        <v>1891</v>
      </c>
      <c r="AQ2" s="233" t="s">
        <v>1891</v>
      </c>
      <c r="AR2" s="233" t="s">
        <v>1891</v>
      </c>
      <c r="AS2" s="233" t="s">
        <v>1891</v>
      </c>
      <c r="AT2" s="233" t="s">
        <v>1891</v>
      </c>
      <c r="AU2" s="233" t="s">
        <v>1891</v>
      </c>
      <c r="AV2" s="233" t="s">
        <v>1891</v>
      </c>
      <c r="AW2" s="233" t="s">
        <v>1891</v>
      </c>
      <c r="AX2" s="233" t="s">
        <v>1891</v>
      </c>
      <c r="AY2" s="233" t="s">
        <v>1891</v>
      </c>
      <c r="AZ2" s="233" t="s">
        <v>1891</v>
      </c>
      <c r="BA2" s="233" t="s">
        <v>1891</v>
      </c>
      <c r="BB2" s="233" t="s">
        <v>1891</v>
      </c>
      <c r="BC2" s="467" t="s">
        <v>2018</v>
      </c>
      <c r="BD2" s="242" t="s">
        <v>2019</v>
      </c>
      <c r="BE2" s="233" t="s">
        <v>1891</v>
      </c>
      <c r="BF2" s="233" t="s">
        <v>1891</v>
      </c>
      <c r="BG2" s="233" t="s">
        <v>1891</v>
      </c>
      <c r="BH2" s="233" t="s">
        <v>1891</v>
      </c>
      <c r="BI2" s="233" t="s">
        <v>1891</v>
      </c>
      <c r="BJ2" s="233" t="s">
        <v>1891</v>
      </c>
      <c r="BK2" s="233" t="s">
        <v>1891</v>
      </c>
      <c r="BL2" s="254" t="s">
        <v>2017</v>
      </c>
      <c r="BM2" s="254" t="s">
        <v>2017</v>
      </c>
      <c r="BN2" s="254" t="s">
        <v>2017</v>
      </c>
      <c r="BO2" s="254" t="s">
        <v>2017</v>
      </c>
      <c r="BP2" s="254" t="s">
        <v>2017</v>
      </c>
      <c r="BQ2" s="254" t="s">
        <v>2017</v>
      </c>
      <c r="BR2" s="239" t="s">
        <v>1965</v>
      </c>
      <c r="BS2" s="254" t="s">
        <v>2017</v>
      </c>
      <c r="BT2" s="229" t="s">
        <v>1891</v>
      </c>
      <c r="BU2" s="229" t="s">
        <v>1891</v>
      </c>
      <c r="BV2" s="255" t="s">
        <v>1896</v>
      </c>
      <c r="BW2" s="254" t="s">
        <v>2017</v>
      </c>
      <c r="BX2" s="254" t="s">
        <v>2017</v>
      </c>
      <c r="BY2" s="254" t="s">
        <v>2017</v>
      </c>
      <c r="BZ2" s="253" t="s">
        <v>1965</v>
      </c>
      <c r="CA2" s="663" t="s">
        <v>2020</v>
      </c>
      <c r="CB2" s="664"/>
      <c r="CC2" s="664"/>
      <c r="CD2" s="664"/>
      <c r="CE2" s="665"/>
    </row>
    <row r="3" spans="1:83" ht="38.25" x14ac:dyDescent="0.25">
      <c r="A3" s="5" t="s">
        <v>1888</v>
      </c>
      <c r="B3" s="5" t="s">
        <v>1888</v>
      </c>
      <c r="C3" s="5" t="s">
        <v>1888</v>
      </c>
      <c r="D3" s="16" t="s">
        <v>1986</v>
      </c>
      <c r="E3" s="242" t="s">
        <v>1903</v>
      </c>
      <c r="F3" s="237" t="s">
        <v>2021</v>
      </c>
      <c r="G3" s="252" t="s">
        <v>2022</v>
      </c>
      <c r="H3" s="251" t="s">
        <v>2023</v>
      </c>
      <c r="I3" s="243" t="s">
        <v>2024</v>
      </c>
      <c r="J3" s="243" t="s">
        <v>2025</v>
      </c>
      <c r="K3" s="251" t="s">
        <v>2026</v>
      </c>
      <c r="L3" s="250" t="s">
        <v>2027</v>
      </c>
      <c r="M3" s="16" t="s">
        <v>2028</v>
      </c>
      <c r="N3" s="247" t="s">
        <v>2029</v>
      </c>
      <c r="O3" s="249" t="s">
        <v>2030</v>
      </c>
      <c r="P3" s="242" t="s">
        <v>1831</v>
      </c>
      <c r="Q3" s="246" t="s">
        <v>2031</v>
      </c>
      <c r="R3" s="248" t="s">
        <v>2032</v>
      </c>
      <c r="S3" s="242" t="s">
        <v>2033</v>
      </c>
      <c r="T3" s="247" t="s">
        <v>2034</v>
      </c>
      <c r="U3" s="242" t="s">
        <v>2035</v>
      </c>
      <c r="V3" s="243" t="s">
        <v>2036</v>
      </c>
      <c r="W3" s="243" t="s">
        <v>2037</v>
      </c>
      <c r="X3" s="243" t="s">
        <v>2038</v>
      </c>
      <c r="Y3" s="243" t="s">
        <v>2039</v>
      </c>
      <c r="Z3" s="246" t="s">
        <v>2040</v>
      </c>
      <c r="AA3" s="246" t="s">
        <v>2041</v>
      </c>
      <c r="AB3" s="243" t="s">
        <v>2042</v>
      </c>
      <c r="AC3" s="243" t="s">
        <v>2043</v>
      </c>
      <c r="AD3" s="245" t="s">
        <v>2044</v>
      </c>
      <c r="AE3" s="244" t="s">
        <v>2045</v>
      </c>
      <c r="AF3" s="243" t="s">
        <v>2046</v>
      </c>
      <c r="AG3" s="242" t="s">
        <v>2047</v>
      </c>
      <c r="AH3" s="243" t="s">
        <v>2048</v>
      </c>
      <c r="AI3" s="243" t="s">
        <v>2049</v>
      </c>
      <c r="AJ3" s="243" t="s">
        <v>2050</v>
      </c>
      <c r="AK3" s="243" t="s">
        <v>2051</v>
      </c>
      <c r="AL3" s="243" t="s">
        <v>2052</v>
      </c>
      <c r="AM3" s="243" t="s">
        <v>2053</v>
      </c>
      <c r="AN3" s="243" t="s">
        <v>2054</v>
      </c>
      <c r="AO3" s="243" t="s">
        <v>2055</v>
      </c>
      <c r="AP3" s="243" t="s">
        <v>2056</v>
      </c>
      <c r="AQ3" s="243" t="s">
        <v>2057</v>
      </c>
      <c r="AR3" s="243" t="s">
        <v>2058</v>
      </c>
      <c r="AS3" s="243" t="s">
        <v>2059</v>
      </c>
      <c r="AT3" s="243" t="s">
        <v>2060</v>
      </c>
      <c r="AU3" s="243" t="s">
        <v>2061</v>
      </c>
      <c r="AV3" s="243" t="s">
        <v>2062</v>
      </c>
      <c r="AW3" s="243" t="s">
        <v>2063</v>
      </c>
      <c r="AX3" s="243" t="s">
        <v>2064</v>
      </c>
      <c r="AY3" s="243" t="s">
        <v>2065</v>
      </c>
      <c r="AZ3" s="243" t="s">
        <v>2066</v>
      </c>
      <c r="BA3" s="243" t="s">
        <v>2067</v>
      </c>
      <c r="BB3" s="243" t="s">
        <v>2068</v>
      </c>
      <c r="BC3" s="242" t="s">
        <v>2069</v>
      </c>
      <c r="BD3" s="242" t="s">
        <v>2070</v>
      </c>
      <c r="BE3" s="241" t="s">
        <v>2071</v>
      </c>
      <c r="BF3" s="241" t="s">
        <v>2072</v>
      </c>
      <c r="BG3" s="240" t="s">
        <v>2073</v>
      </c>
      <c r="BH3" s="240" t="s">
        <v>2074</v>
      </c>
      <c r="BI3" s="240" t="s">
        <v>2075</v>
      </c>
      <c r="BJ3" s="240" t="s">
        <v>2076</v>
      </c>
      <c r="BK3" s="240" t="s">
        <v>2077</v>
      </c>
      <c r="BL3" s="237" t="s">
        <v>2078</v>
      </c>
      <c r="BM3" s="237" t="s">
        <v>2079</v>
      </c>
      <c r="BN3" s="237" t="s">
        <v>2080</v>
      </c>
      <c r="BO3" s="237" t="s">
        <v>2081</v>
      </c>
      <c r="BP3" s="237" t="s">
        <v>2082</v>
      </c>
      <c r="BQ3" s="237" t="s">
        <v>2083</v>
      </c>
      <c r="BR3" s="239" t="s">
        <v>2084</v>
      </c>
      <c r="BS3" s="237" t="s">
        <v>2085</v>
      </c>
      <c r="BT3" s="229" t="s">
        <v>2086</v>
      </c>
      <c r="BU3" s="229" t="s">
        <v>2087</v>
      </c>
      <c r="BV3" s="238" t="s">
        <v>2088</v>
      </c>
      <c r="BW3" s="237" t="s">
        <v>2089</v>
      </c>
      <c r="BX3" s="236" t="s">
        <v>2090</v>
      </c>
      <c r="BY3" s="236" t="s">
        <v>2091</v>
      </c>
      <c r="BZ3" s="235" t="s">
        <v>2092</v>
      </c>
      <c r="CA3" s="234" t="s">
        <v>2093</v>
      </c>
      <c r="CB3" s="234" t="s">
        <v>2094</v>
      </c>
      <c r="CC3" s="234" t="s">
        <v>2095</v>
      </c>
      <c r="CD3" s="234" t="s">
        <v>2096</v>
      </c>
      <c r="CE3" s="234" t="s">
        <v>2097</v>
      </c>
    </row>
    <row r="4" spans="1:83" x14ac:dyDescent="0.25">
      <c r="A4" s="229" t="s">
        <v>76</v>
      </c>
      <c r="B4" s="4" t="s">
        <v>1901</v>
      </c>
      <c r="C4" s="4" t="s">
        <v>1902</v>
      </c>
      <c r="D4" s="231" t="s">
        <v>2098</v>
      </c>
      <c r="E4" s="231" t="s">
        <v>24</v>
      </c>
      <c r="F4" s="233" t="s">
        <v>2099</v>
      </c>
      <c r="G4" s="233" t="s">
        <v>1900</v>
      </c>
      <c r="H4" s="233" t="s">
        <v>2100</v>
      </c>
      <c r="I4" s="229" t="s">
        <v>2101</v>
      </c>
      <c r="J4" s="229" t="s">
        <v>2102</v>
      </c>
      <c r="K4" s="233" t="s">
        <v>2103</v>
      </c>
      <c r="L4" s="232" t="s">
        <v>2104</v>
      </c>
      <c r="M4" s="231" t="s">
        <v>2105</v>
      </c>
      <c r="N4" s="229" t="s">
        <v>2106</v>
      </c>
      <c r="O4" s="232" t="s">
        <v>2107</v>
      </c>
      <c r="P4" s="229" t="s">
        <v>2108</v>
      </c>
      <c r="Q4" s="229" t="s">
        <v>2109</v>
      </c>
      <c r="R4" s="231" t="s">
        <v>2110</v>
      </c>
      <c r="S4" s="229" t="s">
        <v>2111</v>
      </c>
      <c r="T4" s="229" t="s">
        <v>2112</v>
      </c>
      <c r="U4" s="229" t="s">
        <v>2113</v>
      </c>
      <c r="V4" s="229" t="s">
        <v>2114</v>
      </c>
      <c r="W4" s="229" t="s">
        <v>2115</v>
      </c>
      <c r="X4" s="229" t="s">
        <v>2116</v>
      </c>
      <c r="Y4" s="229" t="s">
        <v>2117</v>
      </c>
      <c r="Z4" s="229" t="s">
        <v>2118</v>
      </c>
      <c r="AA4" s="229" t="s">
        <v>2119</v>
      </c>
      <c r="AB4" s="229" t="s">
        <v>2120</v>
      </c>
      <c r="AC4" s="229" t="s">
        <v>2121</v>
      </c>
      <c r="AD4" s="229" t="s">
        <v>2122</v>
      </c>
      <c r="AE4" s="229" t="s">
        <v>2123</v>
      </c>
      <c r="AF4" s="229" t="s">
        <v>2124</v>
      </c>
      <c r="AG4" s="229" t="s">
        <v>2125</v>
      </c>
      <c r="AH4" s="229" t="s">
        <v>2126</v>
      </c>
      <c r="AI4" s="229" t="s">
        <v>2127</v>
      </c>
      <c r="AJ4" s="229" t="s">
        <v>2128</v>
      </c>
      <c r="AK4" s="229" t="s">
        <v>2129</v>
      </c>
      <c r="AL4" s="229" t="s">
        <v>2130</v>
      </c>
      <c r="AM4" s="229" t="s">
        <v>2131</v>
      </c>
      <c r="AN4" s="229" t="s">
        <v>2132</v>
      </c>
      <c r="AO4" s="229" t="s">
        <v>2133</v>
      </c>
      <c r="AP4" s="229" t="s">
        <v>2134</v>
      </c>
      <c r="AQ4" s="229" t="s">
        <v>2135</v>
      </c>
      <c r="AR4" s="229" t="s">
        <v>2136</v>
      </c>
      <c r="AS4" s="229" t="s">
        <v>2137</v>
      </c>
      <c r="AT4" s="229" t="s">
        <v>2138</v>
      </c>
      <c r="AU4" s="229" t="s">
        <v>2139</v>
      </c>
      <c r="AV4" s="229" t="s">
        <v>2140</v>
      </c>
      <c r="AW4" s="229" t="s">
        <v>2141</v>
      </c>
      <c r="AX4" s="229" t="s">
        <v>2142</v>
      </c>
      <c r="AY4" s="229" t="s">
        <v>2143</v>
      </c>
      <c r="AZ4" s="229" t="s">
        <v>2144</v>
      </c>
      <c r="BA4" s="229" t="s">
        <v>2145</v>
      </c>
      <c r="BB4" s="229" t="s">
        <v>2146</v>
      </c>
      <c r="BC4" s="229" t="s">
        <v>2147</v>
      </c>
      <c r="BD4" s="229" t="s">
        <v>2148</v>
      </c>
      <c r="BE4" s="229" t="s">
        <v>2149</v>
      </c>
      <c r="BF4" s="229" t="s">
        <v>2150</v>
      </c>
      <c r="BG4" s="229" t="s">
        <v>2151</v>
      </c>
      <c r="BH4" s="229" t="s">
        <v>2152</v>
      </c>
      <c r="BI4" s="229" t="s">
        <v>2153</v>
      </c>
      <c r="BJ4" s="229" t="s">
        <v>2154</v>
      </c>
      <c r="BK4" s="229" t="s">
        <v>2155</v>
      </c>
      <c r="BL4" s="229" t="s">
        <v>2156</v>
      </c>
      <c r="BM4" s="229" t="s">
        <v>2157</v>
      </c>
      <c r="BN4" s="229" t="s">
        <v>2158</v>
      </c>
      <c r="BO4" s="229" t="s">
        <v>2159</v>
      </c>
      <c r="BP4" s="229" t="s">
        <v>2160</v>
      </c>
      <c r="BQ4" s="229" t="s">
        <v>2161</v>
      </c>
      <c r="BR4" s="229" t="s">
        <v>2162</v>
      </c>
      <c r="BS4" s="229" t="s">
        <v>2163</v>
      </c>
      <c r="BT4" s="229" t="s">
        <v>2164</v>
      </c>
      <c r="BU4" s="229" t="s">
        <v>2165</v>
      </c>
      <c r="BV4" s="230" t="s">
        <v>2166</v>
      </c>
      <c r="BW4" s="229" t="s">
        <v>2167</v>
      </c>
      <c r="BX4" s="229" t="s">
        <v>2168</v>
      </c>
      <c r="BY4" s="229" t="s">
        <v>2169</v>
      </c>
      <c r="BZ4" s="229" t="s">
        <v>2170</v>
      </c>
      <c r="CA4" s="229" t="s">
        <v>2171</v>
      </c>
      <c r="CB4" s="229"/>
      <c r="CC4" s="229" t="s">
        <v>2172</v>
      </c>
      <c r="CD4" s="229" t="s">
        <v>2173</v>
      </c>
      <c r="CE4" s="229" t="s">
        <v>2174</v>
      </c>
    </row>
    <row r="5" spans="1:83" x14ac:dyDescent="0.25">
      <c r="A5" s="228">
        <v>1</v>
      </c>
      <c r="B5" s="228" t="str">
        <f>'APH KIC KIA PC'!I5</f>
        <v>Välj…</v>
      </c>
      <c r="C5" s="228" t="str">
        <f>'APH KIC KIA PC'!K5</f>
        <v>Välj…</v>
      </c>
      <c r="D5" s="227">
        <v>1</v>
      </c>
      <c r="E5" s="269" t="str">
        <f>TRIM('APH KIC KIA PC'!D5)</f>
        <v/>
      </c>
      <c r="F5" s="226" t="str">
        <f>TRIM('1. Artikeldata Grund'!E5)</f>
        <v/>
      </c>
      <c r="G5" s="275" t="s">
        <v>1895</v>
      </c>
      <c r="H5" s="275"/>
      <c r="I5" s="226"/>
      <c r="J5" s="226"/>
      <c r="K5" s="226"/>
      <c r="L5" s="226"/>
      <c r="M5" s="2" cm="1">
        <f t="array" ref="M5">IF('APH KIC KIA PC'!S5&lt;&gt;"WEB",1,_xlfn.IFS('APH KIC KIA PC'!K5=Tabeller!$AI$4,'APH KIC KIA PC'!Q5,'APH KIC KIA PC'!K5=Tabeller!$AI$5,106628))</f>
        <v>1</v>
      </c>
      <c r="N5" s="272" t="str" cm="1">
        <f t="array" ref="N5">TRIM(IFERROR(IF('APH KIC KIA PC'!M5=200,'2. Artikeldata Utökad'!I5,(_xlfn.IFS('APH KIC KIA PC'!K5=Tabeller!$AI$4,'1. Artikeldata Grund'!F5,AND('APH KIC KIA PC'!K5=Tabeller!$AI$5,'APH KIC KIA PC'!M5&lt;&gt;200),'APH KIC KIA PC'!D5,'APH KIC KIA PC'!M5=200,'2. Artikeldata Utökad'!I5))),""))</f>
        <v/>
      </c>
      <c r="O5" s="270" t="str">
        <f>'APH KIC KIA PC'!E5</f>
        <v/>
      </c>
      <c r="P5" s="269" t="str">
        <f>TRIM('APH KIC KIA PC'!R5)</f>
        <v/>
      </c>
      <c r="Q5" s="419"/>
      <c r="R5" s="271" t="str" cm="1">
        <f t="array" ref="R5">IFERROR(_xlfn.IFS('4. Inköpsdata'!M5=25%,41,'4. Inköpsdata'!M5=12%,42,'4. Inköpsdata'!M5=6%,43,'4. Inköpsdata'!M5="Momsfritt",38),"")</f>
        <v/>
      </c>
      <c r="S5" s="227" t="str">
        <f>'APH KIC KIA PC'!S5</f>
        <v xml:space="preserve">  Välj…</v>
      </c>
      <c r="T5" s="373" t="str">
        <f>'APH KIC KIA PC'!E5</f>
        <v/>
      </c>
      <c r="U5" s="227"/>
      <c r="V5" s="226"/>
      <c r="W5" s="226"/>
      <c r="X5" s="226"/>
      <c r="Y5" s="226"/>
      <c r="Z5" s="227" t="str">
        <f>TRIM(IF('1. Artikeldata Grund'!K5="","",IF('1. Artikeldata Grund'!K5=1,_xlfn.CONCAT('1. Artikeldata Grund'!K5," ","dag"),_xlfn.CONCAT('1. Artikeldata Grund'!K5," ","dagar"))))</f>
        <v/>
      </c>
      <c r="AA5" s="227" t="str">
        <f>TRIM(IF('1. Artikeldata Grund'!L5="","",IF('1. Artikeldata Grund'!L5=1,_xlfn.CONCAT('1. Artikeldata Grund'!L5," ","dag"),_xlfn.CONCAT('1. Artikeldata Grund'!L5," ","dagar"))))</f>
        <v/>
      </c>
      <c r="AB5" s="226"/>
      <c r="AC5" s="226"/>
      <c r="AD5" s="226"/>
      <c r="AE5" s="227">
        <v>1</v>
      </c>
      <c r="AF5" s="226"/>
      <c r="AG5" s="269" t="str">
        <f>TRIM('APH KIC KIA PC'!T5)</f>
        <v/>
      </c>
      <c r="AH5" s="226"/>
      <c r="AI5" s="226"/>
      <c r="AJ5" s="226"/>
      <c r="AK5" s="226"/>
      <c r="AL5" s="226"/>
      <c r="AM5" s="226"/>
      <c r="AN5" s="226"/>
      <c r="AO5" s="226"/>
      <c r="AP5" s="226"/>
      <c r="AQ5" s="226"/>
      <c r="AR5" s="226"/>
      <c r="AS5" s="226"/>
      <c r="AT5" s="226"/>
      <c r="AU5" s="226"/>
      <c r="AV5" s="226"/>
      <c r="AW5" s="226"/>
      <c r="AX5" s="226"/>
      <c r="AY5" s="226"/>
      <c r="AZ5" s="226"/>
      <c r="BA5" s="226"/>
      <c r="BB5" s="226"/>
      <c r="BC5" s="272" t="s">
        <v>2005</v>
      </c>
      <c r="BD5" s="272" t="str">
        <f>IF('2. Artikeldata Utökad'!G5="Välj…","",LEFT('2. Artikeldata Utökad'!G5,1))</f>
        <v xml:space="preserve"> </v>
      </c>
      <c r="BE5" s="226"/>
      <c r="BF5" s="226"/>
      <c r="BG5" s="226"/>
      <c r="BH5" s="226"/>
      <c r="BI5" s="226"/>
      <c r="BJ5" s="226"/>
      <c r="BK5" s="226"/>
      <c r="BL5" s="269" t="str">
        <f>TRIM(IF('APH KIC KIA PC'!S5="WEB","",'2. Artikeldata Utökad'!P5))</f>
        <v/>
      </c>
      <c r="BM5" s="269" t="str">
        <f>TRIM(IF('APH KIC KIA PC'!S5="WEB","",'2. Artikeldata Utökad'!Q5))</f>
        <v/>
      </c>
      <c r="BN5" s="269" t="str">
        <f>TRIM(IF('APH KIC KIA PC'!S5="WEB","",'2. Artikeldata Utökad'!R5))</f>
        <v/>
      </c>
      <c r="BO5" s="269" t="str">
        <f>IF('2. Artikeldata Utökad'!F5="","",'2. Artikeldata Utökad'!F5)</f>
        <v xml:space="preserve">  Välj…</v>
      </c>
      <c r="BP5" s="269" t="str">
        <f>TRIM(IF('2. Artikeldata Utökad'!E5="","",'2. Artikeldata Utökad'!E5))</f>
        <v/>
      </c>
      <c r="BQ5" s="269" t="str">
        <f>TRIM(IF('APH KIC KIA PC'!S5="WEB","",'2. Artikeldata Utökad'!S5))</f>
        <v/>
      </c>
      <c r="BR5" s="227">
        <v>1</v>
      </c>
      <c r="BS5" s="269" t="str">
        <f>TRIM(IF('APH KIC KIA PC'!S5="WEB","",'2. Artikeldata Utökad'!T5))</f>
        <v/>
      </c>
      <c r="BT5" s="226"/>
      <c r="BU5" s="226"/>
      <c r="BV5" s="269" t="str">
        <f>TRIM(IF('APH KIC KIA PC'!M5&lt;&gt;200,'APH KIC KIA PC'!D5,'2. Artikeldata Utökad'!I5))</f>
        <v/>
      </c>
      <c r="BW5" s="269" t="str">
        <f>TRIM('2. Artikeldata Utökad'!D5)</f>
        <v/>
      </c>
      <c r="BX5" s="226" t="str">
        <f>LEFT('2. Artikeldata Utökad'!H5,1)</f>
        <v xml:space="preserve"> </v>
      </c>
      <c r="BY5" s="226" t="str">
        <f>TRIM(LEFT('2. Artikeldata Utökad'!J5,2))</f>
        <v/>
      </c>
      <c r="BZ5" s="227" t="s">
        <v>2005</v>
      </c>
      <c r="CA5" s="226"/>
      <c r="CB5" s="226"/>
      <c r="CC5" s="226"/>
      <c r="CD5" s="226"/>
      <c r="CE5" s="226"/>
    </row>
    <row r="6" spans="1:83" x14ac:dyDescent="0.25">
      <c r="A6" s="228">
        <v>2</v>
      </c>
      <c r="B6" s="228" t="str">
        <f>'APH KIC KIA PC'!I6</f>
        <v>Välj…</v>
      </c>
      <c r="C6" s="228" t="str">
        <f>'APH KIC KIA PC'!K6</f>
        <v>Välj…</v>
      </c>
      <c r="D6" s="227">
        <v>1</v>
      </c>
      <c r="E6" s="269" t="str">
        <f>TRIM('APH KIC KIA PC'!D6)</f>
        <v/>
      </c>
      <c r="F6" s="226" t="str">
        <f>TRIM('1. Artikeldata Grund'!E6)</f>
        <v/>
      </c>
      <c r="G6" s="275" t="s">
        <v>1895</v>
      </c>
      <c r="H6" s="226"/>
      <c r="I6" s="226"/>
      <c r="J6" s="226"/>
      <c r="K6" s="226"/>
      <c r="L6" s="226"/>
      <c r="M6" s="2" cm="1">
        <f t="array" ref="M6">IF('APH KIC KIA PC'!S6&lt;&gt;"WEB",1,_xlfn.IFS('APH KIC KIA PC'!K6=Tabeller!$AI$4,'APH KIC KIA PC'!Q6,'APH KIC KIA PC'!K6=Tabeller!$AI$5,106628))</f>
        <v>1</v>
      </c>
      <c r="N6" s="272" t="str" cm="1">
        <f t="array" ref="N6">TRIM(IFERROR(IF('APH KIC KIA PC'!M6=200,'2. Artikeldata Utökad'!I6,(_xlfn.IFS('APH KIC KIA PC'!K6=Tabeller!$AI$4,'1. Artikeldata Grund'!F6,AND('APH KIC KIA PC'!K6=Tabeller!$AI$5,'APH KIC KIA PC'!M6&lt;&gt;200),'APH KIC KIA PC'!D6,'APH KIC KIA PC'!M6=200,'2. Artikeldata Utökad'!I6))),""))</f>
        <v/>
      </c>
      <c r="O6" s="270" t="str">
        <f>'APH KIC KIA PC'!E6</f>
        <v/>
      </c>
      <c r="P6" s="269" t="str">
        <f>TRIM('APH KIC KIA PC'!R6)</f>
        <v/>
      </c>
      <c r="Q6" s="420"/>
      <c r="R6" s="271" t="str" cm="1">
        <f t="array" ref="R6">IFERROR(_xlfn.IFS('4. Inköpsdata'!M6=25%,41,'4. Inköpsdata'!M6=12%,42,'4. Inköpsdata'!M6=6%,43,'4. Inköpsdata'!M6="Momsfritt",38),"")</f>
        <v/>
      </c>
      <c r="S6" s="227" t="str">
        <f>'APH KIC KIA PC'!S6</f>
        <v xml:space="preserve">  Välj…</v>
      </c>
      <c r="T6" s="373" t="str">
        <f>'APH KIC KIA PC'!E6</f>
        <v/>
      </c>
      <c r="U6" s="227"/>
      <c r="V6" s="226"/>
      <c r="W6" s="226"/>
      <c r="X6" s="226"/>
      <c r="Y6" s="226"/>
      <c r="Z6" s="227" t="str">
        <f>TRIM(IF('1. Artikeldata Grund'!K6="","",IF('1. Artikeldata Grund'!K6=1,_xlfn.CONCAT('1. Artikeldata Grund'!K6," ","dag"),_xlfn.CONCAT('1. Artikeldata Grund'!K6," ","dagar"))))</f>
        <v/>
      </c>
      <c r="AA6" s="227" t="str">
        <f>TRIM(IF('1. Artikeldata Grund'!L6="","",IF('1. Artikeldata Grund'!L6=1,_xlfn.CONCAT('1. Artikeldata Grund'!L6," ","dag"),_xlfn.CONCAT('1. Artikeldata Grund'!L6," ","dagar"))))</f>
        <v/>
      </c>
      <c r="AB6" s="226"/>
      <c r="AC6" s="226"/>
      <c r="AD6" s="226"/>
      <c r="AE6" s="227">
        <v>1</v>
      </c>
      <c r="AF6" s="226"/>
      <c r="AG6" s="269" t="str">
        <f>TRIM('APH KIC KIA PC'!T6)</f>
        <v/>
      </c>
      <c r="AH6" s="226"/>
      <c r="AI6" s="226"/>
      <c r="AJ6" s="226"/>
      <c r="AK6" s="226"/>
      <c r="AL6" s="226"/>
      <c r="AM6" s="226"/>
      <c r="AN6" s="226"/>
      <c r="AO6" s="226"/>
      <c r="AP6" s="226"/>
      <c r="AQ6" s="226"/>
      <c r="AR6" s="226"/>
      <c r="AS6" s="226"/>
      <c r="AT6" s="226"/>
      <c r="AU6" s="226"/>
      <c r="AV6" s="226"/>
      <c r="AW6" s="226"/>
      <c r="AX6" s="226"/>
      <c r="AY6" s="226"/>
      <c r="AZ6" s="226"/>
      <c r="BA6" s="226"/>
      <c r="BB6" s="226"/>
      <c r="BC6" s="272" t="s">
        <v>2005</v>
      </c>
      <c r="BD6" s="272" t="str">
        <f>IF('2. Artikeldata Utökad'!G6="Välj…","",LEFT('2. Artikeldata Utökad'!G6,1))</f>
        <v xml:space="preserve"> </v>
      </c>
      <c r="BE6" s="226"/>
      <c r="BF6" s="226"/>
      <c r="BG6" s="226"/>
      <c r="BH6" s="226"/>
      <c r="BI6" s="226"/>
      <c r="BJ6" s="226"/>
      <c r="BK6" s="226"/>
      <c r="BL6" s="269" t="str">
        <f>TRIM(IF('APH KIC KIA PC'!S6="WEB","",'2. Artikeldata Utökad'!P6))</f>
        <v/>
      </c>
      <c r="BM6" s="269" t="str">
        <f>TRIM(IF('APH KIC KIA PC'!S6="WEB","",'2. Artikeldata Utökad'!Q6))</f>
        <v/>
      </c>
      <c r="BN6" s="269" t="str">
        <f>TRIM(IF('APH KIC KIA PC'!S6="WEB","",'2. Artikeldata Utökad'!R6))</f>
        <v/>
      </c>
      <c r="BO6" s="269" t="str">
        <f>IF('2. Artikeldata Utökad'!F6="","",'2. Artikeldata Utökad'!F6)</f>
        <v xml:space="preserve">  Välj…</v>
      </c>
      <c r="BP6" s="269" t="str">
        <f>TRIM(IF('2. Artikeldata Utökad'!E6="","",'2. Artikeldata Utökad'!E6))</f>
        <v/>
      </c>
      <c r="BQ6" s="269" t="str">
        <f>TRIM(IF('APH KIC KIA PC'!S6="WEB","",'2. Artikeldata Utökad'!S6))</f>
        <v/>
      </c>
      <c r="BR6" s="227">
        <v>1</v>
      </c>
      <c r="BS6" s="269" t="str">
        <f>TRIM(IF('APH KIC KIA PC'!S6="WEB","",'2. Artikeldata Utökad'!T6))</f>
        <v/>
      </c>
      <c r="BT6" s="226"/>
      <c r="BU6" s="226"/>
      <c r="BV6" s="269" t="str">
        <f>TRIM(IF('APH KIC KIA PC'!M6&lt;&gt;200,'APH KIC KIA PC'!D6,'2. Artikeldata Utökad'!I6))</f>
        <v/>
      </c>
      <c r="BW6" s="269" t="str">
        <f>TRIM('2. Artikeldata Utökad'!D6)</f>
        <v/>
      </c>
      <c r="BX6" s="226" t="str">
        <f>LEFT('2. Artikeldata Utökad'!H6,1)</f>
        <v xml:space="preserve"> </v>
      </c>
      <c r="BY6" s="226" t="str">
        <f>TRIM(LEFT('2. Artikeldata Utökad'!J6,2))</f>
        <v/>
      </c>
      <c r="BZ6" s="227" t="s">
        <v>2005</v>
      </c>
      <c r="CA6" s="226"/>
      <c r="CB6" s="226"/>
      <c r="CC6" s="226"/>
      <c r="CD6" s="226"/>
      <c r="CE6" s="226"/>
    </row>
    <row r="7" spans="1:83" x14ac:dyDescent="0.25">
      <c r="A7" s="228">
        <v>3</v>
      </c>
      <c r="B7" s="228" t="str">
        <f>'APH KIC KIA PC'!I7</f>
        <v>Välj…</v>
      </c>
      <c r="C7" s="228" t="str">
        <f>'APH KIC KIA PC'!K7</f>
        <v>Välj…</v>
      </c>
      <c r="D7" s="227">
        <v>1</v>
      </c>
      <c r="E7" s="269" t="str">
        <f>TRIM('APH KIC KIA PC'!D7)</f>
        <v/>
      </c>
      <c r="F7" s="226" t="str">
        <f>TRIM('1. Artikeldata Grund'!E7)</f>
        <v/>
      </c>
      <c r="G7" s="275" t="s">
        <v>1895</v>
      </c>
      <c r="H7" s="226"/>
      <c r="I7" s="226"/>
      <c r="J7" s="226"/>
      <c r="K7" s="226"/>
      <c r="L7" s="226"/>
      <c r="M7" s="2" cm="1">
        <f t="array" ref="M7">IF('APH KIC KIA PC'!S7&lt;&gt;"WEB",1,_xlfn.IFS('APH KIC KIA PC'!K7=Tabeller!$AI$4,'APH KIC KIA PC'!Q7,'APH KIC KIA PC'!K7=Tabeller!$AI$5,106628))</f>
        <v>1</v>
      </c>
      <c r="N7" s="272" t="str" cm="1">
        <f t="array" ref="N7">TRIM(IFERROR(IF('APH KIC KIA PC'!M7=200,'2. Artikeldata Utökad'!I7,(_xlfn.IFS('APH KIC KIA PC'!K7=Tabeller!$AI$4,'1. Artikeldata Grund'!F7,AND('APH KIC KIA PC'!K7=Tabeller!$AI$5,'APH KIC KIA PC'!M7&lt;&gt;200),'APH KIC KIA PC'!D7,'APH KIC KIA PC'!M7=200,'2. Artikeldata Utökad'!I7))),""))</f>
        <v/>
      </c>
      <c r="O7" s="270" t="str">
        <f>'APH KIC KIA PC'!E7</f>
        <v/>
      </c>
      <c r="P7" s="269" t="str">
        <f>TRIM('APH KIC KIA PC'!R7)</f>
        <v/>
      </c>
      <c r="Q7" s="420"/>
      <c r="R7" s="271" t="str" cm="1">
        <f t="array" ref="R7">IFERROR(_xlfn.IFS('4. Inköpsdata'!M7=25%,41,'4. Inköpsdata'!M7=12%,42,'4. Inköpsdata'!M7=6%,43,'4. Inköpsdata'!M7="Momsfritt",38),"")</f>
        <v/>
      </c>
      <c r="S7" s="227" t="str">
        <f>'APH KIC KIA PC'!S7</f>
        <v xml:space="preserve">  Välj…</v>
      </c>
      <c r="T7" s="373" t="str">
        <f>'APH KIC KIA PC'!E7</f>
        <v/>
      </c>
      <c r="U7" s="227"/>
      <c r="V7" s="226"/>
      <c r="W7" s="226"/>
      <c r="X7" s="226"/>
      <c r="Y7" s="226"/>
      <c r="Z7" s="227" t="str">
        <f>TRIM(IF('1. Artikeldata Grund'!K7="","",IF('1. Artikeldata Grund'!K7=1,_xlfn.CONCAT('1. Artikeldata Grund'!K7," ","dag"),_xlfn.CONCAT('1. Artikeldata Grund'!K7," ","dagar"))))</f>
        <v/>
      </c>
      <c r="AA7" s="227" t="str">
        <f>TRIM(IF('1. Artikeldata Grund'!L7="","",IF('1. Artikeldata Grund'!L7=1,_xlfn.CONCAT('1. Artikeldata Grund'!L7," ","dag"),_xlfn.CONCAT('1. Artikeldata Grund'!L7," ","dagar"))))</f>
        <v/>
      </c>
      <c r="AB7" s="226"/>
      <c r="AC7" s="226"/>
      <c r="AD7" s="226"/>
      <c r="AE7" s="227">
        <v>1</v>
      </c>
      <c r="AF7" s="226"/>
      <c r="AG7" s="269" t="str">
        <f>TRIM('APH KIC KIA PC'!T7)</f>
        <v/>
      </c>
      <c r="AH7" s="226"/>
      <c r="AI7" s="226"/>
      <c r="AJ7" s="226"/>
      <c r="AK7" s="226"/>
      <c r="AL7" s="226"/>
      <c r="AM7" s="226"/>
      <c r="AN7" s="226"/>
      <c r="AO7" s="226"/>
      <c r="AP7" s="226"/>
      <c r="AQ7" s="226"/>
      <c r="AR7" s="226"/>
      <c r="AS7" s="226"/>
      <c r="AT7" s="226"/>
      <c r="AU7" s="226"/>
      <c r="AV7" s="226"/>
      <c r="AW7" s="226"/>
      <c r="AX7" s="226"/>
      <c r="AY7" s="226"/>
      <c r="AZ7" s="226"/>
      <c r="BA7" s="226"/>
      <c r="BB7" s="226"/>
      <c r="BC7" s="272" t="s">
        <v>2005</v>
      </c>
      <c r="BD7" s="272" t="str">
        <f>IF('2. Artikeldata Utökad'!G7="Välj…","",LEFT('2. Artikeldata Utökad'!G7,1))</f>
        <v xml:space="preserve"> </v>
      </c>
      <c r="BE7" s="226"/>
      <c r="BF7" s="226"/>
      <c r="BG7" s="226"/>
      <c r="BH7" s="226"/>
      <c r="BI7" s="226"/>
      <c r="BJ7" s="226"/>
      <c r="BK7" s="226"/>
      <c r="BL7" s="269" t="str">
        <f>TRIM(IF('APH KIC KIA PC'!S7="WEB","",'2. Artikeldata Utökad'!P7))</f>
        <v/>
      </c>
      <c r="BM7" s="269" t="str">
        <f>TRIM(IF('APH KIC KIA PC'!S7="WEB","",'2. Artikeldata Utökad'!Q7))</f>
        <v/>
      </c>
      <c r="BN7" s="269" t="str">
        <f>TRIM(IF('APH KIC KIA PC'!S7="WEB","",'2. Artikeldata Utökad'!R7))</f>
        <v/>
      </c>
      <c r="BO7" s="269" t="str">
        <f>IF('2. Artikeldata Utökad'!F7="","",'2. Artikeldata Utökad'!F7)</f>
        <v xml:space="preserve">  Välj…</v>
      </c>
      <c r="BP7" s="269" t="str">
        <f>TRIM(IF('2. Artikeldata Utökad'!E7="","",'2. Artikeldata Utökad'!E7))</f>
        <v/>
      </c>
      <c r="BQ7" s="269" t="str">
        <f>TRIM(IF('APH KIC KIA PC'!S7="WEB","",'2. Artikeldata Utökad'!S7))</f>
        <v/>
      </c>
      <c r="BR7" s="227">
        <v>1</v>
      </c>
      <c r="BS7" s="269" t="str">
        <f>TRIM(IF('APH KIC KIA PC'!S7="WEB","",'2. Artikeldata Utökad'!T7))</f>
        <v/>
      </c>
      <c r="BT7" s="226"/>
      <c r="BU7" s="226"/>
      <c r="BV7" s="269" t="str">
        <f>TRIM(IF('APH KIC KIA PC'!M7&lt;&gt;200,'APH KIC KIA PC'!D7,'2. Artikeldata Utökad'!I7))</f>
        <v/>
      </c>
      <c r="BW7" s="269" t="str">
        <f>TRIM('2. Artikeldata Utökad'!D7)</f>
        <v/>
      </c>
      <c r="BX7" s="226" t="str">
        <f>LEFT('2. Artikeldata Utökad'!H7,1)</f>
        <v xml:space="preserve"> </v>
      </c>
      <c r="BY7" s="226" t="str">
        <f>TRIM(LEFT('2. Artikeldata Utökad'!J7,2))</f>
        <v/>
      </c>
      <c r="BZ7" s="227" t="s">
        <v>2005</v>
      </c>
      <c r="CA7" s="226"/>
      <c r="CB7" s="226"/>
      <c r="CC7" s="226"/>
      <c r="CD7" s="226"/>
      <c r="CE7" s="226"/>
    </row>
    <row r="8" spans="1:83" x14ac:dyDescent="0.25">
      <c r="A8" s="228">
        <v>4</v>
      </c>
      <c r="B8" s="228" t="str">
        <f>'APH KIC KIA PC'!I8</f>
        <v>Välj…</v>
      </c>
      <c r="C8" s="228" t="str">
        <f>'APH KIC KIA PC'!K8</f>
        <v>Välj…</v>
      </c>
      <c r="D8" s="227">
        <v>1</v>
      </c>
      <c r="E8" s="269" t="str">
        <f>TRIM('APH KIC KIA PC'!D8)</f>
        <v/>
      </c>
      <c r="F8" s="226" t="str">
        <f>TRIM('1. Artikeldata Grund'!E8)</f>
        <v/>
      </c>
      <c r="G8" s="275" t="s">
        <v>1895</v>
      </c>
      <c r="H8" s="226"/>
      <c r="I8" s="226"/>
      <c r="J8" s="226"/>
      <c r="K8" s="226"/>
      <c r="L8" s="226"/>
      <c r="M8" s="2" cm="1">
        <f t="array" ref="M8">IF('APH KIC KIA PC'!S8&lt;&gt;"WEB",1,_xlfn.IFS('APH KIC KIA PC'!K8=Tabeller!$AI$4,'APH KIC KIA PC'!Q8,'APH KIC KIA PC'!K8=Tabeller!$AI$5,106628))</f>
        <v>1</v>
      </c>
      <c r="N8" s="272" t="str" cm="1">
        <f t="array" ref="N8">TRIM(IFERROR(IF('APH KIC KIA PC'!M8=200,'2. Artikeldata Utökad'!I8,(_xlfn.IFS('APH KIC KIA PC'!K8=Tabeller!$AI$4,'1. Artikeldata Grund'!F8,AND('APH KIC KIA PC'!K8=Tabeller!$AI$5,'APH KIC KIA PC'!M8&lt;&gt;200),'APH KIC KIA PC'!D8,'APH KIC KIA PC'!M8=200,'2. Artikeldata Utökad'!I8))),""))</f>
        <v/>
      </c>
      <c r="O8" s="270" t="str">
        <f>'APH KIC KIA PC'!E8</f>
        <v/>
      </c>
      <c r="P8" s="269" t="str">
        <f>TRIM('APH KIC KIA PC'!R8)</f>
        <v/>
      </c>
      <c r="Q8" s="420"/>
      <c r="R8" s="271" t="str" cm="1">
        <f t="array" ref="R8">IFERROR(_xlfn.IFS('4. Inköpsdata'!M8=25%,41,'4. Inköpsdata'!M8=12%,42,'4. Inköpsdata'!M8=6%,43,'4. Inköpsdata'!M8="Momsfritt",38),"")</f>
        <v/>
      </c>
      <c r="S8" s="227" t="str">
        <f>'APH KIC KIA PC'!S8</f>
        <v xml:space="preserve">  Välj…</v>
      </c>
      <c r="T8" s="373" t="str">
        <f>'APH KIC KIA PC'!E8</f>
        <v/>
      </c>
      <c r="U8" s="227"/>
      <c r="V8" s="226"/>
      <c r="W8" s="226"/>
      <c r="X8" s="226"/>
      <c r="Y8" s="226"/>
      <c r="Z8" s="227" t="str">
        <f>TRIM(IF('1. Artikeldata Grund'!K8="","",IF('1. Artikeldata Grund'!K8=1,_xlfn.CONCAT('1. Artikeldata Grund'!K8," ","dag"),_xlfn.CONCAT('1. Artikeldata Grund'!K8," ","dagar"))))</f>
        <v/>
      </c>
      <c r="AA8" s="227" t="str">
        <f>TRIM(IF('1. Artikeldata Grund'!L8="","",IF('1. Artikeldata Grund'!L8=1,_xlfn.CONCAT('1. Artikeldata Grund'!L8," ","dag"),_xlfn.CONCAT('1. Artikeldata Grund'!L8," ","dagar"))))</f>
        <v/>
      </c>
      <c r="AB8" s="226"/>
      <c r="AC8" s="226"/>
      <c r="AD8" s="226"/>
      <c r="AE8" s="227">
        <v>1</v>
      </c>
      <c r="AF8" s="226"/>
      <c r="AG8" s="269" t="str">
        <f>TRIM('APH KIC KIA PC'!T8)</f>
        <v/>
      </c>
      <c r="AH8" s="226"/>
      <c r="AI8" s="226"/>
      <c r="AJ8" s="226"/>
      <c r="AK8" s="226"/>
      <c r="AL8" s="226"/>
      <c r="AM8" s="226"/>
      <c r="AN8" s="226"/>
      <c r="AO8" s="226"/>
      <c r="AP8" s="226"/>
      <c r="AQ8" s="226"/>
      <c r="AR8" s="226"/>
      <c r="AS8" s="226"/>
      <c r="AT8" s="226"/>
      <c r="AU8" s="226"/>
      <c r="AV8" s="226"/>
      <c r="AW8" s="226"/>
      <c r="AX8" s="226"/>
      <c r="AY8" s="226"/>
      <c r="AZ8" s="226"/>
      <c r="BA8" s="226"/>
      <c r="BB8" s="226"/>
      <c r="BC8" s="272" t="s">
        <v>2005</v>
      </c>
      <c r="BD8" s="272" t="str">
        <f>IF('2. Artikeldata Utökad'!G8="Välj…","",LEFT('2. Artikeldata Utökad'!G8,1))</f>
        <v xml:space="preserve"> </v>
      </c>
      <c r="BE8" s="226"/>
      <c r="BF8" s="226"/>
      <c r="BG8" s="226"/>
      <c r="BH8" s="226"/>
      <c r="BI8" s="226"/>
      <c r="BJ8" s="226"/>
      <c r="BK8" s="226"/>
      <c r="BL8" s="269" t="str">
        <f>TRIM(IF('APH KIC KIA PC'!S8="WEB","",'2. Artikeldata Utökad'!P8))</f>
        <v/>
      </c>
      <c r="BM8" s="269" t="str">
        <f>TRIM(IF('APH KIC KIA PC'!S8="WEB","",'2. Artikeldata Utökad'!Q8))</f>
        <v/>
      </c>
      <c r="BN8" s="269" t="str">
        <f>TRIM(IF('APH KIC KIA PC'!S8="WEB","",'2. Artikeldata Utökad'!R8))</f>
        <v/>
      </c>
      <c r="BO8" s="269" t="str">
        <f>IF('2. Artikeldata Utökad'!F8="","",'2. Artikeldata Utökad'!F8)</f>
        <v xml:space="preserve">  Välj…</v>
      </c>
      <c r="BP8" s="269" t="str">
        <f>TRIM(IF('2. Artikeldata Utökad'!E8="","",'2. Artikeldata Utökad'!E8))</f>
        <v/>
      </c>
      <c r="BQ8" s="269" t="str">
        <f>TRIM(IF('APH KIC KIA PC'!S8="WEB","",'2. Artikeldata Utökad'!S8))</f>
        <v/>
      </c>
      <c r="BR8" s="227">
        <v>1</v>
      </c>
      <c r="BS8" s="269" t="str">
        <f>TRIM(IF('APH KIC KIA PC'!S8="WEB","",'2. Artikeldata Utökad'!T8))</f>
        <v/>
      </c>
      <c r="BT8" s="226"/>
      <c r="BU8" s="226"/>
      <c r="BV8" s="269" t="str">
        <f>TRIM(IF('APH KIC KIA PC'!M8&lt;&gt;200,'APH KIC KIA PC'!D8,'2. Artikeldata Utökad'!I8))</f>
        <v/>
      </c>
      <c r="BW8" s="269" t="str">
        <f>TRIM('2. Artikeldata Utökad'!D8)</f>
        <v/>
      </c>
      <c r="BX8" s="226" t="str">
        <f>LEFT('2. Artikeldata Utökad'!H8,1)</f>
        <v xml:space="preserve"> </v>
      </c>
      <c r="BY8" s="226" t="str">
        <f>TRIM(LEFT('2. Artikeldata Utökad'!J8,2))</f>
        <v/>
      </c>
      <c r="BZ8" s="227" t="s">
        <v>2005</v>
      </c>
      <c r="CA8" s="226"/>
      <c r="CB8" s="226"/>
      <c r="CC8" s="226"/>
      <c r="CD8" s="226"/>
      <c r="CE8" s="226"/>
    </row>
    <row r="9" spans="1:83" x14ac:dyDescent="0.25">
      <c r="A9" s="228">
        <v>5</v>
      </c>
      <c r="B9" s="228" t="str">
        <f>'APH KIC KIA PC'!I9</f>
        <v>Välj…</v>
      </c>
      <c r="C9" s="228" t="str">
        <f>'APH KIC KIA PC'!K9</f>
        <v>Välj…</v>
      </c>
      <c r="D9" s="227">
        <v>1</v>
      </c>
      <c r="E9" s="269" t="str">
        <f>TRIM('APH KIC KIA PC'!D9)</f>
        <v/>
      </c>
      <c r="F9" s="226" t="str">
        <f>TRIM('1. Artikeldata Grund'!E9)</f>
        <v/>
      </c>
      <c r="G9" s="275" t="s">
        <v>1895</v>
      </c>
      <c r="H9" s="226"/>
      <c r="I9" s="226"/>
      <c r="J9" s="226"/>
      <c r="K9" s="226"/>
      <c r="L9" s="226"/>
      <c r="M9" s="2" cm="1">
        <f t="array" ref="M9">IF('APH KIC KIA PC'!S9&lt;&gt;"WEB",1,_xlfn.IFS('APH KIC KIA PC'!K9=Tabeller!$AI$4,'APH KIC KIA PC'!Q9,'APH KIC KIA PC'!K9=Tabeller!$AI$5,106628))</f>
        <v>1</v>
      </c>
      <c r="N9" s="272" t="str" cm="1">
        <f t="array" ref="N9">TRIM(IFERROR(IF('APH KIC KIA PC'!M9=200,'2. Artikeldata Utökad'!I9,(_xlfn.IFS('APH KIC KIA PC'!K9=Tabeller!$AI$4,'1. Artikeldata Grund'!F9,AND('APH KIC KIA PC'!K9=Tabeller!$AI$5,'APH KIC KIA PC'!M9&lt;&gt;200),'APH KIC KIA PC'!D9,'APH KIC KIA PC'!M9=200,'2. Artikeldata Utökad'!I9))),""))</f>
        <v/>
      </c>
      <c r="O9" s="270" t="str">
        <f>'APH KIC KIA PC'!E9</f>
        <v/>
      </c>
      <c r="P9" s="269" t="str">
        <f>TRIM('APH KIC KIA PC'!R9)</f>
        <v/>
      </c>
      <c r="Q9" s="420"/>
      <c r="R9" s="271" t="str" cm="1">
        <f t="array" ref="R9">IFERROR(_xlfn.IFS('4. Inköpsdata'!M9=25%,41,'4. Inköpsdata'!M9=12%,42,'4. Inköpsdata'!M9=6%,43,'4. Inköpsdata'!M9="Momsfritt",38),"")</f>
        <v/>
      </c>
      <c r="S9" s="227" t="str">
        <f>'APH KIC KIA PC'!S9</f>
        <v xml:space="preserve">  Välj…</v>
      </c>
      <c r="T9" s="373" t="str">
        <f>'APH KIC KIA PC'!E9</f>
        <v/>
      </c>
      <c r="U9" s="227"/>
      <c r="V9" s="226"/>
      <c r="W9" s="226"/>
      <c r="X9" s="226"/>
      <c r="Y9" s="226"/>
      <c r="Z9" s="227" t="str">
        <f>TRIM(IF('1. Artikeldata Grund'!K9="","",IF('1. Artikeldata Grund'!K9=1,_xlfn.CONCAT('1. Artikeldata Grund'!K9," ","dag"),_xlfn.CONCAT('1. Artikeldata Grund'!K9," ","dagar"))))</f>
        <v/>
      </c>
      <c r="AA9" s="227" t="str">
        <f>TRIM(IF('1. Artikeldata Grund'!L9="","",IF('1. Artikeldata Grund'!L9=1,_xlfn.CONCAT('1. Artikeldata Grund'!L9," ","dag"),_xlfn.CONCAT('1. Artikeldata Grund'!L9," ","dagar"))))</f>
        <v/>
      </c>
      <c r="AB9" s="226"/>
      <c r="AC9" s="226"/>
      <c r="AD9" s="226"/>
      <c r="AE9" s="227">
        <v>1</v>
      </c>
      <c r="AF9" s="226"/>
      <c r="AG9" s="269" t="str">
        <f>TRIM('APH KIC KIA PC'!T9)</f>
        <v/>
      </c>
      <c r="AH9" s="226"/>
      <c r="AI9" s="226"/>
      <c r="AJ9" s="226"/>
      <c r="AK9" s="226"/>
      <c r="AL9" s="226"/>
      <c r="AM9" s="226"/>
      <c r="AN9" s="226"/>
      <c r="AO9" s="226"/>
      <c r="AP9" s="226"/>
      <c r="AQ9" s="226"/>
      <c r="AR9" s="226"/>
      <c r="AS9" s="226"/>
      <c r="AT9" s="226"/>
      <c r="AU9" s="226"/>
      <c r="AV9" s="226"/>
      <c r="AW9" s="226"/>
      <c r="AX9" s="226"/>
      <c r="AY9" s="226"/>
      <c r="AZ9" s="226"/>
      <c r="BA9" s="226"/>
      <c r="BB9" s="226"/>
      <c r="BC9" s="272" t="s">
        <v>2005</v>
      </c>
      <c r="BD9" s="272" t="str">
        <f>IF('2. Artikeldata Utökad'!G9="Välj…","",LEFT('2. Artikeldata Utökad'!G9,1))</f>
        <v xml:space="preserve"> </v>
      </c>
      <c r="BE9" s="226"/>
      <c r="BF9" s="226"/>
      <c r="BG9" s="226"/>
      <c r="BH9" s="226"/>
      <c r="BI9" s="226"/>
      <c r="BJ9" s="226"/>
      <c r="BK9" s="226"/>
      <c r="BL9" s="269" t="str">
        <f>TRIM(IF('APH KIC KIA PC'!S9="WEB","",'2. Artikeldata Utökad'!P9))</f>
        <v/>
      </c>
      <c r="BM9" s="269" t="str">
        <f>TRIM(IF('APH KIC KIA PC'!S9="WEB","",'2. Artikeldata Utökad'!Q9))</f>
        <v/>
      </c>
      <c r="BN9" s="269" t="str">
        <f>TRIM(IF('APH KIC KIA PC'!S9="WEB","",'2. Artikeldata Utökad'!R9))</f>
        <v/>
      </c>
      <c r="BO9" s="269" t="str">
        <f>IF('2. Artikeldata Utökad'!F9="","",'2. Artikeldata Utökad'!F9)</f>
        <v xml:space="preserve">  Välj…</v>
      </c>
      <c r="BP9" s="269" t="str">
        <f>TRIM(IF('2. Artikeldata Utökad'!E9="","",'2. Artikeldata Utökad'!E9))</f>
        <v/>
      </c>
      <c r="BQ9" s="269" t="str">
        <f>TRIM(IF('APH KIC KIA PC'!S9="WEB","",'2. Artikeldata Utökad'!S9))</f>
        <v/>
      </c>
      <c r="BR9" s="227">
        <v>1</v>
      </c>
      <c r="BS9" s="269" t="str">
        <f>TRIM(IF('APH KIC KIA PC'!S9="WEB","",'2. Artikeldata Utökad'!T9))</f>
        <v/>
      </c>
      <c r="BT9" s="226"/>
      <c r="BU9" s="226"/>
      <c r="BV9" s="269" t="str">
        <f>TRIM(IF('APH KIC KIA PC'!M9&lt;&gt;200,'APH KIC KIA PC'!D9,'2. Artikeldata Utökad'!I9))</f>
        <v/>
      </c>
      <c r="BW9" s="269" t="str">
        <f>TRIM('2. Artikeldata Utökad'!D9)</f>
        <v/>
      </c>
      <c r="BX9" s="226" t="str">
        <f>LEFT('2. Artikeldata Utökad'!H9,1)</f>
        <v xml:space="preserve"> </v>
      </c>
      <c r="BY9" s="226" t="str">
        <f>TRIM(LEFT('2. Artikeldata Utökad'!J9,2))</f>
        <v/>
      </c>
      <c r="BZ9" s="227" t="s">
        <v>2005</v>
      </c>
      <c r="CA9" s="226"/>
      <c r="CB9" s="226"/>
      <c r="CC9" s="226"/>
      <c r="CD9" s="226"/>
      <c r="CE9" s="226"/>
    </row>
    <row r="10" spans="1:83" x14ac:dyDescent="0.25">
      <c r="A10" s="228">
        <v>6</v>
      </c>
      <c r="B10" s="228" t="str">
        <f>'APH KIC KIA PC'!I10</f>
        <v>Välj…</v>
      </c>
      <c r="C10" s="228" t="str">
        <f>'APH KIC KIA PC'!K10</f>
        <v>Välj…</v>
      </c>
      <c r="D10" s="227">
        <v>1</v>
      </c>
      <c r="E10" s="269" t="str">
        <f>TRIM('APH KIC KIA PC'!D10)</f>
        <v/>
      </c>
      <c r="F10" s="226" t="str">
        <f>TRIM('1. Artikeldata Grund'!E10)</f>
        <v/>
      </c>
      <c r="G10" s="275" t="s">
        <v>1895</v>
      </c>
      <c r="H10" s="226"/>
      <c r="I10" s="226"/>
      <c r="J10" s="226"/>
      <c r="K10" s="226"/>
      <c r="L10" s="226"/>
      <c r="M10" s="2" cm="1">
        <f t="array" ref="M10">IF('APH KIC KIA PC'!S10&lt;&gt;"WEB",1,_xlfn.IFS('APH KIC KIA PC'!K10=Tabeller!$AI$4,'APH KIC KIA PC'!Q10,'APH KIC KIA PC'!K10=Tabeller!$AI$5,106628))</f>
        <v>1</v>
      </c>
      <c r="N10" s="272" t="str" cm="1">
        <f t="array" ref="N10">TRIM(IFERROR(IF('APH KIC KIA PC'!M10=200,'2. Artikeldata Utökad'!I10,(_xlfn.IFS('APH KIC KIA PC'!K10=Tabeller!$AI$4,'1. Artikeldata Grund'!F10,AND('APH KIC KIA PC'!K10=Tabeller!$AI$5,'APH KIC KIA PC'!M10&lt;&gt;200),'APH KIC KIA PC'!D10,'APH KIC KIA PC'!M10=200,'2. Artikeldata Utökad'!I10))),""))</f>
        <v/>
      </c>
      <c r="O10" s="270" t="str">
        <f>'APH KIC KIA PC'!E10</f>
        <v/>
      </c>
      <c r="P10" s="269" t="str">
        <f>TRIM('APH KIC KIA PC'!R10)</f>
        <v/>
      </c>
      <c r="Q10" s="420"/>
      <c r="R10" s="271" t="str" cm="1">
        <f t="array" ref="R10">IFERROR(_xlfn.IFS('4. Inköpsdata'!M10=25%,41,'4. Inköpsdata'!M10=12%,42,'4. Inköpsdata'!M10=6%,43,'4. Inköpsdata'!M10="Momsfritt",38),"")</f>
        <v/>
      </c>
      <c r="S10" s="227" t="str">
        <f>'APH KIC KIA PC'!S10</f>
        <v xml:space="preserve">  Välj…</v>
      </c>
      <c r="T10" s="373" t="str">
        <f>'APH KIC KIA PC'!E10</f>
        <v/>
      </c>
      <c r="U10" s="227"/>
      <c r="V10" s="226"/>
      <c r="W10" s="226"/>
      <c r="X10" s="226"/>
      <c r="Y10" s="226"/>
      <c r="Z10" s="227" t="str">
        <f>TRIM(IF('1. Artikeldata Grund'!K10="","",IF('1. Artikeldata Grund'!K10=1,_xlfn.CONCAT('1. Artikeldata Grund'!K10," ","dag"),_xlfn.CONCAT('1. Artikeldata Grund'!K10," ","dagar"))))</f>
        <v/>
      </c>
      <c r="AA10" s="227" t="str">
        <f>TRIM(IF('1. Artikeldata Grund'!L10="","",IF('1. Artikeldata Grund'!L10=1,_xlfn.CONCAT('1. Artikeldata Grund'!L10," ","dag"),_xlfn.CONCAT('1. Artikeldata Grund'!L10," ","dagar"))))</f>
        <v/>
      </c>
      <c r="AB10" s="226"/>
      <c r="AC10" s="226"/>
      <c r="AD10" s="226"/>
      <c r="AE10" s="227">
        <v>1</v>
      </c>
      <c r="AF10" s="226"/>
      <c r="AG10" s="269" t="str">
        <f>TRIM('APH KIC KIA PC'!T10)</f>
        <v/>
      </c>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72" t="s">
        <v>2005</v>
      </c>
      <c r="BD10" s="272" t="str">
        <f>IF('2. Artikeldata Utökad'!G10="Välj…","",LEFT('2. Artikeldata Utökad'!G10,1))</f>
        <v xml:space="preserve"> </v>
      </c>
      <c r="BE10" s="226"/>
      <c r="BF10" s="226"/>
      <c r="BG10" s="226"/>
      <c r="BH10" s="226"/>
      <c r="BI10" s="226"/>
      <c r="BJ10" s="226"/>
      <c r="BK10" s="226"/>
      <c r="BL10" s="269" t="str">
        <f>TRIM(IF('APH KIC KIA PC'!S10="WEB","",'2. Artikeldata Utökad'!P10))</f>
        <v/>
      </c>
      <c r="BM10" s="269" t="str">
        <f>TRIM(IF('APH KIC KIA PC'!S10="WEB","",'2. Artikeldata Utökad'!Q10))</f>
        <v/>
      </c>
      <c r="BN10" s="269" t="str">
        <f>TRIM(IF('APH KIC KIA PC'!S10="WEB","",'2. Artikeldata Utökad'!R10))</f>
        <v/>
      </c>
      <c r="BO10" s="269" t="str">
        <f>IF('2. Artikeldata Utökad'!F10="","",'2. Artikeldata Utökad'!F10)</f>
        <v xml:space="preserve">  Välj…</v>
      </c>
      <c r="BP10" s="269" t="str">
        <f>TRIM(IF('2. Artikeldata Utökad'!E10="","",'2. Artikeldata Utökad'!E10))</f>
        <v/>
      </c>
      <c r="BQ10" s="269" t="str">
        <f>TRIM(IF('APH KIC KIA PC'!S10="WEB","",'2. Artikeldata Utökad'!S10))</f>
        <v/>
      </c>
      <c r="BR10" s="227">
        <v>1</v>
      </c>
      <c r="BS10" s="269" t="str">
        <f>TRIM(IF('APH KIC KIA PC'!S10="WEB","",'2. Artikeldata Utökad'!T10))</f>
        <v/>
      </c>
      <c r="BT10" s="226"/>
      <c r="BU10" s="226"/>
      <c r="BV10" s="269" t="str">
        <f>TRIM(IF('APH KIC KIA PC'!M10&lt;&gt;200,'APH KIC KIA PC'!D10,'2. Artikeldata Utökad'!I10))</f>
        <v/>
      </c>
      <c r="BW10" s="269" t="str">
        <f>TRIM('2. Artikeldata Utökad'!D10)</f>
        <v/>
      </c>
      <c r="BX10" s="226" t="str">
        <f>LEFT('2. Artikeldata Utökad'!H10,1)</f>
        <v xml:space="preserve"> </v>
      </c>
      <c r="BY10" s="226" t="str">
        <f>TRIM(LEFT('2. Artikeldata Utökad'!J10,2))</f>
        <v/>
      </c>
      <c r="BZ10" s="227" t="s">
        <v>2005</v>
      </c>
      <c r="CA10" s="226"/>
      <c r="CB10" s="226"/>
      <c r="CC10" s="226"/>
      <c r="CD10" s="226"/>
      <c r="CE10" s="226"/>
    </row>
    <row r="11" spans="1:83" x14ac:dyDescent="0.25">
      <c r="A11" s="228">
        <v>7</v>
      </c>
      <c r="B11" s="228" t="str">
        <f>'APH KIC KIA PC'!I11</f>
        <v>Välj…</v>
      </c>
      <c r="C11" s="228" t="str">
        <f>'APH KIC KIA PC'!K11</f>
        <v>Välj…</v>
      </c>
      <c r="D11" s="227">
        <v>1</v>
      </c>
      <c r="E11" s="269" t="str">
        <f>TRIM('APH KIC KIA PC'!D11)</f>
        <v/>
      </c>
      <c r="F11" s="226" t="str">
        <f>TRIM('1. Artikeldata Grund'!E11)</f>
        <v/>
      </c>
      <c r="G11" s="275" t="s">
        <v>1895</v>
      </c>
      <c r="H11" s="226"/>
      <c r="I11" s="226"/>
      <c r="J11" s="226"/>
      <c r="K11" s="226"/>
      <c r="L11" s="226"/>
      <c r="M11" s="2" cm="1">
        <f t="array" ref="M11">IF('APH KIC KIA PC'!S11&lt;&gt;"WEB",1,_xlfn.IFS('APH KIC KIA PC'!K11=Tabeller!$AI$4,'APH KIC KIA PC'!Q11,'APH KIC KIA PC'!K11=Tabeller!$AI$5,106628))</f>
        <v>1</v>
      </c>
      <c r="N11" s="272" t="str" cm="1">
        <f t="array" ref="N11">TRIM(IFERROR(IF('APH KIC KIA PC'!M11=200,'2. Artikeldata Utökad'!I11,(_xlfn.IFS('APH KIC KIA PC'!K11=Tabeller!$AI$4,'1. Artikeldata Grund'!F11,AND('APH KIC KIA PC'!K11=Tabeller!$AI$5,'APH KIC KIA PC'!M11&lt;&gt;200),'APH KIC KIA PC'!D11,'APH KIC KIA PC'!M11=200,'2. Artikeldata Utökad'!I11))),""))</f>
        <v/>
      </c>
      <c r="O11" s="270" t="str">
        <f>'APH KIC KIA PC'!E11</f>
        <v/>
      </c>
      <c r="P11" s="269" t="str">
        <f>TRIM('APH KIC KIA PC'!R11)</f>
        <v/>
      </c>
      <c r="Q11" s="420"/>
      <c r="R11" s="271" t="str" cm="1">
        <f t="array" ref="R11">IFERROR(_xlfn.IFS('4. Inköpsdata'!M11=25%,41,'4. Inköpsdata'!M11=12%,42,'4. Inköpsdata'!M11=6%,43,'4. Inköpsdata'!M11="Momsfritt",38),"")</f>
        <v/>
      </c>
      <c r="S11" s="227" t="str">
        <f>'APH KIC KIA PC'!S11</f>
        <v xml:space="preserve">  Välj…</v>
      </c>
      <c r="T11" s="373" t="str">
        <f>'APH KIC KIA PC'!E11</f>
        <v/>
      </c>
      <c r="U11" s="227"/>
      <c r="V11" s="226"/>
      <c r="W11" s="226"/>
      <c r="X11" s="226"/>
      <c r="Y11" s="226"/>
      <c r="Z11" s="227" t="str">
        <f>TRIM(IF('1. Artikeldata Grund'!K11="","",IF('1. Artikeldata Grund'!K11=1,_xlfn.CONCAT('1. Artikeldata Grund'!K11," ","dag"),_xlfn.CONCAT('1. Artikeldata Grund'!K11," ","dagar"))))</f>
        <v/>
      </c>
      <c r="AA11" s="227" t="str">
        <f>TRIM(IF('1. Artikeldata Grund'!L11="","",IF('1. Artikeldata Grund'!L11=1,_xlfn.CONCAT('1. Artikeldata Grund'!L11," ","dag"),_xlfn.CONCAT('1. Artikeldata Grund'!L11," ","dagar"))))</f>
        <v/>
      </c>
      <c r="AB11" s="226"/>
      <c r="AC11" s="226"/>
      <c r="AD11" s="226"/>
      <c r="AE11" s="227">
        <v>1</v>
      </c>
      <c r="AF11" s="226"/>
      <c r="AG11" s="269" t="str">
        <f>TRIM('APH KIC KIA PC'!T11)</f>
        <v/>
      </c>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72" t="s">
        <v>2005</v>
      </c>
      <c r="BD11" s="272" t="str">
        <f>IF('2. Artikeldata Utökad'!G11="Välj…","",LEFT('2. Artikeldata Utökad'!G11,1))</f>
        <v xml:space="preserve"> </v>
      </c>
      <c r="BE11" s="226"/>
      <c r="BF11" s="226"/>
      <c r="BG11" s="226"/>
      <c r="BH11" s="226"/>
      <c r="BI11" s="226"/>
      <c r="BJ11" s="226"/>
      <c r="BK11" s="226"/>
      <c r="BL11" s="269" t="str">
        <f>TRIM(IF('APH KIC KIA PC'!S11="WEB","",'2. Artikeldata Utökad'!P11))</f>
        <v/>
      </c>
      <c r="BM11" s="269" t="str">
        <f>TRIM(IF('APH KIC KIA PC'!S11="WEB","",'2. Artikeldata Utökad'!Q11))</f>
        <v/>
      </c>
      <c r="BN11" s="269" t="str">
        <f>TRIM(IF('APH KIC KIA PC'!S11="WEB","",'2. Artikeldata Utökad'!R11))</f>
        <v/>
      </c>
      <c r="BO11" s="269" t="str">
        <f>IF('2. Artikeldata Utökad'!F11="","",'2. Artikeldata Utökad'!F11)</f>
        <v xml:space="preserve">  Välj…</v>
      </c>
      <c r="BP11" s="269" t="str">
        <f>TRIM(IF('2. Artikeldata Utökad'!E11="","",'2. Artikeldata Utökad'!E11))</f>
        <v/>
      </c>
      <c r="BQ11" s="269" t="str">
        <f>TRIM(IF('APH KIC KIA PC'!S11="WEB","",'2. Artikeldata Utökad'!S11))</f>
        <v/>
      </c>
      <c r="BR11" s="227">
        <v>1</v>
      </c>
      <c r="BS11" s="269" t="str">
        <f>TRIM(IF('APH KIC KIA PC'!S11="WEB","",'2. Artikeldata Utökad'!T11))</f>
        <v/>
      </c>
      <c r="BT11" s="226"/>
      <c r="BU11" s="226"/>
      <c r="BV11" s="269" t="str">
        <f>TRIM(IF('APH KIC KIA PC'!M11&lt;&gt;200,'APH KIC KIA PC'!D11,'2. Artikeldata Utökad'!I11))</f>
        <v/>
      </c>
      <c r="BW11" s="269" t="str">
        <f>TRIM('2. Artikeldata Utökad'!D11)</f>
        <v/>
      </c>
      <c r="BX11" s="226" t="str">
        <f>LEFT('2. Artikeldata Utökad'!H11,1)</f>
        <v xml:space="preserve"> </v>
      </c>
      <c r="BY11" s="226" t="str">
        <f>TRIM(LEFT('2. Artikeldata Utökad'!J11,2))</f>
        <v/>
      </c>
      <c r="BZ11" s="227" t="s">
        <v>2005</v>
      </c>
      <c r="CA11" s="226"/>
      <c r="CB11" s="226"/>
      <c r="CC11" s="226"/>
      <c r="CD11" s="226"/>
      <c r="CE11" s="226"/>
    </row>
    <row r="12" spans="1:83" x14ac:dyDescent="0.25">
      <c r="A12" s="228">
        <v>8</v>
      </c>
      <c r="B12" s="228" t="str">
        <f>'APH KIC KIA PC'!I12</f>
        <v>Välj…</v>
      </c>
      <c r="C12" s="228" t="str">
        <f>'APH KIC KIA PC'!K12</f>
        <v>Välj…</v>
      </c>
      <c r="D12" s="227">
        <v>1</v>
      </c>
      <c r="E12" s="269" t="str">
        <f>TRIM('APH KIC KIA PC'!D12)</f>
        <v/>
      </c>
      <c r="F12" s="226" t="str">
        <f>TRIM('1. Artikeldata Grund'!E12)</f>
        <v/>
      </c>
      <c r="G12" s="275" t="s">
        <v>1895</v>
      </c>
      <c r="H12" s="226"/>
      <c r="I12" s="226"/>
      <c r="J12" s="226"/>
      <c r="K12" s="226"/>
      <c r="L12" s="226"/>
      <c r="M12" s="2" cm="1">
        <f t="array" ref="M12">IF('APH KIC KIA PC'!S12&lt;&gt;"WEB",1,_xlfn.IFS('APH KIC KIA PC'!K12=Tabeller!$AI$4,'APH KIC KIA PC'!Q12,'APH KIC KIA PC'!K12=Tabeller!$AI$5,106628))</f>
        <v>1</v>
      </c>
      <c r="N12" s="272" t="str" cm="1">
        <f t="array" ref="N12">TRIM(IFERROR(IF('APH KIC KIA PC'!M12=200,'2. Artikeldata Utökad'!I12,(_xlfn.IFS('APH KIC KIA PC'!K12=Tabeller!$AI$4,'1. Artikeldata Grund'!F12,AND('APH KIC KIA PC'!K12=Tabeller!$AI$5,'APH KIC KIA PC'!M12&lt;&gt;200),'APH KIC KIA PC'!D12,'APH KIC KIA PC'!M12=200,'2. Artikeldata Utökad'!I12))),""))</f>
        <v/>
      </c>
      <c r="O12" s="270" t="str">
        <f>'APH KIC KIA PC'!E12</f>
        <v/>
      </c>
      <c r="P12" s="269" t="str">
        <f>TRIM('APH KIC KIA PC'!R12)</f>
        <v/>
      </c>
      <c r="R12" s="271" t="str" cm="1">
        <f t="array" ref="R12">IFERROR(_xlfn.IFS('4. Inköpsdata'!M12=25%,41,'4. Inköpsdata'!M12=12%,42,'4. Inköpsdata'!M12=6%,43,'4. Inköpsdata'!M12="Momsfritt",38),"")</f>
        <v/>
      </c>
      <c r="S12" s="227" t="str">
        <f>'APH KIC KIA PC'!S12</f>
        <v xml:space="preserve">  Välj…</v>
      </c>
      <c r="T12" s="373" t="str">
        <f>'APH KIC KIA PC'!E12</f>
        <v/>
      </c>
      <c r="U12" s="227"/>
      <c r="V12" s="226"/>
      <c r="W12" s="226"/>
      <c r="X12" s="226"/>
      <c r="Y12" s="226"/>
      <c r="Z12" s="227" t="str">
        <f>TRIM(IF('1. Artikeldata Grund'!K12="","",IF('1. Artikeldata Grund'!K12=1,_xlfn.CONCAT('1. Artikeldata Grund'!K12," ","dag"),_xlfn.CONCAT('1. Artikeldata Grund'!K12," ","dagar"))))</f>
        <v/>
      </c>
      <c r="AA12" s="227" t="str">
        <f>TRIM(IF('1. Artikeldata Grund'!L12="","",IF('1. Artikeldata Grund'!L12=1,_xlfn.CONCAT('1. Artikeldata Grund'!L12," ","dag"),_xlfn.CONCAT('1. Artikeldata Grund'!L12," ","dagar"))))</f>
        <v/>
      </c>
      <c r="AB12" s="226"/>
      <c r="AC12" s="226"/>
      <c r="AD12" s="226"/>
      <c r="AE12" s="227">
        <v>1</v>
      </c>
      <c r="AF12" s="226"/>
      <c r="AG12" s="269" t="str">
        <f>TRIM('APH KIC KIA PC'!T12)</f>
        <v/>
      </c>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72" t="s">
        <v>2005</v>
      </c>
      <c r="BD12" s="272" t="str">
        <f>IF('2. Artikeldata Utökad'!G12="Välj…","",LEFT('2. Artikeldata Utökad'!G12,1))</f>
        <v xml:space="preserve"> </v>
      </c>
      <c r="BE12" s="226"/>
      <c r="BF12" s="226"/>
      <c r="BG12" s="226"/>
      <c r="BH12" s="226"/>
      <c r="BI12" s="226"/>
      <c r="BJ12" s="226"/>
      <c r="BK12" s="226"/>
      <c r="BL12" s="269" t="str">
        <f>TRIM(IF('APH KIC KIA PC'!S12="WEB","",'2. Artikeldata Utökad'!P12))</f>
        <v/>
      </c>
      <c r="BM12" s="269" t="str">
        <f>TRIM(IF('APH KIC KIA PC'!S12="WEB","",'2. Artikeldata Utökad'!Q12))</f>
        <v/>
      </c>
      <c r="BN12" s="269" t="str">
        <f>TRIM(IF('APH KIC KIA PC'!S12="WEB","",'2. Artikeldata Utökad'!R12))</f>
        <v/>
      </c>
      <c r="BO12" s="269" t="str">
        <f>IF('2. Artikeldata Utökad'!F12="","",'2. Artikeldata Utökad'!F12)</f>
        <v xml:space="preserve">  Välj…</v>
      </c>
      <c r="BP12" s="269" t="str">
        <f>TRIM(IF('2. Artikeldata Utökad'!E12="","",'2. Artikeldata Utökad'!E12))</f>
        <v/>
      </c>
      <c r="BQ12" s="269" t="str">
        <f>TRIM(IF('APH KIC KIA PC'!S12="WEB","",'2. Artikeldata Utökad'!S12))</f>
        <v/>
      </c>
      <c r="BR12" s="227">
        <v>1</v>
      </c>
      <c r="BS12" s="269" t="str">
        <f>TRIM(IF('APH KIC KIA PC'!S12="WEB","",'2. Artikeldata Utökad'!T12))</f>
        <v/>
      </c>
      <c r="BT12" s="226"/>
      <c r="BU12" s="226"/>
      <c r="BV12" s="269" t="str">
        <f>TRIM(IF('APH KIC KIA PC'!M12&lt;&gt;200,'APH KIC KIA PC'!D12,'2. Artikeldata Utökad'!I12))</f>
        <v/>
      </c>
      <c r="BW12" s="269" t="str">
        <f>TRIM('2. Artikeldata Utökad'!D12)</f>
        <v/>
      </c>
      <c r="BX12" s="226" t="str">
        <f>LEFT('2. Artikeldata Utökad'!H12,1)</f>
        <v xml:space="preserve"> </v>
      </c>
      <c r="BY12" s="226" t="str">
        <f>TRIM(LEFT('2. Artikeldata Utökad'!J12,2))</f>
        <v/>
      </c>
      <c r="BZ12" s="227" t="s">
        <v>2005</v>
      </c>
      <c r="CA12" s="226"/>
      <c r="CB12" s="226"/>
      <c r="CC12" s="226"/>
      <c r="CD12" s="226"/>
      <c r="CE12" s="226"/>
    </row>
    <row r="13" spans="1:83" x14ac:dyDescent="0.25">
      <c r="A13" s="228">
        <v>9</v>
      </c>
      <c r="B13" s="228" t="str">
        <f>'APH KIC KIA PC'!I13</f>
        <v>Välj…</v>
      </c>
      <c r="C13" s="228" t="str">
        <f>'APH KIC KIA PC'!K13</f>
        <v>Välj…</v>
      </c>
      <c r="D13" s="227">
        <v>1</v>
      </c>
      <c r="E13" s="269" t="str">
        <f>TRIM('APH KIC KIA PC'!D13)</f>
        <v/>
      </c>
      <c r="F13" s="226" t="str">
        <f>TRIM('1. Artikeldata Grund'!E13)</f>
        <v/>
      </c>
      <c r="G13" s="275" t="s">
        <v>1895</v>
      </c>
      <c r="H13" s="226"/>
      <c r="I13" s="226"/>
      <c r="J13" s="226"/>
      <c r="K13" s="226"/>
      <c r="L13" s="226"/>
      <c r="M13" s="2" cm="1">
        <f t="array" ref="M13">IF('APH KIC KIA PC'!S13&lt;&gt;"WEB",1,_xlfn.IFS('APH KIC KIA PC'!K13=Tabeller!$AI$4,'APH KIC KIA PC'!Q13,'APH KIC KIA PC'!K13=Tabeller!$AI$5,106628))</f>
        <v>1</v>
      </c>
      <c r="N13" s="272" t="str" cm="1">
        <f t="array" ref="N13">TRIM(IFERROR(IF('APH KIC KIA PC'!M13=200,'2. Artikeldata Utökad'!I13,(_xlfn.IFS('APH KIC KIA PC'!K13=Tabeller!$AI$4,'1. Artikeldata Grund'!F13,AND('APH KIC KIA PC'!K13=Tabeller!$AI$5,'APH KIC KIA PC'!M13&lt;&gt;200),'APH KIC KIA PC'!D13,'APH KIC KIA PC'!M13=200,'2. Artikeldata Utökad'!I13))),""))</f>
        <v/>
      </c>
      <c r="O13" s="270" t="str">
        <f>'APH KIC KIA PC'!E13</f>
        <v/>
      </c>
      <c r="P13" s="269" t="str">
        <f>TRIM('APH KIC KIA PC'!R13)</f>
        <v/>
      </c>
      <c r="Q13" s="275"/>
      <c r="R13" s="271" t="str" cm="1">
        <f t="array" ref="R13">IFERROR(_xlfn.IFS('4. Inköpsdata'!M13=25%,41,'4. Inköpsdata'!M13=12%,42,'4. Inköpsdata'!M13=6%,43,'4. Inköpsdata'!M13="Momsfritt",38),"")</f>
        <v/>
      </c>
      <c r="S13" s="227" t="str">
        <f>'APH KIC KIA PC'!S13</f>
        <v xml:space="preserve">  Välj…</v>
      </c>
      <c r="T13" s="373" t="str">
        <f>'APH KIC KIA PC'!E13</f>
        <v/>
      </c>
      <c r="U13" s="227"/>
      <c r="V13" s="226"/>
      <c r="W13" s="226"/>
      <c r="X13" s="226"/>
      <c r="Y13" s="226"/>
      <c r="Z13" s="227" t="str">
        <f>TRIM(IF('1. Artikeldata Grund'!K13="","",IF('1. Artikeldata Grund'!K13=1,_xlfn.CONCAT('1. Artikeldata Grund'!K13," ","dag"),_xlfn.CONCAT('1. Artikeldata Grund'!K13," ","dagar"))))</f>
        <v/>
      </c>
      <c r="AA13" s="227" t="str">
        <f>TRIM(IF('1. Artikeldata Grund'!L13="","",IF('1. Artikeldata Grund'!L13=1,_xlfn.CONCAT('1. Artikeldata Grund'!L13," ","dag"),_xlfn.CONCAT('1. Artikeldata Grund'!L13," ","dagar"))))</f>
        <v/>
      </c>
      <c r="AB13" s="226"/>
      <c r="AC13" s="226"/>
      <c r="AD13" s="226"/>
      <c r="AE13" s="227">
        <v>1</v>
      </c>
      <c r="AF13" s="226"/>
      <c r="AG13" s="269" t="str">
        <f>TRIM('APH KIC KIA PC'!T13)</f>
        <v/>
      </c>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72" t="s">
        <v>2005</v>
      </c>
      <c r="BD13" s="272" t="str">
        <f>IF('2. Artikeldata Utökad'!G13="Välj…","",LEFT('2. Artikeldata Utökad'!G13,1))</f>
        <v xml:space="preserve"> </v>
      </c>
      <c r="BE13" s="226"/>
      <c r="BF13" s="226"/>
      <c r="BG13" s="226"/>
      <c r="BH13" s="226"/>
      <c r="BI13" s="226"/>
      <c r="BJ13" s="226"/>
      <c r="BK13" s="226"/>
      <c r="BL13" s="269" t="str">
        <f>TRIM(IF('APH KIC KIA PC'!S13="WEB","",'2. Artikeldata Utökad'!P13))</f>
        <v/>
      </c>
      <c r="BM13" s="269" t="str">
        <f>TRIM(IF('APH KIC KIA PC'!S13="WEB","",'2. Artikeldata Utökad'!Q13))</f>
        <v/>
      </c>
      <c r="BN13" s="269" t="str">
        <f>TRIM(IF('APH KIC KIA PC'!S13="WEB","",'2. Artikeldata Utökad'!R13))</f>
        <v/>
      </c>
      <c r="BO13" s="269" t="str">
        <f>IF('2. Artikeldata Utökad'!F13="","",'2. Artikeldata Utökad'!F13)</f>
        <v xml:space="preserve">  Välj…</v>
      </c>
      <c r="BP13" s="269" t="str">
        <f>TRIM(IF('2. Artikeldata Utökad'!E13="","",'2. Artikeldata Utökad'!E13))</f>
        <v/>
      </c>
      <c r="BQ13" s="269" t="str">
        <f>TRIM(IF('APH KIC KIA PC'!S13="WEB","",'2. Artikeldata Utökad'!S13))</f>
        <v/>
      </c>
      <c r="BR13" s="227">
        <v>1</v>
      </c>
      <c r="BS13" s="269" t="str">
        <f>TRIM(IF('APH KIC KIA PC'!S13="WEB","",'2. Artikeldata Utökad'!T13))</f>
        <v/>
      </c>
      <c r="BT13" s="226"/>
      <c r="BU13" s="226"/>
      <c r="BV13" s="269" t="str">
        <f>TRIM(IF('APH KIC KIA PC'!M13&lt;&gt;200,'APH KIC KIA PC'!D13,'2. Artikeldata Utökad'!I13))</f>
        <v/>
      </c>
      <c r="BW13" s="269" t="str">
        <f>TRIM('2. Artikeldata Utökad'!D13)</f>
        <v/>
      </c>
      <c r="BX13" s="226" t="str">
        <f>LEFT('2. Artikeldata Utökad'!H13,1)</f>
        <v xml:space="preserve"> </v>
      </c>
      <c r="BY13" s="226" t="str">
        <f>TRIM(LEFT('2. Artikeldata Utökad'!J13,2))</f>
        <v/>
      </c>
      <c r="BZ13" s="227" t="s">
        <v>2005</v>
      </c>
      <c r="CA13" s="226"/>
      <c r="CB13" s="226"/>
      <c r="CC13" s="226"/>
      <c r="CD13" s="226"/>
      <c r="CE13" s="226"/>
    </row>
    <row r="14" spans="1:83" x14ac:dyDescent="0.25">
      <c r="A14" s="228">
        <v>10</v>
      </c>
      <c r="B14" s="228" t="str">
        <f>'APH KIC KIA PC'!I14</f>
        <v>Välj…</v>
      </c>
      <c r="C14" s="228" t="str">
        <f>'APH KIC KIA PC'!K14</f>
        <v>Välj…</v>
      </c>
      <c r="D14" s="227">
        <v>1</v>
      </c>
      <c r="E14" s="269" t="str">
        <f>TRIM('APH KIC KIA PC'!D14)</f>
        <v/>
      </c>
      <c r="F14" s="226" t="str">
        <f>TRIM('1. Artikeldata Grund'!E14)</f>
        <v/>
      </c>
      <c r="G14" s="275" t="s">
        <v>1895</v>
      </c>
      <c r="H14" s="226"/>
      <c r="I14" s="226"/>
      <c r="J14" s="226"/>
      <c r="K14" s="226"/>
      <c r="L14" s="226"/>
      <c r="M14" s="2" cm="1">
        <f t="array" ref="M14">IF('APH KIC KIA PC'!S14&lt;&gt;"WEB",1,_xlfn.IFS('APH KIC KIA PC'!K14=Tabeller!$AI$4,'APH KIC KIA PC'!Q14,'APH KIC KIA PC'!K14=Tabeller!$AI$5,106628))</f>
        <v>1</v>
      </c>
      <c r="N14" s="272" t="str" cm="1">
        <f t="array" ref="N14">TRIM(IFERROR(IF('APH KIC KIA PC'!M14=200,'2. Artikeldata Utökad'!I14,(_xlfn.IFS('APH KIC KIA PC'!K14=Tabeller!$AI$4,'1. Artikeldata Grund'!F14,AND('APH KIC KIA PC'!K14=Tabeller!$AI$5,'APH KIC KIA PC'!M14&lt;&gt;200),'APH KIC KIA PC'!D14,'APH KIC KIA PC'!M14=200,'2. Artikeldata Utökad'!I14))),""))</f>
        <v/>
      </c>
      <c r="O14" s="270" t="str">
        <f>'APH KIC KIA PC'!E14</f>
        <v/>
      </c>
      <c r="P14" s="269" t="str">
        <f>TRIM('APH KIC KIA PC'!R14)</f>
        <v/>
      </c>
      <c r="Q14" s="226"/>
      <c r="R14" s="271" t="str" cm="1">
        <f t="array" ref="R14">IFERROR(_xlfn.IFS('4. Inköpsdata'!M14=25%,41,'4. Inköpsdata'!M14=12%,42,'4. Inköpsdata'!M14=6%,43,'4. Inköpsdata'!M14="Momsfritt",38),"")</f>
        <v/>
      </c>
      <c r="S14" s="227" t="str">
        <f>'APH KIC KIA PC'!S14</f>
        <v xml:space="preserve">  Välj…</v>
      </c>
      <c r="T14" s="373" t="str">
        <f>'APH KIC KIA PC'!E14</f>
        <v/>
      </c>
      <c r="U14" s="227"/>
      <c r="V14" s="226"/>
      <c r="W14" s="226"/>
      <c r="X14" s="226"/>
      <c r="Y14" s="226"/>
      <c r="Z14" s="227" t="str">
        <f>TRIM(IF('1. Artikeldata Grund'!K14="","",IF('1. Artikeldata Grund'!K14=1,_xlfn.CONCAT('1. Artikeldata Grund'!K14," ","dag"),_xlfn.CONCAT('1. Artikeldata Grund'!K14," ","dagar"))))</f>
        <v/>
      </c>
      <c r="AA14" s="227" t="str">
        <f>TRIM(IF('1. Artikeldata Grund'!L14="","",IF('1. Artikeldata Grund'!L14=1,_xlfn.CONCAT('1. Artikeldata Grund'!L14," ","dag"),_xlfn.CONCAT('1. Artikeldata Grund'!L14," ","dagar"))))</f>
        <v/>
      </c>
      <c r="AB14" s="226"/>
      <c r="AC14" s="226"/>
      <c r="AD14" s="226"/>
      <c r="AE14" s="227">
        <v>1</v>
      </c>
      <c r="AF14" s="226"/>
      <c r="AG14" s="269" t="str">
        <f>TRIM('APH KIC KIA PC'!T14)</f>
        <v/>
      </c>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72" t="s">
        <v>2005</v>
      </c>
      <c r="BD14" s="272" t="str">
        <f>IF('2. Artikeldata Utökad'!G14="Välj…","",LEFT('2. Artikeldata Utökad'!G14,1))</f>
        <v xml:space="preserve"> </v>
      </c>
      <c r="BE14" s="226"/>
      <c r="BF14" s="226"/>
      <c r="BG14" s="226"/>
      <c r="BH14" s="226"/>
      <c r="BI14" s="226"/>
      <c r="BJ14" s="226"/>
      <c r="BK14" s="226"/>
      <c r="BL14" s="269" t="str">
        <f>TRIM(IF('APH KIC KIA PC'!S14="WEB","",'2. Artikeldata Utökad'!P14))</f>
        <v/>
      </c>
      <c r="BM14" s="269" t="str">
        <f>TRIM(IF('APH KIC KIA PC'!S14="WEB","",'2. Artikeldata Utökad'!Q14))</f>
        <v/>
      </c>
      <c r="BN14" s="269" t="str">
        <f>TRIM(IF('APH KIC KIA PC'!S14="WEB","",'2. Artikeldata Utökad'!R14))</f>
        <v/>
      </c>
      <c r="BO14" s="269" t="str">
        <f>IF('2. Artikeldata Utökad'!F14="","",'2. Artikeldata Utökad'!F14)</f>
        <v xml:space="preserve">  Välj…</v>
      </c>
      <c r="BP14" s="269" t="str">
        <f>TRIM(IF('2. Artikeldata Utökad'!E14="","",'2. Artikeldata Utökad'!E14))</f>
        <v/>
      </c>
      <c r="BQ14" s="269" t="str">
        <f>TRIM(IF('APH KIC KIA PC'!S14="WEB","",'2. Artikeldata Utökad'!S14))</f>
        <v/>
      </c>
      <c r="BR14" s="227">
        <v>1</v>
      </c>
      <c r="BS14" s="269" t="str">
        <f>TRIM(IF('APH KIC KIA PC'!S14="WEB","",'2. Artikeldata Utökad'!T14))</f>
        <v/>
      </c>
      <c r="BT14" s="226"/>
      <c r="BU14" s="226"/>
      <c r="BV14" s="269" t="str">
        <f>TRIM(IF('APH KIC KIA PC'!M14&lt;&gt;200,'APH KIC KIA PC'!D14,'2. Artikeldata Utökad'!I14))</f>
        <v/>
      </c>
      <c r="BW14" s="269" t="str">
        <f>TRIM('2. Artikeldata Utökad'!D14)</f>
        <v/>
      </c>
      <c r="BX14" s="226" t="str">
        <f>LEFT('2. Artikeldata Utökad'!H14,1)</f>
        <v xml:space="preserve"> </v>
      </c>
      <c r="BY14" s="226" t="str">
        <f>TRIM(LEFT('2. Artikeldata Utökad'!J14,2))</f>
        <v/>
      </c>
      <c r="BZ14" s="227" t="s">
        <v>2005</v>
      </c>
      <c r="CA14" s="226"/>
      <c r="CB14" s="226"/>
      <c r="CC14" s="226"/>
      <c r="CD14" s="226"/>
      <c r="CE14" s="226"/>
    </row>
    <row r="15" spans="1:83" x14ac:dyDescent="0.25">
      <c r="A15" s="228">
        <v>11</v>
      </c>
      <c r="B15" s="228" t="str">
        <f>'APH KIC KIA PC'!I15</f>
        <v>Välj…</v>
      </c>
      <c r="C15" s="228" t="str">
        <f>'APH KIC KIA PC'!K15</f>
        <v>Välj…</v>
      </c>
      <c r="D15" s="227">
        <v>1</v>
      </c>
      <c r="E15" s="269" t="str">
        <f>TRIM('APH KIC KIA PC'!D15)</f>
        <v/>
      </c>
      <c r="F15" s="226" t="str">
        <f>TRIM('1. Artikeldata Grund'!E15)</f>
        <v/>
      </c>
      <c r="G15" s="275" t="s">
        <v>1895</v>
      </c>
      <c r="H15" s="226"/>
      <c r="I15" s="226"/>
      <c r="J15" s="226"/>
      <c r="K15" s="226"/>
      <c r="L15" s="226"/>
      <c r="M15" s="2" cm="1">
        <f t="array" ref="M15">IF('APH KIC KIA PC'!S15&lt;&gt;"WEB",1,_xlfn.IFS('APH KIC KIA PC'!K15=Tabeller!$AI$4,'APH KIC KIA PC'!Q15,'APH KIC KIA PC'!K15=Tabeller!$AI$5,106628))</f>
        <v>1</v>
      </c>
      <c r="N15" s="272" t="str" cm="1">
        <f t="array" ref="N15">TRIM(IFERROR(IF('APH KIC KIA PC'!M15=200,'2. Artikeldata Utökad'!I15,(_xlfn.IFS('APH KIC KIA PC'!K15=Tabeller!$AI$4,'1. Artikeldata Grund'!F15,AND('APH KIC KIA PC'!K15=Tabeller!$AI$5,'APH KIC KIA PC'!M15&lt;&gt;200),'APH KIC KIA PC'!D15,'APH KIC KIA PC'!M15=200,'2. Artikeldata Utökad'!I15))),""))</f>
        <v/>
      </c>
      <c r="O15" s="270" t="str">
        <f>'APH KIC KIA PC'!E15</f>
        <v/>
      </c>
      <c r="P15" s="269" t="str">
        <f>TRIM('APH KIC KIA PC'!R15)</f>
        <v/>
      </c>
      <c r="Q15" s="226"/>
      <c r="R15" s="271" t="str" cm="1">
        <f t="array" ref="R15">IFERROR(_xlfn.IFS('4. Inköpsdata'!M15=25%,41,'4. Inköpsdata'!M15=12%,42,'4. Inköpsdata'!M15=6%,43,'4. Inköpsdata'!M15="Momsfritt",38),"")</f>
        <v/>
      </c>
      <c r="S15" s="227" t="str">
        <f>'APH KIC KIA PC'!S15</f>
        <v xml:space="preserve">  Välj…</v>
      </c>
      <c r="T15" s="373" t="str">
        <f>'APH KIC KIA PC'!E15</f>
        <v/>
      </c>
      <c r="U15" s="227"/>
      <c r="V15" s="226"/>
      <c r="W15" s="226"/>
      <c r="X15" s="226"/>
      <c r="Y15" s="226"/>
      <c r="Z15" s="227" t="str">
        <f>TRIM(IF('1. Artikeldata Grund'!K15="","",IF('1. Artikeldata Grund'!K15=1,_xlfn.CONCAT('1. Artikeldata Grund'!K15," ","dag"),_xlfn.CONCAT('1. Artikeldata Grund'!K15," ","dagar"))))</f>
        <v/>
      </c>
      <c r="AA15" s="227" t="str">
        <f>TRIM(IF('1. Artikeldata Grund'!L15="","",IF('1. Artikeldata Grund'!L15=1,_xlfn.CONCAT('1. Artikeldata Grund'!L15," ","dag"),_xlfn.CONCAT('1. Artikeldata Grund'!L15," ","dagar"))))</f>
        <v/>
      </c>
      <c r="AB15" s="226"/>
      <c r="AC15" s="226"/>
      <c r="AD15" s="226"/>
      <c r="AE15" s="227">
        <v>1</v>
      </c>
      <c r="AF15" s="226"/>
      <c r="AG15" s="269" t="str">
        <f>TRIM('APH KIC KIA PC'!T15)</f>
        <v/>
      </c>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72" t="s">
        <v>2005</v>
      </c>
      <c r="BD15" s="272" t="str">
        <f>IF('2. Artikeldata Utökad'!G15="Välj…","",LEFT('2. Artikeldata Utökad'!G15,1))</f>
        <v xml:space="preserve"> </v>
      </c>
      <c r="BE15" s="226"/>
      <c r="BF15" s="226"/>
      <c r="BG15" s="226"/>
      <c r="BH15" s="226"/>
      <c r="BI15" s="226"/>
      <c r="BJ15" s="226"/>
      <c r="BK15" s="226"/>
      <c r="BL15" s="269" t="str">
        <f>TRIM(IF('APH KIC KIA PC'!S15="WEB","",'2. Artikeldata Utökad'!P15))</f>
        <v/>
      </c>
      <c r="BM15" s="269" t="str">
        <f>TRIM(IF('APH KIC KIA PC'!S15="WEB","",'2. Artikeldata Utökad'!Q15))</f>
        <v/>
      </c>
      <c r="BN15" s="269" t="str">
        <f>TRIM(IF('APH KIC KIA PC'!S15="WEB","",'2. Artikeldata Utökad'!R15))</f>
        <v/>
      </c>
      <c r="BO15" s="269" t="str">
        <f>IF('2. Artikeldata Utökad'!F15="","",'2. Artikeldata Utökad'!F15)</f>
        <v xml:space="preserve">  Välj…</v>
      </c>
      <c r="BP15" s="269" t="str">
        <f>TRIM(IF('2. Artikeldata Utökad'!E15="","",'2. Artikeldata Utökad'!E15))</f>
        <v/>
      </c>
      <c r="BQ15" s="269" t="str">
        <f>TRIM(IF('APH KIC KIA PC'!S15="WEB","",'2. Artikeldata Utökad'!S15))</f>
        <v/>
      </c>
      <c r="BR15" s="227">
        <v>1</v>
      </c>
      <c r="BS15" s="269" t="str">
        <f>TRIM(IF('APH KIC KIA PC'!S15="WEB","",'2. Artikeldata Utökad'!T15))</f>
        <v/>
      </c>
      <c r="BT15" s="226"/>
      <c r="BU15" s="226"/>
      <c r="BV15" s="269" t="str">
        <f>TRIM(IF('APH KIC KIA PC'!M15&lt;&gt;200,'APH KIC KIA PC'!D15,'2. Artikeldata Utökad'!I15))</f>
        <v/>
      </c>
      <c r="BW15" s="269" t="str">
        <f>TRIM('2. Artikeldata Utökad'!D15)</f>
        <v/>
      </c>
      <c r="BX15" s="226" t="str">
        <f>LEFT('2. Artikeldata Utökad'!H15,1)</f>
        <v xml:space="preserve"> </v>
      </c>
      <c r="BY15" s="226" t="str">
        <f>TRIM(LEFT('2. Artikeldata Utökad'!J15,2))</f>
        <v/>
      </c>
      <c r="BZ15" s="227" t="s">
        <v>2005</v>
      </c>
      <c r="CA15" s="226"/>
      <c r="CB15" s="226"/>
      <c r="CC15" s="226"/>
      <c r="CD15" s="226"/>
      <c r="CE15" s="226"/>
    </row>
    <row r="16" spans="1:83" x14ac:dyDescent="0.25">
      <c r="A16" s="228">
        <v>12</v>
      </c>
      <c r="B16" s="228" t="str">
        <f>'APH KIC KIA PC'!I16</f>
        <v>Välj…</v>
      </c>
      <c r="C16" s="228" t="str">
        <f>'APH KIC KIA PC'!K16</f>
        <v>Välj…</v>
      </c>
      <c r="D16" s="227">
        <v>1</v>
      </c>
      <c r="E16" s="269" t="str">
        <f>TRIM('APH KIC KIA PC'!D16)</f>
        <v/>
      </c>
      <c r="F16" s="226" t="str">
        <f>TRIM('1. Artikeldata Grund'!E16)</f>
        <v/>
      </c>
      <c r="G16" s="275" t="s">
        <v>1895</v>
      </c>
      <c r="H16" s="226"/>
      <c r="I16" s="226"/>
      <c r="J16" s="226"/>
      <c r="K16" s="226"/>
      <c r="L16" s="226"/>
      <c r="M16" s="2" cm="1">
        <f t="array" ref="M16">IF('APH KIC KIA PC'!S16&lt;&gt;"WEB",1,_xlfn.IFS('APH KIC KIA PC'!K16=Tabeller!$AI$4,'APH KIC KIA PC'!Q16,'APH KIC KIA PC'!K16=Tabeller!$AI$5,106628))</f>
        <v>1</v>
      </c>
      <c r="N16" s="272" t="str" cm="1">
        <f t="array" ref="N16">TRIM(IFERROR(IF('APH KIC KIA PC'!M16=200,'2. Artikeldata Utökad'!I16,(_xlfn.IFS('APH KIC KIA PC'!K16=Tabeller!$AI$4,'1. Artikeldata Grund'!F16,AND('APH KIC KIA PC'!K16=Tabeller!$AI$5,'APH KIC KIA PC'!M16&lt;&gt;200),'APH KIC KIA PC'!D16,'APH KIC KIA PC'!M16=200,'2. Artikeldata Utökad'!I16))),""))</f>
        <v/>
      </c>
      <c r="O16" s="270" t="str">
        <f>'APH KIC KIA PC'!E16</f>
        <v/>
      </c>
      <c r="P16" s="269" t="str">
        <f>TRIM('APH KIC KIA PC'!R16)</f>
        <v/>
      </c>
      <c r="Q16" s="226"/>
      <c r="R16" s="271" t="str" cm="1">
        <f t="array" ref="R16">IFERROR(_xlfn.IFS('4. Inköpsdata'!M16=25%,41,'4. Inköpsdata'!M16=12%,42,'4. Inköpsdata'!M16=6%,43,'4. Inköpsdata'!M16="Momsfritt",38),"")</f>
        <v/>
      </c>
      <c r="S16" s="227" t="str">
        <f>'APH KIC KIA PC'!S16</f>
        <v xml:space="preserve">  Välj…</v>
      </c>
      <c r="T16" s="373" t="str">
        <f>'APH KIC KIA PC'!E16</f>
        <v/>
      </c>
      <c r="U16" s="227"/>
      <c r="V16" s="226"/>
      <c r="W16" s="226"/>
      <c r="X16" s="226"/>
      <c r="Y16" s="226"/>
      <c r="Z16" s="227" t="str">
        <f>TRIM(IF('1. Artikeldata Grund'!K16="","",IF('1. Artikeldata Grund'!K16=1,_xlfn.CONCAT('1. Artikeldata Grund'!K16," ","dag"),_xlfn.CONCAT('1. Artikeldata Grund'!K16," ","dagar"))))</f>
        <v/>
      </c>
      <c r="AA16" s="227" t="str">
        <f>TRIM(IF('1. Artikeldata Grund'!L16="","",IF('1. Artikeldata Grund'!L16=1,_xlfn.CONCAT('1. Artikeldata Grund'!L16," ","dag"),_xlfn.CONCAT('1. Artikeldata Grund'!L16," ","dagar"))))</f>
        <v/>
      </c>
      <c r="AB16" s="226"/>
      <c r="AC16" s="226"/>
      <c r="AD16" s="226"/>
      <c r="AE16" s="227">
        <v>1</v>
      </c>
      <c r="AF16" s="226"/>
      <c r="AG16" s="269" t="str">
        <f>TRIM('APH KIC KIA PC'!T16)</f>
        <v/>
      </c>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72" t="s">
        <v>2005</v>
      </c>
      <c r="BD16" s="272" t="str">
        <f>IF('2. Artikeldata Utökad'!G16="Välj…","",LEFT('2. Artikeldata Utökad'!G16,1))</f>
        <v xml:space="preserve"> </v>
      </c>
      <c r="BE16" s="226"/>
      <c r="BF16" s="226"/>
      <c r="BG16" s="226"/>
      <c r="BH16" s="226"/>
      <c r="BI16" s="226"/>
      <c r="BJ16" s="226"/>
      <c r="BK16" s="226"/>
      <c r="BL16" s="269" t="str">
        <f>TRIM(IF('APH KIC KIA PC'!S16="WEB","",'2. Artikeldata Utökad'!P16))</f>
        <v/>
      </c>
      <c r="BM16" s="269" t="str">
        <f>TRIM(IF('APH KIC KIA PC'!S16="WEB","",'2. Artikeldata Utökad'!Q16))</f>
        <v/>
      </c>
      <c r="BN16" s="269" t="str">
        <f>TRIM(IF('APH KIC KIA PC'!S16="WEB","",'2. Artikeldata Utökad'!R16))</f>
        <v/>
      </c>
      <c r="BO16" s="269" t="str">
        <f>IF('2. Artikeldata Utökad'!F16="","",'2. Artikeldata Utökad'!F16)</f>
        <v xml:space="preserve">  Välj…</v>
      </c>
      <c r="BP16" s="269" t="str">
        <f>TRIM(IF('2. Artikeldata Utökad'!E16="","",'2. Artikeldata Utökad'!E16))</f>
        <v/>
      </c>
      <c r="BQ16" s="269" t="str">
        <f>TRIM(IF('APH KIC KIA PC'!S16="WEB","",'2. Artikeldata Utökad'!S16))</f>
        <v/>
      </c>
      <c r="BR16" s="227">
        <v>1</v>
      </c>
      <c r="BS16" s="269" t="str">
        <f>TRIM(IF('APH KIC KIA PC'!S16="WEB","",'2. Artikeldata Utökad'!T16))</f>
        <v/>
      </c>
      <c r="BT16" s="226"/>
      <c r="BU16" s="226"/>
      <c r="BV16" s="269" t="str">
        <f>TRIM(IF('APH KIC KIA PC'!M16&lt;&gt;200,'APH KIC KIA PC'!D16,'2. Artikeldata Utökad'!I16))</f>
        <v/>
      </c>
      <c r="BW16" s="269" t="str">
        <f>TRIM('2. Artikeldata Utökad'!D16)</f>
        <v/>
      </c>
      <c r="BX16" s="226" t="str">
        <f>LEFT('2. Artikeldata Utökad'!H16,1)</f>
        <v xml:space="preserve"> </v>
      </c>
      <c r="BY16" s="226" t="str">
        <f>TRIM(LEFT('2. Artikeldata Utökad'!J16,2))</f>
        <v/>
      </c>
      <c r="BZ16" s="227" t="s">
        <v>2005</v>
      </c>
      <c r="CA16" s="226"/>
      <c r="CB16" s="226"/>
      <c r="CC16" s="226"/>
      <c r="CD16" s="226"/>
      <c r="CE16" s="226"/>
    </row>
    <row r="17" spans="1:83" x14ac:dyDescent="0.25">
      <c r="A17" s="228">
        <v>13</v>
      </c>
      <c r="B17" s="228" t="str">
        <f>'APH KIC KIA PC'!I17</f>
        <v>Välj…</v>
      </c>
      <c r="C17" s="228" t="str">
        <f>'APH KIC KIA PC'!K17</f>
        <v>Välj…</v>
      </c>
      <c r="D17" s="227">
        <v>1</v>
      </c>
      <c r="E17" s="269" t="str">
        <f>TRIM('APH KIC KIA PC'!D17)</f>
        <v/>
      </c>
      <c r="F17" s="226" t="str">
        <f>TRIM('1. Artikeldata Grund'!E17)</f>
        <v/>
      </c>
      <c r="G17" s="275" t="s">
        <v>1895</v>
      </c>
      <c r="H17" s="226"/>
      <c r="I17" s="226"/>
      <c r="J17" s="226"/>
      <c r="K17" s="226"/>
      <c r="L17" s="226"/>
      <c r="M17" s="2" cm="1">
        <f t="array" ref="M17">IF('APH KIC KIA PC'!S17&lt;&gt;"WEB",1,_xlfn.IFS('APH KIC KIA PC'!K17=Tabeller!$AI$4,'APH KIC KIA PC'!Q17,'APH KIC KIA PC'!K17=Tabeller!$AI$5,106628))</f>
        <v>1</v>
      </c>
      <c r="N17" s="272" t="str" cm="1">
        <f t="array" ref="N17">TRIM(IFERROR(IF('APH KIC KIA PC'!M17=200,'2. Artikeldata Utökad'!I17,(_xlfn.IFS('APH KIC KIA PC'!K17=Tabeller!$AI$4,'1. Artikeldata Grund'!F17,AND('APH KIC KIA PC'!K17=Tabeller!$AI$5,'APH KIC KIA PC'!M17&lt;&gt;200),'APH KIC KIA PC'!D17,'APH KIC KIA PC'!M17=200,'2. Artikeldata Utökad'!I17))),""))</f>
        <v/>
      </c>
      <c r="O17" s="270" t="str">
        <f>'APH KIC KIA PC'!E17</f>
        <v/>
      </c>
      <c r="P17" s="269" t="str">
        <f>TRIM('APH KIC KIA PC'!R17)</f>
        <v/>
      </c>
      <c r="Q17" s="226"/>
      <c r="R17" s="271" t="str" cm="1">
        <f t="array" ref="R17">IFERROR(_xlfn.IFS('4. Inköpsdata'!M17=25%,41,'4. Inköpsdata'!M17=12%,42,'4. Inköpsdata'!M17=6%,43,'4. Inköpsdata'!M17="Momsfritt",38),"")</f>
        <v/>
      </c>
      <c r="S17" s="227" t="str">
        <f>'APH KIC KIA PC'!S17</f>
        <v xml:space="preserve">  Välj…</v>
      </c>
      <c r="T17" s="373" t="str">
        <f>'APH KIC KIA PC'!E17</f>
        <v/>
      </c>
      <c r="U17" s="227"/>
      <c r="V17" s="226"/>
      <c r="W17" s="226"/>
      <c r="X17" s="226"/>
      <c r="Y17" s="226"/>
      <c r="Z17" s="227" t="str">
        <f>TRIM(IF('1. Artikeldata Grund'!K17="","",IF('1. Artikeldata Grund'!K17=1,_xlfn.CONCAT('1. Artikeldata Grund'!K17," ","dag"),_xlfn.CONCAT('1. Artikeldata Grund'!K17," ","dagar"))))</f>
        <v/>
      </c>
      <c r="AA17" s="227" t="str">
        <f>TRIM(IF('1. Artikeldata Grund'!L17="","",IF('1. Artikeldata Grund'!L17=1,_xlfn.CONCAT('1. Artikeldata Grund'!L17," ","dag"),_xlfn.CONCAT('1. Artikeldata Grund'!L17," ","dagar"))))</f>
        <v/>
      </c>
      <c r="AB17" s="226"/>
      <c r="AC17" s="226"/>
      <c r="AD17" s="226"/>
      <c r="AE17" s="227">
        <v>1</v>
      </c>
      <c r="AF17" s="226"/>
      <c r="AG17" s="269" t="str">
        <f>TRIM('APH KIC KIA PC'!T17)</f>
        <v/>
      </c>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72" t="s">
        <v>2005</v>
      </c>
      <c r="BD17" s="272" t="str">
        <f>IF('2. Artikeldata Utökad'!G17="Välj…","",LEFT('2. Artikeldata Utökad'!G17,1))</f>
        <v xml:space="preserve"> </v>
      </c>
      <c r="BE17" s="226"/>
      <c r="BF17" s="226"/>
      <c r="BG17" s="226"/>
      <c r="BH17" s="226"/>
      <c r="BI17" s="226"/>
      <c r="BJ17" s="226"/>
      <c r="BK17" s="226"/>
      <c r="BL17" s="269" t="str">
        <f>TRIM(IF('APH KIC KIA PC'!S17="WEB","",'2. Artikeldata Utökad'!P17))</f>
        <v/>
      </c>
      <c r="BM17" s="269" t="str">
        <f>TRIM(IF('APH KIC KIA PC'!S17="WEB","",'2. Artikeldata Utökad'!Q17))</f>
        <v/>
      </c>
      <c r="BN17" s="269" t="str">
        <f>TRIM(IF('APH KIC KIA PC'!S17="WEB","",'2. Artikeldata Utökad'!R17))</f>
        <v/>
      </c>
      <c r="BO17" s="269" t="str">
        <f>IF('2. Artikeldata Utökad'!F17="","",'2. Artikeldata Utökad'!F17)</f>
        <v xml:space="preserve">  Välj…</v>
      </c>
      <c r="BP17" s="269" t="str">
        <f>TRIM(IF('2. Artikeldata Utökad'!E17="","",'2. Artikeldata Utökad'!E17))</f>
        <v/>
      </c>
      <c r="BQ17" s="269" t="str">
        <f>TRIM(IF('APH KIC KIA PC'!S17="WEB","",'2. Artikeldata Utökad'!S17))</f>
        <v/>
      </c>
      <c r="BR17" s="227">
        <v>1</v>
      </c>
      <c r="BS17" s="269" t="str">
        <f>TRIM(IF('APH KIC KIA PC'!S17="WEB","",'2. Artikeldata Utökad'!T17))</f>
        <v/>
      </c>
      <c r="BT17" s="226"/>
      <c r="BU17" s="226"/>
      <c r="BV17" s="269" t="str">
        <f>TRIM(IF('APH KIC KIA PC'!M17&lt;&gt;200,'APH KIC KIA PC'!D17,'2. Artikeldata Utökad'!I17))</f>
        <v/>
      </c>
      <c r="BW17" s="269" t="str">
        <f>TRIM('2. Artikeldata Utökad'!D17)</f>
        <v/>
      </c>
      <c r="BX17" s="226" t="str">
        <f>LEFT('2. Artikeldata Utökad'!H17,1)</f>
        <v xml:space="preserve"> </v>
      </c>
      <c r="BY17" s="226" t="str">
        <f>TRIM(LEFT('2. Artikeldata Utökad'!J17,2))</f>
        <v/>
      </c>
      <c r="BZ17" s="227" t="s">
        <v>2005</v>
      </c>
      <c r="CA17" s="226"/>
      <c r="CB17" s="226"/>
      <c r="CC17" s="226"/>
      <c r="CD17" s="226"/>
      <c r="CE17" s="226"/>
    </row>
    <row r="18" spans="1:83" x14ac:dyDescent="0.25">
      <c r="A18" s="228">
        <v>14</v>
      </c>
      <c r="B18" s="228" t="str">
        <f>'APH KIC KIA PC'!I18</f>
        <v>Välj…</v>
      </c>
      <c r="C18" s="228" t="str">
        <f>'APH KIC KIA PC'!K18</f>
        <v>Välj…</v>
      </c>
      <c r="D18" s="227">
        <v>1</v>
      </c>
      <c r="E18" s="269" t="str">
        <f>TRIM('APH KIC KIA PC'!D18)</f>
        <v/>
      </c>
      <c r="F18" s="226" t="str">
        <f>TRIM('1. Artikeldata Grund'!E18)</f>
        <v/>
      </c>
      <c r="G18" s="275" t="s">
        <v>1895</v>
      </c>
      <c r="H18" s="226"/>
      <c r="I18" s="226"/>
      <c r="J18" s="226"/>
      <c r="K18" s="226"/>
      <c r="L18" s="226"/>
      <c r="M18" s="2" cm="1">
        <f t="array" ref="M18">IF('APH KIC KIA PC'!S18&lt;&gt;"WEB",1,_xlfn.IFS('APH KIC KIA PC'!K18=Tabeller!$AI$4,'APH KIC KIA PC'!Q18,'APH KIC KIA PC'!K18=Tabeller!$AI$5,106628))</f>
        <v>1</v>
      </c>
      <c r="N18" s="272" t="str" cm="1">
        <f t="array" ref="N18">TRIM(IFERROR(IF('APH KIC KIA PC'!M18=200,'2. Artikeldata Utökad'!I18,(_xlfn.IFS('APH KIC KIA PC'!K18=Tabeller!$AI$4,'1. Artikeldata Grund'!F18,AND('APH KIC KIA PC'!K18=Tabeller!$AI$5,'APH KIC KIA PC'!M18&lt;&gt;200),'APH KIC KIA PC'!D18,'APH KIC KIA PC'!M18=200,'2. Artikeldata Utökad'!I18))),""))</f>
        <v/>
      </c>
      <c r="O18" s="270" t="str">
        <f>'APH KIC KIA PC'!E18</f>
        <v/>
      </c>
      <c r="P18" s="269" t="str">
        <f>TRIM('APH KIC KIA PC'!R18)</f>
        <v/>
      </c>
      <c r="Q18" s="226"/>
      <c r="R18" s="271" t="str" cm="1">
        <f t="array" ref="R18">IFERROR(_xlfn.IFS('4. Inköpsdata'!M18=25%,41,'4. Inköpsdata'!M18=12%,42,'4. Inköpsdata'!M18=6%,43,'4. Inköpsdata'!M18="Momsfritt",38),"")</f>
        <v/>
      </c>
      <c r="S18" s="227" t="str">
        <f>'APH KIC KIA PC'!S18</f>
        <v xml:space="preserve">  Välj…</v>
      </c>
      <c r="T18" s="373" t="str">
        <f>'APH KIC KIA PC'!E18</f>
        <v/>
      </c>
      <c r="U18" s="227"/>
      <c r="V18" s="226"/>
      <c r="W18" s="226"/>
      <c r="X18" s="226"/>
      <c r="Y18" s="226"/>
      <c r="Z18" s="227" t="str">
        <f>TRIM(IF('1. Artikeldata Grund'!K18="","",IF('1. Artikeldata Grund'!K18=1,_xlfn.CONCAT('1. Artikeldata Grund'!K18," ","dag"),_xlfn.CONCAT('1. Artikeldata Grund'!K18," ","dagar"))))</f>
        <v/>
      </c>
      <c r="AA18" s="227" t="str">
        <f>TRIM(IF('1. Artikeldata Grund'!L18="","",IF('1. Artikeldata Grund'!L18=1,_xlfn.CONCAT('1. Artikeldata Grund'!L18," ","dag"),_xlfn.CONCAT('1. Artikeldata Grund'!L18," ","dagar"))))</f>
        <v/>
      </c>
      <c r="AB18" s="226"/>
      <c r="AC18" s="226"/>
      <c r="AD18" s="226"/>
      <c r="AE18" s="227">
        <v>1</v>
      </c>
      <c r="AF18" s="226"/>
      <c r="AG18" s="269" t="str">
        <f>TRIM('APH KIC KIA PC'!T18)</f>
        <v/>
      </c>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72" t="s">
        <v>2005</v>
      </c>
      <c r="BD18" s="272" t="str">
        <f>IF('2. Artikeldata Utökad'!G18="Välj…","",LEFT('2. Artikeldata Utökad'!G18,1))</f>
        <v xml:space="preserve"> </v>
      </c>
      <c r="BE18" s="226"/>
      <c r="BF18" s="226"/>
      <c r="BG18" s="226"/>
      <c r="BH18" s="226"/>
      <c r="BI18" s="226"/>
      <c r="BJ18" s="226"/>
      <c r="BK18" s="226"/>
      <c r="BL18" s="269" t="str">
        <f>TRIM(IF('APH KIC KIA PC'!S18="WEB","",'2. Artikeldata Utökad'!P18))</f>
        <v/>
      </c>
      <c r="BM18" s="269" t="str">
        <f>TRIM(IF('APH KIC KIA PC'!S18="WEB","",'2. Artikeldata Utökad'!Q18))</f>
        <v/>
      </c>
      <c r="BN18" s="269" t="str">
        <f>TRIM(IF('APH KIC KIA PC'!S18="WEB","",'2. Artikeldata Utökad'!R18))</f>
        <v/>
      </c>
      <c r="BO18" s="269" t="str">
        <f>IF('2. Artikeldata Utökad'!F18="","",'2. Artikeldata Utökad'!F18)</f>
        <v xml:space="preserve">  Välj…</v>
      </c>
      <c r="BP18" s="269" t="str">
        <f>TRIM(IF('2. Artikeldata Utökad'!E18="","",'2. Artikeldata Utökad'!E18))</f>
        <v/>
      </c>
      <c r="BQ18" s="269" t="str">
        <f>TRIM(IF('APH KIC KIA PC'!S18="WEB","",'2. Artikeldata Utökad'!S18))</f>
        <v/>
      </c>
      <c r="BR18" s="227">
        <v>1</v>
      </c>
      <c r="BS18" s="269" t="str">
        <f>TRIM(IF('APH KIC KIA PC'!S18="WEB","",'2. Artikeldata Utökad'!T18))</f>
        <v/>
      </c>
      <c r="BT18" s="226"/>
      <c r="BU18" s="226"/>
      <c r="BV18" s="269" t="str">
        <f>TRIM(IF('APH KIC KIA PC'!M18&lt;&gt;200,'APH KIC KIA PC'!D18,'2. Artikeldata Utökad'!I18))</f>
        <v/>
      </c>
      <c r="BW18" s="269" t="str">
        <f>TRIM('2. Artikeldata Utökad'!D18)</f>
        <v/>
      </c>
      <c r="BX18" s="226" t="str">
        <f>LEFT('2. Artikeldata Utökad'!H18,1)</f>
        <v xml:space="preserve"> </v>
      </c>
      <c r="BY18" s="226" t="str">
        <f>TRIM(LEFT('2. Artikeldata Utökad'!J18,2))</f>
        <v/>
      </c>
      <c r="BZ18" s="227" t="s">
        <v>2005</v>
      </c>
      <c r="CA18" s="226"/>
      <c r="CB18" s="226"/>
      <c r="CC18" s="226"/>
      <c r="CD18" s="226"/>
      <c r="CE18" s="226"/>
    </row>
    <row r="19" spans="1:83" x14ac:dyDescent="0.25">
      <c r="A19" s="228">
        <v>15</v>
      </c>
      <c r="B19" s="228" t="str">
        <f>'APH KIC KIA PC'!I19</f>
        <v>Välj…</v>
      </c>
      <c r="C19" s="228" t="str">
        <f>'APH KIC KIA PC'!K19</f>
        <v>Välj…</v>
      </c>
      <c r="D19" s="227">
        <v>1</v>
      </c>
      <c r="E19" s="269" t="str">
        <f>TRIM('APH KIC KIA PC'!D19)</f>
        <v/>
      </c>
      <c r="F19" s="226" t="str">
        <f>TRIM('1. Artikeldata Grund'!E19)</f>
        <v/>
      </c>
      <c r="G19" s="275" t="s">
        <v>1895</v>
      </c>
      <c r="H19" s="226"/>
      <c r="I19" s="226"/>
      <c r="J19" s="226"/>
      <c r="K19" s="226"/>
      <c r="L19" s="226"/>
      <c r="M19" s="2" cm="1">
        <f t="array" ref="M19">IF('APH KIC KIA PC'!S19&lt;&gt;"WEB",1,_xlfn.IFS('APH KIC KIA PC'!K19=Tabeller!$AI$4,'APH KIC KIA PC'!Q19,'APH KIC KIA PC'!K19=Tabeller!$AI$5,106628))</f>
        <v>1</v>
      </c>
      <c r="N19" s="272" t="str" cm="1">
        <f t="array" ref="N19">TRIM(IFERROR(IF('APH KIC KIA PC'!M19=200,'2. Artikeldata Utökad'!I19,(_xlfn.IFS('APH KIC KIA PC'!K19=Tabeller!$AI$4,'1. Artikeldata Grund'!F19,AND('APH KIC KIA PC'!K19=Tabeller!$AI$5,'APH KIC KIA PC'!M19&lt;&gt;200),'APH KIC KIA PC'!D19,'APH KIC KIA PC'!M19=200,'2. Artikeldata Utökad'!I19))),""))</f>
        <v/>
      </c>
      <c r="O19" s="270" t="str">
        <f>'APH KIC KIA PC'!E19</f>
        <v/>
      </c>
      <c r="P19" s="269" t="str">
        <f>TRIM('APH KIC KIA PC'!R19)</f>
        <v/>
      </c>
      <c r="Q19" s="226"/>
      <c r="R19" s="271" t="str" cm="1">
        <f t="array" ref="R19">IFERROR(_xlfn.IFS('4. Inköpsdata'!M19=25%,41,'4. Inköpsdata'!M19=12%,42,'4. Inköpsdata'!M19=6%,43,'4. Inköpsdata'!M19="Momsfritt",38),"")</f>
        <v/>
      </c>
      <c r="S19" s="227" t="str">
        <f>'APH KIC KIA PC'!S19</f>
        <v xml:space="preserve">  Välj…</v>
      </c>
      <c r="T19" s="373" t="str">
        <f>'APH KIC KIA PC'!E19</f>
        <v/>
      </c>
      <c r="U19" s="227"/>
      <c r="V19" s="226"/>
      <c r="W19" s="226"/>
      <c r="X19" s="226"/>
      <c r="Y19" s="226"/>
      <c r="Z19" s="227" t="str">
        <f>TRIM(IF('1. Artikeldata Grund'!K19="","",IF('1. Artikeldata Grund'!K19=1,_xlfn.CONCAT('1. Artikeldata Grund'!K19," ","dag"),_xlfn.CONCAT('1. Artikeldata Grund'!K19," ","dagar"))))</f>
        <v/>
      </c>
      <c r="AA19" s="227" t="str">
        <f>TRIM(IF('1. Artikeldata Grund'!L19="","",IF('1. Artikeldata Grund'!L19=1,_xlfn.CONCAT('1. Artikeldata Grund'!L19," ","dag"),_xlfn.CONCAT('1. Artikeldata Grund'!L19," ","dagar"))))</f>
        <v/>
      </c>
      <c r="AB19" s="226"/>
      <c r="AC19" s="226"/>
      <c r="AD19" s="226"/>
      <c r="AE19" s="227">
        <v>1</v>
      </c>
      <c r="AF19" s="226"/>
      <c r="AG19" s="269" t="str">
        <f>TRIM('APH KIC KIA PC'!T19)</f>
        <v/>
      </c>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72" t="s">
        <v>2005</v>
      </c>
      <c r="BD19" s="272" t="str">
        <f>IF('2. Artikeldata Utökad'!G19="Välj…","",LEFT('2. Artikeldata Utökad'!G19,1))</f>
        <v xml:space="preserve"> </v>
      </c>
      <c r="BE19" s="226"/>
      <c r="BF19" s="226"/>
      <c r="BG19" s="226"/>
      <c r="BH19" s="226"/>
      <c r="BI19" s="226"/>
      <c r="BJ19" s="226"/>
      <c r="BK19" s="226"/>
      <c r="BL19" s="269" t="str">
        <f>TRIM(IF('APH KIC KIA PC'!S19="WEB","",'2. Artikeldata Utökad'!P19))</f>
        <v/>
      </c>
      <c r="BM19" s="269" t="str">
        <f>TRIM(IF('APH KIC KIA PC'!S19="WEB","",'2. Artikeldata Utökad'!Q19))</f>
        <v/>
      </c>
      <c r="BN19" s="269" t="str">
        <f>TRIM(IF('APH KIC KIA PC'!S19="WEB","",'2. Artikeldata Utökad'!R19))</f>
        <v/>
      </c>
      <c r="BO19" s="269" t="str">
        <f>IF('2. Artikeldata Utökad'!F19="","",'2. Artikeldata Utökad'!F19)</f>
        <v xml:space="preserve">  Välj…</v>
      </c>
      <c r="BP19" s="269" t="str">
        <f>TRIM(IF('2. Artikeldata Utökad'!E19="","",'2. Artikeldata Utökad'!E19))</f>
        <v/>
      </c>
      <c r="BQ19" s="269" t="str">
        <f>TRIM(IF('APH KIC KIA PC'!S19="WEB","",'2. Artikeldata Utökad'!S19))</f>
        <v/>
      </c>
      <c r="BR19" s="227">
        <v>1</v>
      </c>
      <c r="BS19" s="269" t="str">
        <f>TRIM(IF('APH KIC KIA PC'!S19="WEB","",'2. Artikeldata Utökad'!T19))</f>
        <v/>
      </c>
      <c r="BT19" s="226"/>
      <c r="BU19" s="226"/>
      <c r="BV19" s="269" t="str">
        <f>TRIM(IF('APH KIC KIA PC'!M19&lt;&gt;200,'APH KIC KIA PC'!D19,'2. Artikeldata Utökad'!I19))</f>
        <v/>
      </c>
      <c r="BW19" s="269" t="str">
        <f>TRIM('2. Artikeldata Utökad'!D19)</f>
        <v/>
      </c>
      <c r="BX19" s="226" t="str">
        <f>LEFT('2. Artikeldata Utökad'!H19,1)</f>
        <v xml:space="preserve"> </v>
      </c>
      <c r="BY19" s="226" t="str">
        <f>TRIM(LEFT('2. Artikeldata Utökad'!J19,2))</f>
        <v/>
      </c>
      <c r="BZ19" s="227" t="s">
        <v>2005</v>
      </c>
      <c r="CA19" s="226"/>
      <c r="CB19" s="226"/>
      <c r="CC19" s="226"/>
      <c r="CD19" s="226"/>
      <c r="CE19" s="226"/>
    </row>
    <row r="20" spans="1:83" x14ac:dyDescent="0.25">
      <c r="A20" s="228">
        <v>16</v>
      </c>
      <c r="B20" s="228" t="str">
        <f>'APH KIC KIA PC'!I20</f>
        <v>Välj…</v>
      </c>
      <c r="C20" s="228" t="str">
        <f>'APH KIC KIA PC'!K20</f>
        <v>Välj…</v>
      </c>
      <c r="D20" s="227">
        <v>1</v>
      </c>
      <c r="E20" s="269" t="str">
        <f>TRIM('APH KIC KIA PC'!D20)</f>
        <v/>
      </c>
      <c r="F20" s="226" t="str">
        <f>TRIM('1. Artikeldata Grund'!E20)</f>
        <v/>
      </c>
      <c r="G20" s="275" t="s">
        <v>1895</v>
      </c>
      <c r="H20" s="226"/>
      <c r="I20" s="226"/>
      <c r="J20" s="226"/>
      <c r="K20" s="226"/>
      <c r="L20" s="226"/>
      <c r="M20" s="2" cm="1">
        <f t="array" ref="M20">IF('APH KIC KIA PC'!S20&lt;&gt;"WEB",1,_xlfn.IFS('APH KIC KIA PC'!K20=Tabeller!$AI$4,'APH KIC KIA PC'!Q20,'APH KIC KIA PC'!K20=Tabeller!$AI$5,106628))</f>
        <v>1</v>
      </c>
      <c r="N20" s="272" t="str" cm="1">
        <f t="array" ref="N20">TRIM(IFERROR(IF('APH KIC KIA PC'!M20=200,'2. Artikeldata Utökad'!I20,(_xlfn.IFS('APH KIC KIA PC'!K20=Tabeller!$AI$4,'1. Artikeldata Grund'!F20,AND('APH KIC KIA PC'!K20=Tabeller!$AI$5,'APH KIC KIA PC'!M20&lt;&gt;200),'APH KIC KIA PC'!D20,'APH KIC KIA PC'!M20=200,'2. Artikeldata Utökad'!I20))),""))</f>
        <v/>
      </c>
      <c r="O20" s="270" t="str">
        <f>'APH KIC KIA PC'!E20</f>
        <v/>
      </c>
      <c r="P20" s="269" t="str">
        <f>TRIM('APH KIC KIA PC'!R20)</f>
        <v/>
      </c>
      <c r="Q20" s="226"/>
      <c r="R20" s="271" t="str" cm="1">
        <f t="array" ref="R20">IFERROR(_xlfn.IFS('4. Inköpsdata'!M20=25%,41,'4. Inköpsdata'!M20=12%,42,'4. Inköpsdata'!M20=6%,43,'4. Inköpsdata'!M20="Momsfritt",38),"")</f>
        <v/>
      </c>
      <c r="S20" s="227" t="str">
        <f>'APH KIC KIA PC'!S20</f>
        <v xml:space="preserve">  Välj…</v>
      </c>
      <c r="T20" s="373" t="str">
        <f>'APH KIC KIA PC'!E20</f>
        <v/>
      </c>
      <c r="U20" s="227"/>
      <c r="V20" s="226"/>
      <c r="W20" s="226"/>
      <c r="X20" s="226"/>
      <c r="Y20" s="226"/>
      <c r="Z20" s="227" t="str">
        <f>TRIM(IF('1. Artikeldata Grund'!K20="","",IF('1. Artikeldata Grund'!K20=1,_xlfn.CONCAT('1. Artikeldata Grund'!K20," ","dag"),_xlfn.CONCAT('1. Artikeldata Grund'!K20," ","dagar"))))</f>
        <v/>
      </c>
      <c r="AA20" s="227" t="str">
        <f>TRIM(IF('1. Artikeldata Grund'!L20="","",IF('1. Artikeldata Grund'!L20=1,_xlfn.CONCAT('1. Artikeldata Grund'!L20," ","dag"),_xlfn.CONCAT('1. Artikeldata Grund'!L20," ","dagar"))))</f>
        <v/>
      </c>
      <c r="AB20" s="226"/>
      <c r="AC20" s="226"/>
      <c r="AD20" s="226"/>
      <c r="AE20" s="227">
        <v>1</v>
      </c>
      <c r="AF20" s="226"/>
      <c r="AG20" s="269" t="str">
        <f>TRIM('APH KIC KIA PC'!T20)</f>
        <v/>
      </c>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72" t="s">
        <v>2005</v>
      </c>
      <c r="BD20" s="272" t="str">
        <f>IF('2. Artikeldata Utökad'!G20="Välj…","",LEFT('2. Artikeldata Utökad'!G20,1))</f>
        <v xml:space="preserve"> </v>
      </c>
      <c r="BE20" s="226"/>
      <c r="BF20" s="226"/>
      <c r="BG20" s="226"/>
      <c r="BH20" s="226"/>
      <c r="BI20" s="226"/>
      <c r="BJ20" s="226"/>
      <c r="BK20" s="226"/>
      <c r="BL20" s="269" t="str">
        <f>TRIM(IF('APH KIC KIA PC'!S20="WEB","",'2. Artikeldata Utökad'!P20))</f>
        <v/>
      </c>
      <c r="BM20" s="269" t="str">
        <f>TRIM(IF('APH KIC KIA PC'!S20="WEB","",'2. Artikeldata Utökad'!Q20))</f>
        <v/>
      </c>
      <c r="BN20" s="269" t="str">
        <f>TRIM(IF('APH KIC KIA PC'!S20="WEB","",'2. Artikeldata Utökad'!R20))</f>
        <v/>
      </c>
      <c r="BO20" s="269" t="str">
        <f>IF('2. Artikeldata Utökad'!F20="","",'2. Artikeldata Utökad'!F20)</f>
        <v xml:space="preserve">  Välj…</v>
      </c>
      <c r="BP20" s="269" t="str">
        <f>TRIM(IF('2. Artikeldata Utökad'!E20="","",'2. Artikeldata Utökad'!E20))</f>
        <v/>
      </c>
      <c r="BQ20" s="269" t="str">
        <f>TRIM(IF('APH KIC KIA PC'!S20="WEB","",'2. Artikeldata Utökad'!S20))</f>
        <v/>
      </c>
      <c r="BR20" s="227">
        <v>1</v>
      </c>
      <c r="BS20" s="269" t="str">
        <f>TRIM(IF('APH KIC KIA PC'!S20="WEB","",'2. Artikeldata Utökad'!T20))</f>
        <v/>
      </c>
      <c r="BT20" s="226"/>
      <c r="BU20" s="226"/>
      <c r="BV20" s="269" t="str">
        <f>TRIM(IF('APH KIC KIA PC'!M20&lt;&gt;200,'APH KIC KIA PC'!D20,'2. Artikeldata Utökad'!I20))</f>
        <v/>
      </c>
      <c r="BW20" s="269" t="str">
        <f>TRIM('2. Artikeldata Utökad'!D20)</f>
        <v/>
      </c>
      <c r="BX20" s="226" t="str">
        <f>LEFT('2. Artikeldata Utökad'!H20,1)</f>
        <v xml:space="preserve"> </v>
      </c>
      <c r="BY20" s="226" t="str">
        <f>TRIM(LEFT('2. Artikeldata Utökad'!J20,2))</f>
        <v/>
      </c>
      <c r="BZ20" s="227" t="s">
        <v>2005</v>
      </c>
      <c r="CA20" s="226"/>
      <c r="CB20" s="226"/>
      <c r="CC20" s="226"/>
      <c r="CD20" s="226"/>
      <c r="CE20" s="226"/>
    </row>
    <row r="21" spans="1:83" x14ac:dyDescent="0.25">
      <c r="A21" s="228">
        <v>17</v>
      </c>
      <c r="B21" s="228" t="str">
        <f>'APH KIC KIA PC'!I21</f>
        <v>Välj…</v>
      </c>
      <c r="C21" s="228" t="str">
        <f>'APH KIC KIA PC'!K21</f>
        <v>Välj…</v>
      </c>
      <c r="D21" s="227">
        <v>1</v>
      </c>
      <c r="E21" s="269" t="str">
        <f>TRIM('APH KIC KIA PC'!D21)</f>
        <v/>
      </c>
      <c r="F21" s="226" t="str">
        <f>TRIM('1. Artikeldata Grund'!E21)</f>
        <v/>
      </c>
      <c r="G21" s="275" t="s">
        <v>1895</v>
      </c>
      <c r="H21" s="226"/>
      <c r="I21" s="226"/>
      <c r="J21" s="226"/>
      <c r="K21" s="226"/>
      <c r="L21" s="226"/>
      <c r="M21" s="2" cm="1">
        <f t="array" ref="M21">IF('APH KIC KIA PC'!S21&lt;&gt;"WEB",1,_xlfn.IFS('APH KIC KIA PC'!K21=Tabeller!$AI$4,'APH KIC KIA PC'!Q21,'APH KIC KIA PC'!K21=Tabeller!$AI$5,106628))</f>
        <v>1</v>
      </c>
      <c r="N21" s="272" t="str" cm="1">
        <f t="array" ref="N21">TRIM(IFERROR(IF('APH KIC KIA PC'!M21=200,'2. Artikeldata Utökad'!I21,(_xlfn.IFS('APH KIC KIA PC'!K21=Tabeller!$AI$4,'1. Artikeldata Grund'!F21,AND('APH KIC KIA PC'!K21=Tabeller!$AI$5,'APH KIC KIA PC'!M21&lt;&gt;200),'APH KIC KIA PC'!D21,'APH KIC KIA PC'!M21=200,'2. Artikeldata Utökad'!I21))),""))</f>
        <v/>
      </c>
      <c r="O21" s="270" t="str">
        <f>'APH KIC KIA PC'!E21</f>
        <v/>
      </c>
      <c r="P21" s="269" t="str">
        <f>TRIM('APH KIC KIA PC'!R21)</f>
        <v/>
      </c>
      <c r="Q21" s="226"/>
      <c r="R21" s="271" t="str" cm="1">
        <f t="array" ref="R21">IFERROR(_xlfn.IFS('4. Inköpsdata'!M21=25%,41,'4. Inköpsdata'!M21=12%,42,'4. Inköpsdata'!M21=6%,43,'4. Inköpsdata'!M21="Momsfritt",38),"")</f>
        <v/>
      </c>
      <c r="S21" s="227" t="str">
        <f>'APH KIC KIA PC'!S21</f>
        <v xml:space="preserve">  Välj…</v>
      </c>
      <c r="T21" s="373" t="str">
        <f>'APH KIC KIA PC'!E21</f>
        <v/>
      </c>
      <c r="U21" s="227"/>
      <c r="V21" s="226"/>
      <c r="W21" s="226"/>
      <c r="X21" s="226"/>
      <c r="Y21" s="226"/>
      <c r="Z21" s="227" t="str">
        <f>TRIM(IF('1. Artikeldata Grund'!K21="","",IF('1. Artikeldata Grund'!K21=1,_xlfn.CONCAT('1. Artikeldata Grund'!K21," ","dag"),_xlfn.CONCAT('1. Artikeldata Grund'!K21," ","dagar"))))</f>
        <v/>
      </c>
      <c r="AA21" s="227" t="str">
        <f>TRIM(IF('1. Artikeldata Grund'!L21="","",IF('1. Artikeldata Grund'!L21=1,_xlfn.CONCAT('1. Artikeldata Grund'!L21," ","dag"),_xlfn.CONCAT('1. Artikeldata Grund'!L21," ","dagar"))))</f>
        <v/>
      </c>
      <c r="AB21" s="226"/>
      <c r="AC21" s="226"/>
      <c r="AD21" s="226"/>
      <c r="AE21" s="227">
        <v>1</v>
      </c>
      <c r="AF21" s="226"/>
      <c r="AG21" s="269" t="str">
        <f>TRIM('APH KIC KIA PC'!T21)</f>
        <v/>
      </c>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72" t="s">
        <v>2005</v>
      </c>
      <c r="BD21" s="272" t="str">
        <f>IF('2. Artikeldata Utökad'!G21="Välj…","",LEFT('2. Artikeldata Utökad'!G21,1))</f>
        <v xml:space="preserve"> </v>
      </c>
      <c r="BE21" s="226"/>
      <c r="BF21" s="226"/>
      <c r="BG21" s="226"/>
      <c r="BH21" s="226"/>
      <c r="BI21" s="226"/>
      <c r="BJ21" s="226"/>
      <c r="BK21" s="226"/>
      <c r="BL21" s="269" t="str">
        <f>TRIM(IF('APH KIC KIA PC'!S21="WEB","",'2. Artikeldata Utökad'!P21))</f>
        <v/>
      </c>
      <c r="BM21" s="269" t="str">
        <f>TRIM(IF('APH KIC KIA PC'!S21="WEB","",'2. Artikeldata Utökad'!Q21))</f>
        <v/>
      </c>
      <c r="BN21" s="269" t="str">
        <f>TRIM(IF('APH KIC KIA PC'!S21="WEB","",'2. Artikeldata Utökad'!R21))</f>
        <v/>
      </c>
      <c r="BO21" s="269" t="str">
        <f>IF('2. Artikeldata Utökad'!F21="","",'2. Artikeldata Utökad'!F21)</f>
        <v xml:space="preserve">  Välj…</v>
      </c>
      <c r="BP21" s="269" t="str">
        <f>TRIM(IF('2. Artikeldata Utökad'!E21="","",'2. Artikeldata Utökad'!E21))</f>
        <v/>
      </c>
      <c r="BQ21" s="269" t="str">
        <f>TRIM(IF('APH KIC KIA PC'!S21="WEB","",'2. Artikeldata Utökad'!S21))</f>
        <v/>
      </c>
      <c r="BR21" s="227">
        <v>1</v>
      </c>
      <c r="BS21" s="269" t="str">
        <f>TRIM(IF('APH KIC KIA PC'!S21="WEB","",'2. Artikeldata Utökad'!T21))</f>
        <v/>
      </c>
      <c r="BT21" s="226"/>
      <c r="BU21" s="226"/>
      <c r="BV21" s="269" t="str">
        <f>TRIM(IF('APH KIC KIA PC'!M21&lt;&gt;200,'APH KIC KIA PC'!D21,'2. Artikeldata Utökad'!I21))</f>
        <v/>
      </c>
      <c r="BW21" s="269" t="str">
        <f>TRIM('2. Artikeldata Utökad'!D21)</f>
        <v/>
      </c>
      <c r="BX21" s="226" t="str">
        <f>LEFT('2. Artikeldata Utökad'!H21,1)</f>
        <v xml:space="preserve"> </v>
      </c>
      <c r="BY21" s="226" t="str">
        <f>TRIM(LEFT('2. Artikeldata Utökad'!J21,2))</f>
        <v/>
      </c>
      <c r="BZ21" s="227" t="s">
        <v>2005</v>
      </c>
      <c r="CA21" s="226"/>
      <c r="CB21" s="226"/>
      <c r="CC21" s="226"/>
      <c r="CD21" s="226"/>
      <c r="CE21" s="226"/>
    </row>
    <row r="22" spans="1:83" x14ac:dyDescent="0.25">
      <c r="A22" s="228">
        <v>18</v>
      </c>
      <c r="B22" s="228" t="str">
        <f>'APH KIC KIA PC'!I22</f>
        <v>Välj…</v>
      </c>
      <c r="C22" s="228" t="str">
        <f>'APH KIC KIA PC'!K22</f>
        <v>Välj…</v>
      </c>
      <c r="D22" s="227">
        <v>1</v>
      </c>
      <c r="E22" s="269" t="str">
        <f>TRIM('APH KIC KIA PC'!D22)</f>
        <v/>
      </c>
      <c r="F22" s="226" t="str">
        <f>TRIM('1. Artikeldata Grund'!E22)</f>
        <v/>
      </c>
      <c r="G22" s="275" t="s">
        <v>1895</v>
      </c>
      <c r="H22" s="226"/>
      <c r="I22" s="226"/>
      <c r="J22" s="226"/>
      <c r="K22" s="226"/>
      <c r="L22" s="226"/>
      <c r="M22" s="2" cm="1">
        <f t="array" ref="M22">IF('APH KIC KIA PC'!S22&lt;&gt;"WEB",1,_xlfn.IFS('APH KIC KIA PC'!K22=Tabeller!$AI$4,'APH KIC KIA PC'!Q22,'APH KIC KIA PC'!K22=Tabeller!$AI$5,106628))</f>
        <v>1</v>
      </c>
      <c r="N22" s="272" t="str" cm="1">
        <f t="array" ref="N22">TRIM(IFERROR(IF('APH KIC KIA PC'!M22=200,'2. Artikeldata Utökad'!I22,(_xlfn.IFS('APH KIC KIA PC'!K22=Tabeller!$AI$4,'1. Artikeldata Grund'!F22,AND('APH KIC KIA PC'!K22=Tabeller!$AI$5,'APH KIC KIA PC'!M22&lt;&gt;200),'APH KIC KIA PC'!D22,'APH KIC KIA PC'!M22=200,'2. Artikeldata Utökad'!I22))),""))</f>
        <v/>
      </c>
      <c r="O22" s="270" t="str">
        <f>'APH KIC KIA PC'!E22</f>
        <v/>
      </c>
      <c r="P22" s="269" t="str">
        <f>TRIM('APH KIC KIA PC'!R22)</f>
        <v/>
      </c>
      <c r="Q22" s="226"/>
      <c r="R22" s="271" t="str" cm="1">
        <f t="array" ref="R22">IFERROR(_xlfn.IFS('4. Inköpsdata'!M22=25%,41,'4. Inköpsdata'!M22=12%,42,'4. Inköpsdata'!M22=6%,43,'4. Inköpsdata'!M22="Momsfritt",38),"")</f>
        <v/>
      </c>
      <c r="S22" s="227" t="str">
        <f>'APH KIC KIA PC'!S22</f>
        <v xml:space="preserve">  Välj…</v>
      </c>
      <c r="T22" s="373" t="str">
        <f>'APH KIC KIA PC'!E22</f>
        <v/>
      </c>
      <c r="U22" s="227"/>
      <c r="V22" s="226"/>
      <c r="W22" s="226"/>
      <c r="X22" s="226"/>
      <c r="Y22" s="226"/>
      <c r="Z22" s="227" t="str">
        <f>TRIM(IF('1. Artikeldata Grund'!K22="","",IF('1. Artikeldata Grund'!K22=1,_xlfn.CONCAT('1. Artikeldata Grund'!K22," ","dag"),_xlfn.CONCAT('1. Artikeldata Grund'!K22," ","dagar"))))</f>
        <v/>
      </c>
      <c r="AA22" s="227" t="str">
        <f>TRIM(IF('1. Artikeldata Grund'!L22="","",IF('1. Artikeldata Grund'!L22=1,_xlfn.CONCAT('1. Artikeldata Grund'!L22," ","dag"),_xlfn.CONCAT('1. Artikeldata Grund'!L22," ","dagar"))))</f>
        <v/>
      </c>
      <c r="AB22" s="226"/>
      <c r="AC22" s="226"/>
      <c r="AD22" s="226"/>
      <c r="AE22" s="227">
        <v>1</v>
      </c>
      <c r="AF22" s="226"/>
      <c r="AG22" s="269" t="str">
        <f>TRIM('APH KIC KIA PC'!T22)</f>
        <v/>
      </c>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72" t="s">
        <v>2005</v>
      </c>
      <c r="BD22" s="272" t="str">
        <f>IF('2. Artikeldata Utökad'!G22="Välj…","",LEFT('2. Artikeldata Utökad'!G22,1))</f>
        <v xml:space="preserve"> </v>
      </c>
      <c r="BE22" s="226"/>
      <c r="BF22" s="226"/>
      <c r="BG22" s="226"/>
      <c r="BH22" s="226"/>
      <c r="BI22" s="226"/>
      <c r="BJ22" s="226"/>
      <c r="BK22" s="226"/>
      <c r="BL22" s="269" t="str">
        <f>TRIM(IF('APH KIC KIA PC'!S22="WEB","",'2. Artikeldata Utökad'!P22))</f>
        <v/>
      </c>
      <c r="BM22" s="269" t="str">
        <f>TRIM(IF('APH KIC KIA PC'!S22="WEB","",'2. Artikeldata Utökad'!Q22))</f>
        <v/>
      </c>
      <c r="BN22" s="269" t="str">
        <f>TRIM(IF('APH KIC KIA PC'!S22="WEB","",'2. Artikeldata Utökad'!R22))</f>
        <v/>
      </c>
      <c r="BO22" s="269" t="str">
        <f>IF('2. Artikeldata Utökad'!F22="","",'2. Artikeldata Utökad'!F22)</f>
        <v xml:space="preserve">  Välj…</v>
      </c>
      <c r="BP22" s="269" t="str">
        <f>TRIM(IF('2. Artikeldata Utökad'!E22="","",'2. Artikeldata Utökad'!E22))</f>
        <v/>
      </c>
      <c r="BQ22" s="269" t="str">
        <f>TRIM(IF('APH KIC KIA PC'!S22="WEB","",'2. Artikeldata Utökad'!S22))</f>
        <v/>
      </c>
      <c r="BR22" s="227">
        <v>1</v>
      </c>
      <c r="BS22" s="269" t="str">
        <f>TRIM(IF('APH KIC KIA PC'!S22="WEB","",'2. Artikeldata Utökad'!T22))</f>
        <v/>
      </c>
      <c r="BT22" s="226"/>
      <c r="BU22" s="226"/>
      <c r="BV22" s="269" t="str">
        <f>TRIM(IF('APH KIC KIA PC'!M22&lt;&gt;200,'APH KIC KIA PC'!D22,'2. Artikeldata Utökad'!I22))</f>
        <v/>
      </c>
      <c r="BW22" s="269" t="str">
        <f>TRIM('2. Artikeldata Utökad'!D22)</f>
        <v/>
      </c>
      <c r="BX22" s="226" t="str">
        <f>LEFT('2. Artikeldata Utökad'!H22,1)</f>
        <v xml:space="preserve"> </v>
      </c>
      <c r="BY22" s="226" t="str">
        <f>TRIM(LEFT('2. Artikeldata Utökad'!J22,2))</f>
        <v/>
      </c>
      <c r="BZ22" s="227" t="s">
        <v>2005</v>
      </c>
      <c r="CA22" s="226"/>
      <c r="CB22" s="226"/>
      <c r="CC22" s="226"/>
      <c r="CD22" s="226"/>
      <c r="CE22" s="226"/>
    </row>
    <row r="23" spans="1:83" x14ac:dyDescent="0.25">
      <c r="A23" s="228">
        <v>19</v>
      </c>
      <c r="B23" s="228" t="str">
        <f>'APH KIC KIA PC'!I23</f>
        <v>Välj…</v>
      </c>
      <c r="C23" s="228" t="str">
        <f>'APH KIC KIA PC'!K23</f>
        <v>Välj…</v>
      </c>
      <c r="D23" s="227">
        <v>1</v>
      </c>
      <c r="E23" s="269" t="str">
        <f>TRIM('APH KIC KIA PC'!D23)</f>
        <v/>
      </c>
      <c r="F23" s="226" t="str">
        <f>TRIM('1. Artikeldata Grund'!E23)</f>
        <v/>
      </c>
      <c r="G23" s="275" t="s">
        <v>1895</v>
      </c>
      <c r="H23" s="226"/>
      <c r="I23" s="226"/>
      <c r="J23" s="226"/>
      <c r="K23" s="226"/>
      <c r="L23" s="226"/>
      <c r="M23" s="2" cm="1">
        <f t="array" ref="M23">IF('APH KIC KIA PC'!S23&lt;&gt;"WEB",1,_xlfn.IFS('APH KIC KIA PC'!K23=Tabeller!$AI$4,'APH KIC KIA PC'!Q23,'APH KIC KIA PC'!K23=Tabeller!$AI$5,106628))</f>
        <v>1</v>
      </c>
      <c r="N23" s="272" t="str" cm="1">
        <f t="array" ref="N23">TRIM(IFERROR(IF('APH KIC KIA PC'!M23=200,'2. Artikeldata Utökad'!I23,(_xlfn.IFS('APH KIC KIA PC'!K23=Tabeller!$AI$4,'1. Artikeldata Grund'!F23,AND('APH KIC KIA PC'!K23=Tabeller!$AI$5,'APH KIC KIA PC'!M23&lt;&gt;200),'APH KIC KIA PC'!D23,'APH KIC KIA PC'!M23=200,'2. Artikeldata Utökad'!I23))),""))</f>
        <v/>
      </c>
      <c r="O23" s="270" t="str">
        <f>'APH KIC KIA PC'!E23</f>
        <v/>
      </c>
      <c r="P23" s="269" t="str">
        <f>TRIM('APH KIC KIA PC'!R23)</f>
        <v/>
      </c>
      <c r="Q23" s="226"/>
      <c r="R23" s="271" t="str" cm="1">
        <f t="array" ref="R23">IFERROR(_xlfn.IFS('4. Inköpsdata'!M23=25%,41,'4. Inköpsdata'!M23=12%,42,'4. Inköpsdata'!M23=6%,43,'4. Inköpsdata'!M23="Momsfritt",38),"")</f>
        <v/>
      </c>
      <c r="S23" s="227" t="str">
        <f>'APH KIC KIA PC'!S23</f>
        <v xml:space="preserve">  Välj…</v>
      </c>
      <c r="T23" s="373" t="str">
        <f>'APH KIC KIA PC'!E23</f>
        <v/>
      </c>
      <c r="U23" s="227"/>
      <c r="V23" s="226"/>
      <c r="W23" s="226"/>
      <c r="X23" s="226"/>
      <c r="Y23" s="226"/>
      <c r="Z23" s="227" t="str">
        <f>TRIM(IF('1. Artikeldata Grund'!K23="","",IF('1. Artikeldata Grund'!K23=1,_xlfn.CONCAT('1. Artikeldata Grund'!K23," ","dag"),_xlfn.CONCAT('1. Artikeldata Grund'!K23," ","dagar"))))</f>
        <v/>
      </c>
      <c r="AA23" s="227" t="str">
        <f>TRIM(IF('1. Artikeldata Grund'!L23="","",IF('1. Artikeldata Grund'!L23=1,_xlfn.CONCAT('1. Artikeldata Grund'!L23," ","dag"),_xlfn.CONCAT('1. Artikeldata Grund'!L23," ","dagar"))))</f>
        <v/>
      </c>
      <c r="AB23" s="226"/>
      <c r="AC23" s="226"/>
      <c r="AD23" s="226"/>
      <c r="AE23" s="227">
        <v>1</v>
      </c>
      <c r="AF23" s="226"/>
      <c r="AG23" s="269" t="str">
        <f>TRIM('APH KIC KIA PC'!T23)</f>
        <v/>
      </c>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72" t="s">
        <v>2005</v>
      </c>
      <c r="BD23" s="272" t="str">
        <f>IF('2. Artikeldata Utökad'!G23="Välj…","",LEFT('2. Artikeldata Utökad'!G23,1))</f>
        <v xml:space="preserve"> </v>
      </c>
      <c r="BE23" s="226"/>
      <c r="BF23" s="226"/>
      <c r="BG23" s="226"/>
      <c r="BH23" s="226"/>
      <c r="BI23" s="226"/>
      <c r="BJ23" s="226"/>
      <c r="BK23" s="226"/>
      <c r="BL23" s="269" t="str">
        <f>TRIM(IF('APH KIC KIA PC'!S23="WEB","",'2. Artikeldata Utökad'!P23))</f>
        <v/>
      </c>
      <c r="BM23" s="269" t="str">
        <f>TRIM(IF('APH KIC KIA PC'!S23="WEB","",'2. Artikeldata Utökad'!Q23))</f>
        <v/>
      </c>
      <c r="BN23" s="269" t="str">
        <f>TRIM(IF('APH KIC KIA PC'!S23="WEB","",'2. Artikeldata Utökad'!R23))</f>
        <v/>
      </c>
      <c r="BO23" s="269" t="str">
        <f>IF('2. Artikeldata Utökad'!F23="","",'2. Artikeldata Utökad'!F23)</f>
        <v xml:space="preserve">  Välj…</v>
      </c>
      <c r="BP23" s="269" t="str">
        <f>TRIM(IF('2. Artikeldata Utökad'!E23="","",'2. Artikeldata Utökad'!E23))</f>
        <v/>
      </c>
      <c r="BQ23" s="269" t="str">
        <f>TRIM(IF('APH KIC KIA PC'!S23="WEB","",'2. Artikeldata Utökad'!S23))</f>
        <v/>
      </c>
      <c r="BR23" s="227">
        <v>1</v>
      </c>
      <c r="BS23" s="269" t="str">
        <f>TRIM(IF('APH KIC KIA PC'!S23="WEB","",'2. Artikeldata Utökad'!T23))</f>
        <v/>
      </c>
      <c r="BT23" s="226"/>
      <c r="BU23" s="226"/>
      <c r="BV23" s="269" t="str">
        <f>TRIM(IF('APH KIC KIA PC'!M23&lt;&gt;200,'APH KIC KIA PC'!D23,'2. Artikeldata Utökad'!I23))</f>
        <v/>
      </c>
      <c r="BW23" s="269" t="str">
        <f>TRIM('2. Artikeldata Utökad'!D23)</f>
        <v/>
      </c>
      <c r="BX23" s="226" t="str">
        <f>LEFT('2. Artikeldata Utökad'!H23,1)</f>
        <v xml:space="preserve"> </v>
      </c>
      <c r="BY23" s="226" t="str">
        <f>TRIM(LEFT('2. Artikeldata Utökad'!J23,2))</f>
        <v/>
      </c>
      <c r="BZ23" s="227" t="s">
        <v>2005</v>
      </c>
      <c r="CA23" s="226"/>
      <c r="CB23" s="226"/>
      <c r="CC23" s="226"/>
      <c r="CD23" s="226"/>
      <c r="CE23" s="226"/>
    </row>
    <row r="24" spans="1:83" x14ac:dyDescent="0.25">
      <c r="A24" s="228">
        <v>20</v>
      </c>
      <c r="B24" s="228" t="str">
        <f>'APH KIC KIA PC'!I24</f>
        <v>Välj…</v>
      </c>
      <c r="C24" s="228" t="str">
        <f>'APH KIC KIA PC'!K24</f>
        <v>Välj…</v>
      </c>
      <c r="D24" s="227">
        <v>1</v>
      </c>
      <c r="E24" s="269" t="str">
        <f>TRIM('APH KIC KIA PC'!D24)</f>
        <v/>
      </c>
      <c r="F24" s="226" t="str">
        <f>TRIM('1. Artikeldata Grund'!E24)</f>
        <v/>
      </c>
      <c r="G24" s="275" t="s">
        <v>1895</v>
      </c>
      <c r="H24" s="226"/>
      <c r="I24" s="226"/>
      <c r="J24" s="226"/>
      <c r="K24" s="226"/>
      <c r="L24" s="226"/>
      <c r="M24" s="2" cm="1">
        <f t="array" ref="M24">IF('APH KIC KIA PC'!S24&lt;&gt;"WEB",1,_xlfn.IFS('APH KIC KIA PC'!K24=Tabeller!$AI$4,'APH KIC KIA PC'!Q24,'APH KIC KIA PC'!K24=Tabeller!$AI$5,106628))</f>
        <v>1</v>
      </c>
      <c r="N24" s="272" t="str" cm="1">
        <f t="array" ref="N24">TRIM(IFERROR(IF('APH KIC KIA PC'!M24=200,'2. Artikeldata Utökad'!I24,(_xlfn.IFS('APH KIC KIA PC'!K24=Tabeller!$AI$4,'1. Artikeldata Grund'!F24,AND('APH KIC KIA PC'!K24=Tabeller!$AI$5,'APH KIC KIA PC'!M24&lt;&gt;200),'APH KIC KIA PC'!D24,'APH KIC KIA PC'!M24=200,'2. Artikeldata Utökad'!I24))),""))</f>
        <v/>
      </c>
      <c r="O24" s="270" t="str">
        <f>'APH KIC KIA PC'!E24</f>
        <v/>
      </c>
      <c r="P24" s="269" t="str">
        <f>TRIM('APH KIC KIA PC'!R24)</f>
        <v/>
      </c>
      <c r="Q24" s="226"/>
      <c r="R24" s="271" t="str" cm="1">
        <f t="array" ref="R24">IFERROR(_xlfn.IFS('4. Inköpsdata'!M24=25%,41,'4. Inköpsdata'!M24=12%,42,'4. Inköpsdata'!M24=6%,43,'4. Inköpsdata'!M24="Momsfritt",38),"")</f>
        <v/>
      </c>
      <c r="S24" s="227" t="str">
        <f>'APH KIC KIA PC'!S24</f>
        <v xml:space="preserve">  Välj…</v>
      </c>
      <c r="T24" s="373" t="str">
        <f>'APH KIC KIA PC'!E24</f>
        <v/>
      </c>
      <c r="U24" s="227"/>
      <c r="V24" s="226"/>
      <c r="W24" s="226"/>
      <c r="X24" s="226"/>
      <c r="Y24" s="226"/>
      <c r="Z24" s="227" t="str">
        <f>TRIM(IF('1. Artikeldata Grund'!K24="","",IF('1. Artikeldata Grund'!K24=1,_xlfn.CONCAT('1. Artikeldata Grund'!K24," ","dag"),_xlfn.CONCAT('1. Artikeldata Grund'!K24," ","dagar"))))</f>
        <v/>
      </c>
      <c r="AA24" s="227" t="str">
        <f>TRIM(IF('1. Artikeldata Grund'!L24="","",IF('1. Artikeldata Grund'!L24=1,_xlfn.CONCAT('1. Artikeldata Grund'!L24," ","dag"),_xlfn.CONCAT('1. Artikeldata Grund'!L24," ","dagar"))))</f>
        <v/>
      </c>
      <c r="AB24" s="226"/>
      <c r="AC24" s="226"/>
      <c r="AD24" s="226"/>
      <c r="AE24" s="227">
        <v>1</v>
      </c>
      <c r="AF24" s="226"/>
      <c r="AG24" s="269" t="str">
        <f>TRIM('APH KIC KIA PC'!T24)</f>
        <v/>
      </c>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72" t="s">
        <v>2005</v>
      </c>
      <c r="BD24" s="272" t="str">
        <f>IF('2. Artikeldata Utökad'!G24="Välj…","",LEFT('2. Artikeldata Utökad'!G24,1))</f>
        <v xml:space="preserve"> </v>
      </c>
      <c r="BE24" s="226"/>
      <c r="BF24" s="226"/>
      <c r="BG24" s="226"/>
      <c r="BH24" s="226"/>
      <c r="BI24" s="226"/>
      <c r="BJ24" s="226"/>
      <c r="BK24" s="226"/>
      <c r="BL24" s="269" t="str">
        <f>TRIM(IF('APH KIC KIA PC'!S24="WEB","",'2. Artikeldata Utökad'!P24))</f>
        <v/>
      </c>
      <c r="BM24" s="269" t="str">
        <f>TRIM(IF('APH KIC KIA PC'!S24="WEB","",'2. Artikeldata Utökad'!Q24))</f>
        <v/>
      </c>
      <c r="BN24" s="269" t="str">
        <f>TRIM(IF('APH KIC KIA PC'!S24="WEB","",'2. Artikeldata Utökad'!R24))</f>
        <v/>
      </c>
      <c r="BO24" s="269" t="str">
        <f>IF('2. Artikeldata Utökad'!F24="","",'2. Artikeldata Utökad'!F24)</f>
        <v xml:space="preserve">  Välj…</v>
      </c>
      <c r="BP24" s="269" t="str">
        <f>TRIM(IF('2. Artikeldata Utökad'!E24="","",'2. Artikeldata Utökad'!E24))</f>
        <v/>
      </c>
      <c r="BQ24" s="269" t="str">
        <f>TRIM(IF('APH KIC KIA PC'!S24="WEB","",'2. Artikeldata Utökad'!S24))</f>
        <v/>
      </c>
      <c r="BR24" s="227">
        <v>1</v>
      </c>
      <c r="BS24" s="269" t="str">
        <f>TRIM(IF('APH KIC KIA PC'!S24="WEB","",'2. Artikeldata Utökad'!T24))</f>
        <v/>
      </c>
      <c r="BT24" s="226"/>
      <c r="BU24" s="226"/>
      <c r="BV24" s="269" t="str">
        <f>TRIM(IF('APH KIC KIA PC'!M24&lt;&gt;200,'APH KIC KIA PC'!D24,'2. Artikeldata Utökad'!I24))</f>
        <v/>
      </c>
      <c r="BW24" s="269" t="str">
        <f>TRIM('2. Artikeldata Utökad'!D24)</f>
        <v/>
      </c>
      <c r="BX24" s="226" t="str">
        <f>LEFT('2. Artikeldata Utökad'!H24,1)</f>
        <v xml:space="preserve"> </v>
      </c>
      <c r="BY24" s="226" t="str">
        <f>TRIM(LEFT('2. Artikeldata Utökad'!J24,2))</f>
        <v/>
      </c>
      <c r="BZ24" s="227" t="s">
        <v>2005</v>
      </c>
      <c r="CA24" s="226"/>
      <c r="CB24" s="226"/>
      <c r="CC24" s="226"/>
      <c r="CD24" s="226"/>
      <c r="CE24" s="226"/>
    </row>
    <row r="25" spans="1:83" x14ac:dyDescent="0.25">
      <c r="A25" s="228">
        <v>21</v>
      </c>
      <c r="B25" s="228" t="str">
        <f>'APH KIC KIA PC'!I25</f>
        <v>Välj…</v>
      </c>
      <c r="C25" s="228" t="str">
        <f>'APH KIC KIA PC'!K25</f>
        <v>Välj…</v>
      </c>
      <c r="D25" s="227">
        <v>1</v>
      </c>
      <c r="E25" s="269" t="str">
        <f>TRIM('APH KIC KIA PC'!D25)</f>
        <v/>
      </c>
      <c r="F25" s="226" t="str">
        <f>TRIM('1. Artikeldata Grund'!E25)</f>
        <v/>
      </c>
      <c r="G25" s="275" t="s">
        <v>1895</v>
      </c>
      <c r="H25" s="226"/>
      <c r="I25" s="226"/>
      <c r="J25" s="226"/>
      <c r="K25" s="226"/>
      <c r="L25" s="226"/>
      <c r="M25" s="2" cm="1">
        <f t="array" ref="M25">IF('APH KIC KIA PC'!S25&lt;&gt;"WEB",1,_xlfn.IFS('APH KIC KIA PC'!K25=Tabeller!$AI$4,'APH KIC KIA PC'!Q25,'APH KIC KIA PC'!K25=Tabeller!$AI$5,106628))</f>
        <v>1</v>
      </c>
      <c r="N25" s="272" t="str" cm="1">
        <f t="array" ref="N25">TRIM(IFERROR(IF('APH KIC KIA PC'!M25=200,'2. Artikeldata Utökad'!I25,(_xlfn.IFS('APH KIC KIA PC'!K25=Tabeller!$AI$4,'1. Artikeldata Grund'!F25,AND('APH KIC KIA PC'!K25=Tabeller!$AI$5,'APH KIC KIA PC'!M25&lt;&gt;200),'APH KIC KIA PC'!D25,'APH KIC KIA PC'!M25=200,'2. Artikeldata Utökad'!I25))),""))</f>
        <v/>
      </c>
      <c r="O25" s="270" t="str">
        <f>'APH KIC KIA PC'!E25</f>
        <v/>
      </c>
      <c r="P25" s="269" t="str">
        <f>TRIM('APH KIC KIA PC'!R25)</f>
        <v/>
      </c>
      <c r="Q25" s="226"/>
      <c r="R25" s="271" t="str" cm="1">
        <f t="array" ref="R25">IFERROR(_xlfn.IFS('4. Inköpsdata'!M25=25%,41,'4. Inköpsdata'!M25=12%,42,'4. Inköpsdata'!M25=6%,43,'4. Inköpsdata'!M25="Momsfritt",38),"")</f>
        <v/>
      </c>
      <c r="S25" s="227" t="str">
        <f>'APH KIC KIA PC'!S25</f>
        <v xml:space="preserve">  Välj…</v>
      </c>
      <c r="T25" s="373" t="str">
        <f>'APH KIC KIA PC'!E25</f>
        <v/>
      </c>
      <c r="U25" s="227"/>
      <c r="V25" s="226"/>
      <c r="W25" s="226"/>
      <c r="X25" s="226"/>
      <c r="Y25" s="226"/>
      <c r="Z25" s="227" t="str">
        <f>TRIM(IF('1. Artikeldata Grund'!K25="","",IF('1. Artikeldata Grund'!K25=1,_xlfn.CONCAT('1. Artikeldata Grund'!K25," ","dag"),_xlfn.CONCAT('1. Artikeldata Grund'!K25," ","dagar"))))</f>
        <v/>
      </c>
      <c r="AA25" s="227" t="str">
        <f>TRIM(IF('1. Artikeldata Grund'!L25="","",IF('1. Artikeldata Grund'!L25=1,_xlfn.CONCAT('1. Artikeldata Grund'!L25," ","dag"),_xlfn.CONCAT('1. Artikeldata Grund'!L25," ","dagar"))))</f>
        <v/>
      </c>
      <c r="AB25" s="226"/>
      <c r="AC25" s="226"/>
      <c r="AD25" s="226"/>
      <c r="AE25" s="227">
        <v>1</v>
      </c>
      <c r="AF25" s="226"/>
      <c r="AG25" s="269" t="str">
        <f>TRIM('APH KIC KIA PC'!T25)</f>
        <v/>
      </c>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72" t="s">
        <v>2005</v>
      </c>
      <c r="BD25" s="272" t="str">
        <f>IF('2. Artikeldata Utökad'!G25="Välj…","",LEFT('2. Artikeldata Utökad'!G25,1))</f>
        <v xml:space="preserve"> </v>
      </c>
      <c r="BE25" s="226"/>
      <c r="BF25" s="226"/>
      <c r="BG25" s="226"/>
      <c r="BH25" s="226"/>
      <c r="BI25" s="226"/>
      <c r="BJ25" s="226"/>
      <c r="BK25" s="226"/>
      <c r="BL25" s="269" t="str">
        <f>TRIM(IF('APH KIC KIA PC'!S25="WEB","",'2. Artikeldata Utökad'!P25))</f>
        <v/>
      </c>
      <c r="BM25" s="269" t="str">
        <f>TRIM(IF('APH KIC KIA PC'!S25="WEB","",'2. Artikeldata Utökad'!Q25))</f>
        <v/>
      </c>
      <c r="BN25" s="269" t="str">
        <f>TRIM(IF('APH KIC KIA PC'!S25="WEB","",'2. Artikeldata Utökad'!R25))</f>
        <v/>
      </c>
      <c r="BO25" s="269" t="str">
        <f>IF('2. Artikeldata Utökad'!F25="","",'2. Artikeldata Utökad'!F25)</f>
        <v xml:space="preserve">  Välj…</v>
      </c>
      <c r="BP25" s="269" t="str">
        <f>TRIM(IF('2. Artikeldata Utökad'!E25="","",'2. Artikeldata Utökad'!E25))</f>
        <v/>
      </c>
      <c r="BQ25" s="269" t="str">
        <f>TRIM(IF('APH KIC KIA PC'!S25="WEB","",'2. Artikeldata Utökad'!S25))</f>
        <v/>
      </c>
      <c r="BR25" s="227">
        <v>1</v>
      </c>
      <c r="BS25" s="269" t="str">
        <f>TRIM(IF('APH KIC KIA PC'!S25="WEB","",'2. Artikeldata Utökad'!T25))</f>
        <v/>
      </c>
      <c r="BT25" s="226"/>
      <c r="BU25" s="226"/>
      <c r="BV25" s="269" t="str">
        <f>TRIM(IF('APH KIC KIA PC'!M25&lt;&gt;200,'APH KIC KIA PC'!D25,'2. Artikeldata Utökad'!I25))</f>
        <v/>
      </c>
      <c r="BW25" s="269" t="str">
        <f>TRIM('2. Artikeldata Utökad'!D25)</f>
        <v/>
      </c>
      <c r="BX25" s="226" t="str">
        <f>LEFT('2. Artikeldata Utökad'!H25,1)</f>
        <v xml:space="preserve"> </v>
      </c>
      <c r="BY25" s="226" t="str">
        <f>TRIM(LEFT('2. Artikeldata Utökad'!J25,2))</f>
        <v/>
      </c>
      <c r="BZ25" s="227" t="s">
        <v>2005</v>
      </c>
      <c r="CA25" s="226"/>
      <c r="CB25" s="226"/>
      <c r="CC25" s="226"/>
      <c r="CD25" s="226"/>
      <c r="CE25" s="226"/>
    </row>
    <row r="26" spans="1:83" x14ac:dyDescent="0.25">
      <c r="A26" s="228">
        <v>22</v>
      </c>
      <c r="B26" s="228" t="str">
        <f>'APH KIC KIA PC'!I26</f>
        <v>Välj…</v>
      </c>
      <c r="C26" s="228" t="str">
        <f>'APH KIC KIA PC'!K26</f>
        <v>Välj…</v>
      </c>
      <c r="D26" s="227">
        <v>1</v>
      </c>
      <c r="E26" s="269" t="str">
        <f>TRIM('APH KIC KIA PC'!D26)</f>
        <v/>
      </c>
      <c r="F26" s="226" t="str">
        <f>TRIM('1. Artikeldata Grund'!E26)</f>
        <v/>
      </c>
      <c r="G26" s="275" t="s">
        <v>1895</v>
      </c>
      <c r="H26" s="226"/>
      <c r="I26" s="226"/>
      <c r="J26" s="226"/>
      <c r="K26" s="226"/>
      <c r="L26" s="226"/>
      <c r="M26" s="2" cm="1">
        <f t="array" ref="M26">IF('APH KIC KIA PC'!S26&lt;&gt;"WEB",1,_xlfn.IFS('APH KIC KIA PC'!K26=Tabeller!$AI$4,'APH KIC KIA PC'!Q26,'APH KIC KIA PC'!K26=Tabeller!$AI$5,106628))</f>
        <v>1</v>
      </c>
      <c r="N26" s="272" t="str" cm="1">
        <f t="array" ref="N26">TRIM(IFERROR(IF('APH KIC KIA PC'!M26=200,'2. Artikeldata Utökad'!I26,(_xlfn.IFS('APH KIC KIA PC'!K26=Tabeller!$AI$4,'1. Artikeldata Grund'!F26,AND('APH KIC KIA PC'!K26=Tabeller!$AI$5,'APH KIC KIA PC'!M26&lt;&gt;200),'APH KIC KIA PC'!D26,'APH KIC KIA PC'!M26=200,'2. Artikeldata Utökad'!I26))),""))</f>
        <v/>
      </c>
      <c r="O26" s="270" t="str">
        <f>'APH KIC KIA PC'!E26</f>
        <v/>
      </c>
      <c r="P26" s="269" t="str">
        <f>TRIM('APH KIC KIA PC'!R26)</f>
        <v/>
      </c>
      <c r="Q26" s="226"/>
      <c r="R26" s="271" t="str" cm="1">
        <f t="array" ref="R26">IFERROR(_xlfn.IFS('4. Inköpsdata'!M26=25%,41,'4. Inköpsdata'!M26=12%,42,'4. Inköpsdata'!M26=6%,43,'4. Inköpsdata'!M26="Momsfritt",38),"")</f>
        <v/>
      </c>
      <c r="S26" s="227" t="str">
        <f>'APH KIC KIA PC'!S26</f>
        <v xml:space="preserve">  Välj…</v>
      </c>
      <c r="T26" s="373" t="str">
        <f>'APH KIC KIA PC'!E26</f>
        <v/>
      </c>
      <c r="U26" s="227"/>
      <c r="V26" s="226"/>
      <c r="W26" s="226"/>
      <c r="X26" s="226"/>
      <c r="Y26" s="226"/>
      <c r="Z26" s="227" t="str">
        <f>TRIM(IF('1. Artikeldata Grund'!K26="","",IF('1. Artikeldata Grund'!K26=1,_xlfn.CONCAT('1. Artikeldata Grund'!K26," ","dag"),_xlfn.CONCAT('1. Artikeldata Grund'!K26," ","dagar"))))</f>
        <v/>
      </c>
      <c r="AA26" s="227" t="str">
        <f>TRIM(IF('1. Artikeldata Grund'!L26="","",IF('1. Artikeldata Grund'!L26=1,_xlfn.CONCAT('1. Artikeldata Grund'!L26," ","dag"),_xlfn.CONCAT('1. Artikeldata Grund'!L26," ","dagar"))))</f>
        <v/>
      </c>
      <c r="AB26" s="226"/>
      <c r="AC26" s="226"/>
      <c r="AD26" s="226"/>
      <c r="AE26" s="227">
        <v>1</v>
      </c>
      <c r="AF26" s="226"/>
      <c r="AG26" s="269" t="str">
        <f>TRIM('APH KIC KIA PC'!T26)</f>
        <v/>
      </c>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72" t="s">
        <v>2005</v>
      </c>
      <c r="BD26" s="272" t="str">
        <f>IF('2. Artikeldata Utökad'!G26="Välj…","",LEFT('2. Artikeldata Utökad'!G26,1))</f>
        <v xml:space="preserve"> </v>
      </c>
      <c r="BE26" s="226"/>
      <c r="BF26" s="226"/>
      <c r="BG26" s="226"/>
      <c r="BH26" s="226"/>
      <c r="BI26" s="226"/>
      <c r="BJ26" s="226"/>
      <c r="BK26" s="226"/>
      <c r="BL26" s="269" t="str">
        <f>TRIM(IF('APH KIC KIA PC'!S26="WEB","",'2. Artikeldata Utökad'!P26))</f>
        <v/>
      </c>
      <c r="BM26" s="269" t="str">
        <f>TRIM(IF('APH KIC KIA PC'!S26="WEB","",'2. Artikeldata Utökad'!Q26))</f>
        <v/>
      </c>
      <c r="BN26" s="269" t="str">
        <f>TRIM(IF('APH KIC KIA PC'!S26="WEB","",'2. Artikeldata Utökad'!R26))</f>
        <v/>
      </c>
      <c r="BO26" s="269" t="str">
        <f>IF('2. Artikeldata Utökad'!F26="","",'2. Artikeldata Utökad'!F26)</f>
        <v xml:space="preserve">  Välj…</v>
      </c>
      <c r="BP26" s="269" t="str">
        <f>TRIM(IF('2. Artikeldata Utökad'!E26="","",'2. Artikeldata Utökad'!E26))</f>
        <v/>
      </c>
      <c r="BQ26" s="269" t="str">
        <f>TRIM(IF('APH KIC KIA PC'!S26="WEB","",'2. Artikeldata Utökad'!S26))</f>
        <v/>
      </c>
      <c r="BR26" s="227">
        <v>1</v>
      </c>
      <c r="BS26" s="269" t="str">
        <f>TRIM(IF('APH KIC KIA PC'!S26="WEB","",'2. Artikeldata Utökad'!T26))</f>
        <v/>
      </c>
      <c r="BT26" s="226"/>
      <c r="BU26" s="226"/>
      <c r="BV26" s="269" t="str">
        <f>TRIM(IF('APH KIC KIA PC'!M26&lt;&gt;200,'APH KIC KIA PC'!D26,'2. Artikeldata Utökad'!I26))</f>
        <v/>
      </c>
      <c r="BW26" s="269" t="str">
        <f>TRIM('2. Artikeldata Utökad'!D26)</f>
        <v/>
      </c>
      <c r="BX26" s="226" t="str">
        <f>LEFT('2. Artikeldata Utökad'!H26,1)</f>
        <v xml:space="preserve"> </v>
      </c>
      <c r="BY26" s="226" t="str">
        <f>TRIM(LEFT('2. Artikeldata Utökad'!J26,2))</f>
        <v/>
      </c>
      <c r="BZ26" s="227" t="s">
        <v>2005</v>
      </c>
      <c r="CA26" s="226"/>
      <c r="CB26" s="226"/>
      <c r="CC26" s="226"/>
      <c r="CD26" s="226"/>
      <c r="CE26" s="226"/>
    </row>
    <row r="27" spans="1:83" x14ac:dyDescent="0.25">
      <c r="A27" s="228">
        <v>23</v>
      </c>
      <c r="B27" s="228" t="str">
        <f>'APH KIC KIA PC'!I27</f>
        <v>Välj…</v>
      </c>
      <c r="C27" s="228" t="str">
        <f>'APH KIC KIA PC'!K27</f>
        <v>Välj…</v>
      </c>
      <c r="D27" s="227">
        <v>1</v>
      </c>
      <c r="E27" s="269" t="str">
        <f>TRIM('APH KIC KIA PC'!D27)</f>
        <v/>
      </c>
      <c r="F27" s="226" t="str">
        <f>TRIM('1. Artikeldata Grund'!E27)</f>
        <v/>
      </c>
      <c r="G27" s="275" t="s">
        <v>1895</v>
      </c>
      <c r="H27" s="226"/>
      <c r="I27" s="226"/>
      <c r="J27" s="226"/>
      <c r="K27" s="226"/>
      <c r="L27" s="226"/>
      <c r="M27" s="2" cm="1">
        <f t="array" ref="M27">IF('APH KIC KIA PC'!S27&lt;&gt;"WEB",1,_xlfn.IFS('APH KIC KIA PC'!K27=Tabeller!$AI$4,'APH KIC KIA PC'!Q27,'APH KIC KIA PC'!K27=Tabeller!$AI$5,106628))</f>
        <v>1</v>
      </c>
      <c r="N27" s="272" t="str" cm="1">
        <f t="array" ref="N27">TRIM(IFERROR(IF('APH KIC KIA PC'!M27=200,'2. Artikeldata Utökad'!I27,(_xlfn.IFS('APH KIC KIA PC'!K27=Tabeller!$AI$4,'1. Artikeldata Grund'!F27,AND('APH KIC KIA PC'!K27=Tabeller!$AI$5,'APH KIC KIA PC'!M27&lt;&gt;200),'APH KIC KIA PC'!D27,'APH KIC KIA PC'!M27=200,'2. Artikeldata Utökad'!I27))),""))</f>
        <v/>
      </c>
      <c r="O27" s="270" t="str">
        <f>'APH KIC KIA PC'!E27</f>
        <v/>
      </c>
      <c r="P27" s="269" t="str">
        <f>TRIM('APH KIC KIA PC'!R27)</f>
        <v/>
      </c>
      <c r="Q27" s="226"/>
      <c r="R27" s="271" t="str" cm="1">
        <f t="array" ref="R27">IFERROR(_xlfn.IFS('4. Inköpsdata'!M27=25%,41,'4. Inköpsdata'!M27=12%,42,'4. Inköpsdata'!M27=6%,43,'4. Inköpsdata'!M27="Momsfritt",38),"")</f>
        <v/>
      </c>
      <c r="S27" s="227" t="str">
        <f>'APH KIC KIA PC'!S27</f>
        <v xml:space="preserve">  Välj…</v>
      </c>
      <c r="T27" s="373" t="str">
        <f>'APH KIC KIA PC'!E27</f>
        <v/>
      </c>
      <c r="U27" s="227"/>
      <c r="V27" s="226"/>
      <c r="W27" s="226"/>
      <c r="X27" s="226"/>
      <c r="Y27" s="226"/>
      <c r="Z27" s="227" t="str">
        <f>TRIM(IF('1. Artikeldata Grund'!K27="","",IF('1. Artikeldata Grund'!K27=1,_xlfn.CONCAT('1. Artikeldata Grund'!K27," ","dag"),_xlfn.CONCAT('1. Artikeldata Grund'!K27," ","dagar"))))</f>
        <v/>
      </c>
      <c r="AA27" s="227" t="str">
        <f>TRIM(IF('1. Artikeldata Grund'!L27="","",IF('1. Artikeldata Grund'!L27=1,_xlfn.CONCAT('1. Artikeldata Grund'!L27," ","dag"),_xlfn.CONCAT('1. Artikeldata Grund'!L27," ","dagar"))))</f>
        <v/>
      </c>
      <c r="AB27" s="226"/>
      <c r="AC27" s="226"/>
      <c r="AD27" s="226"/>
      <c r="AE27" s="227">
        <v>1</v>
      </c>
      <c r="AF27" s="226"/>
      <c r="AG27" s="269" t="str">
        <f>TRIM('APH KIC KIA PC'!T27)</f>
        <v/>
      </c>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72" t="s">
        <v>2005</v>
      </c>
      <c r="BD27" s="272" t="str">
        <f>IF('2. Artikeldata Utökad'!G27="Välj…","",LEFT('2. Artikeldata Utökad'!G27,1))</f>
        <v xml:space="preserve"> </v>
      </c>
      <c r="BE27" s="226"/>
      <c r="BF27" s="226"/>
      <c r="BG27" s="226"/>
      <c r="BH27" s="226"/>
      <c r="BI27" s="226"/>
      <c r="BJ27" s="226"/>
      <c r="BK27" s="226"/>
      <c r="BL27" s="269" t="str">
        <f>TRIM(IF('APH KIC KIA PC'!S27="WEB","",'2. Artikeldata Utökad'!P27))</f>
        <v/>
      </c>
      <c r="BM27" s="269" t="str">
        <f>TRIM(IF('APH KIC KIA PC'!S27="WEB","",'2. Artikeldata Utökad'!Q27))</f>
        <v/>
      </c>
      <c r="BN27" s="269" t="str">
        <f>TRIM(IF('APH KIC KIA PC'!S27="WEB","",'2. Artikeldata Utökad'!R27))</f>
        <v/>
      </c>
      <c r="BO27" s="269" t="str">
        <f>IF('2. Artikeldata Utökad'!F27="","",'2. Artikeldata Utökad'!F27)</f>
        <v xml:space="preserve">  Välj…</v>
      </c>
      <c r="BP27" s="269" t="str">
        <f>TRIM(IF('2. Artikeldata Utökad'!E27="","",'2. Artikeldata Utökad'!E27))</f>
        <v/>
      </c>
      <c r="BQ27" s="269" t="str">
        <f>TRIM(IF('APH KIC KIA PC'!S27="WEB","",'2. Artikeldata Utökad'!S27))</f>
        <v/>
      </c>
      <c r="BR27" s="227">
        <v>1</v>
      </c>
      <c r="BS27" s="269" t="str">
        <f>TRIM(IF('APH KIC KIA PC'!S27="WEB","",'2. Artikeldata Utökad'!T27))</f>
        <v/>
      </c>
      <c r="BT27" s="226"/>
      <c r="BU27" s="226"/>
      <c r="BV27" s="269" t="str">
        <f>TRIM(IF('APH KIC KIA PC'!M27&lt;&gt;200,'APH KIC KIA PC'!D27,'2. Artikeldata Utökad'!I27))</f>
        <v/>
      </c>
      <c r="BW27" s="269" t="str">
        <f>TRIM('2. Artikeldata Utökad'!D27)</f>
        <v/>
      </c>
      <c r="BX27" s="226" t="str">
        <f>LEFT('2. Artikeldata Utökad'!H27,1)</f>
        <v xml:space="preserve"> </v>
      </c>
      <c r="BY27" s="226" t="str">
        <f>TRIM(LEFT('2. Artikeldata Utökad'!J27,2))</f>
        <v/>
      </c>
      <c r="BZ27" s="227" t="s">
        <v>2005</v>
      </c>
      <c r="CA27" s="226"/>
      <c r="CB27" s="226"/>
      <c r="CC27" s="226"/>
      <c r="CD27" s="226"/>
      <c r="CE27" s="226"/>
    </row>
    <row r="28" spans="1:83" x14ac:dyDescent="0.25">
      <c r="A28" s="228">
        <v>24</v>
      </c>
      <c r="B28" s="228" t="str">
        <f>'APH KIC KIA PC'!I28</f>
        <v>Välj…</v>
      </c>
      <c r="C28" s="228" t="str">
        <f>'APH KIC KIA PC'!K28</f>
        <v>Välj…</v>
      </c>
      <c r="D28" s="227">
        <v>1</v>
      </c>
      <c r="E28" s="269" t="str">
        <f>TRIM('APH KIC KIA PC'!D28)</f>
        <v/>
      </c>
      <c r="F28" s="226" t="str">
        <f>TRIM('1. Artikeldata Grund'!E28)</f>
        <v/>
      </c>
      <c r="G28" s="275" t="s">
        <v>1895</v>
      </c>
      <c r="H28" s="226"/>
      <c r="I28" s="226"/>
      <c r="J28" s="226"/>
      <c r="K28" s="226"/>
      <c r="L28" s="226"/>
      <c r="M28" s="2" cm="1">
        <f t="array" ref="M28">IF('APH KIC KIA PC'!S28&lt;&gt;"WEB",1,_xlfn.IFS('APH KIC KIA PC'!K28=Tabeller!$AI$4,'APH KIC KIA PC'!Q28,'APH KIC KIA PC'!K28=Tabeller!$AI$5,106628))</f>
        <v>1</v>
      </c>
      <c r="N28" s="272" t="str" cm="1">
        <f t="array" ref="N28">TRIM(IFERROR(IF('APH KIC KIA PC'!M28=200,'2. Artikeldata Utökad'!I28,(_xlfn.IFS('APH KIC KIA PC'!K28=Tabeller!$AI$4,'1. Artikeldata Grund'!F28,AND('APH KIC KIA PC'!K28=Tabeller!$AI$5,'APH KIC KIA PC'!M28&lt;&gt;200),'APH KIC KIA PC'!D28,'APH KIC KIA PC'!M28=200,'2. Artikeldata Utökad'!I28))),""))</f>
        <v/>
      </c>
      <c r="O28" s="270" t="str">
        <f>'APH KIC KIA PC'!E28</f>
        <v/>
      </c>
      <c r="P28" s="269" t="str">
        <f>TRIM('APH KIC KIA PC'!R28)</f>
        <v/>
      </c>
      <c r="Q28" s="226"/>
      <c r="R28" s="271" t="str" cm="1">
        <f t="array" ref="R28">IFERROR(_xlfn.IFS('4. Inköpsdata'!M28=25%,41,'4. Inköpsdata'!M28=12%,42,'4. Inköpsdata'!M28=6%,43,'4. Inköpsdata'!M28="Momsfritt",38),"")</f>
        <v/>
      </c>
      <c r="S28" s="227" t="str">
        <f>'APH KIC KIA PC'!S28</f>
        <v xml:space="preserve">  Välj…</v>
      </c>
      <c r="T28" s="373" t="str">
        <f>'APH KIC KIA PC'!E28</f>
        <v/>
      </c>
      <c r="U28" s="227"/>
      <c r="V28" s="226"/>
      <c r="W28" s="226"/>
      <c r="X28" s="226"/>
      <c r="Y28" s="226"/>
      <c r="Z28" s="227" t="str">
        <f>TRIM(IF('1. Artikeldata Grund'!K28="","",IF('1. Artikeldata Grund'!K28=1,_xlfn.CONCAT('1. Artikeldata Grund'!K28," ","dag"),_xlfn.CONCAT('1. Artikeldata Grund'!K28," ","dagar"))))</f>
        <v/>
      </c>
      <c r="AA28" s="227" t="str">
        <f>TRIM(IF('1. Artikeldata Grund'!L28="","",IF('1. Artikeldata Grund'!L28=1,_xlfn.CONCAT('1. Artikeldata Grund'!L28," ","dag"),_xlfn.CONCAT('1. Artikeldata Grund'!L28," ","dagar"))))</f>
        <v/>
      </c>
      <c r="AB28" s="226"/>
      <c r="AC28" s="226"/>
      <c r="AD28" s="226"/>
      <c r="AE28" s="227">
        <v>1</v>
      </c>
      <c r="AF28" s="226"/>
      <c r="AG28" s="269" t="str">
        <f>TRIM('APH KIC KIA PC'!T28)</f>
        <v/>
      </c>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72" t="s">
        <v>2005</v>
      </c>
      <c r="BD28" s="272" t="str">
        <f>IF('2. Artikeldata Utökad'!G28="Välj…","",LEFT('2. Artikeldata Utökad'!G28,1))</f>
        <v xml:space="preserve"> </v>
      </c>
      <c r="BE28" s="226"/>
      <c r="BF28" s="226"/>
      <c r="BG28" s="226"/>
      <c r="BH28" s="226"/>
      <c r="BI28" s="226"/>
      <c r="BJ28" s="226"/>
      <c r="BK28" s="226"/>
      <c r="BL28" s="269" t="str">
        <f>TRIM(IF('APH KIC KIA PC'!S28="WEB","",'2. Artikeldata Utökad'!P28))</f>
        <v/>
      </c>
      <c r="BM28" s="269" t="str">
        <f>TRIM(IF('APH KIC KIA PC'!S28="WEB","",'2. Artikeldata Utökad'!Q28))</f>
        <v/>
      </c>
      <c r="BN28" s="269" t="str">
        <f>TRIM(IF('APH KIC KIA PC'!S28="WEB","",'2. Artikeldata Utökad'!R28))</f>
        <v/>
      </c>
      <c r="BO28" s="269" t="str">
        <f>IF('2. Artikeldata Utökad'!F28="","",'2. Artikeldata Utökad'!F28)</f>
        <v xml:space="preserve">  Välj…</v>
      </c>
      <c r="BP28" s="269" t="str">
        <f>TRIM(IF('2. Artikeldata Utökad'!E28="","",'2. Artikeldata Utökad'!E28))</f>
        <v/>
      </c>
      <c r="BQ28" s="269" t="str">
        <f>TRIM(IF('APH KIC KIA PC'!S28="WEB","",'2. Artikeldata Utökad'!S28))</f>
        <v/>
      </c>
      <c r="BR28" s="227">
        <v>1</v>
      </c>
      <c r="BS28" s="269" t="str">
        <f>TRIM(IF('APH KIC KIA PC'!S28="WEB","",'2. Artikeldata Utökad'!T28))</f>
        <v/>
      </c>
      <c r="BT28" s="226"/>
      <c r="BU28" s="226"/>
      <c r="BV28" s="269" t="str">
        <f>TRIM(IF('APH KIC KIA PC'!M28&lt;&gt;200,'APH KIC KIA PC'!D28,'2. Artikeldata Utökad'!I28))</f>
        <v/>
      </c>
      <c r="BW28" s="269" t="str">
        <f>TRIM('2. Artikeldata Utökad'!D28)</f>
        <v/>
      </c>
      <c r="BX28" s="226" t="str">
        <f>LEFT('2. Artikeldata Utökad'!H28,1)</f>
        <v xml:space="preserve"> </v>
      </c>
      <c r="BY28" s="226" t="str">
        <f>TRIM(LEFT('2. Artikeldata Utökad'!J28,2))</f>
        <v/>
      </c>
      <c r="BZ28" s="227" t="s">
        <v>2005</v>
      </c>
      <c r="CA28" s="226"/>
      <c r="CB28" s="226"/>
      <c r="CC28" s="226"/>
      <c r="CD28" s="226"/>
      <c r="CE28" s="226"/>
    </row>
    <row r="29" spans="1:83" x14ac:dyDescent="0.25">
      <c r="A29" s="228">
        <v>25</v>
      </c>
      <c r="B29" s="228" t="str">
        <f>'APH KIC KIA PC'!I29</f>
        <v>Välj…</v>
      </c>
      <c r="C29" s="228" t="str">
        <f>'APH KIC KIA PC'!K29</f>
        <v>Välj…</v>
      </c>
      <c r="D29" s="227">
        <v>1</v>
      </c>
      <c r="E29" s="269" t="str">
        <f>TRIM('APH KIC KIA PC'!D29)</f>
        <v/>
      </c>
      <c r="F29" s="226" t="str">
        <f>TRIM('1. Artikeldata Grund'!E29)</f>
        <v/>
      </c>
      <c r="G29" s="275" t="s">
        <v>1895</v>
      </c>
      <c r="H29" s="226"/>
      <c r="I29" s="226"/>
      <c r="J29" s="226"/>
      <c r="K29" s="226"/>
      <c r="L29" s="226"/>
      <c r="M29" s="2" cm="1">
        <f t="array" ref="M29">IF('APH KIC KIA PC'!S29&lt;&gt;"WEB",1,_xlfn.IFS('APH KIC KIA PC'!K29=Tabeller!$AI$4,'APH KIC KIA PC'!Q29,'APH KIC KIA PC'!K29=Tabeller!$AI$5,106628))</f>
        <v>1</v>
      </c>
      <c r="N29" s="272" t="str" cm="1">
        <f t="array" ref="N29">TRIM(IFERROR(IF('APH KIC KIA PC'!M29=200,'2. Artikeldata Utökad'!I29,(_xlfn.IFS('APH KIC KIA PC'!K29=Tabeller!$AI$4,'1. Artikeldata Grund'!F29,AND('APH KIC KIA PC'!K29=Tabeller!$AI$5,'APH KIC KIA PC'!M29&lt;&gt;200),'APH KIC KIA PC'!D29,'APH KIC KIA PC'!M29=200,'2. Artikeldata Utökad'!I29))),""))</f>
        <v/>
      </c>
      <c r="O29" s="270" t="str">
        <f>'APH KIC KIA PC'!E29</f>
        <v/>
      </c>
      <c r="P29" s="269" t="str">
        <f>TRIM('APH KIC KIA PC'!R29)</f>
        <v/>
      </c>
      <c r="Q29" s="226"/>
      <c r="R29" s="271" t="str" cm="1">
        <f t="array" ref="R29">IFERROR(_xlfn.IFS('4. Inköpsdata'!M29=25%,41,'4. Inköpsdata'!M29=12%,42,'4. Inköpsdata'!M29=6%,43,'4. Inköpsdata'!M29="Momsfritt",38),"")</f>
        <v/>
      </c>
      <c r="S29" s="227" t="str">
        <f>'APH KIC KIA PC'!S29</f>
        <v xml:space="preserve">  Välj…</v>
      </c>
      <c r="T29" s="373" t="str">
        <f>'APH KIC KIA PC'!E29</f>
        <v/>
      </c>
      <c r="U29" s="227"/>
      <c r="V29" s="226"/>
      <c r="W29" s="226"/>
      <c r="X29" s="226"/>
      <c r="Y29" s="226"/>
      <c r="Z29" s="227" t="str">
        <f>TRIM(IF('1. Artikeldata Grund'!K29="","",IF('1. Artikeldata Grund'!K29=1,_xlfn.CONCAT('1. Artikeldata Grund'!K29," ","dag"),_xlfn.CONCAT('1. Artikeldata Grund'!K29," ","dagar"))))</f>
        <v/>
      </c>
      <c r="AA29" s="227" t="str">
        <f>TRIM(IF('1. Artikeldata Grund'!L29="","",IF('1. Artikeldata Grund'!L29=1,_xlfn.CONCAT('1. Artikeldata Grund'!L29," ","dag"),_xlfn.CONCAT('1. Artikeldata Grund'!L29," ","dagar"))))</f>
        <v/>
      </c>
      <c r="AB29" s="226"/>
      <c r="AC29" s="226"/>
      <c r="AD29" s="226"/>
      <c r="AE29" s="227">
        <v>1</v>
      </c>
      <c r="AF29" s="226"/>
      <c r="AG29" s="269" t="str">
        <f>TRIM('APH KIC KIA PC'!T29)</f>
        <v/>
      </c>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72" t="s">
        <v>2005</v>
      </c>
      <c r="BD29" s="272" t="str">
        <f>IF('2. Artikeldata Utökad'!G29="Välj…","",LEFT('2. Artikeldata Utökad'!G29,1))</f>
        <v xml:space="preserve"> </v>
      </c>
      <c r="BE29" s="226"/>
      <c r="BF29" s="226"/>
      <c r="BG29" s="226"/>
      <c r="BH29" s="226"/>
      <c r="BI29" s="226"/>
      <c r="BJ29" s="226"/>
      <c r="BK29" s="226"/>
      <c r="BL29" s="269" t="str">
        <f>TRIM(IF('APH KIC KIA PC'!S29="WEB","",'2. Artikeldata Utökad'!P29))</f>
        <v/>
      </c>
      <c r="BM29" s="269" t="str">
        <f>TRIM(IF('APH KIC KIA PC'!S29="WEB","",'2. Artikeldata Utökad'!Q29))</f>
        <v/>
      </c>
      <c r="BN29" s="269" t="str">
        <f>TRIM(IF('APH KIC KIA PC'!S29="WEB","",'2. Artikeldata Utökad'!R29))</f>
        <v/>
      </c>
      <c r="BO29" s="269" t="str">
        <f>IF('2. Artikeldata Utökad'!F29="","",'2. Artikeldata Utökad'!F29)</f>
        <v xml:space="preserve">  Välj…</v>
      </c>
      <c r="BP29" s="269" t="str">
        <f>TRIM(IF('2. Artikeldata Utökad'!E29="","",'2. Artikeldata Utökad'!E29))</f>
        <v/>
      </c>
      <c r="BQ29" s="269" t="str">
        <f>TRIM(IF('APH KIC KIA PC'!S29="WEB","",'2. Artikeldata Utökad'!S29))</f>
        <v/>
      </c>
      <c r="BR29" s="227">
        <v>1</v>
      </c>
      <c r="BS29" s="269" t="str">
        <f>TRIM(IF('APH KIC KIA PC'!S29="WEB","",'2. Artikeldata Utökad'!T29))</f>
        <v/>
      </c>
      <c r="BT29" s="226"/>
      <c r="BU29" s="226"/>
      <c r="BV29" s="269" t="str">
        <f>TRIM(IF('APH KIC KIA PC'!M29&lt;&gt;200,'APH KIC KIA PC'!D29,'2. Artikeldata Utökad'!I29))</f>
        <v/>
      </c>
      <c r="BW29" s="269" t="str">
        <f>TRIM('2. Artikeldata Utökad'!D29)</f>
        <v/>
      </c>
      <c r="BX29" s="226" t="str">
        <f>LEFT('2. Artikeldata Utökad'!H29,1)</f>
        <v xml:space="preserve"> </v>
      </c>
      <c r="BY29" s="226" t="str">
        <f>TRIM(LEFT('2. Artikeldata Utökad'!J29,2))</f>
        <v/>
      </c>
      <c r="BZ29" s="227" t="s">
        <v>2005</v>
      </c>
      <c r="CA29" s="226"/>
      <c r="CB29" s="226"/>
      <c r="CC29" s="226"/>
      <c r="CD29" s="226"/>
      <c r="CE29" s="226"/>
    </row>
    <row r="30" spans="1:83" x14ac:dyDescent="0.25">
      <c r="A30" s="228">
        <v>26</v>
      </c>
      <c r="B30" s="228" t="str">
        <f>'APH KIC KIA PC'!I30</f>
        <v>Välj…</v>
      </c>
      <c r="C30" s="228" t="str">
        <f>'APH KIC KIA PC'!K30</f>
        <v>Välj…</v>
      </c>
      <c r="D30" s="227">
        <v>1</v>
      </c>
      <c r="E30" s="269" t="str">
        <f>TRIM('APH KIC KIA PC'!D30)</f>
        <v/>
      </c>
      <c r="F30" s="226" t="str">
        <f>TRIM('1. Artikeldata Grund'!E30)</f>
        <v/>
      </c>
      <c r="G30" s="275" t="s">
        <v>1895</v>
      </c>
      <c r="H30" s="226"/>
      <c r="I30" s="226"/>
      <c r="J30" s="226"/>
      <c r="K30" s="226"/>
      <c r="L30" s="226"/>
      <c r="M30" s="2" cm="1">
        <f t="array" ref="M30">IF('APH KIC KIA PC'!S30&lt;&gt;"WEB",1,_xlfn.IFS('APH KIC KIA PC'!K30=Tabeller!$AI$4,'APH KIC KIA PC'!Q30,'APH KIC KIA PC'!K30=Tabeller!$AI$5,106628))</f>
        <v>1</v>
      </c>
      <c r="N30" s="272" t="str" cm="1">
        <f t="array" ref="N30">TRIM(IFERROR(IF('APH KIC KIA PC'!M30=200,'2. Artikeldata Utökad'!I30,(_xlfn.IFS('APH KIC KIA PC'!K30=Tabeller!$AI$4,'1. Artikeldata Grund'!F30,AND('APH KIC KIA PC'!K30=Tabeller!$AI$5,'APH KIC KIA PC'!M30&lt;&gt;200),'APH KIC KIA PC'!D30,'APH KIC KIA PC'!M30=200,'2. Artikeldata Utökad'!I30))),""))</f>
        <v/>
      </c>
      <c r="O30" s="270" t="str">
        <f>'APH KIC KIA PC'!E30</f>
        <v/>
      </c>
      <c r="P30" s="269" t="str">
        <f>TRIM('APH KIC KIA PC'!R30)</f>
        <v/>
      </c>
      <c r="Q30" s="226"/>
      <c r="R30" s="271" t="str" cm="1">
        <f t="array" ref="R30">IFERROR(_xlfn.IFS('4. Inköpsdata'!M30=25%,41,'4. Inköpsdata'!M30=12%,42,'4. Inköpsdata'!M30=6%,43,'4. Inköpsdata'!M30="Momsfritt",38),"")</f>
        <v/>
      </c>
      <c r="S30" s="227" t="str">
        <f>'APH KIC KIA PC'!S30</f>
        <v xml:space="preserve">  Välj…</v>
      </c>
      <c r="T30" s="373" t="str">
        <f>'APH KIC KIA PC'!E30</f>
        <v/>
      </c>
      <c r="U30" s="227"/>
      <c r="V30" s="226"/>
      <c r="W30" s="226"/>
      <c r="X30" s="226"/>
      <c r="Y30" s="226"/>
      <c r="Z30" s="227" t="str">
        <f>TRIM(IF('1. Artikeldata Grund'!K30="","",IF('1. Artikeldata Grund'!K30=1,_xlfn.CONCAT('1. Artikeldata Grund'!K30," ","dag"),_xlfn.CONCAT('1. Artikeldata Grund'!K30," ","dagar"))))</f>
        <v/>
      </c>
      <c r="AA30" s="227" t="str">
        <f>TRIM(IF('1. Artikeldata Grund'!L30="","",IF('1. Artikeldata Grund'!L30=1,_xlfn.CONCAT('1. Artikeldata Grund'!L30," ","dag"),_xlfn.CONCAT('1. Artikeldata Grund'!L30," ","dagar"))))</f>
        <v/>
      </c>
      <c r="AB30" s="226"/>
      <c r="AC30" s="226"/>
      <c r="AD30" s="226"/>
      <c r="AE30" s="227">
        <v>1</v>
      </c>
      <c r="AF30" s="226"/>
      <c r="AG30" s="269" t="str">
        <f>TRIM('APH KIC KIA PC'!T30)</f>
        <v/>
      </c>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72" t="s">
        <v>2005</v>
      </c>
      <c r="BD30" s="272" t="str">
        <f>IF('2. Artikeldata Utökad'!G30="Välj…","",LEFT('2. Artikeldata Utökad'!G30,1))</f>
        <v xml:space="preserve"> </v>
      </c>
      <c r="BE30" s="226"/>
      <c r="BF30" s="226"/>
      <c r="BG30" s="226"/>
      <c r="BH30" s="226"/>
      <c r="BI30" s="226"/>
      <c r="BJ30" s="226"/>
      <c r="BK30" s="226"/>
      <c r="BL30" s="269" t="str">
        <f>TRIM(IF('APH KIC KIA PC'!S30="WEB","",'2. Artikeldata Utökad'!P30))</f>
        <v/>
      </c>
      <c r="BM30" s="269" t="str">
        <f>TRIM(IF('APH KIC KIA PC'!S30="WEB","",'2. Artikeldata Utökad'!Q30))</f>
        <v/>
      </c>
      <c r="BN30" s="269" t="str">
        <f>TRIM(IF('APH KIC KIA PC'!S30="WEB","",'2. Artikeldata Utökad'!R30))</f>
        <v/>
      </c>
      <c r="BO30" s="269" t="str">
        <f>IF('2. Artikeldata Utökad'!F30="","",'2. Artikeldata Utökad'!F30)</f>
        <v xml:space="preserve">  Välj…</v>
      </c>
      <c r="BP30" s="269" t="str">
        <f>TRIM(IF('2. Artikeldata Utökad'!E30="","",'2. Artikeldata Utökad'!E30))</f>
        <v/>
      </c>
      <c r="BQ30" s="269" t="str">
        <f>TRIM(IF('APH KIC KIA PC'!S30="WEB","",'2. Artikeldata Utökad'!S30))</f>
        <v/>
      </c>
      <c r="BR30" s="227">
        <v>1</v>
      </c>
      <c r="BS30" s="269" t="str">
        <f>TRIM(IF('APH KIC KIA PC'!S30="WEB","",'2. Artikeldata Utökad'!T30))</f>
        <v/>
      </c>
      <c r="BT30" s="226"/>
      <c r="BU30" s="226"/>
      <c r="BV30" s="269" t="str">
        <f>TRIM(IF('APH KIC KIA PC'!M30&lt;&gt;200,'APH KIC KIA PC'!D30,'2. Artikeldata Utökad'!I30))</f>
        <v/>
      </c>
      <c r="BW30" s="269" t="str">
        <f>TRIM('2. Artikeldata Utökad'!D30)</f>
        <v/>
      </c>
      <c r="BX30" s="226" t="str">
        <f>LEFT('2. Artikeldata Utökad'!H30,1)</f>
        <v xml:space="preserve"> </v>
      </c>
      <c r="BY30" s="226" t="str">
        <f>TRIM(LEFT('2. Artikeldata Utökad'!J30,2))</f>
        <v/>
      </c>
      <c r="BZ30" s="227" t="s">
        <v>2005</v>
      </c>
      <c r="CA30" s="226"/>
      <c r="CB30" s="226"/>
      <c r="CC30" s="226"/>
      <c r="CD30" s="226"/>
      <c r="CE30" s="226"/>
    </row>
    <row r="31" spans="1:83" x14ac:dyDescent="0.25">
      <c r="A31" s="228">
        <v>27</v>
      </c>
      <c r="B31" s="228" t="str">
        <f>'APH KIC KIA PC'!I31</f>
        <v>Välj…</v>
      </c>
      <c r="C31" s="228" t="str">
        <f>'APH KIC KIA PC'!K31</f>
        <v>Välj…</v>
      </c>
      <c r="D31" s="227">
        <v>1</v>
      </c>
      <c r="E31" s="269" t="str">
        <f>TRIM('APH KIC KIA PC'!D31)</f>
        <v/>
      </c>
      <c r="F31" s="226" t="str">
        <f>TRIM('1. Artikeldata Grund'!E31)</f>
        <v/>
      </c>
      <c r="G31" s="275" t="s">
        <v>1895</v>
      </c>
      <c r="H31" s="226"/>
      <c r="I31" s="226"/>
      <c r="J31" s="226"/>
      <c r="K31" s="226"/>
      <c r="L31" s="226"/>
      <c r="M31" s="2" cm="1">
        <f t="array" ref="M31">IF('APH KIC KIA PC'!S31&lt;&gt;"WEB",1,_xlfn.IFS('APH KIC KIA PC'!K31=Tabeller!$AI$4,'APH KIC KIA PC'!Q31,'APH KIC KIA PC'!K31=Tabeller!$AI$5,106628))</f>
        <v>1</v>
      </c>
      <c r="N31" s="272" t="str" cm="1">
        <f t="array" ref="N31">TRIM(IFERROR(IF('APH KIC KIA PC'!M31=200,'2. Artikeldata Utökad'!I31,(_xlfn.IFS('APH KIC KIA PC'!K31=Tabeller!$AI$4,'1. Artikeldata Grund'!F31,AND('APH KIC KIA PC'!K31=Tabeller!$AI$5,'APH KIC KIA PC'!M31&lt;&gt;200),'APH KIC KIA PC'!D31,'APH KIC KIA PC'!M31=200,'2. Artikeldata Utökad'!I31))),""))</f>
        <v/>
      </c>
      <c r="O31" s="270" t="str">
        <f>'APH KIC KIA PC'!E31</f>
        <v/>
      </c>
      <c r="P31" s="269" t="str">
        <f>TRIM('APH KIC KIA PC'!R31)</f>
        <v/>
      </c>
      <c r="Q31" s="226"/>
      <c r="R31" s="271" t="str" cm="1">
        <f t="array" ref="R31">IFERROR(_xlfn.IFS('4. Inköpsdata'!M31=25%,41,'4. Inköpsdata'!M31=12%,42,'4. Inköpsdata'!M31=6%,43,'4. Inköpsdata'!M31="Momsfritt",38),"")</f>
        <v/>
      </c>
      <c r="S31" s="227" t="str">
        <f>'APH KIC KIA PC'!S31</f>
        <v xml:space="preserve">  Välj…</v>
      </c>
      <c r="T31" s="373" t="str">
        <f>'APH KIC KIA PC'!E31</f>
        <v/>
      </c>
      <c r="U31" s="227"/>
      <c r="V31" s="226"/>
      <c r="W31" s="226"/>
      <c r="X31" s="226"/>
      <c r="Y31" s="226"/>
      <c r="Z31" s="227" t="str">
        <f>TRIM(IF('1. Artikeldata Grund'!K31="","",IF('1. Artikeldata Grund'!K31=1,_xlfn.CONCAT('1. Artikeldata Grund'!K31," ","dag"),_xlfn.CONCAT('1. Artikeldata Grund'!K31," ","dagar"))))</f>
        <v/>
      </c>
      <c r="AA31" s="227" t="str">
        <f>TRIM(IF('1. Artikeldata Grund'!L31="","",IF('1. Artikeldata Grund'!L31=1,_xlfn.CONCAT('1. Artikeldata Grund'!L31," ","dag"),_xlfn.CONCAT('1. Artikeldata Grund'!L31," ","dagar"))))</f>
        <v/>
      </c>
      <c r="AB31" s="226"/>
      <c r="AC31" s="226"/>
      <c r="AD31" s="226"/>
      <c r="AE31" s="227">
        <v>1</v>
      </c>
      <c r="AF31" s="226"/>
      <c r="AG31" s="269" t="str">
        <f>TRIM('APH KIC KIA PC'!T31)</f>
        <v/>
      </c>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72" t="s">
        <v>2005</v>
      </c>
      <c r="BD31" s="272" t="str">
        <f>IF('2. Artikeldata Utökad'!G31="Välj…","",LEFT('2. Artikeldata Utökad'!G31,1))</f>
        <v xml:space="preserve"> </v>
      </c>
      <c r="BE31" s="226"/>
      <c r="BF31" s="226"/>
      <c r="BG31" s="226"/>
      <c r="BH31" s="226"/>
      <c r="BI31" s="226"/>
      <c r="BJ31" s="226"/>
      <c r="BK31" s="226"/>
      <c r="BL31" s="269" t="str">
        <f>TRIM(IF('APH KIC KIA PC'!S31="WEB","",'2. Artikeldata Utökad'!P31))</f>
        <v/>
      </c>
      <c r="BM31" s="269" t="str">
        <f>TRIM(IF('APH KIC KIA PC'!S31="WEB","",'2. Artikeldata Utökad'!Q31))</f>
        <v/>
      </c>
      <c r="BN31" s="269" t="str">
        <f>TRIM(IF('APH KIC KIA PC'!S31="WEB","",'2. Artikeldata Utökad'!R31))</f>
        <v/>
      </c>
      <c r="BO31" s="269" t="str">
        <f>IF('2. Artikeldata Utökad'!F31="","",'2. Artikeldata Utökad'!F31)</f>
        <v xml:space="preserve">  Välj…</v>
      </c>
      <c r="BP31" s="269" t="str">
        <f>TRIM(IF('2. Artikeldata Utökad'!E31="","",'2. Artikeldata Utökad'!E31))</f>
        <v/>
      </c>
      <c r="BQ31" s="269" t="str">
        <f>TRIM(IF('APH KIC KIA PC'!S31="WEB","",'2. Artikeldata Utökad'!S31))</f>
        <v/>
      </c>
      <c r="BR31" s="227">
        <v>1</v>
      </c>
      <c r="BS31" s="269" t="str">
        <f>TRIM(IF('APH KIC KIA PC'!S31="WEB","",'2. Artikeldata Utökad'!T31))</f>
        <v/>
      </c>
      <c r="BT31" s="226"/>
      <c r="BU31" s="226"/>
      <c r="BV31" s="269" t="str">
        <f>TRIM(IF('APH KIC KIA PC'!M31&lt;&gt;200,'APH KIC KIA PC'!D31,'2. Artikeldata Utökad'!I31))</f>
        <v/>
      </c>
      <c r="BW31" s="269" t="str">
        <f>TRIM('2. Artikeldata Utökad'!D31)</f>
        <v/>
      </c>
      <c r="BX31" s="226" t="str">
        <f>LEFT('2. Artikeldata Utökad'!H31,1)</f>
        <v xml:space="preserve"> </v>
      </c>
      <c r="BY31" s="226" t="str">
        <f>TRIM(LEFT('2. Artikeldata Utökad'!J31,2))</f>
        <v/>
      </c>
      <c r="BZ31" s="227" t="s">
        <v>2005</v>
      </c>
      <c r="CA31" s="226"/>
      <c r="CB31" s="226"/>
      <c r="CC31" s="226"/>
      <c r="CD31" s="226"/>
      <c r="CE31" s="226"/>
    </row>
    <row r="32" spans="1:83" x14ac:dyDescent="0.25">
      <c r="A32" s="228">
        <v>28</v>
      </c>
      <c r="B32" s="228" t="str">
        <f>'APH KIC KIA PC'!I32</f>
        <v>Välj…</v>
      </c>
      <c r="C32" s="228" t="str">
        <f>'APH KIC KIA PC'!K32</f>
        <v>Välj…</v>
      </c>
      <c r="D32" s="227">
        <v>1</v>
      </c>
      <c r="E32" s="269" t="str">
        <f>TRIM('APH KIC KIA PC'!D32)</f>
        <v/>
      </c>
      <c r="F32" s="226" t="str">
        <f>TRIM('1. Artikeldata Grund'!E32)</f>
        <v/>
      </c>
      <c r="G32" s="275" t="s">
        <v>1895</v>
      </c>
      <c r="H32" s="226"/>
      <c r="I32" s="226"/>
      <c r="J32" s="226"/>
      <c r="K32" s="226"/>
      <c r="L32" s="226"/>
      <c r="M32" s="2" cm="1">
        <f t="array" ref="M32">IF('APH KIC KIA PC'!S32&lt;&gt;"WEB",1,_xlfn.IFS('APH KIC KIA PC'!K32=Tabeller!$AI$4,'APH KIC KIA PC'!Q32,'APH KIC KIA PC'!K32=Tabeller!$AI$5,106628))</f>
        <v>1</v>
      </c>
      <c r="N32" s="272" t="str" cm="1">
        <f t="array" ref="N32">TRIM(IFERROR(IF('APH KIC KIA PC'!M32=200,'2. Artikeldata Utökad'!I32,(_xlfn.IFS('APH KIC KIA PC'!K32=Tabeller!$AI$4,'1. Artikeldata Grund'!F32,AND('APH KIC KIA PC'!K32=Tabeller!$AI$5,'APH KIC KIA PC'!M32&lt;&gt;200),'APH KIC KIA PC'!D32,'APH KIC KIA PC'!M32=200,'2. Artikeldata Utökad'!I32))),""))</f>
        <v/>
      </c>
      <c r="O32" s="270" t="str">
        <f>'APH KIC KIA PC'!E32</f>
        <v/>
      </c>
      <c r="P32" s="269" t="str">
        <f>TRIM('APH KIC KIA PC'!R32)</f>
        <v/>
      </c>
      <c r="Q32" s="226"/>
      <c r="R32" s="271" t="str" cm="1">
        <f t="array" ref="R32">IFERROR(_xlfn.IFS('4. Inköpsdata'!M32=25%,41,'4. Inköpsdata'!M32=12%,42,'4. Inköpsdata'!M32=6%,43,'4. Inköpsdata'!M32="Momsfritt",38),"")</f>
        <v/>
      </c>
      <c r="S32" s="227" t="str">
        <f>'APH KIC KIA PC'!S32</f>
        <v xml:space="preserve">  Välj…</v>
      </c>
      <c r="T32" s="373" t="str">
        <f>'APH KIC KIA PC'!E32</f>
        <v/>
      </c>
      <c r="U32" s="227"/>
      <c r="V32" s="226"/>
      <c r="W32" s="226"/>
      <c r="X32" s="226"/>
      <c r="Y32" s="226"/>
      <c r="Z32" s="227" t="str">
        <f>TRIM(IF('1. Artikeldata Grund'!K32="","",IF('1. Artikeldata Grund'!K32=1,_xlfn.CONCAT('1. Artikeldata Grund'!K32," ","dag"),_xlfn.CONCAT('1. Artikeldata Grund'!K32," ","dagar"))))</f>
        <v/>
      </c>
      <c r="AA32" s="227" t="str">
        <f>TRIM(IF('1. Artikeldata Grund'!L32="","",IF('1. Artikeldata Grund'!L32=1,_xlfn.CONCAT('1. Artikeldata Grund'!L32," ","dag"),_xlfn.CONCAT('1. Artikeldata Grund'!L32," ","dagar"))))</f>
        <v/>
      </c>
      <c r="AB32" s="226"/>
      <c r="AC32" s="226"/>
      <c r="AD32" s="226"/>
      <c r="AE32" s="227">
        <v>1</v>
      </c>
      <c r="AF32" s="226"/>
      <c r="AG32" s="269" t="str">
        <f>TRIM('APH KIC KIA PC'!T32)</f>
        <v/>
      </c>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72" t="s">
        <v>2005</v>
      </c>
      <c r="BD32" s="272" t="str">
        <f>IF('2. Artikeldata Utökad'!G32="Välj…","",LEFT('2. Artikeldata Utökad'!G32,1))</f>
        <v xml:space="preserve"> </v>
      </c>
      <c r="BE32" s="226"/>
      <c r="BF32" s="226"/>
      <c r="BG32" s="226"/>
      <c r="BH32" s="226"/>
      <c r="BI32" s="226"/>
      <c r="BJ32" s="226"/>
      <c r="BK32" s="226"/>
      <c r="BL32" s="269" t="str">
        <f>TRIM(IF('APH KIC KIA PC'!S32="WEB","",'2. Artikeldata Utökad'!P32))</f>
        <v/>
      </c>
      <c r="BM32" s="269" t="str">
        <f>TRIM(IF('APH KIC KIA PC'!S32="WEB","",'2. Artikeldata Utökad'!Q32))</f>
        <v/>
      </c>
      <c r="BN32" s="269" t="str">
        <f>TRIM(IF('APH KIC KIA PC'!S32="WEB","",'2. Artikeldata Utökad'!R32))</f>
        <v/>
      </c>
      <c r="BO32" s="269" t="str">
        <f>IF('2. Artikeldata Utökad'!F32="","",'2. Artikeldata Utökad'!F32)</f>
        <v xml:space="preserve">  Välj…</v>
      </c>
      <c r="BP32" s="269" t="str">
        <f>TRIM(IF('2. Artikeldata Utökad'!E32="","",'2. Artikeldata Utökad'!E32))</f>
        <v/>
      </c>
      <c r="BQ32" s="269" t="str">
        <f>TRIM(IF('APH KIC KIA PC'!S32="WEB","",'2. Artikeldata Utökad'!S32))</f>
        <v/>
      </c>
      <c r="BR32" s="227">
        <v>1</v>
      </c>
      <c r="BS32" s="269" t="str">
        <f>TRIM(IF('APH KIC KIA PC'!S32="WEB","",'2. Artikeldata Utökad'!T32))</f>
        <v/>
      </c>
      <c r="BT32" s="226"/>
      <c r="BU32" s="226"/>
      <c r="BV32" s="269" t="str">
        <f>TRIM(IF('APH KIC KIA PC'!M32&lt;&gt;200,'APH KIC KIA PC'!D32,'2. Artikeldata Utökad'!I32))</f>
        <v/>
      </c>
      <c r="BW32" s="269" t="str">
        <f>TRIM('2. Artikeldata Utökad'!D32)</f>
        <v/>
      </c>
      <c r="BX32" s="226" t="str">
        <f>LEFT('2. Artikeldata Utökad'!H32,1)</f>
        <v xml:space="preserve"> </v>
      </c>
      <c r="BY32" s="226" t="str">
        <f>TRIM(LEFT('2. Artikeldata Utökad'!J32,2))</f>
        <v/>
      </c>
      <c r="BZ32" s="227" t="s">
        <v>2005</v>
      </c>
      <c r="CA32" s="226"/>
      <c r="CB32" s="226"/>
      <c r="CC32" s="226"/>
      <c r="CD32" s="226"/>
      <c r="CE32" s="226"/>
    </row>
    <row r="33" spans="1:83" x14ac:dyDescent="0.25">
      <c r="A33" s="228">
        <v>29</v>
      </c>
      <c r="B33" s="228" t="str">
        <f>'APH KIC KIA PC'!I33</f>
        <v>Välj…</v>
      </c>
      <c r="C33" s="228" t="str">
        <f>'APH KIC KIA PC'!K33</f>
        <v>Välj…</v>
      </c>
      <c r="D33" s="227">
        <v>1</v>
      </c>
      <c r="E33" s="269" t="str">
        <f>TRIM('APH KIC KIA PC'!D33)</f>
        <v/>
      </c>
      <c r="F33" s="226" t="str">
        <f>TRIM('1. Artikeldata Grund'!E33)</f>
        <v/>
      </c>
      <c r="G33" s="275" t="s">
        <v>1895</v>
      </c>
      <c r="H33" s="226"/>
      <c r="I33" s="226"/>
      <c r="J33" s="226"/>
      <c r="K33" s="226"/>
      <c r="L33" s="226"/>
      <c r="M33" s="2" cm="1">
        <f t="array" ref="M33">IF('APH KIC KIA PC'!S33&lt;&gt;"WEB",1,_xlfn.IFS('APH KIC KIA PC'!K33=Tabeller!$AI$4,'APH KIC KIA PC'!Q33,'APH KIC KIA PC'!K33=Tabeller!$AI$5,106628))</f>
        <v>1</v>
      </c>
      <c r="N33" s="272" t="str" cm="1">
        <f t="array" ref="N33">TRIM(IFERROR(IF('APH KIC KIA PC'!M33=200,'2. Artikeldata Utökad'!I33,(_xlfn.IFS('APH KIC KIA PC'!K33=Tabeller!$AI$4,'1. Artikeldata Grund'!F33,AND('APH KIC KIA PC'!K33=Tabeller!$AI$5,'APH KIC KIA PC'!M33&lt;&gt;200),'APH KIC KIA PC'!D33,'APH KIC KIA PC'!M33=200,'2. Artikeldata Utökad'!I33))),""))</f>
        <v/>
      </c>
      <c r="O33" s="270" t="str">
        <f>'APH KIC KIA PC'!E33</f>
        <v/>
      </c>
      <c r="P33" s="269" t="str">
        <f>TRIM('APH KIC KIA PC'!R33)</f>
        <v/>
      </c>
      <c r="Q33" s="226"/>
      <c r="R33" s="271" t="str" cm="1">
        <f t="array" ref="R33">IFERROR(_xlfn.IFS('4. Inköpsdata'!M33=25%,41,'4. Inköpsdata'!M33=12%,42,'4. Inköpsdata'!M33=6%,43,'4. Inköpsdata'!M33="Momsfritt",38),"")</f>
        <v/>
      </c>
      <c r="S33" s="227" t="str">
        <f>'APH KIC KIA PC'!S33</f>
        <v xml:space="preserve">  Välj…</v>
      </c>
      <c r="T33" s="373" t="str">
        <f>'APH KIC KIA PC'!E33</f>
        <v/>
      </c>
      <c r="U33" s="227"/>
      <c r="V33" s="226"/>
      <c r="W33" s="226"/>
      <c r="X33" s="226"/>
      <c r="Y33" s="226"/>
      <c r="Z33" s="227" t="str">
        <f>TRIM(IF('1. Artikeldata Grund'!K33="","",IF('1. Artikeldata Grund'!K33=1,_xlfn.CONCAT('1. Artikeldata Grund'!K33," ","dag"),_xlfn.CONCAT('1. Artikeldata Grund'!K33," ","dagar"))))</f>
        <v/>
      </c>
      <c r="AA33" s="227" t="str">
        <f>TRIM(IF('1. Artikeldata Grund'!L33="","",IF('1. Artikeldata Grund'!L33=1,_xlfn.CONCAT('1. Artikeldata Grund'!L33," ","dag"),_xlfn.CONCAT('1. Artikeldata Grund'!L33," ","dagar"))))</f>
        <v/>
      </c>
      <c r="AB33" s="226"/>
      <c r="AC33" s="226"/>
      <c r="AD33" s="226"/>
      <c r="AE33" s="227">
        <v>1</v>
      </c>
      <c r="AF33" s="226"/>
      <c r="AG33" s="269" t="str">
        <f>TRIM('APH KIC KIA PC'!T33)</f>
        <v/>
      </c>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72" t="s">
        <v>2005</v>
      </c>
      <c r="BD33" s="272" t="str">
        <f>IF('2. Artikeldata Utökad'!G33="Välj…","",LEFT('2. Artikeldata Utökad'!G33,1))</f>
        <v xml:space="preserve"> </v>
      </c>
      <c r="BE33" s="226"/>
      <c r="BF33" s="226"/>
      <c r="BG33" s="226"/>
      <c r="BH33" s="226"/>
      <c r="BI33" s="226"/>
      <c r="BJ33" s="226"/>
      <c r="BK33" s="226"/>
      <c r="BL33" s="269" t="str">
        <f>TRIM(IF('APH KIC KIA PC'!S33="WEB","",'2. Artikeldata Utökad'!P33))</f>
        <v/>
      </c>
      <c r="BM33" s="269" t="str">
        <f>TRIM(IF('APH KIC KIA PC'!S33="WEB","",'2. Artikeldata Utökad'!Q33))</f>
        <v/>
      </c>
      <c r="BN33" s="269" t="str">
        <f>TRIM(IF('APH KIC KIA PC'!S33="WEB","",'2. Artikeldata Utökad'!R33))</f>
        <v/>
      </c>
      <c r="BO33" s="269" t="str">
        <f>IF('2. Artikeldata Utökad'!F33="","",'2. Artikeldata Utökad'!F33)</f>
        <v xml:space="preserve">  Välj…</v>
      </c>
      <c r="BP33" s="269" t="str">
        <f>TRIM(IF('2. Artikeldata Utökad'!E33="","",'2. Artikeldata Utökad'!E33))</f>
        <v/>
      </c>
      <c r="BQ33" s="269" t="str">
        <f>TRIM(IF('APH KIC KIA PC'!S33="WEB","",'2. Artikeldata Utökad'!S33))</f>
        <v/>
      </c>
      <c r="BR33" s="227">
        <v>1</v>
      </c>
      <c r="BS33" s="269" t="str">
        <f>TRIM(IF('APH KIC KIA PC'!S33="WEB","",'2. Artikeldata Utökad'!T33))</f>
        <v/>
      </c>
      <c r="BT33" s="226"/>
      <c r="BU33" s="226"/>
      <c r="BV33" s="269" t="str">
        <f>TRIM(IF('APH KIC KIA PC'!M33&lt;&gt;200,'APH KIC KIA PC'!D33,'2. Artikeldata Utökad'!I33))</f>
        <v/>
      </c>
      <c r="BW33" s="269" t="str">
        <f>TRIM('2. Artikeldata Utökad'!D33)</f>
        <v/>
      </c>
      <c r="BX33" s="226" t="str">
        <f>LEFT('2. Artikeldata Utökad'!H33,1)</f>
        <v xml:space="preserve"> </v>
      </c>
      <c r="BY33" s="226" t="str">
        <f>TRIM(LEFT('2. Artikeldata Utökad'!J33,2))</f>
        <v/>
      </c>
      <c r="BZ33" s="227" t="s">
        <v>2005</v>
      </c>
      <c r="CA33" s="226"/>
      <c r="CB33" s="226"/>
      <c r="CC33" s="226"/>
      <c r="CD33" s="226"/>
      <c r="CE33" s="226"/>
    </row>
    <row r="34" spans="1:83" x14ac:dyDescent="0.25">
      <c r="A34" s="228">
        <v>30</v>
      </c>
      <c r="B34" s="228" t="str">
        <f>'APH KIC KIA PC'!I34</f>
        <v>Välj…</v>
      </c>
      <c r="C34" s="228" t="str">
        <f>'APH KIC KIA PC'!K34</f>
        <v>Välj…</v>
      </c>
      <c r="D34" s="227">
        <v>1</v>
      </c>
      <c r="E34" s="269" t="str">
        <f>TRIM('APH KIC KIA PC'!D34)</f>
        <v/>
      </c>
      <c r="F34" s="226" t="str">
        <f>TRIM('1. Artikeldata Grund'!E34)</f>
        <v/>
      </c>
      <c r="G34" s="275" t="s">
        <v>1895</v>
      </c>
      <c r="H34" s="226"/>
      <c r="I34" s="226"/>
      <c r="J34" s="226"/>
      <c r="K34" s="226"/>
      <c r="L34" s="226"/>
      <c r="M34" s="2" cm="1">
        <f t="array" ref="M34">IF('APH KIC KIA PC'!S34&lt;&gt;"WEB",1,_xlfn.IFS('APH KIC KIA PC'!K34=Tabeller!$AI$4,'APH KIC KIA PC'!Q34,'APH KIC KIA PC'!K34=Tabeller!$AI$5,106628))</f>
        <v>1</v>
      </c>
      <c r="N34" s="272" t="str" cm="1">
        <f t="array" ref="N34">TRIM(IFERROR(IF('APH KIC KIA PC'!M34=200,'2. Artikeldata Utökad'!I34,(_xlfn.IFS('APH KIC KIA PC'!K34=Tabeller!$AI$4,'1. Artikeldata Grund'!F34,AND('APH KIC KIA PC'!K34=Tabeller!$AI$5,'APH KIC KIA PC'!M34&lt;&gt;200),'APH KIC KIA PC'!D34,'APH KIC KIA PC'!M34=200,'2. Artikeldata Utökad'!I34))),""))</f>
        <v/>
      </c>
      <c r="O34" s="270" t="str">
        <f>'APH KIC KIA PC'!E34</f>
        <v/>
      </c>
      <c r="P34" s="269" t="str">
        <f>TRIM('APH KIC KIA PC'!R34)</f>
        <v/>
      </c>
      <c r="Q34" s="226"/>
      <c r="R34" s="271" t="str" cm="1">
        <f t="array" ref="R34">IFERROR(_xlfn.IFS('4. Inköpsdata'!M34=25%,41,'4. Inköpsdata'!M34=12%,42,'4. Inköpsdata'!M34=6%,43,'4. Inköpsdata'!M34="Momsfritt",38),"")</f>
        <v/>
      </c>
      <c r="S34" s="227" t="str">
        <f>'APH KIC KIA PC'!S34</f>
        <v xml:space="preserve">  Välj…</v>
      </c>
      <c r="T34" s="373" t="str">
        <f>'APH KIC KIA PC'!E34</f>
        <v/>
      </c>
      <c r="U34" s="227"/>
      <c r="V34" s="226"/>
      <c r="W34" s="226"/>
      <c r="X34" s="226"/>
      <c r="Y34" s="226"/>
      <c r="Z34" s="227" t="str">
        <f>TRIM(IF('1. Artikeldata Grund'!K34="","",IF('1. Artikeldata Grund'!K34=1,_xlfn.CONCAT('1. Artikeldata Grund'!K34," ","dag"),_xlfn.CONCAT('1. Artikeldata Grund'!K34," ","dagar"))))</f>
        <v/>
      </c>
      <c r="AA34" s="227" t="str">
        <f>TRIM(IF('1. Artikeldata Grund'!L34="","",IF('1. Artikeldata Grund'!L34=1,_xlfn.CONCAT('1. Artikeldata Grund'!L34," ","dag"),_xlfn.CONCAT('1. Artikeldata Grund'!L34," ","dagar"))))</f>
        <v/>
      </c>
      <c r="AB34" s="226"/>
      <c r="AC34" s="226"/>
      <c r="AD34" s="226"/>
      <c r="AE34" s="227">
        <v>1</v>
      </c>
      <c r="AF34" s="226"/>
      <c r="AG34" s="269" t="str">
        <f>TRIM('APH KIC KIA PC'!T34)</f>
        <v/>
      </c>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72" t="s">
        <v>2005</v>
      </c>
      <c r="BD34" s="272" t="str">
        <f>IF('2. Artikeldata Utökad'!G34="Välj…","",LEFT('2. Artikeldata Utökad'!G34,1))</f>
        <v xml:space="preserve"> </v>
      </c>
      <c r="BE34" s="226"/>
      <c r="BF34" s="226"/>
      <c r="BG34" s="226"/>
      <c r="BH34" s="226"/>
      <c r="BI34" s="226"/>
      <c r="BJ34" s="226"/>
      <c r="BK34" s="226"/>
      <c r="BL34" s="269" t="str">
        <f>TRIM(IF('APH KIC KIA PC'!S34="WEB","",'2. Artikeldata Utökad'!P34))</f>
        <v/>
      </c>
      <c r="BM34" s="269" t="str">
        <f>TRIM(IF('APH KIC KIA PC'!S34="WEB","",'2. Artikeldata Utökad'!Q34))</f>
        <v/>
      </c>
      <c r="BN34" s="269" t="str">
        <f>TRIM(IF('APH KIC KIA PC'!S34="WEB","",'2. Artikeldata Utökad'!R34))</f>
        <v/>
      </c>
      <c r="BO34" s="269" t="str">
        <f>IF('2. Artikeldata Utökad'!F34="","",'2. Artikeldata Utökad'!F34)</f>
        <v xml:space="preserve">  Välj…</v>
      </c>
      <c r="BP34" s="269" t="str">
        <f>TRIM(IF('2. Artikeldata Utökad'!E34="","",'2. Artikeldata Utökad'!E34))</f>
        <v/>
      </c>
      <c r="BQ34" s="269" t="str">
        <f>TRIM(IF('APH KIC KIA PC'!S34="WEB","",'2. Artikeldata Utökad'!S34))</f>
        <v/>
      </c>
      <c r="BR34" s="227">
        <v>1</v>
      </c>
      <c r="BS34" s="269" t="str">
        <f>TRIM(IF('APH KIC KIA PC'!S34="WEB","",'2. Artikeldata Utökad'!T34))</f>
        <v/>
      </c>
      <c r="BT34" s="226"/>
      <c r="BU34" s="226"/>
      <c r="BV34" s="269" t="str">
        <f>TRIM(IF('APH KIC KIA PC'!M34&lt;&gt;200,'APH KIC KIA PC'!D34,'2. Artikeldata Utökad'!I34))</f>
        <v/>
      </c>
      <c r="BW34" s="269" t="str">
        <f>TRIM('2. Artikeldata Utökad'!D34)</f>
        <v/>
      </c>
      <c r="BX34" s="226" t="str">
        <f>LEFT('2. Artikeldata Utökad'!H34,1)</f>
        <v xml:space="preserve"> </v>
      </c>
      <c r="BY34" s="226" t="str">
        <f>TRIM(LEFT('2. Artikeldata Utökad'!J34,2))</f>
        <v/>
      </c>
      <c r="BZ34" s="227" t="s">
        <v>2005</v>
      </c>
      <c r="CA34" s="226"/>
      <c r="CB34" s="226"/>
      <c r="CC34" s="226"/>
      <c r="CD34" s="226"/>
      <c r="CE34" s="226"/>
    </row>
    <row r="35" spans="1:83" x14ac:dyDescent="0.25">
      <c r="A35" s="228">
        <v>31</v>
      </c>
      <c r="B35" s="228" t="str">
        <f>'APH KIC KIA PC'!I35</f>
        <v>Välj…</v>
      </c>
      <c r="C35" s="228" t="str">
        <f>'APH KIC KIA PC'!K35</f>
        <v>Välj…</v>
      </c>
      <c r="D35" s="227">
        <v>1</v>
      </c>
      <c r="E35" s="269" t="str">
        <f>TRIM('APH KIC KIA PC'!D35)</f>
        <v/>
      </c>
      <c r="F35" s="226" t="str">
        <f>TRIM('1. Artikeldata Grund'!E35)</f>
        <v/>
      </c>
      <c r="G35" s="275" t="s">
        <v>1895</v>
      </c>
      <c r="H35" s="226"/>
      <c r="I35" s="226"/>
      <c r="J35" s="226"/>
      <c r="K35" s="226"/>
      <c r="L35" s="226"/>
      <c r="M35" s="2" cm="1">
        <f t="array" ref="M35">IF('APH KIC KIA PC'!S35&lt;&gt;"WEB",1,_xlfn.IFS('APH KIC KIA PC'!K35=Tabeller!$AI$4,'APH KIC KIA PC'!Q35,'APH KIC KIA PC'!K35=Tabeller!$AI$5,106628))</f>
        <v>1</v>
      </c>
      <c r="N35" s="272" t="str" cm="1">
        <f t="array" ref="N35">TRIM(IFERROR(IF('APH KIC KIA PC'!M35=200,'2. Artikeldata Utökad'!I35,(_xlfn.IFS('APH KIC KIA PC'!K35=Tabeller!$AI$4,'1. Artikeldata Grund'!F35,AND('APH KIC KIA PC'!K35=Tabeller!$AI$5,'APH KIC KIA PC'!M35&lt;&gt;200),'APH KIC KIA PC'!D35,'APH KIC KIA PC'!M35=200,'2. Artikeldata Utökad'!I35))),""))</f>
        <v/>
      </c>
      <c r="O35" s="270" t="str">
        <f>'APH KIC KIA PC'!E35</f>
        <v/>
      </c>
      <c r="P35" s="269" t="str">
        <f>TRIM('APH KIC KIA PC'!R35)</f>
        <v/>
      </c>
      <c r="Q35" s="226"/>
      <c r="R35" s="271" t="str" cm="1">
        <f t="array" ref="R35">IFERROR(_xlfn.IFS('4. Inköpsdata'!M35=25%,41,'4. Inköpsdata'!M35=12%,42,'4. Inköpsdata'!M35=6%,43,'4. Inköpsdata'!M35="Momsfritt",38),"")</f>
        <v/>
      </c>
      <c r="S35" s="227" t="str">
        <f>'APH KIC KIA PC'!S35</f>
        <v xml:space="preserve">  Välj…</v>
      </c>
      <c r="T35" s="373" t="str">
        <f>'APH KIC KIA PC'!E35</f>
        <v/>
      </c>
      <c r="U35" s="227"/>
      <c r="V35" s="226"/>
      <c r="W35" s="226"/>
      <c r="X35" s="226"/>
      <c r="Y35" s="226"/>
      <c r="Z35" s="227" t="str">
        <f>TRIM(IF('1. Artikeldata Grund'!K35="","",IF('1. Artikeldata Grund'!K35=1,_xlfn.CONCAT('1. Artikeldata Grund'!K35," ","dag"),_xlfn.CONCAT('1. Artikeldata Grund'!K35," ","dagar"))))</f>
        <v/>
      </c>
      <c r="AA35" s="227" t="str">
        <f>TRIM(IF('1. Artikeldata Grund'!L35="","",IF('1. Artikeldata Grund'!L35=1,_xlfn.CONCAT('1. Artikeldata Grund'!L35," ","dag"),_xlfn.CONCAT('1. Artikeldata Grund'!L35," ","dagar"))))</f>
        <v/>
      </c>
      <c r="AB35" s="226"/>
      <c r="AC35" s="226"/>
      <c r="AD35" s="226"/>
      <c r="AE35" s="227">
        <v>1</v>
      </c>
      <c r="AF35" s="226"/>
      <c r="AG35" s="269" t="str">
        <f>TRIM('APH KIC KIA PC'!T35)</f>
        <v/>
      </c>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72" t="s">
        <v>2005</v>
      </c>
      <c r="BD35" s="272" t="str">
        <f>IF('2. Artikeldata Utökad'!G35="Välj…","",LEFT('2. Artikeldata Utökad'!G35,1))</f>
        <v xml:space="preserve"> </v>
      </c>
      <c r="BE35" s="226"/>
      <c r="BF35" s="226"/>
      <c r="BG35" s="226"/>
      <c r="BH35" s="226"/>
      <c r="BI35" s="226"/>
      <c r="BJ35" s="226"/>
      <c r="BK35" s="226"/>
      <c r="BL35" s="269" t="str">
        <f>TRIM(IF('APH KIC KIA PC'!S35="WEB","",'2. Artikeldata Utökad'!P35))</f>
        <v/>
      </c>
      <c r="BM35" s="269" t="str">
        <f>TRIM(IF('APH KIC KIA PC'!S35="WEB","",'2. Artikeldata Utökad'!Q35))</f>
        <v/>
      </c>
      <c r="BN35" s="269" t="str">
        <f>TRIM(IF('APH KIC KIA PC'!S35="WEB","",'2. Artikeldata Utökad'!R35))</f>
        <v/>
      </c>
      <c r="BO35" s="269" t="str">
        <f>IF('2. Artikeldata Utökad'!F35="","",'2. Artikeldata Utökad'!F35)</f>
        <v xml:space="preserve">  Välj…</v>
      </c>
      <c r="BP35" s="269" t="str">
        <f>TRIM(IF('2. Artikeldata Utökad'!E35="","",'2. Artikeldata Utökad'!E35))</f>
        <v/>
      </c>
      <c r="BQ35" s="269" t="str">
        <f>TRIM(IF('APH KIC KIA PC'!S35="WEB","",'2. Artikeldata Utökad'!S35))</f>
        <v/>
      </c>
      <c r="BR35" s="227">
        <v>1</v>
      </c>
      <c r="BS35" s="269" t="str">
        <f>TRIM(IF('APH KIC KIA PC'!S35="WEB","",'2. Artikeldata Utökad'!T35))</f>
        <v/>
      </c>
      <c r="BT35" s="226"/>
      <c r="BU35" s="226"/>
      <c r="BV35" s="269" t="str">
        <f>TRIM(IF('APH KIC KIA PC'!M35&lt;&gt;200,'APH KIC KIA PC'!D35,'2. Artikeldata Utökad'!I35))</f>
        <v/>
      </c>
      <c r="BW35" s="269" t="str">
        <f>TRIM('2. Artikeldata Utökad'!D35)</f>
        <v/>
      </c>
      <c r="BX35" s="226" t="str">
        <f>LEFT('2. Artikeldata Utökad'!H35,1)</f>
        <v xml:space="preserve"> </v>
      </c>
      <c r="BY35" s="226" t="str">
        <f>TRIM(LEFT('2. Artikeldata Utökad'!J35,2))</f>
        <v/>
      </c>
      <c r="BZ35" s="227" t="s">
        <v>2005</v>
      </c>
      <c r="CA35" s="226"/>
      <c r="CB35" s="226"/>
      <c r="CC35" s="226"/>
      <c r="CD35" s="226"/>
      <c r="CE35" s="226"/>
    </row>
    <row r="36" spans="1:83" x14ac:dyDescent="0.25">
      <c r="A36" s="228">
        <v>32</v>
      </c>
      <c r="B36" s="228" t="str">
        <f>'APH KIC KIA PC'!I36</f>
        <v>Välj…</v>
      </c>
      <c r="C36" s="228" t="str">
        <f>'APH KIC KIA PC'!K36</f>
        <v>Välj…</v>
      </c>
      <c r="D36" s="227">
        <v>1</v>
      </c>
      <c r="E36" s="269" t="str">
        <f>TRIM('APH KIC KIA PC'!D36)</f>
        <v/>
      </c>
      <c r="F36" s="226" t="str">
        <f>TRIM('1. Artikeldata Grund'!E36)</f>
        <v/>
      </c>
      <c r="G36" s="275" t="s">
        <v>1895</v>
      </c>
      <c r="H36" s="226"/>
      <c r="I36" s="226"/>
      <c r="J36" s="226"/>
      <c r="K36" s="226"/>
      <c r="L36" s="226"/>
      <c r="M36" s="2" cm="1">
        <f t="array" ref="M36">IF('APH KIC KIA PC'!S36&lt;&gt;"WEB",1,_xlfn.IFS('APH KIC KIA PC'!K36=Tabeller!$AI$4,'APH KIC KIA PC'!Q36,'APH KIC KIA PC'!K36=Tabeller!$AI$5,106628))</f>
        <v>1</v>
      </c>
      <c r="N36" s="272" t="str" cm="1">
        <f t="array" ref="N36">TRIM(IFERROR(IF('APH KIC KIA PC'!M36=200,'2. Artikeldata Utökad'!I36,(_xlfn.IFS('APH KIC KIA PC'!K36=Tabeller!$AI$4,'1. Artikeldata Grund'!F36,AND('APH KIC KIA PC'!K36=Tabeller!$AI$5,'APH KIC KIA PC'!M36&lt;&gt;200),'APH KIC KIA PC'!D36,'APH KIC KIA PC'!M36=200,'2. Artikeldata Utökad'!I36))),""))</f>
        <v/>
      </c>
      <c r="O36" s="270" t="str">
        <f>'APH KIC KIA PC'!E36</f>
        <v/>
      </c>
      <c r="P36" s="269" t="str">
        <f>TRIM('APH KIC KIA PC'!R36)</f>
        <v/>
      </c>
      <c r="Q36" s="226"/>
      <c r="R36" s="271" t="str" cm="1">
        <f t="array" ref="R36">IFERROR(_xlfn.IFS('4. Inköpsdata'!M36=25%,41,'4. Inköpsdata'!M36=12%,42,'4. Inköpsdata'!M36=6%,43,'4. Inköpsdata'!M36="Momsfritt",38),"")</f>
        <v/>
      </c>
      <c r="S36" s="227" t="str">
        <f>'APH KIC KIA PC'!S36</f>
        <v xml:space="preserve">  Välj…</v>
      </c>
      <c r="T36" s="373" t="str">
        <f>'APH KIC KIA PC'!E36</f>
        <v/>
      </c>
      <c r="U36" s="227"/>
      <c r="V36" s="226"/>
      <c r="W36" s="226"/>
      <c r="X36" s="226"/>
      <c r="Y36" s="226"/>
      <c r="Z36" s="227" t="str">
        <f>TRIM(IF('1. Artikeldata Grund'!K36="","",IF('1. Artikeldata Grund'!K36=1,_xlfn.CONCAT('1. Artikeldata Grund'!K36," ","dag"),_xlfn.CONCAT('1. Artikeldata Grund'!K36," ","dagar"))))</f>
        <v/>
      </c>
      <c r="AA36" s="227" t="str">
        <f>TRIM(IF('1. Artikeldata Grund'!L36="","",IF('1. Artikeldata Grund'!L36=1,_xlfn.CONCAT('1. Artikeldata Grund'!L36," ","dag"),_xlfn.CONCAT('1. Artikeldata Grund'!L36," ","dagar"))))</f>
        <v/>
      </c>
      <c r="AB36" s="226"/>
      <c r="AC36" s="226"/>
      <c r="AD36" s="226"/>
      <c r="AE36" s="227">
        <v>1</v>
      </c>
      <c r="AF36" s="226"/>
      <c r="AG36" s="269" t="str">
        <f>TRIM('APH KIC KIA PC'!T36)</f>
        <v/>
      </c>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72" t="s">
        <v>2005</v>
      </c>
      <c r="BD36" s="272" t="str">
        <f>IF('2. Artikeldata Utökad'!G36="Välj…","",LEFT('2. Artikeldata Utökad'!G36,1))</f>
        <v xml:space="preserve"> </v>
      </c>
      <c r="BE36" s="226"/>
      <c r="BF36" s="226"/>
      <c r="BG36" s="226"/>
      <c r="BH36" s="226"/>
      <c r="BI36" s="226"/>
      <c r="BJ36" s="226"/>
      <c r="BK36" s="226"/>
      <c r="BL36" s="269" t="str">
        <f>TRIM(IF('APH KIC KIA PC'!S36="WEB","",'2. Artikeldata Utökad'!P36))</f>
        <v/>
      </c>
      <c r="BM36" s="269" t="str">
        <f>TRIM(IF('APH KIC KIA PC'!S36="WEB","",'2. Artikeldata Utökad'!Q36))</f>
        <v/>
      </c>
      <c r="BN36" s="269" t="str">
        <f>TRIM(IF('APH KIC KIA PC'!S36="WEB","",'2. Artikeldata Utökad'!R36))</f>
        <v/>
      </c>
      <c r="BO36" s="269" t="str">
        <f>IF('2. Artikeldata Utökad'!F36="","",'2. Artikeldata Utökad'!F36)</f>
        <v xml:space="preserve">  Välj…</v>
      </c>
      <c r="BP36" s="269" t="str">
        <f>TRIM(IF('2. Artikeldata Utökad'!E36="","",'2. Artikeldata Utökad'!E36))</f>
        <v/>
      </c>
      <c r="BQ36" s="269" t="str">
        <f>TRIM(IF('APH KIC KIA PC'!S36="WEB","",'2. Artikeldata Utökad'!S36))</f>
        <v/>
      </c>
      <c r="BR36" s="227">
        <v>1</v>
      </c>
      <c r="BS36" s="269" t="str">
        <f>TRIM(IF('APH KIC KIA PC'!S36="WEB","",'2. Artikeldata Utökad'!T36))</f>
        <v/>
      </c>
      <c r="BT36" s="226"/>
      <c r="BU36" s="226"/>
      <c r="BV36" s="269" t="str">
        <f>TRIM(IF('APH KIC KIA PC'!M36&lt;&gt;200,'APH KIC KIA PC'!D36,'2. Artikeldata Utökad'!I36))</f>
        <v/>
      </c>
      <c r="BW36" s="269" t="str">
        <f>TRIM('2. Artikeldata Utökad'!D36)</f>
        <v/>
      </c>
      <c r="BX36" s="226" t="str">
        <f>LEFT('2. Artikeldata Utökad'!H36,1)</f>
        <v xml:space="preserve"> </v>
      </c>
      <c r="BY36" s="226" t="str">
        <f>TRIM(LEFT('2. Artikeldata Utökad'!J36,2))</f>
        <v/>
      </c>
      <c r="BZ36" s="227" t="s">
        <v>2005</v>
      </c>
      <c r="CA36" s="226"/>
      <c r="CB36" s="226"/>
      <c r="CC36" s="226"/>
      <c r="CD36" s="226"/>
      <c r="CE36" s="226"/>
    </row>
    <row r="37" spans="1:83" x14ac:dyDescent="0.25">
      <c r="A37" s="228">
        <v>33</v>
      </c>
      <c r="B37" s="228" t="str">
        <f>'APH KIC KIA PC'!I37</f>
        <v>Välj…</v>
      </c>
      <c r="C37" s="228" t="str">
        <f>'APH KIC KIA PC'!K37</f>
        <v>Välj…</v>
      </c>
      <c r="D37" s="227">
        <v>1</v>
      </c>
      <c r="E37" s="269" t="str">
        <f>TRIM('APH KIC KIA PC'!D37)</f>
        <v/>
      </c>
      <c r="F37" s="226" t="str">
        <f>TRIM('1. Artikeldata Grund'!E37)</f>
        <v/>
      </c>
      <c r="G37" s="275" t="s">
        <v>1895</v>
      </c>
      <c r="H37" s="226"/>
      <c r="I37" s="226"/>
      <c r="J37" s="226"/>
      <c r="K37" s="226"/>
      <c r="L37" s="226"/>
      <c r="M37" s="2" cm="1">
        <f t="array" ref="M37">IF('APH KIC KIA PC'!S37&lt;&gt;"WEB",1,_xlfn.IFS('APH KIC KIA PC'!K37=Tabeller!$AI$4,'APH KIC KIA PC'!Q37,'APH KIC KIA PC'!K37=Tabeller!$AI$5,106628))</f>
        <v>1</v>
      </c>
      <c r="N37" s="272" t="str" cm="1">
        <f t="array" ref="N37">TRIM(IFERROR(IF('APH KIC KIA PC'!M37=200,'2. Artikeldata Utökad'!I37,(_xlfn.IFS('APH KIC KIA PC'!K37=Tabeller!$AI$4,'1. Artikeldata Grund'!F37,AND('APH KIC KIA PC'!K37=Tabeller!$AI$5,'APH KIC KIA PC'!M37&lt;&gt;200),'APH KIC KIA PC'!D37,'APH KIC KIA PC'!M37=200,'2. Artikeldata Utökad'!I37))),""))</f>
        <v/>
      </c>
      <c r="O37" s="270" t="str">
        <f>'APH KIC KIA PC'!E37</f>
        <v/>
      </c>
      <c r="P37" s="269" t="str">
        <f>TRIM('APH KIC KIA PC'!R37)</f>
        <v/>
      </c>
      <c r="Q37" s="226"/>
      <c r="R37" s="271" t="str" cm="1">
        <f t="array" ref="R37">IFERROR(_xlfn.IFS('4. Inköpsdata'!M37=25%,41,'4. Inköpsdata'!M37=12%,42,'4. Inköpsdata'!M37=6%,43,'4. Inköpsdata'!M37="Momsfritt",38),"")</f>
        <v/>
      </c>
      <c r="S37" s="227" t="str">
        <f>'APH KIC KIA PC'!S37</f>
        <v xml:space="preserve">  Välj…</v>
      </c>
      <c r="T37" s="373" t="str">
        <f>'APH KIC KIA PC'!E37</f>
        <v/>
      </c>
      <c r="U37" s="227"/>
      <c r="V37" s="226"/>
      <c r="W37" s="226"/>
      <c r="X37" s="226"/>
      <c r="Y37" s="226"/>
      <c r="Z37" s="227" t="str">
        <f>TRIM(IF('1. Artikeldata Grund'!K37="","",IF('1. Artikeldata Grund'!K37=1,_xlfn.CONCAT('1. Artikeldata Grund'!K37," ","dag"),_xlfn.CONCAT('1. Artikeldata Grund'!K37," ","dagar"))))</f>
        <v/>
      </c>
      <c r="AA37" s="227" t="str">
        <f>TRIM(IF('1. Artikeldata Grund'!L37="","",IF('1. Artikeldata Grund'!L37=1,_xlfn.CONCAT('1. Artikeldata Grund'!L37," ","dag"),_xlfn.CONCAT('1. Artikeldata Grund'!L37," ","dagar"))))</f>
        <v/>
      </c>
      <c r="AB37" s="226"/>
      <c r="AC37" s="226"/>
      <c r="AD37" s="226"/>
      <c r="AE37" s="227">
        <v>1</v>
      </c>
      <c r="AF37" s="226"/>
      <c r="AG37" s="269" t="str">
        <f>TRIM('APH KIC KIA PC'!T37)</f>
        <v/>
      </c>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72" t="s">
        <v>2005</v>
      </c>
      <c r="BD37" s="272" t="str">
        <f>IF('2. Artikeldata Utökad'!G37="Välj…","",LEFT('2. Artikeldata Utökad'!G37,1))</f>
        <v xml:space="preserve"> </v>
      </c>
      <c r="BE37" s="226"/>
      <c r="BF37" s="226"/>
      <c r="BG37" s="226"/>
      <c r="BH37" s="226"/>
      <c r="BI37" s="226"/>
      <c r="BJ37" s="226"/>
      <c r="BK37" s="226"/>
      <c r="BL37" s="269" t="str">
        <f>TRIM(IF('APH KIC KIA PC'!S37="WEB","",'2. Artikeldata Utökad'!P37))</f>
        <v/>
      </c>
      <c r="BM37" s="269" t="str">
        <f>TRIM(IF('APH KIC KIA PC'!S37="WEB","",'2. Artikeldata Utökad'!Q37))</f>
        <v/>
      </c>
      <c r="BN37" s="269" t="str">
        <f>TRIM(IF('APH KIC KIA PC'!S37="WEB","",'2. Artikeldata Utökad'!R37))</f>
        <v/>
      </c>
      <c r="BO37" s="269" t="str">
        <f>IF('2. Artikeldata Utökad'!F37="","",'2. Artikeldata Utökad'!F37)</f>
        <v xml:space="preserve">  Välj…</v>
      </c>
      <c r="BP37" s="269" t="str">
        <f>TRIM(IF('2. Artikeldata Utökad'!E37="","",'2. Artikeldata Utökad'!E37))</f>
        <v/>
      </c>
      <c r="BQ37" s="269" t="str">
        <f>TRIM(IF('APH KIC KIA PC'!S37="WEB","",'2. Artikeldata Utökad'!S37))</f>
        <v/>
      </c>
      <c r="BR37" s="227">
        <v>1</v>
      </c>
      <c r="BS37" s="269" t="str">
        <f>TRIM(IF('APH KIC KIA PC'!S37="WEB","",'2. Artikeldata Utökad'!T37))</f>
        <v/>
      </c>
      <c r="BT37" s="226"/>
      <c r="BU37" s="226"/>
      <c r="BV37" s="269" t="str">
        <f>TRIM(IF('APH KIC KIA PC'!M37&lt;&gt;200,'APH KIC KIA PC'!D37,'2. Artikeldata Utökad'!I37))</f>
        <v/>
      </c>
      <c r="BW37" s="269" t="str">
        <f>TRIM('2. Artikeldata Utökad'!D37)</f>
        <v/>
      </c>
      <c r="BX37" s="226" t="str">
        <f>LEFT('2. Artikeldata Utökad'!H37,1)</f>
        <v xml:space="preserve"> </v>
      </c>
      <c r="BY37" s="226" t="str">
        <f>TRIM(LEFT('2. Artikeldata Utökad'!J37,2))</f>
        <v/>
      </c>
      <c r="BZ37" s="227" t="s">
        <v>2005</v>
      </c>
      <c r="CA37" s="226"/>
      <c r="CB37" s="226"/>
      <c r="CC37" s="226"/>
      <c r="CD37" s="226"/>
      <c r="CE37" s="226"/>
    </row>
    <row r="38" spans="1:83" x14ac:dyDescent="0.25">
      <c r="A38" s="228">
        <v>34</v>
      </c>
      <c r="B38" s="228" t="str">
        <f>'APH KIC KIA PC'!I38</f>
        <v>Välj…</v>
      </c>
      <c r="C38" s="228" t="str">
        <f>'APH KIC KIA PC'!K38</f>
        <v>Välj…</v>
      </c>
      <c r="D38" s="227">
        <v>1</v>
      </c>
      <c r="E38" s="269" t="str">
        <f>TRIM('APH KIC KIA PC'!D38)</f>
        <v/>
      </c>
      <c r="F38" s="226" t="str">
        <f>TRIM('1. Artikeldata Grund'!E38)</f>
        <v/>
      </c>
      <c r="G38" s="275" t="s">
        <v>1895</v>
      </c>
      <c r="H38" s="226"/>
      <c r="I38" s="226"/>
      <c r="J38" s="226"/>
      <c r="K38" s="226"/>
      <c r="L38" s="226"/>
      <c r="M38" s="2" cm="1">
        <f t="array" ref="M38">IF('APH KIC KIA PC'!S38&lt;&gt;"WEB",1,_xlfn.IFS('APH KIC KIA PC'!K38=Tabeller!$AI$4,'APH KIC KIA PC'!Q38,'APH KIC KIA PC'!K38=Tabeller!$AI$5,106628))</f>
        <v>1</v>
      </c>
      <c r="N38" s="272" t="str" cm="1">
        <f t="array" ref="N38">TRIM(IFERROR(IF('APH KIC KIA PC'!M38=200,'2. Artikeldata Utökad'!I38,(_xlfn.IFS('APH KIC KIA PC'!K38=Tabeller!$AI$4,'1. Artikeldata Grund'!F38,AND('APH KIC KIA PC'!K38=Tabeller!$AI$5,'APH KIC KIA PC'!M38&lt;&gt;200),'APH KIC KIA PC'!D38,'APH KIC KIA PC'!M38=200,'2. Artikeldata Utökad'!I38))),""))</f>
        <v/>
      </c>
      <c r="O38" s="270" t="str">
        <f>'APH KIC KIA PC'!E38</f>
        <v/>
      </c>
      <c r="P38" s="269" t="str">
        <f>TRIM('APH KIC KIA PC'!R38)</f>
        <v/>
      </c>
      <c r="Q38" s="226"/>
      <c r="R38" s="271" t="str" cm="1">
        <f t="array" ref="R38">IFERROR(_xlfn.IFS('4. Inköpsdata'!M38=25%,41,'4. Inköpsdata'!M38=12%,42,'4. Inköpsdata'!M38=6%,43,'4. Inköpsdata'!M38="Momsfritt",38),"")</f>
        <v/>
      </c>
      <c r="S38" s="227" t="str">
        <f>'APH KIC KIA PC'!S38</f>
        <v xml:space="preserve">  Välj…</v>
      </c>
      <c r="T38" s="373" t="str">
        <f>'APH KIC KIA PC'!E38</f>
        <v/>
      </c>
      <c r="U38" s="227"/>
      <c r="V38" s="226"/>
      <c r="W38" s="226"/>
      <c r="X38" s="226"/>
      <c r="Y38" s="226"/>
      <c r="Z38" s="227" t="str">
        <f>TRIM(IF('1. Artikeldata Grund'!K38="","",IF('1. Artikeldata Grund'!K38=1,_xlfn.CONCAT('1. Artikeldata Grund'!K38," ","dag"),_xlfn.CONCAT('1. Artikeldata Grund'!K38," ","dagar"))))</f>
        <v/>
      </c>
      <c r="AA38" s="227" t="str">
        <f>TRIM(IF('1. Artikeldata Grund'!L38="","",IF('1. Artikeldata Grund'!L38=1,_xlfn.CONCAT('1. Artikeldata Grund'!L38," ","dag"),_xlfn.CONCAT('1. Artikeldata Grund'!L38," ","dagar"))))</f>
        <v/>
      </c>
      <c r="AB38" s="226"/>
      <c r="AC38" s="226"/>
      <c r="AD38" s="226"/>
      <c r="AE38" s="227">
        <v>1</v>
      </c>
      <c r="AF38" s="226"/>
      <c r="AG38" s="269" t="str">
        <f>TRIM('APH KIC KIA PC'!T38)</f>
        <v/>
      </c>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72" t="s">
        <v>2005</v>
      </c>
      <c r="BD38" s="272" t="str">
        <f>IF('2. Artikeldata Utökad'!G38="Välj…","",LEFT('2. Artikeldata Utökad'!G38,1))</f>
        <v xml:space="preserve"> </v>
      </c>
      <c r="BE38" s="226"/>
      <c r="BF38" s="226"/>
      <c r="BG38" s="226"/>
      <c r="BH38" s="226"/>
      <c r="BI38" s="226"/>
      <c r="BJ38" s="226"/>
      <c r="BK38" s="226"/>
      <c r="BL38" s="269" t="str">
        <f>TRIM(IF('APH KIC KIA PC'!S38="WEB","",'2. Artikeldata Utökad'!P38))</f>
        <v/>
      </c>
      <c r="BM38" s="269" t="str">
        <f>TRIM(IF('APH KIC KIA PC'!S38="WEB","",'2. Artikeldata Utökad'!Q38))</f>
        <v/>
      </c>
      <c r="BN38" s="269" t="str">
        <f>TRIM(IF('APH KIC KIA PC'!S38="WEB","",'2. Artikeldata Utökad'!R38))</f>
        <v/>
      </c>
      <c r="BO38" s="269" t="str">
        <f>IF('2. Artikeldata Utökad'!F38="","",'2. Artikeldata Utökad'!F38)</f>
        <v xml:space="preserve">  Välj…</v>
      </c>
      <c r="BP38" s="269" t="str">
        <f>TRIM(IF('2. Artikeldata Utökad'!E38="","",'2. Artikeldata Utökad'!E38))</f>
        <v/>
      </c>
      <c r="BQ38" s="269" t="str">
        <f>TRIM(IF('APH KIC KIA PC'!S38="WEB","",'2. Artikeldata Utökad'!S38))</f>
        <v/>
      </c>
      <c r="BR38" s="227">
        <v>1</v>
      </c>
      <c r="BS38" s="269" t="str">
        <f>TRIM(IF('APH KIC KIA PC'!S38="WEB","",'2. Artikeldata Utökad'!T38))</f>
        <v/>
      </c>
      <c r="BT38" s="226"/>
      <c r="BU38" s="226"/>
      <c r="BV38" s="269" t="str">
        <f>TRIM(IF('APH KIC KIA PC'!M38&lt;&gt;200,'APH KIC KIA PC'!D38,'2. Artikeldata Utökad'!I38))</f>
        <v/>
      </c>
      <c r="BW38" s="269" t="str">
        <f>TRIM('2. Artikeldata Utökad'!D38)</f>
        <v/>
      </c>
      <c r="BX38" s="226" t="str">
        <f>LEFT('2. Artikeldata Utökad'!H38,1)</f>
        <v xml:space="preserve"> </v>
      </c>
      <c r="BY38" s="226" t="str">
        <f>TRIM(LEFT('2. Artikeldata Utökad'!J38,2))</f>
        <v/>
      </c>
      <c r="BZ38" s="227" t="s">
        <v>2005</v>
      </c>
      <c r="CA38" s="226"/>
      <c r="CB38" s="226"/>
      <c r="CC38" s="226"/>
      <c r="CD38" s="226"/>
      <c r="CE38" s="226"/>
    </row>
    <row r="39" spans="1:83" x14ac:dyDescent="0.25">
      <c r="A39" s="228">
        <v>35</v>
      </c>
      <c r="B39" s="228" t="str">
        <f>'APH KIC KIA PC'!I39</f>
        <v>Välj…</v>
      </c>
      <c r="C39" s="228" t="str">
        <f>'APH KIC KIA PC'!K39</f>
        <v>Välj…</v>
      </c>
      <c r="D39" s="227">
        <v>1</v>
      </c>
      <c r="E39" s="269" t="str">
        <f>TRIM('APH KIC KIA PC'!D39)</f>
        <v/>
      </c>
      <c r="F39" s="226" t="str">
        <f>TRIM('1. Artikeldata Grund'!E39)</f>
        <v/>
      </c>
      <c r="G39" s="275" t="s">
        <v>1895</v>
      </c>
      <c r="H39" s="226"/>
      <c r="I39" s="226"/>
      <c r="J39" s="226"/>
      <c r="K39" s="226"/>
      <c r="L39" s="226"/>
      <c r="M39" s="2" cm="1">
        <f t="array" ref="M39">IF('APH KIC KIA PC'!S39&lt;&gt;"WEB",1,_xlfn.IFS('APH KIC KIA PC'!K39=Tabeller!$AI$4,'APH KIC KIA PC'!Q39,'APH KIC KIA PC'!K39=Tabeller!$AI$5,106628))</f>
        <v>1</v>
      </c>
      <c r="N39" s="272" t="str" cm="1">
        <f t="array" ref="N39">TRIM(IFERROR(IF('APH KIC KIA PC'!M39=200,'2. Artikeldata Utökad'!I39,(_xlfn.IFS('APH KIC KIA PC'!K39=Tabeller!$AI$4,'1. Artikeldata Grund'!F39,AND('APH KIC KIA PC'!K39=Tabeller!$AI$5,'APH KIC KIA PC'!M39&lt;&gt;200),'APH KIC KIA PC'!D39,'APH KIC KIA PC'!M39=200,'2. Artikeldata Utökad'!I39))),""))</f>
        <v/>
      </c>
      <c r="O39" s="270" t="str">
        <f>'APH KIC KIA PC'!E39</f>
        <v/>
      </c>
      <c r="P39" s="269" t="str">
        <f>TRIM('APH KIC KIA PC'!R39)</f>
        <v/>
      </c>
      <c r="Q39" s="226"/>
      <c r="R39" s="271" t="str" cm="1">
        <f t="array" ref="R39">IFERROR(_xlfn.IFS('4. Inköpsdata'!M39=25%,41,'4. Inköpsdata'!M39=12%,42,'4. Inköpsdata'!M39=6%,43,'4. Inköpsdata'!M39="Momsfritt",38),"")</f>
        <v/>
      </c>
      <c r="S39" s="227" t="str">
        <f>'APH KIC KIA PC'!S39</f>
        <v xml:space="preserve">  Välj…</v>
      </c>
      <c r="T39" s="373" t="str">
        <f>'APH KIC KIA PC'!E39</f>
        <v/>
      </c>
      <c r="U39" s="227"/>
      <c r="V39" s="226"/>
      <c r="W39" s="226"/>
      <c r="X39" s="226"/>
      <c r="Y39" s="226"/>
      <c r="Z39" s="227" t="str">
        <f>TRIM(IF('1. Artikeldata Grund'!K39="","",IF('1. Artikeldata Grund'!K39=1,_xlfn.CONCAT('1. Artikeldata Grund'!K39," ","dag"),_xlfn.CONCAT('1. Artikeldata Grund'!K39," ","dagar"))))</f>
        <v/>
      </c>
      <c r="AA39" s="227" t="str">
        <f>TRIM(IF('1. Artikeldata Grund'!L39="","",IF('1. Artikeldata Grund'!L39=1,_xlfn.CONCAT('1. Artikeldata Grund'!L39," ","dag"),_xlfn.CONCAT('1. Artikeldata Grund'!L39," ","dagar"))))</f>
        <v/>
      </c>
      <c r="AB39" s="226"/>
      <c r="AC39" s="226"/>
      <c r="AD39" s="226"/>
      <c r="AE39" s="227">
        <v>1</v>
      </c>
      <c r="AF39" s="226"/>
      <c r="AG39" s="269" t="str">
        <f>TRIM('APH KIC KIA PC'!T39)</f>
        <v/>
      </c>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72" t="s">
        <v>2005</v>
      </c>
      <c r="BD39" s="272" t="str">
        <f>IF('2. Artikeldata Utökad'!G39="Välj…","",LEFT('2. Artikeldata Utökad'!G39,1))</f>
        <v xml:space="preserve"> </v>
      </c>
      <c r="BE39" s="226"/>
      <c r="BF39" s="226"/>
      <c r="BG39" s="226"/>
      <c r="BH39" s="226"/>
      <c r="BI39" s="226"/>
      <c r="BJ39" s="226"/>
      <c r="BK39" s="226"/>
      <c r="BL39" s="269" t="str">
        <f>TRIM(IF('APH KIC KIA PC'!S39="WEB","",'2. Artikeldata Utökad'!P39))</f>
        <v/>
      </c>
      <c r="BM39" s="269" t="str">
        <f>TRIM(IF('APH KIC KIA PC'!S39="WEB","",'2. Artikeldata Utökad'!Q39))</f>
        <v/>
      </c>
      <c r="BN39" s="269" t="str">
        <f>TRIM(IF('APH KIC KIA PC'!S39="WEB","",'2. Artikeldata Utökad'!R39))</f>
        <v/>
      </c>
      <c r="BO39" s="269" t="str">
        <f>IF('2. Artikeldata Utökad'!F39="","",'2. Artikeldata Utökad'!F39)</f>
        <v xml:space="preserve">  Välj…</v>
      </c>
      <c r="BP39" s="269" t="str">
        <f>TRIM(IF('2. Artikeldata Utökad'!E39="","",'2. Artikeldata Utökad'!E39))</f>
        <v/>
      </c>
      <c r="BQ39" s="269" t="str">
        <f>TRIM(IF('APH KIC KIA PC'!S39="WEB","",'2. Artikeldata Utökad'!S39))</f>
        <v/>
      </c>
      <c r="BR39" s="227">
        <v>1</v>
      </c>
      <c r="BS39" s="269" t="str">
        <f>TRIM(IF('APH KIC KIA PC'!S39="WEB","",'2. Artikeldata Utökad'!T39))</f>
        <v/>
      </c>
      <c r="BT39" s="226"/>
      <c r="BU39" s="226"/>
      <c r="BV39" s="269" t="str">
        <f>TRIM(IF('APH KIC KIA PC'!M39&lt;&gt;200,'APH KIC KIA PC'!D39,'2. Artikeldata Utökad'!I39))</f>
        <v/>
      </c>
      <c r="BW39" s="269" t="str">
        <f>TRIM('2. Artikeldata Utökad'!D39)</f>
        <v/>
      </c>
      <c r="BX39" s="226" t="str">
        <f>LEFT('2. Artikeldata Utökad'!H39,1)</f>
        <v xml:space="preserve"> </v>
      </c>
      <c r="BY39" s="226" t="str">
        <f>TRIM(LEFT('2. Artikeldata Utökad'!J39,2))</f>
        <v/>
      </c>
      <c r="BZ39" s="227" t="s">
        <v>2005</v>
      </c>
      <c r="CA39" s="226"/>
      <c r="CB39" s="226"/>
      <c r="CC39" s="226"/>
      <c r="CD39" s="226"/>
      <c r="CE39" s="226"/>
    </row>
    <row r="40" spans="1:83" x14ac:dyDescent="0.25">
      <c r="A40" s="228">
        <v>36</v>
      </c>
      <c r="B40" s="228" t="str">
        <f>'APH KIC KIA PC'!I40</f>
        <v>Välj…</v>
      </c>
      <c r="C40" s="228" t="str">
        <f>'APH KIC KIA PC'!K40</f>
        <v>Välj…</v>
      </c>
      <c r="D40" s="227">
        <v>1</v>
      </c>
      <c r="E40" s="269" t="str">
        <f>TRIM('APH KIC KIA PC'!D40)</f>
        <v/>
      </c>
      <c r="F40" s="226" t="str">
        <f>TRIM('1. Artikeldata Grund'!E40)</f>
        <v/>
      </c>
      <c r="G40" s="275" t="s">
        <v>1895</v>
      </c>
      <c r="H40" s="226"/>
      <c r="I40" s="226"/>
      <c r="J40" s="226"/>
      <c r="K40" s="226"/>
      <c r="L40" s="226"/>
      <c r="M40" s="2" cm="1">
        <f t="array" ref="M40">IF('APH KIC KIA PC'!S40&lt;&gt;"WEB",1,_xlfn.IFS('APH KIC KIA PC'!K40=Tabeller!$AI$4,'APH KIC KIA PC'!Q40,'APH KIC KIA PC'!K40=Tabeller!$AI$5,106628))</f>
        <v>1</v>
      </c>
      <c r="N40" s="272" t="str" cm="1">
        <f t="array" ref="N40">TRIM(IFERROR(IF('APH KIC KIA PC'!M40=200,'2. Artikeldata Utökad'!I40,(_xlfn.IFS('APH KIC KIA PC'!K40=Tabeller!$AI$4,'1. Artikeldata Grund'!F40,AND('APH KIC KIA PC'!K40=Tabeller!$AI$5,'APH KIC KIA PC'!M40&lt;&gt;200),'APH KIC KIA PC'!D40,'APH KIC KIA PC'!M40=200,'2. Artikeldata Utökad'!I40))),""))</f>
        <v/>
      </c>
      <c r="O40" s="270" t="str">
        <f>'APH KIC KIA PC'!E40</f>
        <v/>
      </c>
      <c r="P40" s="269" t="str">
        <f>TRIM('APH KIC KIA PC'!R40)</f>
        <v/>
      </c>
      <c r="Q40" s="226"/>
      <c r="R40" s="271" t="str" cm="1">
        <f t="array" ref="R40">IFERROR(_xlfn.IFS('4. Inköpsdata'!M40=25%,41,'4. Inköpsdata'!M40=12%,42,'4. Inköpsdata'!M40=6%,43,'4. Inköpsdata'!M40="Momsfritt",38),"")</f>
        <v/>
      </c>
      <c r="S40" s="227" t="str">
        <f>'APH KIC KIA PC'!S40</f>
        <v xml:space="preserve">  Välj…</v>
      </c>
      <c r="T40" s="373" t="str">
        <f>'APH KIC KIA PC'!E40</f>
        <v/>
      </c>
      <c r="U40" s="227"/>
      <c r="V40" s="226"/>
      <c r="W40" s="226"/>
      <c r="X40" s="226"/>
      <c r="Y40" s="226"/>
      <c r="Z40" s="227" t="str">
        <f>TRIM(IF('1. Artikeldata Grund'!K40="","",IF('1. Artikeldata Grund'!K40=1,_xlfn.CONCAT('1. Artikeldata Grund'!K40," ","dag"),_xlfn.CONCAT('1. Artikeldata Grund'!K40," ","dagar"))))</f>
        <v/>
      </c>
      <c r="AA40" s="227" t="str">
        <f>TRIM(IF('1. Artikeldata Grund'!L40="","",IF('1. Artikeldata Grund'!L40=1,_xlfn.CONCAT('1. Artikeldata Grund'!L40," ","dag"),_xlfn.CONCAT('1. Artikeldata Grund'!L40," ","dagar"))))</f>
        <v/>
      </c>
      <c r="AB40" s="226"/>
      <c r="AC40" s="226"/>
      <c r="AD40" s="226"/>
      <c r="AE40" s="227">
        <v>1</v>
      </c>
      <c r="AF40" s="226"/>
      <c r="AG40" s="269" t="str">
        <f>TRIM('APH KIC KIA PC'!T40)</f>
        <v/>
      </c>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72" t="s">
        <v>2005</v>
      </c>
      <c r="BD40" s="272" t="str">
        <f>IF('2. Artikeldata Utökad'!G40="Välj…","",LEFT('2. Artikeldata Utökad'!G40,1))</f>
        <v xml:space="preserve"> </v>
      </c>
      <c r="BE40" s="226"/>
      <c r="BF40" s="226"/>
      <c r="BG40" s="226"/>
      <c r="BH40" s="226"/>
      <c r="BI40" s="226"/>
      <c r="BJ40" s="226"/>
      <c r="BK40" s="226"/>
      <c r="BL40" s="269" t="str">
        <f>TRIM(IF('APH KIC KIA PC'!S40="WEB","",'2. Artikeldata Utökad'!P40))</f>
        <v/>
      </c>
      <c r="BM40" s="269" t="str">
        <f>TRIM(IF('APH KIC KIA PC'!S40="WEB","",'2. Artikeldata Utökad'!Q40))</f>
        <v/>
      </c>
      <c r="BN40" s="269" t="str">
        <f>TRIM(IF('APH KIC KIA PC'!S40="WEB","",'2. Artikeldata Utökad'!R40))</f>
        <v/>
      </c>
      <c r="BO40" s="269" t="str">
        <f>IF('2. Artikeldata Utökad'!F40="","",'2. Artikeldata Utökad'!F40)</f>
        <v xml:space="preserve">  Välj…</v>
      </c>
      <c r="BP40" s="269" t="str">
        <f>TRIM(IF('2. Artikeldata Utökad'!E40="","",'2. Artikeldata Utökad'!E40))</f>
        <v/>
      </c>
      <c r="BQ40" s="269" t="str">
        <f>TRIM(IF('APH KIC KIA PC'!S40="WEB","",'2. Artikeldata Utökad'!S40))</f>
        <v/>
      </c>
      <c r="BR40" s="227">
        <v>1</v>
      </c>
      <c r="BS40" s="269" t="str">
        <f>TRIM(IF('APH KIC KIA PC'!S40="WEB","",'2. Artikeldata Utökad'!T40))</f>
        <v/>
      </c>
      <c r="BT40" s="226"/>
      <c r="BU40" s="226"/>
      <c r="BV40" s="269" t="str">
        <f>TRIM(IF('APH KIC KIA PC'!M40&lt;&gt;200,'APH KIC KIA PC'!D40,'2. Artikeldata Utökad'!I40))</f>
        <v/>
      </c>
      <c r="BW40" s="269" t="str">
        <f>TRIM('2. Artikeldata Utökad'!D40)</f>
        <v/>
      </c>
      <c r="BX40" s="226" t="str">
        <f>LEFT('2. Artikeldata Utökad'!H40,1)</f>
        <v xml:space="preserve"> </v>
      </c>
      <c r="BY40" s="226" t="str">
        <f>TRIM(LEFT('2. Artikeldata Utökad'!J40,2))</f>
        <v/>
      </c>
      <c r="BZ40" s="227" t="s">
        <v>2005</v>
      </c>
      <c r="CA40" s="226"/>
      <c r="CB40" s="226"/>
      <c r="CC40" s="226"/>
      <c r="CD40" s="226"/>
      <c r="CE40" s="226"/>
    </row>
    <row r="41" spans="1:83" x14ac:dyDescent="0.25">
      <c r="A41" s="228">
        <v>37</v>
      </c>
      <c r="B41" s="228" t="str">
        <f>'APH KIC KIA PC'!I41</f>
        <v>Välj…</v>
      </c>
      <c r="C41" s="228" t="str">
        <f>'APH KIC KIA PC'!K41</f>
        <v>Välj…</v>
      </c>
      <c r="D41" s="227">
        <v>1</v>
      </c>
      <c r="E41" s="269" t="str">
        <f>TRIM('APH KIC KIA PC'!D41)</f>
        <v/>
      </c>
      <c r="F41" s="226" t="str">
        <f>TRIM('1. Artikeldata Grund'!E41)</f>
        <v/>
      </c>
      <c r="G41" s="275" t="s">
        <v>1895</v>
      </c>
      <c r="H41" s="226"/>
      <c r="I41" s="226"/>
      <c r="J41" s="226"/>
      <c r="K41" s="226"/>
      <c r="L41" s="226"/>
      <c r="M41" s="2" cm="1">
        <f t="array" ref="M41">IF('APH KIC KIA PC'!S41&lt;&gt;"WEB",1,_xlfn.IFS('APH KIC KIA PC'!K41=Tabeller!$AI$4,'APH KIC KIA PC'!Q41,'APH KIC KIA PC'!K41=Tabeller!$AI$5,106628))</f>
        <v>1</v>
      </c>
      <c r="N41" s="272" t="str" cm="1">
        <f t="array" ref="N41">TRIM(IFERROR(IF('APH KIC KIA PC'!M41=200,'2. Artikeldata Utökad'!I41,(_xlfn.IFS('APH KIC KIA PC'!K41=Tabeller!$AI$4,'1. Artikeldata Grund'!F41,AND('APH KIC KIA PC'!K41=Tabeller!$AI$5,'APH KIC KIA PC'!M41&lt;&gt;200),'APH KIC KIA PC'!D41,'APH KIC KIA PC'!M41=200,'2. Artikeldata Utökad'!I41))),""))</f>
        <v/>
      </c>
      <c r="O41" s="270" t="str">
        <f>'APH KIC KIA PC'!E41</f>
        <v/>
      </c>
      <c r="P41" s="269" t="str">
        <f>TRIM('APH KIC KIA PC'!R41)</f>
        <v/>
      </c>
      <c r="Q41" s="226"/>
      <c r="R41" s="271" t="str" cm="1">
        <f t="array" ref="R41">IFERROR(_xlfn.IFS('4. Inköpsdata'!M41=25%,41,'4. Inköpsdata'!M41=12%,42,'4. Inköpsdata'!M41=6%,43,'4. Inköpsdata'!M41="Momsfritt",38),"")</f>
        <v/>
      </c>
      <c r="S41" s="227" t="str">
        <f>'APH KIC KIA PC'!S41</f>
        <v xml:space="preserve">  Välj…</v>
      </c>
      <c r="T41" s="373" t="str">
        <f>'APH KIC KIA PC'!E41</f>
        <v/>
      </c>
      <c r="U41" s="227"/>
      <c r="V41" s="226"/>
      <c r="W41" s="226"/>
      <c r="X41" s="226"/>
      <c r="Y41" s="226"/>
      <c r="Z41" s="227" t="str">
        <f>TRIM(IF('1. Artikeldata Grund'!K41="","",IF('1. Artikeldata Grund'!K41=1,_xlfn.CONCAT('1. Artikeldata Grund'!K41," ","dag"),_xlfn.CONCAT('1. Artikeldata Grund'!K41," ","dagar"))))</f>
        <v/>
      </c>
      <c r="AA41" s="227" t="str">
        <f>TRIM(IF('1. Artikeldata Grund'!L41="","",IF('1. Artikeldata Grund'!L41=1,_xlfn.CONCAT('1. Artikeldata Grund'!L41," ","dag"),_xlfn.CONCAT('1. Artikeldata Grund'!L41," ","dagar"))))</f>
        <v/>
      </c>
      <c r="AB41" s="226"/>
      <c r="AC41" s="226"/>
      <c r="AD41" s="226"/>
      <c r="AE41" s="227">
        <v>1</v>
      </c>
      <c r="AF41" s="226"/>
      <c r="AG41" s="269" t="str">
        <f>TRIM('APH KIC KIA PC'!T41)</f>
        <v/>
      </c>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72" t="s">
        <v>2005</v>
      </c>
      <c r="BD41" s="272" t="str">
        <f>IF('2. Artikeldata Utökad'!G41="Välj…","",LEFT('2. Artikeldata Utökad'!G41,1))</f>
        <v xml:space="preserve"> </v>
      </c>
      <c r="BE41" s="226"/>
      <c r="BF41" s="226"/>
      <c r="BG41" s="226"/>
      <c r="BH41" s="226"/>
      <c r="BI41" s="226"/>
      <c r="BJ41" s="226"/>
      <c r="BK41" s="226"/>
      <c r="BL41" s="269" t="str">
        <f>TRIM(IF('APH KIC KIA PC'!S41="WEB","",'2. Artikeldata Utökad'!P41))</f>
        <v/>
      </c>
      <c r="BM41" s="269" t="str">
        <f>TRIM(IF('APH KIC KIA PC'!S41="WEB","",'2. Artikeldata Utökad'!Q41))</f>
        <v/>
      </c>
      <c r="BN41" s="269" t="str">
        <f>TRIM(IF('APH KIC KIA PC'!S41="WEB","",'2. Artikeldata Utökad'!R41))</f>
        <v/>
      </c>
      <c r="BO41" s="269" t="str">
        <f>IF('2. Artikeldata Utökad'!F41="","",'2. Artikeldata Utökad'!F41)</f>
        <v xml:space="preserve">  Välj…</v>
      </c>
      <c r="BP41" s="269" t="str">
        <f>TRIM(IF('2. Artikeldata Utökad'!E41="","",'2. Artikeldata Utökad'!E41))</f>
        <v/>
      </c>
      <c r="BQ41" s="269" t="str">
        <f>TRIM(IF('APH KIC KIA PC'!S41="WEB","",'2. Artikeldata Utökad'!S41))</f>
        <v/>
      </c>
      <c r="BR41" s="227">
        <v>1</v>
      </c>
      <c r="BS41" s="269" t="str">
        <f>TRIM(IF('APH KIC KIA PC'!S41="WEB","",'2. Artikeldata Utökad'!T41))</f>
        <v/>
      </c>
      <c r="BT41" s="226"/>
      <c r="BU41" s="226"/>
      <c r="BV41" s="269" t="str">
        <f>TRIM(IF('APH KIC KIA PC'!M41&lt;&gt;200,'APH KIC KIA PC'!D41,'2. Artikeldata Utökad'!I41))</f>
        <v/>
      </c>
      <c r="BW41" s="269" t="str">
        <f>TRIM('2. Artikeldata Utökad'!D41)</f>
        <v/>
      </c>
      <c r="BX41" s="226" t="str">
        <f>LEFT('2. Artikeldata Utökad'!H41,1)</f>
        <v xml:space="preserve"> </v>
      </c>
      <c r="BY41" s="226" t="str">
        <f>TRIM(LEFT('2. Artikeldata Utökad'!J41,2))</f>
        <v/>
      </c>
      <c r="BZ41" s="227" t="s">
        <v>2005</v>
      </c>
      <c r="CA41" s="226"/>
      <c r="CB41" s="226"/>
      <c r="CC41" s="226"/>
      <c r="CD41" s="226"/>
      <c r="CE41" s="226"/>
    </row>
    <row r="42" spans="1:83" x14ac:dyDescent="0.25">
      <c r="A42" s="228">
        <v>38</v>
      </c>
      <c r="B42" s="228" t="str">
        <f>'APH KIC KIA PC'!I42</f>
        <v>Välj…</v>
      </c>
      <c r="C42" s="228" t="str">
        <f>'APH KIC KIA PC'!K42</f>
        <v>Välj…</v>
      </c>
      <c r="D42" s="227">
        <v>1</v>
      </c>
      <c r="E42" s="269" t="str">
        <f>TRIM('APH KIC KIA PC'!D42)</f>
        <v/>
      </c>
      <c r="F42" s="226" t="str">
        <f>TRIM('1. Artikeldata Grund'!E42)</f>
        <v/>
      </c>
      <c r="G42" s="275" t="s">
        <v>1895</v>
      </c>
      <c r="H42" s="226"/>
      <c r="I42" s="226"/>
      <c r="J42" s="226"/>
      <c r="K42" s="226"/>
      <c r="L42" s="226"/>
      <c r="M42" s="2" cm="1">
        <f t="array" ref="M42">IF('APH KIC KIA PC'!S42&lt;&gt;"WEB",1,_xlfn.IFS('APH KIC KIA PC'!K42=Tabeller!$AI$4,'APH KIC KIA PC'!Q42,'APH KIC KIA PC'!K42=Tabeller!$AI$5,106628))</f>
        <v>1</v>
      </c>
      <c r="N42" s="272" t="str" cm="1">
        <f t="array" ref="N42">TRIM(IFERROR(IF('APH KIC KIA PC'!M42=200,'2. Artikeldata Utökad'!I42,(_xlfn.IFS('APH KIC KIA PC'!K42=Tabeller!$AI$4,'1. Artikeldata Grund'!F42,AND('APH KIC KIA PC'!K42=Tabeller!$AI$5,'APH KIC KIA PC'!M42&lt;&gt;200),'APH KIC KIA PC'!D42,'APH KIC KIA PC'!M42=200,'2. Artikeldata Utökad'!I42))),""))</f>
        <v/>
      </c>
      <c r="O42" s="270" t="str">
        <f>'APH KIC KIA PC'!E42</f>
        <v/>
      </c>
      <c r="P42" s="269" t="str">
        <f>TRIM('APH KIC KIA PC'!R42)</f>
        <v/>
      </c>
      <c r="Q42" s="226"/>
      <c r="R42" s="271" t="str" cm="1">
        <f t="array" ref="R42">IFERROR(_xlfn.IFS('4. Inköpsdata'!M42=25%,41,'4. Inköpsdata'!M42=12%,42,'4. Inköpsdata'!M42=6%,43,'4. Inköpsdata'!M42="Momsfritt",38),"")</f>
        <v/>
      </c>
      <c r="S42" s="227" t="str">
        <f>'APH KIC KIA PC'!S42</f>
        <v xml:space="preserve">  Välj…</v>
      </c>
      <c r="T42" s="373" t="str">
        <f>'APH KIC KIA PC'!E42</f>
        <v/>
      </c>
      <c r="U42" s="227"/>
      <c r="V42" s="226"/>
      <c r="W42" s="226"/>
      <c r="X42" s="226"/>
      <c r="Y42" s="226"/>
      <c r="Z42" s="227" t="str">
        <f>TRIM(IF('1. Artikeldata Grund'!K42="","",IF('1. Artikeldata Grund'!K42=1,_xlfn.CONCAT('1. Artikeldata Grund'!K42," ","dag"),_xlfn.CONCAT('1. Artikeldata Grund'!K42," ","dagar"))))</f>
        <v/>
      </c>
      <c r="AA42" s="227" t="str">
        <f>TRIM(IF('1. Artikeldata Grund'!L42="","",IF('1. Artikeldata Grund'!L42=1,_xlfn.CONCAT('1. Artikeldata Grund'!L42," ","dag"),_xlfn.CONCAT('1. Artikeldata Grund'!L42," ","dagar"))))</f>
        <v/>
      </c>
      <c r="AB42" s="226"/>
      <c r="AC42" s="226"/>
      <c r="AD42" s="226"/>
      <c r="AE42" s="227">
        <v>1</v>
      </c>
      <c r="AF42" s="226"/>
      <c r="AG42" s="269" t="str">
        <f>TRIM('APH KIC KIA PC'!T42)</f>
        <v/>
      </c>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72" t="s">
        <v>2005</v>
      </c>
      <c r="BD42" s="272" t="str">
        <f>IF('2. Artikeldata Utökad'!G42="Välj…","",LEFT('2. Artikeldata Utökad'!G42,1))</f>
        <v xml:space="preserve"> </v>
      </c>
      <c r="BE42" s="226"/>
      <c r="BF42" s="226"/>
      <c r="BG42" s="226"/>
      <c r="BH42" s="226"/>
      <c r="BI42" s="226"/>
      <c r="BJ42" s="226"/>
      <c r="BK42" s="226"/>
      <c r="BL42" s="269" t="str">
        <f>TRIM(IF('APH KIC KIA PC'!S42="WEB","",'2. Artikeldata Utökad'!P42))</f>
        <v/>
      </c>
      <c r="BM42" s="269" t="str">
        <f>TRIM(IF('APH KIC KIA PC'!S42="WEB","",'2. Artikeldata Utökad'!Q42))</f>
        <v/>
      </c>
      <c r="BN42" s="269" t="str">
        <f>TRIM(IF('APH KIC KIA PC'!S42="WEB","",'2. Artikeldata Utökad'!R42))</f>
        <v/>
      </c>
      <c r="BO42" s="269" t="str">
        <f>IF('2. Artikeldata Utökad'!F42="","",'2. Artikeldata Utökad'!F42)</f>
        <v xml:space="preserve">  Välj…</v>
      </c>
      <c r="BP42" s="269" t="str">
        <f>TRIM(IF('2. Artikeldata Utökad'!E42="","",'2. Artikeldata Utökad'!E42))</f>
        <v/>
      </c>
      <c r="BQ42" s="269" t="str">
        <f>TRIM(IF('APH KIC KIA PC'!S42="WEB","",'2. Artikeldata Utökad'!S42))</f>
        <v/>
      </c>
      <c r="BR42" s="227">
        <v>1</v>
      </c>
      <c r="BS42" s="269" t="str">
        <f>TRIM(IF('APH KIC KIA PC'!S42="WEB","",'2. Artikeldata Utökad'!T42))</f>
        <v/>
      </c>
      <c r="BT42" s="226"/>
      <c r="BU42" s="226"/>
      <c r="BV42" s="269" t="str">
        <f>TRIM(IF('APH KIC KIA PC'!M42&lt;&gt;200,'APH KIC KIA PC'!D42,'2. Artikeldata Utökad'!I42))</f>
        <v/>
      </c>
      <c r="BW42" s="269" t="str">
        <f>TRIM('2. Artikeldata Utökad'!D42)</f>
        <v/>
      </c>
      <c r="BX42" s="226" t="str">
        <f>LEFT('2. Artikeldata Utökad'!H42,1)</f>
        <v xml:space="preserve"> </v>
      </c>
      <c r="BY42" s="226" t="str">
        <f>TRIM(LEFT('2. Artikeldata Utökad'!J42,2))</f>
        <v/>
      </c>
      <c r="BZ42" s="227" t="s">
        <v>2005</v>
      </c>
      <c r="CA42" s="226"/>
      <c r="CB42" s="226"/>
      <c r="CC42" s="226"/>
      <c r="CD42" s="226"/>
      <c r="CE42" s="226"/>
    </row>
    <row r="43" spans="1:83" x14ac:dyDescent="0.25">
      <c r="A43" s="228">
        <v>39</v>
      </c>
      <c r="B43" s="228" t="str">
        <f>'APH KIC KIA PC'!I43</f>
        <v>Välj…</v>
      </c>
      <c r="C43" s="228" t="str">
        <f>'APH KIC KIA PC'!K43</f>
        <v>Välj…</v>
      </c>
      <c r="D43" s="227">
        <v>1</v>
      </c>
      <c r="E43" s="269" t="str">
        <f>TRIM('APH KIC KIA PC'!D43)</f>
        <v/>
      </c>
      <c r="F43" s="226" t="str">
        <f>TRIM('1. Artikeldata Grund'!E43)</f>
        <v/>
      </c>
      <c r="G43" s="275" t="s">
        <v>1895</v>
      </c>
      <c r="H43" s="226"/>
      <c r="I43" s="226"/>
      <c r="J43" s="226"/>
      <c r="K43" s="226"/>
      <c r="L43" s="226"/>
      <c r="M43" s="2" cm="1">
        <f t="array" ref="M43">IF('APH KIC KIA PC'!S43&lt;&gt;"WEB",1,_xlfn.IFS('APH KIC KIA PC'!K43=Tabeller!$AI$4,'APH KIC KIA PC'!Q43,'APH KIC KIA PC'!K43=Tabeller!$AI$5,106628))</f>
        <v>1</v>
      </c>
      <c r="N43" s="272" t="str" cm="1">
        <f t="array" ref="N43">TRIM(IFERROR(IF('APH KIC KIA PC'!M43=200,'2. Artikeldata Utökad'!I43,(_xlfn.IFS('APH KIC KIA PC'!K43=Tabeller!$AI$4,'1. Artikeldata Grund'!F43,AND('APH KIC KIA PC'!K43=Tabeller!$AI$5,'APH KIC KIA PC'!M43&lt;&gt;200),'APH KIC KIA PC'!D43,'APH KIC KIA PC'!M43=200,'2. Artikeldata Utökad'!I43))),""))</f>
        <v/>
      </c>
      <c r="O43" s="270" t="str">
        <f>'APH KIC KIA PC'!E43</f>
        <v/>
      </c>
      <c r="P43" s="269" t="str">
        <f>TRIM('APH KIC KIA PC'!R43)</f>
        <v/>
      </c>
      <c r="Q43" s="226"/>
      <c r="R43" s="271" t="str" cm="1">
        <f t="array" ref="R43">IFERROR(_xlfn.IFS('4. Inköpsdata'!M43=25%,41,'4. Inköpsdata'!M43=12%,42,'4. Inköpsdata'!M43=6%,43,'4. Inköpsdata'!M43="Momsfritt",38),"")</f>
        <v/>
      </c>
      <c r="S43" s="227" t="str">
        <f>'APH KIC KIA PC'!S43</f>
        <v xml:space="preserve">  Välj…</v>
      </c>
      <c r="T43" s="373" t="str">
        <f>'APH KIC KIA PC'!E43</f>
        <v/>
      </c>
      <c r="U43" s="227"/>
      <c r="V43" s="226"/>
      <c r="W43" s="226"/>
      <c r="X43" s="226"/>
      <c r="Y43" s="226"/>
      <c r="Z43" s="227" t="str">
        <f>TRIM(IF('1. Artikeldata Grund'!K43="","",IF('1. Artikeldata Grund'!K43=1,_xlfn.CONCAT('1. Artikeldata Grund'!K43," ","dag"),_xlfn.CONCAT('1. Artikeldata Grund'!K43," ","dagar"))))</f>
        <v/>
      </c>
      <c r="AA43" s="227" t="str">
        <f>TRIM(IF('1. Artikeldata Grund'!L43="","",IF('1. Artikeldata Grund'!L43=1,_xlfn.CONCAT('1. Artikeldata Grund'!L43," ","dag"),_xlfn.CONCAT('1. Artikeldata Grund'!L43," ","dagar"))))</f>
        <v/>
      </c>
      <c r="AB43" s="226"/>
      <c r="AC43" s="226"/>
      <c r="AD43" s="226"/>
      <c r="AE43" s="227">
        <v>1</v>
      </c>
      <c r="AF43" s="226"/>
      <c r="AG43" s="269" t="str">
        <f>TRIM('APH KIC KIA PC'!T43)</f>
        <v/>
      </c>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72" t="s">
        <v>2005</v>
      </c>
      <c r="BD43" s="272" t="str">
        <f>IF('2. Artikeldata Utökad'!G43="Välj…","",LEFT('2. Artikeldata Utökad'!G43,1))</f>
        <v xml:space="preserve"> </v>
      </c>
      <c r="BE43" s="226"/>
      <c r="BF43" s="226"/>
      <c r="BG43" s="226"/>
      <c r="BH43" s="226"/>
      <c r="BI43" s="226"/>
      <c r="BJ43" s="226"/>
      <c r="BK43" s="226"/>
      <c r="BL43" s="269" t="str">
        <f>TRIM(IF('APH KIC KIA PC'!S43="WEB","",'2. Artikeldata Utökad'!P43))</f>
        <v/>
      </c>
      <c r="BM43" s="269" t="str">
        <f>TRIM(IF('APH KIC KIA PC'!S43="WEB","",'2. Artikeldata Utökad'!Q43))</f>
        <v/>
      </c>
      <c r="BN43" s="269" t="str">
        <f>TRIM(IF('APH KIC KIA PC'!S43="WEB","",'2. Artikeldata Utökad'!R43))</f>
        <v/>
      </c>
      <c r="BO43" s="269" t="str">
        <f>IF('2. Artikeldata Utökad'!F43="","",'2. Artikeldata Utökad'!F43)</f>
        <v xml:space="preserve">  Välj…</v>
      </c>
      <c r="BP43" s="269" t="str">
        <f>TRIM(IF('2. Artikeldata Utökad'!E43="","",'2. Artikeldata Utökad'!E43))</f>
        <v/>
      </c>
      <c r="BQ43" s="269" t="str">
        <f>TRIM(IF('APH KIC KIA PC'!S43="WEB","",'2. Artikeldata Utökad'!S43))</f>
        <v/>
      </c>
      <c r="BR43" s="227">
        <v>1</v>
      </c>
      <c r="BS43" s="269" t="str">
        <f>TRIM(IF('APH KIC KIA PC'!S43="WEB","",'2. Artikeldata Utökad'!T43))</f>
        <v/>
      </c>
      <c r="BT43" s="226"/>
      <c r="BU43" s="226"/>
      <c r="BV43" s="269" t="str">
        <f>TRIM(IF('APH KIC KIA PC'!M43&lt;&gt;200,'APH KIC KIA PC'!D43,'2. Artikeldata Utökad'!I43))</f>
        <v/>
      </c>
      <c r="BW43" s="269" t="str">
        <f>TRIM('2. Artikeldata Utökad'!D43)</f>
        <v/>
      </c>
      <c r="BX43" s="226" t="str">
        <f>LEFT('2. Artikeldata Utökad'!H43,1)</f>
        <v xml:space="preserve"> </v>
      </c>
      <c r="BY43" s="226" t="str">
        <f>TRIM(LEFT('2. Artikeldata Utökad'!J43,2))</f>
        <v/>
      </c>
      <c r="BZ43" s="227" t="s">
        <v>2005</v>
      </c>
      <c r="CA43" s="226"/>
      <c r="CB43" s="226"/>
      <c r="CC43" s="226"/>
      <c r="CD43" s="226"/>
      <c r="CE43" s="226"/>
    </row>
    <row r="44" spans="1:83" x14ac:dyDescent="0.25">
      <c r="A44" s="225">
        <v>40</v>
      </c>
      <c r="B44" s="228" t="str">
        <f>'APH KIC KIA PC'!I44</f>
        <v>Välj…</v>
      </c>
      <c r="C44" s="228" t="str">
        <f>'APH KIC KIA PC'!K44</f>
        <v>Välj…</v>
      </c>
      <c r="D44" s="227">
        <v>1</v>
      </c>
      <c r="E44" s="269" t="str">
        <f>TRIM('APH KIC KIA PC'!D44)</f>
        <v/>
      </c>
      <c r="F44" s="226" t="str">
        <f>TRIM('1. Artikeldata Grund'!E44)</f>
        <v/>
      </c>
      <c r="G44" s="275" t="s">
        <v>1895</v>
      </c>
      <c r="H44" s="223"/>
      <c r="I44" s="223"/>
      <c r="J44" s="223"/>
      <c r="K44" s="223"/>
      <c r="L44" s="223"/>
      <c r="M44" s="2" cm="1">
        <f t="array" ref="M44">IF('APH KIC KIA PC'!S44&lt;&gt;"WEB",1,_xlfn.IFS('APH KIC KIA PC'!K44=Tabeller!$AI$4,'APH KIC KIA PC'!Q44,'APH KIC KIA PC'!K44=Tabeller!$AI$5,106628))</f>
        <v>1</v>
      </c>
      <c r="N44" s="272" t="str" cm="1">
        <f t="array" ref="N44">TRIM(IFERROR(IF('APH KIC KIA PC'!M44=200,'2. Artikeldata Utökad'!I44,(_xlfn.IFS('APH KIC KIA PC'!K44=Tabeller!$AI$4,'1. Artikeldata Grund'!F44,AND('APH KIC KIA PC'!K44=Tabeller!$AI$5,'APH KIC KIA PC'!M44&lt;&gt;200),'APH KIC KIA PC'!D44,'APH KIC KIA PC'!M44=200,'2. Artikeldata Utökad'!I44))),""))</f>
        <v/>
      </c>
      <c r="O44" s="270" t="str">
        <f>'APH KIC KIA PC'!E44</f>
        <v/>
      </c>
      <c r="P44" s="269" t="str">
        <f>TRIM('APH KIC KIA PC'!R44)</f>
        <v/>
      </c>
      <c r="Q44" s="223"/>
      <c r="R44" s="271" t="str" cm="1">
        <f t="array" ref="R44">IFERROR(_xlfn.IFS('4. Inköpsdata'!M44=25%,41,'4. Inköpsdata'!M44=12%,42,'4. Inköpsdata'!M44=6%,43,'4. Inköpsdata'!M44="Momsfritt",38),"")</f>
        <v/>
      </c>
      <c r="S44" s="227" t="str">
        <f>'APH KIC KIA PC'!S44</f>
        <v xml:space="preserve">  Välj…</v>
      </c>
      <c r="T44" s="373" t="str">
        <f>'APH KIC KIA PC'!E44</f>
        <v/>
      </c>
      <c r="U44" s="227"/>
      <c r="V44" s="223"/>
      <c r="W44" s="223"/>
      <c r="X44" s="223"/>
      <c r="Y44" s="223"/>
      <c r="Z44" s="227" t="str">
        <f>TRIM(IF('1. Artikeldata Grund'!K44="","",IF('1. Artikeldata Grund'!K44=1,_xlfn.CONCAT('1. Artikeldata Grund'!K44," ","dag"),_xlfn.CONCAT('1. Artikeldata Grund'!K44," ","dagar"))))</f>
        <v/>
      </c>
      <c r="AA44" s="227" t="str">
        <f>TRIM(IF('1. Artikeldata Grund'!L44="","",IF('1. Artikeldata Grund'!L44=1,_xlfn.CONCAT('1. Artikeldata Grund'!L44," ","dag"),_xlfn.CONCAT('1. Artikeldata Grund'!L44," ","dagar"))))</f>
        <v/>
      </c>
      <c r="AB44" s="223"/>
      <c r="AC44" s="223"/>
      <c r="AD44" s="223"/>
      <c r="AE44" s="227">
        <v>1</v>
      </c>
      <c r="AF44" s="223"/>
      <c r="AG44" s="269" t="str">
        <f>TRIM('APH KIC KIA PC'!T44)</f>
        <v/>
      </c>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72" t="s">
        <v>2005</v>
      </c>
      <c r="BD44" s="272" t="str">
        <f>IF('2. Artikeldata Utökad'!G44="Välj…","",LEFT('2. Artikeldata Utökad'!G44,1))</f>
        <v xml:space="preserve"> </v>
      </c>
      <c r="BE44" s="223"/>
      <c r="BF44" s="223"/>
      <c r="BG44" s="223"/>
      <c r="BH44" s="223"/>
      <c r="BI44" s="223"/>
      <c r="BJ44" s="223"/>
      <c r="BK44" s="223"/>
      <c r="BL44" s="269" t="str">
        <f>TRIM(IF('APH KIC KIA PC'!S44="WEB","",'2. Artikeldata Utökad'!P44))</f>
        <v/>
      </c>
      <c r="BM44" s="269" t="str">
        <f>TRIM(IF('APH KIC KIA PC'!S44="WEB","",'2. Artikeldata Utökad'!Q44))</f>
        <v/>
      </c>
      <c r="BN44" s="269" t="str">
        <f>TRIM(IF('APH KIC KIA PC'!S44="WEB","",'2. Artikeldata Utökad'!R44))</f>
        <v/>
      </c>
      <c r="BO44" s="269" t="str">
        <f>IF('2. Artikeldata Utökad'!F44="","",'2. Artikeldata Utökad'!F44)</f>
        <v xml:space="preserve">  Välj…</v>
      </c>
      <c r="BP44" s="269" t="str">
        <f>TRIM(IF('2. Artikeldata Utökad'!E44="","",'2. Artikeldata Utökad'!E44))</f>
        <v/>
      </c>
      <c r="BQ44" s="269" t="str">
        <f>TRIM(IF('APH KIC KIA PC'!S44="WEB","",'2. Artikeldata Utökad'!S44))</f>
        <v/>
      </c>
      <c r="BR44" s="227">
        <v>1</v>
      </c>
      <c r="BS44" s="269" t="str">
        <f>TRIM(IF('APH KIC KIA PC'!S44="WEB","",'2. Artikeldata Utökad'!T44))</f>
        <v/>
      </c>
      <c r="BT44" s="223"/>
      <c r="BU44" s="223"/>
      <c r="BV44" s="269" t="str">
        <f>TRIM(IF('APH KIC KIA PC'!M44&lt;&gt;200,'APH KIC KIA PC'!D44,'2. Artikeldata Utökad'!I44))</f>
        <v/>
      </c>
      <c r="BW44" s="269" t="str">
        <f>TRIM('2. Artikeldata Utökad'!D44)</f>
        <v/>
      </c>
      <c r="BX44" s="226" t="str">
        <f>LEFT('2. Artikeldata Utökad'!H44,1)</f>
        <v xml:space="preserve"> </v>
      </c>
      <c r="BY44" s="226" t="str">
        <f>TRIM(LEFT('2. Artikeldata Utökad'!J44,2))</f>
        <v/>
      </c>
      <c r="BZ44" s="227" t="s">
        <v>2005</v>
      </c>
      <c r="CA44" s="223"/>
      <c r="CB44" s="223"/>
      <c r="CC44" s="223"/>
      <c r="CD44" s="223"/>
      <c r="CE44" s="223"/>
    </row>
    <row r="45" spans="1:83" x14ac:dyDescent="0.25">
      <c r="A45" s="228">
        <v>41</v>
      </c>
      <c r="B45" s="228" t="str">
        <f>'APH KIC KIA PC'!I45</f>
        <v>Välj…</v>
      </c>
      <c r="C45" s="228" t="str">
        <f>'APH KIC KIA PC'!K45</f>
        <v>Välj…</v>
      </c>
      <c r="D45" s="227">
        <v>1</v>
      </c>
      <c r="E45" s="269" t="str">
        <f>TRIM('APH KIC KIA PC'!D45)</f>
        <v/>
      </c>
      <c r="F45" s="226" t="str">
        <f>TRIM('1. Artikeldata Grund'!E45)</f>
        <v/>
      </c>
      <c r="G45" s="275" t="s">
        <v>1895</v>
      </c>
      <c r="H45" s="223"/>
      <c r="I45" s="223"/>
      <c r="J45" s="223"/>
      <c r="K45" s="223"/>
      <c r="L45" s="223"/>
      <c r="M45" s="2" cm="1">
        <f t="array" ref="M45">IF('APH KIC KIA PC'!S45&lt;&gt;"WEB",1,_xlfn.IFS('APH KIC KIA PC'!K45=Tabeller!$AI$4,'APH KIC KIA PC'!Q45,'APH KIC KIA PC'!K45=Tabeller!$AI$5,106628))</f>
        <v>1</v>
      </c>
      <c r="N45" s="272" t="str" cm="1">
        <f t="array" ref="N45">TRIM(IFERROR(IF('APH KIC KIA PC'!M45=200,'2. Artikeldata Utökad'!I45,(_xlfn.IFS('APH KIC KIA PC'!K45=Tabeller!$AI$4,'1. Artikeldata Grund'!F45,AND('APH KIC KIA PC'!K45=Tabeller!$AI$5,'APH KIC KIA PC'!M45&lt;&gt;200),'APH KIC KIA PC'!D45,'APH KIC KIA PC'!M45=200,'2. Artikeldata Utökad'!I45))),""))</f>
        <v/>
      </c>
      <c r="O45" s="270" t="str">
        <f>'APH KIC KIA PC'!E45</f>
        <v/>
      </c>
      <c r="P45" s="269" t="str">
        <f>TRIM('APH KIC KIA PC'!R45)</f>
        <v/>
      </c>
      <c r="Q45" s="223"/>
      <c r="R45" s="271" t="str" cm="1">
        <f t="array" ref="R45">IFERROR(_xlfn.IFS('4. Inköpsdata'!M45=25%,41,'4. Inköpsdata'!M45=12%,42,'4. Inköpsdata'!M45=6%,43,'4. Inköpsdata'!M45="Momsfritt",38),"")</f>
        <v/>
      </c>
      <c r="S45" s="227" t="str">
        <f>'APH KIC KIA PC'!S45</f>
        <v xml:space="preserve">  Välj…</v>
      </c>
      <c r="T45" s="373" t="str">
        <f>'APH KIC KIA PC'!E45</f>
        <v/>
      </c>
      <c r="U45" s="227"/>
      <c r="V45" s="223"/>
      <c r="W45" s="223"/>
      <c r="X45" s="223"/>
      <c r="Y45" s="223"/>
      <c r="Z45" s="227" t="str">
        <f>TRIM(IF('1. Artikeldata Grund'!K45="","",IF('1. Artikeldata Grund'!K45=1,_xlfn.CONCAT('1. Artikeldata Grund'!K45," ","dag"),_xlfn.CONCAT('1. Artikeldata Grund'!K45," ","dagar"))))</f>
        <v/>
      </c>
      <c r="AA45" s="227" t="str">
        <f>TRIM(IF('1. Artikeldata Grund'!L45="","",IF('1. Artikeldata Grund'!L45=1,_xlfn.CONCAT('1. Artikeldata Grund'!L45," ","dag"),_xlfn.CONCAT('1. Artikeldata Grund'!L45," ","dagar"))))</f>
        <v/>
      </c>
      <c r="AB45" s="223"/>
      <c r="AC45" s="223"/>
      <c r="AD45" s="223"/>
      <c r="AE45" s="227">
        <v>1</v>
      </c>
      <c r="AF45" s="223"/>
      <c r="AG45" s="269" t="str">
        <f>TRIM('APH KIC KIA PC'!T45)</f>
        <v/>
      </c>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72" t="s">
        <v>2005</v>
      </c>
      <c r="BD45" s="272" t="str">
        <f>IF('2. Artikeldata Utökad'!G45="Välj…","",LEFT('2. Artikeldata Utökad'!G45,1))</f>
        <v xml:space="preserve"> </v>
      </c>
      <c r="BE45" s="223"/>
      <c r="BF45" s="223"/>
      <c r="BG45" s="223"/>
      <c r="BH45" s="223"/>
      <c r="BI45" s="223"/>
      <c r="BJ45" s="223"/>
      <c r="BK45" s="223"/>
      <c r="BL45" s="269" t="str">
        <f>TRIM(IF('APH KIC KIA PC'!S45="WEB","",'2. Artikeldata Utökad'!P45))</f>
        <v/>
      </c>
      <c r="BM45" s="269" t="str">
        <f>TRIM(IF('APH KIC KIA PC'!S45="WEB","",'2. Artikeldata Utökad'!Q45))</f>
        <v/>
      </c>
      <c r="BN45" s="269" t="str">
        <f>TRIM(IF('APH KIC KIA PC'!S45="WEB","",'2. Artikeldata Utökad'!R45))</f>
        <v/>
      </c>
      <c r="BO45" s="269" t="str">
        <f>IF('2. Artikeldata Utökad'!F45="","",'2. Artikeldata Utökad'!F45)</f>
        <v xml:space="preserve">  Välj…</v>
      </c>
      <c r="BP45" s="269" t="str">
        <f>TRIM(IF('2. Artikeldata Utökad'!E45="","",'2. Artikeldata Utökad'!E45))</f>
        <v/>
      </c>
      <c r="BQ45" s="269" t="str">
        <f>TRIM(IF('APH KIC KIA PC'!S45="WEB","",'2. Artikeldata Utökad'!S45))</f>
        <v/>
      </c>
      <c r="BR45" s="227">
        <v>1</v>
      </c>
      <c r="BS45" s="269" t="str">
        <f>TRIM(IF('APH KIC KIA PC'!S45="WEB","",'2. Artikeldata Utökad'!T45))</f>
        <v/>
      </c>
      <c r="BT45" s="223"/>
      <c r="BU45" s="223"/>
      <c r="BV45" s="269" t="str">
        <f>TRIM(IF('APH KIC KIA PC'!M45&lt;&gt;200,'APH KIC KIA PC'!D45,'2. Artikeldata Utökad'!I45))</f>
        <v/>
      </c>
      <c r="BW45" s="269" t="str">
        <f>TRIM('2. Artikeldata Utökad'!D45)</f>
        <v/>
      </c>
      <c r="BX45" s="226" t="str">
        <f>LEFT('2. Artikeldata Utökad'!H45,1)</f>
        <v xml:space="preserve"> </v>
      </c>
      <c r="BY45" s="226" t="str">
        <f>TRIM(LEFT('2. Artikeldata Utökad'!J45,2))</f>
        <v/>
      </c>
      <c r="BZ45" s="227" t="s">
        <v>2005</v>
      </c>
      <c r="CA45" s="223"/>
      <c r="CB45" s="223"/>
      <c r="CC45" s="223"/>
      <c r="CD45" s="223"/>
      <c r="CE45" s="223"/>
    </row>
    <row r="46" spans="1:83" x14ac:dyDescent="0.25">
      <c r="A46" s="228">
        <v>42</v>
      </c>
      <c r="B46" s="228" t="str">
        <f>'APH KIC KIA PC'!I46</f>
        <v>Välj…</v>
      </c>
      <c r="C46" s="228" t="str">
        <f>'APH KIC KIA PC'!K46</f>
        <v>Välj…</v>
      </c>
      <c r="D46" s="227">
        <v>1</v>
      </c>
      <c r="E46" s="269" t="str">
        <f>TRIM('APH KIC KIA PC'!D46)</f>
        <v/>
      </c>
      <c r="F46" s="226" t="str">
        <f>TRIM('1. Artikeldata Grund'!E46)</f>
        <v/>
      </c>
      <c r="G46" s="275" t="s">
        <v>1895</v>
      </c>
      <c r="H46" s="223"/>
      <c r="I46" s="223"/>
      <c r="J46" s="223"/>
      <c r="K46" s="223"/>
      <c r="L46" s="223"/>
      <c r="M46" s="2" cm="1">
        <f t="array" ref="M46">IF('APH KIC KIA PC'!S46&lt;&gt;"WEB",1,_xlfn.IFS('APH KIC KIA PC'!K46=Tabeller!$AI$4,'APH KIC KIA PC'!Q46,'APH KIC KIA PC'!K46=Tabeller!$AI$5,106628))</f>
        <v>1</v>
      </c>
      <c r="N46" s="272" t="str" cm="1">
        <f t="array" ref="N46">TRIM(IFERROR(IF('APH KIC KIA PC'!M46=200,'2. Artikeldata Utökad'!I46,(_xlfn.IFS('APH KIC KIA PC'!K46=Tabeller!$AI$4,'1. Artikeldata Grund'!F46,AND('APH KIC KIA PC'!K46=Tabeller!$AI$5,'APH KIC KIA PC'!M46&lt;&gt;200),'APH KIC KIA PC'!D46,'APH KIC KIA PC'!M46=200,'2. Artikeldata Utökad'!I46))),""))</f>
        <v/>
      </c>
      <c r="O46" s="270" t="str">
        <f>'APH KIC KIA PC'!E46</f>
        <v/>
      </c>
      <c r="P46" s="269" t="str">
        <f>TRIM('APH KIC KIA PC'!R46)</f>
        <v/>
      </c>
      <c r="Q46" s="223"/>
      <c r="R46" s="271" t="str" cm="1">
        <f t="array" ref="R46">IFERROR(_xlfn.IFS('4. Inköpsdata'!M46=25%,41,'4. Inköpsdata'!M46=12%,42,'4. Inköpsdata'!M46=6%,43,'4. Inköpsdata'!M46="Momsfritt",38),"")</f>
        <v/>
      </c>
      <c r="S46" s="227" t="str">
        <f>'APH KIC KIA PC'!S46</f>
        <v xml:space="preserve">  Välj…</v>
      </c>
      <c r="T46" s="373" t="str">
        <f>'APH KIC KIA PC'!E46</f>
        <v/>
      </c>
      <c r="U46" s="227"/>
      <c r="V46" s="223"/>
      <c r="W46" s="223"/>
      <c r="X46" s="223"/>
      <c r="Y46" s="223"/>
      <c r="Z46" s="227" t="str">
        <f>TRIM(IF('1. Artikeldata Grund'!K46="","",IF('1. Artikeldata Grund'!K46=1,_xlfn.CONCAT('1. Artikeldata Grund'!K46," ","dag"),_xlfn.CONCAT('1. Artikeldata Grund'!K46," ","dagar"))))</f>
        <v/>
      </c>
      <c r="AA46" s="227" t="str">
        <f>TRIM(IF('1. Artikeldata Grund'!L46="","",IF('1. Artikeldata Grund'!L46=1,_xlfn.CONCAT('1. Artikeldata Grund'!L46," ","dag"),_xlfn.CONCAT('1. Artikeldata Grund'!L46," ","dagar"))))</f>
        <v/>
      </c>
      <c r="AB46" s="223"/>
      <c r="AC46" s="223"/>
      <c r="AD46" s="223"/>
      <c r="AE46" s="227">
        <v>1</v>
      </c>
      <c r="AF46" s="223"/>
      <c r="AG46" s="269" t="str">
        <f>TRIM('APH KIC KIA PC'!T46)</f>
        <v/>
      </c>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72" t="s">
        <v>2005</v>
      </c>
      <c r="BD46" s="272" t="str">
        <f>IF('2. Artikeldata Utökad'!G46="Välj…","",LEFT('2. Artikeldata Utökad'!G46,1))</f>
        <v xml:space="preserve"> </v>
      </c>
      <c r="BE46" s="223"/>
      <c r="BF46" s="223"/>
      <c r="BG46" s="223"/>
      <c r="BH46" s="223"/>
      <c r="BI46" s="223"/>
      <c r="BJ46" s="223"/>
      <c r="BK46" s="223"/>
      <c r="BL46" s="269" t="str">
        <f>TRIM(IF('APH KIC KIA PC'!S46="WEB","",'2. Artikeldata Utökad'!P46))</f>
        <v/>
      </c>
      <c r="BM46" s="269" t="str">
        <f>TRIM(IF('APH KIC KIA PC'!S46="WEB","",'2. Artikeldata Utökad'!Q46))</f>
        <v/>
      </c>
      <c r="BN46" s="269" t="str">
        <f>TRIM(IF('APH KIC KIA PC'!S46="WEB","",'2. Artikeldata Utökad'!R46))</f>
        <v/>
      </c>
      <c r="BO46" s="269" t="str">
        <f>IF('2. Artikeldata Utökad'!F46="","",'2. Artikeldata Utökad'!F46)</f>
        <v xml:space="preserve">  Välj…</v>
      </c>
      <c r="BP46" s="269" t="str">
        <f>TRIM(IF('2. Artikeldata Utökad'!E46="","",'2. Artikeldata Utökad'!E46))</f>
        <v/>
      </c>
      <c r="BQ46" s="269" t="str">
        <f>TRIM(IF('APH KIC KIA PC'!S46="WEB","",'2. Artikeldata Utökad'!S46))</f>
        <v/>
      </c>
      <c r="BR46" s="227">
        <v>1</v>
      </c>
      <c r="BS46" s="269" t="str">
        <f>TRIM(IF('APH KIC KIA PC'!S46="WEB","",'2. Artikeldata Utökad'!T46))</f>
        <v/>
      </c>
      <c r="BT46" s="223"/>
      <c r="BU46" s="223"/>
      <c r="BV46" s="269" t="str">
        <f>TRIM(IF('APH KIC KIA PC'!M46&lt;&gt;200,'APH KIC KIA PC'!D46,'2. Artikeldata Utökad'!I46))</f>
        <v/>
      </c>
      <c r="BW46" s="269" t="str">
        <f>TRIM('2. Artikeldata Utökad'!D46)</f>
        <v/>
      </c>
      <c r="BX46" s="226" t="str">
        <f>LEFT('2. Artikeldata Utökad'!H46,1)</f>
        <v xml:space="preserve"> </v>
      </c>
      <c r="BY46" s="226" t="str">
        <f>TRIM(LEFT('2. Artikeldata Utökad'!J46,2))</f>
        <v/>
      </c>
      <c r="BZ46" s="227" t="s">
        <v>2005</v>
      </c>
      <c r="CA46" s="223"/>
      <c r="CB46" s="223"/>
      <c r="CC46" s="223"/>
      <c r="CD46" s="223"/>
      <c r="CE46" s="223"/>
    </row>
    <row r="47" spans="1:83" x14ac:dyDescent="0.25">
      <c r="A47" s="228">
        <v>43</v>
      </c>
      <c r="B47" s="228" t="str">
        <f>'APH KIC KIA PC'!I47</f>
        <v>Välj…</v>
      </c>
      <c r="C47" s="228" t="str">
        <f>'APH KIC KIA PC'!K47</f>
        <v>Välj…</v>
      </c>
      <c r="D47" s="227">
        <v>1</v>
      </c>
      <c r="E47" s="269" t="str">
        <f>TRIM('APH KIC KIA PC'!D47)</f>
        <v/>
      </c>
      <c r="F47" s="226" t="str">
        <f>TRIM('1. Artikeldata Grund'!E47)</f>
        <v/>
      </c>
      <c r="G47" s="275" t="s">
        <v>1895</v>
      </c>
      <c r="H47" s="223"/>
      <c r="I47" s="223"/>
      <c r="J47" s="223"/>
      <c r="K47" s="223"/>
      <c r="L47" s="223"/>
      <c r="M47" s="2" cm="1">
        <f t="array" ref="M47">IF('APH KIC KIA PC'!S47&lt;&gt;"WEB",1,_xlfn.IFS('APH KIC KIA PC'!K47=Tabeller!$AI$4,'APH KIC KIA PC'!Q47,'APH KIC KIA PC'!K47=Tabeller!$AI$5,106628))</f>
        <v>1</v>
      </c>
      <c r="N47" s="272" t="str" cm="1">
        <f t="array" ref="N47">TRIM(IFERROR(IF('APH KIC KIA PC'!M47=200,'2. Artikeldata Utökad'!I47,(_xlfn.IFS('APH KIC KIA PC'!K47=Tabeller!$AI$4,'1. Artikeldata Grund'!F47,AND('APH KIC KIA PC'!K47=Tabeller!$AI$5,'APH KIC KIA PC'!M47&lt;&gt;200),'APH KIC KIA PC'!D47,'APH KIC KIA PC'!M47=200,'2. Artikeldata Utökad'!I47))),""))</f>
        <v/>
      </c>
      <c r="O47" s="270" t="str">
        <f>'APH KIC KIA PC'!E47</f>
        <v/>
      </c>
      <c r="P47" s="269" t="str">
        <f>TRIM('APH KIC KIA PC'!R47)</f>
        <v/>
      </c>
      <c r="Q47" s="223"/>
      <c r="R47" s="271" t="str" cm="1">
        <f t="array" ref="R47">IFERROR(_xlfn.IFS('4. Inköpsdata'!M47=25%,41,'4. Inköpsdata'!M47=12%,42,'4. Inköpsdata'!M47=6%,43,'4. Inköpsdata'!M47="Momsfritt",38),"")</f>
        <v/>
      </c>
      <c r="S47" s="227" t="str">
        <f>'APH KIC KIA PC'!S47</f>
        <v xml:space="preserve">  Välj…</v>
      </c>
      <c r="T47" s="373" t="str">
        <f>'APH KIC KIA PC'!E47</f>
        <v/>
      </c>
      <c r="U47" s="227"/>
      <c r="V47" s="223"/>
      <c r="W47" s="223"/>
      <c r="X47" s="223"/>
      <c r="Y47" s="223"/>
      <c r="Z47" s="227" t="str">
        <f>TRIM(IF('1. Artikeldata Grund'!K47="","",IF('1. Artikeldata Grund'!K47=1,_xlfn.CONCAT('1. Artikeldata Grund'!K47," ","dag"),_xlfn.CONCAT('1. Artikeldata Grund'!K47," ","dagar"))))</f>
        <v/>
      </c>
      <c r="AA47" s="227" t="str">
        <f>TRIM(IF('1. Artikeldata Grund'!L47="","",IF('1. Artikeldata Grund'!L47=1,_xlfn.CONCAT('1. Artikeldata Grund'!L47," ","dag"),_xlfn.CONCAT('1. Artikeldata Grund'!L47," ","dagar"))))</f>
        <v/>
      </c>
      <c r="AB47" s="223"/>
      <c r="AC47" s="223"/>
      <c r="AD47" s="223"/>
      <c r="AE47" s="227">
        <v>1</v>
      </c>
      <c r="AF47" s="223"/>
      <c r="AG47" s="269" t="str">
        <f>TRIM('APH KIC KIA PC'!T47)</f>
        <v/>
      </c>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72" t="s">
        <v>2005</v>
      </c>
      <c r="BD47" s="272" t="str">
        <f>IF('2. Artikeldata Utökad'!G47="Välj…","",LEFT('2. Artikeldata Utökad'!G47,1))</f>
        <v xml:space="preserve"> </v>
      </c>
      <c r="BE47" s="223"/>
      <c r="BF47" s="223"/>
      <c r="BG47" s="223"/>
      <c r="BH47" s="223"/>
      <c r="BI47" s="223"/>
      <c r="BJ47" s="223"/>
      <c r="BK47" s="223"/>
      <c r="BL47" s="269" t="str">
        <f>TRIM(IF('APH KIC KIA PC'!S47="WEB","",'2. Artikeldata Utökad'!P47))</f>
        <v/>
      </c>
      <c r="BM47" s="269" t="str">
        <f>TRIM(IF('APH KIC KIA PC'!S47="WEB","",'2. Artikeldata Utökad'!Q47))</f>
        <v/>
      </c>
      <c r="BN47" s="269" t="str">
        <f>TRIM(IF('APH KIC KIA PC'!S47="WEB","",'2. Artikeldata Utökad'!R47))</f>
        <v/>
      </c>
      <c r="BO47" s="269" t="str">
        <f>IF('2. Artikeldata Utökad'!F47="","",'2. Artikeldata Utökad'!F47)</f>
        <v xml:space="preserve">  Välj…</v>
      </c>
      <c r="BP47" s="269" t="str">
        <f>TRIM(IF('2. Artikeldata Utökad'!E47="","",'2. Artikeldata Utökad'!E47))</f>
        <v/>
      </c>
      <c r="BQ47" s="269" t="str">
        <f>TRIM(IF('APH KIC KIA PC'!S47="WEB","",'2. Artikeldata Utökad'!S47))</f>
        <v/>
      </c>
      <c r="BR47" s="227">
        <v>1</v>
      </c>
      <c r="BS47" s="269" t="str">
        <f>TRIM(IF('APH KIC KIA PC'!S47="WEB","",'2. Artikeldata Utökad'!T47))</f>
        <v/>
      </c>
      <c r="BT47" s="223"/>
      <c r="BU47" s="223"/>
      <c r="BV47" s="269" t="str">
        <f>TRIM(IF('APH KIC KIA PC'!M47&lt;&gt;200,'APH KIC KIA PC'!D47,'2. Artikeldata Utökad'!I47))</f>
        <v/>
      </c>
      <c r="BW47" s="269" t="str">
        <f>TRIM('2. Artikeldata Utökad'!D47)</f>
        <v/>
      </c>
      <c r="BX47" s="226" t="str">
        <f>LEFT('2. Artikeldata Utökad'!H47,1)</f>
        <v xml:space="preserve"> </v>
      </c>
      <c r="BY47" s="226" t="str">
        <f>TRIM(LEFT('2. Artikeldata Utökad'!J47,2))</f>
        <v/>
      </c>
      <c r="BZ47" s="227" t="s">
        <v>2005</v>
      </c>
      <c r="CA47" s="223"/>
      <c r="CB47" s="223"/>
      <c r="CC47" s="223"/>
      <c r="CD47" s="223"/>
      <c r="CE47" s="223"/>
    </row>
    <row r="48" spans="1:83" x14ac:dyDescent="0.25">
      <c r="A48" s="228">
        <v>44</v>
      </c>
      <c r="B48" s="228" t="str">
        <f>'APH KIC KIA PC'!I48</f>
        <v>Välj…</v>
      </c>
      <c r="C48" s="228" t="str">
        <f>'APH KIC KIA PC'!K48</f>
        <v>Välj…</v>
      </c>
      <c r="D48" s="227">
        <v>1</v>
      </c>
      <c r="E48" s="269" t="str">
        <f>TRIM('APH KIC KIA PC'!D48)</f>
        <v/>
      </c>
      <c r="F48" s="226" t="str">
        <f>TRIM('1. Artikeldata Grund'!E48)</f>
        <v/>
      </c>
      <c r="G48" s="275" t="s">
        <v>1895</v>
      </c>
      <c r="H48" s="223"/>
      <c r="I48" s="223"/>
      <c r="J48" s="223"/>
      <c r="K48" s="223"/>
      <c r="L48" s="223"/>
      <c r="M48" s="2" cm="1">
        <f t="array" ref="M48">IF('APH KIC KIA PC'!S48&lt;&gt;"WEB",1,_xlfn.IFS('APH KIC KIA PC'!K48=Tabeller!$AI$4,'APH KIC KIA PC'!Q48,'APH KIC KIA PC'!K48=Tabeller!$AI$5,106628))</f>
        <v>1</v>
      </c>
      <c r="N48" s="272" t="str" cm="1">
        <f t="array" ref="N48">TRIM(IFERROR(IF('APH KIC KIA PC'!M48=200,'2. Artikeldata Utökad'!I48,(_xlfn.IFS('APH KIC KIA PC'!K48=Tabeller!$AI$4,'1. Artikeldata Grund'!F48,AND('APH KIC KIA PC'!K48=Tabeller!$AI$5,'APH KIC KIA PC'!M48&lt;&gt;200),'APH KIC KIA PC'!D48,'APH KIC KIA PC'!M48=200,'2. Artikeldata Utökad'!I48))),""))</f>
        <v/>
      </c>
      <c r="O48" s="270" t="str">
        <f>'APH KIC KIA PC'!E48</f>
        <v/>
      </c>
      <c r="P48" s="269" t="str">
        <f>TRIM('APH KIC KIA PC'!R48)</f>
        <v/>
      </c>
      <c r="Q48" s="223"/>
      <c r="R48" s="271" t="str" cm="1">
        <f t="array" ref="R48">IFERROR(_xlfn.IFS('4. Inköpsdata'!M48=25%,41,'4. Inköpsdata'!M48=12%,42,'4. Inköpsdata'!M48=6%,43,'4. Inköpsdata'!M48="Momsfritt",38),"")</f>
        <v/>
      </c>
      <c r="S48" s="227" t="str">
        <f>'APH KIC KIA PC'!S48</f>
        <v xml:space="preserve">  Välj…</v>
      </c>
      <c r="T48" s="373" t="str">
        <f>'APH KIC KIA PC'!E48</f>
        <v/>
      </c>
      <c r="U48" s="227"/>
      <c r="V48" s="223"/>
      <c r="W48" s="223"/>
      <c r="X48" s="223"/>
      <c r="Y48" s="223"/>
      <c r="Z48" s="227" t="str">
        <f>TRIM(IF('1. Artikeldata Grund'!K48="","",IF('1. Artikeldata Grund'!K48=1,_xlfn.CONCAT('1. Artikeldata Grund'!K48," ","dag"),_xlfn.CONCAT('1. Artikeldata Grund'!K48," ","dagar"))))</f>
        <v/>
      </c>
      <c r="AA48" s="227" t="str">
        <f>TRIM(IF('1. Artikeldata Grund'!L48="","",IF('1. Artikeldata Grund'!L48=1,_xlfn.CONCAT('1. Artikeldata Grund'!L48," ","dag"),_xlfn.CONCAT('1. Artikeldata Grund'!L48," ","dagar"))))</f>
        <v/>
      </c>
      <c r="AB48" s="223"/>
      <c r="AC48" s="223"/>
      <c r="AD48" s="223"/>
      <c r="AE48" s="227">
        <v>1</v>
      </c>
      <c r="AF48" s="223"/>
      <c r="AG48" s="269" t="str">
        <f>TRIM('APH KIC KIA PC'!T48)</f>
        <v/>
      </c>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72" t="s">
        <v>2005</v>
      </c>
      <c r="BD48" s="272" t="str">
        <f>IF('2. Artikeldata Utökad'!G48="Välj…","",LEFT('2. Artikeldata Utökad'!G48,1))</f>
        <v xml:space="preserve"> </v>
      </c>
      <c r="BE48" s="223"/>
      <c r="BF48" s="223"/>
      <c r="BG48" s="223"/>
      <c r="BH48" s="223"/>
      <c r="BI48" s="223"/>
      <c r="BJ48" s="223"/>
      <c r="BK48" s="223"/>
      <c r="BL48" s="269" t="str">
        <f>TRIM(IF('APH KIC KIA PC'!S48="WEB","",'2. Artikeldata Utökad'!P48))</f>
        <v/>
      </c>
      <c r="BM48" s="269" t="str">
        <f>TRIM(IF('APH KIC KIA PC'!S48="WEB","",'2. Artikeldata Utökad'!Q48))</f>
        <v/>
      </c>
      <c r="BN48" s="269" t="str">
        <f>TRIM(IF('APH KIC KIA PC'!S48="WEB","",'2. Artikeldata Utökad'!R48))</f>
        <v/>
      </c>
      <c r="BO48" s="269" t="str">
        <f>IF('2. Artikeldata Utökad'!F48="","",'2. Artikeldata Utökad'!F48)</f>
        <v xml:space="preserve">  Välj…</v>
      </c>
      <c r="BP48" s="269" t="str">
        <f>TRIM(IF('2. Artikeldata Utökad'!E48="","",'2. Artikeldata Utökad'!E48))</f>
        <v/>
      </c>
      <c r="BQ48" s="269" t="str">
        <f>TRIM(IF('APH KIC KIA PC'!S48="WEB","",'2. Artikeldata Utökad'!S48))</f>
        <v/>
      </c>
      <c r="BR48" s="227">
        <v>1</v>
      </c>
      <c r="BS48" s="269" t="str">
        <f>TRIM(IF('APH KIC KIA PC'!S48="WEB","",'2. Artikeldata Utökad'!T48))</f>
        <v/>
      </c>
      <c r="BT48" s="223"/>
      <c r="BU48" s="223"/>
      <c r="BV48" s="269" t="str">
        <f>TRIM(IF('APH KIC KIA PC'!M48&lt;&gt;200,'APH KIC KIA PC'!D48,'2. Artikeldata Utökad'!I48))</f>
        <v/>
      </c>
      <c r="BW48" s="269" t="str">
        <f>TRIM('2. Artikeldata Utökad'!D48)</f>
        <v/>
      </c>
      <c r="BX48" s="226" t="str">
        <f>LEFT('2. Artikeldata Utökad'!H48,1)</f>
        <v xml:space="preserve"> </v>
      </c>
      <c r="BY48" s="226" t="str">
        <f>TRIM(LEFT('2. Artikeldata Utökad'!J48,2))</f>
        <v/>
      </c>
      <c r="BZ48" s="227" t="s">
        <v>2005</v>
      </c>
      <c r="CA48" s="223"/>
      <c r="CB48" s="223"/>
      <c r="CC48" s="223"/>
      <c r="CD48" s="223"/>
      <c r="CE48" s="223"/>
    </row>
    <row r="49" spans="1:83" x14ac:dyDescent="0.25">
      <c r="A49" s="228">
        <v>45</v>
      </c>
      <c r="B49" s="228" t="str">
        <f>'APH KIC KIA PC'!I49</f>
        <v>Välj…</v>
      </c>
      <c r="C49" s="228" t="str">
        <f>'APH KIC KIA PC'!K49</f>
        <v>Välj…</v>
      </c>
      <c r="D49" s="227">
        <v>1</v>
      </c>
      <c r="E49" s="269" t="str">
        <f>TRIM('APH KIC KIA PC'!D49)</f>
        <v/>
      </c>
      <c r="F49" s="226" t="str">
        <f>TRIM('1. Artikeldata Grund'!E49)</f>
        <v/>
      </c>
      <c r="G49" s="275" t="s">
        <v>1895</v>
      </c>
      <c r="H49" s="223"/>
      <c r="I49" s="223"/>
      <c r="J49" s="223"/>
      <c r="K49" s="223"/>
      <c r="L49" s="223"/>
      <c r="M49" s="2" cm="1">
        <f t="array" ref="M49">IF('APH KIC KIA PC'!S49&lt;&gt;"WEB",1,_xlfn.IFS('APH KIC KIA PC'!K49=Tabeller!$AI$4,'APH KIC KIA PC'!Q49,'APH KIC KIA PC'!K49=Tabeller!$AI$5,106628))</f>
        <v>1</v>
      </c>
      <c r="N49" s="272" t="str" cm="1">
        <f t="array" ref="N49">TRIM(IFERROR(IF('APH KIC KIA PC'!M49=200,'2. Artikeldata Utökad'!I49,(_xlfn.IFS('APH KIC KIA PC'!K49=Tabeller!$AI$4,'1. Artikeldata Grund'!F49,AND('APH KIC KIA PC'!K49=Tabeller!$AI$5,'APH KIC KIA PC'!M49&lt;&gt;200),'APH KIC KIA PC'!D49,'APH KIC KIA PC'!M49=200,'2. Artikeldata Utökad'!I49))),""))</f>
        <v/>
      </c>
      <c r="O49" s="270" t="str">
        <f>'APH KIC KIA PC'!E49</f>
        <v/>
      </c>
      <c r="P49" s="269" t="str">
        <f>TRIM('APH KIC KIA PC'!R49)</f>
        <v/>
      </c>
      <c r="Q49" s="223"/>
      <c r="R49" s="271" t="str" cm="1">
        <f t="array" ref="R49">IFERROR(_xlfn.IFS('4. Inköpsdata'!M49=25%,41,'4. Inköpsdata'!M49=12%,42,'4. Inköpsdata'!M49=6%,43,'4. Inköpsdata'!M49="Momsfritt",38),"")</f>
        <v/>
      </c>
      <c r="S49" s="227" t="str">
        <f>'APH KIC KIA PC'!S49</f>
        <v xml:space="preserve">  Välj…</v>
      </c>
      <c r="T49" s="373" t="str">
        <f>'APH KIC KIA PC'!E49</f>
        <v/>
      </c>
      <c r="U49" s="227"/>
      <c r="V49" s="223"/>
      <c r="W49" s="223"/>
      <c r="X49" s="223"/>
      <c r="Y49" s="223"/>
      <c r="Z49" s="227" t="str">
        <f>TRIM(IF('1. Artikeldata Grund'!K49="","",IF('1. Artikeldata Grund'!K49=1,_xlfn.CONCAT('1. Artikeldata Grund'!K49," ","dag"),_xlfn.CONCAT('1. Artikeldata Grund'!K49," ","dagar"))))</f>
        <v/>
      </c>
      <c r="AA49" s="227" t="str">
        <f>TRIM(IF('1. Artikeldata Grund'!L49="","",IF('1. Artikeldata Grund'!L49=1,_xlfn.CONCAT('1. Artikeldata Grund'!L49," ","dag"),_xlfn.CONCAT('1. Artikeldata Grund'!L49," ","dagar"))))</f>
        <v/>
      </c>
      <c r="AB49" s="223"/>
      <c r="AC49" s="223"/>
      <c r="AD49" s="223"/>
      <c r="AE49" s="227">
        <v>1</v>
      </c>
      <c r="AF49" s="223"/>
      <c r="AG49" s="269" t="str">
        <f>TRIM('APH KIC KIA PC'!T49)</f>
        <v/>
      </c>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72" t="s">
        <v>2005</v>
      </c>
      <c r="BD49" s="272" t="str">
        <f>IF('2. Artikeldata Utökad'!G49="Välj…","",LEFT('2. Artikeldata Utökad'!G49,1))</f>
        <v xml:space="preserve"> </v>
      </c>
      <c r="BE49" s="223"/>
      <c r="BF49" s="223"/>
      <c r="BG49" s="223"/>
      <c r="BH49" s="223"/>
      <c r="BI49" s="223"/>
      <c r="BJ49" s="223"/>
      <c r="BK49" s="223"/>
      <c r="BL49" s="269" t="str">
        <f>TRIM(IF('APH KIC KIA PC'!S49="WEB","",'2. Artikeldata Utökad'!P49))</f>
        <v/>
      </c>
      <c r="BM49" s="269" t="str">
        <f>TRIM(IF('APH KIC KIA PC'!S49="WEB","",'2. Artikeldata Utökad'!Q49))</f>
        <v/>
      </c>
      <c r="BN49" s="269" t="str">
        <f>TRIM(IF('APH KIC KIA PC'!S49="WEB","",'2. Artikeldata Utökad'!R49))</f>
        <v/>
      </c>
      <c r="BO49" s="269" t="str">
        <f>IF('2. Artikeldata Utökad'!F49="","",'2. Artikeldata Utökad'!F49)</f>
        <v xml:space="preserve">  Välj…</v>
      </c>
      <c r="BP49" s="269" t="str">
        <f>TRIM(IF('2. Artikeldata Utökad'!E49="","",'2. Artikeldata Utökad'!E49))</f>
        <v/>
      </c>
      <c r="BQ49" s="269" t="str">
        <f>TRIM(IF('APH KIC KIA PC'!S49="WEB","",'2. Artikeldata Utökad'!S49))</f>
        <v/>
      </c>
      <c r="BR49" s="227">
        <v>1</v>
      </c>
      <c r="BS49" s="269" t="str">
        <f>TRIM(IF('APH KIC KIA PC'!S49="WEB","",'2. Artikeldata Utökad'!T49))</f>
        <v/>
      </c>
      <c r="BT49" s="223"/>
      <c r="BU49" s="223"/>
      <c r="BV49" s="269" t="str">
        <f>TRIM(IF('APH KIC KIA PC'!M49&lt;&gt;200,'APH KIC KIA PC'!D49,'2. Artikeldata Utökad'!I49))</f>
        <v/>
      </c>
      <c r="BW49" s="269" t="str">
        <f>TRIM('2. Artikeldata Utökad'!D49)</f>
        <v/>
      </c>
      <c r="BX49" s="226" t="str">
        <f>LEFT('2. Artikeldata Utökad'!H49,1)</f>
        <v xml:space="preserve"> </v>
      </c>
      <c r="BY49" s="226" t="str">
        <f>TRIM(LEFT('2. Artikeldata Utökad'!J49,2))</f>
        <v/>
      </c>
      <c r="BZ49" s="227" t="s">
        <v>2005</v>
      </c>
      <c r="CA49" s="223"/>
      <c r="CB49" s="223"/>
      <c r="CC49" s="223"/>
      <c r="CD49" s="223"/>
      <c r="CE49" s="223"/>
    </row>
    <row r="50" spans="1:83" x14ac:dyDescent="0.25">
      <c r="A50" s="228">
        <v>46</v>
      </c>
      <c r="B50" s="228" t="str">
        <f>'APH KIC KIA PC'!I50</f>
        <v>Välj…</v>
      </c>
      <c r="C50" s="228" t="str">
        <f>'APH KIC KIA PC'!K50</f>
        <v>Välj…</v>
      </c>
      <c r="D50" s="227">
        <v>1</v>
      </c>
      <c r="E50" s="269" t="str">
        <f>TRIM('APH KIC KIA PC'!D50)</f>
        <v/>
      </c>
      <c r="F50" s="226" t="str">
        <f>TRIM('1. Artikeldata Grund'!E50)</f>
        <v/>
      </c>
      <c r="G50" s="275" t="s">
        <v>1895</v>
      </c>
      <c r="H50" s="223"/>
      <c r="I50" s="223"/>
      <c r="J50" s="223"/>
      <c r="K50" s="223"/>
      <c r="L50" s="223"/>
      <c r="M50" s="2" cm="1">
        <f t="array" ref="M50">IF('APH KIC KIA PC'!S50&lt;&gt;"WEB",1,_xlfn.IFS('APH KIC KIA PC'!K50=Tabeller!$AI$4,'APH KIC KIA PC'!Q50,'APH KIC KIA PC'!K50=Tabeller!$AI$5,106628))</f>
        <v>1</v>
      </c>
      <c r="N50" s="272" t="str" cm="1">
        <f t="array" ref="N50">TRIM(IFERROR(IF('APH KIC KIA PC'!M50=200,'2. Artikeldata Utökad'!I50,(_xlfn.IFS('APH KIC KIA PC'!K50=Tabeller!$AI$4,'1. Artikeldata Grund'!F50,AND('APH KIC KIA PC'!K50=Tabeller!$AI$5,'APH KIC KIA PC'!M50&lt;&gt;200),'APH KIC KIA PC'!D50,'APH KIC KIA PC'!M50=200,'2. Artikeldata Utökad'!I50))),""))</f>
        <v/>
      </c>
      <c r="O50" s="270" t="str">
        <f>'APH KIC KIA PC'!E50</f>
        <v/>
      </c>
      <c r="P50" s="269" t="str">
        <f>TRIM('APH KIC KIA PC'!R50)</f>
        <v/>
      </c>
      <c r="Q50" s="223"/>
      <c r="R50" s="271" t="str" cm="1">
        <f t="array" ref="R50">IFERROR(_xlfn.IFS('4. Inköpsdata'!M50=25%,41,'4. Inköpsdata'!M50=12%,42,'4. Inköpsdata'!M50=6%,43,'4. Inköpsdata'!M50="Momsfritt",38),"")</f>
        <v/>
      </c>
      <c r="S50" s="227" t="str">
        <f>'APH KIC KIA PC'!S50</f>
        <v xml:space="preserve">  Välj…</v>
      </c>
      <c r="T50" s="373" t="str">
        <f>'APH KIC KIA PC'!E50</f>
        <v/>
      </c>
      <c r="U50" s="227"/>
      <c r="V50" s="223"/>
      <c r="W50" s="223"/>
      <c r="X50" s="223"/>
      <c r="Y50" s="223"/>
      <c r="Z50" s="227" t="str">
        <f>TRIM(IF('1. Artikeldata Grund'!K50="","",IF('1. Artikeldata Grund'!K50=1,_xlfn.CONCAT('1. Artikeldata Grund'!K50," ","dag"),_xlfn.CONCAT('1. Artikeldata Grund'!K50," ","dagar"))))</f>
        <v/>
      </c>
      <c r="AA50" s="227" t="str">
        <f>TRIM(IF('1. Artikeldata Grund'!L50="","",IF('1. Artikeldata Grund'!L50=1,_xlfn.CONCAT('1. Artikeldata Grund'!L50," ","dag"),_xlfn.CONCAT('1. Artikeldata Grund'!L50," ","dagar"))))</f>
        <v/>
      </c>
      <c r="AB50" s="223"/>
      <c r="AC50" s="223"/>
      <c r="AD50" s="223"/>
      <c r="AE50" s="227">
        <v>1</v>
      </c>
      <c r="AF50" s="223"/>
      <c r="AG50" s="269" t="str">
        <f>TRIM('APH KIC KIA PC'!T50)</f>
        <v/>
      </c>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72" t="s">
        <v>2005</v>
      </c>
      <c r="BD50" s="272" t="str">
        <f>IF('2. Artikeldata Utökad'!G50="Välj…","",LEFT('2. Artikeldata Utökad'!G50,1))</f>
        <v xml:space="preserve"> </v>
      </c>
      <c r="BE50" s="223"/>
      <c r="BF50" s="223"/>
      <c r="BG50" s="223"/>
      <c r="BH50" s="223"/>
      <c r="BI50" s="223"/>
      <c r="BJ50" s="223"/>
      <c r="BK50" s="223"/>
      <c r="BL50" s="269" t="str">
        <f>TRIM(IF('APH KIC KIA PC'!S50="WEB","",'2. Artikeldata Utökad'!P50))</f>
        <v/>
      </c>
      <c r="BM50" s="269" t="str">
        <f>TRIM(IF('APH KIC KIA PC'!S50="WEB","",'2. Artikeldata Utökad'!Q50))</f>
        <v/>
      </c>
      <c r="BN50" s="269" t="str">
        <f>TRIM(IF('APH KIC KIA PC'!S50="WEB","",'2. Artikeldata Utökad'!R50))</f>
        <v/>
      </c>
      <c r="BO50" s="269" t="str">
        <f>IF('2. Artikeldata Utökad'!F50="","",'2. Artikeldata Utökad'!F50)</f>
        <v xml:space="preserve">  Välj…</v>
      </c>
      <c r="BP50" s="269" t="str">
        <f>TRIM(IF('2. Artikeldata Utökad'!E50="","",'2. Artikeldata Utökad'!E50))</f>
        <v/>
      </c>
      <c r="BQ50" s="269" t="str">
        <f>TRIM(IF('APH KIC KIA PC'!S50="WEB","",'2. Artikeldata Utökad'!S50))</f>
        <v/>
      </c>
      <c r="BR50" s="227">
        <v>1</v>
      </c>
      <c r="BS50" s="269" t="str">
        <f>TRIM(IF('APH KIC KIA PC'!S50="WEB","",'2. Artikeldata Utökad'!T50))</f>
        <v/>
      </c>
      <c r="BT50" s="223"/>
      <c r="BU50" s="223"/>
      <c r="BV50" s="269" t="str">
        <f>TRIM(IF('APH KIC KIA PC'!M50&lt;&gt;200,'APH KIC KIA PC'!D50,'2. Artikeldata Utökad'!I50))</f>
        <v/>
      </c>
      <c r="BW50" s="269" t="str">
        <f>TRIM('2. Artikeldata Utökad'!D50)</f>
        <v/>
      </c>
      <c r="BX50" s="226" t="str">
        <f>LEFT('2. Artikeldata Utökad'!H50,1)</f>
        <v xml:space="preserve"> </v>
      </c>
      <c r="BY50" s="226" t="str">
        <f>TRIM(LEFT('2. Artikeldata Utökad'!J50,2))</f>
        <v/>
      </c>
      <c r="BZ50" s="227" t="s">
        <v>2005</v>
      </c>
      <c r="CA50" s="223"/>
      <c r="CB50" s="223"/>
      <c r="CC50" s="223"/>
      <c r="CD50" s="223"/>
      <c r="CE50" s="223"/>
    </row>
    <row r="51" spans="1:83" x14ac:dyDescent="0.25">
      <c r="A51" s="225">
        <v>47</v>
      </c>
      <c r="B51" s="228" t="str">
        <f>'APH KIC KIA PC'!I51</f>
        <v>Välj…</v>
      </c>
      <c r="C51" s="228" t="str">
        <f>'APH KIC KIA PC'!K51</f>
        <v>Välj…</v>
      </c>
      <c r="D51" s="227">
        <v>1</v>
      </c>
      <c r="E51" s="269" t="str">
        <f>TRIM('APH KIC KIA PC'!D51)</f>
        <v/>
      </c>
      <c r="F51" s="226" t="str">
        <f>TRIM('1. Artikeldata Grund'!E51)</f>
        <v/>
      </c>
      <c r="G51" s="275" t="s">
        <v>1895</v>
      </c>
      <c r="H51" s="223"/>
      <c r="I51" s="223"/>
      <c r="J51" s="223"/>
      <c r="K51" s="223"/>
      <c r="L51" s="223"/>
      <c r="M51" s="2" cm="1">
        <f t="array" ref="M51">IF('APH KIC KIA PC'!S51&lt;&gt;"WEB",1,_xlfn.IFS('APH KIC KIA PC'!K51=Tabeller!$AI$4,'APH KIC KIA PC'!Q51,'APH KIC KIA PC'!K51=Tabeller!$AI$5,106628))</f>
        <v>1</v>
      </c>
      <c r="N51" s="272" t="str" cm="1">
        <f t="array" ref="N51">TRIM(IFERROR(IF('APH KIC KIA PC'!M51=200,'2. Artikeldata Utökad'!I51,(_xlfn.IFS('APH KIC KIA PC'!K51=Tabeller!$AI$4,'1. Artikeldata Grund'!F51,AND('APH KIC KIA PC'!K51=Tabeller!$AI$5,'APH KIC KIA PC'!M51&lt;&gt;200),'APH KIC KIA PC'!D51,'APH KIC KIA PC'!M51=200,'2. Artikeldata Utökad'!I51))),""))</f>
        <v/>
      </c>
      <c r="O51" s="270" t="str">
        <f>'APH KIC KIA PC'!E51</f>
        <v/>
      </c>
      <c r="P51" s="269" t="str">
        <f>TRIM('APH KIC KIA PC'!R51)</f>
        <v/>
      </c>
      <c r="Q51" s="223"/>
      <c r="R51" s="271" t="str" cm="1">
        <f t="array" ref="R51">IFERROR(_xlfn.IFS('4. Inköpsdata'!M51=25%,41,'4. Inköpsdata'!M51=12%,42,'4. Inköpsdata'!M51=6%,43,'4. Inköpsdata'!M51="Momsfritt",38),"")</f>
        <v/>
      </c>
      <c r="S51" s="227" t="str">
        <f>'APH KIC KIA PC'!S51</f>
        <v xml:space="preserve">  Välj…</v>
      </c>
      <c r="T51" s="373" t="str">
        <f>'APH KIC KIA PC'!E51</f>
        <v/>
      </c>
      <c r="U51" s="227"/>
      <c r="V51" s="223"/>
      <c r="W51" s="223"/>
      <c r="X51" s="223"/>
      <c r="Y51" s="223"/>
      <c r="Z51" s="227" t="str">
        <f>TRIM(IF('1. Artikeldata Grund'!K51="","",IF('1. Artikeldata Grund'!K51=1,_xlfn.CONCAT('1. Artikeldata Grund'!K51," ","dag"),_xlfn.CONCAT('1. Artikeldata Grund'!K51," ","dagar"))))</f>
        <v/>
      </c>
      <c r="AA51" s="227" t="str">
        <f>TRIM(IF('1. Artikeldata Grund'!L51="","",IF('1. Artikeldata Grund'!L51=1,_xlfn.CONCAT('1. Artikeldata Grund'!L51," ","dag"),_xlfn.CONCAT('1. Artikeldata Grund'!L51," ","dagar"))))</f>
        <v/>
      </c>
      <c r="AB51" s="223"/>
      <c r="AC51" s="223"/>
      <c r="AD51" s="223"/>
      <c r="AE51" s="227">
        <v>1</v>
      </c>
      <c r="AF51" s="223"/>
      <c r="AG51" s="269" t="str">
        <f>TRIM('APH KIC KIA PC'!T51)</f>
        <v/>
      </c>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72" t="s">
        <v>2005</v>
      </c>
      <c r="BD51" s="272" t="str">
        <f>IF('2. Artikeldata Utökad'!G51="Välj…","",LEFT('2. Artikeldata Utökad'!G51,1))</f>
        <v xml:space="preserve"> </v>
      </c>
      <c r="BE51" s="223"/>
      <c r="BF51" s="223"/>
      <c r="BG51" s="223"/>
      <c r="BH51" s="223"/>
      <c r="BI51" s="223"/>
      <c r="BJ51" s="223"/>
      <c r="BK51" s="223"/>
      <c r="BL51" s="269" t="str">
        <f>TRIM(IF('APH KIC KIA PC'!S51="WEB","",'2. Artikeldata Utökad'!P51))</f>
        <v/>
      </c>
      <c r="BM51" s="269" t="str">
        <f>TRIM(IF('APH KIC KIA PC'!S51="WEB","",'2. Artikeldata Utökad'!Q51))</f>
        <v/>
      </c>
      <c r="BN51" s="269" t="str">
        <f>TRIM(IF('APH KIC KIA PC'!S51="WEB","",'2. Artikeldata Utökad'!R51))</f>
        <v/>
      </c>
      <c r="BO51" s="269" t="str">
        <f>IF('2. Artikeldata Utökad'!F51="","",'2. Artikeldata Utökad'!F51)</f>
        <v xml:space="preserve">  Välj…</v>
      </c>
      <c r="BP51" s="269" t="str">
        <f>TRIM(IF('2. Artikeldata Utökad'!E51="","",'2. Artikeldata Utökad'!E51))</f>
        <v/>
      </c>
      <c r="BQ51" s="269" t="str">
        <f>TRIM(IF('APH KIC KIA PC'!S51="WEB","",'2. Artikeldata Utökad'!S51))</f>
        <v/>
      </c>
      <c r="BR51" s="227">
        <v>1</v>
      </c>
      <c r="BS51" s="269" t="str">
        <f>TRIM(IF('APH KIC KIA PC'!S51="WEB","",'2. Artikeldata Utökad'!T51))</f>
        <v/>
      </c>
      <c r="BT51" s="223"/>
      <c r="BU51" s="223"/>
      <c r="BV51" s="269" t="str">
        <f>TRIM(IF('APH KIC KIA PC'!M51&lt;&gt;200,'APH KIC KIA PC'!D51,'2. Artikeldata Utökad'!I51))</f>
        <v/>
      </c>
      <c r="BW51" s="269" t="str">
        <f>TRIM('2. Artikeldata Utökad'!D51)</f>
        <v/>
      </c>
      <c r="BX51" s="226" t="str">
        <f>LEFT('2. Artikeldata Utökad'!H51,1)</f>
        <v xml:space="preserve"> </v>
      </c>
      <c r="BY51" s="226" t="str">
        <f>TRIM(LEFT('2. Artikeldata Utökad'!J51,2))</f>
        <v/>
      </c>
      <c r="BZ51" s="227" t="s">
        <v>2005</v>
      </c>
      <c r="CA51" s="223"/>
      <c r="CB51" s="223"/>
      <c r="CC51" s="223"/>
      <c r="CD51" s="223"/>
      <c r="CE51" s="223"/>
    </row>
    <row r="52" spans="1:83" x14ac:dyDescent="0.25">
      <c r="A52" s="228">
        <v>48</v>
      </c>
      <c r="B52" s="228" t="str">
        <f>'APH KIC KIA PC'!I52</f>
        <v>Välj…</v>
      </c>
      <c r="C52" s="228" t="str">
        <f>'APH KIC KIA PC'!K52</f>
        <v>Välj…</v>
      </c>
      <c r="D52" s="227">
        <v>1</v>
      </c>
      <c r="E52" s="269" t="str">
        <f>TRIM('APH KIC KIA PC'!D52)</f>
        <v/>
      </c>
      <c r="F52" s="226" t="str">
        <f>TRIM('1. Artikeldata Grund'!E52)</f>
        <v/>
      </c>
      <c r="G52" s="275" t="s">
        <v>1895</v>
      </c>
      <c r="H52" s="223"/>
      <c r="I52" s="223"/>
      <c r="J52" s="223"/>
      <c r="K52" s="223"/>
      <c r="L52" s="223"/>
      <c r="M52" s="2" cm="1">
        <f t="array" ref="M52">IF('APH KIC KIA PC'!S52&lt;&gt;"WEB",1,_xlfn.IFS('APH KIC KIA PC'!K52=Tabeller!$AI$4,'APH KIC KIA PC'!Q52,'APH KIC KIA PC'!K52=Tabeller!$AI$5,106628))</f>
        <v>1</v>
      </c>
      <c r="N52" s="272" t="str" cm="1">
        <f t="array" ref="N52">TRIM(IFERROR(IF('APH KIC KIA PC'!M52=200,'2. Artikeldata Utökad'!I52,(_xlfn.IFS('APH KIC KIA PC'!K52=Tabeller!$AI$4,'1. Artikeldata Grund'!F52,AND('APH KIC KIA PC'!K52=Tabeller!$AI$5,'APH KIC KIA PC'!M52&lt;&gt;200),'APH KIC KIA PC'!D52,'APH KIC KIA PC'!M52=200,'2. Artikeldata Utökad'!I52))),""))</f>
        <v/>
      </c>
      <c r="O52" s="270" t="str">
        <f>'APH KIC KIA PC'!E52</f>
        <v/>
      </c>
      <c r="P52" s="269" t="str">
        <f>TRIM('APH KIC KIA PC'!R52)</f>
        <v/>
      </c>
      <c r="Q52" s="223"/>
      <c r="R52" s="271" t="str" cm="1">
        <f t="array" ref="R52">IFERROR(_xlfn.IFS('4. Inköpsdata'!M52=25%,41,'4. Inköpsdata'!M52=12%,42,'4. Inköpsdata'!M52=6%,43,'4. Inköpsdata'!M52="Momsfritt",38),"")</f>
        <v/>
      </c>
      <c r="S52" s="227" t="str">
        <f>'APH KIC KIA PC'!S52</f>
        <v xml:space="preserve">  Välj…</v>
      </c>
      <c r="T52" s="373" t="str">
        <f>'APH KIC KIA PC'!E52</f>
        <v/>
      </c>
      <c r="U52" s="227"/>
      <c r="V52" s="223"/>
      <c r="W52" s="223"/>
      <c r="X52" s="223"/>
      <c r="Y52" s="223"/>
      <c r="Z52" s="227" t="str">
        <f>TRIM(IF('1. Artikeldata Grund'!K52="","",IF('1. Artikeldata Grund'!K52=1,_xlfn.CONCAT('1. Artikeldata Grund'!K52," ","dag"),_xlfn.CONCAT('1. Artikeldata Grund'!K52," ","dagar"))))</f>
        <v/>
      </c>
      <c r="AA52" s="227" t="str">
        <f>TRIM(IF('1. Artikeldata Grund'!L52="","",IF('1. Artikeldata Grund'!L52=1,_xlfn.CONCAT('1. Artikeldata Grund'!L52," ","dag"),_xlfn.CONCAT('1. Artikeldata Grund'!L52," ","dagar"))))</f>
        <v/>
      </c>
      <c r="AB52" s="223"/>
      <c r="AC52" s="223"/>
      <c r="AD52" s="223"/>
      <c r="AE52" s="227">
        <v>1</v>
      </c>
      <c r="AF52" s="223"/>
      <c r="AG52" s="269" t="str">
        <f>TRIM('APH KIC KIA PC'!T52)</f>
        <v/>
      </c>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72" t="s">
        <v>2005</v>
      </c>
      <c r="BD52" s="272" t="str">
        <f>IF('2. Artikeldata Utökad'!G52="Välj…","",LEFT('2. Artikeldata Utökad'!G52,1))</f>
        <v xml:space="preserve"> </v>
      </c>
      <c r="BE52" s="223"/>
      <c r="BF52" s="223"/>
      <c r="BG52" s="223"/>
      <c r="BH52" s="223"/>
      <c r="BI52" s="223"/>
      <c r="BJ52" s="223"/>
      <c r="BK52" s="223"/>
      <c r="BL52" s="269" t="str">
        <f>TRIM(IF('APH KIC KIA PC'!S52="WEB","",'2. Artikeldata Utökad'!P52))</f>
        <v/>
      </c>
      <c r="BM52" s="269" t="str">
        <f>TRIM(IF('APH KIC KIA PC'!S52="WEB","",'2. Artikeldata Utökad'!Q52))</f>
        <v/>
      </c>
      <c r="BN52" s="269" t="str">
        <f>TRIM(IF('APH KIC KIA PC'!S52="WEB","",'2. Artikeldata Utökad'!R52))</f>
        <v/>
      </c>
      <c r="BO52" s="269" t="str">
        <f>IF('2. Artikeldata Utökad'!F52="","",'2. Artikeldata Utökad'!F52)</f>
        <v xml:space="preserve">  Välj…</v>
      </c>
      <c r="BP52" s="269" t="str">
        <f>TRIM(IF('2. Artikeldata Utökad'!E52="","",'2. Artikeldata Utökad'!E52))</f>
        <v/>
      </c>
      <c r="BQ52" s="269" t="str">
        <f>TRIM(IF('APH KIC KIA PC'!S52="WEB","",'2. Artikeldata Utökad'!S52))</f>
        <v/>
      </c>
      <c r="BR52" s="227">
        <v>1</v>
      </c>
      <c r="BS52" s="269" t="str">
        <f>TRIM(IF('APH KIC KIA PC'!S52="WEB","",'2. Artikeldata Utökad'!T52))</f>
        <v/>
      </c>
      <c r="BT52" s="223"/>
      <c r="BU52" s="223"/>
      <c r="BV52" s="269" t="str">
        <f>TRIM(IF('APH KIC KIA PC'!M52&lt;&gt;200,'APH KIC KIA PC'!D52,'2. Artikeldata Utökad'!I52))</f>
        <v/>
      </c>
      <c r="BW52" s="269" t="str">
        <f>TRIM('2. Artikeldata Utökad'!D52)</f>
        <v/>
      </c>
      <c r="BX52" s="226" t="str">
        <f>LEFT('2. Artikeldata Utökad'!H52,1)</f>
        <v xml:space="preserve"> </v>
      </c>
      <c r="BY52" s="226" t="str">
        <f>TRIM(LEFT('2. Artikeldata Utökad'!J52,2))</f>
        <v/>
      </c>
      <c r="BZ52" s="227" t="s">
        <v>2005</v>
      </c>
      <c r="CA52" s="223"/>
      <c r="CB52" s="223"/>
      <c r="CC52" s="223"/>
      <c r="CD52" s="223"/>
      <c r="CE52" s="223"/>
    </row>
    <row r="53" spans="1:83" x14ac:dyDescent="0.25">
      <c r="A53" s="228">
        <v>49</v>
      </c>
      <c r="B53" s="228" t="str">
        <f>'APH KIC KIA PC'!I53</f>
        <v>Välj…</v>
      </c>
      <c r="C53" s="228" t="str">
        <f>'APH KIC KIA PC'!K53</f>
        <v>Välj…</v>
      </c>
      <c r="D53" s="227">
        <v>1</v>
      </c>
      <c r="E53" s="269" t="str">
        <f>TRIM('APH KIC KIA PC'!D53)</f>
        <v/>
      </c>
      <c r="F53" s="226" t="str">
        <f>TRIM('1. Artikeldata Grund'!E53)</f>
        <v/>
      </c>
      <c r="G53" s="275" t="s">
        <v>1895</v>
      </c>
      <c r="H53" s="223"/>
      <c r="I53" s="223"/>
      <c r="J53" s="223"/>
      <c r="K53" s="223"/>
      <c r="L53" s="223"/>
      <c r="M53" s="2" cm="1">
        <f t="array" ref="M53">IF('APH KIC KIA PC'!S53&lt;&gt;"WEB",1,_xlfn.IFS('APH KIC KIA PC'!K53=Tabeller!$AI$4,'APH KIC KIA PC'!Q53,'APH KIC KIA PC'!K53=Tabeller!$AI$5,106628))</f>
        <v>1</v>
      </c>
      <c r="N53" s="272" t="str" cm="1">
        <f t="array" ref="N53">TRIM(IFERROR(IF('APH KIC KIA PC'!M53=200,'2. Artikeldata Utökad'!I53,(_xlfn.IFS('APH KIC KIA PC'!K53=Tabeller!$AI$4,'1. Artikeldata Grund'!F53,AND('APH KIC KIA PC'!K53=Tabeller!$AI$5,'APH KIC KIA PC'!M53&lt;&gt;200),'APH KIC KIA PC'!D53,'APH KIC KIA PC'!M53=200,'2. Artikeldata Utökad'!I53))),""))</f>
        <v/>
      </c>
      <c r="O53" s="270" t="str">
        <f>'APH KIC KIA PC'!E53</f>
        <v/>
      </c>
      <c r="P53" s="269" t="str">
        <f>TRIM('APH KIC KIA PC'!R53)</f>
        <v/>
      </c>
      <c r="Q53" s="223"/>
      <c r="R53" s="271" t="str" cm="1">
        <f t="array" ref="R53">IFERROR(_xlfn.IFS('4. Inköpsdata'!M53=25%,41,'4. Inköpsdata'!M53=12%,42,'4. Inköpsdata'!M53=6%,43,'4. Inköpsdata'!M53="Momsfritt",38),"")</f>
        <v/>
      </c>
      <c r="S53" s="227" t="str">
        <f>'APH KIC KIA PC'!S53</f>
        <v xml:space="preserve">  Välj…</v>
      </c>
      <c r="T53" s="373" t="str">
        <f>'APH KIC KIA PC'!E53</f>
        <v/>
      </c>
      <c r="U53" s="227"/>
      <c r="V53" s="223"/>
      <c r="W53" s="223"/>
      <c r="X53" s="223"/>
      <c r="Y53" s="223"/>
      <c r="Z53" s="227" t="str">
        <f>TRIM(IF('1. Artikeldata Grund'!K53="","",IF('1. Artikeldata Grund'!K53=1,_xlfn.CONCAT('1. Artikeldata Grund'!K53," ","dag"),_xlfn.CONCAT('1. Artikeldata Grund'!K53," ","dagar"))))</f>
        <v/>
      </c>
      <c r="AA53" s="227" t="str">
        <f>TRIM(IF('1. Artikeldata Grund'!L53="","",IF('1. Artikeldata Grund'!L53=1,_xlfn.CONCAT('1. Artikeldata Grund'!L53," ","dag"),_xlfn.CONCAT('1. Artikeldata Grund'!L53," ","dagar"))))</f>
        <v/>
      </c>
      <c r="AB53" s="223"/>
      <c r="AC53" s="223"/>
      <c r="AD53" s="223"/>
      <c r="AE53" s="227">
        <v>1</v>
      </c>
      <c r="AF53" s="223"/>
      <c r="AG53" s="269" t="str">
        <f>TRIM('APH KIC KIA PC'!T53)</f>
        <v/>
      </c>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72" t="s">
        <v>2005</v>
      </c>
      <c r="BD53" s="272" t="str">
        <f>IF('2. Artikeldata Utökad'!G53="Välj…","",LEFT('2. Artikeldata Utökad'!G53,1))</f>
        <v xml:space="preserve"> </v>
      </c>
      <c r="BE53" s="223"/>
      <c r="BF53" s="223"/>
      <c r="BG53" s="223"/>
      <c r="BH53" s="223"/>
      <c r="BI53" s="223"/>
      <c r="BJ53" s="223"/>
      <c r="BK53" s="223"/>
      <c r="BL53" s="269" t="str">
        <f>TRIM(IF('APH KIC KIA PC'!S53="WEB","",'2. Artikeldata Utökad'!P53))</f>
        <v/>
      </c>
      <c r="BM53" s="269" t="str">
        <f>TRIM(IF('APH KIC KIA PC'!S53="WEB","",'2. Artikeldata Utökad'!Q53))</f>
        <v/>
      </c>
      <c r="BN53" s="269" t="str">
        <f>TRIM(IF('APH KIC KIA PC'!S53="WEB","",'2. Artikeldata Utökad'!R53))</f>
        <v/>
      </c>
      <c r="BO53" s="269" t="str">
        <f>IF('2. Artikeldata Utökad'!F53="","",'2. Artikeldata Utökad'!F53)</f>
        <v xml:space="preserve">  Välj…</v>
      </c>
      <c r="BP53" s="269" t="str">
        <f>TRIM(IF('2. Artikeldata Utökad'!E53="","",'2. Artikeldata Utökad'!E53))</f>
        <v/>
      </c>
      <c r="BQ53" s="269" t="str">
        <f>TRIM(IF('APH KIC KIA PC'!S53="WEB","",'2. Artikeldata Utökad'!S53))</f>
        <v/>
      </c>
      <c r="BR53" s="227">
        <v>1</v>
      </c>
      <c r="BS53" s="269" t="str">
        <f>TRIM(IF('APH KIC KIA PC'!S53="WEB","",'2. Artikeldata Utökad'!T53))</f>
        <v/>
      </c>
      <c r="BT53" s="223"/>
      <c r="BU53" s="223"/>
      <c r="BV53" s="269" t="str">
        <f>TRIM(IF('APH KIC KIA PC'!M53&lt;&gt;200,'APH KIC KIA PC'!D53,'2. Artikeldata Utökad'!I53))</f>
        <v/>
      </c>
      <c r="BW53" s="269" t="str">
        <f>TRIM('2. Artikeldata Utökad'!D53)</f>
        <v/>
      </c>
      <c r="BX53" s="226" t="str">
        <f>LEFT('2. Artikeldata Utökad'!H53,1)</f>
        <v xml:space="preserve"> </v>
      </c>
      <c r="BY53" s="226" t="str">
        <f>TRIM(LEFT('2. Artikeldata Utökad'!J53,2))</f>
        <v/>
      </c>
      <c r="BZ53" s="227" t="s">
        <v>2005</v>
      </c>
      <c r="CA53" s="223"/>
      <c r="CB53" s="223"/>
      <c r="CC53" s="223"/>
      <c r="CD53" s="223"/>
      <c r="CE53" s="223"/>
    </row>
    <row r="54" spans="1:83" x14ac:dyDescent="0.25">
      <c r="A54" s="228">
        <v>50</v>
      </c>
      <c r="B54" s="228" t="str">
        <f>'APH KIC KIA PC'!I54</f>
        <v>Välj…</v>
      </c>
      <c r="C54" s="228" t="str">
        <f>'APH KIC KIA PC'!K54</f>
        <v>Välj…</v>
      </c>
      <c r="D54" s="227">
        <v>1</v>
      </c>
      <c r="E54" s="269" t="str">
        <f>TRIM('APH KIC KIA PC'!D54)</f>
        <v/>
      </c>
      <c r="F54" s="226" t="str">
        <f>TRIM('1. Artikeldata Grund'!E54)</f>
        <v/>
      </c>
      <c r="G54" s="275" t="s">
        <v>1895</v>
      </c>
      <c r="H54" s="223"/>
      <c r="I54" s="223"/>
      <c r="J54" s="223"/>
      <c r="K54" s="223"/>
      <c r="L54" s="223"/>
      <c r="M54" s="2" cm="1">
        <f t="array" ref="M54">IF('APH KIC KIA PC'!S54&lt;&gt;"WEB",1,_xlfn.IFS('APH KIC KIA PC'!K54=Tabeller!$AI$4,'APH KIC KIA PC'!Q54,'APH KIC KIA PC'!K54=Tabeller!$AI$5,106628))</f>
        <v>1</v>
      </c>
      <c r="N54" s="272" t="str" cm="1">
        <f t="array" ref="N54">TRIM(IFERROR(IF('APH KIC KIA PC'!M54=200,'2. Artikeldata Utökad'!I54,(_xlfn.IFS('APH KIC KIA PC'!K54=Tabeller!$AI$4,'1. Artikeldata Grund'!F54,AND('APH KIC KIA PC'!K54=Tabeller!$AI$5,'APH KIC KIA PC'!M54&lt;&gt;200),'APH KIC KIA PC'!D54,'APH KIC KIA PC'!M54=200,'2. Artikeldata Utökad'!I54))),""))</f>
        <v/>
      </c>
      <c r="O54" s="270" t="str">
        <f>'APH KIC KIA PC'!E54</f>
        <v/>
      </c>
      <c r="P54" s="269" t="str">
        <f>TRIM('APH KIC KIA PC'!R54)</f>
        <v/>
      </c>
      <c r="Q54" s="223"/>
      <c r="R54" s="271" t="str" cm="1">
        <f t="array" ref="R54">IFERROR(_xlfn.IFS('4. Inköpsdata'!M54=25%,41,'4. Inköpsdata'!M54=12%,42,'4. Inköpsdata'!M54=6%,43,'4. Inköpsdata'!M54="Momsfritt",38),"")</f>
        <v/>
      </c>
      <c r="S54" s="227" t="str">
        <f>'APH KIC KIA PC'!S54</f>
        <v xml:space="preserve">  Välj…</v>
      </c>
      <c r="T54" s="373" t="str">
        <f>'APH KIC KIA PC'!E54</f>
        <v/>
      </c>
      <c r="U54" s="227"/>
      <c r="V54" s="223"/>
      <c r="W54" s="223"/>
      <c r="X54" s="223"/>
      <c r="Y54" s="223"/>
      <c r="Z54" s="227" t="str">
        <f>TRIM(IF('1. Artikeldata Grund'!K54="","",IF('1. Artikeldata Grund'!K54=1,_xlfn.CONCAT('1. Artikeldata Grund'!K54," ","dag"),_xlfn.CONCAT('1. Artikeldata Grund'!K54," ","dagar"))))</f>
        <v/>
      </c>
      <c r="AA54" s="227" t="str">
        <f>TRIM(IF('1. Artikeldata Grund'!L54="","",IF('1. Artikeldata Grund'!L54=1,_xlfn.CONCAT('1. Artikeldata Grund'!L54," ","dag"),_xlfn.CONCAT('1. Artikeldata Grund'!L54," ","dagar"))))</f>
        <v/>
      </c>
      <c r="AB54" s="223"/>
      <c r="AC54" s="223"/>
      <c r="AD54" s="223"/>
      <c r="AE54" s="227">
        <v>1</v>
      </c>
      <c r="AF54" s="223"/>
      <c r="AG54" s="269" t="str">
        <f>TRIM('APH KIC KIA PC'!T54)</f>
        <v/>
      </c>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72" t="s">
        <v>2005</v>
      </c>
      <c r="BD54" s="272" t="str">
        <f>IF('2. Artikeldata Utökad'!G54="Välj…","",LEFT('2. Artikeldata Utökad'!G54,1))</f>
        <v xml:space="preserve"> </v>
      </c>
      <c r="BE54" s="223"/>
      <c r="BF54" s="223"/>
      <c r="BG54" s="223"/>
      <c r="BH54" s="223"/>
      <c r="BI54" s="223"/>
      <c r="BJ54" s="223"/>
      <c r="BK54" s="223"/>
      <c r="BL54" s="269" t="str">
        <f>TRIM(IF('APH KIC KIA PC'!S54="WEB","",'2. Artikeldata Utökad'!P54))</f>
        <v/>
      </c>
      <c r="BM54" s="269" t="str">
        <f>TRIM(IF('APH KIC KIA PC'!S54="WEB","",'2. Artikeldata Utökad'!Q54))</f>
        <v/>
      </c>
      <c r="BN54" s="269" t="str">
        <f>TRIM(IF('APH KIC KIA PC'!S54="WEB","",'2. Artikeldata Utökad'!R54))</f>
        <v/>
      </c>
      <c r="BO54" s="269" t="str">
        <f>IF('2. Artikeldata Utökad'!F54="","",'2. Artikeldata Utökad'!F54)</f>
        <v xml:space="preserve">  Välj…</v>
      </c>
      <c r="BP54" s="269" t="str">
        <f>TRIM(IF('2. Artikeldata Utökad'!E54="","",'2. Artikeldata Utökad'!E54))</f>
        <v/>
      </c>
      <c r="BQ54" s="269" t="str">
        <f>TRIM(IF('APH KIC KIA PC'!S54="WEB","",'2. Artikeldata Utökad'!S54))</f>
        <v/>
      </c>
      <c r="BR54" s="227">
        <v>1</v>
      </c>
      <c r="BS54" s="269" t="str">
        <f>TRIM(IF('APH KIC KIA PC'!S54="WEB","",'2. Artikeldata Utökad'!T54))</f>
        <v/>
      </c>
      <c r="BT54" s="223"/>
      <c r="BU54" s="223"/>
      <c r="BV54" s="269" t="str">
        <f>TRIM(IF('APH KIC KIA PC'!M54&lt;&gt;200,'APH KIC KIA PC'!D54,'2. Artikeldata Utökad'!I54))</f>
        <v/>
      </c>
      <c r="BW54" s="269" t="str">
        <f>TRIM('2. Artikeldata Utökad'!D54)</f>
        <v/>
      </c>
      <c r="BX54" s="226" t="str">
        <f>LEFT('2. Artikeldata Utökad'!H54,1)</f>
        <v xml:space="preserve"> </v>
      </c>
      <c r="BY54" s="226" t="str">
        <f>TRIM(LEFT('2. Artikeldata Utökad'!J54,2))</f>
        <v/>
      </c>
      <c r="BZ54" s="227" t="s">
        <v>2005</v>
      </c>
      <c r="CA54" s="223"/>
      <c r="CB54" s="223"/>
      <c r="CC54" s="223"/>
      <c r="CD54" s="223"/>
      <c r="CE54" s="223"/>
    </row>
    <row r="55" spans="1:83" x14ac:dyDescent="0.25">
      <c r="A55" s="228">
        <v>51</v>
      </c>
      <c r="B55" s="228" t="str">
        <f>'APH KIC KIA PC'!I55</f>
        <v>Välj…</v>
      </c>
      <c r="C55" s="228" t="str">
        <f>'APH KIC KIA PC'!K55</f>
        <v>Välj…</v>
      </c>
      <c r="D55" s="227">
        <v>1</v>
      </c>
      <c r="E55" s="269" t="str">
        <f>TRIM('APH KIC KIA PC'!D55)</f>
        <v/>
      </c>
      <c r="F55" s="226" t="str">
        <f>TRIM('1. Artikeldata Grund'!E55)</f>
        <v/>
      </c>
      <c r="G55" s="275" t="s">
        <v>1895</v>
      </c>
      <c r="H55" s="223"/>
      <c r="I55" s="223"/>
      <c r="J55" s="223"/>
      <c r="K55" s="223"/>
      <c r="L55" s="223"/>
      <c r="M55" s="2" cm="1">
        <f t="array" ref="M55">IF('APH KIC KIA PC'!S55&lt;&gt;"WEB",1,_xlfn.IFS('APH KIC KIA PC'!K55=Tabeller!$AI$4,'APH KIC KIA PC'!Q55,'APH KIC KIA PC'!K55=Tabeller!$AI$5,106628))</f>
        <v>1</v>
      </c>
      <c r="N55" s="272" t="str" cm="1">
        <f t="array" ref="N55">TRIM(IFERROR(IF('APH KIC KIA PC'!M55=200,'2. Artikeldata Utökad'!I55,(_xlfn.IFS('APH KIC KIA PC'!K55=Tabeller!$AI$4,'1. Artikeldata Grund'!F55,AND('APH KIC KIA PC'!K55=Tabeller!$AI$5,'APH KIC KIA PC'!M55&lt;&gt;200),'APH KIC KIA PC'!D55,'APH KIC KIA PC'!M55=200,'2. Artikeldata Utökad'!I55))),""))</f>
        <v/>
      </c>
      <c r="O55" s="270" t="str">
        <f>'APH KIC KIA PC'!E55</f>
        <v/>
      </c>
      <c r="P55" s="269" t="str">
        <f>TRIM('APH KIC KIA PC'!R55)</f>
        <v/>
      </c>
      <c r="Q55" s="223"/>
      <c r="R55" s="271" t="str" cm="1">
        <f t="array" ref="R55">IFERROR(_xlfn.IFS('4. Inköpsdata'!M55=25%,41,'4. Inköpsdata'!M55=12%,42,'4. Inköpsdata'!M55=6%,43,'4. Inköpsdata'!M55="Momsfritt",38),"")</f>
        <v/>
      </c>
      <c r="S55" s="227" t="str">
        <f>'APH KIC KIA PC'!S55</f>
        <v xml:space="preserve">  Välj…</v>
      </c>
      <c r="T55" s="373" t="str">
        <f>'APH KIC KIA PC'!E55</f>
        <v/>
      </c>
      <c r="U55" s="227"/>
      <c r="V55" s="223"/>
      <c r="W55" s="223"/>
      <c r="X55" s="223"/>
      <c r="Y55" s="223"/>
      <c r="Z55" s="227" t="str">
        <f>TRIM(IF('1. Artikeldata Grund'!K55="","",IF('1. Artikeldata Grund'!K55=1,_xlfn.CONCAT('1. Artikeldata Grund'!K55," ","dag"),_xlfn.CONCAT('1. Artikeldata Grund'!K55," ","dagar"))))</f>
        <v/>
      </c>
      <c r="AA55" s="227" t="str">
        <f>TRIM(IF('1. Artikeldata Grund'!L55="","",IF('1. Artikeldata Grund'!L55=1,_xlfn.CONCAT('1. Artikeldata Grund'!L55," ","dag"),_xlfn.CONCAT('1. Artikeldata Grund'!L55," ","dagar"))))</f>
        <v/>
      </c>
      <c r="AB55" s="223"/>
      <c r="AC55" s="223"/>
      <c r="AD55" s="223"/>
      <c r="AE55" s="227">
        <v>1</v>
      </c>
      <c r="AF55" s="223"/>
      <c r="AG55" s="269" t="str">
        <f>TRIM('APH KIC KIA PC'!T55)</f>
        <v/>
      </c>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72" t="s">
        <v>2005</v>
      </c>
      <c r="BD55" s="272" t="str">
        <f>IF('2. Artikeldata Utökad'!G55="Välj…","",LEFT('2. Artikeldata Utökad'!G55,1))</f>
        <v xml:space="preserve"> </v>
      </c>
      <c r="BE55" s="223"/>
      <c r="BF55" s="223"/>
      <c r="BG55" s="223"/>
      <c r="BH55" s="223"/>
      <c r="BI55" s="223"/>
      <c r="BJ55" s="223"/>
      <c r="BK55" s="223"/>
      <c r="BL55" s="269" t="str">
        <f>TRIM(IF('APH KIC KIA PC'!S55="WEB","",'2. Artikeldata Utökad'!P55))</f>
        <v/>
      </c>
      <c r="BM55" s="269" t="str">
        <f>TRIM(IF('APH KIC KIA PC'!S55="WEB","",'2. Artikeldata Utökad'!Q55))</f>
        <v/>
      </c>
      <c r="BN55" s="269" t="str">
        <f>TRIM(IF('APH KIC KIA PC'!S55="WEB","",'2. Artikeldata Utökad'!R55))</f>
        <v/>
      </c>
      <c r="BO55" s="269" t="str">
        <f>IF('2. Artikeldata Utökad'!F55="","",'2. Artikeldata Utökad'!F55)</f>
        <v xml:space="preserve">  Välj…</v>
      </c>
      <c r="BP55" s="269" t="str">
        <f>TRIM(IF('2. Artikeldata Utökad'!E55="","",'2. Artikeldata Utökad'!E55))</f>
        <v/>
      </c>
      <c r="BQ55" s="269" t="str">
        <f>TRIM(IF('APH KIC KIA PC'!S55="WEB","",'2. Artikeldata Utökad'!S55))</f>
        <v/>
      </c>
      <c r="BR55" s="227">
        <v>1</v>
      </c>
      <c r="BS55" s="269" t="str">
        <f>TRIM(IF('APH KIC KIA PC'!S55="WEB","",'2. Artikeldata Utökad'!T55))</f>
        <v/>
      </c>
      <c r="BT55" s="223"/>
      <c r="BU55" s="223"/>
      <c r="BV55" s="269" t="str">
        <f>TRIM(IF('APH KIC KIA PC'!M55&lt;&gt;200,'APH KIC KIA PC'!D55,'2. Artikeldata Utökad'!I55))</f>
        <v/>
      </c>
      <c r="BW55" s="269" t="str">
        <f>TRIM('2. Artikeldata Utökad'!D55)</f>
        <v/>
      </c>
      <c r="BX55" s="226" t="str">
        <f>LEFT('2. Artikeldata Utökad'!H55,1)</f>
        <v xml:space="preserve"> </v>
      </c>
      <c r="BY55" s="226" t="str">
        <f>TRIM(LEFT('2. Artikeldata Utökad'!J55,2))</f>
        <v/>
      </c>
      <c r="BZ55" s="227" t="s">
        <v>2005</v>
      </c>
      <c r="CA55" s="223"/>
      <c r="CB55" s="223"/>
      <c r="CC55" s="223"/>
      <c r="CD55" s="223"/>
      <c r="CE55" s="223"/>
    </row>
    <row r="56" spans="1:83" x14ac:dyDescent="0.25">
      <c r="A56" s="228">
        <v>52</v>
      </c>
      <c r="B56" s="228" t="str">
        <f>'APH KIC KIA PC'!I56</f>
        <v>Välj…</v>
      </c>
      <c r="C56" s="228" t="str">
        <f>'APH KIC KIA PC'!K56</f>
        <v>Välj…</v>
      </c>
      <c r="D56" s="227">
        <v>1</v>
      </c>
      <c r="E56" s="269" t="str">
        <f>TRIM('APH KIC KIA PC'!D56)</f>
        <v/>
      </c>
      <c r="F56" s="226" t="str">
        <f>TRIM('1. Artikeldata Grund'!E56)</f>
        <v/>
      </c>
      <c r="G56" s="275" t="s">
        <v>1895</v>
      </c>
      <c r="H56" s="223"/>
      <c r="I56" s="223"/>
      <c r="J56" s="223"/>
      <c r="K56" s="223"/>
      <c r="L56" s="223"/>
      <c r="M56" s="2" cm="1">
        <f t="array" ref="M56">IF('APH KIC KIA PC'!S56&lt;&gt;"WEB",1,_xlfn.IFS('APH KIC KIA PC'!K56=Tabeller!$AI$4,'APH KIC KIA PC'!Q56,'APH KIC KIA PC'!K56=Tabeller!$AI$5,106628))</f>
        <v>1</v>
      </c>
      <c r="N56" s="272" t="str" cm="1">
        <f t="array" ref="N56">TRIM(IFERROR(IF('APH KIC KIA PC'!M56=200,'2. Artikeldata Utökad'!I56,(_xlfn.IFS('APH KIC KIA PC'!K56=Tabeller!$AI$4,'1. Artikeldata Grund'!F56,AND('APH KIC KIA PC'!K56=Tabeller!$AI$5,'APH KIC KIA PC'!M56&lt;&gt;200),'APH KIC KIA PC'!D56,'APH KIC KIA PC'!M56=200,'2. Artikeldata Utökad'!I56))),""))</f>
        <v/>
      </c>
      <c r="O56" s="270" t="str">
        <f>'APH KIC KIA PC'!E56</f>
        <v/>
      </c>
      <c r="P56" s="269" t="str">
        <f>TRIM('APH KIC KIA PC'!R56)</f>
        <v/>
      </c>
      <c r="Q56" s="223"/>
      <c r="R56" s="271" t="str" cm="1">
        <f t="array" ref="R56">IFERROR(_xlfn.IFS('4. Inköpsdata'!M56=25%,41,'4. Inköpsdata'!M56=12%,42,'4. Inköpsdata'!M56=6%,43,'4. Inköpsdata'!M56="Momsfritt",38),"")</f>
        <v/>
      </c>
      <c r="S56" s="227" t="str">
        <f>'APH KIC KIA PC'!S56</f>
        <v xml:space="preserve">  Välj…</v>
      </c>
      <c r="T56" s="373" t="str">
        <f>'APH KIC KIA PC'!E56</f>
        <v/>
      </c>
      <c r="U56" s="227"/>
      <c r="V56" s="223"/>
      <c r="W56" s="223"/>
      <c r="X56" s="223"/>
      <c r="Y56" s="223"/>
      <c r="Z56" s="227" t="str">
        <f>TRIM(IF('1. Artikeldata Grund'!K56="","",IF('1. Artikeldata Grund'!K56=1,_xlfn.CONCAT('1. Artikeldata Grund'!K56," ","dag"),_xlfn.CONCAT('1. Artikeldata Grund'!K56," ","dagar"))))</f>
        <v/>
      </c>
      <c r="AA56" s="227" t="str">
        <f>TRIM(IF('1. Artikeldata Grund'!L56="","",IF('1. Artikeldata Grund'!L56=1,_xlfn.CONCAT('1. Artikeldata Grund'!L56," ","dag"),_xlfn.CONCAT('1. Artikeldata Grund'!L56," ","dagar"))))</f>
        <v/>
      </c>
      <c r="AB56" s="223"/>
      <c r="AC56" s="223"/>
      <c r="AD56" s="223"/>
      <c r="AE56" s="227">
        <v>1</v>
      </c>
      <c r="AF56" s="223"/>
      <c r="AG56" s="269" t="str">
        <f>TRIM('APH KIC KIA PC'!T56)</f>
        <v/>
      </c>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72" t="s">
        <v>2005</v>
      </c>
      <c r="BD56" s="272" t="str">
        <f>IF('2. Artikeldata Utökad'!G56="Välj…","",LEFT('2. Artikeldata Utökad'!G56,1))</f>
        <v xml:space="preserve"> </v>
      </c>
      <c r="BE56" s="223"/>
      <c r="BF56" s="223"/>
      <c r="BG56" s="223"/>
      <c r="BH56" s="223"/>
      <c r="BI56" s="223"/>
      <c r="BJ56" s="223"/>
      <c r="BK56" s="223"/>
      <c r="BL56" s="269" t="str">
        <f>TRIM(IF('APH KIC KIA PC'!S56="WEB","",'2. Artikeldata Utökad'!P56))</f>
        <v/>
      </c>
      <c r="BM56" s="269" t="str">
        <f>TRIM(IF('APH KIC KIA PC'!S56="WEB","",'2. Artikeldata Utökad'!Q56))</f>
        <v/>
      </c>
      <c r="BN56" s="269" t="str">
        <f>TRIM(IF('APH KIC KIA PC'!S56="WEB","",'2. Artikeldata Utökad'!R56))</f>
        <v/>
      </c>
      <c r="BO56" s="269" t="str">
        <f>IF('2. Artikeldata Utökad'!F56="","",'2. Artikeldata Utökad'!F56)</f>
        <v xml:space="preserve">  Välj…</v>
      </c>
      <c r="BP56" s="269" t="str">
        <f>TRIM(IF('2. Artikeldata Utökad'!E56="","",'2. Artikeldata Utökad'!E56))</f>
        <v/>
      </c>
      <c r="BQ56" s="269" t="str">
        <f>TRIM(IF('APH KIC KIA PC'!S56="WEB","",'2. Artikeldata Utökad'!S56))</f>
        <v/>
      </c>
      <c r="BR56" s="227">
        <v>1</v>
      </c>
      <c r="BS56" s="269" t="str">
        <f>TRIM(IF('APH KIC KIA PC'!S56="WEB","",'2. Artikeldata Utökad'!T56))</f>
        <v/>
      </c>
      <c r="BT56" s="223"/>
      <c r="BU56" s="223"/>
      <c r="BV56" s="269" t="str">
        <f>TRIM(IF('APH KIC KIA PC'!M56&lt;&gt;200,'APH KIC KIA PC'!D56,'2. Artikeldata Utökad'!I56))</f>
        <v/>
      </c>
      <c r="BW56" s="269" t="str">
        <f>TRIM('2. Artikeldata Utökad'!D56)</f>
        <v/>
      </c>
      <c r="BX56" s="226" t="str">
        <f>LEFT('2. Artikeldata Utökad'!H56,1)</f>
        <v xml:space="preserve"> </v>
      </c>
      <c r="BY56" s="226" t="str">
        <f>TRIM(LEFT('2. Artikeldata Utökad'!J56,2))</f>
        <v/>
      </c>
      <c r="BZ56" s="227" t="s">
        <v>2005</v>
      </c>
      <c r="CA56" s="223"/>
      <c r="CB56" s="223"/>
      <c r="CC56" s="223"/>
      <c r="CD56" s="223"/>
      <c r="CE56" s="223"/>
    </row>
    <row r="57" spans="1:83" x14ac:dyDescent="0.25">
      <c r="A57" s="228">
        <v>53</v>
      </c>
      <c r="B57" s="228" t="str">
        <f>'APH KIC KIA PC'!I57</f>
        <v>Välj…</v>
      </c>
      <c r="C57" s="228" t="str">
        <f>'APH KIC KIA PC'!K57</f>
        <v>Välj…</v>
      </c>
      <c r="D57" s="227">
        <v>1</v>
      </c>
      <c r="E57" s="269" t="str">
        <f>TRIM('APH KIC KIA PC'!D57)</f>
        <v/>
      </c>
      <c r="F57" s="226" t="str">
        <f>TRIM('1. Artikeldata Grund'!E57)</f>
        <v/>
      </c>
      <c r="G57" s="275" t="s">
        <v>1895</v>
      </c>
      <c r="H57" s="223"/>
      <c r="I57" s="223"/>
      <c r="J57" s="223"/>
      <c r="K57" s="223"/>
      <c r="L57" s="223"/>
      <c r="M57" s="2" cm="1">
        <f t="array" ref="M57">IF('APH KIC KIA PC'!S57&lt;&gt;"WEB",1,_xlfn.IFS('APH KIC KIA PC'!K57=Tabeller!$AI$4,'APH KIC KIA PC'!Q57,'APH KIC KIA PC'!K57=Tabeller!$AI$5,106628))</f>
        <v>1</v>
      </c>
      <c r="N57" s="272" t="str" cm="1">
        <f t="array" ref="N57">TRIM(IFERROR(IF('APH KIC KIA PC'!M57=200,'2. Artikeldata Utökad'!I57,(_xlfn.IFS('APH KIC KIA PC'!K57=Tabeller!$AI$4,'1. Artikeldata Grund'!F57,AND('APH KIC KIA PC'!K57=Tabeller!$AI$5,'APH KIC KIA PC'!M57&lt;&gt;200),'APH KIC KIA PC'!D57,'APH KIC KIA PC'!M57=200,'2. Artikeldata Utökad'!I57))),""))</f>
        <v/>
      </c>
      <c r="O57" s="270" t="str">
        <f>'APH KIC KIA PC'!E57</f>
        <v/>
      </c>
      <c r="P57" s="269" t="str">
        <f>TRIM('APH KIC KIA PC'!R57)</f>
        <v/>
      </c>
      <c r="Q57" s="223"/>
      <c r="R57" s="271" t="str" cm="1">
        <f t="array" ref="R57">IFERROR(_xlfn.IFS('4. Inköpsdata'!M57=25%,41,'4. Inköpsdata'!M57=12%,42,'4. Inköpsdata'!M57=6%,43,'4. Inköpsdata'!M57="Momsfritt",38),"")</f>
        <v/>
      </c>
      <c r="S57" s="227" t="str">
        <f>'APH KIC KIA PC'!S57</f>
        <v xml:space="preserve">  Välj…</v>
      </c>
      <c r="T57" s="373" t="str">
        <f>'APH KIC KIA PC'!E57</f>
        <v/>
      </c>
      <c r="U57" s="227"/>
      <c r="V57" s="223"/>
      <c r="W57" s="223"/>
      <c r="X57" s="223"/>
      <c r="Y57" s="223"/>
      <c r="Z57" s="227" t="str">
        <f>TRIM(IF('1. Artikeldata Grund'!K57="","",IF('1. Artikeldata Grund'!K57=1,_xlfn.CONCAT('1. Artikeldata Grund'!K57," ","dag"),_xlfn.CONCAT('1. Artikeldata Grund'!K57," ","dagar"))))</f>
        <v/>
      </c>
      <c r="AA57" s="227" t="str">
        <f>TRIM(IF('1. Artikeldata Grund'!L57="","",IF('1. Artikeldata Grund'!L57=1,_xlfn.CONCAT('1. Artikeldata Grund'!L57," ","dag"),_xlfn.CONCAT('1. Artikeldata Grund'!L57," ","dagar"))))</f>
        <v/>
      </c>
      <c r="AB57" s="223"/>
      <c r="AC57" s="223"/>
      <c r="AD57" s="223"/>
      <c r="AE57" s="227">
        <v>1</v>
      </c>
      <c r="AF57" s="223"/>
      <c r="AG57" s="269" t="str">
        <f>TRIM('APH KIC KIA PC'!T57)</f>
        <v/>
      </c>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72" t="s">
        <v>2005</v>
      </c>
      <c r="BD57" s="272" t="str">
        <f>IF('2. Artikeldata Utökad'!G57="Välj…","",LEFT('2. Artikeldata Utökad'!G57,1))</f>
        <v xml:space="preserve"> </v>
      </c>
      <c r="BE57" s="223"/>
      <c r="BF57" s="223"/>
      <c r="BG57" s="223"/>
      <c r="BH57" s="223"/>
      <c r="BI57" s="223"/>
      <c r="BJ57" s="223"/>
      <c r="BK57" s="223"/>
      <c r="BL57" s="269" t="str">
        <f>TRIM(IF('APH KIC KIA PC'!S57="WEB","",'2. Artikeldata Utökad'!P57))</f>
        <v/>
      </c>
      <c r="BM57" s="269" t="str">
        <f>TRIM(IF('APH KIC KIA PC'!S57="WEB","",'2. Artikeldata Utökad'!Q57))</f>
        <v/>
      </c>
      <c r="BN57" s="269" t="str">
        <f>TRIM(IF('APH KIC KIA PC'!S57="WEB","",'2. Artikeldata Utökad'!R57))</f>
        <v/>
      </c>
      <c r="BO57" s="269" t="str">
        <f>IF('2. Artikeldata Utökad'!F57="","",'2. Artikeldata Utökad'!F57)</f>
        <v xml:space="preserve">  Välj…</v>
      </c>
      <c r="BP57" s="269" t="str">
        <f>TRIM(IF('2. Artikeldata Utökad'!E57="","",'2. Artikeldata Utökad'!E57))</f>
        <v/>
      </c>
      <c r="BQ57" s="269" t="str">
        <f>TRIM(IF('APH KIC KIA PC'!S57="WEB","",'2. Artikeldata Utökad'!S57))</f>
        <v/>
      </c>
      <c r="BR57" s="227">
        <v>1</v>
      </c>
      <c r="BS57" s="269" t="str">
        <f>TRIM(IF('APH KIC KIA PC'!S57="WEB","",'2. Artikeldata Utökad'!T57))</f>
        <v/>
      </c>
      <c r="BT57" s="223"/>
      <c r="BU57" s="223"/>
      <c r="BV57" s="269" t="str">
        <f>TRIM(IF('APH KIC KIA PC'!M57&lt;&gt;200,'APH KIC KIA PC'!D57,'2. Artikeldata Utökad'!I57))</f>
        <v/>
      </c>
      <c r="BW57" s="269" t="str">
        <f>TRIM('2. Artikeldata Utökad'!D57)</f>
        <v/>
      </c>
      <c r="BX57" s="226" t="str">
        <f>LEFT('2. Artikeldata Utökad'!H57,1)</f>
        <v xml:space="preserve"> </v>
      </c>
      <c r="BY57" s="226" t="str">
        <f>TRIM(LEFT('2. Artikeldata Utökad'!J57,2))</f>
        <v/>
      </c>
      <c r="BZ57" s="227" t="s">
        <v>2005</v>
      </c>
      <c r="CA57" s="223"/>
      <c r="CB57" s="223"/>
      <c r="CC57" s="223"/>
      <c r="CD57" s="223"/>
      <c r="CE57" s="223"/>
    </row>
    <row r="58" spans="1:83" x14ac:dyDescent="0.25">
      <c r="A58" s="225">
        <v>54</v>
      </c>
      <c r="B58" s="228" t="str">
        <f>'APH KIC KIA PC'!I58</f>
        <v>Välj…</v>
      </c>
      <c r="C58" s="228" t="str">
        <f>'APH KIC KIA PC'!K58</f>
        <v>Välj…</v>
      </c>
      <c r="D58" s="227">
        <v>1</v>
      </c>
      <c r="E58" s="269" t="str">
        <f>TRIM('APH KIC KIA PC'!D58)</f>
        <v/>
      </c>
      <c r="F58" s="226" t="str">
        <f>TRIM('1. Artikeldata Grund'!E58)</f>
        <v/>
      </c>
      <c r="G58" s="275" t="s">
        <v>1895</v>
      </c>
      <c r="H58" s="223"/>
      <c r="I58" s="223"/>
      <c r="J58" s="223"/>
      <c r="K58" s="223"/>
      <c r="L58" s="223"/>
      <c r="M58" s="2" cm="1">
        <f t="array" ref="M58">IF('APH KIC KIA PC'!S58&lt;&gt;"WEB",1,_xlfn.IFS('APH KIC KIA PC'!K58=Tabeller!$AI$4,'APH KIC KIA PC'!Q58,'APH KIC KIA PC'!K58=Tabeller!$AI$5,106628))</f>
        <v>1</v>
      </c>
      <c r="N58" s="272" t="str" cm="1">
        <f t="array" ref="N58">TRIM(IFERROR(IF('APH KIC KIA PC'!M58=200,'2. Artikeldata Utökad'!I58,(_xlfn.IFS('APH KIC KIA PC'!K58=Tabeller!$AI$4,'1. Artikeldata Grund'!F58,AND('APH KIC KIA PC'!K58=Tabeller!$AI$5,'APH KIC KIA PC'!M58&lt;&gt;200),'APH KIC KIA PC'!D58,'APH KIC KIA PC'!M58=200,'2. Artikeldata Utökad'!I58))),""))</f>
        <v/>
      </c>
      <c r="O58" s="270" t="str">
        <f>'APH KIC KIA PC'!E58</f>
        <v/>
      </c>
      <c r="P58" s="269" t="str">
        <f>TRIM('APH KIC KIA PC'!R58)</f>
        <v/>
      </c>
      <c r="Q58" s="223"/>
      <c r="R58" s="271" t="str" cm="1">
        <f t="array" ref="R58">IFERROR(_xlfn.IFS('4. Inköpsdata'!M58=25%,41,'4. Inköpsdata'!M58=12%,42,'4. Inköpsdata'!M58=6%,43,'4. Inköpsdata'!M58="Momsfritt",38),"")</f>
        <v/>
      </c>
      <c r="S58" s="227" t="str">
        <f>'APH KIC KIA PC'!S58</f>
        <v xml:space="preserve">  Välj…</v>
      </c>
      <c r="T58" s="373" t="str">
        <f>'APH KIC KIA PC'!E58</f>
        <v/>
      </c>
      <c r="U58" s="227"/>
      <c r="V58" s="223"/>
      <c r="W58" s="223"/>
      <c r="X58" s="223"/>
      <c r="Y58" s="223"/>
      <c r="Z58" s="227" t="str">
        <f>TRIM(IF('1. Artikeldata Grund'!K58="","",IF('1. Artikeldata Grund'!K58=1,_xlfn.CONCAT('1. Artikeldata Grund'!K58," ","dag"),_xlfn.CONCAT('1. Artikeldata Grund'!K58," ","dagar"))))</f>
        <v/>
      </c>
      <c r="AA58" s="227" t="str">
        <f>TRIM(IF('1. Artikeldata Grund'!L58="","",IF('1. Artikeldata Grund'!L58=1,_xlfn.CONCAT('1. Artikeldata Grund'!L58," ","dag"),_xlfn.CONCAT('1. Artikeldata Grund'!L58," ","dagar"))))</f>
        <v/>
      </c>
      <c r="AB58" s="223"/>
      <c r="AC58" s="223"/>
      <c r="AD58" s="223"/>
      <c r="AE58" s="227">
        <v>1</v>
      </c>
      <c r="AF58" s="223"/>
      <c r="AG58" s="269" t="str">
        <f>TRIM('APH KIC KIA PC'!T58)</f>
        <v/>
      </c>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72" t="s">
        <v>2005</v>
      </c>
      <c r="BD58" s="272" t="str">
        <f>IF('2. Artikeldata Utökad'!G58="Välj…","",LEFT('2. Artikeldata Utökad'!G58,1))</f>
        <v xml:space="preserve"> </v>
      </c>
      <c r="BE58" s="223"/>
      <c r="BF58" s="223"/>
      <c r="BG58" s="223"/>
      <c r="BH58" s="223"/>
      <c r="BI58" s="223"/>
      <c r="BJ58" s="223"/>
      <c r="BK58" s="223"/>
      <c r="BL58" s="269" t="str">
        <f>TRIM(IF('APH KIC KIA PC'!S58="WEB","",'2. Artikeldata Utökad'!P58))</f>
        <v/>
      </c>
      <c r="BM58" s="269" t="str">
        <f>TRIM(IF('APH KIC KIA PC'!S58="WEB","",'2. Artikeldata Utökad'!Q58))</f>
        <v/>
      </c>
      <c r="BN58" s="269" t="str">
        <f>TRIM(IF('APH KIC KIA PC'!S58="WEB","",'2. Artikeldata Utökad'!R58))</f>
        <v/>
      </c>
      <c r="BO58" s="269" t="str">
        <f>IF('2. Artikeldata Utökad'!F58="","",'2. Artikeldata Utökad'!F58)</f>
        <v xml:space="preserve">  Välj…</v>
      </c>
      <c r="BP58" s="269" t="str">
        <f>TRIM(IF('2. Artikeldata Utökad'!E58="","",'2. Artikeldata Utökad'!E58))</f>
        <v/>
      </c>
      <c r="BQ58" s="269" t="str">
        <f>TRIM(IF('APH KIC KIA PC'!S58="WEB","",'2. Artikeldata Utökad'!S58))</f>
        <v/>
      </c>
      <c r="BR58" s="227">
        <v>1</v>
      </c>
      <c r="BS58" s="269" t="str">
        <f>TRIM(IF('APH KIC KIA PC'!S58="WEB","",'2. Artikeldata Utökad'!T58))</f>
        <v/>
      </c>
      <c r="BT58" s="223"/>
      <c r="BU58" s="223"/>
      <c r="BV58" s="269" t="str">
        <f>TRIM(IF('APH KIC KIA PC'!M58&lt;&gt;200,'APH KIC KIA PC'!D58,'2. Artikeldata Utökad'!I58))</f>
        <v/>
      </c>
      <c r="BW58" s="269" t="str">
        <f>TRIM('2. Artikeldata Utökad'!D58)</f>
        <v/>
      </c>
      <c r="BX58" s="226" t="str">
        <f>LEFT('2. Artikeldata Utökad'!H58,1)</f>
        <v xml:space="preserve"> </v>
      </c>
      <c r="BY58" s="226" t="str">
        <f>TRIM(LEFT('2. Artikeldata Utökad'!J58,2))</f>
        <v/>
      </c>
      <c r="BZ58" s="227" t="s">
        <v>2005</v>
      </c>
      <c r="CA58" s="223"/>
      <c r="CB58" s="223"/>
      <c r="CC58" s="223"/>
      <c r="CD58" s="223"/>
      <c r="CE58" s="223"/>
    </row>
    <row r="59" spans="1:83" x14ac:dyDescent="0.25">
      <c r="A59" s="228">
        <v>55</v>
      </c>
      <c r="B59" s="228" t="str">
        <f>'APH KIC KIA PC'!I59</f>
        <v>Välj…</v>
      </c>
      <c r="C59" s="228" t="str">
        <f>'APH KIC KIA PC'!K59</f>
        <v>Välj…</v>
      </c>
      <c r="D59" s="227">
        <v>1</v>
      </c>
      <c r="E59" s="269" t="str">
        <f>TRIM('APH KIC KIA PC'!D59)</f>
        <v/>
      </c>
      <c r="F59" s="226" t="str">
        <f>TRIM('1. Artikeldata Grund'!E59)</f>
        <v/>
      </c>
      <c r="G59" s="275" t="s">
        <v>1895</v>
      </c>
      <c r="H59" s="223"/>
      <c r="I59" s="223"/>
      <c r="J59" s="223"/>
      <c r="K59" s="223"/>
      <c r="L59" s="223"/>
      <c r="M59" s="2" cm="1">
        <f t="array" ref="M59">IF('APH KIC KIA PC'!S59&lt;&gt;"WEB",1,_xlfn.IFS('APH KIC KIA PC'!K59=Tabeller!$AI$4,'APH KIC KIA PC'!Q59,'APH KIC KIA PC'!K59=Tabeller!$AI$5,106628))</f>
        <v>1</v>
      </c>
      <c r="N59" s="272" t="str" cm="1">
        <f t="array" ref="N59">TRIM(IFERROR(IF('APH KIC KIA PC'!M59=200,'2. Artikeldata Utökad'!I59,(_xlfn.IFS('APH KIC KIA PC'!K59=Tabeller!$AI$4,'1. Artikeldata Grund'!F59,AND('APH KIC KIA PC'!K59=Tabeller!$AI$5,'APH KIC KIA PC'!M59&lt;&gt;200),'APH KIC KIA PC'!D59,'APH KIC KIA PC'!M59=200,'2. Artikeldata Utökad'!I59))),""))</f>
        <v/>
      </c>
      <c r="O59" s="270" t="str">
        <f>'APH KIC KIA PC'!E59</f>
        <v/>
      </c>
      <c r="P59" s="269" t="str">
        <f>TRIM('APH KIC KIA PC'!R59)</f>
        <v/>
      </c>
      <c r="Q59" s="223"/>
      <c r="R59" s="271" t="str" cm="1">
        <f t="array" ref="R59">IFERROR(_xlfn.IFS('4. Inköpsdata'!M59=25%,41,'4. Inköpsdata'!M59=12%,42,'4. Inköpsdata'!M59=6%,43,'4. Inköpsdata'!M59="Momsfritt",38),"")</f>
        <v/>
      </c>
      <c r="S59" s="227" t="str">
        <f>'APH KIC KIA PC'!S59</f>
        <v xml:space="preserve">  Välj…</v>
      </c>
      <c r="T59" s="373" t="str">
        <f>'APH KIC KIA PC'!E59</f>
        <v/>
      </c>
      <c r="U59" s="227"/>
      <c r="V59" s="223"/>
      <c r="W59" s="223"/>
      <c r="X59" s="223"/>
      <c r="Y59" s="223"/>
      <c r="Z59" s="227" t="str">
        <f>TRIM(IF('1. Artikeldata Grund'!K59="","",IF('1. Artikeldata Grund'!K59=1,_xlfn.CONCAT('1. Artikeldata Grund'!K59," ","dag"),_xlfn.CONCAT('1. Artikeldata Grund'!K59," ","dagar"))))</f>
        <v/>
      </c>
      <c r="AA59" s="227" t="str">
        <f>TRIM(IF('1. Artikeldata Grund'!L59="","",IF('1. Artikeldata Grund'!L59=1,_xlfn.CONCAT('1. Artikeldata Grund'!L59," ","dag"),_xlfn.CONCAT('1. Artikeldata Grund'!L59," ","dagar"))))</f>
        <v/>
      </c>
      <c r="AB59" s="223"/>
      <c r="AC59" s="223"/>
      <c r="AD59" s="223"/>
      <c r="AE59" s="227">
        <v>1</v>
      </c>
      <c r="AF59" s="223"/>
      <c r="AG59" s="269" t="str">
        <f>TRIM('APH KIC KIA PC'!T59)</f>
        <v/>
      </c>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72" t="s">
        <v>2005</v>
      </c>
      <c r="BD59" s="272" t="str">
        <f>IF('2. Artikeldata Utökad'!G59="Välj…","",LEFT('2. Artikeldata Utökad'!G59,1))</f>
        <v xml:space="preserve"> </v>
      </c>
      <c r="BE59" s="223"/>
      <c r="BF59" s="223"/>
      <c r="BG59" s="223"/>
      <c r="BH59" s="223"/>
      <c r="BI59" s="223"/>
      <c r="BJ59" s="223"/>
      <c r="BK59" s="223"/>
      <c r="BL59" s="269" t="str">
        <f>TRIM(IF('APH KIC KIA PC'!S59="WEB","",'2. Artikeldata Utökad'!P59))</f>
        <v/>
      </c>
      <c r="BM59" s="269" t="str">
        <f>TRIM(IF('APH KIC KIA PC'!S59="WEB","",'2. Artikeldata Utökad'!Q59))</f>
        <v/>
      </c>
      <c r="BN59" s="269" t="str">
        <f>TRIM(IF('APH KIC KIA PC'!S59="WEB","",'2. Artikeldata Utökad'!R59))</f>
        <v/>
      </c>
      <c r="BO59" s="269" t="str">
        <f>IF('2. Artikeldata Utökad'!F59="","",'2. Artikeldata Utökad'!F59)</f>
        <v xml:space="preserve">  Välj…</v>
      </c>
      <c r="BP59" s="269" t="str">
        <f>TRIM(IF('2. Artikeldata Utökad'!E59="","",'2. Artikeldata Utökad'!E59))</f>
        <v/>
      </c>
      <c r="BQ59" s="269" t="str">
        <f>TRIM(IF('APH KIC KIA PC'!S59="WEB","",'2. Artikeldata Utökad'!S59))</f>
        <v/>
      </c>
      <c r="BR59" s="227">
        <v>1</v>
      </c>
      <c r="BS59" s="269" t="str">
        <f>TRIM(IF('APH KIC KIA PC'!S59="WEB","",'2. Artikeldata Utökad'!T59))</f>
        <v/>
      </c>
      <c r="BT59" s="223"/>
      <c r="BU59" s="223"/>
      <c r="BV59" s="269" t="str">
        <f>TRIM(IF('APH KIC KIA PC'!M59&lt;&gt;200,'APH KIC KIA PC'!D59,'2. Artikeldata Utökad'!I59))</f>
        <v/>
      </c>
      <c r="BW59" s="269" t="str">
        <f>TRIM('2. Artikeldata Utökad'!D59)</f>
        <v/>
      </c>
      <c r="BX59" s="226" t="str">
        <f>LEFT('2. Artikeldata Utökad'!H59,1)</f>
        <v xml:space="preserve"> </v>
      </c>
      <c r="BY59" s="226" t="str">
        <f>TRIM(LEFT('2. Artikeldata Utökad'!J59,2))</f>
        <v/>
      </c>
      <c r="BZ59" s="227" t="s">
        <v>2005</v>
      </c>
      <c r="CA59" s="223"/>
      <c r="CB59" s="223"/>
      <c r="CC59" s="223"/>
      <c r="CD59" s="223"/>
      <c r="CE59" s="223"/>
    </row>
    <row r="60" spans="1:83" x14ac:dyDescent="0.25">
      <c r="A60" s="228">
        <v>56</v>
      </c>
      <c r="B60" s="228" t="str">
        <f>'APH KIC KIA PC'!I60</f>
        <v>Välj…</v>
      </c>
      <c r="C60" s="228" t="str">
        <f>'APH KIC KIA PC'!K60</f>
        <v>Välj…</v>
      </c>
      <c r="D60" s="227">
        <v>1</v>
      </c>
      <c r="E60" s="269" t="str">
        <f>TRIM('APH KIC KIA PC'!D60)</f>
        <v/>
      </c>
      <c r="F60" s="226" t="str">
        <f>TRIM('1. Artikeldata Grund'!E60)</f>
        <v/>
      </c>
      <c r="G60" s="275" t="s">
        <v>1895</v>
      </c>
      <c r="H60" s="223"/>
      <c r="I60" s="223"/>
      <c r="J60" s="223"/>
      <c r="K60" s="223"/>
      <c r="L60" s="223"/>
      <c r="M60" s="2" cm="1">
        <f t="array" ref="M60">IF('APH KIC KIA PC'!S60&lt;&gt;"WEB",1,_xlfn.IFS('APH KIC KIA PC'!K60=Tabeller!$AI$4,'APH KIC KIA PC'!Q60,'APH KIC KIA PC'!K60=Tabeller!$AI$5,106628))</f>
        <v>1</v>
      </c>
      <c r="N60" s="272" t="str" cm="1">
        <f t="array" ref="N60">TRIM(IFERROR(IF('APH KIC KIA PC'!M60=200,'2. Artikeldata Utökad'!I60,(_xlfn.IFS('APH KIC KIA PC'!K60=Tabeller!$AI$4,'1. Artikeldata Grund'!F60,AND('APH KIC KIA PC'!K60=Tabeller!$AI$5,'APH KIC KIA PC'!M60&lt;&gt;200),'APH KIC KIA PC'!D60,'APH KIC KIA PC'!M60=200,'2. Artikeldata Utökad'!I60))),""))</f>
        <v/>
      </c>
      <c r="O60" s="270" t="str">
        <f>'APH KIC KIA PC'!E60</f>
        <v/>
      </c>
      <c r="P60" s="269" t="str">
        <f>TRIM('APH KIC KIA PC'!R60)</f>
        <v/>
      </c>
      <c r="Q60" s="223"/>
      <c r="R60" s="271" t="str" cm="1">
        <f t="array" ref="R60">IFERROR(_xlfn.IFS('4. Inköpsdata'!M60=25%,41,'4. Inköpsdata'!M60=12%,42,'4. Inköpsdata'!M60=6%,43,'4. Inköpsdata'!M60="Momsfritt",38),"")</f>
        <v/>
      </c>
      <c r="S60" s="227" t="str">
        <f>'APH KIC KIA PC'!S60</f>
        <v xml:space="preserve">  Välj…</v>
      </c>
      <c r="T60" s="373" t="str">
        <f>'APH KIC KIA PC'!E60</f>
        <v/>
      </c>
      <c r="U60" s="227"/>
      <c r="V60" s="223"/>
      <c r="W60" s="223"/>
      <c r="X60" s="223"/>
      <c r="Y60" s="223"/>
      <c r="Z60" s="227" t="str">
        <f>TRIM(IF('1. Artikeldata Grund'!K60="","",IF('1. Artikeldata Grund'!K60=1,_xlfn.CONCAT('1. Artikeldata Grund'!K60," ","dag"),_xlfn.CONCAT('1. Artikeldata Grund'!K60," ","dagar"))))</f>
        <v/>
      </c>
      <c r="AA60" s="227" t="str">
        <f>TRIM(IF('1. Artikeldata Grund'!L60="","",IF('1. Artikeldata Grund'!L60=1,_xlfn.CONCAT('1. Artikeldata Grund'!L60," ","dag"),_xlfn.CONCAT('1. Artikeldata Grund'!L60," ","dagar"))))</f>
        <v/>
      </c>
      <c r="AB60" s="223"/>
      <c r="AC60" s="223"/>
      <c r="AD60" s="223"/>
      <c r="AE60" s="227">
        <v>1</v>
      </c>
      <c r="AF60" s="223"/>
      <c r="AG60" s="269" t="str">
        <f>TRIM('APH KIC KIA PC'!T60)</f>
        <v/>
      </c>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72" t="s">
        <v>2005</v>
      </c>
      <c r="BD60" s="272" t="str">
        <f>IF('2. Artikeldata Utökad'!G60="Välj…","",LEFT('2. Artikeldata Utökad'!G60,1))</f>
        <v xml:space="preserve"> </v>
      </c>
      <c r="BE60" s="223"/>
      <c r="BF60" s="223"/>
      <c r="BG60" s="223"/>
      <c r="BH60" s="223"/>
      <c r="BI60" s="223"/>
      <c r="BJ60" s="223"/>
      <c r="BK60" s="223"/>
      <c r="BL60" s="269" t="str">
        <f>TRIM(IF('APH KIC KIA PC'!S60="WEB","",'2. Artikeldata Utökad'!P60))</f>
        <v/>
      </c>
      <c r="BM60" s="269" t="str">
        <f>TRIM(IF('APH KIC KIA PC'!S60="WEB","",'2. Artikeldata Utökad'!Q60))</f>
        <v/>
      </c>
      <c r="BN60" s="269" t="str">
        <f>TRIM(IF('APH KIC KIA PC'!S60="WEB","",'2. Artikeldata Utökad'!R60))</f>
        <v/>
      </c>
      <c r="BO60" s="269" t="str">
        <f>IF('2. Artikeldata Utökad'!F60="","",'2. Artikeldata Utökad'!F60)</f>
        <v xml:space="preserve">  Välj…</v>
      </c>
      <c r="BP60" s="269" t="str">
        <f>TRIM(IF('2. Artikeldata Utökad'!E60="","",'2. Artikeldata Utökad'!E60))</f>
        <v/>
      </c>
      <c r="BQ60" s="269" t="str">
        <f>TRIM(IF('APH KIC KIA PC'!S60="WEB","",'2. Artikeldata Utökad'!S60))</f>
        <v/>
      </c>
      <c r="BR60" s="227">
        <v>1</v>
      </c>
      <c r="BS60" s="269" t="str">
        <f>TRIM(IF('APH KIC KIA PC'!S60="WEB","",'2. Artikeldata Utökad'!T60))</f>
        <v/>
      </c>
      <c r="BT60" s="223"/>
      <c r="BU60" s="223"/>
      <c r="BV60" s="269" t="str">
        <f>TRIM(IF('APH KIC KIA PC'!M60&lt;&gt;200,'APH KIC KIA PC'!D60,'2. Artikeldata Utökad'!I60))</f>
        <v/>
      </c>
      <c r="BW60" s="269" t="str">
        <f>TRIM('2. Artikeldata Utökad'!D60)</f>
        <v/>
      </c>
      <c r="BX60" s="226" t="str">
        <f>LEFT('2. Artikeldata Utökad'!H60,1)</f>
        <v xml:space="preserve"> </v>
      </c>
      <c r="BY60" s="226" t="str">
        <f>TRIM(LEFT('2. Artikeldata Utökad'!J60,2))</f>
        <v/>
      </c>
      <c r="BZ60" s="227" t="s">
        <v>2005</v>
      </c>
      <c r="CA60" s="223"/>
      <c r="CB60" s="223"/>
      <c r="CC60" s="223"/>
      <c r="CD60" s="223"/>
      <c r="CE60" s="223"/>
    </row>
    <row r="61" spans="1:83" x14ac:dyDescent="0.25">
      <c r="A61" s="228">
        <v>57</v>
      </c>
      <c r="B61" s="228" t="str">
        <f>'APH KIC KIA PC'!I61</f>
        <v>Välj…</v>
      </c>
      <c r="C61" s="228" t="str">
        <f>'APH KIC KIA PC'!K61</f>
        <v>Välj…</v>
      </c>
      <c r="D61" s="227">
        <v>1</v>
      </c>
      <c r="E61" s="269" t="str">
        <f>TRIM('APH KIC KIA PC'!D61)</f>
        <v/>
      </c>
      <c r="F61" s="226" t="str">
        <f>TRIM('1. Artikeldata Grund'!E61)</f>
        <v/>
      </c>
      <c r="G61" s="275" t="s">
        <v>1895</v>
      </c>
      <c r="H61" s="223"/>
      <c r="I61" s="223"/>
      <c r="J61" s="223"/>
      <c r="K61" s="223"/>
      <c r="L61" s="223"/>
      <c r="M61" s="2" cm="1">
        <f t="array" ref="M61">IF('APH KIC KIA PC'!S61&lt;&gt;"WEB",1,_xlfn.IFS('APH KIC KIA PC'!K61=Tabeller!$AI$4,'APH KIC KIA PC'!Q61,'APH KIC KIA PC'!K61=Tabeller!$AI$5,106628))</f>
        <v>1</v>
      </c>
      <c r="N61" s="272" t="str" cm="1">
        <f t="array" ref="N61">TRIM(IFERROR(IF('APH KIC KIA PC'!M61=200,'2. Artikeldata Utökad'!I61,(_xlfn.IFS('APH KIC KIA PC'!K61=Tabeller!$AI$4,'1. Artikeldata Grund'!F61,AND('APH KIC KIA PC'!K61=Tabeller!$AI$5,'APH KIC KIA PC'!M61&lt;&gt;200),'APH KIC KIA PC'!D61,'APH KIC KIA PC'!M61=200,'2. Artikeldata Utökad'!I61))),""))</f>
        <v/>
      </c>
      <c r="O61" s="270" t="str">
        <f>'APH KIC KIA PC'!E61</f>
        <v/>
      </c>
      <c r="P61" s="269" t="str">
        <f>TRIM('APH KIC KIA PC'!R61)</f>
        <v/>
      </c>
      <c r="Q61" s="223"/>
      <c r="R61" s="271" t="str" cm="1">
        <f t="array" ref="R61">IFERROR(_xlfn.IFS('4. Inköpsdata'!M61=25%,41,'4. Inköpsdata'!M61=12%,42,'4. Inköpsdata'!M61=6%,43,'4. Inköpsdata'!M61="Momsfritt",38),"")</f>
        <v/>
      </c>
      <c r="S61" s="227" t="str">
        <f>'APH KIC KIA PC'!S61</f>
        <v xml:space="preserve">  Välj…</v>
      </c>
      <c r="T61" s="373" t="str">
        <f>'APH KIC KIA PC'!E61</f>
        <v/>
      </c>
      <c r="U61" s="227"/>
      <c r="V61" s="223"/>
      <c r="W61" s="223"/>
      <c r="X61" s="223"/>
      <c r="Y61" s="223"/>
      <c r="Z61" s="227" t="str">
        <f>TRIM(IF('1. Artikeldata Grund'!K61="","",IF('1. Artikeldata Grund'!K61=1,_xlfn.CONCAT('1. Artikeldata Grund'!K61," ","dag"),_xlfn.CONCAT('1. Artikeldata Grund'!K61," ","dagar"))))</f>
        <v/>
      </c>
      <c r="AA61" s="227" t="str">
        <f>TRIM(IF('1. Artikeldata Grund'!L61="","",IF('1. Artikeldata Grund'!L61=1,_xlfn.CONCAT('1. Artikeldata Grund'!L61," ","dag"),_xlfn.CONCAT('1. Artikeldata Grund'!L61," ","dagar"))))</f>
        <v/>
      </c>
      <c r="AB61" s="223"/>
      <c r="AC61" s="223"/>
      <c r="AD61" s="223"/>
      <c r="AE61" s="227">
        <v>1</v>
      </c>
      <c r="AF61" s="223"/>
      <c r="AG61" s="269" t="str">
        <f>TRIM('APH KIC KIA PC'!T61)</f>
        <v/>
      </c>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72" t="s">
        <v>2005</v>
      </c>
      <c r="BD61" s="272" t="str">
        <f>IF('2. Artikeldata Utökad'!G61="Välj…","",LEFT('2. Artikeldata Utökad'!G61,1))</f>
        <v xml:space="preserve"> </v>
      </c>
      <c r="BE61" s="223"/>
      <c r="BF61" s="223"/>
      <c r="BG61" s="223"/>
      <c r="BH61" s="223"/>
      <c r="BI61" s="223"/>
      <c r="BJ61" s="223"/>
      <c r="BK61" s="223"/>
      <c r="BL61" s="269" t="str">
        <f>TRIM(IF('APH KIC KIA PC'!S61="WEB","",'2. Artikeldata Utökad'!P61))</f>
        <v/>
      </c>
      <c r="BM61" s="269" t="str">
        <f>TRIM(IF('APH KIC KIA PC'!S61="WEB","",'2. Artikeldata Utökad'!Q61))</f>
        <v/>
      </c>
      <c r="BN61" s="269" t="str">
        <f>TRIM(IF('APH KIC KIA PC'!S61="WEB","",'2. Artikeldata Utökad'!R61))</f>
        <v/>
      </c>
      <c r="BO61" s="269" t="str">
        <f>IF('2. Artikeldata Utökad'!F61="","",'2. Artikeldata Utökad'!F61)</f>
        <v xml:space="preserve">  Välj…</v>
      </c>
      <c r="BP61" s="269" t="str">
        <f>TRIM(IF('2. Artikeldata Utökad'!E61="","",'2. Artikeldata Utökad'!E61))</f>
        <v/>
      </c>
      <c r="BQ61" s="269" t="str">
        <f>TRIM(IF('APH KIC KIA PC'!S61="WEB","",'2. Artikeldata Utökad'!S61))</f>
        <v/>
      </c>
      <c r="BR61" s="227">
        <v>1</v>
      </c>
      <c r="BS61" s="269" t="str">
        <f>TRIM(IF('APH KIC KIA PC'!S61="WEB","",'2. Artikeldata Utökad'!T61))</f>
        <v/>
      </c>
      <c r="BT61" s="223"/>
      <c r="BU61" s="223"/>
      <c r="BV61" s="269" t="str">
        <f>TRIM(IF('APH KIC KIA PC'!M61&lt;&gt;200,'APH KIC KIA PC'!D61,'2. Artikeldata Utökad'!I61))</f>
        <v/>
      </c>
      <c r="BW61" s="269" t="str">
        <f>TRIM('2. Artikeldata Utökad'!D61)</f>
        <v/>
      </c>
      <c r="BX61" s="226" t="str">
        <f>LEFT('2. Artikeldata Utökad'!H61,1)</f>
        <v xml:space="preserve"> </v>
      </c>
      <c r="BY61" s="226" t="str">
        <f>TRIM(LEFT('2. Artikeldata Utökad'!J61,2))</f>
        <v/>
      </c>
      <c r="BZ61" s="227" t="s">
        <v>2005</v>
      </c>
      <c r="CA61" s="223"/>
      <c r="CB61" s="223"/>
      <c r="CC61" s="223"/>
      <c r="CD61" s="223"/>
      <c r="CE61" s="223"/>
    </row>
    <row r="62" spans="1:83" x14ac:dyDescent="0.25">
      <c r="A62" s="228">
        <v>58</v>
      </c>
      <c r="B62" s="228" t="str">
        <f>'APH KIC KIA PC'!I62</f>
        <v>Välj…</v>
      </c>
      <c r="C62" s="228" t="str">
        <f>'APH KIC KIA PC'!K62</f>
        <v>Välj…</v>
      </c>
      <c r="D62" s="227">
        <v>1</v>
      </c>
      <c r="E62" s="269" t="str">
        <f>TRIM('APH KIC KIA PC'!D62)</f>
        <v/>
      </c>
      <c r="F62" s="226" t="str">
        <f>TRIM('1. Artikeldata Grund'!E62)</f>
        <v/>
      </c>
      <c r="G62" s="275" t="s">
        <v>1895</v>
      </c>
      <c r="H62" s="223"/>
      <c r="I62" s="223"/>
      <c r="J62" s="223"/>
      <c r="K62" s="223"/>
      <c r="L62" s="223"/>
      <c r="M62" s="2" cm="1">
        <f t="array" ref="M62">IF('APH KIC KIA PC'!S62&lt;&gt;"WEB",1,_xlfn.IFS('APH KIC KIA PC'!K62=Tabeller!$AI$4,'APH KIC KIA PC'!Q62,'APH KIC KIA PC'!K62=Tabeller!$AI$5,106628))</f>
        <v>1</v>
      </c>
      <c r="N62" s="272" t="str" cm="1">
        <f t="array" ref="N62">TRIM(IFERROR(IF('APH KIC KIA PC'!M62=200,'2. Artikeldata Utökad'!I62,(_xlfn.IFS('APH KIC KIA PC'!K62=Tabeller!$AI$4,'1. Artikeldata Grund'!F62,AND('APH KIC KIA PC'!K62=Tabeller!$AI$5,'APH KIC KIA PC'!M62&lt;&gt;200),'APH KIC KIA PC'!D62,'APH KIC KIA PC'!M62=200,'2. Artikeldata Utökad'!I62))),""))</f>
        <v/>
      </c>
      <c r="O62" s="270" t="str">
        <f>'APH KIC KIA PC'!E62</f>
        <v/>
      </c>
      <c r="P62" s="269" t="str">
        <f>TRIM('APH KIC KIA PC'!R62)</f>
        <v/>
      </c>
      <c r="Q62" s="223"/>
      <c r="R62" s="271" t="str" cm="1">
        <f t="array" ref="R62">IFERROR(_xlfn.IFS('4. Inköpsdata'!M62=25%,41,'4. Inköpsdata'!M62=12%,42,'4. Inköpsdata'!M62=6%,43,'4. Inköpsdata'!M62="Momsfritt",38),"")</f>
        <v/>
      </c>
      <c r="S62" s="227" t="str">
        <f>'APH KIC KIA PC'!S62</f>
        <v xml:space="preserve">  Välj…</v>
      </c>
      <c r="T62" s="373" t="str">
        <f>'APH KIC KIA PC'!E62</f>
        <v/>
      </c>
      <c r="U62" s="227"/>
      <c r="V62" s="223"/>
      <c r="W62" s="223"/>
      <c r="X62" s="223"/>
      <c r="Y62" s="223"/>
      <c r="Z62" s="227" t="str">
        <f>TRIM(IF('1. Artikeldata Grund'!K62="","",IF('1. Artikeldata Grund'!K62=1,_xlfn.CONCAT('1. Artikeldata Grund'!K62," ","dag"),_xlfn.CONCAT('1. Artikeldata Grund'!K62," ","dagar"))))</f>
        <v/>
      </c>
      <c r="AA62" s="227" t="str">
        <f>TRIM(IF('1. Artikeldata Grund'!L62="","",IF('1. Artikeldata Grund'!L62=1,_xlfn.CONCAT('1. Artikeldata Grund'!L62," ","dag"),_xlfn.CONCAT('1. Artikeldata Grund'!L62," ","dagar"))))</f>
        <v/>
      </c>
      <c r="AB62" s="223"/>
      <c r="AC62" s="223"/>
      <c r="AD62" s="223"/>
      <c r="AE62" s="227">
        <v>1</v>
      </c>
      <c r="AF62" s="223"/>
      <c r="AG62" s="269" t="str">
        <f>TRIM('APH KIC KIA PC'!T62)</f>
        <v/>
      </c>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72" t="s">
        <v>2005</v>
      </c>
      <c r="BD62" s="272" t="str">
        <f>IF('2. Artikeldata Utökad'!G62="Välj…","",LEFT('2. Artikeldata Utökad'!G62,1))</f>
        <v xml:space="preserve"> </v>
      </c>
      <c r="BE62" s="223"/>
      <c r="BF62" s="223"/>
      <c r="BG62" s="223"/>
      <c r="BH62" s="223"/>
      <c r="BI62" s="223"/>
      <c r="BJ62" s="223"/>
      <c r="BK62" s="223"/>
      <c r="BL62" s="269" t="str">
        <f>TRIM(IF('APH KIC KIA PC'!S62="WEB","",'2. Artikeldata Utökad'!P62))</f>
        <v/>
      </c>
      <c r="BM62" s="269" t="str">
        <f>TRIM(IF('APH KIC KIA PC'!S62="WEB","",'2. Artikeldata Utökad'!Q62))</f>
        <v/>
      </c>
      <c r="BN62" s="269" t="str">
        <f>TRIM(IF('APH KIC KIA PC'!S62="WEB","",'2. Artikeldata Utökad'!R62))</f>
        <v/>
      </c>
      <c r="BO62" s="269" t="str">
        <f>IF('2. Artikeldata Utökad'!F62="","",'2. Artikeldata Utökad'!F62)</f>
        <v xml:space="preserve">  Välj…</v>
      </c>
      <c r="BP62" s="269" t="str">
        <f>TRIM(IF('2. Artikeldata Utökad'!E62="","",'2. Artikeldata Utökad'!E62))</f>
        <v/>
      </c>
      <c r="BQ62" s="269" t="str">
        <f>TRIM(IF('APH KIC KIA PC'!S62="WEB","",'2. Artikeldata Utökad'!S62))</f>
        <v/>
      </c>
      <c r="BR62" s="227">
        <v>1</v>
      </c>
      <c r="BS62" s="269" t="str">
        <f>TRIM(IF('APH KIC KIA PC'!S62="WEB","",'2. Artikeldata Utökad'!T62))</f>
        <v/>
      </c>
      <c r="BT62" s="223"/>
      <c r="BU62" s="223"/>
      <c r="BV62" s="269" t="str">
        <f>TRIM(IF('APH KIC KIA PC'!M62&lt;&gt;200,'APH KIC KIA PC'!D62,'2. Artikeldata Utökad'!I62))</f>
        <v/>
      </c>
      <c r="BW62" s="269" t="str">
        <f>TRIM('2. Artikeldata Utökad'!D62)</f>
        <v/>
      </c>
      <c r="BX62" s="226" t="str">
        <f>LEFT('2. Artikeldata Utökad'!H62,1)</f>
        <v xml:space="preserve"> </v>
      </c>
      <c r="BY62" s="226" t="str">
        <f>TRIM(LEFT('2. Artikeldata Utökad'!J62,2))</f>
        <v/>
      </c>
      <c r="BZ62" s="227" t="s">
        <v>2005</v>
      </c>
      <c r="CA62" s="223"/>
      <c r="CB62" s="223"/>
      <c r="CC62" s="223"/>
      <c r="CD62" s="223"/>
      <c r="CE62" s="223"/>
    </row>
    <row r="63" spans="1:83" x14ac:dyDescent="0.25">
      <c r="A63" s="228">
        <v>59</v>
      </c>
      <c r="B63" s="228" t="str">
        <f>'APH KIC KIA PC'!I63</f>
        <v>Välj…</v>
      </c>
      <c r="C63" s="228" t="str">
        <f>'APH KIC KIA PC'!K63</f>
        <v>Välj…</v>
      </c>
      <c r="D63" s="227">
        <v>1</v>
      </c>
      <c r="E63" s="269" t="str">
        <f>TRIM('APH KIC KIA PC'!D63)</f>
        <v/>
      </c>
      <c r="F63" s="226" t="str">
        <f>TRIM('1. Artikeldata Grund'!E63)</f>
        <v/>
      </c>
      <c r="G63" s="275" t="s">
        <v>1895</v>
      </c>
      <c r="H63" s="223"/>
      <c r="I63" s="223"/>
      <c r="J63" s="223"/>
      <c r="K63" s="223"/>
      <c r="L63" s="223"/>
      <c r="M63" s="2" cm="1">
        <f t="array" ref="M63">IF('APH KIC KIA PC'!S63&lt;&gt;"WEB",1,_xlfn.IFS('APH KIC KIA PC'!K63=Tabeller!$AI$4,'APH KIC KIA PC'!Q63,'APH KIC KIA PC'!K63=Tabeller!$AI$5,106628))</f>
        <v>1</v>
      </c>
      <c r="N63" s="272" t="str" cm="1">
        <f t="array" ref="N63">TRIM(IFERROR(IF('APH KIC KIA PC'!M63=200,'2. Artikeldata Utökad'!I63,(_xlfn.IFS('APH KIC KIA PC'!K63=Tabeller!$AI$4,'1. Artikeldata Grund'!F63,AND('APH KIC KIA PC'!K63=Tabeller!$AI$5,'APH KIC KIA PC'!M63&lt;&gt;200),'APH KIC KIA PC'!D63,'APH KIC KIA PC'!M63=200,'2. Artikeldata Utökad'!I63))),""))</f>
        <v/>
      </c>
      <c r="O63" s="270" t="str">
        <f>'APH KIC KIA PC'!E63</f>
        <v/>
      </c>
      <c r="P63" s="269" t="str">
        <f>TRIM('APH KIC KIA PC'!R63)</f>
        <v/>
      </c>
      <c r="Q63" s="223"/>
      <c r="R63" s="271" t="str" cm="1">
        <f t="array" ref="R63">IFERROR(_xlfn.IFS('4. Inköpsdata'!M63=25%,41,'4. Inköpsdata'!M63=12%,42,'4. Inköpsdata'!M63=6%,43,'4. Inköpsdata'!M63="Momsfritt",38),"")</f>
        <v/>
      </c>
      <c r="S63" s="227" t="str">
        <f>'APH KIC KIA PC'!S63</f>
        <v xml:space="preserve">  Välj…</v>
      </c>
      <c r="T63" s="373" t="str">
        <f>'APH KIC KIA PC'!E63</f>
        <v/>
      </c>
      <c r="U63" s="227"/>
      <c r="V63" s="223"/>
      <c r="W63" s="223"/>
      <c r="X63" s="223"/>
      <c r="Y63" s="223"/>
      <c r="Z63" s="227" t="str">
        <f>TRIM(IF('1. Artikeldata Grund'!K63="","",IF('1. Artikeldata Grund'!K63=1,_xlfn.CONCAT('1. Artikeldata Grund'!K63," ","dag"),_xlfn.CONCAT('1. Artikeldata Grund'!K63," ","dagar"))))</f>
        <v/>
      </c>
      <c r="AA63" s="227" t="str">
        <f>TRIM(IF('1. Artikeldata Grund'!L63="","",IF('1. Artikeldata Grund'!L63=1,_xlfn.CONCAT('1. Artikeldata Grund'!L63," ","dag"),_xlfn.CONCAT('1. Artikeldata Grund'!L63," ","dagar"))))</f>
        <v/>
      </c>
      <c r="AB63" s="223"/>
      <c r="AC63" s="223"/>
      <c r="AD63" s="223"/>
      <c r="AE63" s="227">
        <v>1</v>
      </c>
      <c r="AF63" s="223"/>
      <c r="AG63" s="269" t="str">
        <f>TRIM('APH KIC KIA PC'!T63)</f>
        <v/>
      </c>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72" t="s">
        <v>2005</v>
      </c>
      <c r="BD63" s="272" t="str">
        <f>IF('2. Artikeldata Utökad'!G63="Välj…","",LEFT('2. Artikeldata Utökad'!G63,1))</f>
        <v xml:space="preserve"> </v>
      </c>
      <c r="BE63" s="223"/>
      <c r="BF63" s="223"/>
      <c r="BG63" s="223"/>
      <c r="BH63" s="223"/>
      <c r="BI63" s="223"/>
      <c r="BJ63" s="223"/>
      <c r="BK63" s="223"/>
      <c r="BL63" s="269" t="str">
        <f>TRIM(IF('APH KIC KIA PC'!S63="WEB","",'2. Artikeldata Utökad'!P63))</f>
        <v/>
      </c>
      <c r="BM63" s="269" t="str">
        <f>TRIM(IF('APH KIC KIA PC'!S63="WEB","",'2. Artikeldata Utökad'!Q63))</f>
        <v/>
      </c>
      <c r="BN63" s="269" t="str">
        <f>TRIM(IF('APH KIC KIA PC'!S63="WEB","",'2. Artikeldata Utökad'!R63))</f>
        <v/>
      </c>
      <c r="BO63" s="269" t="str">
        <f>IF('2. Artikeldata Utökad'!F63="","",'2. Artikeldata Utökad'!F63)</f>
        <v xml:space="preserve">  Välj…</v>
      </c>
      <c r="BP63" s="269" t="str">
        <f>TRIM(IF('2. Artikeldata Utökad'!E63="","",'2. Artikeldata Utökad'!E63))</f>
        <v/>
      </c>
      <c r="BQ63" s="269" t="str">
        <f>TRIM(IF('APH KIC KIA PC'!S63="WEB","",'2. Artikeldata Utökad'!S63))</f>
        <v/>
      </c>
      <c r="BR63" s="227">
        <v>1</v>
      </c>
      <c r="BS63" s="269" t="str">
        <f>TRIM(IF('APH KIC KIA PC'!S63="WEB","",'2. Artikeldata Utökad'!T63))</f>
        <v/>
      </c>
      <c r="BT63" s="223"/>
      <c r="BU63" s="223"/>
      <c r="BV63" s="269" t="str">
        <f>TRIM(IF('APH KIC KIA PC'!M63&lt;&gt;200,'APH KIC KIA PC'!D63,'2. Artikeldata Utökad'!I63))</f>
        <v/>
      </c>
      <c r="BW63" s="269" t="str">
        <f>TRIM('2. Artikeldata Utökad'!D63)</f>
        <v/>
      </c>
      <c r="BX63" s="226" t="str">
        <f>LEFT('2. Artikeldata Utökad'!H63,1)</f>
        <v xml:space="preserve"> </v>
      </c>
      <c r="BY63" s="226" t="str">
        <f>TRIM(LEFT('2. Artikeldata Utökad'!J63,2))</f>
        <v/>
      </c>
      <c r="BZ63" s="227" t="s">
        <v>2005</v>
      </c>
      <c r="CA63" s="223"/>
      <c r="CB63" s="223"/>
      <c r="CC63" s="223"/>
      <c r="CD63" s="223"/>
      <c r="CE63" s="223"/>
    </row>
    <row r="64" spans="1:83" x14ac:dyDescent="0.25">
      <c r="A64" s="228">
        <v>60</v>
      </c>
      <c r="B64" s="228" t="str">
        <f>'APH KIC KIA PC'!I64</f>
        <v>Välj…</v>
      </c>
      <c r="C64" s="228" t="str">
        <f>'APH KIC KIA PC'!K64</f>
        <v>Välj…</v>
      </c>
      <c r="D64" s="227">
        <v>1</v>
      </c>
      <c r="E64" s="269" t="str">
        <f>TRIM('APH KIC KIA PC'!D64)</f>
        <v/>
      </c>
      <c r="F64" s="226" t="str">
        <f>TRIM('1. Artikeldata Grund'!E64)</f>
        <v/>
      </c>
      <c r="G64" s="275" t="s">
        <v>1895</v>
      </c>
      <c r="H64" s="223"/>
      <c r="I64" s="223"/>
      <c r="J64" s="223"/>
      <c r="K64" s="223"/>
      <c r="L64" s="223"/>
      <c r="M64" s="2" cm="1">
        <f t="array" ref="M64">IF('APH KIC KIA PC'!S64&lt;&gt;"WEB",1,_xlfn.IFS('APH KIC KIA PC'!K64=Tabeller!$AI$4,'APH KIC KIA PC'!Q64,'APH KIC KIA PC'!K64=Tabeller!$AI$5,106628))</f>
        <v>1</v>
      </c>
      <c r="N64" s="272" t="str" cm="1">
        <f t="array" ref="N64">TRIM(IFERROR(IF('APH KIC KIA PC'!M64=200,'2. Artikeldata Utökad'!I64,(_xlfn.IFS('APH KIC KIA PC'!K64=Tabeller!$AI$4,'1. Artikeldata Grund'!F64,AND('APH KIC KIA PC'!K64=Tabeller!$AI$5,'APH KIC KIA PC'!M64&lt;&gt;200),'APH KIC KIA PC'!D64,'APH KIC KIA PC'!M64=200,'2. Artikeldata Utökad'!I64))),""))</f>
        <v/>
      </c>
      <c r="O64" s="270" t="str">
        <f>'APH KIC KIA PC'!E64</f>
        <v/>
      </c>
      <c r="P64" s="269" t="str">
        <f>TRIM('APH KIC KIA PC'!R64)</f>
        <v/>
      </c>
      <c r="Q64" s="223"/>
      <c r="R64" s="271" t="str" cm="1">
        <f t="array" ref="R64">IFERROR(_xlfn.IFS('4. Inköpsdata'!M64=25%,41,'4. Inköpsdata'!M64=12%,42,'4. Inköpsdata'!M64=6%,43,'4. Inköpsdata'!M64="Momsfritt",38),"")</f>
        <v/>
      </c>
      <c r="S64" s="227" t="str">
        <f>'APH KIC KIA PC'!S64</f>
        <v xml:space="preserve">  Välj…</v>
      </c>
      <c r="T64" s="373" t="str">
        <f>'APH KIC KIA PC'!E64</f>
        <v/>
      </c>
      <c r="U64" s="227"/>
      <c r="V64" s="223"/>
      <c r="W64" s="223"/>
      <c r="X64" s="223"/>
      <c r="Y64" s="223"/>
      <c r="Z64" s="227" t="str">
        <f>TRIM(IF('1. Artikeldata Grund'!K64="","",IF('1. Artikeldata Grund'!K64=1,_xlfn.CONCAT('1. Artikeldata Grund'!K64," ","dag"),_xlfn.CONCAT('1. Artikeldata Grund'!K64," ","dagar"))))</f>
        <v/>
      </c>
      <c r="AA64" s="227" t="str">
        <f>TRIM(IF('1. Artikeldata Grund'!L64="","",IF('1. Artikeldata Grund'!L64=1,_xlfn.CONCAT('1. Artikeldata Grund'!L64," ","dag"),_xlfn.CONCAT('1. Artikeldata Grund'!L64," ","dagar"))))</f>
        <v/>
      </c>
      <c r="AB64" s="223"/>
      <c r="AC64" s="223"/>
      <c r="AD64" s="223"/>
      <c r="AE64" s="227">
        <v>1</v>
      </c>
      <c r="AF64" s="223"/>
      <c r="AG64" s="269" t="str">
        <f>TRIM('APH KIC KIA PC'!T64)</f>
        <v/>
      </c>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72" t="s">
        <v>2005</v>
      </c>
      <c r="BD64" s="272" t="str">
        <f>IF('2. Artikeldata Utökad'!G64="Välj…","",LEFT('2. Artikeldata Utökad'!G64,1))</f>
        <v xml:space="preserve"> </v>
      </c>
      <c r="BE64" s="223"/>
      <c r="BF64" s="223"/>
      <c r="BG64" s="223"/>
      <c r="BH64" s="223"/>
      <c r="BI64" s="223"/>
      <c r="BJ64" s="223"/>
      <c r="BK64" s="223"/>
      <c r="BL64" s="269" t="str">
        <f>TRIM(IF('APH KIC KIA PC'!S64="WEB","",'2. Artikeldata Utökad'!P64))</f>
        <v/>
      </c>
      <c r="BM64" s="269" t="str">
        <f>TRIM(IF('APH KIC KIA PC'!S64="WEB","",'2. Artikeldata Utökad'!Q64))</f>
        <v/>
      </c>
      <c r="BN64" s="269" t="str">
        <f>TRIM(IF('APH KIC KIA PC'!S64="WEB","",'2. Artikeldata Utökad'!R64))</f>
        <v/>
      </c>
      <c r="BO64" s="269" t="str">
        <f>IF('2. Artikeldata Utökad'!F64="","",'2. Artikeldata Utökad'!F64)</f>
        <v xml:space="preserve">  Välj…</v>
      </c>
      <c r="BP64" s="269" t="str">
        <f>TRIM(IF('2. Artikeldata Utökad'!E64="","",'2. Artikeldata Utökad'!E64))</f>
        <v/>
      </c>
      <c r="BQ64" s="269" t="str">
        <f>TRIM(IF('APH KIC KIA PC'!S64="WEB","",'2. Artikeldata Utökad'!S64))</f>
        <v/>
      </c>
      <c r="BR64" s="227">
        <v>1</v>
      </c>
      <c r="BS64" s="269" t="str">
        <f>TRIM(IF('APH KIC KIA PC'!S64="WEB","",'2. Artikeldata Utökad'!T64))</f>
        <v/>
      </c>
      <c r="BT64" s="223"/>
      <c r="BU64" s="223"/>
      <c r="BV64" s="269" t="str">
        <f>TRIM(IF('APH KIC KIA PC'!M64&lt;&gt;200,'APH KIC KIA PC'!D64,'2. Artikeldata Utökad'!I64))</f>
        <v/>
      </c>
      <c r="BW64" s="269" t="str">
        <f>TRIM('2. Artikeldata Utökad'!D64)</f>
        <v/>
      </c>
      <c r="BX64" s="226" t="str">
        <f>LEFT('2. Artikeldata Utökad'!H64,1)</f>
        <v xml:space="preserve"> </v>
      </c>
      <c r="BY64" s="226" t="str">
        <f>TRIM(LEFT('2. Artikeldata Utökad'!J64,2))</f>
        <v/>
      </c>
      <c r="BZ64" s="227" t="s">
        <v>2005</v>
      </c>
      <c r="CA64" s="223"/>
      <c r="CB64" s="223"/>
      <c r="CC64" s="223"/>
      <c r="CD64" s="223"/>
      <c r="CE64" s="223"/>
    </row>
    <row r="65" spans="1:83" x14ac:dyDescent="0.25">
      <c r="A65" s="225">
        <v>61</v>
      </c>
      <c r="B65" s="228" t="str">
        <f>'APH KIC KIA PC'!I65</f>
        <v>Välj…</v>
      </c>
      <c r="C65" s="228" t="str">
        <f>'APH KIC KIA PC'!K65</f>
        <v>Välj…</v>
      </c>
      <c r="D65" s="227">
        <v>1</v>
      </c>
      <c r="E65" s="269" t="str">
        <f>TRIM('APH KIC KIA PC'!D65)</f>
        <v/>
      </c>
      <c r="F65" s="226" t="str">
        <f>TRIM('1. Artikeldata Grund'!E65)</f>
        <v/>
      </c>
      <c r="G65" s="275" t="s">
        <v>1895</v>
      </c>
      <c r="H65" s="223"/>
      <c r="I65" s="223"/>
      <c r="J65" s="223"/>
      <c r="K65" s="223"/>
      <c r="L65" s="223"/>
      <c r="M65" s="2" cm="1">
        <f t="array" ref="M65">IF('APH KIC KIA PC'!S65&lt;&gt;"WEB",1,_xlfn.IFS('APH KIC KIA PC'!K65=Tabeller!$AI$4,'APH KIC KIA PC'!Q65,'APH KIC KIA PC'!K65=Tabeller!$AI$5,106628))</f>
        <v>1</v>
      </c>
      <c r="N65" s="272" t="str" cm="1">
        <f t="array" ref="N65">TRIM(IFERROR(IF('APH KIC KIA PC'!M65=200,'2. Artikeldata Utökad'!I65,(_xlfn.IFS('APH KIC KIA PC'!K65=Tabeller!$AI$4,'1. Artikeldata Grund'!F65,AND('APH KIC KIA PC'!K65=Tabeller!$AI$5,'APH KIC KIA PC'!M65&lt;&gt;200),'APH KIC KIA PC'!D65,'APH KIC KIA PC'!M65=200,'2. Artikeldata Utökad'!I65))),""))</f>
        <v/>
      </c>
      <c r="O65" s="270" t="str">
        <f>'APH KIC KIA PC'!E65</f>
        <v/>
      </c>
      <c r="P65" s="269" t="str">
        <f>TRIM('APH KIC KIA PC'!R65)</f>
        <v/>
      </c>
      <c r="Q65" s="223"/>
      <c r="R65" s="271" t="str" cm="1">
        <f t="array" ref="R65">IFERROR(_xlfn.IFS('4. Inköpsdata'!M65=25%,41,'4. Inköpsdata'!M65=12%,42,'4. Inköpsdata'!M65=6%,43,'4. Inköpsdata'!M65="Momsfritt",38),"")</f>
        <v/>
      </c>
      <c r="S65" s="227" t="str">
        <f>'APH KIC KIA PC'!S65</f>
        <v xml:space="preserve">  Välj…</v>
      </c>
      <c r="T65" s="373" t="str">
        <f>'APH KIC KIA PC'!E65</f>
        <v/>
      </c>
      <c r="U65" s="227"/>
      <c r="V65" s="223"/>
      <c r="W65" s="223"/>
      <c r="X65" s="223"/>
      <c r="Y65" s="223"/>
      <c r="Z65" s="227" t="str">
        <f>TRIM(IF('1. Artikeldata Grund'!K65="","",IF('1. Artikeldata Grund'!K65=1,_xlfn.CONCAT('1. Artikeldata Grund'!K65," ","dag"),_xlfn.CONCAT('1. Artikeldata Grund'!K65," ","dagar"))))</f>
        <v/>
      </c>
      <c r="AA65" s="227" t="str">
        <f>TRIM(IF('1. Artikeldata Grund'!L65="","",IF('1. Artikeldata Grund'!L65=1,_xlfn.CONCAT('1. Artikeldata Grund'!L65," ","dag"),_xlfn.CONCAT('1. Artikeldata Grund'!L65," ","dagar"))))</f>
        <v/>
      </c>
      <c r="AB65" s="223"/>
      <c r="AC65" s="223"/>
      <c r="AD65" s="223"/>
      <c r="AE65" s="227">
        <v>1</v>
      </c>
      <c r="AF65" s="223"/>
      <c r="AG65" s="269" t="str">
        <f>TRIM('APH KIC KIA PC'!T65)</f>
        <v/>
      </c>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72" t="s">
        <v>2005</v>
      </c>
      <c r="BD65" s="272" t="str">
        <f>IF('2. Artikeldata Utökad'!G65="Välj…","",LEFT('2. Artikeldata Utökad'!G65,1))</f>
        <v xml:space="preserve"> </v>
      </c>
      <c r="BE65" s="223"/>
      <c r="BF65" s="223"/>
      <c r="BG65" s="223"/>
      <c r="BH65" s="223"/>
      <c r="BI65" s="223"/>
      <c r="BJ65" s="223"/>
      <c r="BK65" s="223"/>
      <c r="BL65" s="269" t="str">
        <f>TRIM(IF('APH KIC KIA PC'!S65="WEB","",'2. Artikeldata Utökad'!P65))</f>
        <v/>
      </c>
      <c r="BM65" s="269" t="str">
        <f>TRIM(IF('APH KIC KIA PC'!S65="WEB","",'2. Artikeldata Utökad'!Q65))</f>
        <v/>
      </c>
      <c r="BN65" s="269" t="str">
        <f>TRIM(IF('APH KIC KIA PC'!S65="WEB","",'2. Artikeldata Utökad'!R65))</f>
        <v/>
      </c>
      <c r="BO65" s="269" t="str">
        <f>IF('2. Artikeldata Utökad'!F65="","",'2. Artikeldata Utökad'!F65)</f>
        <v xml:space="preserve">  Välj…</v>
      </c>
      <c r="BP65" s="269" t="str">
        <f>TRIM(IF('2. Artikeldata Utökad'!E65="","",'2. Artikeldata Utökad'!E65))</f>
        <v/>
      </c>
      <c r="BQ65" s="269" t="str">
        <f>TRIM(IF('APH KIC KIA PC'!S65="WEB","",'2. Artikeldata Utökad'!S65))</f>
        <v/>
      </c>
      <c r="BR65" s="227">
        <v>1</v>
      </c>
      <c r="BS65" s="269" t="str">
        <f>TRIM(IF('APH KIC KIA PC'!S65="WEB","",'2. Artikeldata Utökad'!T65))</f>
        <v/>
      </c>
      <c r="BT65" s="223"/>
      <c r="BU65" s="223"/>
      <c r="BV65" s="269" t="str">
        <f>TRIM(IF('APH KIC KIA PC'!M65&lt;&gt;200,'APH KIC KIA PC'!D65,'2. Artikeldata Utökad'!I65))</f>
        <v/>
      </c>
      <c r="BW65" s="269" t="str">
        <f>TRIM('2. Artikeldata Utökad'!D65)</f>
        <v/>
      </c>
      <c r="BX65" s="226" t="str">
        <f>LEFT('2. Artikeldata Utökad'!H65,1)</f>
        <v xml:space="preserve"> </v>
      </c>
      <c r="BY65" s="226" t="str">
        <f>TRIM(LEFT('2. Artikeldata Utökad'!J65,2))</f>
        <v/>
      </c>
      <c r="BZ65" s="227" t="s">
        <v>2005</v>
      </c>
      <c r="CA65" s="223"/>
      <c r="CB65" s="223"/>
      <c r="CC65" s="223"/>
      <c r="CD65" s="223"/>
      <c r="CE65" s="223"/>
    </row>
    <row r="66" spans="1:83" x14ac:dyDescent="0.25">
      <c r="A66" s="228">
        <v>62</v>
      </c>
      <c r="B66" s="228" t="str">
        <f>'APH KIC KIA PC'!I66</f>
        <v>Välj…</v>
      </c>
      <c r="C66" s="228" t="str">
        <f>'APH KIC KIA PC'!K66</f>
        <v>Välj…</v>
      </c>
      <c r="D66" s="227">
        <v>1</v>
      </c>
      <c r="E66" s="269" t="str">
        <f>TRIM('APH KIC KIA PC'!D66)</f>
        <v/>
      </c>
      <c r="F66" s="226" t="str">
        <f>TRIM('1. Artikeldata Grund'!E66)</f>
        <v/>
      </c>
      <c r="G66" s="275" t="s">
        <v>1895</v>
      </c>
      <c r="H66" s="223"/>
      <c r="I66" s="223"/>
      <c r="J66" s="223"/>
      <c r="K66" s="223"/>
      <c r="L66" s="223"/>
      <c r="M66" s="2" cm="1">
        <f t="array" ref="M66">IF('APH KIC KIA PC'!S66&lt;&gt;"WEB",1,_xlfn.IFS('APH KIC KIA PC'!K66=Tabeller!$AI$4,'APH KIC KIA PC'!Q66,'APH KIC KIA PC'!K66=Tabeller!$AI$5,106628))</f>
        <v>1</v>
      </c>
      <c r="N66" s="272" t="str" cm="1">
        <f t="array" ref="N66">TRIM(IFERROR(IF('APH KIC KIA PC'!M66=200,'2. Artikeldata Utökad'!I66,(_xlfn.IFS('APH KIC KIA PC'!K66=Tabeller!$AI$4,'1. Artikeldata Grund'!F66,AND('APH KIC KIA PC'!K66=Tabeller!$AI$5,'APH KIC KIA PC'!M66&lt;&gt;200),'APH KIC KIA PC'!D66,'APH KIC KIA PC'!M66=200,'2. Artikeldata Utökad'!I66))),""))</f>
        <v/>
      </c>
      <c r="O66" s="270" t="str">
        <f>'APH KIC KIA PC'!E66</f>
        <v/>
      </c>
      <c r="P66" s="269" t="str">
        <f>TRIM('APH KIC KIA PC'!R66)</f>
        <v/>
      </c>
      <c r="Q66" s="223"/>
      <c r="R66" s="271" t="str" cm="1">
        <f t="array" ref="R66">IFERROR(_xlfn.IFS('4. Inköpsdata'!M66=25%,41,'4. Inköpsdata'!M66=12%,42,'4. Inköpsdata'!M66=6%,43,'4. Inköpsdata'!M66="Momsfritt",38),"")</f>
        <v/>
      </c>
      <c r="S66" s="227" t="str">
        <f>'APH KIC KIA PC'!S66</f>
        <v xml:space="preserve">  Välj…</v>
      </c>
      <c r="T66" s="373" t="str">
        <f>'APH KIC KIA PC'!E66</f>
        <v/>
      </c>
      <c r="U66" s="227"/>
      <c r="V66" s="223"/>
      <c r="W66" s="223"/>
      <c r="X66" s="223"/>
      <c r="Y66" s="223"/>
      <c r="Z66" s="227" t="str">
        <f>TRIM(IF('1. Artikeldata Grund'!K66="","",IF('1. Artikeldata Grund'!K66=1,_xlfn.CONCAT('1. Artikeldata Grund'!K66," ","dag"),_xlfn.CONCAT('1. Artikeldata Grund'!K66," ","dagar"))))</f>
        <v/>
      </c>
      <c r="AA66" s="227" t="str">
        <f>TRIM(IF('1. Artikeldata Grund'!L66="","",IF('1. Artikeldata Grund'!L66=1,_xlfn.CONCAT('1. Artikeldata Grund'!L66," ","dag"),_xlfn.CONCAT('1. Artikeldata Grund'!L66," ","dagar"))))</f>
        <v/>
      </c>
      <c r="AB66" s="223"/>
      <c r="AC66" s="223"/>
      <c r="AD66" s="223"/>
      <c r="AE66" s="227">
        <v>1</v>
      </c>
      <c r="AF66" s="223"/>
      <c r="AG66" s="269" t="str">
        <f>TRIM('APH KIC KIA PC'!T66)</f>
        <v/>
      </c>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72" t="s">
        <v>2005</v>
      </c>
      <c r="BD66" s="272" t="str">
        <f>IF('2. Artikeldata Utökad'!G66="Välj…","",LEFT('2. Artikeldata Utökad'!G66,1))</f>
        <v xml:space="preserve"> </v>
      </c>
      <c r="BE66" s="223"/>
      <c r="BF66" s="223"/>
      <c r="BG66" s="223"/>
      <c r="BH66" s="223"/>
      <c r="BI66" s="223"/>
      <c r="BJ66" s="223"/>
      <c r="BK66" s="223"/>
      <c r="BL66" s="269" t="str">
        <f>TRIM(IF('APH KIC KIA PC'!S66="WEB","",'2. Artikeldata Utökad'!P66))</f>
        <v/>
      </c>
      <c r="BM66" s="269" t="str">
        <f>TRIM(IF('APH KIC KIA PC'!S66="WEB","",'2. Artikeldata Utökad'!Q66))</f>
        <v/>
      </c>
      <c r="BN66" s="269" t="str">
        <f>TRIM(IF('APH KIC KIA PC'!S66="WEB","",'2. Artikeldata Utökad'!R66))</f>
        <v/>
      </c>
      <c r="BO66" s="269" t="str">
        <f>IF('2. Artikeldata Utökad'!F66="","",'2. Artikeldata Utökad'!F66)</f>
        <v xml:space="preserve">  Välj…</v>
      </c>
      <c r="BP66" s="269" t="str">
        <f>TRIM(IF('2. Artikeldata Utökad'!E66="","",'2. Artikeldata Utökad'!E66))</f>
        <v/>
      </c>
      <c r="BQ66" s="269" t="str">
        <f>TRIM(IF('APH KIC KIA PC'!S66="WEB","",'2. Artikeldata Utökad'!S66))</f>
        <v/>
      </c>
      <c r="BR66" s="227">
        <v>1</v>
      </c>
      <c r="BS66" s="269" t="str">
        <f>TRIM(IF('APH KIC KIA PC'!S66="WEB","",'2. Artikeldata Utökad'!T66))</f>
        <v/>
      </c>
      <c r="BT66" s="223"/>
      <c r="BU66" s="223"/>
      <c r="BV66" s="269" t="str">
        <f>TRIM(IF('APH KIC KIA PC'!M66&lt;&gt;200,'APH KIC KIA PC'!D66,'2. Artikeldata Utökad'!I66))</f>
        <v/>
      </c>
      <c r="BW66" s="269" t="str">
        <f>TRIM('2. Artikeldata Utökad'!D66)</f>
        <v/>
      </c>
      <c r="BX66" s="226" t="str">
        <f>LEFT('2. Artikeldata Utökad'!H66,1)</f>
        <v xml:space="preserve"> </v>
      </c>
      <c r="BY66" s="226" t="str">
        <f>TRIM(LEFT('2. Artikeldata Utökad'!J66,2))</f>
        <v/>
      </c>
      <c r="BZ66" s="227" t="s">
        <v>2005</v>
      </c>
      <c r="CA66" s="223"/>
      <c r="CB66" s="223"/>
      <c r="CC66" s="223"/>
      <c r="CD66" s="223"/>
      <c r="CE66" s="223"/>
    </row>
    <row r="67" spans="1:83" x14ac:dyDescent="0.25">
      <c r="A67" s="228">
        <v>63</v>
      </c>
      <c r="B67" s="228" t="str">
        <f>'APH KIC KIA PC'!I67</f>
        <v>Välj…</v>
      </c>
      <c r="C67" s="228" t="str">
        <f>'APH KIC KIA PC'!K67</f>
        <v>Välj…</v>
      </c>
      <c r="D67" s="227">
        <v>1</v>
      </c>
      <c r="E67" s="269" t="str">
        <f>TRIM('APH KIC KIA PC'!D67)</f>
        <v/>
      </c>
      <c r="F67" s="226" t="str">
        <f>TRIM('1. Artikeldata Grund'!E67)</f>
        <v/>
      </c>
      <c r="G67" s="275" t="s">
        <v>1895</v>
      </c>
      <c r="H67" s="223"/>
      <c r="I67" s="223"/>
      <c r="J67" s="223"/>
      <c r="K67" s="223"/>
      <c r="L67" s="223"/>
      <c r="M67" s="2" cm="1">
        <f t="array" ref="M67">IF('APH KIC KIA PC'!S67&lt;&gt;"WEB",1,_xlfn.IFS('APH KIC KIA PC'!K67=Tabeller!$AI$4,'APH KIC KIA PC'!Q67,'APH KIC KIA PC'!K67=Tabeller!$AI$5,106628))</f>
        <v>1</v>
      </c>
      <c r="N67" s="272" t="str" cm="1">
        <f t="array" ref="N67">TRIM(IFERROR(IF('APH KIC KIA PC'!M67=200,'2. Artikeldata Utökad'!I67,(_xlfn.IFS('APH KIC KIA PC'!K67=Tabeller!$AI$4,'1. Artikeldata Grund'!F67,AND('APH KIC KIA PC'!K67=Tabeller!$AI$5,'APH KIC KIA PC'!M67&lt;&gt;200),'APH KIC KIA PC'!D67,'APH KIC KIA PC'!M67=200,'2. Artikeldata Utökad'!I67))),""))</f>
        <v/>
      </c>
      <c r="O67" s="270" t="str">
        <f>'APH KIC KIA PC'!E67</f>
        <v/>
      </c>
      <c r="P67" s="269" t="str">
        <f>TRIM('APH KIC KIA PC'!R67)</f>
        <v/>
      </c>
      <c r="Q67" s="223"/>
      <c r="R67" s="271" t="str" cm="1">
        <f t="array" ref="R67">IFERROR(_xlfn.IFS('4. Inköpsdata'!M67=25%,41,'4. Inköpsdata'!M67=12%,42,'4. Inköpsdata'!M67=6%,43,'4. Inköpsdata'!M67="Momsfritt",38),"")</f>
        <v/>
      </c>
      <c r="S67" s="227" t="str">
        <f>'APH KIC KIA PC'!S67</f>
        <v xml:space="preserve">  Välj…</v>
      </c>
      <c r="T67" s="373" t="str">
        <f>'APH KIC KIA PC'!E67</f>
        <v/>
      </c>
      <c r="U67" s="227"/>
      <c r="V67" s="223"/>
      <c r="W67" s="223"/>
      <c r="X67" s="223"/>
      <c r="Y67" s="223"/>
      <c r="Z67" s="227" t="str">
        <f>TRIM(IF('1. Artikeldata Grund'!K67="","",IF('1. Artikeldata Grund'!K67=1,_xlfn.CONCAT('1. Artikeldata Grund'!K67," ","dag"),_xlfn.CONCAT('1. Artikeldata Grund'!K67," ","dagar"))))</f>
        <v/>
      </c>
      <c r="AA67" s="227" t="str">
        <f>TRIM(IF('1. Artikeldata Grund'!L67="","",IF('1. Artikeldata Grund'!L67=1,_xlfn.CONCAT('1. Artikeldata Grund'!L67," ","dag"),_xlfn.CONCAT('1. Artikeldata Grund'!L67," ","dagar"))))</f>
        <v/>
      </c>
      <c r="AB67" s="223"/>
      <c r="AC67" s="223"/>
      <c r="AD67" s="223"/>
      <c r="AE67" s="227">
        <v>1</v>
      </c>
      <c r="AF67" s="223"/>
      <c r="AG67" s="269" t="str">
        <f>TRIM('APH KIC KIA PC'!T67)</f>
        <v/>
      </c>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72" t="s">
        <v>2005</v>
      </c>
      <c r="BD67" s="272" t="str">
        <f>IF('2. Artikeldata Utökad'!G67="Välj…","",LEFT('2. Artikeldata Utökad'!G67,1))</f>
        <v xml:space="preserve"> </v>
      </c>
      <c r="BE67" s="223"/>
      <c r="BF67" s="223"/>
      <c r="BG67" s="223"/>
      <c r="BH67" s="223"/>
      <c r="BI67" s="223"/>
      <c r="BJ67" s="223"/>
      <c r="BK67" s="223"/>
      <c r="BL67" s="269" t="str">
        <f>TRIM(IF('APH KIC KIA PC'!S67="WEB","",'2. Artikeldata Utökad'!P67))</f>
        <v/>
      </c>
      <c r="BM67" s="269" t="str">
        <f>TRIM(IF('APH KIC KIA PC'!S67="WEB","",'2. Artikeldata Utökad'!Q67))</f>
        <v/>
      </c>
      <c r="BN67" s="269" t="str">
        <f>TRIM(IF('APH KIC KIA PC'!S67="WEB","",'2. Artikeldata Utökad'!R67))</f>
        <v/>
      </c>
      <c r="BO67" s="269" t="str">
        <f>IF('2. Artikeldata Utökad'!F67="","",'2. Artikeldata Utökad'!F67)</f>
        <v xml:space="preserve">  Välj…</v>
      </c>
      <c r="BP67" s="269" t="str">
        <f>TRIM(IF('2. Artikeldata Utökad'!E67="","",'2. Artikeldata Utökad'!E67))</f>
        <v/>
      </c>
      <c r="BQ67" s="269" t="str">
        <f>TRIM(IF('APH KIC KIA PC'!S67="WEB","",'2. Artikeldata Utökad'!S67))</f>
        <v/>
      </c>
      <c r="BR67" s="227">
        <v>1</v>
      </c>
      <c r="BS67" s="269" t="str">
        <f>TRIM(IF('APH KIC KIA PC'!S67="WEB","",'2. Artikeldata Utökad'!T67))</f>
        <v/>
      </c>
      <c r="BT67" s="223"/>
      <c r="BU67" s="223"/>
      <c r="BV67" s="269" t="str">
        <f>TRIM(IF('APH KIC KIA PC'!M67&lt;&gt;200,'APH KIC KIA PC'!D67,'2. Artikeldata Utökad'!I67))</f>
        <v/>
      </c>
      <c r="BW67" s="269" t="str">
        <f>TRIM('2. Artikeldata Utökad'!D67)</f>
        <v/>
      </c>
      <c r="BX67" s="226" t="str">
        <f>LEFT('2. Artikeldata Utökad'!H67,1)</f>
        <v xml:space="preserve"> </v>
      </c>
      <c r="BY67" s="226" t="str">
        <f>TRIM(LEFT('2. Artikeldata Utökad'!J67,2))</f>
        <v/>
      </c>
      <c r="BZ67" s="227" t="s">
        <v>2005</v>
      </c>
      <c r="CA67" s="223"/>
      <c r="CB67" s="223"/>
      <c r="CC67" s="223"/>
      <c r="CD67" s="223"/>
      <c r="CE67" s="223"/>
    </row>
    <row r="68" spans="1:83" x14ac:dyDescent="0.25">
      <c r="A68" s="228">
        <v>64</v>
      </c>
      <c r="B68" s="228" t="str">
        <f>'APH KIC KIA PC'!I68</f>
        <v>Välj…</v>
      </c>
      <c r="C68" s="228" t="str">
        <f>'APH KIC KIA PC'!K68</f>
        <v>Välj…</v>
      </c>
      <c r="D68" s="227">
        <v>1</v>
      </c>
      <c r="E68" s="269" t="str">
        <f>TRIM('APH KIC KIA PC'!D68)</f>
        <v/>
      </c>
      <c r="F68" s="226" t="str">
        <f>TRIM('1. Artikeldata Grund'!E68)</f>
        <v/>
      </c>
      <c r="G68" s="275" t="s">
        <v>1895</v>
      </c>
      <c r="H68" s="223"/>
      <c r="I68" s="223"/>
      <c r="J68" s="223"/>
      <c r="K68" s="223"/>
      <c r="L68" s="223"/>
      <c r="M68" s="2" cm="1">
        <f t="array" ref="M68">IF('APH KIC KIA PC'!S68&lt;&gt;"WEB",1,_xlfn.IFS('APH KIC KIA PC'!K68=Tabeller!$AI$4,'APH KIC KIA PC'!Q68,'APH KIC KIA PC'!K68=Tabeller!$AI$5,106628))</f>
        <v>1</v>
      </c>
      <c r="N68" s="272" t="str" cm="1">
        <f t="array" ref="N68">TRIM(IFERROR(IF('APH KIC KIA PC'!M68=200,'2. Artikeldata Utökad'!I68,(_xlfn.IFS('APH KIC KIA PC'!K68=Tabeller!$AI$4,'1. Artikeldata Grund'!F68,AND('APH KIC KIA PC'!K68=Tabeller!$AI$5,'APH KIC KIA PC'!M68&lt;&gt;200),'APH KIC KIA PC'!D68,'APH KIC KIA PC'!M68=200,'2. Artikeldata Utökad'!I68))),""))</f>
        <v/>
      </c>
      <c r="O68" s="270" t="str">
        <f>'APH KIC KIA PC'!E68</f>
        <v/>
      </c>
      <c r="P68" s="269" t="str">
        <f>TRIM('APH KIC KIA PC'!R68)</f>
        <v/>
      </c>
      <c r="Q68" s="223"/>
      <c r="R68" s="271" t="str" cm="1">
        <f t="array" ref="R68">IFERROR(_xlfn.IFS('4. Inköpsdata'!M68=25%,41,'4. Inköpsdata'!M68=12%,42,'4. Inköpsdata'!M68=6%,43,'4. Inköpsdata'!M68="Momsfritt",38),"")</f>
        <v/>
      </c>
      <c r="S68" s="227" t="str">
        <f>'APH KIC KIA PC'!S68</f>
        <v xml:space="preserve">  Välj…</v>
      </c>
      <c r="T68" s="373" t="str">
        <f>'APH KIC KIA PC'!E68</f>
        <v/>
      </c>
      <c r="U68" s="227"/>
      <c r="V68" s="223"/>
      <c r="W68" s="223"/>
      <c r="X68" s="223"/>
      <c r="Y68" s="223"/>
      <c r="Z68" s="227" t="str">
        <f>TRIM(IF('1. Artikeldata Grund'!K68="","",IF('1. Artikeldata Grund'!K68=1,_xlfn.CONCAT('1. Artikeldata Grund'!K68," ","dag"),_xlfn.CONCAT('1. Artikeldata Grund'!K68," ","dagar"))))</f>
        <v/>
      </c>
      <c r="AA68" s="227" t="str">
        <f>TRIM(IF('1. Artikeldata Grund'!L68="","",IF('1. Artikeldata Grund'!L68=1,_xlfn.CONCAT('1. Artikeldata Grund'!L68," ","dag"),_xlfn.CONCAT('1. Artikeldata Grund'!L68," ","dagar"))))</f>
        <v/>
      </c>
      <c r="AB68" s="223"/>
      <c r="AC68" s="223"/>
      <c r="AD68" s="223"/>
      <c r="AE68" s="227">
        <v>1</v>
      </c>
      <c r="AF68" s="223"/>
      <c r="AG68" s="269" t="str">
        <f>TRIM('APH KIC KIA PC'!T68)</f>
        <v/>
      </c>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72" t="s">
        <v>2005</v>
      </c>
      <c r="BD68" s="272" t="str">
        <f>IF('2. Artikeldata Utökad'!G68="Välj…","",LEFT('2. Artikeldata Utökad'!G68,1))</f>
        <v xml:space="preserve"> </v>
      </c>
      <c r="BE68" s="223"/>
      <c r="BF68" s="223"/>
      <c r="BG68" s="223"/>
      <c r="BH68" s="223"/>
      <c r="BI68" s="223"/>
      <c r="BJ68" s="223"/>
      <c r="BK68" s="223"/>
      <c r="BL68" s="269" t="str">
        <f>TRIM(IF('APH KIC KIA PC'!S68="WEB","",'2. Artikeldata Utökad'!P68))</f>
        <v/>
      </c>
      <c r="BM68" s="269" t="str">
        <f>TRIM(IF('APH KIC KIA PC'!S68="WEB","",'2. Artikeldata Utökad'!Q68))</f>
        <v/>
      </c>
      <c r="BN68" s="269" t="str">
        <f>TRIM(IF('APH KIC KIA PC'!S68="WEB","",'2. Artikeldata Utökad'!R68))</f>
        <v/>
      </c>
      <c r="BO68" s="269" t="str">
        <f>IF('2. Artikeldata Utökad'!F68="","",'2. Artikeldata Utökad'!F68)</f>
        <v xml:space="preserve">  Välj…</v>
      </c>
      <c r="BP68" s="269" t="str">
        <f>TRIM(IF('2. Artikeldata Utökad'!E68="","",'2. Artikeldata Utökad'!E68))</f>
        <v/>
      </c>
      <c r="BQ68" s="269" t="str">
        <f>TRIM(IF('APH KIC KIA PC'!S68="WEB","",'2. Artikeldata Utökad'!S68))</f>
        <v/>
      </c>
      <c r="BR68" s="227">
        <v>1</v>
      </c>
      <c r="BS68" s="269" t="str">
        <f>TRIM(IF('APH KIC KIA PC'!S68="WEB","",'2. Artikeldata Utökad'!T68))</f>
        <v/>
      </c>
      <c r="BT68" s="223"/>
      <c r="BU68" s="223"/>
      <c r="BV68" s="269" t="str">
        <f>TRIM(IF('APH KIC KIA PC'!M68&lt;&gt;200,'APH KIC KIA PC'!D68,'2. Artikeldata Utökad'!I68))</f>
        <v/>
      </c>
      <c r="BW68" s="269" t="str">
        <f>TRIM('2. Artikeldata Utökad'!D68)</f>
        <v/>
      </c>
      <c r="BX68" s="226" t="str">
        <f>LEFT('2. Artikeldata Utökad'!H68,1)</f>
        <v xml:space="preserve"> </v>
      </c>
      <c r="BY68" s="226" t="str">
        <f>TRIM(LEFT('2. Artikeldata Utökad'!J68,2))</f>
        <v/>
      </c>
      <c r="BZ68" s="227" t="s">
        <v>2005</v>
      </c>
      <c r="CA68" s="223"/>
      <c r="CB68" s="223"/>
      <c r="CC68" s="223"/>
      <c r="CD68" s="223"/>
      <c r="CE68" s="223"/>
    </row>
    <row r="69" spans="1:83" x14ac:dyDescent="0.25">
      <c r="A69" s="228">
        <v>65</v>
      </c>
      <c r="B69" s="228" t="str">
        <f>'APH KIC KIA PC'!I69</f>
        <v>Välj…</v>
      </c>
      <c r="C69" s="228" t="str">
        <f>'APH KIC KIA PC'!K69</f>
        <v>Välj…</v>
      </c>
      <c r="D69" s="227">
        <v>1</v>
      </c>
      <c r="E69" s="269" t="str">
        <f>TRIM('APH KIC KIA PC'!D69)</f>
        <v/>
      </c>
      <c r="F69" s="226" t="str">
        <f>TRIM('1. Artikeldata Grund'!E69)</f>
        <v/>
      </c>
      <c r="G69" s="275" t="s">
        <v>1895</v>
      </c>
      <c r="H69" s="223"/>
      <c r="I69" s="223"/>
      <c r="J69" s="223"/>
      <c r="K69" s="223"/>
      <c r="L69" s="223"/>
      <c r="M69" s="2" cm="1">
        <f t="array" ref="M69">IF('APH KIC KIA PC'!S69&lt;&gt;"WEB",1,_xlfn.IFS('APH KIC KIA PC'!K69=Tabeller!$AI$4,'APH KIC KIA PC'!Q69,'APH KIC KIA PC'!K69=Tabeller!$AI$5,106628))</f>
        <v>1</v>
      </c>
      <c r="N69" s="272" t="str" cm="1">
        <f t="array" ref="N69">TRIM(IFERROR(IF('APH KIC KIA PC'!M69=200,'2. Artikeldata Utökad'!I69,(_xlfn.IFS('APH KIC KIA PC'!K69=Tabeller!$AI$4,'1. Artikeldata Grund'!F69,AND('APH KIC KIA PC'!K69=Tabeller!$AI$5,'APH KIC KIA PC'!M69&lt;&gt;200),'APH KIC KIA PC'!D69,'APH KIC KIA PC'!M69=200,'2. Artikeldata Utökad'!I69))),""))</f>
        <v/>
      </c>
      <c r="O69" s="270" t="str">
        <f>'APH KIC KIA PC'!E69</f>
        <v/>
      </c>
      <c r="P69" s="269" t="str">
        <f>TRIM('APH KIC KIA PC'!R69)</f>
        <v/>
      </c>
      <c r="Q69" s="223"/>
      <c r="R69" s="271" t="str" cm="1">
        <f t="array" ref="R69">IFERROR(_xlfn.IFS('4. Inköpsdata'!M69=25%,41,'4. Inköpsdata'!M69=12%,42,'4. Inköpsdata'!M69=6%,43,'4. Inköpsdata'!M69="Momsfritt",38),"")</f>
        <v/>
      </c>
      <c r="S69" s="227" t="str">
        <f>'APH KIC KIA PC'!S69</f>
        <v xml:space="preserve">  Välj…</v>
      </c>
      <c r="T69" s="373" t="str">
        <f>'APH KIC KIA PC'!E69</f>
        <v/>
      </c>
      <c r="U69" s="227"/>
      <c r="V69" s="223"/>
      <c r="W69" s="223"/>
      <c r="X69" s="223"/>
      <c r="Y69" s="223"/>
      <c r="Z69" s="227" t="str">
        <f>TRIM(IF('1. Artikeldata Grund'!K69="","",IF('1. Artikeldata Grund'!K69=1,_xlfn.CONCAT('1. Artikeldata Grund'!K69," ","dag"),_xlfn.CONCAT('1. Artikeldata Grund'!K69," ","dagar"))))</f>
        <v/>
      </c>
      <c r="AA69" s="227" t="str">
        <f>TRIM(IF('1. Artikeldata Grund'!L69="","",IF('1. Artikeldata Grund'!L69=1,_xlfn.CONCAT('1. Artikeldata Grund'!L69," ","dag"),_xlfn.CONCAT('1. Artikeldata Grund'!L69," ","dagar"))))</f>
        <v/>
      </c>
      <c r="AB69" s="223"/>
      <c r="AC69" s="223"/>
      <c r="AD69" s="223"/>
      <c r="AE69" s="227">
        <v>1</v>
      </c>
      <c r="AF69" s="223"/>
      <c r="AG69" s="269" t="str">
        <f>TRIM('APH KIC KIA PC'!T69)</f>
        <v/>
      </c>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72" t="s">
        <v>2005</v>
      </c>
      <c r="BD69" s="272" t="str">
        <f>IF('2. Artikeldata Utökad'!G69="Välj…","",LEFT('2. Artikeldata Utökad'!G69,1))</f>
        <v xml:space="preserve"> </v>
      </c>
      <c r="BE69" s="223"/>
      <c r="BF69" s="223"/>
      <c r="BG69" s="223"/>
      <c r="BH69" s="223"/>
      <c r="BI69" s="223"/>
      <c r="BJ69" s="223"/>
      <c r="BK69" s="223"/>
      <c r="BL69" s="269" t="str">
        <f>TRIM(IF('APH KIC KIA PC'!S69="WEB","",'2. Artikeldata Utökad'!P69))</f>
        <v/>
      </c>
      <c r="BM69" s="269" t="str">
        <f>TRIM(IF('APH KIC KIA PC'!S69="WEB","",'2. Artikeldata Utökad'!Q69))</f>
        <v/>
      </c>
      <c r="BN69" s="269" t="str">
        <f>TRIM(IF('APH KIC KIA PC'!S69="WEB","",'2. Artikeldata Utökad'!R69))</f>
        <v/>
      </c>
      <c r="BO69" s="269" t="str">
        <f>IF('2. Artikeldata Utökad'!F69="","",'2. Artikeldata Utökad'!F69)</f>
        <v xml:space="preserve">  Välj…</v>
      </c>
      <c r="BP69" s="269" t="str">
        <f>TRIM(IF('2. Artikeldata Utökad'!E69="","",'2. Artikeldata Utökad'!E69))</f>
        <v/>
      </c>
      <c r="BQ69" s="269" t="str">
        <f>TRIM(IF('APH KIC KIA PC'!S69="WEB","",'2. Artikeldata Utökad'!S69))</f>
        <v/>
      </c>
      <c r="BR69" s="227">
        <v>1</v>
      </c>
      <c r="BS69" s="269" t="str">
        <f>TRIM(IF('APH KIC KIA PC'!S69="WEB","",'2. Artikeldata Utökad'!T69))</f>
        <v/>
      </c>
      <c r="BT69" s="223"/>
      <c r="BU69" s="223"/>
      <c r="BV69" s="269" t="str">
        <f>TRIM(IF('APH KIC KIA PC'!M69&lt;&gt;200,'APH KIC KIA PC'!D69,'2. Artikeldata Utökad'!I69))</f>
        <v/>
      </c>
      <c r="BW69" s="269" t="str">
        <f>TRIM('2. Artikeldata Utökad'!D69)</f>
        <v/>
      </c>
      <c r="BX69" s="226" t="str">
        <f>LEFT('2. Artikeldata Utökad'!H69,1)</f>
        <v xml:space="preserve"> </v>
      </c>
      <c r="BY69" s="226" t="str">
        <f>TRIM(LEFT('2. Artikeldata Utökad'!J69,2))</f>
        <v/>
      </c>
      <c r="BZ69" s="227" t="s">
        <v>2005</v>
      </c>
      <c r="CA69" s="223"/>
      <c r="CB69" s="223"/>
      <c r="CC69" s="223"/>
      <c r="CD69" s="223"/>
      <c r="CE69" s="223"/>
    </row>
    <row r="70" spans="1:83" x14ac:dyDescent="0.25">
      <c r="A70" s="228">
        <v>66</v>
      </c>
      <c r="B70" s="228" t="str">
        <f>'APH KIC KIA PC'!I70</f>
        <v>Välj…</v>
      </c>
      <c r="C70" s="228" t="str">
        <f>'APH KIC KIA PC'!K70</f>
        <v>Välj…</v>
      </c>
      <c r="D70" s="227">
        <v>1</v>
      </c>
      <c r="E70" s="269" t="str">
        <f>TRIM('APH KIC KIA PC'!D70)</f>
        <v/>
      </c>
      <c r="F70" s="226" t="str">
        <f>TRIM('1. Artikeldata Grund'!E70)</f>
        <v/>
      </c>
      <c r="G70" s="275" t="s">
        <v>1895</v>
      </c>
      <c r="H70" s="223"/>
      <c r="I70" s="223"/>
      <c r="J70" s="223"/>
      <c r="K70" s="223"/>
      <c r="L70" s="223"/>
      <c r="M70" s="2" cm="1">
        <f t="array" ref="M70">IF('APH KIC KIA PC'!S70&lt;&gt;"WEB",1,_xlfn.IFS('APH KIC KIA PC'!K70=Tabeller!$AI$4,'APH KIC KIA PC'!Q70,'APH KIC KIA PC'!K70=Tabeller!$AI$5,106628))</f>
        <v>1</v>
      </c>
      <c r="N70" s="272" t="str" cm="1">
        <f t="array" ref="N70">TRIM(IFERROR(IF('APH KIC KIA PC'!M70=200,'2. Artikeldata Utökad'!I70,(_xlfn.IFS('APH KIC KIA PC'!K70=Tabeller!$AI$4,'1. Artikeldata Grund'!F70,AND('APH KIC KIA PC'!K70=Tabeller!$AI$5,'APH KIC KIA PC'!M70&lt;&gt;200),'APH KIC KIA PC'!D70,'APH KIC KIA PC'!M70=200,'2. Artikeldata Utökad'!I70))),""))</f>
        <v/>
      </c>
      <c r="O70" s="270" t="str">
        <f>'APH KIC KIA PC'!E70</f>
        <v/>
      </c>
      <c r="P70" s="269" t="str">
        <f>TRIM('APH KIC KIA PC'!R70)</f>
        <v/>
      </c>
      <c r="Q70" s="223"/>
      <c r="R70" s="271" t="str" cm="1">
        <f t="array" ref="R70">IFERROR(_xlfn.IFS('4. Inköpsdata'!M70=25%,41,'4. Inköpsdata'!M70=12%,42,'4. Inköpsdata'!M70=6%,43,'4. Inköpsdata'!M70="Momsfritt",38),"")</f>
        <v/>
      </c>
      <c r="S70" s="227" t="str">
        <f>'APH KIC KIA PC'!S70</f>
        <v xml:space="preserve">  Välj…</v>
      </c>
      <c r="T70" s="373" t="str">
        <f>'APH KIC KIA PC'!E70</f>
        <v/>
      </c>
      <c r="U70" s="227"/>
      <c r="V70" s="223"/>
      <c r="W70" s="223"/>
      <c r="X70" s="223"/>
      <c r="Y70" s="223"/>
      <c r="Z70" s="227" t="str">
        <f>TRIM(IF('1. Artikeldata Grund'!K70="","",IF('1. Artikeldata Grund'!K70=1,_xlfn.CONCAT('1. Artikeldata Grund'!K70," ","dag"),_xlfn.CONCAT('1. Artikeldata Grund'!K70," ","dagar"))))</f>
        <v/>
      </c>
      <c r="AA70" s="227" t="str">
        <f>TRIM(IF('1. Artikeldata Grund'!L70="","",IF('1. Artikeldata Grund'!L70=1,_xlfn.CONCAT('1. Artikeldata Grund'!L70," ","dag"),_xlfn.CONCAT('1. Artikeldata Grund'!L70," ","dagar"))))</f>
        <v/>
      </c>
      <c r="AB70" s="223"/>
      <c r="AC70" s="223"/>
      <c r="AD70" s="223"/>
      <c r="AE70" s="227">
        <v>1</v>
      </c>
      <c r="AF70" s="223"/>
      <c r="AG70" s="269" t="str">
        <f>TRIM('APH KIC KIA PC'!T70)</f>
        <v/>
      </c>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72" t="s">
        <v>2005</v>
      </c>
      <c r="BD70" s="272" t="str">
        <f>IF('2. Artikeldata Utökad'!G70="Välj…","",LEFT('2. Artikeldata Utökad'!G70,1))</f>
        <v xml:space="preserve"> </v>
      </c>
      <c r="BE70" s="223"/>
      <c r="BF70" s="223"/>
      <c r="BG70" s="223"/>
      <c r="BH70" s="223"/>
      <c r="BI70" s="223"/>
      <c r="BJ70" s="223"/>
      <c r="BK70" s="223"/>
      <c r="BL70" s="269" t="str">
        <f>TRIM(IF('APH KIC KIA PC'!S70="WEB","",'2. Artikeldata Utökad'!P70))</f>
        <v/>
      </c>
      <c r="BM70" s="269" t="str">
        <f>TRIM(IF('APH KIC KIA PC'!S70="WEB","",'2. Artikeldata Utökad'!Q70))</f>
        <v/>
      </c>
      <c r="BN70" s="269" t="str">
        <f>TRIM(IF('APH KIC KIA PC'!S70="WEB","",'2. Artikeldata Utökad'!R70))</f>
        <v/>
      </c>
      <c r="BO70" s="269" t="str">
        <f>IF('2. Artikeldata Utökad'!F70="","",'2. Artikeldata Utökad'!F70)</f>
        <v xml:space="preserve">  Välj…</v>
      </c>
      <c r="BP70" s="269" t="str">
        <f>TRIM(IF('2. Artikeldata Utökad'!E70="","",'2. Artikeldata Utökad'!E70))</f>
        <v/>
      </c>
      <c r="BQ70" s="269" t="str">
        <f>TRIM(IF('APH KIC KIA PC'!S70="WEB","",'2. Artikeldata Utökad'!S70))</f>
        <v/>
      </c>
      <c r="BR70" s="227">
        <v>1</v>
      </c>
      <c r="BS70" s="269" t="str">
        <f>TRIM(IF('APH KIC KIA PC'!S70="WEB","",'2. Artikeldata Utökad'!T70))</f>
        <v/>
      </c>
      <c r="BT70" s="223"/>
      <c r="BU70" s="223"/>
      <c r="BV70" s="269" t="str">
        <f>TRIM(IF('APH KIC KIA PC'!M70&lt;&gt;200,'APH KIC KIA PC'!D70,'2. Artikeldata Utökad'!I70))</f>
        <v/>
      </c>
      <c r="BW70" s="269" t="str">
        <f>TRIM('2. Artikeldata Utökad'!D70)</f>
        <v/>
      </c>
      <c r="BX70" s="226" t="str">
        <f>LEFT('2. Artikeldata Utökad'!H70,1)</f>
        <v xml:space="preserve"> </v>
      </c>
      <c r="BY70" s="226" t="str">
        <f>TRIM(LEFT('2. Artikeldata Utökad'!J70,2))</f>
        <v/>
      </c>
      <c r="BZ70" s="227" t="s">
        <v>2005</v>
      </c>
      <c r="CA70" s="223"/>
      <c r="CB70" s="223"/>
      <c r="CC70" s="223"/>
      <c r="CD70" s="223"/>
      <c r="CE70" s="223"/>
    </row>
    <row r="71" spans="1:83" x14ac:dyDescent="0.25">
      <c r="A71" s="228">
        <v>67</v>
      </c>
      <c r="B71" s="228" t="str">
        <f>'APH KIC KIA PC'!I71</f>
        <v>Välj…</v>
      </c>
      <c r="C71" s="228" t="str">
        <f>'APH KIC KIA PC'!K71</f>
        <v>Välj…</v>
      </c>
      <c r="D71" s="227">
        <v>1</v>
      </c>
      <c r="E71" s="269" t="str">
        <f>TRIM('APH KIC KIA PC'!D71)</f>
        <v/>
      </c>
      <c r="F71" s="226" t="str">
        <f>TRIM('1. Artikeldata Grund'!E71)</f>
        <v/>
      </c>
      <c r="G71" s="275" t="s">
        <v>1895</v>
      </c>
      <c r="H71" s="223"/>
      <c r="I71" s="223"/>
      <c r="J71" s="223"/>
      <c r="K71" s="223"/>
      <c r="L71" s="223"/>
      <c r="M71" s="2" cm="1">
        <f t="array" ref="M71">IF('APH KIC KIA PC'!S71&lt;&gt;"WEB",1,_xlfn.IFS('APH KIC KIA PC'!K71=Tabeller!$AI$4,'APH KIC KIA PC'!Q71,'APH KIC KIA PC'!K71=Tabeller!$AI$5,106628))</f>
        <v>1</v>
      </c>
      <c r="N71" s="272" t="str" cm="1">
        <f t="array" ref="N71">TRIM(IFERROR(IF('APH KIC KIA PC'!M71=200,'2. Artikeldata Utökad'!I71,(_xlfn.IFS('APH KIC KIA PC'!K71=Tabeller!$AI$4,'1. Artikeldata Grund'!F71,AND('APH KIC KIA PC'!K71=Tabeller!$AI$5,'APH KIC KIA PC'!M71&lt;&gt;200),'APH KIC KIA PC'!D71,'APH KIC KIA PC'!M71=200,'2. Artikeldata Utökad'!I71))),""))</f>
        <v/>
      </c>
      <c r="O71" s="270" t="str">
        <f>'APH KIC KIA PC'!E71</f>
        <v/>
      </c>
      <c r="P71" s="269" t="str">
        <f>TRIM('APH KIC KIA PC'!R71)</f>
        <v/>
      </c>
      <c r="Q71" s="223"/>
      <c r="R71" s="271" t="str" cm="1">
        <f t="array" ref="R71">IFERROR(_xlfn.IFS('4. Inköpsdata'!M71=25%,41,'4. Inköpsdata'!M71=12%,42,'4. Inköpsdata'!M71=6%,43,'4. Inköpsdata'!M71="Momsfritt",38),"")</f>
        <v/>
      </c>
      <c r="S71" s="227" t="str">
        <f>'APH KIC KIA PC'!S71</f>
        <v xml:space="preserve">  Välj…</v>
      </c>
      <c r="T71" s="373" t="str">
        <f>'APH KIC KIA PC'!E71</f>
        <v/>
      </c>
      <c r="U71" s="227"/>
      <c r="V71" s="223"/>
      <c r="W71" s="223"/>
      <c r="X71" s="223"/>
      <c r="Y71" s="223"/>
      <c r="Z71" s="227" t="str">
        <f>TRIM(IF('1. Artikeldata Grund'!K71="","",IF('1. Artikeldata Grund'!K71=1,_xlfn.CONCAT('1. Artikeldata Grund'!K71," ","dag"),_xlfn.CONCAT('1. Artikeldata Grund'!K71," ","dagar"))))</f>
        <v/>
      </c>
      <c r="AA71" s="227" t="str">
        <f>TRIM(IF('1. Artikeldata Grund'!L71="","",IF('1. Artikeldata Grund'!L71=1,_xlfn.CONCAT('1. Artikeldata Grund'!L71," ","dag"),_xlfn.CONCAT('1. Artikeldata Grund'!L71," ","dagar"))))</f>
        <v/>
      </c>
      <c r="AB71" s="223"/>
      <c r="AC71" s="223"/>
      <c r="AD71" s="223"/>
      <c r="AE71" s="227">
        <v>1</v>
      </c>
      <c r="AF71" s="223"/>
      <c r="AG71" s="269" t="str">
        <f>TRIM('APH KIC KIA PC'!T71)</f>
        <v/>
      </c>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72" t="s">
        <v>2005</v>
      </c>
      <c r="BD71" s="272" t="str">
        <f>IF('2. Artikeldata Utökad'!G71="Välj…","",LEFT('2. Artikeldata Utökad'!G71,1))</f>
        <v xml:space="preserve"> </v>
      </c>
      <c r="BE71" s="223"/>
      <c r="BF71" s="223"/>
      <c r="BG71" s="223"/>
      <c r="BH71" s="223"/>
      <c r="BI71" s="223"/>
      <c r="BJ71" s="223"/>
      <c r="BK71" s="223"/>
      <c r="BL71" s="269" t="str">
        <f>TRIM(IF('APH KIC KIA PC'!S71="WEB","",'2. Artikeldata Utökad'!P71))</f>
        <v/>
      </c>
      <c r="BM71" s="269" t="str">
        <f>TRIM(IF('APH KIC KIA PC'!S71="WEB","",'2. Artikeldata Utökad'!Q71))</f>
        <v/>
      </c>
      <c r="BN71" s="269" t="str">
        <f>TRIM(IF('APH KIC KIA PC'!S71="WEB","",'2. Artikeldata Utökad'!R71))</f>
        <v/>
      </c>
      <c r="BO71" s="269" t="str">
        <f>IF('2. Artikeldata Utökad'!F71="","",'2. Artikeldata Utökad'!F71)</f>
        <v xml:space="preserve">  Välj…</v>
      </c>
      <c r="BP71" s="269" t="str">
        <f>TRIM(IF('2. Artikeldata Utökad'!E71="","",'2. Artikeldata Utökad'!E71))</f>
        <v/>
      </c>
      <c r="BQ71" s="269" t="str">
        <f>TRIM(IF('APH KIC KIA PC'!S71="WEB","",'2. Artikeldata Utökad'!S71))</f>
        <v/>
      </c>
      <c r="BR71" s="227">
        <v>1</v>
      </c>
      <c r="BS71" s="269" t="str">
        <f>TRIM(IF('APH KIC KIA PC'!S71="WEB","",'2. Artikeldata Utökad'!T71))</f>
        <v/>
      </c>
      <c r="BT71" s="223"/>
      <c r="BU71" s="223"/>
      <c r="BV71" s="269" t="str">
        <f>TRIM(IF('APH KIC KIA PC'!M71&lt;&gt;200,'APH KIC KIA PC'!D71,'2. Artikeldata Utökad'!I71))</f>
        <v/>
      </c>
      <c r="BW71" s="269" t="str">
        <f>TRIM('2. Artikeldata Utökad'!D71)</f>
        <v/>
      </c>
      <c r="BX71" s="226" t="str">
        <f>LEFT('2. Artikeldata Utökad'!H71,1)</f>
        <v xml:space="preserve"> </v>
      </c>
      <c r="BY71" s="226" t="str">
        <f>TRIM(LEFT('2. Artikeldata Utökad'!J71,2))</f>
        <v/>
      </c>
      <c r="BZ71" s="227" t="s">
        <v>2005</v>
      </c>
      <c r="CA71" s="223"/>
      <c r="CB71" s="223"/>
      <c r="CC71" s="223"/>
      <c r="CD71" s="223"/>
      <c r="CE71" s="223"/>
    </row>
    <row r="72" spans="1:83" x14ac:dyDescent="0.25">
      <c r="A72" s="225">
        <v>68</v>
      </c>
      <c r="B72" s="228" t="str">
        <f>'APH KIC KIA PC'!I72</f>
        <v>Välj…</v>
      </c>
      <c r="C72" s="228" t="str">
        <f>'APH KIC KIA PC'!K72</f>
        <v>Välj…</v>
      </c>
      <c r="D72" s="227">
        <v>1</v>
      </c>
      <c r="E72" s="269" t="str">
        <f>TRIM('APH KIC KIA PC'!D72)</f>
        <v/>
      </c>
      <c r="F72" s="226" t="str">
        <f>TRIM('1. Artikeldata Grund'!E72)</f>
        <v/>
      </c>
      <c r="G72" s="275" t="s">
        <v>1895</v>
      </c>
      <c r="H72" s="223"/>
      <c r="I72" s="223"/>
      <c r="J72" s="223"/>
      <c r="K72" s="223"/>
      <c r="L72" s="223"/>
      <c r="M72" s="2" cm="1">
        <f t="array" ref="M72">IF('APH KIC KIA PC'!S72&lt;&gt;"WEB",1,_xlfn.IFS('APH KIC KIA PC'!K72=Tabeller!$AI$4,'APH KIC KIA PC'!Q72,'APH KIC KIA PC'!K72=Tabeller!$AI$5,106628))</f>
        <v>1</v>
      </c>
      <c r="N72" s="272" t="str" cm="1">
        <f t="array" ref="N72">TRIM(IFERROR(IF('APH KIC KIA PC'!M72=200,'2. Artikeldata Utökad'!I72,(_xlfn.IFS('APH KIC KIA PC'!K72=Tabeller!$AI$4,'1. Artikeldata Grund'!F72,AND('APH KIC KIA PC'!K72=Tabeller!$AI$5,'APH KIC KIA PC'!M72&lt;&gt;200),'APH KIC KIA PC'!D72,'APH KIC KIA PC'!M72=200,'2. Artikeldata Utökad'!I72))),""))</f>
        <v/>
      </c>
      <c r="O72" s="270" t="str">
        <f>'APH KIC KIA PC'!E72</f>
        <v/>
      </c>
      <c r="P72" s="269" t="str">
        <f>TRIM('APH KIC KIA PC'!R72)</f>
        <v/>
      </c>
      <c r="Q72" s="223"/>
      <c r="R72" s="271" t="str" cm="1">
        <f t="array" ref="R72">IFERROR(_xlfn.IFS('4. Inköpsdata'!M72=25%,41,'4. Inköpsdata'!M72=12%,42,'4. Inköpsdata'!M72=6%,43,'4. Inköpsdata'!M72="Momsfritt",38),"")</f>
        <v/>
      </c>
      <c r="S72" s="227" t="str">
        <f>'APH KIC KIA PC'!S72</f>
        <v xml:space="preserve">  Välj…</v>
      </c>
      <c r="T72" s="373" t="str">
        <f>'APH KIC KIA PC'!E72</f>
        <v/>
      </c>
      <c r="U72" s="227"/>
      <c r="V72" s="223"/>
      <c r="W72" s="223"/>
      <c r="X72" s="223"/>
      <c r="Y72" s="223"/>
      <c r="Z72" s="227" t="str">
        <f>TRIM(IF('1. Artikeldata Grund'!K72="","",IF('1. Artikeldata Grund'!K72=1,_xlfn.CONCAT('1. Artikeldata Grund'!K72," ","dag"),_xlfn.CONCAT('1. Artikeldata Grund'!K72," ","dagar"))))</f>
        <v/>
      </c>
      <c r="AA72" s="227" t="str">
        <f>TRIM(IF('1. Artikeldata Grund'!L72="","",IF('1. Artikeldata Grund'!L72=1,_xlfn.CONCAT('1. Artikeldata Grund'!L72," ","dag"),_xlfn.CONCAT('1. Artikeldata Grund'!L72," ","dagar"))))</f>
        <v/>
      </c>
      <c r="AB72" s="223"/>
      <c r="AC72" s="223"/>
      <c r="AD72" s="223"/>
      <c r="AE72" s="227">
        <v>1</v>
      </c>
      <c r="AF72" s="223"/>
      <c r="AG72" s="269" t="str">
        <f>TRIM('APH KIC KIA PC'!T72)</f>
        <v/>
      </c>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72" t="s">
        <v>2005</v>
      </c>
      <c r="BD72" s="272" t="str">
        <f>IF('2. Artikeldata Utökad'!G72="Välj…","",LEFT('2. Artikeldata Utökad'!G72,1))</f>
        <v xml:space="preserve"> </v>
      </c>
      <c r="BE72" s="223"/>
      <c r="BF72" s="223"/>
      <c r="BG72" s="223"/>
      <c r="BH72" s="223"/>
      <c r="BI72" s="223"/>
      <c r="BJ72" s="223"/>
      <c r="BK72" s="223"/>
      <c r="BL72" s="269" t="str">
        <f>TRIM(IF('APH KIC KIA PC'!S72="WEB","",'2. Artikeldata Utökad'!P72))</f>
        <v/>
      </c>
      <c r="BM72" s="269" t="str">
        <f>TRIM(IF('APH KIC KIA PC'!S72="WEB","",'2. Artikeldata Utökad'!Q72))</f>
        <v/>
      </c>
      <c r="BN72" s="269" t="str">
        <f>TRIM(IF('APH KIC KIA PC'!S72="WEB","",'2. Artikeldata Utökad'!R72))</f>
        <v/>
      </c>
      <c r="BO72" s="269" t="str">
        <f>IF('2. Artikeldata Utökad'!F72="","",'2. Artikeldata Utökad'!F72)</f>
        <v xml:space="preserve">  Välj…</v>
      </c>
      <c r="BP72" s="269" t="str">
        <f>TRIM(IF('2. Artikeldata Utökad'!E72="","",'2. Artikeldata Utökad'!E72))</f>
        <v/>
      </c>
      <c r="BQ72" s="269" t="str">
        <f>TRIM(IF('APH KIC KIA PC'!S72="WEB","",'2. Artikeldata Utökad'!S72))</f>
        <v/>
      </c>
      <c r="BR72" s="227">
        <v>1</v>
      </c>
      <c r="BS72" s="269" t="str">
        <f>TRIM(IF('APH KIC KIA PC'!S72="WEB","",'2. Artikeldata Utökad'!T72))</f>
        <v/>
      </c>
      <c r="BT72" s="223"/>
      <c r="BU72" s="223"/>
      <c r="BV72" s="269" t="str">
        <f>TRIM(IF('APH KIC KIA PC'!M72&lt;&gt;200,'APH KIC KIA PC'!D72,'2. Artikeldata Utökad'!I72))</f>
        <v/>
      </c>
      <c r="BW72" s="269" t="str">
        <f>TRIM('2. Artikeldata Utökad'!D72)</f>
        <v/>
      </c>
      <c r="BX72" s="226" t="str">
        <f>LEFT('2. Artikeldata Utökad'!H72,1)</f>
        <v xml:space="preserve"> </v>
      </c>
      <c r="BY72" s="226" t="str">
        <f>TRIM(LEFT('2. Artikeldata Utökad'!J72,2))</f>
        <v/>
      </c>
      <c r="BZ72" s="227" t="s">
        <v>2005</v>
      </c>
      <c r="CA72" s="223"/>
      <c r="CB72" s="223"/>
      <c r="CC72" s="223"/>
      <c r="CD72" s="223"/>
      <c r="CE72" s="223"/>
    </row>
    <row r="73" spans="1:83" x14ac:dyDescent="0.25">
      <c r="A73" s="228">
        <v>69</v>
      </c>
      <c r="B73" s="228" t="str">
        <f>'APH KIC KIA PC'!I73</f>
        <v>Välj…</v>
      </c>
      <c r="C73" s="228" t="str">
        <f>'APH KIC KIA PC'!K73</f>
        <v>Välj…</v>
      </c>
      <c r="D73" s="227">
        <v>1</v>
      </c>
      <c r="E73" s="269" t="str">
        <f>TRIM('APH KIC KIA PC'!D73)</f>
        <v/>
      </c>
      <c r="F73" s="226" t="str">
        <f>TRIM('1. Artikeldata Grund'!E73)</f>
        <v/>
      </c>
      <c r="G73" s="275" t="s">
        <v>1895</v>
      </c>
      <c r="H73" s="223"/>
      <c r="I73" s="223"/>
      <c r="J73" s="223"/>
      <c r="K73" s="223"/>
      <c r="L73" s="223"/>
      <c r="M73" s="2" cm="1">
        <f t="array" ref="M73">IF('APH KIC KIA PC'!S73&lt;&gt;"WEB",1,_xlfn.IFS('APH KIC KIA PC'!K73=Tabeller!$AI$4,'APH KIC KIA PC'!Q73,'APH KIC KIA PC'!K73=Tabeller!$AI$5,106628))</f>
        <v>1</v>
      </c>
      <c r="N73" s="272" t="str" cm="1">
        <f t="array" ref="N73">TRIM(IFERROR(IF('APH KIC KIA PC'!M73=200,'2. Artikeldata Utökad'!I73,(_xlfn.IFS('APH KIC KIA PC'!K73=Tabeller!$AI$4,'1. Artikeldata Grund'!F73,AND('APH KIC KIA PC'!K73=Tabeller!$AI$5,'APH KIC KIA PC'!M73&lt;&gt;200),'APH KIC KIA PC'!D73,'APH KIC KIA PC'!M73=200,'2. Artikeldata Utökad'!I73))),""))</f>
        <v/>
      </c>
      <c r="O73" s="270" t="str">
        <f>'APH KIC KIA PC'!E73</f>
        <v/>
      </c>
      <c r="P73" s="269" t="str">
        <f>TRIM('APH KIC KIA PC'!R73)</f>
        <v/>
      </c>
      <c r="Q73" s="223"/>
      <c r="R73" s="271" t="str" cm="1">
        <f t="array" ref="R73">IFERROR(_xlfn.IFS('4. Inköpsdata'!M73=25%,41,'4. Inköpsdata'!M73=12%,42,'4. Inköpsdata'!M73=6%,43,'4. Inköpsdata'!M73="Momsfritt",38),"")</f>
        <v/>
      </c>
      <c r="S73" s="227" t="str">
        <f>'APH KIC KIA PC'!S73</f>
        <v xml:space="preserve">  Välj…</v>
      </c>
      <c r="T73" s="373" t="str">
        <f>'APH KIC KIA PC'!E73</f>
        <v/>
      </c>
      <c r="U73" s="227"/>
      <c r="V73" s="223"/>
      <c r="W73" s="223"/>
      <c r="X73" s="223"/>
      <c r="Y73" s="223"/>
      <c r="Z73" s="227" t="str">
        <f>TRIM(IF('1. Artikeldata Grund'!K73="","",IF('1. Artikeldata Grund'!K73=1,_xlfn.CONCAT('1. Artikeldata Grund'!K73," ","dag"),_xlfn.CONCAT('1. Artikeldata Grund'!K73," ","dagar"))))</f>
        <v/>
      </c>
      <c r="AA73" s="227" t="str">
        <f>TRIM(IF('1. Artikeldata Grund'!L73="","",IF('1. Artikeldata Grund'!L73=1,_xlfn.CONCAT('1. Artikeldata Grund'!L73," ","dag"),_xlfn.CONCAT('1. Artikeldata Grund'!L73," ","dagar"))))</f>
        <v/>
      </c>
      <c r="AB73" s="223"/>
      <c r="AC73" s="223"/>
      <c r="AD73" s="223"/>
      <c r="AE73" s="227">
        <v>1</v>
      </c>
      <c r="AF73" s="223"/>
      <c r="AG73" s="269" t="str">
        <f>TRIM('APH KIC KIA PC'!T73)</f>
        <v/>
      </c>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72" t="s">
        <v>2005</v>
      </c>
      <c r="BD73" s="272" t="str">
        <f>IF('2. Artikeldata Utökad'!G73="Välj…","",LEFT('2. Artikeldata Utökad'!G73,1))</f>
        <v xml:space="preserve"> </v>
      </c>
      <c r="BE73" s="223"/>
      <c r="BF73" s="223"/>
      <c r="BG73" s="223"/>
      <c r="BH73" s="223"/>
      <c r="BI73" s="223"/>
      <c r="BJ73" s="223"/>
      <c r="BK73" s="223"/>
      <c r="BL73" s="269" t="str">
        <f>TRIM(IF('APH KIC KIA PC'!S73="WEB","",'2. Artikeldata Utökad'!P73))</f>
        <v/>
      </c>
      <c r="BM73" s="269" t="str">
        <f>TRIM(IF('APH KIC KIA PC'!S73="WEB","",'2. Artikeldata Utökad'!Q73))</f>
        <v/>
      </c>
      <c r="BN73" s="269" t="str">
        <f>TRIM(IF('APH KIC KIA PC'!S73="WEB","",'2. Artikeldata Utökad'!R73))</f>
        <v/>
      </c>
      <c r="BO73" s="269" t="str">
        <f>IF('2. Artikeldata Utökad'!F73="","",'2. Artikeldata Utökad'!F73)</f>
        <v xml:space="preserve">  Välj…</v>
      </c>
      <c r="BP73" s="269" t="str">
        <f>TRIM(IF('2. Artikeldata Utökad'!E73="","",'2. Artikeldata Utökad'!E73))</f>
        <v/>
      </c>
      <c r="BQ73" s="269" t="str">
        <f>TRIM(IF('APH KIC KIA PC'!S73="WEB","",'2. Artikeldata Utökad'!S73))</f>
        <v/>
      </c>
      <c r="BR73" s="227">
        <v>1</v>
      </c>
      <c r="BS73" s="269" t="str">
        <f>TRIM(IF('APH KIC KIA PC'!S73="WEB","",'2. Artikeldata Utökad'!T73))</f>
        <v/>
      </c>
      <c r="BT73" s="223"/>
      <c r="BU73" s="223"/>
      <c r="BV73" s="269" t="str">
        <f>TRIM(IF('APH KIC KIA PC'!M73&lt;&gt;200,'APH KIC KIA PC'!D73,'2. Artikeldata Utökad'!I73))</f>
        <v/>
      </c>
      <c r="BW73" s="269" t="str">
        <f>TRIM('2. Artikeldata Utökad'!D73)</f>
        <v/>
      </c>
      <c r="BX73" s="226" t="str">
        <f>LEFT('2. Artikeldata Utökad'!H73,1)</f>
        <v xml:space="preserve"> </v>
      </c>
      <c r="BY73" s="226" t="str">
        <f>TRIM(LEFT('2. Artikeldata Utökad'!J73,2))</f>
        <v/>
      </c>
      <c r="BZ73" s="227" t="s">
        <v>2005</v>
      </c>
      <c r="CA73" s="223"/>
      <c r="CB73" s="223"/>
      <c r="CC73" s="223"/>
      <c r="CD73" s="223"/>
      <c r="CE73" s="223"/>
    </row>
    <row r="74" spans="1:83" x14ac:dyDescent="0.25">
      <c r="A74" s="228">
        <v>70</v>
      </c>
      <c r="B74" s="228" t="str">
        <f>'APH KIC KIA PC'!I74</f>
        <v>Välj…</v>
      </c>
      <c r="C74" s="228" t="str">
        <f>'APH KIC KIA PC'!K74</f>
        <v>Välj…</v>
      </c>
      <c r="D74" s="227">
        <v>1</v>
      </c>
      <c r="E74" s="269" t="str">
        <f>TRIM('APH KIC KIA PC'!D74)</f>
        <v/>
      </c>
      <c r="F74" s="226" t="str">
        <f>TRIM('1. Artikeldata Grund'!E74)</f>
        <v/>
      </c>
      <c r="G74" s="275" t="s">
        <v>1895</v>
      </c>
      <c r="H74" s="223"/>
      <c r="I74" s="223"/>
      <c r="J74" s="223"/>
      <c r="K74" s="223"/>
      <c r="L74" s="223"/>
      <c r="M74" s="2" cm="1">
        <f t="array" ref="M74">IF('APH KIC KIA PC'!S74&lt;&gt;"WEB",1,_xlfn.IFS('APH KIC KIA PC'!K74=Tabeller!$AI$4,'APH KIC KIA PC'!Q74,'APH KIC KIA PC'!K74=Tabeller!$AI$5,106628))</f>
        <v>1</v>
      </c>
      <c r="N74" s="272" t="str" cm="1">
        <f t="array" ref="N74">TRIM(IFERROR(IF('APH KIC KIA PC'!M74=200,'2. Artikeldata Utökad'!I74,(_xlfn.IFS('APH KIC KIA PC'!K74=Tabeller!$AI$4,'1. Artikeldata Grund'!F74,AND('APH KIC KIA PC'!K74=Tabeller!$AI$5,'APH KIC KIA PC'!M74&lt;&gt;200),'APH KIC KIA PC'!D74,'APH KIC KIA PC'!M74=200,'2. Artikeldata Utökad'!I74))),""))</f>
        <v/>
      </c>
      <c r="O74" s="270" t="str">
        <f>'APH KIC KIA PC'!E74</f>
        <v/>
      </c>
      <c r="P74" s="269" t="str">
        <f>TRIM('APH KIC KIA PC'!R74)</f>
        <v/>
      </c>
      <c r="Q74" s="223"/>
      <c r="R74" s="271" t="str" cm="1">
        <f t="array" ref="R74">IFERROR(_xlfn.IFS('4. Inköpsdata'!M74=25%,41,'4. Inköpsdata'!M74=12%,42,'4. Inköpsdata'!M74=6%,43,'4. Inköpsdata'!M74="Momsfritt",38),"")</f>
        <v/>
      </c>
      <c r="S74" s="227" t="str">
        <f>'APH KIC KIA PC'!S74</f>
        <v xml:space="preserve">  Välj…</v>
      </c>
      <c r="T74" s="373" t="str">
        <f>'APH KIC KIA PC'!E74</f>
        <v/>
      </c>
      <c r="U74" s="227"/>
      <c r="V74" s="223"/>
      <c r="W74" s="223"/>
      <c r="X74" s="223"/>
      <c r="Y74" s="223"/>
      <c r="Z74" s="227" t="str">
        <f>TRIM(IF('1. Artikeldata Grund'!K74="","",IF('1. Artikeldata Grund'!K74=1,_xlfn.CONCAT('1. Artikeldata Grund'!K74," ","dag"),_xlfn.CONCAT('1. Artikeldata Grund'!K74," ","dagar"))))</f>
        <v/>
      </c>
      <c r="AA74" s="227" t="str">
        <f>TRIM(IF('1. Artikeldata Grund'!L74="","",IF('1. Artikeldata Grund'!L74=1,_xlfn.CONCAT('1. Artikeldata Grund'!L74," ","dag"),_xlfn.CONCAT('1. Artikeldata Grund'!L74," ","dagar"))))</f>
        <v/>
      </c>
      <c r="AB74" s="223"/>
      <c r="AC74" s="223"/>
      <c r="AD74" s="223"/>
      <c r="AE74" s="227">
        <v>1</v>
      </c>
      <c r="AF74" s="223"/>
      <c r="AG74" s="269" t="str">
        <f>TRIM('APH KIC KIA PC'!T74)</f>
        <v/>
      </c>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72" t="s">
        <v>2005</v>
      </c>
      <c r="BD74" s="272" t="str">
        <f>IF('2. Artikeldata Utökad'!G74="Välj…","",LEFT('2. Artikeldata Utökad'!G74,1))</f>
        <v xml:space="preserve"> </v>
      </c>
      <c r="BE74" s="223"/>
      <c r="BF74" s="223"/>
      <c r="BG74" s="223"/>
      <c r="BH74" s="223"/>
      <c r="BI74" s="223"/>
      <c r="BJ74" s="223"/>
      <c r="BK74" s="223"/>
      <c r="BL74" s="269" t="str">
        <f>TRIM(IF('APH KIC KIA PC'!S74="WEB","",'2. Artikeldata Utökad'!P74))</f>
        <v/>
      </c>
      <c r="BM74" s="269" t="str">
        <f>TRIM(IF('APH KIC KIA PC'!S74="WEB","",'2. Artikeldata Utökad'!Q74))</f>
        <v/>
      </c>
      <c r="BN74" s="269" t="str">
        <f>TRIM(IF('APH KIC KIA PC'!S74="WEB","",'2. Artikeldata Utökad'!R74))</f>
        <v/>
      </c>
      <c r="BO74" s="269" t="str">
        <f>IF('2. Artikeldata Utökad'!F74="","",'2. Artikeldata Utökad'!F74)</f>
        <v xml:space="preserve">  Välj…</v>
      </c>
      <c r="BP74" s="269" t="str">
        <f>TRIM(IF('2. Artikeldata Utökad'!E74="","",'2. Artikeldata Utökad'!E74))</f>
        <v/>
      </c>
      <c r="BQ74" s="269" t="str">
        <f>TRIM(IF('APH KIC KIA PC'!S74="WEB","",'2. Artikeldata Utökad'!S74))</f>
        <v/>
      </c>
      <c r="BR74" s="227">
        <v>1</v>
      </c>
      <c r="BS74" s="269" t="str">
        <f>TRIM(IF('APH KIC KIA PC'!S74="WEB","",'2. Artikeldata Utökad'!T74))</f>
        <v/>
      </c>
      <c r="BT74" s="223"/>
      <c r="BU74" s="223"/>
      <c r="BV74" s="269" t="str">
        <f>TRIM(IF('APH KIC KIA PC'!M74&lt;&gt;200,'APH KIC KIA PC'!D74,'2. Artikeldata Utökad'!I74))</f>
        <v/>
      </c>
      <c r="BW74" s="269" t="str">
        <f>TRIM('2. Artikeldata Utökad'!D74)</f>
        <v/>
      </c>
      <c r="BX74" s="226" t="str">
        <f>LEFT('2. Artikeldata Utökad'!H74,1)</f>
        <v xml:space="preserve"> </v>
      </c>
      <c r="BY74" s="226" t="str">
        <f>TRIM(LEFT('2. Artikeldata Utökad'!J74,2))</f>
        <v/>
      </c>
      <c r="BZ74" s="227" t="s">
        <v>2005</v>
      </c>
      <c r="CA74" s="223"/>
      <c r="CB74" s="223"/>
      <c r="CC74" s="223"/>
      <c r="CD74" s="223"/>
      <c r="CE74" s="223"/>
    </row>
    <row r="75" spans="1:83" x14ac:dyDescent="0.25">
      <c r="A75" s="228">
        <v>71</v>
      </c>
      <c r="B75" s="228" t="str">
        <f>'APH KIC KIA PC'!I75</f>
        <v>Välj…</v>
      </c>
      <c r="C75" s="228" t="str">
        <f>'APH KIC KIA PC'!K75</f>
        <v>Välj…</v>
      </c>
      <c r="D75" s="227">
        <v>1</v>
      </c>
      <c r="E75" s="269" t="str">
        <f>TRIM('APH KIC KIA PC'!D75)</f>
        <v/>
      </c>
      <c r="F75" s="226" t="str">
        <f>TRIM('1. Artikeldata Grund'!E75)</f>
        <v/>
      </c>
      <c r="G75" s="275" t="s">
        <v>1895</v>
      </c>
      <c r="H75" s="223"/>
      <c r="I75" s="223"/>
      <c r="J75" s="223"/>
      <c r="K75" s="223"/>
      <c r="L75" s="223"/>
      <c r="M75" s="2" cm="1">
        <f t="array" ref="M75">IF('APH KIC KIA PC'!S75&lt;&gt;"WEB",1,_xlfn.IFS('APH KIC KIA PC'!K75=Tabeller!$AI$4,'APH KIC KIA PC'!Q75,'APH KIC KIA PC'!K75=Tabeller!$AI$5,106628))</f>
        <v>1</v>
      </c>
      <c r="N75" s="272" t="str" cm="1">
        <f t="array" ref="N75">TRIM(IFERROR(IF('APH KIC KIA PC'!M75=200,'2. Artikeldata Utökad'!I75,(_xlfn.IFS('APH KIC KIA PC'!K75=Tabeller!$AI$4,'1. Artikeldata Grund'!F75,AND('APH KIC KIA PC'!K75=Tabeller!$AI$5,'APH KIC KIA PC'!M75&lt;&gt;200),'APH KIC KIA PC'!D75,'APH KIC KIA PC'!M75=200,'2. Artikeldata Utökad'!I75))),""))</f>
        <v/>
      </c>
      <c r="O75" s="270" t="str">
        <f>'APH KIC KIA PC'!E75</f>
        <v/>
      </c>
      <c r="P75" s="269" t="str">
        <f>TRIM('APH KIC KIA PC'!R75)</f>
        <v/>
      </c>
      <c r="Q75" s="223"/>
      <c r="R75" s="271" t="str" cm="1">
        <f t="array" ref="R75">IFERROR(_xlfn.IFS('4. Inköpsdata'!M75=25%,41,'4. Inköpsdata'!M75=12%,42,'4. Inköpsdata'!M75=6%,43,'4. Inköpsdata'!M75="Momsfritt",38),"")</f>
        <v/>
      </c>
      <c r="S75" s="227" t="str">
        <f>'APH KIC KIA PC'!S75</f>
        <v xml:space="preserve">  Välj…</v>
      </c>
      <c r="T75" s="373" t="str">
        <f>'APH KIC KIA PC'!E75</f>
        <v/>
      </c>
      <c r="U75" s="227"/>
      <c r="V75" s="223"/>
      <c r="W75" s="223"/>
      <c r="X75" s="223"/>
      <c r="Y75" s="223"/>
      <c r="Z75" s="227" t="str">
        <f>TRIM(IF('1. Artikeldata Grund'!K75="","",IF('1. Artikeldata Grund'!K75=1,_xlfn.CONCAT('1. Artikeldata Grund'!K75," ","dag"),_xlfn.CONCAT('1. Artikeldata Grund'!K75," ","dagar"))))</f>
        <v/>
      </c>
      <c r="AA75" s="227" t="str">
        <f>TRIM(IF('1. Artikeldata Grund'!L75="","",IF('1. Artikeldata Grund'!L75=1,_xlfn.CONCAT('1. Artikeldata Grund'!L75," ","dag"),_xlfn.CONCAT('1. Artikeldata Grund'!L75," ","dagar"))))</f>
        <v/>
      </c>
      <c r="AB75" s="223"/>
      <c r="AC75" s="223"/>
      <c r="AD75" s="223"/>
      <c r="AE75" s="227">
        <v>1</v>
      </c>
      <c r="AF75" s="223"/>
      <c r="AG75" s="269" t="str">
        <f>TRIM('APH KIC KIA PC'!T75)</f>
        <v/>
      </c>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72" t="s">
        <v>2005</v>
      </c>
      <c r="BD75" s="272" t="str">
        <f>IF('2. Artikeldata Utökad'!G75="Välj…","",LEFT('2. Artikeldata Utökad'!G75,1))</f>
        <v xml:space="preserve"> </v>
      </c>
      <c r="BE75" s="223"/>
      <c r="BF75" s="223"/>
      <c r="BG75" s="223"/>
      <c r="BH75" s="223"/>
      <c r="BI75" s="223"/>
      <c r="BJ75" s="223"/>
      <c r="BK75" s="223"/>
      <c r="BL75" s="269" t="str">
        <f>TRIM(IF('APH KIC KIA PC'!S75="WEB","",'2. Artikeldata Utökad'!P75))</f>
        <v/>
      </c>
      <c r="BM75" s="269" t="str">
        <f>TRIM(IF('APH KIC KIA PC'!S75="WEB","",'2. Artikeldata Utökad'!Q75))</f>
        <v/>
      </c>
      <c r="BN75" s="269" t="str">
        <f>TRIM(IF('APH KIC KIA PC'!S75="WEB","",'2. Artikeldata Utökad'!R75))</f>
        <v/>
      </c>
      <c r="BO75" s="269" t="str">
        <f>IF('2. Artikeldata Utökad'!F75="","",'2. Artikeldata Utökad'!F75)</f>
        <v xml:space="preserve">  Välj…</v>
      </c>
      <c r="BP75" s="269" t="str">
        <f>TRIM(IF('2. Artikeldata Utökad'!E75="","",'2. Artikeldata Utökad'!E75))</f>
        <v/>
      </c>
      <c r="BQ75" s="269" t="str">
        <f>TRIM(IF('APH KIC KIA PC'!S75="WEB","",'2. Artikeldata Utökad'!S75))</f>
        <v/>
      </c>
      <c r="BR75" s="227">
        <v>1</v>
      </c>
      <c r="BS75" s="269" t="str">
        <f>TRIM(IF('APH KIC KIA PC'!S75="WEB","",'2. Artikeldata Utökad'!T75))</f>
        <v/>
      </c>
      <c r="BT75" s="223"/>
      <c r="BU75" s="223"/>
      <c r="BV75" s="269" t="str">
        <f>TRIM(IF('APH KIC KIA PC'!M75&lt;&gt;200,'APH KIC KIA PC'!D75,'2. Artikeldata Utökad'!I75))</f>
        <v/>
      </c>
      <c r="BW75" s="269" t="str">
        <f>TRIM('2. Artikeldata Utökad'!D75)</f>
        <v/>
      </c>
      <c r="BX75" s="226" t="str">
        <f>LEFT('2. Artikeldata Utökad'!H75,1)</f>
        <v xml:space="preserve"> </v>
      </c>
      <c r="BY75" s="226" t="str">
        <f>TRIM(LEFT('2. Artikeldata Utökad'!J75,2))</f>
        <v/>
      </c>
      <c r="BZ75" s="227" t="s">
        <v>2005</v>
      </c>
      <c r="CA75" s="223"/>
      <c r="CB75" s="223"/>
      <c r="CC75" s="223"/>
      <c r="CD75" s="223"/>
      <c r="CE75" s="223"/>
    </row>
    <row r="76" spans="1:83" x14ac:dyDescent="0.25">
      <c r="A76" s="228">
        <v>72</v>
      </c>
      <c r="B76" s="228" t="str">
        <f>'APH KIC KIA PC'!I76</f>
        <v>Välj…</v>
      </c>
      <c r="C76" s="228" t="str">
        <f>'APH KIC KIA PC'!K76</f>
        <v>Välj…</v>
      </c>
      <c r="D76" s="227">
        <v>1</v>
      </c>
      <c r="E76" s="269" t="str">
        <f>TRIM('APH KIC KIA PC'!D76)</f>
        <v/>
      </c>
      <c r="F76" s="226" t="str">
        <f>TRIM('1. Artikeldata Grund'!E76)</f>
        <v/>
      </c>
      <c r="G76" s="275" t="s">
        <v>1895</v>
      </c>
      <c r="H76" s="223"/>
      <c r="I76" s="223"/>
      <c r="J76" s="223"/>
      <c r="K76" s="223"/>
      <c r="L76" s="223"/>
      <c r="M76" s="2" cm="1">
        <f t="array" ref="M76">IF('APH KIC KIA PC'!S76&lt;&gt;"WEB",1,_xlfn.IFS('APH KIC KIA PC'!K76=Tabeller!$AI$4,'APH KIC KIA PC'!Q76,'APH KIC KIA PC'!K76=Tabeller!$AI$5,106628))</f>
        <v>1</v>
      </c>
      <c r="N76" s="272" t="str" cm="1">
        <f t="array" ref="N76">TRIM(IFERROR(IF('APH KIC KIA PC'!M76=200,'2. Artikeldata Utökad'!I76,(_xlfn.IFS('APH KIC KIA PC'!K76=Tabeller!$AI$4,'1. Artikeldata Grund'!F76,AND('APH KIC KIA PC'!K76=Tabeller!$AI$5,'APH KIC KIA PC'!M76&lt;&gt;200),'APH KIC KIA PC'!D76,'APH KIC KIA PC'!M76=200,'2. Artikeldata Utökad'!I76))),""))</f>
        <v/>
      </c>
      <c r="O76" s="270" t="str">
        <f>'APH KIC KIA PC'!E76</f>
        <v/>
      </c>
      <c r="P76" s="269" t="str">
        <f>TRIM('APH KIC KIA PC'!R76)</f>
        <v/>
      </c>
      <c r="Q76" s="223"/>
      <c r="R76" s="271" t="str" cm="1">
        <f t="array" ref="R76">IFERROR(_xlfn.IFS('4. Inköpsdata'!M76=25%,41,'4. Inköpsdata'!M76=12%,42,'4. Inköpsdata'!M76=6%,43,'4. Inköpsdata'!M76="Momsfritt",38),"")</f>
        <v/>
      </c>
      <c r="S76" s="227" t="str">
        <f>'APH KIC KIA PC'!S76</f>
        <v xml:space="preserve">  Välj…</v>
      </c>
      <c r="T76" s="373" t="str">
        <f>'APH KIC KIA PC'!E76</f>
        <v/>
      </c>
      <c r="U76" s="227"/>
      <c r="V76" s="223"/>
      <c r="W76" s="223"/>
      <c r="X76" s="223"/>
      <c r="Y76" s="223"/>
      <c r="Z76" s="227" t="str">
        <f>TRIM(IF('1. Artikeldata Grund'!K76="","",IF('1. Artikeldata Grund'!K76=1,_xlfn.CONCAT('1. Artikeldata Grund'!K76," ","dag"),_xlfn.CONCAT('1. Artikeldata Grund'!K76," ","dagar"))))</f>
        <v/>
      </c>
      <c r="AA76" s="227" t="str">
        <f>TRIM(IF('1. Artikeldata Grund'!L76="","",IF('1. Artikeldata Grund'!L76=1,_xlfn.CONCAT('1. Artikeldata Grund'!L76," ","dag"),_xlfn.CONCAT('1. Artikeldata Grund'!L76," ","dagar"))))</f>
        <v/>
      </c>
      <c r="AB76" s="223"/>
      <c r="AC76" s="223"/>
      <c r="AD76" s="223"/>
      <c r="AE76" s="227">
        <v>1</v>
      </c>
      <c r="AF76" s="223"/>
      <c r="AG76" s="269" t="str">
        <f>TRIM('APH KIC KIA PC'!T76)</f>
        <v/>
      </c>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72" t="s">
        <v>2005</v>
      </c>
      <c r="BD76" s="272" t="str">
        <f>IF('2. Artikeldata Utökad'!G76="Välj…","",LEFT('2. Artikeldata Utökad'!G76,1))</f>
        <v xml:space="preserve"> </v>
      </c>
      <c r="BE76" s="223"/>
      <c r="BF76" s="223"/>
      <c r="BG76" s="223"/>
      <c r="BH76" s="223"/>
      <c r="BI76" s="223"/>
      <c r="BJ76" s="223"/>
      <c r="BK76" s="223"/>
      <c r="BL76" s="269" t="str">
        <f>TRIM(IF('APH KIC KIA PC'!S76="WEB","",'2. Artikeldata Utökad'!P76))</f>
        <v/>
      </c>
      <c r="BM76" s="269" t="str">
        <f>TRIM(IF('APH KIC KIA PC'!S76="WEB","",'2. Artikeldata Utökad'!Q76))</f>
        <v/>
      </c>
      <c r="BN76" s="269" t="str">
        <f>TRIM(IF('APH KIC KIA PC'!S76="WEB","",'2. Artikeldata Utökad'!R76))</f>
        <v/>
      </c>
      <c r="BO76" s="269" t="str">
        <f>IF('2. Artikeldata Utökad'!F76="","",'2. Artikeldata Utökad'!F76)</f>
        <v xml:space="preserve">  Välj…</v>
      </c>
      <c r="BP76" s="269" t="str">
        <f>TRIM(IF('2. Artikeldata Utökad'!E76="","",'2. Artikeldata Utökad'!E76))</f>
        <v/>
      </c>
      <c r="BQ76" s="269" t="str">
        <f>TRIM(IF('APH KIC KIA PC'!S76="WEB","",'2. Artikeldata Utökad'!S76))</f>
        <v/>
      </c>
      <c r="BR76" s="227">
        <v>1</v>
      </c>
      <c r="BS76" s="269" t="str">
        <f>TRIM(IF('APH KIC KIA PC'!S76="WEB","",'2. Artikeldata Utökad'!T76))</f>
        <v/>
      </c>
      <c r="BT76" s="223"/>
      <c r="BU76" s="223"/>
      <c r="BV76" s="269" t="str">
        <f>TRIM(IF('APH KIC KIA PC'!M76&lt;&gt;200,'APH KIC KIA PC'!D76,'2. Artikeldata Utökad'!I76))</f>
        <v/>
      </c>
      <c r="BW76" s="269" t="str">
        <f>TRIM('2. Artikeldata Utökad'!D76)</f>
        <v/>
      </c>
      <c r="BX76" s="226" t="str">
        <f>LEFT('2. Artikeldata Utökad'!H76,1)</f>
        <v xml:space="preserve"> </v>
      </c>
      <c r="BY76" s="226" t="str">
        <f>TRIM(LEFT('2. Artikeldata Utökad'!J76,2))</f>
        <v/>
      </c>
      <c r="BZ76" s="227" t="s">
        <v>2005</v>
      </c>
      <c r="CA76" s="223"/>
      <c r="CB76" s="223"/>
      <c r="CC76" s="223"/>
      <c r="CD76" s="223"/>
      <c r="CE76" s="223"/>
    </row>
    <row r="77" spans="1:83" x14ac:dyDescent="0.25">
      <c r="A77" s="228">
        <v>73</v>
      </c>
      <c r="B77" s="228" t="str">
        <f>'APH KIC KIA PC'!I77</f>
        <v>Välj…</v>
      </c>
      <c r="C77" s="228" t="str">
        <f>'APH KIC KIA PC'!K77</f>
        <v>Välj…</v>
      </c>
      <c r="D77" s="227">
        <v>1</v>
      </c>
      <c r="E77" s="269" t="str">
        <f>TRIM('APH KIC KIA PC'!D77)</f>
        <v/>
      </c>
      <c r="F77" s="226" t="str">
        <f>TRIM('1. Artikeldata Grund'!E77)</f>
        <v/>
      </c>
      <c r="G77" s="275" t="s">
        <v>1895</v>
      </c>
      <c r="H77" s="223"/>
      <c r="I77" s="223"/>
      <c r="J77" s="223"/>
      <c r="K77" s="223"/>
      <c r="L77" s="223"/>
      <c r="M77" s="2" cm="1">
        <f t="array" ref="M77">IF('APH KIC KIA PC'!S77&lt;&gt;"WEB",1,_xlfn.IFS('APH KIC KIA PC'!K77=Tabeller!$AI$4,'APH KIC KIA PC'!Q77,'APH KIC KIA PC'!K77=Tabeller!$AI$5,106628))</f>
        <v>1</v>
      </c>
      <c r="N77" s="272" t="str" cm="1">
        <f t="array" ref="N77">TRIM(IFERROR(IF('APH KIC KIA PC'!M77=200,'2. Artikeldata Utökad'!I77,(_xlfn.IFS('APH KIC KIA PC'!K77=Tabeller!$AI$4,'1. Artikeldata Grund'!F77,AND('APH KIC KIA PC'!K77=Tabeller!$AI$5,'APH KIC KIA PC'!M77&lt;&gt;200),'APH KIC KIA PC'!D77,'APH KIC KIA PC'!M77=200,'2. Artikeldata Utökad'!I77))),""))</f>
        <v/>
      </c>
      <c r="O77" s="270" t="str">
        <f>'APH KIC KIA PC'!E77</f>
        <v/>
      </c>
      <c r="P77" s="269" t="str">
        <f>TRIM('APH KIC KIA PC'!R77)</f>
        <v/>
      </c>
      <c r="Q77" s="223"/>
      <c r="R77" s="271" t="str" cm="1">
        <f t="array" ref="R77">IFERROR(_xlfn.IFS('4. Inköpsdata'!M77=25%,41,'4. Inköpsdata'!M77=12%,42,'4. Inköpsdata'!M77=6%,43,'4. Inköpsdata'!M77="Momsfritt",38),"")</f>
        <v/>
      </c>
      <c r="S77" s="227" t="str">
        <f>'APH KIC KIA PC'!S77</f>
        <v xml:space="preserve">  Välj…</v>
      </c>
      <c r="T77" s="373" t="str">
        <f>'APH KIC KIA PC'!E77</f>
        <v/>
      </c>
      <c r="U77" s="227"/>
      <c r="V77" s="223"/>
      <c r="W77" s="223"/>
      <c r="X77" s="223"/>
      <c r="Y77" s="223"/>
      <c r="Z77" s="227" t="str">
        <f>TRIM(IF('1. Artikeldata Grund'!K77="","",IF('1. Artikeldata Grund'!K77=1,_xlfn.CONCAT('1. Artikeldata Grund'!K77," ","dag"),_xlfn.CONCAT('1. Artikeldata Grund'!K77," ","dagar"))))</f>
        <v/>
      </c>
      <c r="AA77" s="227" t="str">
        <f>TRIM(IF('1. Artikeldata Grund'!L77="","",IF('1. Artikeldata Grund'!L77=1,_xlfn.CONCAT('1. Artikeldata Grund'!L77," ","dag"),_xlfn.CONCAT('1. Artikeldata Grund'!L77," ","dagar"))))</f>
        <v/>
      </c>
      <c r="AB77" s="223"/>
      <c r="AC77" s="223"/>
      <c r="AD77" s="223"/>
      <c r="AE77" s="227">
        <v>1</v>
      </c>
      <c r="AF77" s="223"/>
      <c r="AG77" s="269" t="str">
        <f>TRIM('APH KIC KIA PC'!T77)</f>
        <v/>
      </c>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72" t="s">
        <v>2005</v>
      </c>
      <c r="BD77" s="272" t="str">
        <f>IF('2. Artikeldata Utökad'!G77="Välj…","",LEFT('2. Artikeldata Utökad'!G77,1))</f>
        <v xml:space="preserve"> </v>
      </c>
      <c r="BE77" s="223"/>
      <c r="BF77" s="223"/>
      <c r="BG77" s="223"/>
      <c r="BH77" s="223"/>
      <c r="BI77" s="223"/>
      <c r="BJ77" s="223"/>
      <c r="BK77" s="223"/>
      <c r="BL77" s="269" t="str">
        <f>TRIM(IF('APH KIC KIA PC'!S77="WEB","",'2. Artikeldata Utökad'!P77))</f>
        <v/>
      </c>
      <c r="BM77" s="269" t="str">
        <f>TRIM(IF('APH KIC KIA PC'!S77="WEB","",'2. Artikeldata Utökad'!Q77))</f>
        <v/>
      </c>
      <c r="BN77" s="269" t="str">
        <f>TRIM(IF('APH KIC KIA PC'!S77="WEB","",'2. Artikeldata Utökad'!R77))</f>
        <v/>
      </c>
      <c r="BO77" s="269" t="str">
        <f>IF('2. Artikeldata Utökad'!F77="","",'2. Artikeldata Utökad'!F77)</f>
        <v xml:space="preserve">  Välj…</v>
      </c>
      <c r="BP77" s="269" t="str">
        <f>TRIM(IF('2. Artikeldata Utökad'!E77="","",'2. Artikeldata Utökad'!E77))</f>
        <v/>
      </c>
      <c r="BQ77" s="269" t="str">
        <f>TRIM(IF('APH KIC KIA PC'!S77="WEB","",'2. Artikeldata Utökad'!S77))</f>
        <v/>
      </c>
      <c r="BR77" s="227">
        <v>1</v>
      </c>
      <c r="BS77" s="269" t="str">
        <f>TRIM(IF('APH KIC KIA PC'!S77="WEB","",'2. Artikeldata Utökad'!T77))</f>
        <v/>
      </c>
      <c r="BT77" s="223"/>
      <c r="BU77" s="223"/>
      <c r="BV77" s="269" t="str">
        <f>TRIM(IF('APH KIC KIA PC'!M77&lt;&gt;200,'APH KIC KIA PC'!D77,'2. Artikeldata Utökad'!I77))</f>
        <v/>
      </c>
      <c r="BW77" s="269" t="str">
        <f>TRIM('2. Artikeldata Utökad'!D77)</f>
        <v/>
      </c>
      <c r="BX77" s="226" t="str">
        <f>LEFT('2. Artikeldata Utökad'!H77,1)</f>
        <v xml:space="preserve"> </v>
      </c>
      <c r="BY77" s="226" t="str">
        <f>TRIM(LEFT('2. Artikeldata Utökad'!J77,2))</f>
        <v/>
      </c>
      <c r="BZ77" s="227" t="s">
        <v>2005</v>
      </c>
      <c r="CA77" s="223"/>
      <c r="CB77" s="223"/>
      <c r="CC77" s="223"/>
      <c r="CD77" s="223"/>
      <c r="CE77" s="223"/>
    </row>
    <row r="78" spans="1:83" x14ac:dyDescent="0.25">
      <c r="A78" s="228">
        <v>74</v>
      </c>
      <c r="B78" s="228" t="str">
        <f>'APH KIC KIA PC'!I78</f>
        <v>Välj…</v>
      </c>
      <c r="C78" s="228" t="str">
        <f>'APH KIC KIA PC'!K78</f>
        <v>Välj…</v>
      </c>
      <c r="D78" s="227">
        <v>1</v>
      </c>
      <c r="E78" s="269" t="str">
        <f>TRIM('APH KIC KIA PC'!D78)</f>
        <v/>
      </c>
      <c r="F78" s="226" t="str">
        <f>TRIM('1. Artikeldata Grund'!E78)</f>
        <v/>
      </c>
      <c r="G78" s="275" t="s">
        <v>1895</v>
      </c>
      <c r="H78" s="223"/>
      <c r="I78" s="223"/>
      <c r="J78" s="223"/>
      <c r="K78" s="223"/>
      <c r="L78" s="223"/>
      <c r="M78" s="2" cm="1">
        <f t="array" ref="M78">IF('APH KIC KIA PC'!S78&lt;&gt;"WEB",1,_xlfn.IFS('APH KIC KIA PC'!K78=Tabeller!$AI$4,'APH KIC KIA PC'!Q78,'APH KIC KIA PC'!K78=Tabeller!$AI$5,106628))</f>
        <v>1</v>
      </c>
      <c r="N78" s="272" t="str" cm="1">
        <f t="array" ref="N78">TRIM(IFERROR(IF('APH KIC KIA PC'!M78=200,'2. Artikeldata Utökad'!I78,(_xlfn.IFS('APH KIC KIA PC'!K78=Tabeller!$AI$4,'1. Artikeldata Grund'!F78,AND('APH KIC KIA PC'!K78=Tabeller!$AI$5,'APH KIC KIA PC'!M78&lt;&gt;200),'APH KIC KIA PC'!D78,'APH KIC KIA PC'!M78=200,'2. Artikeldata Utökad'!I78))),""))</f>
        <v/>
      </c>
      <c r="O78" s="270" t="str">
        <f>'APH KIC KIA PC'!E78</f>
        <v/>
      </c>
      <c r="P78" s="269" t="str">
        <f>TRIM('APH KIC KIA PC'!R78)</f>
        <v/>
      </c>
      <c r="Q78" s="223"/>
      <c r="R78" s="271" t="str" cm="1">
        <f t="array" ref="R78">IFERROR(_xlfn.IFS('4. Inköpsdata'!M78=25%,41,'4. Inköpsdata'!M78=12%,42,'4. Inköpsdata'!M78=6%,43,'4. Inköpsdata'!M78="Momsfritt",38),"")</f>
        <v/>
      </c>
      <c r="S78" s="227" t="str">
        <f>'APH KIC KIA PC'!S78</f>
        <v xml:space="preserve">  Välj…</v>
      </c>
      <c r="T78" s="373" t="str">
        <f>'APH KIC KIA PC'!E78</f>
        <v/>
      </c>
      <c r="U78" s="227"/>
      <c r="V78" s="223"/>
      <c r="W78" s="223"/>
      <c r="X78" s="223"/>
      <c r="Y78" s="223"/>
      <c r="Z78" s="227" t="str">
        <f>TRIM(IF('1. Artikeldata Grund'!K78="","",IF('1. Artikeldata Grund'!K78=1,_xlfn.CONCAT('1. Artikeldata Grund'!K78," ","dag"),_xlfn.CONCAT('1. Artikeldata Grund'!K78," ","dagar"))))</f>
        <v/>
      </c>
      <c r="AA78" s="227" t="str">
        <f>TRIM(IF('1. Artikeldata Grund'!L78="","",IF('1. Artikeldata Grund'!L78=1,_xlfn.CONCAT('1. Artikeldata Grund'!L78," ","dag"),_xlfn.CONCAT('1. Artikeldata Grund'!L78," ","dagar"))))</f>
        <v/>
      </c>
      <c r="AB78" s="223"/>
      <c r="AC78" s="223"/>
      <c r="AD78" s="223"/>
      <c r="AE78" s="227">
        <v>1</v>
      </c>
      <c r="AF78" s="223"/>
      <c r="AG78" s="269" t="str">
        <f>TRIM('APH KIC KIA PC'!T78)</f>
        <v/>
      </c>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72" t="s">
        <v>2005</v>
      </c>
      <c r="BD78" s="272" t="str">
        <f>IF('2. Artikeldata Utökad'!G78="Välj…","",LEFT('2. Artikeldata Utökad'!G78,1))</f>
        <v xml:space="preserve"> </v>
      </c>
      <c r="BE78" s="223"/>
      <c r="BF78" s="223"/>
      <c r="BG78" s="223"/>
      <c r="BH78" s="223"/>
      <c r="BI78" s="223"/>
      <c r="BJ78" s="223"/>
      <c r="BK78" s="223"/>
      <c r="BL78" s="269" t="str">
        <f>TRIM(IF('APH KIC KIA PC'!S78="WEB","",'2. Artikeldata Utökad'!P78))</f>
        <v/>
      </c>
      <c r="BM78" s="269" t="str">
        <f>TRIM(IF('APH KIC KIA PC'!S78="WEB","",'2. Artikeldata Utökad'!Q78))</f>
        <v/>
      </c>
      <c r="BN78" s="269" t="str">
        <f>TRIM(IF('APH KIC KIA PC'!S78="WEB","",'2. Artikeldata Utökad'!R78))</f>
        <v/>
      </c>
      <c r="BO78" s="269" t="str">
        <f>IF('2. Artikeldata Utökad'!F78="","",'2. Artikeldata Utökad'!F78)</f>
        <v xml:space="preserve">  Välj…</v>
      </c>
      <c r="BP78" s="269" t="str">
        <f>TRIM(IF('2. Artikeldata Utökad'!E78="","",'2. Artikeldata Utökad'!E78))</f>
        <v/>
      </c>
      <c r="BQ78" s="269" t="str">
        <f>TRIM(IF('APH KIC KIA PC'!S78="WEB","",'2. Artikeldata Utökad'!S78))</f>
        <v/>
      </c>
      <c r="BR78" s="227">
        <v>1</v>
      </c>
      <c r="BS78" s="269" t="str">
        <f>TRIM(IF('APH KIC KIA PC'!S78="WEB","",'2. Artikeldata Utökad'!T78))</f>
        <v/>
      </c>
      <c r="BT78" s="223"/>
      <c r="BU78" s="223"/>
      <c r="BV78" s="269" t="str">
        <f>TRIM(IF('APH KIC KIA PC'!M78&lt;&gt;200,'APH KIC KIA PC'!D78,'2. Artikeldata Utökad'!I78))</f>
        <v/>
      </c>
      <c r="BW78" s="269" t="str">
        <f>TRIM('2. Artikeldata Utökad'!D78)</f>
        <v/>
      </c>
      <c r="BX78" s="226" t="str">
        <f>LEFT('2. Artikeldata Utökad'!H78,1)</f>
        <v xml:space="preserve"> </v>
      </c>
      <c r="BY78" s="226" t="str">
        <f>TRIM(LEFT('2. Artikeldata Utökad'!J78,2))</f>
        <v/>
      </c>
      <c r="BZ78" s="227" t="s">
        <v>2005</v>
      </c>
      <c r="CA78" s="223"/>
      <c r="CB78" s="223"/>
      <c r="CC78" s="223"/>
      <c r="CD78" s="223"/>
      <c r="CE78" s="223"/>
    </row>
    <row r="79" spans="1:83" x14ac:dyDescent="0.25">
      <c r="A79" s="225">
        <v>75</v>
      </c>
      <c r="B79" s="228" t="str">
        <f>'APH KIC KIA PC'!I79</f>
        <v>Välj…</v>
      </c>
      <c r="C79" s="228" t="str">
        <f>'APH KIC KIA PC'!K79</f>
        <v>Välj…</v>
      </c>
      <c r="D79" s="227">
        <v>1</v>
      </c>
      <c r="E79" s="269" t="str">
        <f>TRIM('APH KIC KIA PC'!D79)</f>
        <v/>
      </c>
      <c r="F79" s="226" t="str">
        <f>TRIM('1. Artikeldata Grund'!E79)</f>
        <v/>
      </c>
      <c r="G79" s="275" t="s">
        <v>1895</v>
      </c>
      <c r="H79" s="223"/>
      <c r="I79" s="223"/>
      <c r="J79" s="223"/>
      <c r="K79" s="223"/>
      <c r="L79" s="223"/>
      <c r="M79" s="2" cm="1">
        <f t="array" ref="M79">IF('APH KIC KIA PC'!S79&lt;&gt;"WEB",1,_xlfn.IFS('APH KIC KIA PC'!K79=Tabeller!$AI$4,'APH KIC KIA PC'!Q79,'APH KIC KIA PC'!K79=Tabeller!$AI$5,106628))</f>
        <v>1</v>
      </c>
      <c r="N79" s="272" t="str" cm="1">
        <f t="array" ref="N79">TRIM(IFERROR(IF('APH KIC KIA PC'!M79=200,'2. Artikeldata Utökad'!I79,(_xlfn.IFS('APH KIC KIA PC'!K79=Tabeller!$AI$4,'1. Artikeldata Grund'!F79,AND('APH KIC KIA PC'!K79=Tabeller!$AI$5,'APH KIC KIA PC'!M79&lt;&gt;200),'APH KIC KIA PC'!D79,'APH KIC KIA PC'!M79=200,'2. Artikeldata Utökad'!I79))),""))</f>
        <v/>
      </c>
      <c r="O79" s="270" t="str">
        <f>'APH KIC KIA PC'!E79</f>
        <v/>
      </c>
      <c r="P79" s="269" t="str">
        <f>TRIM('APH KIC KIA PC'!R79)</f>
        <v/>
      </c>
      <c r="Q79" s="223"/>
      <c r="R79" s="271" t="str" cm="1">
        <f t="array" ref="R79">IFERROR(_xlfn.IFS('4. Inköpsdata'!M79=25%,41,'4. Inköpsdata'!M79=12%,42,'4. Inköpsdata'!M79=6%,43,'4. Inköpsdata'!M79="Momsfritt",38),"")</f>
        <v/>
      </c>
      <c r="S79" s="227" t="str">
        <f>'APH KIC KIA PC'!S79</f>
        <v xml:space="preserve">  Välj…</v>
      </c>
      <c r="T79" s="373" t="str">
        <f>'APH KIC KIA PC'!E79</f>
        <v/>
      </c>
      <c r="U79" s="227"/>
      <c r="V79" s="223"/>
      <c r="W79" s="223"/>
      <c r="X79" s="223"/>
      <c r="Y79" s="223"/>
      <c r="Z79" s="227" t="str">
        <f>TRIM(IF('1. Artikeldata Grund'!K79="","",IF('1. Artikeldata Grund'!K79=1,_xlfn.CONCAT('1. Artikeldata Grund'!K79," ","dag"),_xlfn.CONCAT('1. Artikeldata Grund'!K79," ","dagar"))))</f>
        <v/>
      </c>
      <c r="AA79" s="227" t="str">
        <f>TRIM(IF('1. Artikeldata Grund'!L79="","",IF('1. Artikeldata Grund'!L79=1,_xlfn.CONCAT('1. Artikeldata Grund'!L79," ","dag"),_xlfn.CONCAT('1. Artikeldata Grund'!L79," ","dagar"))))</f>
        <v/>
      </c>
      <c r="AB79" s="223"/>
      <c r="AC79" s="223"/>
      <c r="AD79" s="223"/>
      <c r="AE79" s="227">
        <v>1</v>
      </c>
      <c r="AF79" s="223"/>
      <c r="AG79" s="269" t="str">
        <f>TRIM('APH KIC KIA PC'!T79)</f>
        <v/>
      </c>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72" t="s">
        <v>2005</v>
      </c>
      <c r="BD79" s="272" t="str">
        <f>IF('2. Artikeldata Utökad'!G79="Välj…","",LEFT('2. Artikeldata Utökad'!G79,1))</f>
        <v xml:space="preserve"> </v>
      </c>
      <c r="BE79" s="223"/>
      <c r="BF79" s="223"/>
      <c r="BG79" s="223"/>
      <c r="BH79" s="223"/>
      <c r="BI79" s="223"/>
      <c r="BJ79" s="223"/>
      <c r="BK79" s="223"/>
      <c r="BL79" s="269" t="str">
        <f>TRIM(IF('APH KIC KIA PC'!S79="WEB","",'2. Artikeldata Utökad'!P79))</f>
        <v/>
      </c>
      <c r="BM79" s="269" t="str">
        <f>TRIM(IF('APH KIC KIA PC'!S79="WEB","",'2. Artikeldata Utökad'!Q79))</f>
        <v/>
      </c>
      <c r="BN79" s="269" t="str">
        <f>TRIM(IF('APH KIC KIA PC'!S79="WEB","",'2. Artikeldata Utökad'!R79))</f>
        <v/>
      </c>
      <c r="BO79" s="269" t="str">
        <f>IF('2. Artikeldata Utökad'!F79="","",'2. Artikeldata Utökad'!F79)</f>
        <v xml:space="preserve">  Välj…</v>
      </c>
      <c r="BP79" s="269" t="str">
        <f>TRIM(IF('2. Artikeldata Utökad'!E79="","",'2. Artikeldata Utökad'!E79))</f>
        <v/>
      </c>
      <c r="BQ79" s="269" t="str">
        <f>TRIM(IF('APH KIC KIA PC'!S79="WEB","",'2. Artikeldata Utökad'!S79))</f>
        <v/>
      </c>
      <c r="BR79" s="227">
        <v>1</v>
      </c>
      <c r="BS79" s="269" t="str">
        <f>TRIM(IF('APH KIC KIA PC'!S79="WEB","",'2. Artikeldata Utökad'!T79))</f>
        <v/>
      </c>
      <c r="BT79" s="223"/>
      <c r="BU79" s="223"/>
      <c r="BV79" s="269" t="str">
        <f>TRIM(IF('APH KIC KIA PC'!M79&lt;&gt;200,'APH KIC KIA PC'!D79,'2. Artikeldata Utökad'!I79))</f>
        <v/>
      </c>
      <c r="BW79" s="269" t="str">
        <f>TRIM('2. Artikeldata Utökad'!D79)</f>
        <v/>
      </c>
      <c r="BX79" s="226" t="str">
        <f>LEFT('2. Artikeldata Utökad'!H79,1)</f>
        <v xml:space="preserve"> </v>
      </c>
      <c r="BY79" s="226" t="str">
        <f>TRIM(LEFT('2. Artikeldata Utökad'!J79,2))</f>
        <v/>
      </c>
      <c r="BZ79" s="227" t="s">
        <v>2005</v>
      </c>
      <c r="CA79" s="223"/>
      <c r="CB79" s="223"/>
      <c r="CC79" s="223"/>
      <c r="CD79" s="223"/>
      <c r="CE79" s="223"/>
    </row>
    <row r="80" spans="1:83" x14ac:dyDescent="0.25">
      <c r="A80" s="228">
        <v>76</v>
      </c>
      <c r="B80" s="228" t="str">
        <f>'APH KIC KIA PC'!I80</f>
        <v>Välj…</v>
      </c>
      <c r="C80" s="228" t="str">
        <f>'APH KIC KIA PC'!K80</f>
        <v>Välj…</v>
      </c>
      <c r="D80" s="227">
        <v>1</v>
      </c>
      <c r="E80" s="269" t="str">
        <f>TRIM('APH KIC KIA PC'!D80)</f>
        <v/>
      </c>
      <c r="F80" s="226" t="str">
        <f>TRIM('1. Artikeldata Grund'!E80)</f>
        <v/>
      </c>
      <c r="G80" s="275" t="s">
        <v>1895</v>
      </c>
      <c r="H80" s="223"/>
      <c r="I80" s="223"/>
      <c r="J80" s="223"/>
      <c r="K80" s="223"/>
      <c r="L80" s="223"/>
      <c r="M80" s="2" cm="1">
        <f t="array" ref="M80">IF('APH KIC KIA PC'!S80&lt;&gt;"WEB",1,_xlfn.IFS('APH KIC KIA PC'!K80=Tabeller!$AI$4,'APH KIC KIA PC'!Q80,'APH KIC KIA PC'!K80=Tabeller!$AI$5,106628))</f>
        <v>1</v>
      </c>
      <c r="N80" s="272" t="str" cm="1">
        <f t="array" ref="N80">TRIM(IFERROR(IF('APH KIC KIA PC'!M80=200,'2. Artikeldata Utökad'!I80,(_xlfn.IFS('APH KIC KIA PC'!K80=Tabeller!$AI$4,'1. Artikeldata Grund'!F80,AND('APH KIC KIA PC'!K80=Tabeller!$AI$5,'APH KIC KIA PC'!M80&lt;&gt;200),'APH KIC KIA PC'!D80,'APH KIC KIA PC'!M80=200,'2. Artikeldata Utökad'!I80))),""))</f>
        <v/>
      </c>
      <c r="O80" s="270" t="str">
        <f>'APH KIC KIA PC'!E80</f>
        <v/>
      </c>
      <c r="P80" s="269" t="str">
        <f>TRIM('APH KIC KIA PC'!R80)</f>
        <v/>
      </c>
      <c r="Q80" s="223"/>
      <c r="R80" s="271" t="str" cm="1">
        <f t="array" ref="R80">IFERROR(_xlfn.IFS('4. Inköpsdata'!M80=25%,41,'4. Inköpsdata'!M80=12%,42,'4. Inköpsdata'!M80=6%,43,'4. Inköpsdata'!M80="Momsfritt",38),"")</f>
        <v/>
      </c>
      <c r="S80" s="227" t="str">
        <f>'APH KIC KIA PC'!S80</f>
        <v xml:space="preserve">  Välj…</v>
      </c>
      <c r="T80" s="373" t="str">
        <f>'APH KIC KIA PC'!E80</f>
        <v/>
      </c>
      <c r="U80" s="227"/>
      <c r="V80" s="223"/>
      <c r="W80" s="223"/>
      <c r="X80" s="223"/>
      <c r="Y80" s="223"/>
      <c r="Z80" s="227" t="str">
        <f>TRIM(IF('1. Artikeldata Grund'!K80="","",IF('1. Artikeldata Grund'!K80=1,_xlfn.CONCAT('1. Artikeldata Grund'!K80," ","dag"),_xlfn.CONCAT('1. Artikeldata Grund'!K80," ","dagar"))))</f>
        <v/>
      </c>
      <c r="AA80" s="227" t="str">
        <f>TRIM(IF('1. Artikeldata Grund'!L80="","",IF('1. Artikeldata Grund'!L80=1,_xlfn.CONCAT('1. Artikeldata Grund'!L80," ","dag"),_xlfn.CONCAT('1. Artikeldata Grund'!L80," ","dagar"))))</f>
        <v/>
      </c>
      <c r="AB80" s="223"/>
      <c r="AC80" s="223"/>
      <c r="AD80" s="223"/>
      <c r="AE80" s="227">
        <v>1</v>
      </c>
      <c r="AF80" s="223"/>
      <c r="AG80" s="269" t="str">
        <f>TRIM('APH KIC KIA PC'!T80)</f>
        <v/>
      </c>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72" t="s">
        <v>2005</v>
      </c>
      <c r="BD80" s="272" t="str">
        <f>IF('2. Artikeldata Utökad'!G80="Välj…","",LEFT('2. Artikeldata Utökad'!G80,1))</f>
        <v xml:space="preserve"> </v>
      </c>
      <c r="BE80" s="223"/>
      <c r="BF80" s="223"/>
      <c r="BG80" s="223"/>
      <c r="BH80" s="223"/>
      <c r="BI80" s="223"/>
      <c r="BJ80" s="223"/>
      <c r="BK80" s="223"/>
      <c r="BL80" s="269" t="str">
        <f>TRIM(IF('APH KIC KIA PC'!S80="WEB","",'2. Artikeldata Utökad'!P80))</f>
        <v/>
      </c>
      <c r="BM80" s="269" t="str">
        <f>TRIM(IF('APH KIC KIA PC'!S80="WEB","",'2. Artikeldata Utökad'!Q80))</f>
        <v/>
      </c>
      <c r="BN80" s="269" t="str">
        <f>TRIM(IF('APH KIC KIA PC'!S80="WEB","",'2. Artikeldata Utökad'!R80))</f>
        <v/>
      </c>
      <c r="BO80" s="269" t="str">
        <f>IF('2. Artikeldata Utökad'!F80="","",'2. Artikeldata Utökad'!F80)</f>
        <v xml:space="preserve">  Välj…</v>
      </c>
      <c r="BP80" s="269" t="str">
        <f>TRIM(IF('2. Artikeldata Utökad'!E80="","",'2. Artikeldata Utökad'!E80))</f>
        <v/>
      </c>
      <c r="BQ80" s="269" t="str">
        <f>TRIM(IF('APH KIC KIA PC'!S80="WEB","",'2. Artikeldata Utökad'!S80))</f>
        <v/>
      </c>
      <c r="BR80" s="227">
        <v>1</v>
      </c>
      <c r="BS80" s="269" t="str">
        <f>TRIM(IF('APH KIC KIA PC'!S80="WEB","",'2. Artikeldata Utökad'!T80))</f>
        <v/>
      </c>
      <c r="BT80" s="223"/>
      <c r="BU80" s="223"/>
      <c r="BV80" s="269" t="str">
        <f>TRIM(IF('APH KIC KIA PC'!M80&lt;&gt;200,'APH KIC KIA PC'!D80,'2. Artikeldata Utökad'!I80))</f>
        <v/>
      </c>
      <c r="BW80" s="269" t="str">
        <f>TRIM('2. Artikeldata Utökad'!D80)</f>
        <v/>
      </c>
      <c r="BX80" s="226" t="str">
        <f>LEFT('2. Artikeldata Utökad'!H80,1)</f>
        <v xml:space="preserve"> </v>
      </c>
      <c r="BY80" s="226" t="str">
        <f>TRIM(LEFT('2. Artikeldata Utökad'!J80,2))</f>
        <v/>
      </c>
      <c r="BZ80" s="227" t="s">
        <v>2005</v>
      </c>
      <c r="CA80" s="223"/>
      <c r="CB80" s="223"/>
      <c r="CC80" s="223"/>
      <c r="CD80" s="223"/>
      <c r="CE80" s="223"/>
    </row>
    <row r="81" spans="1:83" x14ac:dyDescent="0.25">
      <c r="A81" s="228">
        <v>77</v>
      </c>
      <c r="B81" s="228" t="str">
        <f>'APH KIC KIA PC'!I81</f>
        <v>Välj…</v>
      </c>
      <c r="C81" s="228" t="str">
        <f>'APH KIC KIA PC'!K81</f>
        <v>Välj…</v>
      </c>
      <c r="D81" s="227">
        <v>1</v>
      </c>
      <c r="E81" s="269" t="str">
        <f>TRIM('APH KIC KIA PC'!D81)</f>
        <v/>
      </c>
      <c r="F81" s="226" t="str">
        <f>TRIM('1. Artikeldata Grund'!E81)</f>
        <v/>
      </c>
      <c r="G81" s="275" t="s">
        <v>1895</v>
      </c>
      <c r="H81" s="223"/>
      <c r="I81" s="223"/>
      <c r="J81" s="223"/>
      <c r="K81" s="223"/>
      <c r="L81" s="223"/>
      <c r="M81" s="2" cm="1">
        <f t="array" ref="M81">IF('APH KIC KIA PC'!S81&lt;&gt;"WEB",1,_xlfn.IFS('APH KIC KIA PC'!K81=Tabeller!$AI$4,'APH KIC KIA PC'!Q81,'APH KIC KIA PC'!K81=Tabeller!$AI$5,106628))</f>
        <v>1</v>
      </c>
      <c r="N81" s="272" t="str" cm="1">
        <f t="array" ref="N81">TRIM(IFERROR(IF('APH KIC KIA PC'!M81=200,'2. Artikeldata Utökad'!I81,(_xlfn.IFS('APH KIC KIA PC'!K81=Tabeller!$AI$4,'1. Artikeldata Grund'!F81,AND('APH KIC KIA PC'!K81=Tabeller!$AI$5,'APH KIC KIA PC'!M81&lt;&gt;200),'APH KIC KIA PC'!D81,'APH KIC KIA PC'!M81=200,'2. Artikeldata Utökad'!I81))),""))</f>
        <v/>
      </c>
      <c r="O81" s="270" t="str">
        <f>'APH KIC KIA PC'!E81</f>
        <v/>
      </c>
      <c r="P81" s="269" t="str">
        <f>TRIM('APH KIC KIA PC'!R81)</f>
        <v/>
      </c>
      <c r="Q81" s="223"/>
      <c r="R81" s="271" t="str" cm="1">
        <f t="array" ref="R81">IFERROR(_xlfn.IFS('4. Inköpsdata'!M81=25%,41,'4. Inköpsdata'!M81=12%,42,'4. Inköpsdata'!M81=6%,43,'4. Inköpsdata'!M81="Momsfritt",38),"")</f>
        <v/>
      </c>
      <c r="S81" s="227" t="str">
        <f>'APH KIC KIA PC'!S81</f>
        <v xml:space="preserve">  Välj…</v>
      </c>
      <c r="T81" s="373" t="str">
        <f>'APH KIC KIA PC'!E81</f>
        <v/>
      </c>
      <c r="U81" s="227"/>
      <c r="V81" s="223"/>
      <c r="W81" s="223"/>
      <c r="X81" s="223"/>
      <c r="Y81" s="223"/>
      <c r="Z81" s="227" t="str">
        <f>TRIM(IF('1. Artikeldata Grund'!K81="","",IF('1. Artikeldata Grund'!K81=1,_xlfn.CONCAT('1. Artikeldata Grund'!K81," ","dag"),_xlfn.CONCAT('1. Artikeldata Grund'!K81," ","dagar"))))</f>
        <v/>
      </c>
      <c r="AA81" s="227" t="str">
        <f>TRIM(IF('1. Artikeldata Grund'!L81="","",IF('1. Artikeldata Grund'!L81=1,_xlfn.CONCAT('1. Artikeldata Grund'!L81," ","dag"),_xlfn.CONCAT('1. Artikeldata Grund'!L81," ","dagar"))))</f>
        <v/>
      </c>
      <c r="AB81" s="223"/>
      <c r="AC81" s="223"/>
      <c r="AD81" s="223"/>
      <c r="AE81" s="227">
        <v>1</v>
      </c>
      <c r="AF81" s="223"/>
      <c r="AG81" s="269" t="str">
        <f>TRIM('APH KIC KIA PC'!T81)</f>
        <v/>
      </c>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72" t="s">
        <v>2005</v>
      </c>
      <c r="BD81" s="272" t="str">
        <f>IF('2. Artikeldata Utökad'!G81="Välj…","",LEFT('2. Artikeldata Utökad'!G81,1))</f>
        <v xml:space="preserve"> </v>
      </c>
      <c r="BE81" s="223"/>
      <c r="BF81" s="223"/>
      <c r="BG81" s="223"/>
      <c r="BH81" s="223"/>
      <c r="BI81" s="223"/>
      <c r="BJ81" s="223"/>
      <c r="BK81" s="223"/>
      <c r="BL81" s="269" t="str">
        <f>TRIM(IF('APH KIC KIA PC'!S81="WEB","",'2. Artikeldata Utökad'!P81))</f>
        <v/>
      </c>
      <c r="BM81" s="269" t="str">
        <f>TRIM(IF('APH KIC KIA PC'!S81="WEB","",'2. Artikeldata Utökad'!Q81))</f>
        <v/>
      </c>
      <c r="BN81" s="269" t="str">
        <f>TRIM(IF('APH KIC KIA PC'!S81="WEB","",'2. Artikeldata Utökad'!R81))</f>
        <v/>
      </c>
      <c r="BO81" s="269" t="str">
        <f>IF('2. Artikeldata Utökad'!F81="","",'2. Artikeldata Utökad'!F81)</f>
        <v xml:space="preserve">  Välj…</v>
      </c>
      <c r="BP81" s="269" t="str">
        <f>TRIM(IF('2. Artikeldata Utökad'!E81="","",'2. Artikeldata Utökad'!E81))</f>
        <v/>
      </c>
      <c r="BQ81" s="269" t="str">
        <f>TRIM(IF('APH KIC KIA PC'!S81="WEB","",'2. Artikeldata Utökad'!S81))</f>
        <v/>
      </c>
      <c r="BR81" s="227">
        <v>1</v>
      </c>
      <c r="BS81" s="269" t="str">
        <f>TRIM(IF('APH KIC KIA PC'!S81="WEB","",'2. Artikeldata Utökad'!T81))</f>
        <v/>
      </c>
      <c r="BT81" s="223"/>
      <c r="BU81" s="223"/>
      <c r="BV81" s="269" t="str">
        <f>TRIM(IF('APH KIC KIA PC'!M81&lt;&gt;200,'APH KIC KIA PC'!D81,'2. Artikeldata Utökad'!I81))</f>
        <v/>
      </c>
      <c r="BW81" s="269" t="str">
        <f>TRIM('2. Artikeldata Utökad'!D81)</f>
        <v/>
      </c>
      <c r="BX81" s="226" t="str">
        <f>LEFT('2. Artikeldata Utökad'!H81,1)</f>
        <v xml:space="preserve"> </v>
      </c>
      <c r="BY81" s="226" t="str">
        <f>TRIM(LEFT('2. Artikeldata Utökad'!J81,2))</f>
        <v/>
      </c>
      <c r="BZ81" s="227" t="s">
        <v>2005</v>
      </c>
      <c r="CA81" s="223"/>
      <c r="CB81" s="223"/>
      <c r="CC81" s="223"/>
      <c r="CD81" s="223"/>
      <c r="CE81" s="223"/>
    </row>
    <row r="82" spans="1:83" x14ac:dyDescent="0.25">
      <c r="A82" s="228">
        <v>78</v>
      </c>
      <c r="B82" s="228" t="str">
        <f>'APH KIC KIA PC'!I82</f>
        <v>Välj…</v>
      </c>
      <c r="C82" s="228" t="str">
        <f>'APH KIC KIA PC'!K82</f>
        <v>Välj…</v>
      </c>
      <c r="D82" s="227">
        <v>1</v>
      </c>
      <c r="E82" s="269" t="str">
        <f>TRIM('APH KIC KIA PC'!D82)</f>
        <v/>
      </c>
      <c r="F82" s="226" t="str">
        <f>TRIM('1. Artikeldata Grund'!E82)</f>
        <v/>
      </c>
      <c r="G82" s="275" t="s">
        <v>1895</v>
      </c>
      <c r="H82" s="223"/>
      <c r="I82" s="223"/>
      <c r="J82" s="223"/>
      <c r="K82" s="223"/>
      <c r="L82" s="223"/>
      <c r="M82" s="2" cm="1">
        <f t="array" ref="M82">IF('APH KIC KIA PC'!S82&lt;&gt;"WEB",1,_xlfn.IFS('APH KIC KIA PC'!K82=Tabeller!$AI$4,'APH KIC KIA PC'!Q82,'APH KIC KIA PC'!K82=Tabeller!$AI$5,106628))</f>
        <v>1</v>
      </c>
      <c r="N82" s="272" t="str" cm="1">
        <f t="array" ref="N82">TRIM(IFERROR(IF('APH KIC KIA PC'!M82=200,'2. Artikeldata Utökad'!I82,(_xlfn.IFS('APH KIC KIA PC'!K82=Tabeller!$AI$4,'1. Artikeldata Grund'!F82,AND('APH KIC KIA PC'!K82=Tabeller!$AI$5,'APH KIC KIA PC'!M82&lt;&gt;200),'APH KIC KIA PC'!D82,'APH KIC KIA PC'!M82=200,'2. Artikeldata Utökad'!I82))),""))</f>
        <v/>
      </c>
      <c r="O82" s="270" t="str">
        <f>'APH KIC KIA PC'!E82</f>
        <v/>
      </c>
      <c r="P82" s="269" t="str">
        <f>TRIM('APH KIC KIA PC'!R82)</f>
        <v/>
      </c>
      <c r="Q82" s="223"/>
      <c r="R82" s="271" t="str" cm="1">
        <f t="array" ref="R82">IFERROR(_xlfn.IFS('4. Inköpsdata'!M82=25%,41,'4. Inköpsdata'!M82=12%,42,'4. Inköpsdata'!M82=6%,43,'4. Inköpsdata'!M82="Momsfritt",38),"")</f>
        <v/>
      </c>
      <c r="S82" s="227" t="str">
        <f>'APH KIC KIA PC'!S82</f>
        <v xml:space="preserve">  Välj…</v>
      </c>
      <c r="T82" s="373" t="str">
        <f>'APH KIC KIA PC'!E82</f>
        <v/>
      </c>
      <c r="U82" s="227"/>
      <c r="V82" s="223"/>
      <c r="W82" s="223"/>
      <c r="X82" s="223"/>
      <c r="Y82" s="223"/>
      <c r="Z82" s="227" t="str">
        <f>TRIM(IF('1. Artikeldata Grund'!K82="","",IF('1. Artikeldata Grund'!K82=1,_xlfn.CONCAT('1. Artikeldata Grund'!K82," ","dag"),_xlfn.CONCAT('1. Artikeldata Grund'!K82," ","dagar"))))</f>
        <v/>
      </c>
      <c r="AA82" s="227" t="str">
        <f>TRIM(IF('1. Artikeldata Grund'!L82="","",IF('1. Artikeldata Grund'!L82=1,_xlfn.CONCAT('1. Artikeldata Grund'!L82," ","dag"),_xlfn.CONCAT('1. Artikeldata Grund'!L82," ","dagar"))))</f>
        <v/>
      </c>
      <c r="AB82" s="223"/>
      <c r="AC82" s="223"/>
      <c r="AD82" s="223"/>
      <c r="AE82" s="227">
        <v>1</v>
      </c>
      <c r="AF82" s="223"/>
      <c r="AG82" s="269" t="str">
        <f>TRIM('APH KIC KIA PC'!T82)</f>
        <v/>
      </c>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72" t="s">
        <v>2005</v>
      </c>
      <c r="BD82" s="272" t="str">
        <f>IF('2. Artikeldata Utökad'!G82="Välj…","",LEFT('2. Artikeldata Utökad'!G82,1))</f>
        <v xml:space="preserve"> </v>
      </c>
      <c r="BE82" s="223"/>
      <c r="BF82" s="223"/>
      <c r="BG82" s="223"/>
      <c r="BH82" s="223"/>
      <c r="BI82" s="223"/>
      <c r="BJ82" s="223"/>
      <c r="BK82" s="223"/>
      <c r="BL82" s="269" t="str">
        <f>TRIM(IF('APH KIC KIA PC'!S82="WEB","",'2. Artikeldata Utökad'!P82))</f>
        <v/>
      </c>
      <c r="BM82" s="269" t="str">
        <f>TRIM(IF('APH KIC KIA PC'!S82="WEB","",'2. Artikeldata Utökad'!Q82))</f>
        <v/>
      </c>
      <c r="BN82" s="269" t="str">
        <f>TRIM(IF('APH KIC KIA PC'!S82="WEB","",'2. Artikeldata Utökad'!R82))</f>
        <v/>
      </c>
      <c r="BO82" s="269" t="str">
        <f>IF('2. Artikeldata Utökad'!F82="","",'2. Artikeldata Utökad'!F82)</f>
        <v xml:space="preserve">  Välj…</v>
      </c>
      <c r="BP82" s="269" t="str">
        <f>TRIM(IF('2. Artikeldata Utökad'!E82="","",'2. Artikeldata Utökad'!E82))</f>
        <v/>
      </c>
      <c r="BQ82" s="269" t="str">
        <f>TRIM(IF('APH KIC KIA PC'!S82="WEB","",'2. Artikeldata Utökad'!S82))</f>
        <v/>
      </c>
      <c r="BR82" s="227">
        <v>1</v>
      </c>
      <c r="BS82" s="269" t="str">
        <f>TRIM(IF('APH KIC KIA PC'!S82="WEB","",'2. Artikeldata Utökad'!T82))</f>
        <v/>
      </c>
      <c r="BT82" s="223"/>
      <c r="BU82" s="223"/>
      <c r="BV82" s="269" t="str">
        <f>TRIM(IF('APH KIC KIA PC'!M82&lt;&gt;200,'APH KIC KIA PC'!D82,'2. Artikeldata Utökad'!I82))</f>
        <v/>
      </c>
      <c r="BW82" s="269" t="str">
        <f>TRIM('2. Artikeldata Utökad'!D82)</f>
        <v/>
      </c>
      <c r="BX82" s="226" t="str">
        <f>LEFT('2. Artikeldata Utökad'!H82,1)</f>
        <v xml:space="preserve"> </v>
      </c>
      <c r="BY82" s="226" t="str">
        <f>TRIM(LEFT('2. Artikeldata Utökad'!J82,2))</f>
        <v/>
      </c>
      <c r="BZ82" s="227" t="s">
        <v>2005</v>
      </c>
      <c r="CA82" s="223"/>
      <c r="CB82" s="223"/>
      <c r="CC82" s="223"/>
      <c r="CD82" s="223"/>
      <c r="CE82" s="223"/>
    </row>
    <row r="83" spans="1:83" x14ac:dyDescent="0.25">
      <c r="A83" s="228">
        <v>79</v>
      </c>
      <c r="B83" s="228" t="str">
        <f>'APH KIC KIA PC'!I83</f>
        <v>Välj…</v>
      </c>
      <c r="C83" s="228" t="str">
        <f>'APH KIC KIA PC'!K83</f>
        <v>Välj…</v>
      </c>
      <c r="D83" s="227">
        <v>1</v>
      </c>
      <c r="E83" s="269" t="str">
        <f>TRIM('APH KIC KIA PC'!D83)</f>
        <v/>
      </c>
      <c r="F83" s="226" t="str">
        <f>TRIM('1. Artikeldata Grund'!E83)</f>
        <v/>
      </c>
      <c r="G83" s="275" t="s">
        <v>1895</v>
      </c>
      <c r="H83" s="223"/>
      <c r="I83" s="223"/>
      <c r="J83" s="223"/>
      <c r="K83" s="223"/>
      <c r="L83" s="223"/>
      <c r="M83" s="2" cm="1">
        <f t="array" ref="M83">IF('APH KIC KIA PC'!S83&lt;&gt;"WEB",1,_xlfn.IFS('APH KIC KIA PC'!K83=Tabeller!$AI$4,'APH KIC KIA PC'!Q83,'APH KIC KIA PC'!K83=Tabeller!$AI$5,106628))</f>
        <v>1</v>
      </c>
      <c r="N83" s="272" t="str" cm="1">
        <f t="array" ref="N83">TRIM(IFERROR(IF('APH KIC KIA PC'!M83=200,'2. Artikeldata Utökad'!I83,(_xlfn.IFS('APH KIC KIA PC'!K83=Tabeller!$AI$4,'1. Artikeldata Grund'!F83,AND('APH KIC KIA PC'!K83=Tabeller!$AI$5,'APH KIC KIA PC'!M83&lt;&gt;200),'APH KIC KIA PC'!D83,'APH KIC KIA PC'!M83=200,'2. Artikeldata Utökad'!I83))),""))</f>
        <v/>
      </c>
      <c r="O83" s="270" t="str">
        <f>'APH KIC KIA PC'!E83</f>
        <v/>
      </c>
      <c r="P83" s="269" t="str">
        <f>TRIM('APH KIC KIA PC'!R83)</f>
        <v/>
      </c>
      <c r="Q83" s="223"/>
      <c r="R83" s="271" t="str" cm="1">
        <f t="array" ref="R83">IFERROR(_xlfn.IFS('4. Inköpsdata'!M83=25%,41,'4. Inköpsdata'!M83=12%,42,'4. Inköpsdata'!M83=6%,43,'4. Inköpsdata'!M83="Momsfritt",38),"")</f>
        <v/>
      </c>
      <c r="S83" s="227" t="str">
        <f>'APH KIC KIA PC'!S83</f>
        <v xml:space="preserve">  Välj…</v>
      </c>
      <c r="T83" s="373" t="str">
        <f>'APH KIC KIA PC'!E83</f>
        <v/>
      </c>
      <c r="U83" s="227"/>
      <c r="V83" s="223"/>
      <c r="W83" s="223"/>
      <c r="X83" s="223"/>
      <c r="Y83" s="223"/>
      <c r="Z83" s="227" t="str">
        <f>TRIM(IF('1. Artikeldata Grund'!K83="","",IF('1. Artikeldata Grund'!K83=1,_xlfn.CONCAT('1. Artikeldata Grund'!K83," ","dag"),_xlfn.CONCAT('1. Artikeldata Grund'!K83," ","dagar"))))</f>
        <v/>
      </c>
      <c r="AA83" s="227" t="str">
        <f>TRIM(IF('1. Artikeldata Grund'!L83="","",IF('1. Artikeldata Grund'!L83=1,_xlfn.CONCAT('1. Artikeldata Grund'!L83," ","dag"),_xlfn.CONCAT('1. Artikeldata Grund'!L83," ","dagar"))))</f>
        <v/>
      </c>
      <c r="AB83" s="223"/>
      <c r="AC83" s="223"/>
      <c r="AD83" s="223"/>
      <c r="AE83" s="227">
        <v>1</v>
      </c>
      <c r="AF83" s="223"/>
      <c r="AG83" s="269" t="str">
        <f>TRIM('APH KIC KIA PC'!T83)</f>
        <v/>
      </c>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72" t="s">
        <v>2005</v>
      </c>
      <c r="BD83" s="272" t="str">
        <f>IF('2. Artikeldata Utökad'!G83="Välj…","",LEFT('2. Artikeldata Utökad'!G83,1))</f>
        <v xml:space="preserve"> </v>
      </c>
      <c r="BE83" s="223"/>
      <c r="BF83" s="223"/>
      <c r="BG83" s="223"/>
      <c r="BH83" s="223"/>
      <c r="BI83" s="223"/>
      <c r="BJ83" s="223"/>
      <c r="BK83" s="223"/>
      <c r="BL83" s="269" t="str">
        <f>TRIM(IF('APH KIC KIA PC'!S83="WEB","",'2. Artikeldata Utökad'!P83))</f>
        <v/>
      </c>
      <c r="BM83" s="269" t="str">
        <f>TRIM(IF('APH KIC KIA PC'!S83="WEB","",'2. Artikeldata Utökad'!Q83))</f>
        <v/>
      </c>
      <c r="BN83" s="269" t="str">
        <f>TRIM(IF('APH KIC KIA PC'!S83="WEB","",'2. Artikeldata Utökad'!R83))</f>
        <v/>
      </c>
      <c r="BO83" s="269" t="str">
        <f>IF('2. Artikeldata Utökad'!F83="","",'2. Artikeldata Utökad'!F83)</f>
        <v xml:space="preserve">  Välj…</v>
      </c>
      <c r="BP83" s="269" t="str">
        <f>TRIM(IF('2. Artikeldata Utökad'!E83="","",'2. Artikeldata Utökad'!E83))</f>
        <v/>
      </c>
      <c r="BQ83" s="269" t="str">
        <f>TRIM(IF('APH KIC KIA PC'!S83="WEB","",'2. Artikeldata Utökad'!S83))</f>
        <v/>
      </c>
      <c r="BR83" s="227">
        <v>1</v>
      </c>
      <c r="BS83" s="269" t="str">
        <f>TRIM(IF('APH KIC KIA PC'!S83="WEB","",'2. Artikeldata Utökad'!T83))</f>
        <v/>
      </c>
      <c r="BT83" s="223"/>
      <c r="BU83" s="223"/>
      <c r="BV83" s="269" t="str">
        <f>TRIM(IF('APH KIC KIA PC'!M83&lt;&gt;200,'APH KIC KIA PC'!D83,'2. Artikeldata Utökad'!I83))</f>
        <v/>
      </c>
      <c r="BW83" s="269" t="str">
        <f>TRIM('2. Artikeldata Utökad'!D83)</f>
        <v/>
      </c>
      <c r="BX83" s="226" t="str">
        <f>LEFT('2. Artikeldata Utökad'!H83,1)</f>
        <v xml:space="preserve"> </v>
      </c>
      <c r="BY83" s="226" t="str">
        <f>TRIM(LEFT('2. Artikeldata Utökad'!J83,2))</f>
        <v/>
      </c>
      <c r="BZ83" s="227" t="s">
        <v>2005</v>
      </c>
      <c r="CA83" s="223"/>
      <c r="CB83" s="223"/>
      <c r="CC83" s="223"/>
      <c r="CD83" s="223"/>
      <c r="CE83" s="223"/>
    </row>
    <row r="84" spans="1:83" x14ac:dyDescent="0.25">
      <c r="A84" s="228">
        <v>80</v>
      </c>
      <c r="B84" s="228" t="str">
        <f>'APH KIC KIA PC'!I84</f>
        <v>Välj…</v>
      </c>
      <c r="C84" s="228" t="str">
        <f>'APH KIC KIA PC'!K84</f>
        <v>Välj…</v>
      </c>
      <c r="D84" s="227">
        <v>1</v>
      </c>
      <c r="E84" s="269" t="str">
        <f>TRIM('APH KIC KIA PC'!D84)</f>
        <v/>
      </c>
      <c r="F84" s="226" t="str">
        <f>TRIM('1. Artikeldata Grund'!E84)</f>
        <v/>
      </c>
      <c r="G84" s="275" t="s">
        <v>1895</v>
      </c>
      <c r="H84" s="223"/>
      <c r="I84" s="223"/>
      <c r="J84" s="223"/>
      <c r="K84" s="223"/>
      <c r="L84" s="223"/>
      <c r="M84" s="2" cm="1">
        <f t="array" ref="M84">IF('APH KIC KIA PC'!S84&lt;&gt;"WEB",1,_xlfn.IFS('APH KIC KIA PC'!K84=Tabeller!$AI$4,'APH KIC KIA PC'!Q84,'APH KIC KIA PC'!K84=Tabeller!$AI$5,106628))</f>
        <v>1</v>
      </c>
      <c r="N84" s="272" t="str" cm="1">
        <f t="array" ref="N84">TRIM(IFERROR(IF('APH KIC KIA PC'!M84=200,'2. Artikeldata Utökad'!I84,(_xlfn.IFS('APH KIC KIA PC'!K84=Tabeller!$AI$4,'1. Artikeldata Grund'!F84,AND('APH KIC KIA PC'!K84=Tabeller!$AI$5,'APH KIC KIA PC'!M84&lt;&gt;200),'APH KIC KIA PC'!D84,'APH KIC KIA PC'!M84=200,'2. Artikeldata Utökad'!I84))),""))</f>
        <v/>
      </c>
      <c r="O84" s="270" t="str">
        <f>'APH KIC KIA PC'!E84</f>
        <v/>
      </c>
      <c r="P84" s="269" t="str">
        <f>TRIM('APH KIC KIA PC'!R84)</f>
        <v/>
      </c>
      <c r="Q84" s="223"/>
      <c r="R84" s="271" t="str" cm="1">
        <f t="array" ref="R84">IFERROR(_xlfn.IFS('4. Inköpsdata'!M84=25%,41,'4. Inköpsdata'!M84=12%,42,'4. Inköpsdata'!M84=6%,43,'4. Inköpsdata'!M84="Momsfritt",38),"")</f>
        <v/>
      </c>
      <c r="S84" s="227" t="str">
        <f>'APH KIC KIA PC'!S84</f>
        <v xml:space="preserve">  Välj…</v>
      </c>
      <c r="T84" s="373" t="str">
        <f>'APH KIC KIA PC'!E84</f>
        <v/>
      </c>
      <c r="U84" s="227"/>
      <c r="V84" s="223"/>
      <c r="W84" s="223"/>
      <c r="X84" s="223"/>
      <c r="Y84" s="223"/>
      <c r="Z84" s="227" t="str">
        <f>TRIM(IF('1. Artikeldata Grund'!K84="","",IF('1. Artikeldata Grund'!K84=1,_xlfn.CONCAT('1. Artikeldata Grund'!K84," ","dag"),_xlfn.CONCAT('1. Artikeldata Grund'!K84," ","dagar"))))</f>
        <v/>
      </c>
      <c r="AA84" s="227" t="str">
        <f>TRIM(IF('1. Artikeldata Grund'!L84="","",IF('1. Artikeldata Grund'!L84=1,_xlfn.CONCAT('1. Artikeldata Grund'!L84," ","dag"),_xlfn.CONCAT('1. Artikeldata Grund'!L84," ","dagar"))))</f>
        <v/>
      </c>
      <c r="AB84" s="223"/>
      <c r="AC84" s="223"/>
      <c r="AD84" s="223"/>
      <c r="AE84" s="227">
        <v>1</v>
      </c>
      <c r="AF84" s="223"/>
      <c r="AG84" s="269" t="str">
        <f>TRIM('APH KIC KIA PC'!T84)</f>
        <v/>
      </c>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72" t="s">
        <v>2005</v>
      </c>
      <c r="BD84" s="272" t="str">
        <f>IF('2. Artikeldata Utökad'!G84="Välj…","",LEFT('2. Artikeldata Utökad'!G84,1))</f>
        <v xml:space="preserve"> </v>
      </c>
      <c r="BE84" s="223"/>
      <c r="BF84" s="223"/>
      <c r="BG84" s="223"/>
      <c r="BH84" s="223"/>
      <c r="BI84" s="223"/>
      <c r="BJ84" s="223"/>
      <c r="BK84" s="223"/>
      <c r="BL84" s="269" t="str">
        <f>TRIM(IF('APH KIC KIA PC'!S84="WEB","",'2. Artikeldata Utökad'!P84))</f>
        <v/>
      </c>
      <c r="BM84" s="269" t="str">
        <f>TRIM(IF('APH KIC KIA PC'!S84="WEB","",'2. Artikeldata Utökad'!Q84))</f>
        <v/>
      </c>
      <c r="BN84" s="269" t="str">
        <f>TRIM(IF('APH KIC KIA PC'!S84="WEB","",'2. Artikeldata Utökad'!R84))</f>
        <v/>
      </c>
      <c r="BO84" s="269" t="str">
        <f>IF('2. Artikeldata Utökad'!F84="","",'2. Artikeldata Utökad'!F84)</f>
        <v xml:space="preserve">  Välj…</v>
      </c>
      <c r="BP84" s="269" t="str">
        <f>TRIM(IF('2. Artikeldata Utökad'!E84="","",'2. Artikeldata Utökad'!E84))</f>
        <v/>
      </c>
      <c r="BQ84" s="269" t="str">
        <f>TRIM(IF('APH KIC KIA PC'!S84="WEB","",'2. Artikeldata Utökad'!S84))</f>
        <v/>
      </c>
      <c r="BR84" s="227">
        <v>1</v>
      </c>
      <c r="BS84" s="269" t="str">
        <f>TRIM(IF('APH KIC KIA PC'!S84="WEB","",'2. Artikeldata Utökad'!T84))</f>
        <v/>
      </c>
      <c r="BT84" s="223"/>
      <c r="BU84" s="223"/>
      <c r="BV84" s="269" t="str">
        <f>TRIM(IF('APH KIC KIA PC'!M84&lt;&gt;200,'APH KIC KIA PC'!D84,'2. Artikeldata Utökad'!I84))</f>
        <v/>
      </c>
      <c r="BW84" s="269" t="str">
        <f>TRIM('2. Artikeldata Utökad'!D84)</f>
        <v/>
      </c>
      <c r="BX84" s="226" t="str">
        <f>LEFT('2. Artikeldata Utökad'!H84,1)</f>
        <v xml:space="preserve"> </v>
      </c>
      <c r="BY84" s="226" t="str">
        <f>TRIM(LEFT('2. Artikeldata Utökad'!J84,2))</f>
        <v/>
      </c>
      <c r="BZ84" s="227" t="s">
        <v>2005</v>
      </c>
      <c r="CA84" s="223"/>
      <c r="CB84" s="223"/>
      <c r="CC84" s="223"/>
      <c r="CD84" s="223"/>
      <c r="CE84" s="223"/>
    </row>
    <row r="85" spans="1:83" x14ac:dyDescent="0.25">
      <c r="A85" s="228">
        <v>81</v>
      </c>
      <c r="B85" s="228" t="str">
        <f>'APH KIC KIA PC'!I85</f>
        <v>Välj…</v>
      </c>
      <c r="C85" s="228" t="str">
        <f>'APH KIC KIA PC'!K85</f>
        <v>Välj…</v>
      </c>
      <c r="D85" s="227">
        <v>1</v>
      </c>
      <c r="E85" s="269" t="str">
        <f>TRIM('APH KIC KIA PC'!D85)</f>
        <v/>
      </c>
      <c r="F85" s="226" t="str">
        <f>TRIM('1. Artikeldata Grund'!E85)</f>
        <v/>
      </c>
      <c r="G85" s="275" t="s">
        <v>1895</v>
      </c>
      <c r="H85" s="223"/>
      <c r="I85" s="223"/>
      <c r="J85" s="223"/>
      <c r="K85" s="223"/>
      <c r="L85" s="223"/>
      <c r="M85" s="2" cm="1">
        <f t="array" ref="M85">IF('APH KIC KIA PC'!S85&lt;&gt;"WEB",1,_xlfn.IFS('APH KIC KIA PC'!K85=Tabeller!$AI$4,'APH KIC KIA PC'!Q85,'APH KIC KIA PC'!K85=Tabeller!$AI$5,106628))</f>
        <v>1</v>
      </c>
      <c r="N85" s="272" t="str" cm="1">
        <f t="array" ref="N85">TRIM(IFERROR(IF('APH KIC KIA PC'!M85=200,'2. Artikeldata Utökad'!I85,(_xlfn.IFS('APH KIC KIA PC'!K85=Tabeller!$AI$4,'1. Artikeldata Grund'!F85,AND('APH KIC KIA PC'!K85=Tabeller!$AI$5,'APH KIC KIA PC'!M85&lt;&gt;200),'APH KIC KIA PC'!D85,'APH KIC KIA PC'!M85=200,'2. Artikeldata Utökad'!I85))),""))</f>
        <v/>
      </c>
      <c r="O85" s="270" t="str">
        <f>'APH KIC KIA PC'!E85</f>
        <v/>
      </c>
      <c r="P85" s="269" t="str">
        <f>TRIM('APH KIC KIA PC'!R85)</f>
        <v/>
      </c>
      <c r="Q85" s="223"/>
      <c r="R85" s="271" t="str" cm="1">
        <f t="array" ref="R85">IFERROR(_xlfn.IFS('4. Inköpsdata'!M85=25%,41,'4. Inköpsdata'!M85=12%,42,'4. Inköpsdata'!M85=6%,43,'4. Inköpsdata'!M85="Momsfritt",38),"")</f>
        <v/>
      </c>
      <c r="S85" s="227" t="str">
        <f>'APH KIC KIA PC'!S85</f>
        <v xml:space="preserve">  Välj…</v>
      </c>
      <c r="T85" s="373" t="str">
        <f>'APH KIC KIA PC'!E85</f>
        <v/>
      </c>
      <c r="U85" s="227"/>
      <c r="V85" s="223"/>
      <c r="W85" s="223"/>
      <c r="X85" s="223"/>
      <c r="Y85" s="223"/>
      <c r="Z85" s="227" t="str">
        <f>TRIM(IF('1. Artikeldata Grund'!K85="","",IF('1. Artikeldata Grund'!K85=1,_xlfn.CONCAT('1. Artikeldata Grund'!K85," ","dag"),_xlfn.CONCAT('1. Artikeldata Grund'!K85," ","dagar"))))</f>
        <v/>
      </c>
      <c r="AA85" s="227" t="str">
        <f>TRIM(IF('1. Artikeldata Grund'!L85="","",IF('1. Artikeldata Grund'!L85=1,_xlfn.CONCAT('1. Artikeldata Grund'!L85," ","dag"),_xlfn.CONCAT('1. Artikeldata Grund'!L85," ","dagar"))))</f>
        <v/>
      </c>
      <c r="AB85" s="223"/>
      <c r="AC85" s="223"/>
      <c r="AD85" s="223"/>
      <c r="AE85" s="227">
        <v>1</v>
      </c>
      <c r="AF85" s="223"/>
      <c r="AG85" s="269" t="str">
        <f>TRIM('APH KIC KIA PC'!T85)</f>
        <v/>
      </c>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72" t="s">
        <v>2005</v>
      </c>
      <c r="BD85" s="272" t="str">
        <f>IF('2. Artikeldata Utökad'!G85="Välj…","",LEFT('2. Artikeldata Utökad'!G85,1))</f>
        <v xml:space="preserve"> </v>
      </c>
      <c r="BE85" s="223"/>
      <c r="BF85" s="223"/>
      <c r="BG85" s="223"/>
      <c r="BH85" s="223"/>
      <c r="BI85" s="223"/>
      <c r="BJ85" s="223"/>
      <c r="BK85" s="223"/>
      <c r="BL85" s="269" t="str">
        <f>TRIM(IF('APH KIC KIA PC'!S85="WEB","",'2. Artikeldata Utökad'!P85))</f>
        <v/>
      </c>
      <c r="BM85" s="269" t="str">
        <f>TRIM(IF('APH KIC KIA PC'!S85="WEB","",'2. Artikeldata Utökad'!Q85))</f>
        <v/>
      </c>
      <c r="BN85" s="269" t="str">
        <f>TRIM(IF('APH KIC KIA PC'!S85="WEB","",'2. Artikeldata Utökad'!R85))</f>
        <v/>
      </c>
      <c r="BO85" s="269" t="str">
        <f>IF('2. Artikeldata Utökad'!F85="","",'2. Artikeldata Utökad'!F85)</f>
        <v xml:space="preserve">  Välj…</v>
      </c>
      <c r="BP85" s="269" t="str">
        <f>TRIM(IF('2. Artikeldata Utökad'!E85="","",'2. Artikeldata Utökad'!E85))</f>
        <v/>
      </c>
      <c r="BQ85" s="269" t="str">
        <f>TRIM(IF('APH KIC KIA PC'!S85="WEB","",'2. Artikeldata Utökad'!S85))</f>
        <v/>
      </c>
      <c r="BR85" s="227">
        <v>1</v>
      </c>
      <c r="BS85" s="269" t="str">
        <f>TRIM(IF('APH KIC KIA PC'!S85="WEB","",'2. Artikeldata Utökad'!T85))</f>
        <v/>
      </c>
      <c r="BT85" s="223"/>
      <c r="BU85" s="223"/>
      <c r="BV85" s="269" t="str">
        <f>TRIM(IF('APH KIC KIA PC'!M85&lt;&gt;200,'APH KIC KIA PC'!D85,'2. Artikeldata Utökad'!I85))</f>
        <v/>
      </c>
      <c r="BW85" s="269" t="str">
        <f>TRIM('2. Artikeldata Utökad'!D85)</f>
        <v/>
      </c>
      <c r="BX85" s="226" t="str">
        <f>LEFT('2. Artikeldata Utökad'!H85,1)</f>
        <v xml:space="preserve"> </v>
      </c>
      <c r="BY85" s="226" t="str">
        <f>TRIM(LEFT('2. Artikeldata Utökad'!J85,2))</f>
        <v/>
      </c>
      <c r="BZ85" s="227" t="s">
        <v>2005</v>
      </c>
      <c r="CA85" s="223"/>
      <c r="CB85" s="223"/>
      <c r="CC85" s="223"/>
      <c r="CD85" s="223"/>
      <c r="CE85" s="223"/>
    </row>
    <row r="86" spans="1:83" x14ac:dyDescent="0.25">
      <c r="A86" s="225">
        <v>82</v>
      </c>
      <c r="B86" s="228" t="str">
        <f>'APH KIC KIA PC'!I86</f>
        <v>Välj…</v>
      </c>
      <c r="C86" s="228" t="str">
        <f>'APH KIC KIA PC'!K86</f>
        <v>Välj…</v>
      </c>
      <c r="D86" s="227">
        <v>1</v>
      </c>
      <c r="E86" s="269" t="str">
        <f>TRIM('APH KIC KIA PC'!D86)</f>
        <v/>
      </c>
      <c r="F86" s="226" t="str">
        <f>TRIM('1. Artikeldata Grund'!E86)</f>
        <v/>
      </c>
      <c r="G86" s="275" t="s">
        <v>1895</v>
      </c>
      <c r="H86" s="223"/>
      <c r="I86" s="223"/>
      <c r="J86" s="223"/>
      <c r="K86" s="223"/>
      <c r="L86" s="223"/>
      <c r="M86" s="2" cm="1">
        <f t="array" ref="M86">IF('APH KIC KIA PC'!S86&lt;&gt;"WEB",1,_xlfn.IFS('APH KIC KIA PC'!K86=Tabeller!$AI$4,'APH KIC KIA PC'!Q86,'APH KIC KIA PC'!K86=Tabeller!$AI$5,106628))</f>
        <v>1</v>
      </c>
      <c r="N86" s="272" t="str" cm="1">
        <f t="array" ref="N86">TRIM(IFERROR(IF('APH KIC KIA PC'!M86=200,'2. Artikeldata Utökad'!I86,(_xlfn.IFS('APH KIC KIA PC'!K86=Tabeller!$AI$4,'1. Artikeldata Grund'!F86,AND('APH KIC KIA PC'!K86=Tabeller!$AI$5,'APH KIC KIA PC'!M86&lt;&gt;200),'APH KIC KIA PC'!D86,'APH KIC KIA PC'!M86=200,'2. Artikeldata Utökad'!I86))),""))</f>
        <v/>
      </c>
      <c r="O86" s="270" t="str">
        <f>'APH KIC KIA PC'!E86</f>
        <v/>
      </c>
      <c r="P86" s="269" t="str">
        <f>TRIM('APH KIC KIA PC'!R86)</f>
        <v/>
      </c>
      <c r="Q86" s="223"/>
      <c r="R86" s="271" t="str" cm="1">
        <f t="array" ref="R86">IFERROR(_xlfn.IFS('4. Inköpsdata'!M86=25%,41,'4. Inköpsdata'!M86=12%,42,'4. Inköpsdata'!M86=6%,43,'4. Inköpsdata'!M86="Momsfritt",38),"")</f>
        <v/>
      </c>
      <c r="S86" s="227" t="str">
        <f>'APH KIC KIA PC'!S86</f>
        <v xml:space="preserve">  Välj…</v>
      </c>
      <c r="T86" s="373" t="str">
        <f>'APH KIC KIA PC'!E86</f>
        <v/>
      </c>
      <c r="U86" s="227"/>
      <c r="V86" s="223"/>
      <c r="W86" s="223"/>
      <c r="X86" s="223"/>
      <c r="Y86" s="223"/>
      <c r="Z86" s="227" t="str">
        <f>TRIM(IF('1. Artikeldata Grund'!K86="","",IF('1. Artikeldata Grund'!K86=1,_xlfn.CONCAT('1. Artikeldata Grund'!K86," ","dag"),_xlfn.CONCAT('1. Artikeldata Grund'!K86," ","dagar"))))</f>
        <v/>
      </c>
      <c r="AA86" s="227" t="str">
        <f>TRIM(IF('1. Artikeldata Grund'!L86="","",IF('1. Artikeldata Grund'!L86=1,_xlfn.CONCAT('1. Artikeldata Grund'!L86," ","dag"),_xlfn.CONCAT('1. Artikeldata Grund'!L86," ","dagar"))))</f>
        <v/>
      </c>
      <c r="AB86" s="223"/>
      <c r="AC86" s="223"/>
      <c r="AD86" s="223"/>
      <c r="AE86" s="227">
        <v>1</v>
      </c>
      <c r="AF86" s="223"/>
      <c r="AG86" s="269" t="str">
        <f>TRIM('APH KIC KIA PC'!T86)</f>
        <v/>
      </c>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72" t="s">
        <v>2005</v>
      </c>
      <c r="BD86" s="272" t="str">
        <f>IF('2. Artikeldata Utökad'!G86="Välj…","",LEFT('2. Artikeldata Utökad'!G86,1))</f>
        <v xml:space="preserve"> </v>
      </c>
      <c r="BE86" s="223"/>
      <c r="BF86" s="223"/>
      <c r="BG86" s="223"/>
      <c r="BH86" s="223"/>
      <c r="BI86" s="223"/>
      <c r="BJ86" s="223"/>
      <c r="BK86" s="223"/>
      <c r="BL86" s="269" t="str">
        <f>TRIM(IF('APH KIC KIA PC'!S86="WEB","",'2. Artikeldata Utökad'!P86))</f>
        <v/>
      </c>
      <c r="BM86" s="269" t="str">
        <f>TRIM(IF('APH KIC KIA PC'!S86="WEB","",'2. Artikeldata Utökad'!Q86))</f>
        <v/>
      </c>
      <c r="BN86" s="269" t="str">
        <f>TRIM(IF('APH KIC KIA PC'!S86="WEB","",'2. Artikeldata Utökad'!R86))</f>
        <v/>
      </c>
      <c r="BO86" s="269" t="str">
        <f>IF('2. Artikeldata Utökad'!F86="","",'2. Artikeldata Utökad'!F86)</f>
        <v xml:space="preserve">  Välj…</v>
      </c>
      <c r="BP86" s="269" t="str">
        <f>TRIM(IF('2. Artikeldata Utökad'!E86="","",'2. Artikeldata Utökad'!E86))</f>
        <v/>
      </c>
      <c r="BQ86" s="269" t="str">
        <f>TRIM(IF('APH KIC KIA PC'!S86="WEB","",'2. Artikeldata Utökad'!S86))</f>
        <v/>
      </c>
      <c r="BR86" s="227">
        <v>1</v>
      </c>
      <c r="BS86" s="269" t="str">
        <f>TRIM(IF('APH KIC KIA PC'!S86="WEB","",'2. Artikeldata Utökad'!T86))</f>
        <v/>
      </c>
      <c r="BT86" s="223"/>
      <c r="BU86" s="223"/>
      <c r="BV86" s="269" t="str">
        <f>TRIM(IF('APH KIC KIA PC'!M86&lt;&gt;200,'APH KIC KIA PC'!D86,'2. Artikeldata Utökad'!I86))</f>
        <v/>
      </c>
      <c r="BW86" s="269" t="str">
        <f>TRIM('2. Artikeldata Utökad'!D86)</f>
        <v/>
      </c>
      <c r="BX86" s="226" t="str">
        <f>LEFT('2. Artikeldata Utökad'!H86,1)</f>
        <v xml:space="preserve"> </v>
      </c>
      <c r="BY86" s="226" t="str">
        <f>TRIM(LEFT('2. Artikeldata Utökad'!J86,2))</f>
        <v/>
      </c>
      <c r="BZ86" s="227" t="s">
        <v>2005</v>
      </c>
      <c r="CA86" s="223"/>
      <c r="CB86" s="223"/>
      <c r="CC86" s="223"/>
      <c r="CD86" s="223"/>
      <c r="CE86" s="223"/>
    </row>
    <row r="87" spans="1:83" x14ac:dyDescent="0.25">
      <c r="A87" s="228">
        <v>83</v>
      </c>
      <c r="B87" s="228" t="str">
        <f>'APH KIC KIA PC'!I87</f>
        <v>Välj…</v>
      </c>
      <c r="C87" s="228" t="str">
        <f>'APH KIC KIA PC'!K87</f>
        <v>Välj…</v>
      </c>
      <c r="D87" s="227">
        <v>1</v>
      </c>
      <c r="E87" s="269" t="str">
        <f>TRIM('APH KIC KIA PC'!D87)</f>
        <v/>
      </c>
      <c r="F87" s="226" t="str">
        <f>TRIM('1. Artikeldata Grund'!E87)</f>
        <v/>
      </c>
      <c r="G87" s="275" t="s">
        <v>1895</v>
      </c>
      <c r="H87" s="223"/>
      <c r="I87" s="223"/>
      <c r="J87" s="223"/>
      <c r="K87" s="223"/>
      <c r="L87" s="223"/>
      <c r="M87" s="2" cm="1">
        <f t="array" ref="M87">IF('APH KIC KIA PC'!S87&lt;&gt;"WEB",1,_xlfn.IFS('APH KIC KIA PC'!K87=Tabeller!$AI$4,'APH KIC KIA PC'!Q87,'APH KIC KIA PC'!K87=Tabeller!$AI$5,106628))</f>
        <v>1</v>
      </c>
      <c r="N87" s="272" t="str" cm="1">
        <f t="array" ref="N87">TRIM(IFERROR(IF('APH KIC KIA PC'!M87=200,'2. Artikeldata Utökad'!I87,(_xlfn.IFS('APH KIC KIA PC'!K87=Tabeller!$AI$4,'1. Artikeldata Grund'!F87,AND('APH KIC KIA PC'!K87=Tabeller!$AI$5,'APH KIC KIA PC'!M87&lt;&gt;200),'APH KIC KIA PC'!D87,'APH KIC KIA PC'!M87=200,'2. Artikeldata Utökad'!I87))),""))</f>
        <v/>
      </c>
      <c r="O87" s="270" t="str">
        <f>'APH KIC KIA PC'!E87</f>
        <v/>
      </c>
      <c r="P87" s="269" t="str">
        <f>TRIM('APH KIC KIA PC'!R87)</f>
        <v/>
      </c>
      <c r="Q87" s="223"/>
      <c r="R87" s="271" t="str" cm="1">
        <f t="array" ref="R87">IFERROR(_xlfn.IFS('4. Inköpsdata'!M87=25%,41,'4. Inköpsdata'!M87=12%,42,'4. Inköpsdata'!M87=6%,43,'4. Inköpsdata'!M87="Momsfritt",38),"")</f>
        <v/>
      </c>
      <c r="S87" s="227" t="str">
        <f>'APH KIC KIA PC'!S87</f>
        <v xml:space="preserve">  Välj…</v>
      </c>
      <c r="T87" s="373" t="str">
        <f>'APH KIC KIA PC'!E87</f>
        <v/>
      </c>
      <c r="U87" s="227"/>
      <c r="V87" s="223"/>
      <c r="W87" s="223"/>
      <c r="X87" s="223"/>
      <c r="Y87" s="223"/>
      <c r="Z87" s="227" t="str">
        <f>TRIM(IF('1. Artikeldata Grund'!K87="","",IF('1. Artikeldata Grund'!K87=1,_xlfn.CONCAT('1. Artikeldata Grund'!K87," ","dag"),_xlfn.CONCAT('1. Artikeldata Grund'!K87," ","dagar"))))</f>
        <v/>
      </c>
      <c r="AA87" s="227" t="str">
        <f>TRIM(IF('1. Artikeldata Grund'!L87="","",IF('1. Artikeldata Grund'!L87=1,_xlfn.CONCAT('1. Artikeldata Grund'!L87," ","dag"),_xlfn.CONCAT('1. Artikeldata Grund'!L87," ","dagar"))))</f>
        <v/>
      </c>
      <c r="AB87" s="223"/>
      <c r="AC87" s="223"/>
      <c r="AD87" s="223"/>
      <c r="AE87" s="227">
        <v>1</v>
      </c>
      <c r="AF87" s="223"/>
      <c r="AG87" s="269" t="str">
        <f>TRIM('APH KIC KIA PC'!T87)</f>
        <v/>
      </c>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72" t="s">
        <v>2005</v>
      </c>
      <c r="BD87" s="272" t="str">
        <f>IF('2. Artikeldata Utökad'!G87="Välj…","",LEFT('2. Artikeldata Utökad'!G87,1))</f>
        <v xml:space="preserve"> </v>
      </c>
      <c r="BE87" s="223"/>
      <c r="BF87" s="223"/>
      <c r="BG87" s="223"/>
      <c r="BH87" s="223"/>
      <c r="BI87" s="223"/>
      <c r="BJ87" s="223"/>
      <c r="BK87" s="223"/>
      <c r="BL87" s="269" t="str">
        <f>TRIM(IF('APH KIC KIA PC'!S87="WEB","",'2. Artikeldata Utökad'!P87))</f>
        <v/>
      </c>
      <c r="BM87" s="269" t="str">
        <f>TRIM(IF('APH KIC KIA PC'!S87="WEB","",'2. Artikeldata Utökad'!Q87))</f>
        <v/>
      </c>
      <c r="BN87" s="269" t="str">
        <f>TRIM(IF('APH KIC KIA PC'!S87="WEB","",'2. Artikeldata Utökad'!R87))</f>
        <v/>
      </c>
      <c r="BO87" s="269" t="str">
        <f>IF('2. Artikeldata Utökad'!F87="","",'2. Artikeldata Utökad'!F87)</f>
        <v xml:space="preserve">  Välj…</v>
      </c>
      <c r="BP87" s="269" t="str">
        <f>TRIM(IF('2. Artikeldata Utökad'!E87="","",'2. Artikeldata Utökad'!E87))</f>
        <v/>
      </c>
      <c r="BQ87" s="269" t="str">
        <f>TRIM(IF('APH KIC KIA PC'!S87="WEB","",'2. Artikeldata Utökad'!S87))</f>
        <v/>
      </c>
      <c r="BR87" s="227">
        <v>1</v>
      </c>
      <c r="BS87" s="269" t="str">
        <f>TRIM(IF('APH KIC KIA PC'!S87="WEB","",'2. Artikeldata Utökad'!T87))</f>
        <v/>
      </c>
      <c r="BT87" s="223"/>
      <c r="BU87" s="223"/>
      <c r="BV87" s="269" t="str">
        <f>TRIM(IF('APH KIC KIA PC'!M87&lt;&gt;200,'APH KIC KIA PC'!D87,'2. Artikeldata Utökad'!I87))</f>
        <v/>
      </c>
      <c r="BW87" s="269" t="str">
        <f>TRIM('2. Artikeldata Utökad'!D87)</f>
        <v/>
      </c>
      <c r="BX87" s="226" t="str">
        <f>LEFT('2. Artikeldata Utökad'!H87,1)</f>
        <v xml:space="preserve"> </v>
      </c>
      <c r="BY87" s="226" t="str">
        <f>TRIM(LEFT('2. Artikeldata Utökad'!J87,2))</f>
        <v/>
      </c>
      <c r="BZ87" s="227" t="s">
        <v>2005</v>
      </c>
      <c r="CA87" s="223"/>
      <c r="CB87" s="223"/>
      <c r="CC87" s="223"/>
      <c r="CD87" s="223"/>
      <c r="CE87" s="223"/>
    </row>
    <row r="88" spans="1:83" x14ac:dyDescent="0.25">
      <c r="A88" s="228">
        <v>84</v>
      </c>
      <c r="B88" s="228" t="str">
        <f>'APH KIC KIA PC'!I88</f>
        <v>Välj…</v>
      </c>
      <c r="C88" s="228" t="str">
        <f>'APH KIC KIA PC'!K88</f>
        <v>Välj…</v>
      </c>
      <c r="D88" s="227">
        <v>1</v>
      </c>
      <c r="E88" s="269" t="str">
        <f>TRIM('APH KIC KIA PC'!D88)</f>
        <v/>
      </c>
      <c r="F88" s="226" t="str">
        <f>TRIM('1. Artikeldata Grund'!E88)</f>
        <v/>
      </c>
      <c r="G88" s="275" t="s">
        <v>1895</v>
      </c>
      <c r="H88" s="223"/>
      <c r="I88" s="223"/>
      <c r="J88" s="223"/>
      <c r="K88" s="223"/>
      <c r="L88" s="223"/>
      <c r="M88" s="2" cm="1">
        <f t="array" ref="M88">IF('APH KIC KIA PC'!S88&lt;&gt;"WEB",1,_xlfn.IFS('APH KIC KIA PC'!K88=Tabeller!$AI$4,'APH KIC KIA PC'!Q88,'APH KIC KIA PC'!K88=Tabeller!$AI$5,106628))</f>
        <v>1</v>
      </c>
      <c r="N88" s="272" t="str" cm="1">
        <f t="array" ref="N88">TRIM(IFERROR(IF('APH KIC KIA PC'!M88=200,'2. Artikeldata Utökad'!I88,(_xlfn.IFS('APH KIC KIA PC'!K88=Tabeller!$AI$4,'1. Artikeldata Grund'!F88,AND('APH KIC KIA PC'!K88=Tabeller!$AI$5,'APH KIC KIA PC'!M88&lt;&gt;200),'APH KIC KIA PC'!D88,'APH KIC KIA PC'!M88=200,'2. Artikeldata Utökad'!I88))),""))</f>
        <v/>
      </c>
      <c r="O88" s="270" t="str">
        <f>'APH KIC KIA PC'!E88</f>
        <v/>
      </c>
      <c r="P88" s="269" t="str">
        <f>TRIM('APH KIC KIA PC'!R88)</f>
        <v/>
      </c>
      <c r="Q88" s="223"/>
      <c r="R88" s="271" t="str" cm="1">
        <f t="array" ref="R88">IFERROR(_xlfn.IFS('4. Inköpsdata'!M88=25%,41,'4. Inköpsdata'!M88=12%,42,'4. Inköpsdata'!M88=6%,43,'4. Inköpsdata'!M88="Momsfritt",38),"")</f>
        <v/>
      </c>
      <c r="S88" s="227" t="str">
        <f>'APH KIC KIA PC'!S88</f>
        <v xml:space="preserve">  Välj…</v>
      </c>
      <c r="T88" s="373" t="str">
        <f>'APH KIC KIA PC'!E88</f>
        <v/>
      </c>
      <c r="U88" s="227"/>
      <c r="V88" s="223"/>
      <c r="W88" s="223"/>
      <c r="X88" s="223"/>
      <c r="Y88" s="223"/>
      <c r="Z88" s="227" t="str">
        <f>TRIM(IF('1. Artikeldata Grund'!K88="","",IF('1. Artikeldata Grund'!K88=1,_xlfn.CONCAT('1. Artikeldata Grund'!K88," ","dag"),_xlfn.CONCAT('1. Artikeldata Grund'!K88," ","dagar"))))</f>
        <v/>
      </c>
      <c r="AA88" s="227" t="str">
        <f>TRIM(IF('1. Artikeldata Grund'!L88="","",IF('1. Artikeldata Grund'!L88=1,_xlfn.CONCAT('1. Artikeldata Grund'!L88," ","dag"),_xlfn.CONCAT('1. Artikeldata Grund'!L88," ","dagar"))))</f>
        <v/>
      </c>
      <c r="AB88" s="223"/>
      <c r="AC88" s="223"/>
      <c r="AD88" s="223"/>
      <c r="AE88" s="227">
        <v>1</v>
      </c>
      <c r="AF88" s="223"/>
      <c r="AG88" s="269" t="str">
        <f>TRIM('APH KIC KIA PC'!T88)</f>
        <v/>
      </c>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72" t="s">
        <v>2005</v>
      </c>
      <c r="BD88" s="272" t="str">
        <f>IF('2. Artikeldata Utökad'!G88="Välj…","",LEFT('2. Artikeldata Utökad'!G88,1))</f>
        <v xml:space="preserve"> </v>
      </c>
      <c r="BE88" s="223"/>
      <c r="BF88" s="223"/>
      <c r="BG88" s="223"/>
      <c r="BH88" s="223"/>
      <c r="BI88" s="223"/>
      <c r="BJ88" s="223"/>
      <c r="BK88" s="223"/>
      <c r="BL88" s="269" t="str">
        <f>TRIM(IF('APH KIC KIA PC'!S88="WEB","",'2. Artikeldata Utökad'!P88))</f>
        <v/>
      </c>
      <c r="BM88" s="269" t="str">
        <f>TRIM(IF('APH KIC KIA PC'!S88="WEB","",'2. Artikeldata Utökad'!Q88))</f>
        <v/>
      </c>
      <c r="BN88" s="269" t="str">
        <f>TRIM(IF('APH KIC KIA PC'!S88="WEB","",'2. Artikeldata Utökad'!R88))</f>
        <v/>
      </c>
      <c r="BO88" s="269" t="str">
        <f>IF('2. Artikeldata Utökad'!F88="","",'2. Artikeldata Utökad'!F88)</f>
        <v xml:space="preserve">  Välj…</v>
      </c>
      <c r="BP88" s="269" t="str">
        <f>TRIM(IF('2. Artikeldata Utökad'!E88="","",'2. Artikeldata Utökad'!E88))</f>
        <v/>
      </c>
      <c r="BQ88" s="269" t="str">
        <f>TRIM(IF('APH KIC KIA PC'!S88="WEB","",'2. Artikeldata Utökad'!S88))</f>
        <v/>
      </c>
      <c r="BR88" s="227">
        <v>1</v>
      </c>
      <c r="BS88" s="269" t="str">
        <f>TRIM(IF('APH KIC KIA PC'!S88="WEB","",'2. Artikeldata Utökad'!T88))</f>
        <v/>
      </c>
      <c r="BT88" s="223"/>
      <c r="BU88" s="223"/>
      <c r="BV88" s="269" t="str">
        <f>TRIM(IF('APH KIC KIA PC'!M88&lt;&gt;200,'APH KIC KIA PC'!D88,'2. Artikeldata Utökad'!I88))</f>
        <v/>
      </c>
      <c r="BW88" s="269" t="str">
        <f>TRIM('2. Artikeldata Utökad'!D88)</f>
        <v/>
      </c>
      <c r="BX88" s="226" t="str">
        <f>LEFT('2. Artikeldata Utökad'!H88,1)</f>
        <v xml:space="preserve"> </v>
      </c>
      <c r="BY88" s="226" t="str">
        <f>TRIM(LEFT('2. Artikeldata Utökad'!J88,2))</f>
        <v/>
      </c>
      <c r="BZ88" s="227" t="s">
        <v>2005</v>
      </c>
      <c r="CA88" s="223"/>
      <c r="CB88" s="223"/>
      <c r="CC88" s="223"/>
      <c r="CD88" s="223"/>
      <c r="CE88" s="223"/>
    </row>
    <row r="89" spans="1:83" x14ac:dyDescent="0.25">
      <c r="A89" s="228">
        <v>85</v>
      </c>
      <c r="B89" s="228" t="str">
        <f>'APH KIC KIA PC'!I89</f>
        <v>Välj…</v>
      </c>
      <c r="C89" s="228" t="str">
        <f>'APH KIC KIA PC'!K89</f>
        <v>Välj…</v>
      </c>
      <c r="D89" s="227">
        <v>1</v>
      </c>
      <c r="E89" s="269" t="str">
        <f>TRIM('APH KIC KIA PC'!D89)</f>
        <v/>
      </c>
      <c r="F89" s="226" t="str">
        <f>TRIM('1. Artikeldata Grund'!E89)</f>
        <v/>
      </c>
      <c r="G89" s="275" t="s">
        <v>1895</v>
      </c>
      <c r="H89" s="223"/>
      <c r="I89" s="223"/>
      <c r="J89" s="223"/>
      <c r="K89" s="223"/>
      <c r="L89" s="223"/>
      <c r="M89" s="2" cm="1">
        <f t="array" ref="M89">IF('APH KIC KIA PC'!S89&lt;&gt;"WEB",1,_xlfn.IFS('APH KIC KIA PC'!K89=Tabeller!$AI$4,'APH KIC KIA PC'!Q89,'APH KIC KIA PC'!K89=Tabeller!$AI$5,106628))</f>
        <v>1</v>
      </c>
      <c r="N89" s="272" t="str" cm="1">
        <f t="array" ref="N89">TRIM(IFERROR(IF('APH KIC KIA PC'!M89=200,'2. Artikeldata Utökad'!I89,(_xlfn.IFS('APH KIC KIA PC'!K89=Tabeller!$AI$4,'1. Artikeldata Grund'!F89,AND('APH KIC KIA PC'!K89=Tabeller!$AI$5,'APH KIC KIA PC'!M89&lt;&gt;200),'APH KIC KIA PC'!D89,'APH KIC KIA PC'!M89=200,'2. Artikeldata Utökad'!I89))),""))</f>
        <v/>
      </c>
      <c r="O89" s="270" t="str">
        <f>'APH KIC KIA PC'!E89</f>
        <v/>
      </c>
      <c r="P89" s="269" t="str">
        <f>TRIM('APH KIC KIA PC'!R89)</f>
        <v/>
      </c>
      <c r="Q89" s="223"/>
      <c r="R89" s="271" t="str" cm="1">
        <f t="array" ref="R89">IFERROR(_xlfn.IFS('4. Inköpsdata'!M89=25%,41,'4. Inköpsdata'!M89=12%,42,'4. Inköpsdata'!M89=6%,43,'4. Inköpsdata'!M89="Momsfritt",38),"")</f>
        <v/>
      </c>
      <c r="S89" s="227" t="str">
        <f>'APH KIC KIA PC'!S89</f>
        <v xml:space="preserve">  Välj…</v>
      </c>
      <c r="T89" s="373" t="str">
        <f>'APH KIC KIA PC'!E89</f>
        <v/>
      </c>
      <c r="U89" s="227"/>
      <c r="V89" s="223"/>
      <c r="W89" s="223"/>
      <c r="X89" s="223"/>
      <c r="Y89" s="223"/>
      <c r="Z89" s="227" t="str">
        <f>TRIM(IF('1. Artikeldata Grund'!K89="","",IF('1. Artikeldata Grund'!K89=1,_xlfn.CONCAT('1. Artikeldata Grund'!K89," ","dag"),_xlfn.CONCAT('1. Artikeldata Grund'!K89," ","dagar"))))</f>
        <v/>
      </c>
      <c r="AA89" s="227" t="str">
        <f>TRIM(IF('1. Artikeldata Grund'!L89="","",IF('1. Artikeldata Grund'!L89=1,_xlfn.CONCAT('1. Artikeldata Grund'!L89," ","dag"),_xlfn.CONCAT('1. Artikeldata Grund'!L89," ","dagar"))))</f>
        <v/>
      </c>
      <c r="AB89" s="223"/>
      <c r="AC89" s="223"/>
      <c r="AD89" s="223"/>
      <c r="AE89" s="227">
        <v>1</v>
      </c>
      <c r="AF89" s="223"/>
      <c r="AG89" s="269" t="str">
        <f>TRIM('APH KIC KIA PC'!T89)</f>
        <v/>
      </c>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72" t="s">
        <v>2005</v>
      </c>
      <c r="BD89" s="272" t="str">
        <f>IF('2. Artikeldata Utökad'!G89="Välj…","",LEFT('2. Artikeldata Utökad'!G89,1))</f>
        <v xml:space="preserve"> </v>
      </c>
      <c r="BE89" s="223"/>
      <c r="BF89" s="223"/>
      <c r="BG89" s="223"/>
      <c r="BH89" s="223"/>
      <c r="BI89" s="223"/>
      <c r="BJ89" s="223"/>
      <c r="BK89" s="223"/>
      <c r="BL89" s="269" t="str">
        <f>TRIM(IF('APH KIC KIA PC'!S89="WEB","",'2. Artikeldata Utökad'!P89))</f>
        <v/>
      </c>
      <c r="BM89" s="269" t="str">
        <f>TRIM(IF('APH KIC KIA PC'!S89="WEB","",'2. Artikeldata Utökad'!Q89))</f>
        <v/>
      </c>
      <c r="BN89" s="269" t="str">
        <f>TRIM(IF('APH KIC KIA PC'!S89="WEB","",'2. Artikeldata Utökad'!R89))</f>
        <v/>
      </c>
      <c r="BO89" s="269" t="str">
        <f>IF('2. Artikeldata Utökad'!F89="","",'2. Artikeldata Utökad'!F89)</f>
        <v xml:space="preserve">  Välj…</v>
      </c>
      <c r="BP89" s="269" t="str">
        <f>TRIM(IF('2. Artikeldata Utökad'!E89="","",'2. Artikeldata Utökad'!E89))</f>
        <v/>
      </c>
      <c r="BQ89" s="269" t="str">
        <f>TRIM(IF('APH KIC KIA PC'!S89="WEB","",'2. Artikeldata Utökad'!S89))</f>
        <v/>
      </c>
      <c r="BR89" s="227">
        <v>1</v>
      </c>
      <c r="BS89" s="269" t="str">
        <f>TRIM(IF('APH KIC KIA PC'!S89="WEB","",'2. Artikeldata Utökad'!T89))</f>
        <v/>
      </c>
      <c r="BT89" s="223"/>
      <c r="BU89" s="223"/>
      <c r="BV89" s="269" t="str">
        <f>TRIM(IF('APH KIC KIA PC'!M89&lt;&gt;200,'APH KIC KIA PC'!D89,'2. Artikeldata Utökad'!I89))</f>
        <v/>
      </c>
      <c r="BW89" s="269" t="str">
        <f>TRIM('2. Artikeldata Utökad'!D89)</f>
        <v/>
      </c>
      <c r="BX89" s="226" t="str">
        <f>LEFT('2. Artikeldata Utökad'!H89,1)</f>
        <v xml:space="preserve"> </v>
      </c>
      <c r="BY89" s="226" t="str">
        <f>TRIM(LEFT('2. Artikeldata Utökad'!J89,2))</f>
        <v/>
      </c>
      <c r="BZ89" s="227" t="s">
        <v>2005</v>
      </c>
      <c r="CA89" s="223"/>
      <c r="CB89" s="223"/>
      <c r="CC89" s="223"/>
      <c r="CD89" s="223"/>
      <c r="CE89" s="223"/>
    </row>
    <row r="90" spans="1:83" x14ac:dyDescent="0.25">
      <c r="A90" s="228">
        <v>86</v>
      </c>
      <c r="B90" s="228" t="str">
        <f>'APH KIC KIA PC'!I90</f>
        <v>Välj…</v>
      </c>
      <c r="C90" s="228" t="str">
        <f>'APH KIC KIA PC'!K90</f>
        <v>Välj…</v>
      </c>
      <c r="D90" s="227">
        <v>1</v>
      </c>
      <c r="E90" s="269" t="str">
        <f>TRIM('APH KIC KIA PC'!D90)</f>
        <v/>
      </c>
      <c r="F90" s="226" t="str">
        <f>TRIM('1. Artikeldata Grund'!E90)</f>
        <v/>
      </c>
      <c r="G90" s="275" t="s">
        <v>1895</v>
      </c>
      <c r="H90" s="223"/>
      <c r="I90" s="223"/>
      <c r="J90" s="223"/>
      <c r="K90" s="223"/>
      <c r="L90" s="223"/>
      <c r="M90" s="2" cm="1">
        <f t="array" ref="M90">IF('APH KIC KIA PC'!S90&lt;&gt;"WEB",1,_xlfn.IFS('APH KIC KIA PC'!K90=Tabeller!$AI$4,'APH KIC KIA PC'!Q90,'APH KIC KIA PC'!K90=Tabeller!$AI$5,106628))</f>
        <v>1</v>
      </c>
      <c r="N90" s="272" t="str" cm="1">
        <f t="array" ref="N90">TRIM(IFERROR(IF('APH KIC KIA PC'!M90=200,'2. Artikeldata Utökad'!I90,(_xlfn.IFS('APH KIC KIA PC'!K90=Tabeller!$AI$4,'1. Artikeldata Grund'!F90,AND('APH KIC KIA PC'!K90=Tabeller!$AI$5,'APH KIC KIA PC'!M90&lt;&gt;200),'APH KIC KIA PC'!D90,'APH KIC KIA PC'!M90=200,'2. Artikeldata Utökad'!I90))),""))</f>
        <v/>
      </c>
      <c r="O90" s="270" t="str">
        <f>'APH KIC KIA PC'!E90</f>
        <v/>
      </c>
      <c r="P90" s="269" t="str">
        <f>TRIM('APH KIC KIA PC'!R90)</f>
        <v/>
      </c>
      <c r="Q90" s="223"/>
      <c r="R90" s="271" t="str" cm="1">
        <f t="array" ref="R90">IFERROR(_xlfn.IFS('4. Inköpsdata'!M90=25%,41,'4. Inköpsdata'!M90=12%,42,'4. Inköpsdata'!M90=6%,43,'4. Inköpsdata'!M90="Momsfritt",38),"")</f>
        <v/>
      </c>
      <c r="S90" s="227" t="str">
        <f>'APH KIC KIA PC'!S90</f>
        <v xml:space="preserve">  Välj…</v>
      </c>
      <c r="T90" s="373" t="str">
        <f>'APH KIC KIA PC'!E90</f>
        <v/>
      </c>
      <c r="U90" s="227"/>
      <c r="V90" s="223"/>
      <c r="W90" s="223"/>
      <c r="X90" s="223"/>
      <c r="Y90" s="223"/>
      <c r="Z90" s="227" t="str">
        <f>TRIM(IF('1. Artikeldata Grund'!K90="","",IF('1. Artikeldata Grund'!K90=1,_xlfn.CONCAT('1. Artikeldata Grund'!K90," ","dag"),_xlfn.CONCAT('1. Artikeldata Grund'!K90," ","dagar"))))</f>
        <v/>
      </c>
      <c r="AA90" s="227" t="str">
        <f>TRIM(IF('1. Artikeldata Grund'!L90="","",IF('1. Artikeldata Grund'!L90=1,_xlfn.CONCAT('1. Artikeldata Grund'!L90," ","dag"),_xlfn.CONCAT('1. Artikeldata Grund'!L90," ","dagar"))))</f>
        <v/>
      </c>
      <c r="AB90" s="223"/>
      <c r="AC90" s="223"/>
      <c r="AD90" s="223"/>
      <c r="AE90" s="227">
        <v>1</v>
      </c>
      <c r="AF90" s="223"/>
      <c r="AG90" s="269" t="str">
        <f>TRIM('APH KIC KIA PC'!T90)</f>
        <v/>
      </c>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72" t="s">
        <v>2005</v>
      </c>
      <c r="BD90" s="272" t="str">
        <f>IF('2. Artikeldata Utökad'!G90="Välj…","",LEFT('2. Artikeldata Utökad'!G90,1))</f>
        <v xml:space="preserve"> </v>
      </c>
      <c r="BE90" s="223"/>
      <c r="BF90" s="223"/>
      <c r="BG90" s="223"/>
      <c r="BH90" s="223"/>
      <c r="BI90" s="223"/>
      <c r="BJ90" s="223"/>
      <c r="BK90" s="223"/>
      <c r="BL90" s="269" t="str">
        <f>TRIM(IF('APH KIC KIA PC'!S90="WEB","",'2. Artikeldata Utökad'!P90))</f>
        <v/>
      </c>
      <c r="BM90" s="269" t="str">
        <f>TRIM(IF('APH KIC KIA PC'!S90="WEB","",'2. Artikeldata Utökad'!Q90))</f>
        <v/>
      </c>
      <c r="BN90" s="269" t="str">
        <f>TRIM(IF('APH KIC KIA PC'!S90="WEB","",'2. Artikeldata Utökad'!R90))</f>
        <v/>
      </c>
      <c r="BO90" s="269" t="str">
        <f>IF('2. Artikeldata Utökad'!F90="","",'2. Artikeldata Utökad'!F90)</f>
        <v xml:space="preserve">  Välj…</v>
      </c>
      <c r="BP90" s="269" t="str">
        <f>TRIM(IF('2. Artikeldata Utökad'!E90="","",'2. Artikeldata Utökad'!E90))</f>
        <v/>
      </c>
      <c r="BQ90" s="269" t="str">
        <f>TRIM(IF('APH KIC KIA PC'!S90="WEB","",'2. Artikeldata Utökad'!S90))</f>
        <v/>
      </c>
      <c r="BR90" s="227">
        <v>1</v>
      </c>
      <c r="BS90" s="269" t="str">
        <f>TRIM(IF('APH KIC KIA PC'!S90="WEB","",'2. Artikeldata Utökad'!T90))</f>
        <v/>
      </c>
      <c r="BT90" s="223"/>
      <c r="BU90" s="223"/>
      <c r="BV90" s="269" t="str">
        <f>TRIM(IF('APH KIC KIA PC'!M90&lt;&gt;200,'APH KIC KIA PC'!D90,'2. Artikeldata Utökad'!I90))</f>
        <v/>
      </c>
      <c r="BW90" s="269" t="str">
        <f>TRIM('2. Artikeldata Utökad'!D90)</f>
        <v/>
      </c>
      <c r="BX90" s="226" t="str">
        <f>LEFT('2. Artikeldata Utökad'!H90,1)</f>
        <v xml:space="preserve"> </v>
      </c>
      <c r="BY90" s="226" t="str">
        <f>TRIM(LEFT('2. Artikeldata Utökad'!J90,2))</f>
        <v/>
      </c>
      <c r="BZ90" s="227" t="s">
        <v>2005</v>
      </c>
      <c r="CA90" s="223"/>
      <c r="CB90" s="223"/>
      <c r="CC90" s="223"/>
      <c r="CD90" s="223"/>
      <c r="CE90" s="223"/>
    </row>
    <row r="91" spans="1:83" x14ac:dyDescent="0.25">
      <c r="A91" s="228">
        <v>87</v>
      </c>
      <c r="B91" s="228" t="str">
        <f>'APH KIC KIA PC'!I91</f>
        <v>Välj…</v>
      </c>
      <c r="C91" s="228" t="str">
        <f>'APH KIC KIA PC'!K91</f>
        <v>Välj…</v>
      </c>
      <c r="D91" s="227">
        <v>1</v>
      </c>
      <c r="E91" s="269" t="str">
        <f>TRIM('APH KIC KIA PC'!D91)</f>
        <v/>
      </c>
      <c r="F91" s="226" t="str">
        <f>TRIM('1. Artikeldata Grund'!E91)</f>
        <v/>
      </c>
      <c r="G91" s="275" t="s">
        <v>1895</v>
      </c>
      <c r="H91" s="223"/>
      <c r="I91" s="223"/>
      <c r="J91" s="223"/>
      <c r="K91" s="223"/>
      <c r="L91" s="223"/>
      <c r="M91" s="2" cm="1">
        <f t="array" ref="M91">IF('APH KIC KIA PC'!S91&lt;&gt;"WEB",1,_xlfn.IFS('APH KIC KIA PC'!K91=Tabeller!$AI$4,'APH KIC KIA PC'!Q91,'APH KIC KIA PC'!K91=Tabeller!$AI$5,106628))</f>
        <v>1</v>
      </c>
      <c r="N91" s="272" t="str" cm="1">
        <f t="array" ref="N91">TRIM(IFERROR(IF('APH KIC KIA PC'!M91=200,'2. Artikeldata Utökad'!I91,(_xlfn.IFS('APH KIC KIA PC'!K91=Tabeller!$AI$4,'1. Artikeldata Grund'!F91,AND('APH KIC KIA PC'!K91=Tabeller!$AI$5,'APH KIC KIA PC'!M91&lt;&gt;200),'APH KIC KIA PC'!D91,'APH KIC KIA PC'!M91=200,'2. Artikeldata Utökad'!I91))),""))</f>
        <v/>
      </c>
      <c r="O91" s="270" t="str">
        <f>'APH KIC KIA PC'!E91</f>
        <v/>
      </c>
      <c r="P91" s="269" t="str">
        <f>TRIM('APH KIC KIA PC'!R91)</f>
        <v/>
      </c>
      <c r="Q91" s="223"/>
      <c r="R91" s="271" t="str" cm="1">
        <f t="array" ref="R91">IFERROR(_xlfn.IFS('4. Inköpsdata'!M91=25%,41,'4. Inköpsdata'!M91=12%,42,'4. Inköpsdata'!M91=6%,43,'4. Inköpsdata'!M91="Momsfritt",38),"")</f>
        <v/>
      </c>
      <c r="S91" s="227" t="str">
        <f>'APH KIC KIA PC'!S91</f>
        <v xml:space="preserve">  Välj…</v>
      </c>
      <c r="T91" s="373" t="str">
        <f>'APH KIC KIA PC'!E91</f>
        <v/>
      </c>
      <c r="U91" s="227"/>
      <c r="V91" s="223"/>
      <c r="W91" s="223"/>
      <c r="X91" s="223"/>
      <c r="Y91" s="223"/>
      <c r="Z91" s="227" t="str">
        <f>TRIM(IF('1. Artikeldata Grund'!K91="","",IF('1. Artikeldata Grund'!K91=1,_xlfn.CONCAT('1. Artikeldata Grund'!K91," ","dag"),_xlfn.CONCAT('1. Artikeldata Grund'!K91," ","dagar"))))</f>
        <v/>
      </c>
      <c r="AA91" s="227" t="str">
        <f>TRIM(IF('1. Artikeldata Grund'!L91="","",IF('1. Artikeldata Grund'!L91=1,_xlfn.CONCAT('1. Artikeldata Grund'!L91," ","dag"),_xlfn.CONCAT('1. Artikeldata Grund'!L91," ","dagar"))))</f>
        <v/>
      </c>
      <c r="AB91" s="223"/>
      <c r="AC91" s="223"/>
      <c r="AD91" s="223"/>
      <c r="AE91" s="227">
        <v>1</v>
      </c>
      <c r="AF91" s="223"/>
      <c r="AG91" s="269" t="str">
        <f>TRIM('APH KIC KIA PC'!T91)</f>
        <v/>
      </c>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72" t="s">
        <v>2005</v>
      </c>
      <c r="BD91" s="272" t="str">
        <f>IF('2. Artikeldata Utökad'!G91="Välj…","",LEFT('2. Artikeldata Utökad'!G91,1))</f>
        <v xml:space="preserve"> </v>
      </c>
      <c r="BE91" s="223"/>
      <c r="BF91" s="223"/>
      <c r="BG91" s="223"/>
      <c r="BH91" s="223"/>
      <c r="BI91" s="223"/>
      <c r="BJ91" s="223"/>
      <c r="BK91" s="223"/>
      <c r="BL91" s="269" t="str">
        <f>TRIM(IF('APH KIC KIA PC'!S91="WEB","",'2. Artikeldata Utökad'!P91))</f>
        <v/>
      </c>
      <c r="BM91" s="269" t="str">
        <f>TRIM(IF('APH KIC KIA PC'!S91="WEB","",'2. Artikeldata Utökad'!Q91))</f>
        <v/>
      </c>
      <c r="BN91" s="269" t="str">
        <f>TRIM(IF('APH KIC KIA PC'!S91="WEB","",'2. Artikeldata Utökad'!R91))</f>
        <v/>
      </c>
      <c r="BO91" s="269" t="str">
        <f>IF('2. Artikeldata Utökad'!F91="","",'2. Artikeldata Utökad'!F91)</f>
        <v xml:space="preserve">  Välj…</v>
      </c>
      <c r="BP91" s="269" t="str">
        <f>TRIM(IF('2. Artikeldata Utökad'!E91="","",'2. Artikeldata Utökad'!E91))</f>
        <v/>
      </c>
      <c r="BQ91" s="269" t="str">
        <f>TRIM(IF('APH KIC KIA PC'!S91="WEB","",'2. Artikeldata Utökad'!S91))</f>
        <v/>
      </c>
      <c r="BR91" s="227">
        <v>1</v>
      </c>
      <c r="BS91" s="269" t="str">
        <f>TRIM(IF('APH KIC KIA PC'!S91="WEB","",'2. Artikeldata Utökad'!T91))</f>
        <v/>
      </c>
      <c r="BT91" s="223"/>
      <c r="BU91" s="223"/>
      <c r="BV91" s="269" t="str">
        <f>TRIM(IF('APH KIC KIA PC'!M91&lt;&gt;200,'APH KIC KIA PC'!D91,'2. Artikeldata Utökad'!I91))</f>
        <v/>
      </c>
      <c r="BW91" s="269" t="str">
        <f>TRIM('2. Artikeldata Utökad'!D91)</f>
        <v/>
      </c>
      <c r="BX91" s="226" t="str">
        <f>LEFT('2. Artikeldata Utökad'!H91,1)</f>
        <v xml:space="preserve"> </v>
      </c>
      <c r="BY91" s="226" t="str">
        <f>TRIM(LEFT('2. Artikeldata Utökad'!J91,2))</f>
        <v/>
      </c>
      <c r="BZ91" s="227" t="s">
        <v>2005</v>
      </c>
      <c r="CA91" s="223"/>
      <c r="CB91" s="223"/>
      <c r="CC91" s="223"/>
      <c r="CD91" s="223"/>
      <c r="CE91" s="223"/>
    </row>
    <row r="92" spans="1:83" x14ac:dyDescent="0.25">
      <c r="A92" s="228">
        <v>88</v>
      </c>
      <c r="B92" s="228" t="str">
        <f>'APH KIC KIA PC'!I92</f>
        <v>Välj…</v>
      </c>
      <c r="C92" s="228" t="str">
        <f>'APH KIC KIA PC'!K92</f>
        <v>Välj…</v>
      </c>
      <c r="D92" s="227">
        <v>1</v>
      </c>
      <c r="E92" s="269" t="str">
        <f>TRIM('APH KIC KIA PC'!D92)</f>
        <v/>
      </c>
      <c r="F92" s="226" t="str">
        <f>TRIM('1. Artikeldata Grund'!E92)</f>
        <v/>
      </c>
      <c r="G92" s="275" t="s">
        <v>1895</v>
      </c>
      <c r="H92" s="223"/>
      <c r="I92" s="223"/>
      <c r="J92" s="223"/>
      <c r="K92" s="223"/>
      <c r="L92" s="223"/>
      <c r="M92" s="2" cm="1">
        <f t="array" ref="M92">IF('APH KIC KIA PC'!S92&lt;&gt;"WEB",1,_xlfn.IFS('APH KIC KIA PC'!K92=Tabeller!$AI$4,'APH KIC KIA PC'!Q92,'APH KIC KIA PC'!K92=Tabeller!$AI$5,106628))</f>
        <v>1</v>
      </c>
      <c r="N92" s="272" t="str" cm="1">
        <f t="array" ref="N92">TRIM(IFERROR(IF('APH KIC KIA PC'!M92=200,'2. Artikeldata Utökad'!I92,(_xlfn.IFS('APH KIC KIA PC'!K92=Tabeller!$AI$4,'1. Artikeldata Grund'!F92,AND('APH KIC KIA PC'!K92=Tabeller!$AI$5,'APH KIC KIA PC'!M92&lt;&gt;200),'APH KIC KIA PC'!D92,'APH KIC KIA PC'!M92=200,'2. Artikeldata Utökad'!I92))),""))</f>
        <v/>
      </c>
      <c r="O92" s="270" t="str">
        <f>'APH KIC KIA PC'!E92</f>
        <v/>
      </c>
      <c r="P92" s="269" t="str">
        <f>TRIM('APH KIC KIA PC'!R92)</f>
        <v/>
      </c>
      <c r="Q92" s="223"/>
      <c r="R92" s="271" t="str" cm="1">
        <f t="array" ref="R92">IFERROR(_xlfn.IFS('4. Inköpsdata'!M92=25%,41,'4. Inköpsdata'!M92=12%,42,'4. Inköpsdata'!M92=6%,43,'4. Inköpsdata'!M92="Momsfritt",38),"")</f>
        <v/>
      </c>
      <c r="S92" s="227" t="str">
        <f>'APH KIC KIA PC'!S92</f>
        <v xml:space="preserve">  Välj…</v>
      </c>
      <c r="T92" s="373" t="str">
        <f>'APH KIC KIA PC'!E92</f>
        <v/>
      </c>
      <c r="U92" s="227"/>
      <c r="V92" s="223"/>
      <c r="W92" s="223"/>
      <c r="X92" s="223"/>
      <c r="Y92" s="223"/>
      <c r="Z92" s="227" t="str">
        <f>TRIM(IF('1. Artikeldata Grund'!K92="","",IF('1. Artikeldata Grund'!K92=1,_xlfn.CONCAT('1. Artikeldata Grund'!K92," ","dag"),_xlfn.CONCAT('1. Artikeldata Grund'!K92," ","dagar"))))</f>
        <v/>
      </c>
      <c r="AA92" s="227" t="str">
        <f>TRIM(IF('1. Artikeldata Grund'!L92="","",IF('1. Artikeldata Grund'!L92=1,_xlfn.CONCAT('1. Artikeldata Grund'!L92," ","dag"),_xlfn.CONCAT('1. Artikeldata Grund'!L92," ","dagar"))))</f>
        <v/>
      </c>
      <c r="AB92" s="223"/>
      <c r="AC92" s="223"/>
      <c r="AD92" s="223"/>
      <c r="AE92" s="227">
        <v>1</v>
      </c>
      <c r="AF92" s="223"/>
      <c r="AG92" s="269" t="str">
        <f>TRIM('APH KIC KIA PC'!T92)</f>
        <v/>
      </c>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72" t="s">
        <v>2005</v>
      </c>
      <c r="BD92" s="272" t="str">
        <f>IF('2. Artikeldata Utökad'!G92="Välj…","",LEFT('2. Artikeldata Utökad'!G92,1))</f>
        <v xml:space="preserve"> </v>
      </c>
      <c r="BE92" s="223"/>
      <c r="BF92" s="223"/>
      <c r="BG92" s="223"/>
      <c r="BH92" s="223"/>
      <c r="BI92" s="223"/>
      <c r="BJ92" s="223"/>
      <c r="BK92" s="223"/>
      <c r="BL92" s="269" t="str">
        <f>TRIM(IF('APH KIC KIA PC'!S92="WEB","",'2. Artikeldata Utökad'!P92))</f>
        <v/>
      </c>
      <c r="BM92" s="269" t="str">
        <f>TRIM(IF('APH KIC KIA PC'!S92="WEB","",'2. Artikeldata Utökad'!Q92))</f>
        <v/>
      </c>
      <c r="BN92" s="269" t="str">
        <f>TRIM(IF('APH KIC KIA PC'!S92="WEB","",'2. Artikeldata Utökad'!R92))</f>
        <v/>
      </c>
      <c r="BO92" s="269" t="str">
        <f>IF('2. Artikeldata Utökad'!F92="","",'2. Artikeldata Utökad'!F92)</f>
        <v xml:space="preserve">  Välj…</v>
      </c>
      <c r="BP92" s="269" t="str">
        <f>TRIM(IF('2. Artikeldata Utökad'!E92="","",'2. Artikeldata Utökad'!E92))</f>
        <v/>
      </c>
      <c r="BQ92" s="269" t="str">
        <f>TRIM(IF('APH KIC KIA PC'!S92="WEB","",'2. Artikeldata Utökad'!S92))</f>
        <v/>
      </c>
      <c r="BR92" s="227">
        <v>1</v>
      </c>
      <c r="BS92" s="269" t="str">
        <f>TRIM(IF('APH KIC KIA PC'!S92="WEB","",'2. Artikeldata Utökad'!T92))</f>
        <v/>
      </c>
      <c r="BT92" s="223"/>
      <c r="BU92" s="223"/>
      <c r="BV92" s="269" t="str">
        <f>TRIM(IF('APH KIC KIA PC'!M92&lt;&gt;200,'APH KIC KIA PC'!D92,'2. Artikeldata Utökad'!I92))</f>
        <v/>
      </c>
      <c r="BW92" s="269" t="str">
        <f>TRIM('2. Artikeldata Utökad'!D92)</f>
        <v/>
      </c>
      <c r="BX92" s="226" t="str">
        <f>LEFT('2. Artikeldata Utökad'!H92,1)</f>
        <v xml:space="preserve"> </v>
      </c>
      <c r="BY92" s="226" t="str">
        <f>TRIM(LEFT('2. Artikeldata Utökad'!J92,2))</f>
        <v/>
      </c>
      <c r="BZ92" s="227" t="s">
        <v>2005</v>
      </c>
      <c r="CA92" s="223"/>
      <c r="CB92" s="223"/>
      <c r="CC92" s="223"/>
      <c r="CD92" s="223"/>
      <c r="CE92" s="223"/>
    </row>
    <row r="93" spans="1:83" x14ac:dyDescent="0.25">
      <c r="A93" s="225">
        <v>89</v>
      </c>
      <c r="B93" s="228" t="str">
        <f>'APH KIC KIA PC'!I93</f>
        <v>Välj…</v>
      </c>
      <c r="C93" s="228" t="str">
        <f>'APH KIC KIA PC'!K93</f>
        <v>Välj…</v>
      </c>
      <c r="D93" s="227">
        <v>1</v>
      </c>
      <c r="E93" s="269" t="str">
        <f>TRIM('APH KIC KIA PC'!D93)</f>
        <v/>
      </c>
      <c r="F93" s="226" t="str">
        <f>TRIM('1. Artikeldata Grund'!E93)</f>
        <v/>
      </c>
      <c r="G93" s="275" t="s">
        <v>1895</v>
      </c>
      <c r="H93" s="223"/>
      <c r="I93" s="223"/>
      <c r="J93" s="223"/>
      <c r="K93" s="223"/>
      <c r="L93" s="223"/>
      <c r="M93" s="2" cm="1">
        <f t="array" ref="M93">IF('APH KIC KIA PC'!S93&lt;&gt;"WEB",1,_xlfn.IFS('APH KIC KIA PC'!K93=Tabeller!$AI$4,'APH KIC KIA PC'!Q93,'APH KIC KIA PC'!K93=Tabeller!$AI$5,106628))</f>
        <v>1</v>
      </c>
      <c r="N93" s="272" t="str" cm="1">
        <f t="array" ref="N93">TRIM(IFERROR(IF('APH KIC KIA PC'!M93=200,'2. Artikeldata Utökad'!I93,(_xlfn.IFS('APH KIC KIA PC'!K93=Tabeller!$AI$4,'1. Artikeldata Grund'!F93,AND('APH KIC KIA PC'!K93=Tabeller!$AI$5,'APH KIC KIA PC'!M93&lt;&gt;200),'APH KIC KIA PC'!D93,'APH KIC KIA PC'!M93=200,'2. Artikeldata Utökad'!I93))),""))</f>
        <v/>
      </c>
      <c r="O93" s="270" t="str">
        <f>'APH KIC KIA PC'!E93</f>
        <v/>
      </c>
      <c r="P93" s="269" t="str">
        <f>TRIM('APH KIC KIA PC'!R93)</f>
        <v/>
      </c>
      <c r="Q93" s="223"/>
      <c r="R93" s="271" t="str" cm="1">
        <f t="array" ref="R93">IFERROR(_xlfn.IFS('4. Inköpsdata'!M93=25%,41,'4. Inköpsdata'!M93=12%,42,'4. Inköpsdata'!M93=6%,43,'4. Inköpsdata'!M93="Momsfritt",38),"")</f>
        <v/>
      </c>
      <c r="S93" s="227" t="str">
        <f>'APH KIC KIA PC'!S93</f>
        <v xml:space="preserve">  Välj…</v>
      </c>
      <c r="T93" s="373" t="str">
        <f>'APH KIC KIA PC'!E93</f>
        <v/>
      </c>
      <c r="U93" s="227"/>
      <c r="V93" s="223"/>
      <c r="W93" s="223"/>
      <c r="X93" s="223"/>
      <c r="Y93" s="223"/>
      <c r="Z93" s="227" t="str">
        <f>TRIM(IF('1. Artikeldata Grund'!K93="","",IF('1. Artikeldata Grund'!K93=1,_xlfn.CONCAT('1. Artikeldata Grund'!K93," ","dag"),_xlfn.CONCAT('1. Artikeldata Grund'!K93," ","dagar"))))</f>
        <v/>
      </c>
      <c r="AA93" s="227" t="str">
        <f>TRIM(IF('1. Artikeldata Grund'!L93="","",IF('1. Artikeldata Grund'!L93=1,_xlfn.CONCAT('1. Artikeldata Grund'!L93," ","dag"),_xlfn.CONCAT('1. Artikeldata Grund'!L93," ","dagar"))))</f>
        <v/>
      </c>
      <c r="AB93" s="223"/>
      <c r="AC93" s="223"/>
      <c r="AD93" s="223"/>
      <c r="AE93" s="227">
        <v>1</v>
      </c>
      <c r="AF93" s="223"/>
      <c r="AG93" s="269" t="str">
        <f>TRIM('APH KIC KIA PC'!T93)</f>
        <v/>
      </c>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72" t="s">
        <v>2005</v>
      </c>
      <c r="BD93" s="272" t="str">
        <f>IF('2. Artikeldata Utökad'!G93="Välj…","",LEFT('2. Artikeldata Utökad'!G93,1))</f>
        <v xml:space="preserve"> </v>
      </c>
      <c r="BE93" s="223"/>
      <c r="BF93" s="223"/>
      <c r="BG93" s="223"/>
      <c r="BH93" s="223"/>
      <c r="BI93" s="223"/>
      <c r="BJ93" s="223"/>
      <c r="BK93" s="223"/>
      <c r="BL93" s="269" t="str">
        <f>TRIM(IF('APH KIC KIA PC'!S93="WEB","",'2. Artikeldata Utökad'!P93))</f>
        <v/>
      </c>
      <c r="BM93" s="269" t="str">
        <f>TRIM(IF('APH KIC KIA PC'!S93="WEB","",'2. Artikeldata Utökad'!Q93))</f>
        <v/>
      </c>
      <c r="BN93" s="269" t="str">
        <f>TRIM(IF('APH KIC KIA PC'!S93="WEB","",'2. Artikeldata Utökad'!R93))</f>
        <v/>
      </c>
      <c r="BO93" s="269" t="str">
        <f>IF('2. Artikeldata Utökad'!F93="","",'2. Artikeldata Utökad'!F93)</f>
        <v xml:space="preserve">  Välj…</v>
      </c>
      <c r="BP93" s="269" t="str">
        <f>TRIM(IF('2. Artikeldata Utökad'!E93="","",'2. Artikeldata Utökad'!E93))</f>
        <v/>
      </c>
      <c r="BQ93" s="269" t="str">
        <f>TRIM(IF('APH KIC KIA PC'!S93="WEB","",'2. Artikeldata Utökad'!S93))</f>
        <v/>
      </c>
      <c r="BR93" s="227">
        <v>1</v>
      </c>
      <c r="BS93" s="269" t="str">
        <f>TRIM(IF('APH KIC KIA PC'!S93="WEB","",'2. Artikeldata Utökad'!T93))</f>
        <v/>
      </c>
      <c r="BT93" s="223"/>
      <c r="BU93" s="223"/>
      <c r="BV93" s="269" t="str">
        <f>TRIM(IF('APH KIC KIA PC'!M93&lt;&gt;200,'APH KIC KIA PC'!D93,'2. Artikeldata Utökad'!I93))</f>
        <v/>
      </c>
      <c r="BW93" s="269" t="str">
        <f>TRIM('2. Artikeldata Utökad'!D93)</f>
        <v/>
      </c>
      <c r="BX93" s="226" t="str">
        <f>LEFT('2. Artikeldata Utökad'!H93,1)</f>
        <v xml:space="preserve"> </v>
      </c>
      <c r="BY93" s="226" t="str">
        <f>TRIM(LEFT('2. Artikeldata Utökad'!J93,2))</f>
        <v/>
      </c>
      <c r="BZ93" s="227" t="s">
        <v>2005</v>
      </c>
      <c r="CA93" s="223"/>
      <c r="CB93" s="223"/>
      <c r="CC93" s="223"/>
      <c r="CD93" s="223"/>
      <c r="CE93" s="223"/>
    </row>
    <row r="94" spans="1:83" x14ac:dyDescent="0.25">
      <c r="A94" s="228">
        <v>90</v>
      </c>
      <c r="B94" s="228" t="str">
        <f>'APH KIC KIA PC'!I94</f>
        <v>Välj…</v>
      </c>
      <c r="C94" s="228" t="str">
        <f>'APH KIC KIA PC'!K94</f>
        <v>Välj…</v>
      </c>
      <c r="D94" s="227">
        <v>1</v>
      </c>
      <c r="E94" s="269" t="str">
        <f>TRIM('APH KIC KIA PC'!D94)</f>
        <v/>
      </c>
      <c r="F94" s="226" t="str">
        <f>TRIM('1. Artikeldata Grund'!E94)</f>
        <v/>
      </c>
      <c r="G94" s="275" t="s">
        <v>1895</v>
      </c>
      <c r="H94" s="223"/>
      <c r="I94" s="223"/>
      <c r="J94" s="223"/>
      <c r="K94" s="223"/>
      <c r="L94" s="223"/>
      <c r="M94" s="2" cm="1">
        <f t="array" ref="M94">IF('APH KIC KIA PC'!S94&lt;&gt;"WEB",1,_xlfn.IFS('APH KIC KIA PC'!K94=Tabeller!$AI$4,'APH KIC KIA PC'!Q94,'APH KIC KIA PC'!K94=Tabeller!$AI$5,106628))</f>
        <v>1</v>
      </c>
      <c r="N94" s="272" t="str" cm="1">
        <f t="array" ref="N94">TRIM(IFERROR(IF('APH KIC KIA PC'!M94=200,'2. Artikeldata Utökad'!I94,(_xlfn.IFS('APH KIC KIA PC'!K94=Tabeller!$AI$4,'1. Artikeldata Grund'!F94,AND('APH KIC KIA PC'!K94=Tabeller!$AI$5,'APH KIC KIA PC'!M94&lt;&gt;200),'APH KIC KIA PC'!D94,'APH KIC KIA PC'!M94=200,'2. Artikeldata Utökad'!I94))),""))</f>
        <v/>
      </c>
      <c r="O94" s="270" t="str">
        <f>'APH KIC KIA PC'!E94</f>
        <v/>
      </c>
      <c r="P94" s="269" t="str">
        <f>TRIM('APH KIC KIA PC'!R94)</f>
        <v/>
      </c>
      <c r="Q94" s="223"/>
      <c r="R94" s="271" t="str" cm="1">
        <f t="array" ref="R94">IFERROR(_xlfn.IFS('4. Inköpsdata'!M94=25%,41,'4. Inköpsdata'!M94=12%,42,'4. Inköpsdata'!M94=6%,43,'4. Inköpsdata'!M94="Momsfritt",38),"")</f>
        <v/>
      </c>
      <c r="S94" s="227" t="str">
        <f>'APH KIC KIA PC'!S94</f>
        <v xml:space="preserve">  Välj…</v>
      </c>
      <c r="T94" s="373" t="str">
        <f>'APH KIC KIA PC'!E94</f>
        <v/>
      </c>
      <c r="U94" s="227"/>
      <c r="V94" s="223"/>
      <c r="W94" s="223"/>
      <c r="X94" s="223"/>
      <c r="Y94" s="223"/>
      <c r="Z94" s="227" t="str">
        <f>TRIM(IF('1. Artikeldata Grund'!K94="","",IF('1. Artikeldata Grund'!K94=1,_xlfn.CONCAT('1. Artikeldata Grund'!K94," ","dag"),_xlfn.CONCAT('1. Artikeldata Grund'!K94," ","dagar"))))</f>
        <v/>
      </c>
      <c r="AA94" s="227" t="str">
        <f>TRIM(IF('1. Artikeldata Grund'!L94="","",IF('1. Artikeldata Grund'!L94=1,_xlfn.CONCAT('1. Artikeldata Grund'!L94," ","dag"),_xlfn.CONCAT('1. Artikeldata Grund'!L94," ","dagar"))))</f>
        <v/>
      </c>
      <c r="AB94" s="223"/>
      <c r="AC94" s="223"/>
      <c r="AD94" s="223"/>
      <c r="AE94" s="227">
        <v>1</v>
      </c>
      <c r="AF94" s="223"/>
      <c r="AG94" s="269" t="str">
        <f>TRIM('APH KIC KIA PC'!T94)</f>
        <v/>
      </c>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72" t="s">
        <v>2005</v>
      </c>
      <c r="BD94" s="272" t="str">
        <f>IF('2. Artikeldata Utökad'!G94="Välj…","",LEFT('2. Artikeldata Utökad'!G94,1))</f>
        <v xml:space="preserve"> </v>
      </c>
      <c r="BE94" s="223"/>
      <c r="BF94" s="223"/>
      <c r="BG94" s="223"/>
      <c r="BH94" s="223"/>
      <c r="BI94" s="223"/>
      <c r="BJ94" s="223"/>
      <c r="BK94" s="223"/>
      <c r="BL94" s="269" t="str">
        <f>TRIM(IF('APH KIC KIA PC'!S94="WEB","",'2. Artikeldata Utökad'!P94))</f>
        <v/>
      </c>
      <c r="BM94" s="269" t="str">
        <f>TRIM(IF('APH KIC KIA PC'!S94="WEB","",'2. Artikeldata Utökad'!Q94))</f>
        <v/>
      </c>
      <c r="BN94" s="269" t="str">
        <f>TRIM(IF('APH KIC KIA PC'!S94="WEB","",'2. Artikeldata Utökad'!R94))</f>
        <v/>
      </c>
      <c r="BO94" s="269" t="str">
        <f>IF('2. Artikeldata Utökad'!F94="","",'2. Artikeldata Utökad'!F94)</f>
        <v xml:space="preserve">  Välj…</v>
      </c>
      <c r="BP94" s="269" t="str">
        <f>TRIM(IF('2. Artikeldata Utökad'!E94="","",'2. Artikeldata Utökad'!E94))</f>
        <v/>
      </c>
      <c r="BQ94" s="269" t="str">
        <f>TRIM(IF('APH KIC KIA PC'!S94="WEB","",'2. Artikeldata Utökad'!S94))</f>
        <v/>
      </c>
      <c r="BR94" s="227">
        <v>1</v>
      </c>
      <c r="BS94" s="269" t="str">
        <f>TRIM(IF('APH KIC KIA PC'!S94="WEB","",'2. Artikeldata Utökad'!T94))</f>
        <v/>
      </c>
      <c r="BT94" s="223"/>
      <c r="BU94" s="223"/>
      <c r="BV94" s="269" t="str">
        <f>TRIM(IF('APH KIC KIA PC'!M94&lt;&gt;200,'APH KIC KIA PC'!D94,'2. Artikeldata Utökad'!I94))</f>
        <v/>
      </c>
      <c r="BW94" s="269" t="str">
        <f>TRIM('2. Artikeldata Utökad'!D94)</f>
        <v/>
      </c>
      <c r="BX94" s="226" t="str">
        <f>LEFT('2. Artikeldata Utökad'!H94,1)</f>
        <v xml:space="preserve"> </v>
      </c>
      <c r="BY94" s="226" t="str">
        <f>TRIM(LEFT('2. Artikeldata Utökad'!J94,2))</f>
        <v/>
      </c>
      <c r="BZ94" s="227" t="s">
        <v>2005</v>
      </c>
      <c r="CA94" s="223"/>
      <c r="CB94" s="223"/>
      <c r="CC94" s="223"/>
      <c r="CD94" s="223"/>
      <c r="CE94" s="223"/>
    </row>
    <row r="95" spans="1:83" x14ac:dyDescent="0.25">
      <c r="A95" s="228">
        <v>91</v>
      </c>
      <c r="B95" s="228" t="str">
        <f>'APH KIC KIA PC'!I95</f>
        <v>Välj…</v>
      </c>
      <c r="C95" s="228" t="str">
        <f>'APH KIC KIA PC'!K95</f>
        <v>Välj…</v>
      </c>
      <c r="D95" s="227">
        <v>1</v>
      </c>
      <c r="E95" s="269" t="str">
        <f>TRIM('APH KIC KIA PC'!D95)</f>
        <v/>
      </c>
      <c r="F95" s="226" t="str">
        <f>TRIM('1. Artikeldata Grund'!E95)</f>
        <v/>
      </c>
      <c r="G95" s="275" t="s">
        <v>1895</v>
      </c>
      <c r="H95" s="223"/>
      <c r="I95" s="223"/>
      <c r="J95" s="223"/>
      <c r="K95" s="223"/>
      <c r="L95" s="223"/>
      <c r="M95" s="2" cm="1">
        <f t="array" ref="M95">IF('APH KIC KIA PC'!S95&lt;&gt;"WEB",1,_xlfn.IFS('APH KIC KIA PC'!K95=Tabeller!$AI$4,'APH KIC KIA PC'!Q95,'APH KIC KIA PC'!K95=Tabeller!$AI$5,106628))</f>
        <v>1</v>
      </c>
      <c r="N95" s="272" t="str" cm="1">
        <f t="array" ref="N95">TRIM(IFERROR(IF('APH KIC KIA PC'!M95=200,'2. Artikeldata Utökad'!I95,(_xlfn.IFS('APH KIC KIA PC'!K95=Tabeller!$AI$4,'1. Artikeldata Grund'!F95,AND('APH KIC KIA PC'!K95=Tabeller!$AI$5,'APH KIC KIA PC'!M95&lt;&gt;200),'APH KIC KIA PC'!D95,'APH KIC KIA PC'!M95=200,'2. Artikeldata Utökad'!I95))),""))</f>
        <v/>
      </c>
      <c r="O95" s="270" t="str">
        <f>'APH KIC KIA PC'!E95</f>
        <v/>
      </c>
      <c r="P95" s="269" t="str">
        <f>TRIM('APH KIC KIA PC'!R95)</f>
        <v/>
      </c>
      <c r="Q95" s="223"/>
      <c r="R95" s="271" t="str" cm="1">
        <f t="array" ref="R95">IFERROR(_xlfn.IFS('4. Inköpsdata'!M95=25%,41,'4. Inköpsdata'!M95=12%,42,'4. Inköpsdata'!M95=6%,43,'4. Inköpsdata'!M95="Momsfritt",38),"")</f>
        <v/>
      </c>
      <c r="S95" s="227" t="str">
        <f>'APH KIC KIA PC'!S95</f>
        <v xml:space="preserve">  Välj…</v>
      </c>
      <c r="T95" s="373" t="str">
        <f>'APH KIC KIA PC'!E95</f>
        <v/>
      </c>
      <c r="U95" s="227"/>
      <c r="V95" s="223"/>
      <c r="W95" s="223"/>
      <c r="X95" s="223"/>
      <c r="Y95" s="223"/>
      <c r="Z95" s="227" t="str">
        <f>TRIM(IF('1. Artikeldata Grund'!K95="","",IF('1. Artikeldata Grund'!K95=1,_xlfn.CONCAT('1. Artikeldata Grund'!K95," ","dag"),_xlfn.CONCAT('1. Artikeldata Grund'!K95," ","dagar"))))</f>
        <v/>
      </c>
      <c r="AA95" s="227" t="str">
        <f>TRIM(IF('1. Artikeldata Grund'!L95="","",IF('1. Artikeldata Grund'!L95=1,_xlfn.CONCAT('1. Artikeldata Grund'!L95," ","dag"),_xlfn.CONCAT('1. Artikeldata Grund'!L95," ","dagar"))))</f>
        <v/>
      </c>
      <c r="AB95" s="223"/>
      <c r="AC95" s="223"/>
      <c r="AD95" s="223"/>
      <c r="AE95" s="227">
        <v>1</v>
      </c>
      <c r="AF95" s="223"/>
      <c r="AG95" s="269" t="str">
        <f>TRIM('APH KIC KIA PC'!T95)</f>
        <v/>
      </c>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72" t="s">
        <v>2005</v>
      </c>
      <c r="BD95" s="272" t="str">
        <f>IF('2. Artikeldata Utökad'!G95="Välj…","",LEFT('2. Artikeldata Utökad'!G95,1))</f>
        <v xml:space="preserve"> </v>
      </c>
      <c r="BE95" s="223"/>
      <c r="BF95" s="223"/>
      <c r="BG95" s="223"/>
      <c r="BH95" s="223"/>
      <c r="BI95" s="223"/>
      <c r="BJ95" s="223"/>
      <c r="BK95" s="223"/>
      <c r="BL95" s="269" t="str">
        <f>TRIM(IF('APH KIC KIA PC'!S95="WEB","",'2. Artikeldata Utökad'!P95))</f>
        <v/>
      </c>
      <c r="BM95" s="269" t="str">
        <f>TRIM(IF('APH KIC KIA PC'!S95="WEB","",'2. Artikeldata Utökad'!Q95))</f>
        <v/>
      </c>
      <c r="BN95" s="269" t="str">
        <f>TRIM(IF('APH KIC KIA PC'!S95="WEB","",'2. Artikeldata Utökad'!R95))</f>
        <v/>
      </c>
      <c r="BO95" s="269" t="str">
        <f>IF('2. Artikeldata Utökad'!F95="","",'2. Artikeldata Utökad'!F95)</f>
        <v xml:space="preserve">  Välj…</v>
      </c>
      <c r="BP95" s="269" t="str">
        <f>TRIM(IF('2. Artikeldata Utökad'!E95="","",'2. Artikeldata Utökad'!E95))</f>
        <v/>
      </c>
      <c r="BQ95" s="269" t="str">
        <f>TRIM(IF('APH KIC KIA PC'!S95="WEB","",'2. Artikeldata Utökad'!S95))</f>
        <v/>
      </c>
      <c r="BR95" s="227">
        <v>1</v>
      </c>
      <c r="BS95" s="269" t="str">
        <f>TRIM(IF('APH KIC KIA PC'!S95="WEB","",'2. Artikeldata Utökad'!T95))</f>
        <v/>
      </c>
      <c r="BT95" s="223"/>
      <c r="BU95" s="223"/>
      <c r="BV95" s="269" t="str">
        <f>TRIM(IF('APH KIC KIA PC'!M95&lt;&gt;200,'APH KIC KIA PC'!D95,'2. Artikeldata Utökad'!I95))</f>
        <v/>
      </c>
      <c r="BW95" s="269" t="str">
        <f>TRIM('2. Artikeldata Utökad'!D95)</f>
        <v/>
      </c>
      <c r="BX95" s="226" t="str">
        <f>LEFT('2. Artikeldata Utökad'!H95,1)</f>
        <v xml:space="preserve"> </v>
      </c>
      <c r="BY95" s="226" t="str">
        <f>TRIM(LEFT('2. Artikeldata Utökad'!J95,2))</f>
        <v/>
      </c>
      <c r="BZ95" s="227" t="s">
        <v>2005</v>
      </c>
      <c r="CA95" s="223"/>
      <c r="CB95" s="223"/>
      <c r="CC95" s="223"/>
      <c r="CD95" s="223"/>
      <c r="CE95" s="223"/>
    </row>
    <row r="96" spans="1:83" x14ac:dyDescent="0.25">
      <c r="A96" s="228">
        <v>92</v>
      </c>
      <c r="B96" s="228" t="str">
        <f>'APH KIC KIA PC'!I96</f>
        <v>Välj…</v>
      </c>
      <c r="C96" s="228" t="str">
        <f>'APH KIC KIA PC'!K96</f>
        <v>Välj…</v>
      </c>
      <c r="D96" s="227">
        <v>1</v>
      </c>
      <c r="E96" s="269" t="str">
        <f>TRIM('APH KIC KIA PC'!D96)</f>
        <v/>
      </c>
      <c r="F96" s="226" t="str">
        <f>TRIM('1. Artikeldata Grund'!E96)</f>
        <v/>
      </c>
      <c r="G96" s="275" t="s">
        <v>1895</v>
      </c>
      <c r="H96" s="223"/>
      <c r="I96" s="223"/>
      <c r="J96" s="223"/>
      <c r="K96" s="223"/>
      <c r="L96" s="223"/>
      <c r="M96" s="2" cm="1">
        <f t="array" ref="M96">IF('APH KIC KIA PC'!S96&lt;&gt;"WEB",1,_xlfn.IFS('APH KIC KIA PC'!K96=Tabeller!$AI$4,'APH KIC KIA PC'!Q96,'APH KIC KIA PC'!K96=Tabeller!$AI$5,106628))</f>
        <v>1</v>
      </c>
      <c r="N96" s="272" t="str" cm="1">
        <f t="array" ref="N96">TRIM(IFERROR(IF('APH KIC KIA PC'!M96=200,'2. Artikeldata Utökad'!I96,(_xlfn.IFS('APH KIC KIA PC'!K96=Tabeller!$AI$4,'1. Artikeldata Grund'!F96,AND('APH KIC KIA PC'!K96=Tabeller!$AI$5,'APH KIC KIA PC'!M96&lt;&gt;200),'APH KIC KIA PC'!D96,'APH KIC KIA PC'!M96=200,'2. Artikeldata Utökad'!I96))),""))</f>
        <v/>
      </c>
      <c r="O96" s="270" t="str">
        <f>'APH KIC KIA PC'!E96</f>
        <v/>
      </c>
      <c r="P96" s="269" t="str">
        <f>TRIM('APH KIC KIA PC'!R96)</f>
        <v/>
      </c>
      <c r="Q96" s="223"/>
      <c r="R96" s="271" t="str" cm="1">
        <f t="array" ref="R96">IFERROR(_xlfn.IFS('4. Inköpsdata'!M96=25%,41,'4. Inköpsdata'!M96=12%,42,'4. Inköpsdata'!M96=6%,43,'4. Inköpsdata'!M96="Momsfritt",38),"")</f>
        <v/>
      </c>
      <c r="S96" s="227" t="str">
        <f>'APH KIC KIA PC'!S96</f>
        <v xml:space="preserve">  Välj…</v>
      </c>
      <c r="T96" s="373" t="str">
        <f>'APH KIC KIA PC'!E96</f>
        <v/>
      </c>
      <c r="U96" s="227"/>
      <c r="V96" s="223"/>
      <c r="W96" s="223"/>
      <c r="X96" s="223"/>
      <c r="Y96" s="223"/>
      <c r="Z96" s="227" t="str">
        <f>TRIM(IF('1. Artikeldata Grund'!K96="","",IF('1. Artikeldata Grund'!K96=1,_xlfn.CONCAT('1. Artikeldata Grund'!K96," ","dag"),_xlfn.CONCAT('1. Artikeldata Grund'!K96," ","dagar"))))</f>
        <v/>
      </c>
      <c r="AA96" s="227" t="str">
        <f>TRIM(IF('1. Artikeldata Grund'!L96="","",IF('1. Artikeldata Grund'!L96=1,_xlfn.CONCAT('1. Artikeldata Grund'!L96," ","dag"),_xlfn.CONCAT('1. Artikeldata Grund'!L96," ","dagar"))))</f>
        <v/>
      </c>
      <c r="AB96" s="223"/>
      <c r="AC96" s="223"/>
      <c r="AD96" s="223"/>
      <c r="AE96" s="227">
        <v>1</v>
      </c>
      <c r="AF96" s="223"/>
      <c r="AG96" s="269" t="str">
        <f>TRIM('APH KIC KIA PC'!T96)</f>
        <v/>
      </c>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72" t="s">
        <v>2005</v>
      </c>
      <c r="BD96" s="272" t="str">
        <f>IF('2. Artikeldata Utökad'!G96="Välj…","",LEFT('2. Artikeldata Utökad'!G96,1))</f>
        <v xml:space="preserve"> </v>
      </c>
      <c r="BE96" s="223"/>
      <c r="BF96" s="223"/>
      <c r="BG96" s="223"/>
      <c r="BH96" s="223"/>
      <c r="BI96" s="223"/>
      <c r="BJ96" s="223"/>
      <c r="BK96" s="223"/>
      <c r="BL96" s="269" t="str">
        <f>TRIM(IF('APH KIC KIA PC'!S96="WEB","",'2. Artikeldata Utökad'!P96))</f>
        <v/>
      </c>
      <c r="BM96" s="269" t="str">
        <f>TRIM(IF('APH KIC KIA PC'!S96="WEB","",'2. Artikeldata Utökad'!Q96))</f>
        <v/>
      </c>
      <c r="BN96" s="269" t="str">
        <f>TRIM(IF('APH KIC KIA PC'!S96="WEB","",'2. Artikeldata Utökad'!R96))</f>
        <v/>
      </c>
      <c r="BO96" s="269" t="str">
        <f>IF('2. Artikeldata Utökad'!F96="","",'2. Artikeldata Utökad'!F96)</f>
        <v xml:space="preserve">  Välj…</v>
      </c>
      <c r="BP96" s="269" t="str">
        <f>TRIM(IF('2. Artikeldata Utökad'!E96="","",'2. Artikeldata Utökad'!E96))</f>
        <v/>
      </c>
      <c r="BQ96" s="269" t="str">
        <f>TRIM(IF('APH KIC KIA PC'!S96="WEB","",'2. Artikeldata Utökad'!S96))</f>
        <v/>
      </c>
      <c r="BR96" s="227">
        <v>1</v>
      </c>
      <c r="BS96" s="269" t="str">
        <f>TRIM(IF('APH KIC KIA PC'!S96="WEB","",'2. Artikeldata Utökad'!T96))</f>
        <v/>
      </c>
      <c r="BT96" s="223"/>
      <c r="BU96" s="223"/>
      <c r="BV96" s="269" t="str">
        <f>TRIM(IF('APH KIC KIA PC'!M96&lt;&gt;200,'APH KIC KIA PC'!D96,'2. Artikeldata Utökad'!I96))</f>
        <v/>
      </c>
      <c r="BW96" s="269" t="str">
        <f>TRIM('2. Artikeldata Utökad'!D96)</f>
        <v/>
      </c>
      <c r="BX96" s="226" t="str">
        <f>LEFT('2. Artikeldata Utökad'!H96,1)</f>
        <v xml:space="preserve"> </v>
      </c>
      <c r="BY96" s="226" t="str">
        <f>TRIM(LEFT('2. Artikeldata Utökad'!J96,2))</f>
        <v/>
      </c>
      <c r="BZ96" s="227" t="s">
        <v>2005</v>
      </c>
      <c r="CA96" s="223"/>
      <c r="CB96" s="223"/>
      <c r="CC96" s="223"/>
      <c r="CD96" s="223"/>
      <c r="CE96" s="223"/>
    </row>
    <row r="97" spans="1:83" x14ac:dyDescent="0.25">
      <c r="A97" s="228">
        <v>93</v>
      </c>
      <c r="B97" s="228" t="str">
        <f>'APH KIC KIA PC'!I97</f>
        <v>Välj…</v>
      </c>
      <c r="C97" s="228" t="str">
        <f>'APH KIC KIA PC'!K97</f>
        <v>Välj…</v>
      </c>
      <c r="D97" s="227">
        <v>1</v>
      </c>
      <c r="E97" s="269" t="str">
        <f>TRIM('APH KIC KIA PC'!D97)</f>
        <v/>
      </c>
      <c r="F97" s="226" t="str">
        <f>TRIM('1. Artikeldata Grund'!E97)</f>
        <v/>
      </c>
      <c r="G97" s="275" t="s">
        <v>1895</v>
      </c>
      <c r="H97" s="223"/>
      <c r="I97" s="223"/>
      <c r="J97" s="223"/>
      <c r="K97" s="223"/>
      <c r="L97" s="223"/>
      <c r="M97" s="2" cm="1">
        <f t="array" ref="M97">IF('APH KIC KIA PC'!S97&lt;&gt;"WEB",1,_xlfn.IFS('APH KIC KIA PC'!K97=Tabeller!$AI$4,'APH KIC KIA PC'!Q97,'APH KIC KIA PC'!K97=Tabeller!$AI$5,106628))</f>
        <v>1</v>
      </c>
      <c r="N97" s="272" t="str" cm="1">
        <f t="array" ref="N97">TRIM(IFERROR(IF('APH KIC KIA PC'!M97=200,'2. Artikeldata Utökad'!I97,(_xlfn.IFS('APH KIC KIA PC'!K97=Tabeller!$AI$4,'1. Artikeldata Grund'!F97,AND('APH KIC KIA PC'!K97=Tabeller!$AI$5,'APH KIC KIA PC'!M97&lt;&gt;200),'APH KIC KIA PC'!D97,'APH KIC KIA PC'!M97=200,'2. Artikeldata Utökad'!I97))),""))</f>
        <v/>
      </c>
      <c r="O97" s="270" t="str">
        <f>'APH KIC KIA PC'!E97</f>
        <v/>
      </c>
      <c r="P97" s="269" t="str">
        <f>TRIM('APH KIC KIA PC'!R97)</f>
        <v/>
      </c>
      <c r="Q97" s="223"/>
      <c r="R97" s="271" t="str" cm="1">
        <f t="array" ref="R97">IFERROR(_xlfn.IFS('4. Inköpsdata'!M97=25%,41,'4. Inköpsdata'!M97=12%,42,'4. Inköpsdata'!M97=6%,43,'4. Inköpsdata'!M97="Momsfritt",38),"")</f>
        <v/>
      </c>
      <c r="S97" s="227" t="str">
        <f>'APH KIC KIA PC'!S97</f>
        <v xml:space="preserve">  Välj…</v>
      </c>
      <c r="T97" s="373" t="str">
        <f>'APH KIC KIA PC'!E97</f>
        <v/>
      </c>
      <c r="U97" s="227"/>
      <c r="V97" s="223"/>
      <c r="W97" s="223"/>
      <c r="X97" s="223"/>
      <c r="Y97" s="223"/>
      <c r="Z97" s="227" t="str">
        <f>TRIM(IF('1. Artikeldata Grund'!K97="","",IF('1. Artikeldata Grund'!K97=1,_xlfn.CONCAT('1. Artikeldata Grund'!K97," ","dag"),_xlfn.CONCAT('1. Artikeldata Grund'!K97," ","dagar"))))</f>
        <v/>
      </c>
      <c r="AA97" s="227" t="str">
        <f>TRIM(IF('1. Artikeldata Grund'!L97="","",IF('1. Artikeldata Grund'!L97=1,_xlfn.CONCAT('1. Artikeldata Grund'!L97," ","dag"),_xlfn.CONCAT('1. Artikeldata Grund'!L97," ","dagar"))))</f>
        <v/>
      </c>
      <c r="AB97" s="223"/>
      <c r="AC97" s="223"/>
      <c r="AD97" s="223"/>
      <c r="AE97" s="227">
        <v>1</v>
      </c>
      <c r="AF97" s="223"/>
      <c r="AG97" s="269" t="str">
        <f>TRIM('APH KIC KIA PC'!T97)</f>
        <v/>
      </c>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72" t="s">
        <v>2005</v>
      </c>
      <c r="BD97" s="272" t="str">
        <f>IF('2. Artikeldata Utökad'!G97="Välj…","",LEFT('2. Artikeldata Utökad'!G97,1))</f>
        <v xml:space="preserve"> </v>
      </c>
      <c r="BE97" s="223"/>
      <c r="BF97" s="223"/>
      <c r="BG97" s="223"/>
      <c r="BH97" s="223"/>
      <c r="BI97" s="223"/>
      <c r="BJ97" s="223"/>
      <c r="BK97" s="223"/>
      <c r="BL97" s="269" t="str">
        <f>TRIM(IF('APH KIC KIA PC'!S97="WEB","",'2. Artikeldata Utökad'!P97))</f>
        <v/>
      </c>
      <c r="BM97" s="269" t="str">
        <f>TRIM(IF('APH KIC KIA PC'!S97="WEB","",'2. Artikeldata Utökad'!Q97))</f>
        <v/>
      </c>
      <c r="BN97" s="269" t="str">
        <f>TRIM(IF('APH KIC KIA PC'!S97="WEB","",'2. Artikeldata Utökad'!R97))</f>
        <v/>
      </c>
      <c r="BO97" s="269" t="str">
        <f>IF('2. Artikeldata Utökad'!F97="","",'2. Artikeldata Utökad'!F97)</f>
        <v xml:space="preserve">  Välj…</v>
      </c>
      <c r="BP97" s="269" t="str">
        <f>TRIM(IF('2. Artikeldata Utökad'!E97="","",'2. Artikeldata Utökad'!E97))</f>
        <v/>
      </c>
      <c r="BQ97" s="269" t="str">
        <f>TRIM(IF('APH KIC KIA PC'!S97="WEB","",'2. Artikeldata Utökad'!S97))</f>
        <v/>
      </c>
      <c r="BR97" s="227">
        <v>1</v>
      </c>
      <c r="BS97" s="269" t="str">
        <f>TRIM(IF('APH KIC KIA PC'!S97="WEB","",'2. Artikeldata Utökad'!T97))</f>
        <v/>
      </c>
      <c r="BT97" s="223"/>
      <c r="BU97" s="223"/>
      <c r="BV97" s="269" t="str">
        <f>TRIM(IF('APH KIC KIA PC'!M97&lt;&gt;200,'APH KIC KIA PC'!D97,'2. Artikeldata Utökad'!I97))</f>
        <v/>
      </c>
      <c r="BW97" s="269" t="str">
        <f>TRIM('2. Artikeldata Utökad'!D97)</f>
        <v/>
      </c>
      <c r="BX97" s="226" t="str">
        <f>LEFT('2. Artikeldata Utökad'!H97,1)</f>
        <v xml:space="preserve"> </v>
      </c>
      <c r="BY97" s="226" t="str">
        <f>TRIM(LEFT('2. Artikeldata Utökad'!J97,2))</f>
        <v/>
      </c>
      <c r="BZ97" s="227" t="s">
        <v>2005</v>
      </c>
      <c r="CA97" s="223"/>
      <c r="CB97" s="223"/>
      <c r="CC97" s="223"/>
      <c r="CD97" s="223"/>
      <c r="CE97" s="223"/>
    </row>
    <row r="98" spans="1:83" x14ac:dyDescent="0.25">
      <c r="A98" s="228">
        <v>94</v>
      </c>
      <c r="B98" s="228" t="str">
        <f>'APH KIC KIA PC'!I98</f>
        <v>Välj…</v>
      </c>
      <c r="C98" s="228" t="str">
        <f>'APH KIC KIA PC'!K98</f>
        <v>Välj…</v>
      </c>
      <c r="D98" s="227">
        <v>1</v>
      </c>
      <c r="E98" s="269" t="str">
        <f>TRIM('APH KIC KIA PC'!D98)</f>
        <v/>
      </c>
      <c r="F98" s="226" t="str">
        <f>TRIM('1. Artikeldata Grund'!E98)</f>
        <v/>
      </c>
      <c r="G98" s="275" t="s">
        <v>1895</v>
      </c>
      <c r="H98" s="223"/>
      <c r="I98" s="223"/>
      <c r="J98" s="223"/>
      <c r="K98" s="223"/>
      <c r="L98" s="223"/>
      <c r="M98" s="2" cm="1">
        <f t="array" ref="M98">IF('APH KIC KIA PC'!S98&lt;&gt;"WEB",1,_xlfn.IFS('APH KIC KIA PC'!K98=Tabeller!$AI$4,'APH KIC KIA PC'!Q98,'APH KIC KIA PC'!K98=Tabeller!$AI$5,106628))</f>
        <v>1</v>
      </c>
      <c r="N98" s="272" t="str" cm="1">
        <f t="array" ref="N98">TRIM(IFERROR(IF('APH KIC KIA PC'!M98=200,'2. Artikeldata Utökad'!I98,(_xlfn.IFS('APH KIC KIA PC'!K98=Tabeller!$AI$4,'1. Artikeldata Grund'!F98,AND('APH KIC KIA PC'!K98=Tabeller!$AI$5,'APH KIC KIA PC'!M98&lt;&gt;200),'APH KIC KIA PC'!D98,'APH KIC KIA PC'!M98=200,'2. Artikeldata Utökad'!I98))),""))</f>
        <v/>
      </c>
      <c r="O98" s="270" t="str">
        <f>'APH KIC KIA PC'!E98</f>
        <v/>
      </c>
      <c r="P98" s="269" t="str">
        <f>TRIM('APH KIC KIA PC'!R98)</f>
        <v/>
      </c>
      <c r="Q98" s="223"/>
      <c r="R98" s="271" t="str" cm="1">
        <f t="array" ref="R98">IFERROR(_xlfn.IFS('4. Inköpsdata'!M98=25%,41,'4. Inköpsdata'!M98=12%,42,'4. Inköpsdata'!M98=6%,43,'4. Inköpsdata'!M98="Momsfritt",38),"")</f>
        <v/>
      </c>
      <c r="S98" s="227" t="str">
        <f>'APH KIC KIA PC'!S98</f>
        <v xml:space="preserve">  Välj…</v>
      </c>
      <c r="T98" s="373" t="str">
        <f>'APH KIC KIA PC'!E98</f>
        <v/>
      </c>
      <c r="U98" s="227"/>
      <c r="V98" s="223"/>
      <c r="W98" s="223"/>
      <c r="X98" s="223"/>
      <c r="Y98" s="223"/>
      <c r="Z98" s="227" t="str">
        <f>TRIM(IF('1. Artikeldata Grund'!K98="","",IF('1. Artikeldata Grund'!K98=1,_xlfn.CONCAT('1. Artikeldata Grund'!K98," ","dag"),_xlfn.CONCAT('1. Artikeldata Grund'!K98," ","dagar"))))</f>
        <v/>
      </c>
      <c r="AA98" s="227" t="str">
        <f>TRIM(IF('1. Artikeldata Grund'!L98="","",IF('1. Artikeldata Grund'!L98=1,_xlfn.CONCAT('1. Artikeldata Grund'!L98," ","dag"),_xlfn.CONCAT('1. Artikeldata Grund'!L98," ","dagar"))))</f>
        <v/>
      </c>
      <c r="AB98" s="223"/>
      <c r="AC98" s="223"/>
      <c r="AD98" s="223"/>
      <c r="AE98" s="227">
        <v>1</v>
      </c>
      <c r="AF98" s="223"/>
      <c r="AG98" s="269" t="str">
        <f>TRIM('APH KIC KIA PC'!T98)</f>
        <v/>
      </c>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72" t="s">
        <v>2005</v>
      </c>
      <c r="BD98" s="272" t="str">
        <f>IF('2. Artikeldata Utökad'!G98="Välj…","",LEFT('2. Artikeldata Utökad'!G98,1))</f>
        <v xml:space="preserve"> </v>
      </c>
      <c r="BE98" s="223"/>
      <c r="BF98" s="223"/>
      <c r="BG98" s="223"/>
      <c r="BH98" s="223"/>
      <c r="BI98" s="223"/>
      <c r="BJ98" s="223"/>
      <c r="BK98" s="223"/>
      <c r="BL98" s="269" t="str">
        <f>TRIM(IF('APH KIC KIA PC'!S98="WEB","",'2. Artikeldata Utökad'!P98))</f>
        <v/>
      </c>
      <c r="BM98" s="269" t="str">
        <f>TRIM(IF('APH KIC KIA PC'!S98="WEB","",'2. Artikeldata Utökad'!Q98))</f>
        <v/>
      </c>
      <c r="BN98" s="269" t="str">
        <f>TRIM(IF('APH KIC KIA PC'!S98="WEB","",'2. Artikeldata Utökad'!R98))</f>
        <v/>
      </c>
      <c r="BO98" s="269" t="str">
        <f>IF('2. Artikeldata Utökad'!F98="","",'2. Artikeldata Utökad'!F98)</f>
        <v xml:space="preserve">  Välj…</v>
      </c>
      <c r="BP98" s="269" t="str">
        <f>TRIM(IF('2. Artikeldata Utökad'!E98="","",'2. Artikeldata Utökad'!E98))</f>
        <v/>
      </c>
      <c r="BQ98" s="269" t="str">
        <f>TRIM(IF('APH KIC KIA PC'!S98="WEB","",'2. Artikeldata Utökad'!S98))</f>
        <v/>
      </c>
      <c r="BR98" s="227">
        <v>1</v>
      </c>
      <c r="BS98" s="269" t="str">
        <f>TRIM(IF('APH KIC KIA PC'!S98="WEB","",'2. Artikeldata Utökad'!T98))</f>
        <v/>
      </c>
      <c r="BT98" s="223"/>
      <c r="BU98" s="223"/>
      <c r="BV98" s="269" t="str">
        <f>TRIM(IF('APH KIC KIA PC'!M98&lt;&gt;200,'APH KIC KIA PC'!D98,'2. Artikeldata Utökad'!I98))</f>
        <v/>
      </c>
      <c r="BW98" s="269" t="str">
        <f>TRIM('2. Artikeldata Utökad'!D98)</f>
        <v/>
      </c>
      <c r="BX98" s="226" t="str">
        <f>LEFT('2. Artikeldata Utökad'!H98,1)</f>
        <v xml:space="preserve"> </v>
      </c>
      <c r="BY98" s="226" t="str">
        <f>TRIM(LEFT('2. Artikeldata Utökad'!J98,2))</f>
        <v/>
      </c>
      <c r="BZ98" s="227" t="s">
        <v>2005</v>
      </c>
      <c r="CA98" s="223"/>
      <c r="CB98" s="223"/>
      <c r="CC98" s="223"/>
      <c r="CD98" s="223"/>
      <c r="CE98" s="223"/>
    </row>
    <row r="99" spans="1:83" x14ac:dyDescent="0.25">
      <c r="A99" s="228">
        <v>95</v>
      </c>
      <c r="B99" s="228" t="str">
        <f>'APH KIC KIA PC'!I99</f>
        <v>Välj…</v>
      </c>
      <c r="C99" s="228" t="str">
        <f>'APH KIC KIA PC'!K99</f>
        <v>Välj…</v>
      </c>
      <c r="D99" s="227">
        <v>1</v>
      </c>
      <c r="E99" s="269" t="str">
        <f>TRIM('APH KIC KIA PC'!D99)</f>
        <v/>
      </c>
      <c r="F99" s="226" t="str">
        <f>TRIM('1. Artikeldata Grund'!E99)</f>
        <v/>
      </c>
      <c r="G99" s="275" t="s">
        <v>1895</v>
      </c>
      <c r="H99" s="223"/>
      <c r="I99" s="223"/>
      <c r="J99" s="223"/>
      <c r="K99" s="223"/>
      <c r="L99" s="223"/>
      <c r="M99" s="2" cm="1">
        <f t="array" ref="M99">IF('APH KIC KIA PC'!S99&lt;&gt;"WEB",1,_xlfn.IFS('APH KIC KIA PC'!K99=Tabeller!$AI$4,'APH KIC KIA PC'!Q99,'APH KIC KIA PC'!K99=Tabeller!$AI$5,106628))</f>
        <v>1</v>
      </c>
      <c r="N99" s="272" t="str" cm="1">
        <f t="array" ref="N99">TRIM(IFERROR(IF('APH KIC KIA PC'!M99=200,'2. Artikeldata Utökad'!I99,(_xlfn.IFS('APH KIC KIA PC'!K99=Tabeller!$AI$4,'1. Artikeldata Grund'!F99,AND('APH KIC KIA PC'!K99=Tabeller!$AI$5,'APH KIC KIA PC'!M99&lt;&gt;200),'APH KIC KIA PC'!D99,'APH KIC KIA PC'!M99=200,'2. Artikeldata Utökad'!I99))),""))</f>
        <v/>
      </c>
      <c r="O99" s="270" t="str">
        <f>'APH KIC KIA PC'!E99</f>
        <v/>
      </c>
      <c r="P99" s="269" t="str">
        <f>TRIM('APH KIC KIA PC'!R99)</f>
        <v/>
      </c>
      <c r="Q99" s="223"/>
      <c r="R99" s="271" t="str" cm="1">
        <f t="array" ref="R99">IFERROR(_xlfn.IFS('4. Inköpsdata'!M99=25%,41,'4. Inköpsdata'!M99=12%,42,'4. Inköpsdata'!M99=6%,43,'4. Inköpsdata'!M99="Momsfritt",38),"")</f>
        <v/>
      </c>
      <c r="S99" s="227" t="str">
        <f>'APH KIC KIA PC'!S99</f>
        <v xml:space="preserve">  Välj…</v>
      </c>
      <c r="T99" s="373" t="str">
        <f>'APH KIC KIA PC'!E99</f>
        <v/>
      </c>
      <c r="U99" s="227"/>
      <c r="V99" s="223"/>
      <c r="W99" s="223"/>
      <c r="X99" s="223"/>
      <c r="Y99" s="223"/>
      <c r="Z99" s="227" t="str">
        <f>TRIM(IF('1. Artikeldata Grund'!K99="","",IF('1. Artikeldata Grund'!K99=1,_xlfn.CONCAT('1. Artikeldata Grund'!K99," ","dag"),_xlfn.CONCAT('1. Artikeldata Grund'!K99," ","dagar"))))</f>
        <v/>
      </c>
      <c r="AA99" s="227" t="str">
        <f>TRIM(IF('1. Artikeldata Grund'!L99="","",IF('1. Artikeldata Grund'!L99=1,_xlfn.CONCAT('1. Artikeldata Grund'!L99," ","dag"),_xlfn.CONCAT('1. Artikeldata Grund'!L99," ","dagar"))))</f>
        <v/>
      </c>
      <c r="AB99" s="223"/>
      <c r="AC99" s="223"/>
      <c r="AD99" s="223"/>
      <c r="AE99" s="227">
        <v>1</v>
      </c>
      <c r="AF99" s="223"/>
      <c r="AG99" s="269" t="str">
        <f>TRIM('APH KIC KIA PC'!T99)</f>
        <v/>
      </c>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72" t="s">
        <v>2005</v>
      </c>
      <c r="BD99" s="272" t="str">
        <f>IF('2. Artikeldata Utökad'!G99="Välj…","",LEFT('2. Artikeldata Utökad'!G99,1))</f>
        <v xml:space="preserve"> </v>
      </c>
      <c r="BE99" s="223"/>
      <c r="BF99" s="223"/>
      <c r="BG99" s="223"/>
      <c r="BH99" s="223"/>
      <c r="BI99" s="223"/>
      <c r="BJ99" s="223"/>
      <c r="BK99" s="223"/>
      <c r="BL99" s="269" t="str">
        <f>TRIM(IF('APH KIC KIA PC'!S99="WEB","",'2. Artikeldata Utökad'!P99))</f>
        <v/>
      </c>
      <c r="BM99" s="269" t="str">
        <f>TRIM(IF('APH KIC KIA PC'!S99="WEB","",'2. Artikeldata Utökad'!Q99))</f>
        <v/>
      </c>
      <c r="BN99" s="269" t="str">
        <f>TRIM(IF('APH KIC KIA PC'!S99="WEB","",'2. Artikeldata Utökad'!R99))</f>
        <v/>
      </c>
      <c r="BO99" s="269" t="str">
        <f>IF('2. Artikeldata Utökad'!F99="","",'2. Artikeldata Utökad'!F99)</f>
        <v xml:space="preserve">  Välj…</v>
      </c>
      <c r="BP99" s="269" t="str">
        <f>TRIM(IF('2. Artikeldata Utökad'!E99="","",'2. Artikeldata Utökad'!E99))</f>
        <v/>
      </c>
      <c r="BQ99" s="269" t="str">
        <f>TRIM(IF('APH KIC KIA PC'!S99="WEB","",'2. Artikeldata Utökad'!S99))</f>
        <v/>
      </c>
      <c r="BR99" s="227">
        <v>1</v>
      </c>
      <c r="BS99" s="269" t="str">
        <f>TRIM(IF('APH KIC KIA PC'!S99="WEB","",'2. Artikeldata Utökad'!T99))</f>
        <v/>
      </c>
      <c r="BT99" s="223"/>
      <c r="BU99" s="223"/>
      <c r="BV99" s="269" t="str">
        <f>TRIM(IF('APH KIC KIA PC'!M99&lt;&gt;200,'APH KIC KIA PC'!D99,'2. Artikeldata Utökad'!I99))</f>
        <v/>
      </c>
      <c r="BW99" s="269" t="str">
        <f>TRIM('2. Artikeldata Utökad'!D99)</f>
        <v/>
      </c>
      <c r="BX99" s="226" t="str">
        <f>LEFT('2. Artikeldata Utökad'!H99,1)</f>
        <v xml:space="preserve"> </v>
      </c>
      <c r="BY99" s="226" t="str">
        <f>TRIM(LEFT('2. Artikeldata Utökad'!J99,2))</f>
        <v/>
      </c>
      <c r="BZ99" s="227" t="s">
        <v>2005</v>
      </c>
      <c r="CA99" s="223"/>
      <c r="CB99" s="223"/>
      <c r="CC99" s="223"/>
      <c r="CD99" s="223"/>
      <c r="CE99" s="223"/>
    </row>
    <row r="100" spans="1:83" x14ac:dyDescent="0.25">
      <c r="A100" s="225">
        <v>96</v>
      </c>
      <c r="B100" s="228" t="str">
        <f>'APH KIC KIA PC'!I100</f>
        <v>Välj…</v>
      </c>
      <c r="C100" s="228" t="str">
        <f>'APH KIC KIA PC'!K100</f>
        <v>Välj…</v>
      </c>
      <c r="D100" s="227">
        <v>1</v>
      </c>
      <c r="E100" s="269" t="str">
        <f>TRIM('APH KIC KIA PC'!D100)</f>
        <v/>
      </c>
      <c r="F100" s="226" t="str">
        <f>TRIM('1. Artikeldata Grund'!E100)</f>
        <v/>
      </c>
      <c r="G100" s="275" t="s">
        <v>1895</v>
      </c>
      <c r="H100" s="223"/>
      <c r="I100" s="223"/>
      <c r="J100" s="223"/>
      <c r="K100" s="223"/>
      <c r="L100" s="223"/>
      <c r="M100" s="2" cm="1">
        <f t="array" ref="M100">IF('APH KIC KIA PC'!S100&lt;&gt;"WEB",1,_xlfn.IFS('APH KIC KIA PC'!K100=Tabeller!$AI$4,'APH KIC KIA PC'!Q100,'APH KIC KIA PC'!K100=Tabeller!$AI$5,106628))</f>
        <v>1</v>
      </c>
      <c r="N100" s="272" t="str" cm="1">
        <f t="array" ref="N100">TRIM(IFERROR(IF('APH KIC KIA PC'!M100=200,'2. Artikeldata Utökad'!I100,(_xlfn.IFS('APH KIC KIA PC'!K100=Tabeller!$AI$4,'1. Artikeldata Grund'!F100,AND('APH KIC KIA PC'!K100=Tabeller!$AI$5,'APH KIC KIA PC'!M100&lt;&gt;200),'APH KIC KIA PC'!D100,'APH KIC KIA PC'!M100=200,'2. Artikeldata Utökad'!I100))),""))</f>
        <v/>
      </c>
      <c r="O100" s="270" t="str">
        <f>'APH KIC KIA PC'!E100</f>
        <v/>
      </c>
      <c r="P100" s="269" t="str">
        <f>TRIM('APH KIC KIA PC'!R100)</f>
        <v/>
      </c>
      <c r="Q100" s="223"/>
      <c r="R100" s="271" t="str" cm="1">
        <f t="array" ref="R100">IFERROR(_xlfn.IFS('4. Inköpsdata'!M100=25%,41,'4. Inköpsdata'!M100=12%,42,'4. Inköpsdata'!M100=6%,43,'4. Inköpsdata'!M100="Momsfritt",38),"")</f>
        <v/>
      </c>
      <c r="S100" s="227" t="str">
        <f>'APH KIC KIA PC'!S100</f>
        <v xml:space="preserve">  Välj…</v>
      </c>
      <c r="T100" s="373" t="str">
        <f>'APH KIC KIA PC'!E100</f>
        <v/>
      </c>
      <c r="U100" s="227"/>
      <c r="V100" s="223"/>
      <c r="W100" s="223"/>
      <c r="X100" s="223"/>
      <c r="Y100" s="223"/>
      <c r="Z100" s="227" t="str">
        <f>TRIM(IF('1. Artikeldata Grund'!K100="","",IF('1. Artikeldata Grund'!K100=1,_xlfn.CONCAT('1. Artikeldata Grund'!K100," ","dag"),_xlfn.CONCAT('1. Artikeldata Grund'!K100," ","dagar"))))</f>
        <v/>
      </c>
      <c r="AA100" s="227" t="str">
        <f>TRIM(IF('1. Artikeldata Grund'!L100="","",IF('1. Artikeldata Grund'!L100=1,_xlfn.CONCAT('1. Artikeldata Grund'!L100," ","dag"),_xlfn.CONCAT('1. Artikeldata Grund'!L100," ","dagar"))))</f>
        <v/>
      </c>
      <c r="AB100" s="223"/>
      <c r="AC100" s="223"/>
      <c r="AD100" s="223"/>
      <c r="AE100" s="227">
        <v>1</v>
      </c>
      <c r="AF100" s="223"/>
      <c r="AG100" s="269" t="str">
        <f>TRIM('APH KIC KIA PC'!T100)</f>
        <v/>
      </c>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72" t="s">
        <v>2005</v>
      </c>
      <c r="BD100" s="272" t="str">
        <f>IF('2. Artikeldata Utökad'!G100="Välj…","",LEFT('2. Artikeldata Utökad'!G100,1))</f>
        <v xml:space="preserve"> </v>
      </c>
      <c r="BE100" s="223"/>
      <c r="BF100" s="223"/>
      <c r="BG100" s="223"/>
      <c r="BH100" s="223"/>
      <c r="BI100" s="223"/>
      <c r="BJ100" s="223"/>
      <c r="BK100" s="223"/>
      <c r="BL100" s="269" t="str">
        <f>TRIM(IF('APH KIC KIA PC'!S100="WEB","",'2. Artikeldata Utökad'!P100))</f>
        <v/>
      </c>
      <c r="BM100" s="269" t="str">
        <f>TRIM(IF('APH KIC KIA PC'!S100="WEB","",'2. Artikeldata Utökad'!Q100))</f>
        <v/>
      </c>
      <c r="BN100" s="269" t="str">
        <f>TRIM(IF('APH KIC KIA PC'!S100="WEB","",'2. Artikeldata Utökad'!R100))</f>
        <v/>
      </c>
      <c r="BO100" s="269" t="str">
        <f>IF('2. Artikeldata Utökad'!F100="","",'2. Artikeldata Utökad'!F100)</f>
        <v xml:space="preserve">  Välj…</v>
      </c>
      <c r="BP100" s="269" t="str">
        <f>TRIM(IF('2. Artikeldata Utökad'!E100="","",'2. Artikeldata Utökad'!E100))</f>
        <v/>
      </c>
      <c r="BQ100" s="269" t="str">
        <f>TRIM(IF('APH KIC KIA PC'!S100="WEB","",'2. Artikeldata Utökad'!S100))</f>
        <v/>
      </c>
      <c r="BR100" s="227">
        <v>1</v>
      </c>
      <c r="BS100" s="269" t="str">
        <f>TRIM(IF('APH KIC KIA PC'!S100="WEB","",'2. Artikeldata Utökad'!T100))</f>
        <v/>
      </c>
      <c r="BT100" s="223"/>
      <c r="BU100" s="223"/>
      <c r="BV100" s="269" t="str">
        <f>TRIM(IF('APH KIC KIA PC'!M100&lt;&gt;200,'APH KIC KIA PC'!D100,'2. Artikeldata Utökad'!I100))</f>
        <v/>
      </c>
      <c r="BW100" s="269" t="str">
        <f>TRIM('2. Artikeldata Utökad'!D100)</f>
        <v/>
      </c>
      <c r="BX100" s="226" t="str">
        <f>LEFT('2. Artikeldata Utökad'!H100,1)</f>
        <v xml:space="preserve"> </v>
      </c>
      <c r="BY100" s="226" t="str">
        <f>TRIM(LEFT('2. Artikeldata Utökad'!J100,2))</f>
        <v/>
      </c>
      <c r="BZ100" s="227" t="s">
        <v>2005</v>
      </c>
      <c r="CA100" s="223"/>
      <c r="CB100" s="223"/>
      <c r="CC100" s="223"/>
      <c r="CD100" s="223"/>
      <c r="CE100" s="223"/>
    </row>
    <row r="101" spans="1:83" x14ac:dyDescent="0.25">
      <c r="A101" s="228">
        <v>97</v>
      </c>
      <c r="B101" s="228" t="str">
        <f>'APH KIC KIA PC'!I101</f>
        <v>Välj…</v>
      </c>
      <c r="C101" s="228" t="str">
        <f>'APH KIC KIA PC'!K101</f>
        <v>Välj…</v>
      </c>
      <c r="D101" s="227">
        <v>1</v>
      </c>
      <c r="E101" s="269" t="str">
        <f>TRIM('APH KIC KIA PC'!D101)</f>
        <v/>
      </c>
      <c r="F101" s="226" t="str">
        <f>TRIM('1. Artikeldata Grund'!E101)</f>
        <v/>
      </c>
      <c r="G101" s="275" t="s">
        <v>1895</v>
      </c>
      <c r="H101" s="223"/>
      <c r="I101" s="223"/>
      <c r="J101" s="223"/>
      <c r="K101" s="223"/>
      <c r="L101" s="223"/>
      <c r="M101" s="2" cm="1">
        <f t="array" ref="M101">IF('APH KIC KIA PC'!S101&lt;&gt;"WEB",1,_xlfn.IFS('APH KIC KIA PC'!K101=Tabeller!$AI$4,'APH KIC KIA PC'!Q101,'APH KIC KIA PC'!K101=Tabeller!$AI$5,106628))</f>
        <v>1</v>
      </c>
      <c r="N101" s="272" t="str" cm="1">
        <f t="array" ref="N101">TRIM(IFERROR(IF('APH KIC KIA PC'!M101=200,'2. Artikeldata Utökad'!I101,(_xlfn.IFS('APH KIC KIA PC'!K101=Tabeller!$AI$4,'1. Artikeldata Grund'!F101,AND('APH KIC KIA PC'!K101=Tabeller!$AI$5,'APH KIC KIA PC'!M101&lt;&gt;200),'APH KIC KIA PC'!D101,'APH KIC KIA PC'!M101=200,'2. Artikeldata Utökad'!I101))),""))</f>
        <v/>
      </c>
      <c r="O101" s="270" t="str">
        <f>'APH KIC KIA PC'!E101</f>
        <v/>
      </c>
      <c r="P101" s="269" t="str">
        <f>TRIM('APH KIC KIA PC'!R101)</f>
        <v/>
      </c>
      <c r="Q101" s="223"/>
      <c r="R101" s="271" t="str" cm="1">
        <f t="array" ref="R101">IFERROR(_xlfn.IFS('4. Inköpsdata'!M101=25%,41,'4. Inköpsdata'!M101=12%,42,'4. Inköpsdata'!M101=6%,43,'4. Inköpsdata'!M101="Momsfritt",38),"")</f>
        <v/>
      </c>
      <c r="S101" s="227" t="str">
        <f>'APH KIC KIA PC'!S101</f>
        <v xml:space="preserve">  Välj…</v>
      </c>
      <c r="T101" s="373" t="str">
        <f>'APH KIC KIA PC'!E101</f>
        <v/>
      </c>
      <c r="U101" s="227"/>
      <c r="V101" s="223"/>
      <c r="W101" s="223"/>
      <c r="X101" s="223"/>
      <c r="Y101" s="223"/>
      <c r="Z101" s="227" t="str">
        <f>TRIM(IF('1. Artikeldata Grund'!K101="","",IF('1. Artikeldata Grund'!K101=1,_xlfn.CONCAT('1. Artikeldata Grund'!K101," ","dag"),_xlfn.CONCAT('1. Artikeldata Grund'!K101," ","dagar"))))</f>
        <v/>
      </c>
      <c r="AA101" s="227" t="str">
        <f>TRIM(IF('1. Artikeldata Grund'!L101="","",IF('1. Artikeldata Grund'!L101=1,_xlfn.CONCAT('1. Artikeldata Grund'!L101," ","dag"),_xlfn.CONCAT('1. Artikeldata Grund'!L101," ","dagar"))))</f>
        <v/>
      </c>
      <c r="AB101" s="223"/>
      <c r="AC101" s="223"/>
      <c r="AD101" s="223"/>
      <c r="AE101" s="227">
        <v>1</v>
      </c>
      <c r="AF101" s="223"/>
      <c r="AG101" s="269" t="str">
        <f>TRIM('APH KIC KIA PC'!T101)</f>
        <v/>
      </c>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72" t="s">
        <v>2005</v>
      </c>
      <c r="BD101" s="272" t="str">
        <f>IF('2. Artikeldata Utökad'!G101="Välj…","",LEFT('2. Artikeldata Utökad'!G101,1))</f>
        <v xml:space="preserve"> </v>
      </c>
      <c r="BE101" s="223"/>
      <c r="BF101" s="223"/>
      <c r="BG101" s="223"/>
      <c r="BH101" s="223"/>
      <c r="BI101" s="223"/>
      <c r="BJ101" s="223"/>
      <c r="BK101" s="223"/>
      <c r="BL101" s="269" t="str">
        <f>TRIM(IF('APH KIC KIA PC'!S101="WEB","",'2. Artikeldata Utökad'!P101))</f>
        <v/>
      </c>
      <c r="BM101" s="269" t="str">
        <f>TRIM(IF('APH KIC KIA PC'!S101="WEB","",'2. Artikeldata Utökad'!Q101))</f>
        <v/>
      </c>
      <c r="BN101" s="269" t="str">
        <f>TRIM(IF('APH KIC KIA PC'!S101="WEB","",'2. Artikeldata Utökad'!R101))</f>
        <v/>
      </c>
      <c r="BO101" s="269" t="str">
        <f>IF('2. Artikeldata Utökad'!F101="","",'2. Artikeldata Utökad'!F101)</f>
        <v xml:space="preserve">  Välj…</v>
      </c>
      <c r="BP101" s="269" t="str">
        <f>TRIM(IF('2. Artikeldata Utökad'!E101="","",'2. Artikeldata Utökad'!E101))</f>
        <v/>
      </c>
      <c r="BQ101" s="269" t="str">
        <f>TRIM(IF('APH KIC KIA PC'!S101="WEB","",'2. Artikeldata Utökad'!S101))</f>
        <v/>
      </c>
      <c r="BR101" s="227">
        <v>1</v>
      </c>
      <c r="BS101" s="269" t="str">
        <f>TRIM(IF('APH KIC KIA PC'!S101="WEB","",'2. Artikeldata Utökad'!T101))</f>
        <v/>
      </c>
      <c r="BT101" s="223"/>
      <c r="BU101" s="223"/>
      <c r="BV101" s="269" t="str">
        <f>TRIM(IF('APH KIC KIA PC'!M101&lt;&gt;200,'APH KIC KIA PC'!D101,'2. Artikeldata Utökad'!I101))</f>
        <v/>
      </c>
      <c r="BW101" s="269" t="str">
        <f>TRIM('2. Artikeldata Utökad'!D101)</f>
        <v/>
      </c>
      <c r="BX101" s="226" t="str">
        <f>LEFT('2. Artikeldata Utökad'!H101,1)</f>
        <v xml:space="preserve"> </v>
      </c>
      <c r="BY101" s="226" t="str">
        <f>TRIM(LEFT('2. Artikeldata Utökad'!J101,2))</f>
        <v/>
      </c>
      <c r="BZ101" s="227" t="s">
        <v>2005</v>
      </c>
      <c r="CA101" s="223"/>
      <c r="CB101" s="223"/>
      <c r="CC101" s="223"/>
      <c r="CD101" s="223"/>
      <c r="CE101" s="223"/>
    </row>
    <row r="102" spans="1:83" x14ac:dyDescent="0.25">
      <c r="A102" s="228">
        <v>98</v>
      </c>
      <c r="B102" s="228" t="str">
        <f>'APH KIC KIA PC'!I102</f>
        <v>Välj…</v>
      </c>
      <c r="C102" s="228" t="str">
        <f>'APH KIC KIA PC'!K102</f>
        <v>Välj…</v>
      </c>
      <c r="D102" s="227">
        <v>1</v>
      </c>
      <c r="E102" s="269" t="str">
        <f>TRIM('APH KIC KIA PC'!D102)</f>
        <v/>
      </c>
      <c r="F102" s="226" t="str">
        <f>TRIM('1. Artikeldata Grund'!E102)</f>
        <v/>
      </c>
      <c r="G102" s="275" t="s">
        <v>1895</v>
      </c>
      <c r="H102" s="223"/>
      <c r="I102" s="223"/>
      <c r="J102" s="223"/>
      <c r="K102" s="223"/>
      <c r="L102" s="223"/>
      <c r="M102" s="2" cm="1">
        <f t="array" ref="M102">IF('APH KIC KIA PC'!S102&lt;&gt;"WEB",1,_xlfn.IFS('APH KIC KIA PC'!K102=Tabeller!$AI$4,'APH KIC KIA PC'!Q102,'APH KIC KIA PC'!K102=Tabeller!$AI$5,106628))</f>
        <v>1</v>
      </c>
      <c r="N102" s="272" t="str" cm="1">
        <f t="array" ref="N102">TRIM(IFERROR(IF('APH KIC KIA PC'!M102=200,'2. Artikeldata Utökad'!I102,(_xlfn.IFS('APH KIC KIA PC'!K102=Tabeller!$AI$4,'1. Artikeldata Grund'!F102,AND('APH KIC KIA PC'!K102=Tabeller!$AI$5,'APH KIC KIA PC'!M102&lt;&gt;200),'APH KIC KIA PC'!D102,'APH KIC KIA PC'!M102=200,'2. Artikeldata Utökad'!I102))),""))</f>
        <v/>
      </c>
      <c r="O102" s="270" t="str">
        <f>'APH KIC KIA PC'!E102</f>
        <v/>
      </c>
      <c r="P102" s="269" t="str">
        <f>TRIM('APH KIC KIA PC'!R102)</f>
        <v/>
      </c>
      <c r="Q102" s="223"/>
      <c r="R102" s="271" t="str" cm="1">
        <f t="array" ref="R102">IFERROR(_xlfn.IFS('4. Inköpsdata'!M102=25%,41,'4. Inköpsdata'!M102=12%,42,'4. Inköpsdata'!M102=6%,43,'4. Inköpsdata'!M102="Momsfritt",38),"")</f>
        <v/>
      </c>
      <c r="S102" s="227" t="str">
        <f>'APH KIC KIA PC'!S102</f>
        <v xml:space="preserve">  Välj…</v>
      </c>
      <c r="T102" s="373" t="str">
        <f>'APH KIC KIA PC'!E102</f>
        <v/>
      </c>
      <c r="U102" s="227"/>
      <c r="V102" s="223"/>
      <c r="W102" s="223"/>
      <c r="X102" s="223"/>
      <c r="Y102" s="223"/>
      <c r="Z102" s="227" t="str">
        <f>TRIM(IF('1. Artikeldata Grund'!K102="","",IF('1. Artikeldata Grund'!K102=1,_xlfn.CONCAT('1. Artikeldata Grund'!K102," ","dag"),_xlfn.CONCAT('1. Artikeldata Grund'!K102," ","dagar"))))</f>
        <v/>
      </c>
      <c r="AA102" s="227" t="str">
        <f>TRIM(IF('1. Artikeldata Grund'!L102="","",IF('1. Artikeldata Grund'!L102=1,_xlfn.CONCAT('1. Artikeldata Grund'!L102," ","dag"),_xlfn.CONCAT('1. Artikeldata Grund'!L102," ","dagar"))))</f>
        <v/>
      </c>
      <c r="AB102" s="223"/>
      <c r="AC102" s="223"/>
      <c r="AD102" s="223"/>
      <c r="AE102" s="227">
        <v>1</v>
      </c>
      <c r="AF102" s="223"/>
      <c r="AG102" s="269" t="str">
        <f>TRIM('APH KIC KIA PC'!T102)</f>
        <v/>
      </c>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72" t="s">
        <v>2005</v>
      </c>
      <c r="BD102" s="272" t="str">
        <f>IF('2. Artikeldata Utökad'!G102="Välj…","",LEFT('2. Artikeldata Utökad'!G102,1))</f>
        <v xml:space="preserve"> </v>
      </c>
      <c r="BE102" s="223"/>
      <c r="BF102" s="223"/>
      <c r="BG102" s="223"/>
      <c r="BH102" s="223"/>
      <c r="BI102" s="223"/>
      <c r="BJ102" s="223"/>
      <c r="BK102" s="223"/>
      <c r="BL102" s="269" t="str">
        <f>TRIM(IF('APH KIC KIA PC'!S102="WEB","",'2. Artikeldata Utökad'!P102))</f>
        <v/>
      </c>
      <c r="BM102" s="269" t="str">
        <f>TRIM(IF('APH KIC KIA PC'!S102="WEB","",'2. Artikeldata Utökad'!Q102))</f>
        <v/>
      </c>
      <c r="BN102" s="269" t="str">
        <f>TRIM(IF('APH KIC KIA PC'!S102="WEB","",'2. Artikeldata Utökad'!R102))</f>
        <v/>
      </c>
      <c r="BO102" s="269" t="str">
        <f>IF('2. Artikeldata Utökad'!F102="","",'2. Artikeldata Utökad'!F102)</f>
        <v xml:space="preserve">  Välj…</v>
      </c>
      <c r="BP102" s="269" t="str">
        <f>TRIM(IF('2. Artikeldata Utökad'!E102="","",'2. Artikeldata Utökad'!E102))</f>
        <v/>
      </c>
      <c r="BQ102" s="269" t="str">
        <f>TRIM(IF('APH KIC KIA PC'!S102="WEB","",'2. Artikeldata Utökad'!S102))</f>
        <v/>
      </c>
      <c r="BR102" s="227">
        <v>1</v>
      </c>
      <c r="BS102" s="269" t="str">
        <f>TRIM(IF('APH KIC KIA PC'!S102="WEB","",'2. Artikeldata Utökad'!T102))</f>
        <v/>
      </c>
      <c r="BT102" s="223"/>
      <c r="BU102" s="223"/>
      <c r="BV102" s="269" t="str">
        <f>TRIM(IF('APH KIC KIA PC'!M102&lt;&gt;200,'APH KIC KIA PC'!D102,'2. Artikeldata Utökad'!I102))</f>
        <v/>
      </c>
      <c r="BW102" s="269" t="str">
        <f>TRIM('2. Artikeldata Utökad'!D102)</f>
        <v/>
      </c>
      <c r="BX102" s="226" t="str">
        <f>LEFT('2. Artikeldata Utökad'!H102,1)</f>
        <v xml:space="preserve"> </v>
      </c>
      <c r="BY102" s="226" t="str">
        <f>TRIM(LEFT('2. Artikeldata Utökad'!J102,2))</f>
        <v/>
      </c>
      <c r="BZ102" s="227" t="s">
        <v>2005</v>
      </c>
      <c r="CA102" s="223"/>
      <c r="CB102" s="223"/>
      <c r="CC102" s="223"/>
      <c r="CD102" s="223"/>
      <c r="CE102" s="223"/>
    </row>
    <row r="103" spans="1:83" x14ac:dyDescent="0.25">
      <c r="A103" s="228">
        <v>99</v>
      </c>
      <c r="B103" s="228" t="str">
        <f>'APH KIC KIA PC'!I103</f>
        <v>Välj…</v>
      </c>
      <c r="C103" s="228" t="str">
        <f>'APH KIC KIA PC'!K103</f>
        <v>Välj…</v>
      </c>
      <c r="D103" s="227">
        <v>1</v>
      </c>
      <c r="E103" s="269" t="str">
        <f>TRIM('APH KIC KIA PC'!D103)</f>
        <v/>
      </c>
      <c r="F103" s="226" t="str">
        <f>TRIM('1. Artikeldata Grund'!E103)</f>
        <v/>
      </c>
      <c r="G103" s="275" t="s">
        <v>1895</v>
      </c>
      <c r="H103" s="223"/>
      <c r="I103" s="223"/>
      <c r="J103" s="223"/>
      <c r="K103" s="223"/>
      <c r="L103" s="223"/>
      <c r="M103" s="2" cm="1">
        <f t="array" ref="M103">IF('APH KIC KIA PC'!S103&lt;&gt;"WEB",1,_xlfn.IFS('APH KIC KIA PC'!K103=Tabeller!$AI$4,'APH KIC KIA PC'!Q103,'APH KIC KIA PC'!K103=Tabeller!$AI$5,106628))</f>
        <v>1</v>
      </c>
      <c r="N103" s="272" t="str" cm="1">
        <f t="array" ref="N103">TRIM(IFERROR(IF('APH KIC KIA PC'!M103=200,'2. Artikeldata Utökad'!I103,(_xlfn.IFS('APH KIC KIA PC'!K103=Tabeller!$AI$4,'1. Artikeldata Grund'!F103,AND('APH KIC KIA PC'!K103=Tabeller!$AI$5,'APH KIC KIA PC'!M103&lt;&gt;200),'APH KIC KIA PC'!D103,'APH KIC KIA PC'!M103=200,'2. Artikeldata Utökad'!I103))),""))</f>
        <v/>
      </c>
      <c r="O103" s="270" t="str">
        <f>'APH KIC KIA PC'!E103</f>
        <v/>
      </c>
      <c r="P103" s="269" t="str">
        <f>TRIM('APH KIC KIA PC'!R103)</f>
        <v/>
      </c>
      <c r="Q103" s="223"/>
      <c r="R103" s="271" t="str" cm="1">
        <f t="array" ref="R103">IFERROR(_xlfn.IFS('4. Inköpsdata'!M103=25%,41,'4. Inköpsdata'!M103=12%,42,'4. Inköpsdata'!M103=6%,43,'4. Inköpsdata'!M103="Momsfritt",38),"")</f>
        <v/>
      </c>
      <c r="S103" s="227" t="str">
        <f>'APH KIC KIA PC'!S103</f>
        <v xml:space="preserve">  Välj…</v>
      </c>
      <c r="T103" s="373" t="str">
        <f>'APH KIC KIA PC'!E103</f>
        <v/>
      </c>
      <c r="U103" s="227"/>
      <c r="V103" s="223"/>
      <c r="W103" s="223"/>
      <c r="X103" s="223"/>
      <c r="Y103" s="223"/>
      <c r="Z103" s="227" t="str">
        <f>TRIM(IF('1. Artikeldata Grund'!K103="","",IF('1. Artikeldata Grund'!K103=1,_xlfn.CONCAT('1. Artikeldata Grund'!K103," ","dag"),_xlfn.CONCAT('1. Artikeldata Grund'!K103," ","dagar"))))</f>
        <v/>
      </c>
      <c r="AA103" s="227" t="str">
        <f>TRIM(IF('1. Artikeldata Grund'!L103="","",IF('1. Artikeldata Grund'!L103=1,_xlfn.CONCAT('1. Artikeldata Grund'!L103," ","dag"),_xlfn.CONCAT('1. Artikeldata Grund'!L103," ","dagar"))))</f>
        <v/>
      </c>
      <c r="AB103" s="223"/>
      <c r="AC103" s="223"/>
      <c r="AD103" s="223"/>
      <c r="AE103" s="227">
        <v>1</v>
      </c>
      <c r="AF103" s="223"/>
      <c r="AG103" s="269" t="str">
        <f>TRIM('APH KIC KIA PC'!T103)</f>
        <v/>
      </c>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72" t="s">
        <v>2005</v>
      </c>
      <c r="BD103" s="272" t="str">
        <f>IF('2. Artikeldata Utökad'!G103="Välj…","",LEFT('2. Artikeldata Utökad'!G103,1))</f>
        <v xml:space="preserve"> </v>
      </c>
      <c r="BE103" s="223"/>
      <c r="BF103" s="223"/>
      <c r="BG103" s="223"/>
      <c r="BH103" s="223"/>
      <c r="BI103" s="223"/>
      <c r="BJ103" s="223"/>
      <c r="BK103" s="223"/>
      <c r="BL103" s="269" t="str">
        <f>TRIM(IF('APH KIC KIA PC'!S103="WEB","",'2. Artikeldata Utökad'!P103))</f>
        <v/>
      </c>
      <c r="BM103" s="269" t="str">
        <f>TRIM(IF('APH KIC KIA PC'!S103="WEB","",'2. Artikeldata Utökad'!Q103))</f>
        <v/>
      </c>
      <c r="BN103" s="269" t="str">
        <f>TRIM(IF('APH KIC KIA PC'!S103="WEB","",'2. Artikeldata Utökad'!R103))</f>
        <v/>
      </c>
      <c r="BO103" s="269" t="str">
        <f>IF('2. Artikeldata Utökad'!F103="","",'2. Artikeldata Utökad'!F103)</f>
        <v xml:space="preserve">  Välj…</v>
      </c>
      <c r="BP103" s="269" t="str">
        <f>TRIM(IF('2. Artikeldata Utökad'!E103="","",'2. Artikeldata Utökad'!E103))</f>
        <v/>
      </c>
      <c r="BQ103" s="269" t="str">
        <f>TRIM(IF('APH KIC KIA PC'!S103="WEB","",'2. Artikeldata Utökad'!S103))</f>
        <v/>
      </c>
      <c r="BR103" s="227">
        <v>1</v>
      </c>
      <c r="BS103" s="269" t="str">
        <f>TRIM(IF('APH KIC KIA PC'!S103="WEB","",'2. Artikeldata Utökad'!T103))</f>
        <v/>
      </c>
      <c r="BT103" s="223"/>
      <c r="BU103" s="223"/>
      <c r="BV103" s="269" t="str">
        <f>TRIM(IF('APH KIC KIA PC'!M103&lt;&gt;200,'APH KIC KIA PC'!D103,'2. Artikeldata Utökad'!I103))</f>
        <v/>
      </c>
      <c r="BW103" s="269" t="str">
        <f>TRIM('2. Artikeldata Utökad'!D103)</f>
        <v/>
      </c>
      <c r="BX103" s="226" t="str">
        <f>LEFT('2. Artikeldata Utökad'!H103,1)</f>
        <v xml:space="preserve"> </v>
      </c>
      <c r="BY103" s="226" t="str">
        <f>TRIM(LEFT('2. Artikeldata Utökad'!J103,2))</f>
        <v/>
      </c>
      <c r="BZ103" s="227" t="s">
        <v>2005</v>
      </c>
      <c r="CA103" s="223"/>
      <c r="CB103" s="223"/>
      <c r="CC103" s="223"/>
      <c r="CD103" s="223"/>
      <c r="CE103" s="223"/>
    </row>
    <row r="104" spans="1:83" x14ac:dyDescent="0.25">
      <c r="A104" s="228">
        <v>100</v>
      </c>
      <c r="B104" s="228" t="str">
        <f>'APH KIC KIA PC'!I104</f>
        <v>Välj…</v>
      </c>
      <c r="C104" s="228" t="str">
        <f>'APH KIC KIA PC'!K104</f>
        <v>Välj…</v>
      </c>
      <c r="D104" s="227">
        <v>1</v>
      </c>
      <c r="E104" s="269" t="str">
        <f>TRIM('APH KIC KIA PC'!D104)</f>
        <v/>
      </c>
      <c r="F104" s="226" t="str">
        <f>TRIM('1. Artikeldata Grund'!E104)</f>
        <v/>
      </c>
      <c r="G104" s="275" t="s">
        <v>1895</v>
      </c>
      <c r="H104" s="223"/>
      <c r="I104" s="223"/>
      <c r="J104" s="223"/>
      <c r="K104" s="223"/>
      <c r="L104" s="223"/>
      <c r="M104" s="2" cm="1">
        <f t="array" ref="M104">IF('APH KIC KIA PC'!S104&lt;&gt;"WEB",1,_xlfn.IFS('APH KIC KIA PC'!K104=Tabeller!$AI$4,'APH KIC KIA PC'!Q104,'APH KIC KIA PC'!K104=Tabeller!$AI$5,106628))</f>
        <v>1</v>
      </c>
      <c r="N104" s="272" t="str" cm="1">
        <f t="array" ref="N104">TRIM(IFERROR(IF('APH KIC KIA PC'!M104=200,'2. Artikeldata Utökad'!I104,(_xlfn.IFS('APH KIC KIA PC'!K104=Tabeller!$AI$4,'1. Artikeldata Grund'!F104,AND('APH KIC KIA PC'!K104=Tabeller!$AI$5,'APH KIC KIA PC'!M104&lt;&gt;200),'APH KIC KIA PC'!D104,'APH KIC KIA PC'!M104=200,'2. Artikeldata Utökad'!I104))),""))</f>
        <v/>
      </c>
      <c r="O104" s="270" t="str">
        <f>'APH KIC KIA PC'!E104</f>
        <v/>
      </c>
      <c r="P104" s="269" t="str">
        <f>TRIM('APH KIC KIA PC'!R104)</f>
        <v/>
      </c>
      <c r="Q104" s="223"/>
      <c r="R104" s="271" t="str" cm="1">
        <f t="array" ref="R104">IFERROR(_xlfn.IFS('4. Inköpsdata'!M104=25%,41,'4. Inköpsdata'!M104=12%,42,'4. Inköpsdata'!M104=6%,43,'4. Inköpsdata'!M104="Momsfritt",38),"")</f>
        <v/>
      </c>
      <c r="S104" s="227" t="str">
        <f>'APH KIC KIA PC'!S104</f>
        <v xml:space="preserve">  Välj…</v>
      </c>
      <c r="T104" s="373" t="str">
        <f>'APH KIC KIA PC'!E104</f>
        <v/>
      </c>
      <c r="U104" s="227"/>
      <c r="V104" s="223"/>
      <c r="W104" s="223"/>
      <c r="X104" s="223"/>
      <c r="Y104" s="223"/>
      <c r="Z104" s="227" t="str">
        <f>TRIM(IF('1. Artikeldata Grund'!K104="","",IF('1. Artikeldata Grund'!K104=1,_xlfn.CONCAT('1. Artikeldata Grund'!K104," ","dag"),_xlfn.CONCAT('1. Artikeldata Grund'!K104," ","dagar"))))</f>
        <v/>
      </c>
      <c r="AA104" s="227" t="str">
        <f>TRIM(IF('1. Artikeldata Grund'!L104="","",IF('1. Artikeldata Grund'!L104=1,_xlfn.CONCAT('1. Artikeldata Grund'!L104," ","dag"),_xlfn.CONCAT('1. Artikeldata Grund'!L104," ","dagar"))))</f>
        <v/>
      </c>
      <c r="AB104" s="223"/>
      <c r="AC104" s="223"/>
      <c r="AD104" s="223"/>
      <c r="AE104" s="227">
        <v>1</v>
      </c>
      <c r="AF104" s="223"/>
      <c r="AG104" s="269" t="str">
        <f>TRIM('APH KIC KIA PC'!T104)</f>
        <v/>
      </c>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72" t="s">
        <v>2005</v>
      </c>
      <c r="BD104" s="272" t="str">
        <f>IF('2. Artikeldata Utökad'!G104="Välj…","",LEFT('2. Artikeldata Utökad'!G104,1))</f>
        <v xml:space="preserve"> </v>
      </c>
      <c r="BE104" s="223"/>
      <c r="BF104" s="223"/>
      <c r="BG104" s="223"/>
      <c r="BH104" s="223"/>
      <c r="BI104" s="223"/>
      <c r="BJ104" s="223"/>
      <c r="BK104" s="223"/>
      <c r="BL104" s="269" t="str">
        <f>TRIM(IF('APH KIC KIA PC'!S104="WEB","",'2. Artikeldata Utökad'!P104))</f>
        <v/>
      </c>
      <c r="BM104" s="269" t="str">
        <f>TRIM(IF('APH KIC KIA PC'!S104="WEB","",'2. Artikeldata Utökad'!Q104))</f>
        <v/>
      </c>
      <c r="BN104" s="269" t="str">
        <f>TRIM(IF('APH KIC KIA PC'!S104="WEB","",'2. Artikeldata Utökad'!R104))</f>
        <v/>
      </c>
      <c r="BO104" s="269" t="str">
        <f>IF('2. Artikeldata Utökad'!F104="","",'2. Artikeldata Utökad'!F104)</f>
        <v xml:space="preserve">  Välj…</v>
      </c>
      <c r="BP104" s="269" t="str">
        <f>TRIM(IF('2. Artikeldata Utökad'!E104="","",'2. Artikeldata Utökad'!E104))</f>
        <v/>
      </c>
      <c r="BQ104" s="269" t="str">
        <f>TRIM(IF('APH KIC KIA PC'!S104="WEB","",'2. Artikeldata Utökad'!S104))</f>
        <v/>
      </c>
      <c r="BR104" s="227">
        <v>1</v>
      </c>
      <c r="BS104" s="269" t="str">
        <f>TRIM(IF('APH KIC KIA PC'!S104="WEB","",'2. Artikeldata Utökad'!T104))</f>
        <v/>
      </c>
      <c r="BT104" s="223"/>
      <c r="BU104" s="223"/>
      <c r="BV104" s="269" t="str">
        <f>TRIM(IF('APH KIC KIA PC'!M104&lt;&gt;200,'APH KIC KIA PC'!D104,'2. Artikeldata Utökad'!I104))</f>
        <v/>
      </c>
      <c r="BW104" s="269" t="str">
        <f>TRIM('2. Artikeldata Utökad'!D104)</f>
        <v/>
      </c>
      <c r="BX104" s="226" t="str">
        <f>LEFT('2. Artikeldata Utökad'!H104,1)</f>
        <v xml:space="preserve"> </v>
      </c>
      <c r="BY104" s="226" t="str">
        <f>TRIM(LEFT('2. Artikeldata Utökad'!J104,2))</f>
        <v/>
      </c>
      <c r="BZ104" s="227" t="s">
        <v>2005</v>
      </c>
      <c r="CA104" s="223"/>
      <c r="CB104" s="223"/>
      <c r="CC104" s="223"/>
      <c r="CD104" s="223"/>
      <c r="CE104" s="223"/>
    </row>
    <row r="105" spans="1:83" x14ac:dyDescent="0.25">
      <c r="A105" s="228">
        <v>101</v>
      </c>
      <c r="B105" s="228" t="str">
        <f>'APH KIC KIA PC'!I105</f>
        <v>Välj…</v>
      </c>
      <c r="C105" s="228" t="str">
        <f>'APH KIC KIA PC'!K105</f>
        <v>Välj…</v>
      </c>
      <c r="D105" s="227">
        <v>1</v>
      </c>
      <c r="E105" s="269" t="str">
        <f>TRIM('APH KIC KIA PC'!D105)</f>
        <v/>
      </c>
      <c r="F105" s="226" t="str">
        <f>TRIM('1. Artikeldata Grund'!E105)</f>
        <v/>
      </c>
      <c r="G105" s="275" t="s">
        <v>1895</v>
      </c>
      <c r="H105" s="223"/>
      <c r="I105" s="223"/>
      <c r="J105" s="223"/>
      <c r="K105" s="223"/>
      <c r="L105" s="223"/>
      <c r="M105" s="2" cm="1">
        <f t="array" ref="M105">IF('APH KIC KIA PC'!S105&lt;&gt;"WEB",1,_xlfn.IFS('APH KIC KIA PC'!K105=Tabeller!$AI$4,'APH KIC KIA PC'!Q105,'APH KIC KIA PC'!K105=Tabeller!$AI$5,106628))</f>
        <v>1</v>
      </c>
      <c r="N105" s="272" t="str" cm="1">
        <f t="array" ref="N105">TRIM(IFERROR(IF('APH KIC KIA PC'!M105=200,'2. Artikeldata Utökad'!I105,(_xlfn.IFS('APH KIC KIA PC'!K105=Tabeller!$AI$4,'1. Artikeldata Grund'!F105,AND('APH KIC KIA PC'!K105=Tabeller!$AI$5,'APH KIC KIA PC'!M105&lt;&gt;200),'APH KIC KIA PC'!D105,'APH KIC KIA PC'!M105=200,'2. Artikeldata Utökad'!I105))),""))</f>
        <v/>
      </c>
      <c r="O105" s="270" t="str">
        <f>'APH KIC KIA PC'!E105</f>
        <v/>
      </c>
      <c r="P105" s="269" t="str">
        <f>TRIM('APH KIC KIA PC'!R105)</f>
        <v/>
      </c>
      <c r="Q105" s="223"/>
      <c r="R105" s="271" t="str" cm="1">
        <f t="array" ref="R105">IFERROR(_xlfn.IFS('4. Inköpsdata'!M105=25%,41,'4. Inköpsdata'!M105=12%,42,'4. Inköpsdata'!M105=6%,43,'4. Inköpsdata'!M105="Momsfritt",38),"")</f>
        <v/>
      </c>
      <c r="S105" s="227" t="str">
        <f>'APH KIC KIA PC'!S105</f>
        <v xml:space="preserve">  Välj…</v>
      </c>
      <c r="T105" s="373" t="str">
        <f>'APH KIC KIA PC'!E105</f>
        <v/>
      </c>
      <c r="U105" s="227"/>
      <c r="V105" s="223"/>
      <c r="W105" s="223"/>
      <c r="X105" s="223"/>
      <c r="Y105" s="223"/>
      <c r="Z105" s="227" t="str">
        <f>TRIM(IF('1. Artikeldata Grund'!K105="","",IF('1. Artikeldata Grund'!K105=1,_xlfn.CONCAT('1. Artikeldata Grund'!K105," ","dag"),_xlfn.CONCAT('1. Artikeldata Grund'!K105," ","dagar"))))</f>
        <v/>
      </c>
      <c r="AA105" s="227" t="str">
        <f>TRIM(IF('1. Artikeldata Grund'!L105="","",IF('1. Artikeldata Grund'!L105=1,_xlfn.CONCAT('1. Artikeldata Grund'!L105," ","dag"),_xlfn.CONCAT('1. Artikeldata Grund'!L105," ","dagar"))))</f>
        <v/>
      </c>
      <c r="AB105" s="223"/>
      <c r="AC105" s="223"/>
      <c r="AD105" s="223"/>
      <c r="AE105" s="227">
        <v>1</v>
      </c>
      <c r="AF105" s="223"/>
      <c r="AG105" s="269" t="str">
        <f>TRIM('APH KIC KIA PC'!T105)</f>
        <v/>
      </c>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72" t="s">
        <v>2005</v>
      </c>
      <c r="BD105" s="272" t="str">
        <f>IF('2. Artikeldata Utökad'!G105="Välj…","",LEFT('2. Artikeldata Utökad'!G105,1))</f>
        <v xml:space="preserve"> </v>
      </c>
      <c r="BE105" s="223"/>
      <c r="BF105" s="223"/>
      <c r="BG105" s="223"/>
      <c r="BH105" s="223"/>
      <c r="BI105" s="223"/>
      <c r="BJ105" s="223"/>
      <c r="BK105" s="223"/>
      <c r="BL105" s="269" t="str">
        <f>TRIM(IF('APH KIC KIA PC'!S105="WEB","",'2. Artikeldata Utökad'!P105))</f>
        <v/>
      </c>
      <c r="BM105" s="269" t="str">
        <f>TRIM(IF('APH KIC KIA PC'!S105="WEB","",'2. Artikeldata Utökad'!Q105))</f>
        <v/>
      </c>
      <c r="BN105" s="269" t="str">
        <f>TRIM(IF('APH KIC KIA PC'!S105="WEB","",'2. Artikeldata Utökad'!R105))</f>
        <v/>
      </c>
      <c r="BO105" s="269" t="str">
        <f>IF('2. Artikeldata Utökad'!F105="","",'2. Artikeldata Utökad'!F105)</f>
        <v xml:space="preserve">  Välj…</v>
      </c>
      <c r="BP105" s="269" t="str">
        <f>TRIM(IF('2. Artikeldata Utökad'!E105="","",'2. Artikeldata Utökad'!E105))</f>
        <v/>
      </c>
      <c r="BQ105" s="269" t="str">
        <f>TRIM(IF('APH KIC KIA PC'!S105="WEB","",'2. Artikeldata Utökad'!S105))</f>
        <v/>
      </c>
      <c r="BR105" s="227">
        <v>1</v>
      </c>
      <c r="BS105" s="269" t="str">
        <f>TRIM(IF('APH KIC KIA PC'!S105="WEB","",'2. Artikeldata Utökad'!T105))</f>
        <v/>
      </c>
      <c r="BT105" s="223"/>
      <c r="BU105" s="223"/>
      <c r="BV105" s="269" t="str">
        <f>TRIM(IF('APH KIC KIA PC'!M105&lt;&gt;200,'APH KIC KIA PC'!D105,'2. Artikeldata Utökad'!I105))</f>
        <v/>
      </c>
      <c r="BW105" s="269" t="str">
        <f>TRIM('2. Artikeldata Utökad'!D105)</f>
        <v/>
      </c>
      <c r="BX105" s="226" t="str">
        <f>LEFT('2. Artikeldata Utökad'!H105,1)</f>
        <v xml:space="preserve"> </v>
      </c>
      <c r="BY105" s="226" t="str">
        <f>TRIM(LEFT('2. Artikeldata Utökad'!J105,2))</f>
        <v/>
      </c>
      <c r="BZ105" s="227" t="s">
        <v>2005</v>
      </c>
      <c r="CA105" s="223"/>
      <c r="CB105" s="223"/>
      <c r="CC105" s="223"/>
      <c r="CD105" s="223"/>
      <c r="CE105" s="223"/>
    </row>
    <row r="106" spans="1:83" x14ac:dyDescent="0.25">
      <c r="A106" s="228">
        <v>102</v>
      </c>
      <c r="B106" s="228" t="str">
        <f>'APH KIC KIA PC'!I106</f>
        <v>Välj…</v>
      </c>
      <c r="C106" s="228" t="str">
        <f>'APH KIC KIA PC'!K106</f>
        <v>Välj…</v>
      </c>
      <c r="D106" s="227">
        <v>1</v>
      </c>
      <c r="E106" s="269" t="str">
        <f>TRIM('APH KIC KIA PC'!D106)</f>
        <v/>
      </c>
      <c r="F106" s="226" t="str">
        <f>TRIM('1. Artikeldata Grund'!E106)</f>
        <v/>
      </c>
      <c r="G106" s="275" t="s">
        <v>1895</v>
      </c>
      <c r="H106" s="223"/>
      <c r="I106" s="223"/>
      <c r="J106" s="223"/>
      <c r="K106" s="223"/>
      <c r="L106" s="223"/>
      <c r="M106" s="2" cm="1">
        <f t="array" ref="M106">IF('APH KIC KIA PC'!S106&lt;&gt;"WEB",1,_xlfn.IFS('APH KIC KIA PC'!K106=Tabeller!$AI$4,'APH KIC KIA PC'!Q106,'APH KIC KIA PC'!K106=Tabeller!$AI$5,106628))</f>
        <v>1</v>
      </c>
      <c r="N106" s="272" t="str" cm="1">
        <f t="array" ref="N106">TRIM(IFERROR(IF('APH KIC KIA PC'!M106=200,'2. Artikeldata Utökad'!I106,(_xlfn.IFS('APH KIC KIA PC'!K106=Tabeller!$AI$4,'1. Artikeldata Grund'!F106,AND('APH KIC KIA PC'!K106=Tabeller!$AI$5,'APH KIC KIA PC'!M106&lt;&gt;200),'APH KIC KIA PC'!D106,'APH KIC KIA PC'!M106=200,'2. Artikeldata Utökad'!I106))),""))</f>
        <v/>
      </c>
      <c r="O106" s="270" t="str">
        <f>'APH KIC KIA PC'!E106</f>
        <v/>
      </c>
      <c r="P106" s="269" t="str">
        <f>TRIM('APH KIC KIA PC'!R106)</f>
        <v/>
      </c>
      <c r="Q106" s="223"/>
      <c r="R106" s="271" t="str" cm="1">
        <f t="array" ref="R106">IFERROR(_xlfn.IFS('4. Inköpsdata'!M106=25%,41,'4. Inköpsdata'!M106=12%,42,'4. Inköpsdata'!M106=6%,43,'4. Inköpsdata'!M106="Momsfritt",38),"")</f>
        <v/>
      </c>
      <c r="S106" s="227" t="str">
        <f>'APH KIC KIA PC'!S106</f>
        <v xml:space="preserve">  Välj…</v>
      </c>
      <c r="T106" s="373" t="str">
        <f>'APH KIC KIA PC'!E106</f>
        <v/>
      </c>
      <c r="U106" s="227"/>
      <c r="V106" s="223"/>
      <c r="W106" s="223"/>
      <c r="X106" s="223"/>
      <c r="Y106" s="223"/>
      <c r="Z106" s="227" t="str">
        <f>TRIM(IF('1. Artikeldata Grund'!K106="","",IF('1. Artikeldata Grund'!K106=1,_xlfn.CONCAT('1. Artikeldata Grund'!K106," ","dag"),_xlfn.CONCAT('1. Artikeldata Grund'!K106," ","dagar"))))</f>
        <v/>
      </c>
      <c r="AA106" s="227" t="str">
        <f>TRIM(IF('1. Artikeldata Grund'!L106="","",IF('1. Artikeldata Grund'!L106=1,_xlfn.CONCAT('1. Artikeldata Grund'!L106," ","dag"),_xlfn.CONCAT('1. Artikeldata Grund'!L106," ","dagar"))))</f>
        <v/>
      </c>
      <c r="AB106" s="223"/>
      <c r="AC106" s="223"/>
      <c r="AD106" s="223"/>
      <c r="AE106" s="227">
        <v>1</v>
      </c>
      <c r="AF106" s="223"/>
      <c r="AG106" s="269" t="str">
        <f>TRIM('APH KIC KIA PC'!T106)</f>
        <v/>
      </c>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72" t="s">
        <v>2005</v>
      </c>
      <c r="BD106" s="272" t="str">
        <f>IF('2. Artikeldata Utökad'!G106="Välj…","",LEFT('2. Artikeldata Utökad'!G106,1))</f>
        <v xml:space="preserve"> </v>
      </c>
      <c r="BE106" s="223"/>
      <c r="BF106" s="223"/>
      <c r="BG106" s="223"/>
      <c r="BH106" s="223"/>
      <c r="BI106" s="223"/>
      <c r="BJ106" s="223"/>
      <c r="BK106" s="223"/>
      <c r="BL106" s="269" t="str">
        <f>TRIM(IF('APH KIC KIA PC'!S106="WEB","",'2. Artikeldata Utökad'!P106))</f>
        <v/>
      </c>
      <c r="BM106" s="269" t="str">
        <f>TRIM(IF('APH KIC KIA PC'!S106="WEB","",'2. Artikeldata Utökad'!Q106))</f>
        <v/>
      </c>
      <c r="BN106" s="269" t="str">
        <f>TRIM(IF('APH KIC KIA PC'!S106="WEB","",'2. Artikeldata Utökad'!R106))</f>
        <v/>
      </c>
      <c r="BO106" s="269" t="str">
        <f>IF('2. Artikeldata Utökad'!F106="","",'2. Artikeldata Utökad'!F106)</f>
        <v xml:space="preserve">  Välj…</v>
      </c>
      <c r="BP106" s="269" t="str">
        <f>TRIM(IF('2. Artikeldata Utökad'!E106="","",'2. Artikeldata Utökad'!E106))</f>
        <v/>
      </c>
      <c r="BQ106" s="269" t="str">
        <f>TRIM(IF('APH KIC KIA PC'!S106="WEB","",'2. Artikeldata Utökad'!S106))</f>
        <v/>
      </c>
      <c r="BR106" s="227">
        <v>1</v>
      </c>
      <c r="BS106" s="269" t="str">
        <f>TRIM(IF('APH KIC KIA PC'!S106="WEB","",'2. Artikeldata Utökad'!T106))</f>
        <v/>
      </c>
      <c r="BT106" s="223"/>
      <c r="BU106" s="223"/>
      <c r="BV106" s="269" t="str">
        <f>TRIM(IF('APH KIC KIA PC'!M106&lt;&gt;200,'APH KIC KIA PC'!D106,'2. Artikeldata Utökad'!I106))</f>
        <v/>
      </c>
      <c r="BW106" s="269" t="str">
        <f>TRIM('2. Artikeldata Utökad'!D106)</f>
        <v/>
      </c>
      <c r="BX106" s="226" t="str">
        <f>LEFT('2. Artikeldata Utökad'!H106,1)</f>
        <v xml:space="preserve"> </v>
      </c>
      <c r="BY106" s="226" t="str">
        <f>TRIM(LEFT('2. Artikeldata Utökad'!J106,2))</f>
        <v/>
      </c>
      <c r="BZ106" s="227" t="s">
        <v>2005</v>
      </c>
      <c r="CA106" s="223"/>
      <c r="CB106" s="223"/>
      <c r="CC106" s="223"/>
      <c r="CD106" s="223"/>
      <c r="CE106" s="223"/>
    </row>
    <row r="107" spans="1:83" x14ac:dyDescent="0.25">
      <c r="A107" s="225">
        <v>103</v>
      </c>
      <c r="B107" s="228" t="str">
        <f>'APH KIC KIA PC'!I107</f>
        <v>Välj…</v>
      </c>
      <c r="C107" s="228" t="str">
        <f>'APH KIC KIA PC'!K107</f>
        <v>Välj…</v>
      </c>
      <c r="D107" s="227">
        <v>1</v>
      </c>
      <c r="E107" s="269" t="str">
        <f>TRIM('APH KIC KIA PC'!D107)</f>
        <v/>
      </c>
      <c r="F107" s="226" t="str">
        <f>TRIM('1. Artikeldata Grund'!E107)</f>
        <v/>
      </c>
      <c r="G107" s="275" t="s">
        <v>1895</v>
      </c>
      <c r="H107" s="223"/>
      <c r="I107" s="223"/>
      <c r="J107" s="223"/>
      <c r="K107" s="223"/>
      <c r="L107" s="223"/>
      <c r="M107" s="2" cm="1">
        <f t="array" ref="M107">IF('APH KIC KIA PC'!S107&lt;&gt;"WEB",1,_xlfn.IFS('APH KIC KIA PC'!K107=Tabeller!$AI$4,'APH KIC KIA PC'!Q107,'APH KIC KIA PC'!K107=Tabeller!$AI$5,106628))</f>
        <v>1</v>
      </c>
      <c r="N107" s="272" t="str" cm="1">
        <f t="array" ref="N107">TRIM(IFERROR(IF('APH KIC KIA PC'!M107=200,'2. Artikeldata Utökad'!I107,(_xlfn.IFS('APH KIC KIA PC'!K107=Tabeller!$AI$4,'1. Artikeldata Grund'!F107,AND('APH KIC KIA PC'!K107=Tabeller!$AI$5,'APH KIC KIA PC'!M107&lt;&gt;200),'APH KIC KIA PC'!D107,'APH KIC KIA PC'!M107=200,'2. Artikeldata Utökad'!I107))),""))</f>
        <v/>
      </c>
      <c r="O107" s="270" t="str">
        <f>'APH KIC KIA PC'!E107</f>
        <v/>
      </c>
      <c r="P107" s="269" t="str">
        <f>TRIM('APH KIC KIA PC'!R107)</f>
        <v/>
      </c>
      <c r="Q107" s="223"/>
      <c r="R107" s="271" t="str" cm="1">
        <f t="array" ref="R107">IFERROR(_xlfn.IFS('4. Inköpsdata'!M107=25%,41,'4. Inköpsdata'!M107=12%,42,'4. Inköpsdata'!M107=6%,43,'4. Inköpsdata'!M107="Momsfritt",38),"")</f>
        <v/>
      </c>
      <c r="S107" s="227" t="str">
        <f>'APH KIC KIA PC'!S107</f>
        <v xml:space="preserve">  Välj…</v>
      </c>
      <c r="T107" s="373" t="str">
        <f>'APH KIC KIA PC'!E107</f>
        <v/>
      </c>
      <c r="U107" s="227"/>
      <c r="V107" s="223"/>
      <c r="W107" s="223"/>
      <c r="X107" s="223"/>
      <c r="Y107" s="223"/>
      <c r="Z107" s="227" t="str">
        <f>TRIM(IF('1. Artikeldata Grund'!K107="","",IF('1. Artikeldata Grund'!K107=1,_xlfn.CONCAT('1. Artikeldata Grund'!K107," ","dag"),_xlfn.CONCAT('1. Artikeldata Grund'!K107," ","dagar"))))</f>
        <v/>
      </c>
      <c r="AA107" s="227" t="str">
        <f>TRIM(IF('1. Artikeldata Grund'!L107="","",IF('1. Artikeldata Grund'!L107=1,_xlfn.CONCAT('1. Artikeldata Grund'!L107," ","dag"),_xlfn.CONCAT('1. Artikeldata Grund'!L107," ","dagar"))))</f>
        <v/>
      </c>
      <c r="AB107" s="223"/>
      <c r="AC107" s="223"/>
      <c r="AD107" s="223"/>
      <c r="AE107" s="227">
        <v>1</v>
      </c>
      <c r="AF107" s="223"/>
      <c r="AG107" s="269" t="str">
        <f>TRIM('APH KIC KIA PC'!T107)</f>
        <v/>
      </c>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72" t="s">
        <v>2005</v>
      </c>
      <c r="BD107" s="272" t="str">
        <f>IF('2. Artikeldata Utökad'!G107="Välj…","",LEFT('2. Artikeldata Utökad'!G107,1))</f>
        <v xml:space="preserve"> </v>
      </c>
      <c r="BE107" s="223"/>
      <c r="BF107" s="223"/>
      <c r="BG107" s="223"/>
      <c r="BH107" s="223"/>
      <c r="BI107" s="223"/>
      <c r="BJ107" s="223"/>
      <c r="BK107" s="223"/>
      <c r="BL107" s="269" t="str">
        <f>TRIM(IF('APH KIC KIA PC'!S107="WEB","",'2. Artikeldata Utökad'!P107))</f>
        <v/>
      </c>
      <c r="BM107" s="269" t="str">
        <f>TRIM(IF('APH KIC KIA PC'!S107="WEB","",'2. Artikeldata Utökad'!Q107))</f>
        <v/>
      </c>
      <c r="BN107" s="269" t="str">
        <f>TRIM(IF('APH KIC KIA PC'!S107="WEB","",'2. Artikeldata Utökad'!R107))</f>
        <v/>
      </c>
      <c r="BO107" s="269" t="str">
        <f>IF('2. Artikeldata Utökad'!F107="","",'2. Artikeldata Utökad'!F107)</f>
        <v xml:space="preserve">  Välj…</v>
      </c>
      <c r="BP107" s="269" t="str">
        <f>TRIM(IF('2. Artikeldata Utökad'!E107="","",'2. Artikeldata Utökad'!E107))</f>
        <v/>
      </c>
      <c r="BQ107" s="269" t="str">
        <f>TRIM(IF('APH KIC KIA PC'!S107="WEB","",'2. Artikeldata Utökad'!S107))</f>
        <v/>
      </c>
      <c r="BR107" s="227">
        <v>1</v>
      </c>
      <c r="BS107" s="269" t="str">
        <f>TRIM(IF('APH KIC KIA PC'!S107="WEB","",'2. Artikeldata Utökad'!T107))</f>
        <v/>
      </c>
      <c r="BT107" s="223"/>
      <c r="BU107" s="223"/>
      <c r="BV107" s="269" t="str">
        <f>TRIM(IF('APH KIC KIA PC'!M107&lt;&gt;200,'APH KIC KIA PC'!D107,'2. Artikeldata Utökad'!I107))</f>
        <v/>
      </c>
      <c r="BW107" s="269" t="str">
        <f>TRIM('2. Artikeldata Utökad'!D107)</f>
        <v/>
      </c>
      <c r="BX107" s="226" t="str">
        <f>LEFT('2. Artikeldata Utökad'!H107,1)</f>
        <v xml:space="preserve"> </v>
      </c>
      <c r="BY107" s="226" t="str">
        <f>TRIM(LEFT('2. Artikeldata Utökad'!J107,2))</f>
        <v/>
      </c>
      <c r="BZ107" s="227" t="s">
        <v>2005</v>
      </c>
      <c r="CA107" s="223"/>
      <c r="CB107" s="223"/>
      <c r="CC107" s="223"/>
      <c r="CD107" s="223"/>
      <c r="CE107" s="223"/>
    </row>
    <row r="108" spans="1:83" x14ac:dyDescent="0.25">
      <c r="A108" s="228">
        <v>104</v>
      </c>
      <c r="B108" s="228" t="str">
        <f>'APH KIC KIA PC'!I108</f>
        <v>Välj…</v>
      </c>
      <c r="C108" s="228" t="str">
        <f>'APH KIC KIA PC'!K108</f>
        <v>Välj…</v>
      </c>
      <c r="D108" s="227">
        <v>1</v>
      </c>
      <c r="E108" s="269" t="str">
        <f>TRIM('APH KIC KIA PC'!D108)</f>
        <v/>
      </c>
      <c r="F108" s="226" t="str">
        <f>TRIM('1. Artikeldata Grund'!E108)</f>
        <v/>
      </c>
      <c r="G108" s="275" t="s">
        <v>1895</v>
      </c>
      <c r="H108" s="223"/>
      <c r="I108" s="223"/>
      <c r="J108" s="223"/>
      <c r="K108" s="223"/>
      <c r="L108" s="223"/>
      <c r="M108" s="2" cm="1">
        <f t="array" ref="M108">IF('APH KIC KIA PC'!S108&lt;&gt;"WEB",1,_xlfn.IFS('APH KIC KIA PC'!K108=Tabeller!$AI$4,'APH KIC KIA PC'!Q108,'APH KIC KIA PC'!K108=Tabeller!$AI$5,106628))</f>
        <v>1</v>
      </c>
      <c r="N108" s="272" t="str" cm="1">
        <f t="array" ref="N108">TRIM(IFERROR(IF('APH KIC KIA PC'!M108=200,'2. Artikeldata Utökad'!I108,(_xlfn.IFS('APH KIC KIA PC'!K108=Tabeller!$AI$4,'1. Artikeldata Grund'!F108,AND('APH KIC KIA PC'!K108=Tabeller!$AI$5,'APH KIC KIA PC'!M108&lt;&gt;200),'APH KIC KIA PC'!D108,'APH KIC KIA PC'!M108=200,'2. Artikeldata Utökad'!I108))),""))</f>
        <v/>
      </c>
      <c r="O108" s="270" t="str">
        <f>'APH KIC KIA PC'!E108</f>
        <v/>
      </c>
      <c r="P108" s="269" t="str">
        <f>TRIM('APH KIC KIA PC'!R108)</f>
        <v/>
      </c>
      <c r="Q108" s="223"/>
      <c r="R108" s="271" t="str" cm="1">
        <f t="array" ref="R108">IFERROR(_xlfn.IFS('4. Inköpsdata'!M108=25%,41,'4. Inköpsdata'!M108=12%,42,'4. Inköpsdata'!M108=6%,43,'4. Inköpsdata'!M108="Momsfritt",38),"")</f>
        <v/>
      </c>
      <c r="S108" s="227" t="str">
        <f>'APH KIC KIA PC'!S108</f>
        <v xml:space="preserve">  Välj…</v>
      </c>
      <c r="T108" s="373" t="str">
        <f>'APH KIC KIA PC'!E108</f>
        <v/>
      </c>
      <c r="U108" s="227"/>
      <c r="V108" s="223"/>
      <c r="W108" s="223"/>
      <c r="X108" s="223"/>
      <c r="Y108" s="223"/>
      <c r="Z108" s="227" t="str">
        <f>TRIM(IF('1. Artikeldata Grund'!K108="","",IF('1. Artikeldata Grund'!K108=1,_xlfn.CONCAT('1. Artikeldata Grund'!K108," ","dag"),_xlfn.CONCAT('1. Artikeldata Grund'!K108," ","dagar"))))</f>
        <v/>
      </c>
      <c r="AA108" s="227" t="str">
        <f>TRIM(IF('1. Artikeldata Grund'!L108="","",IF('1. Artikeldata Grund'!L108=1,_xlfn.CONCAT('1. Artikeldata Grund'!L108," ","dag"),_xlfn.CONCAT('1. Artikeldata Grund'!L108," ","dagar"))))</f>
        <v/>
      </c>
      <c r="AB108" s="223"/>
      <c r="AC108" s="223"/>
      <c r="AD108" s="223"/>
      <c r="AE108" s="227">
        <v>1</v>
      </c>
      <c r="AF108" s="223"/>
      <c r="AG108" s="269" t="str">
        <f>TRIM('APH KIC KIA PC'!T108)</f>
        <v/>
      </c>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72" t="s">
        <v>2005</v>
      </c>
      <c r="BD108" s="272" t="str">
        <f>IF('2. Artikeldata Utökad'!G108="Välj…","",LEFT('2. Artikeldata Utökad'!G108,1))</f>
        <v xml:space="preserve"> </v>
      </c>
      <c r="BE108" s="223"/>
      <c r="BF108" s="223"/>
      <c r="BG108" s="223"/>
      <c r="BH108" s="223"/>
      <c r="BI108" s="223"/>
      <c r="BJ108" s="223"/>
      <c r="BK108" s="223"/>
      <c r="BL108" s="269" t="str">
        <f>TRIM(IF('APH KIC KIA PC'!S108="WEB","",'2. Artikeldata Utökad'!P108))</f>
        <v/>
      </c>
      <c r="BM108" s="269" t="str">
        <f>TRIM(IF('APH KIC KIA PC'!S108="WEB","",'2. Artikeldata Utökad'!Q108))</f>
        <v/>
      </c>
      <c r="BN108" s="269" t="str">
        <f>TRIM(IF('APH KIC KIA PC'!S108="WEB","",'2. Artikeldata Utökad'!R108))</f>
        <v/>
      </c>
      <c r="BO108" s="269" t="str">
        <f>IF('2. Artikeldata Utökad'!F108="","",'2. Artikeldata Utökad'!F108)</f>
        <v xml:space="preserve">  Välj…</v>
      </c>
      <c r="BP108" s="269" t="str">
        <f>TRIM(IF('2. Artikeldata Utökad'!E108="","",'2. Artikeldata Utökad'!E108))</f>
        <v/>
      </c>
      <c r="BQ108" s="269" t="str">
        <f>TRIM(IF('APH KIC KIA PC'!S108="WEB","",'2. Artikeldata Utökad'!S108))</f>
        <v/>
      </c>
      <c r="BR108" s="227">
        <v>1</v>
      </c>
      <c r="BS108" s="269" t="str">
        <f>TRIM(IF('APH KIC KIA PC'!S108="WEB","",'2. Artikeldata Utökad'!T108))</f>
        <v/>
      </c>
      <c r="BT108" s="223"/>
      <c r="BU108" s="223"/>
      <c r="BV108" s="269" t="str">
        <f>TRIM(IF('APH KIC KIA PC'!M108&lt;&gt;200,'APH KIC KIA PC'!D108,'2. Artikeldata Utökad'!I108))</f>
        <v/>
      </c>
      <c r="BW108" s="269" t="str">
        <f>TRIM('2. Artikeldata Utökad'!D108)</f>
        <v/>
      </c>
      <c r="BX108" s="226" t="str">
        <f>LEFT('2. Artikeldata Utökad'!H108,1)</f>
        <v xml:space="preserve"> </v>
      </c>
      <c r="BY108" s="226" t="str">
        <f>TRIM(LEFT('2. Artikeldata Utökad'!J108,2))</f>
        <v/>
      </c>
      <c r="BZ108" s="227" t="s">
        <v>2005</v>
      </c>
      <c r="CA108" s="223"/>
      <c r="CB108" s="223"/>
      <c r="CC108" s="223"/>
      <c r="CD108" s="223"/>
      <c r="CE108" s="223"/>
    </row>
    <row r="109" spans="1:83" x14ac:dyDescent="0.25">
      <c r="A109" s="228">
        <v>105</v>
      </c>
      <c r="B109" s="228" t="str">
        <f>'APH KIC KIA PC'!I109</f>
        <v>Välj…</v>
      </c>
      <c r="C109" s="228" t="str">
        <f>'APH KIC KIA PC'!K109</f>
        <v>Välj…</v>
      </c>
      <c r="D109" s="227">
        <v>1</v>
      </c>
      <c r="E109" s="269" t="str">
        <f>TRIM('APH KIC KIA PC'!D109)</f>
        <v/>
      </c>
      <c r="F109" s="226" t="str">
        <f>TRIM('1. Artikeldata Grund'!E109)</f>
        <v/>
      </c>
      <c r="G109" s="275" t="s">
        <v>1895</v>
      </c>
      <c r="H109" s="223"/>
      <c r="I109" s="223"/>
      <c r="J109" s="223"/>
      <c r="K109" s="223"/>
      <c r="L109" s="223"/>
      <c r="M109" s="2" cm="1">
        <f t="array" ref="M109">IF('APH KIC KIA PC'!S109&lt;&gt;"WEB",1,_xlfn.IFS('APH KIC KIA PC'!K109=Tabeller!$AI$4,'APH KIC KIA PC'!Q109,'APH KIC KIA PC'!K109=Tabeller!$AI$5,106628))</f>
        <v>1</v>
      </c>
      <c r="N109" s="272" t="str" cm="1">
        <f t="array" ref="N109">TRIM(IFERROR(IF('APH KIC KIA PC'!M109=200,'2. Artikeldata Utökad'!I109,(_xlfn.IFS('APH KIC KIA PC'!K109=Tabeller!$AI$4,'1. Artikeldata Grund'!F109,AND('APH KIC KIA PC'!K109=Tabeller!$AI$5,'APH KIC KIA PC'!M109&lt;&gt;200),'APH KIC KIA PC'!D109,'APH KIC KIA PC'!M109=200,'2. Artikeldata Utökad'!I109))),""))</f>
        <v/>
      </c>
      <c r="O109" s="270" t="str">
        <f>'APH KIC KIA PC'!E109</f>
        <v/>
      </c>
      <c r="P109" s="269" t="str">
        <f>TRIM('APH KIC KIA PC'!R109)</f>
        <v/>
      </c>
      <c r="Q109" s="223"/>
      <c r="R109" s="271" t="str" cm="1">
        <f t="array" ref="R109">IFERROR(_xlfn.IFS('4. Inköpsdata'!M109=25%,41,'4. Inköpsdata'!M109=12%,42,'4. Inköpsdata'!M109=6%,43,'4. Inköpsdata'!M109="Momsfritt",38),"")</f>
        <v/>
      </c>
      <c r="S109" s="227" t="str">
        <f>'APH KIC KIA PC'!S109</f>
        <v xml:space="preserve">  Välj…</v>
      </c>
      <c r="T109" s="373" t="str">
        <f>'APH KIC KIA PC'!E109</f>
        <v/>
      </c>
      <c r="U109" s="227"/>
      <c r="V109" s="223"/>
      <c r="W109" s="223"/>
      <c r="X109" s="223"/>
      <c r="Y109" s="223"/>
      <c r="Z109" s="227" t="str">
        <f>TRIM(IF('1. Artikeldata Grund'!K109="","",IF('1. Artikeldata Grund'!K109=1,_xlfn.CONCAT('1. Artikeldata Grund'!K109," ","dag"),_xlfn.CONCAT('1. Artikeldata Grund'!K109," ","dagar"))))</f>
        <v/>
      </c>
      <c r="AA109" s="227" t="str">
        <f>TRIM(IF('1. Artikeldata Grund'!L109="","",IF('1. Artikeldata Grund'!L109=1,_xlfn.CONCAT('1. Artikeldata Grund'!L109," ","dag"),_xlfn.CONCAT('1. Artikeldata Grund'!L109," ","dagar"))))</f>
        <v/>
      </c>
      <c r="AB109" s="223"/>
      <c r="AC109" s="223"/>
      <c r="AD109" s="223"/>
      <c r="AE109" s="227">
        <v>1</v>
      </c>
      <c r="AF109" s="223"/>
      <c r="AG109" s="269" t="str">
        <f>TRIM('APH KIC KIA PC'!T109)</f>
        <v/>
      </c>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72" t="s">
        <v>2005</v>
      </c>
      <c r="BD109" s="272" t="str">
        <f>IF('2. Artikeldata Utökad'!G109="Välj…","",LEFT('2. Artikeldata Utökad'!G109,1))</f>
        <v xml:space="preserve"> </v>
      </c>
      <c r="BE109" s="223"/>
      <c r="BF109" s="223"/>
      <c r="BG109" s="223"/>
      <c r="BH109" s="223"/>
      <c r="BI109" s="223"/>
      <c r="BJ109" s="223"/>
      <c r="BK109" s="223"/>
      <c r="BL109" s="269" t="str">
        <f>TRIM(IF('APH KIC KIA PC'!S109="WEB","",'2. Artikeldata Utökad'!P109))</f>
        <v/>
      </c>
      <c r="BM109" s="269" t="str">
        <f>TRIM(IF('APH KIC KIA PC'!S109="WEB","",'2. Artikeldata Utökad'!Q109))</f>
        <v/>
      </c>
      <c r="BN109" s="269" t="str">
        <f>TRIM(IF('APH KIC KIA PC'!S109="WEB","",'2. Artikeldata Utökad'!R109))</f>
        <v/>
      </c>
      <c r="BO109" s="269" t="str">
        <f>IF('2. Artikeldata Utökad'!F109="","",'2. Artikeldata Utökad'!F109)</f>
        <v xml:space="preserve">  Välj…</v>
      </c>
      <c r="BP109" s="269" t="str">
        <f>TRIM(IF('2. Artikeldata Utökad'!E109="","",'2. Artikeldata Utökad'!E109))</f>
        <v/>
      </c>
      <c r="BQ109" s="269" t="str">
        <f>TRIM(IF('APH KIC KIA PC'!S109="WEB","",'2. Artikeldata Utökad'!S109))</f>
        <v/>
      </c>
      <c r="BR109" s="227">
        <v>1</v>
      </c>
      <c r="BS109" s="269" t="str">
        <f>TRIM(IF('APH KIC KIA PC'!S109="WEB","",'2. Artikeldata Utökad'!T109))</f>
        <v/>
      </c>
      <c r="BT109" s="223"/>
      <c r="BU109" s="223"/>
      <c r="BV109" s="269" t="str">
        <f>TRIM(IF('APH KIC KIA PC'!M109&lt;&gt;200,'APH KIC KIA PC'!D109,'2. Artikeldata Utökad'!I109))</f>
        <v/>
      </c>
      <c r="BW109" s="269" t="str">
        <f>TRIM('2. Artikeldata Utökad'!D109)</f>
        <v/>
      </c>
      <c r="BX109" s="226" t="str">
        <f>LEFT('2. Artikeldata Utökad'!H109,1)</f>
        <v xml:space="preserve"> </v>
      </c>
      <c r="BY109" s="226" t="str">
        <f>TRIM(LEFT('2. Artikeldata Utökad'!J109,2))</f>
        <v/>
      </c>
      <c r="BZ109" s="227" t="s">
        <v>2005</v>
      </c>
      <c r="CA109" s="223"/>
      <c r="CB109" s="223"/>
      <c r="CC109" s="223"/>
      <c r="CD109" s="223"/>
      <c r="CE109" s="223"/>
    </row>
    <row r="110" spans="1:83" x14ac:dyDescent="0.25">
      <c r="A110" s="228">
        <v>106</v>
      </c>
      <c r="B110" s="228" t="str">
        <f>'APH KIC KIA PC'!I110</f>
        <v>Välj…</v>
      </c>
      <c r="C110" s="228" t="str">
        <f>'APH KIC KIA PC'!K110</f>
        <v>Välj…</v>
      </c>
      <c r="D110" s="227">
        <v>1</v>
      </c>
      <c r="E110" s="269" t="str">
        <f>TRIM('APH KIC KIA PC'!D110)</f>
        <v/>
      </c>
      <c r="F110" s="226" t="str">
        <f>TRIM('1. Artikeldata Grund'!E110)</f>
        <v/>
      </c>
      <c r="G110" s="275" t="s">
        <v>1895</v>
      </c>
      <c r="H110" s="223"/>
      <c r="I110" s="223"/>
      <c r="J110" s="223"/>
      <c r="K110" s="223"/>
      <c r="L110" s="223"/>
      <c r="M110" s="2" cm="1">
        <f t="array" ref="M110">IF('APH KIC KIA PC'!S110&lt;&gt;"WEB",1,_xlfn.IFS('APH KIC KIA PC'!K110=Tabeller!$AI$4,'APH KIC KIA PC'!Q110,'APH KIC KIA PC'!K110=Tabeller!$AI$5,106628))</f>
        <v>1</v>
      </c>
      <c r="N110" s="272" t="str" cm="1">
        <f t="array" ref="N110">TRIM(IFERROR(IF('APH KIC KIA PC'!M110=200,'2. Artikeldata Utökad'!I110,(_xlfn.IFS('APH KIC KIA PC'!K110=Tabeller!$AI$4,'1. Artikeldata Grund'!F110,AND('APH KIC KIA PC'!K110=Tabeller!$AI$5,'APH KIC KIA PC'!M110&lt;&gt;200),'APH KIC KIA PC'!D110,'APH KIC KIA PC'!M110=200,'2. Artikeldata Utökad'!I110))),""))</f>
        <v/>
      </c>
      <c r="O110" s="270" t="str">
        <f>'APH KIC KIA PC'!E110</f>
        <v/>
      </c>
      <c r="P110" s="269" t="str">
        <f>TRIM('APH KIC KIA PC'!R110)</f>
        <v/>
      </c>
      <c r="Q110" s="223"/>
      <c r="R110" s="271" t="str" cm="1">
        <f t="array" ref="R110">IFERROR(_xlfn.IFS('4. Inköpsdata'!M110=25%,41,'4. Inköpsdata'!M110=12%,42,'4. Inköpsdata'!M110=6%,43,'4. Inköpsdata'!M110="Momsfritt",38),"")</f>
        <v/>
      </c>
      <c r="S110" s="227" t="str">
        <f>'APH KIC KIA PC'!S110</f>
        <v xml:space="preserve">  Välj…</v>
      </c>
      <c r="T110" s="373" t="str">
        <f>'APH KIC KIA PC'!E110</f>
        <v/>
      </c>
      <c r="U110" s="227"/>
      <c r="V110" s="223"/>
      <c r="W110" s="223"/>
      <c r="X110" s="223"/>
      <c r="Y110" s="223"/>
      <c r="Z110" s="227" t="str">
        <f>TRIM(IF('1. Artikeldata Grund'!K110="","",IF('1. Artikeldata Grund'!K110=1,_xlfn.CONCAT('1. Artikeldata Grund'!K110," ","dag"),_xlfn.CONCAT('1. Artikeldata Grund'!K110," ","dagar"))))</f>
        <v/>
      </c>
      <c r="AA110" s="227" t="str">
        <f>TRIM(IF('1. Artikeldata Grund'!L110="","",IF('1. Artikeldata Grund'!L110=1,_xlfn.CONCAT('1. Artikeldata Grund'!L110," ","dag"),_xlfn.CONCAT('1. Artikeldata Grund'!L110," ","dagar"))))</f>
        <v/>
      </c>
      <c r="AB110" s="223"/>
      <c r="AC110" s="223"/>
      <c r="AD110" s="223"/>
      <c r="AE110" s="227">
        <v>1</v>
      </c>
      <c r="AF110" s="223"/>
      <c r="AG110" s="269" t="str">
        <f>TRIM('APH KIC KIA PC'!T110)</f>
        <v/>
      </c>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72" t="s">
        <v>2005</v>
      </c>
      <c r="BD110" s="272" t="str">
        <f>IF('2. Artikeldata Utökad'!G110="Välj…","",LEFT('2. Artikeldata Utökad'!G110,1))</f>
        <v xml:space="preserve"> </v>
      </c>
      <c r="BE110" s="223"/>
      <c r="BF110" s="223"/>
      <c r="BG110" s="223"/>
      <c r="BH110" s="223"/>
      <c r="BI110" s="223"/>
      <c r="BJ110" s="223"/>
      <c r="BK110" s="223"/>
      <c r="BL110" s="269" t="str">
        <f>TRIM(IF('APH KIC KIA PC'!S110="WEB","",'2. Artikeldata Utökad'!P110))</f>
        <v/>
      </c>
      <c r="BM110" s="269" t="str">
        <f>TRIM(IF('APH KIC KIA PC'!S110="WEB","",'2. Artikeldata Utökad'!Q110))</f>
        <v/>
      </c>
      <c r="BN110" s="269" t="str">
        <f>TRIM(IF('APH KIC KIA PC'!S110="WEB","",'2. Artikeldata Utökad'!R110))</f>
        <v/>
      </c>
      <c r="BO110" s="269" t="str">
        <f>IF('2. Artikeldata Utökad'!F110="","",'2. Artikeldata Utökad'!F110)</f>
        <v xml:space="preserve">  Välj…</v>
      </c>
      <c r="BP110" s="269" t="str">
        <f>TRIM(IF('2. Artikeldata Utökad'!E110="","",'2. Artikeldata Utökad'!E110))</f>
        <v/>
      </c>
      <c r="BQ110" s="269" t="str">
        <f>TRIM(IF('APH KIC KIA PC'!S110="WEB","",'2. Artikeldata Utökad'!S110))</f>
        <v/>
      </c>
      <c r="BR110" s="227">
        <v>1</v>
      </c>
      <c r="BS110" s="269" t="str">
        <f>TRIM(IF('APH KIC KIA PC'!S110="WEB","",'2. Artikeldata Utökad'!T110))</f>
        <v/>
      </c>
      <c r="BT110" s="223"/>
      <c r="BU110" s="223"/>
      <c r="BV110" s="269" t="str">
        <f>TRIM(IF('APH KIC KIA PC'!M110&lt;&gt;200,'APH KIC KIA PC'!D110,'2. Artikeldata Utökad'!I110))</f>
        <v/>
      </c>
      <c r="BW110" s="269" t="str">
        <f>TRIM('2. Artikeldata Utökad'!D110)</f>
        <v/>
      </c>
      <c r="BX110" s="226" t="str">
        <f>LEFT('2. Artikeldata Utökad'!H110,1)</f>
        <v xml:space="preserve"> </v>
      </c>
      <c r="BY110" s="226" t="str">
        <f>TRIM(LEFT('2. Artikeldata Utökad'!J110,2))</f>
        <v/>
      </c>
      <c r="BZ110" s="227" t="s">
        <v>2005</v>
      </c>
      <c r="CA110" s="223"/>
      <c r="CB110" s="223"/>
      <c r="CC110" s="223"/>
      <c r="CD110" s="223"/>
      <c r="CE110" s="223"/>
    </row>
    <row r="111" spans="1:83" x14ac:dyDescent="0.25">
      <c r="A111" s="228">
        <v>107</v>
      </c>
      <c r="B111" s="228" t="str">
        <f>'APH KIC KIA PC'!I111</f>
        <v>Välj…</v>
      </c>
      <c r="C111" s="228" t="str">
        <f>'APH KIC KIA PC'!K111</f>
        <v>Välj…</v>
      </c>
      <c r="D111" s="227">
        <v>1</v>
      </c>
      <c r="E111" s="269" t="str">
        <f>TRIM('APH KIC KIA PC'!D111)</f>
        <v/>
      </c>
      <c r="F111" s="226" t="str">
        <f>TRIM('1. Artikeldata Grund'!E111)</f>
        <v/>
      </c>
      <c r="G111" s="275" t="s">
        <v>1895</v>
      </c>
      <c r="H111" s="223"/>
      <c r="I111" s="223"/>
      <c r="J111" s="223"/>
      <c r="K111" s="223"/>
      <c r="L111" s="223"/>
      <c r="M111" s="2" cm="1">
        <f t="array" ref="M111">IF('APH KIC KIA PC'!S111&lt;&gt;"WEB",1,_xlfn.IFS('APH KIC KIA PC'!K111=Tabeller!$AI$4,'APH KIC KIA PC'!Q111,'APH KIC KIA PC'!K111=Tabeller!$AI$5,106628))</f>
        <v>1</v>
      </c>
      <c r="N111" s="272" t="str" cm="1">
        <f t="array" ref="N111">TRIM(IFERROR(IF('APH KIC KIA PC'!M111=200,'2. Artikeldata Utökad'!I111,(_xlfn.IFS('APH KIC KIA PC'!K111=Tabeller!$AI$4,'1. Artikeldata Grund'!F111,AND('APH KIC KIA PC'!K111=Tabeller!$AI$5,'APH KIC KIA PC'!M111&lt;&gt;200),'APH KIC KIA PC'!D111,'APH KIC KIA PC'!M111=200,'2. Artikeldata Utökad'!I111))),""))</f>
        <v/>
      </c>
      <c r="O111" s="270" t="str">
        <f>'APH KIC KIA PC'!E111</f>
        <v/>
      </c>
      <c r="P111" s="269" t="str">
        <f>TRIM('APH KIC KIA PC'!R111)</f>
        <v/>
      </c>
      <c r="Q111" s="223"/>
      <c r="R111" s="271" t="str" cm="1">
        <f t="array" ref="R111">IFERROR(_xlfn.IFS('4. Inköpsdata'!M111=25%,41,'4. Inköpsdata'!M111=12%,42,'4. Inköpsdata'!M111=6%,43,'4. Inköpsdata'!M111="Momsfritt",38),"")</f>
        <v/>
      </c>
      <c r="S111" s="227" t="str">
        <f>'APH KIC KIA PC'!S111</f>
        <v xml:space="preserve">  Välj…</v>
      </c>
      <c r="T111" s="373" t="str">
        <f>'APH KIC KIA PC'!E111</f>
        <v/>
      </c>
      <c r="U111" s="227"/>
      <c r="V111" s="223"/>
      <c r="W111" s="223"/>
      <c r="X111" s="223"/>
      <c r="Y111" s="223"/>
      <c r="Z111" s="227" t="str">
        <f>TRIM(IF('1. Artikeldata Grund'!K111="","",IF('1. Artikeldata Grund'!K111=1,_xlfn.CONCAT('1. Artikeldata Grund'!K111," ","dag"),_xlfn.CONCAT('1. Artikeldata Grund'!K111," ","dagar"))))</f>
        <v/>
      </c>
      <c r="AA111" s="227" t="str">
        <f>TRIM(IF('1. Artikeldata Grund'!L111="","",IF('1. Artikeldata Grund'!L111=1,_xlfn.CONCAT('1. Artikeldata Grund'!L111," ","dag"),_xlfn.CONCAT('1. Artikeldata Grund'!L111," ","dagar"))))</f>
        <v/>
      </c>
      <c r="AB111" s="223"/>
      <c r="AC111" s="223"/>
      <c r="AD111" s="223"/>
      <c r="AE111" s="227">
        <v>1</v>
      </c>
      <c r="AF111" s="223"/>
      <c r="AG111" s="269" t="str">
        <f>TRIM('APH KIC KIA PC'!T111)</f>
        <v/>
      </c>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72" t="s">
        <v>2005</v>
      </c>
      <c r="BD111" s="272" t="str">
        <f>IF('2. Artikeldata Utökad'!G111="Välj…","",LEFT('2. Artikeldata Utökad'!G111,1))</f>
        <v xml:space="preserve"> </v>
      </c>
      <c r="BE111" s="223"/>
      <c r="BF111" s="223"/>
      <c r="BG111" s="223"/>
      <c r="BH111" s="223"/>
      <c r="BI111" s="223"/>
      <c r="BJ111" s="223"/>
      <c r="BK111" s="223"/>
      <c r="BL111" s="269" t="str">
        <f>TRIM(IF('APH KIC KIA PC'!S111="WEB","",'2. Artikeldata Utökad'!P111))</f>
        <v/>
      </c>
      <c r="BM111" s="269" t="str">
        <f>TRIM(IF('APH KIC KIA PC'!S111="WEB","",'2. Artikeldata Utökad'!Q111))</f>
        <v/>
      </c>
      <c r="BN111" s="269" t="str">
        <f>TRIM(IF('APH KIC KIA PC'!S111="WEB","",'2. Artikeldata Utökad'!R111))</f>
        <v/>
      </c>
      <c r="BO111" s="269" t="str">
        <f>IF('2. Artikeldata Utökad'!F111="","",'2. Artikeldata Utökad'!F111)</f>
        <v xml:space="preserve">  Välj…</v>
      </c>
      <c r="BP111" s="269" t="str">
        <f>TRIM(IF('2. Artikeldata Utökad'!E111="","",'2. Artikeldata Utökad'!E111))</f>
        <v/>
      </c>
      <c r="BQ111" s="269" t="str">
        <f>TRIM(IF('APH KIC KIA PC'!S111="WEB","",'2. Artikeldata Utökad'!S111))</f>
        <v/>
      </c>
      <c r="BR111" s="227">
        <v>1</v>
      </c>
      <c r="BS111" s="269" t="str">
        <f>TRIM(IF('APH KIC KIA PC'!S111="WEB","",'2. Artikeldata Utökad'!T111))</f>
        <v/>
      </c>
      <c r="BT111" s="223"/>
      <c r="BU111" s="223"/>
      <c r="BV111" s="269" t="str">
        <f>TRIM(IF('APH KIC KIA PC'!M111&lt;&gt;200,'APH KIC KIA PC'!D111,'2. Artikeldata Utökad'!I111))</f>
        <v/>
      </c>
      <c r="BW111" s="269" t="str">
        <f>TRIM('2. Artikeldata Utökad'!D111)</f>
        <v/>
      </c>
      <c r="BX111" s="226" t="str">
        <f>LEFT('2. Artikeldata Utökad'!H111,1)</f>
        <v xml:space="preserve"> </v>
      </c>
      <c r="BY111" s="226" t="str">
        <f>TRIM(LEFT('2. Artikeldata Utökad'!J111,2))</f>
        <v/>
      </c>
      <c r="BZ111" s="227" t="s">
        <v>2005</v>
      </c>
      <c r="CA111" s="223"/>
      <c r="CB111" s="223"/>
      <c r="CC111" s="223"/>
      <c r="CD111" s="223"/>
      <c r="CE111" s="223"/>
    </row>
    <row r="112" spans="1:83" x14ac:dyDescent="0.25">
      <c r="A112" s="228">
        <v>108</v>
      </c>
      <c r="B112" s="228" t="str">
        <f>'APH KIC KIA PC'!I112</f>
        <v>Välj…</v>
      </c>
      <c r="C112" s="228" t="str">
        <f>'APH KIC KIA PC'!K112</f>
        <v>Välj…</v>
      </c>
      <c r="D112" s="227">
        <v>1</v>
      </c>
      <c r="E112" s="269" t="str">
        <f>TRIM('APH KIC KIA PC'!D112)</f>
        <v/>
      </c>
      <c r="F112" s="226" t="str">
        <f>TRIM('1. Artikeldata Grund'!E112)</f>
        <v/>
      </c>
      <c r="G112" s="275" t="s">
        <v>1895</v>
      </c>
      <c r="H112" s="223"/>
      <c r="I112" s="223"/>
      <c r="J112" s="223"/>
      <c r="K112" s="223"/>
      <c r="L112" s="223"/>
      <c r="M112" s="2" cm="1">
        <f t="array" ref="M112">IF('APH KIC KIA PC'!S112&lt;&gt;"WEB",1,_xlfn.IFS('APH KIC KIA PC'!K112=Tabeller!$AI$4,'APH KIC KIA PC'!Q112,'APH KIC KIA PC'!K112=Tabeller!$AI$5,106628))</f>
        <v>1</v>
      </c>
      <c r="N112" s="272" t="str" cm="1">
        <f t="array" ref="N112">TRIM(IFERROR(IF('APH KIC KIA PC'!M112=200,'2. Artikeldata Utökad'!I112,(_xlfn.IFS('APH KIC KIA PC'!K112=Tabeller!$AI$4,'1. Artikeldata Grund'!F112,AND('APH KIC KIA PC'!K112=Tabeller!$AI$5,'APH KIC KIA PC'!M112&lt;&gt;200),'APH KIC KIA PC'!D112,'APH KIC KIA PC'!M112=200,'2. Artikeldata Utökad'!I112))),""))</f>
        <v/>
      </c>
      <c r="O112" s="270" t="str">
        <f>'APH KIC KIA PC'!E112</f>
        <v/>
      </c>
      <c r="P112" s="269" t="str">
        <f>TRIM('APH KIC KIA PC'!R112)</f>
        <v/>
      </c>
      <c r="Q112" s="223"/>
      <c r="R112" s="271" t="str" cm="1">
        <f t="array" ref="R112">IFERROR(_xlfn.IFS('4. Inköpsdata'!M112=25%,41,'4. Inköpsdata'!M112=12%,42,'4. Inköpsdata'!M112=6%,43,'4. Inköpsdata'!M112="Momsfritt",38),"")</f>
        <v/>
      </c>
      <c r="S112" s="227" t="str">
        <f>'APH KIC KIA PC'!S112</f>
        <v xml:space="preserve">  Välj…</v>
      </c>
      <c r="T112" s="373" t="str">
        <f>'APH KIC KIA PC'!E112</f>
        <v/>
      </c>
      <c r="U112" s="227"/>
      <c r="V112" s="223"/>
      <c r="W112" s="223"/>
      <c r="X112" s="223"/>
      <c r="Y112" s="223"/>
      <c r="Z112" s="227" t="str">
        <f>TRIM(IF('1. Artikeldata Grund'!K112="","",IF('1. Artikeldata Grund'!K112=1,_xlfn.CONCAT('1. Artikeldata Grund'!K112," ","dag"),_xlfn.CONCAT('1. Artikeldata Grund'!K112," ","dagar"))))</f>
        <v/>
      </c>
      <c r="AA112" s="227" t="str">
        <f>TRIM(IF('1. Artikeldata Grund'!L112="","",IF('1. Artikeldata Grund'!L112=1,_xlfn.CONCAT('1. Artikeldata Grund'!L112," ","dag"),_xlfn.CONCAT('1. Artikeldata Grund'!L112," ","dagar"))))</f>
        <v/>
      </c>
      <c r="AB112" s="223"/>
      <c r="AC112" s="223"/>
      <c r="AD112" s="223"/>
      <c r="AE112" s="227">
        <v>1</v>
      </c>
      <c r="AF112" s="223"/>
      <c r="AG112" s="269" t="str">
        <f>TRIM('APH KIC KIA PC'!T112)</f>
        <v/>
      </c>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72" t="s">
        <v>2005</v>
      </c>
      <c r="BD112" s="272" t="str">
        <f>IF('2. Artikeldata Utökad'!G112="Välj…","",LEFT('2. Artikeldata Utökad'!G112,1))</f>
        <v xml:space="preserve"> </v>
      </c>
      <c r="BE112" s="223"/>
      <c r="BF112" s="223"/>
      <c r="BG112" s="223"/>
      <c r="BH112" s="223"/>
      <c r="BI112" s="223"/>
      <c r="BJ112" s="223"/>
      <c r="BK112" s="223"/>
      <c r="BL112" s="269" t="str">
        <f>TRIM(IF('APH KIC KIA PC'!S112="WEB","",'2. Artikeldata Utökad'!P112))</f>
        <v/>
      </c>
      <c r="BM112" s="269" t="str">
        <f>TRIM(IF('APH KIC KIA PC'!S112="WEB","",'2. Artikeldata Utökad'!Q112))</f>
        <v/>
      </c>
      <c r="BN112" s="269" t="str">
        <f>TRIM(IF('APH KIC KIA PC'!S112="WEB","",'2. Artikeldata Utökad'!R112))</f>
        <v/>
      </c>
      <c r="BO112" s="269" t="str">
        <f>IF('2. Artikeldata Utökad'!F112="","",'2. Artikeldata Utökad'!F112)</f>
        <v xml:space="preserve">  Välj…</v>
      </c>
      <c r="BP112" s="269" t="str">
        <f>TRIM(IF('2. Artikeldata Utökad'!E112="","",'2. Artikeldata Utökad'!E112))</f>
        <v/>
      </c>
      <c r="BQ112" s="269" t="str">
        <f>TRIM(IF('APH KIC KIA PC'!S112="WEB","",'2. Artikeldata Utökad'!S112))</f>
        <v/>
      </c>
      <c r="BR112" s="227">
        <v>1</v>
      </c>
      <c r="BS112" s="269" t="str">
        <f>TRIM(IF('APH KIC KIA PC'!S112="WEB","",'2. Artikeldata Utökad'!T112))</f>
        <v/>
      </c>
      <c r="BT112" s="223"/>
      <c r="BU112" s="223"/>
      <c r="BV112" s="269" t="str">
        <f>TRIM(IF('APH KIC KIA PC'!M112&lt;&gt;200,'APH KIC KIA PC'!D112,'2. Artikeldata Utökad'!I112))</f>
        <v/>
      </c>
      <c r="BW112" s="269" t="str">
        <f>TRIM('2. Artikeldata Utökad'!D112)</f>
        <v/>
      </c>
      <c r="BX112" s="226" t="str">
        <f>LEFT('2. Artikeldata Utökad'!H112,1)</f>
        <v xml:space="preserve"> </v>
      </c>
      <c r="BY112" s="226" t="str">
        <f>TRIM(LEFT('2. Artikeldata Utökad'!J112,2))</f>
        <v/>
      </c>
      <c r="BZ112" s="227" t="s">
        <v>2005</v>
      </c>
      <c r="CA112" s="223"/>
      <c r="CB112" s="223"/>
      <c r="CC112" s="223"/>
      <c r="CD112" s="223"/>
      <c r="CE112" s="223"/>
    </row>
    <row r="113" spans="1:83" x14ac:dyDescent="0.25">
      <c r="A113" s="228">
        <v>109</v>
      </c>
      <c r="B113" s="228" t="str">
        <f>'APH KIC KIA PC'!I113</f>
        <v>Välj…</v>
      </c>
      <c r="C113" s="228" t="str">
        <f>'APH KIC KIA PC'!K113</f>
        <v>Välj…</v>
      </c>
      <c r="D113" s="227">
        <v>1</v>
      </c>
      <c r="E113" s="269" t="str">
        <f>TRIM('APH KIC KIA PC'!D113)</f>
        <v/>
      </c>
      <c r="F113" s="226" t="str">
        <f>TRIM('1. Artikeldata Grund'!E113)</f>
        <v/>
      </c>
      <c r="G113" s="275" t="s">
        <v>1895</v>
      </c>
      <c r="H113" s="223"/>
      <c r="I113" s="223"/>
      <c r="J113" s="223"/>
      <c r="K113" s="223"/>
      <c r="L113" s="223"/>
      <c r="M113" s="2" cm="1">
        <f t="array" ref="M113">IF('APH KIC KIA PC'!S113&lt;&gt;"WEB",1,_xlfn.IFS('APH KIC KIA PC'!K113=Tabeller!$AI$4,'APH KIC KIA PC'!Q113,'APH KIC KIA PC'!K113=Tabeller!$AI$5,106628))</f>
        <v>1</v>
      </c>
      <c r="N113" s="272" t="str" cm="1">
        <f t="array" ref="N113">TRIM(IFERROR(IF('APH KIC KIA PC'!M113=200,'2. Artikeldata Utökad'!I113,(_xlfn.IFS('APH KIC KIA PC'!K113=Tabeller!$AI$4,'1. Artikeldata Grund'!F113,AND('APH KIC KIA PC'!K113=Tabeller!$AI$5,'APH KIC KIA PC'!M113&lt;&gt;200),'APH KIC KIA PC'!D113,'APH KIC KIA PC'!M113=200,'2. Artikeldata Utökad'!I113))),""))</f>
        <v/>
      </c>
      <c r="O113" s="270" t="str">
        <f>'APH KIC KIA PC'!E113</f>
        <v/>
      </c>
      <c r="P113" s="269" t="str">
        <f>TRIM('APH KIC KIA PC'!R113)</f>
        <v/>
      </c>
      <c r="Q113" s="223"/>
      <c r="R113" s="271" t="str" cm="1">
        <f t="array" ref="R113">IFERROR(_xlfn.IFS('4. Inköpsdata'!M113=25%,41,'4. Inköpsdata'!M113=12%,42,'4. Inköpsdata'!M113=6%,43,'4. Inköpsdata'!M113="Momsfritt",38),"")</f>
        <v/>
      </c>
      <c r="S113" s="227" t="str">
        <f>'APH KIC KIA PC'!S113</f>
        <v xml:space="preserve">  Välj…</v>
      </c>
      <c r="T113" s="373" t="str">
        <f>'APH KIC KIA PC'!E113</f>
        <v/>
      </c>
      <c r="U113" s="227"/>
      <c r="V113" s="223"/>
      <c r="W113" s="223"/>
      <c r="X113" s="223"/>
      <c r="Y113" s="223"/>
      <c r="Z113" s="227" t="str">
        <f>TRIM(IF('1. Artikeldata Grund'!K113="","",IF('1. Artikeldata Grund'!K113=1,_xlfn.CONCAT('1. Artikeldata Grund'!K113," ","dag"),_xlfn.CONCAT('1. Artikeldata Grund'!K113," ","dagar"))))</f>
        <v/>
      </c>
      <c r="AA113" s="227" t="str">
        <f>TRIM(IF('1. Artikeldata Grund'!L113="","",IF('1. Artikeldata Grund'!L113=1,_xlfn.CONCAT('1. Artikeldata Grund'!L113," ","dag"),_xlfn.CONCAT('1. Artikeldata Grund'!L113," ","dagar"))))</f>
        <v/>
      </c>
      <c r="AB113" s="223"/>
      <c r="AC113" s="223"/>
      <c r="AD113" s="223"/>
      <c r="AE113" s="227">
        <v>1</v>
      </c>
      <c r="AF113" s="223"/>
      <c r="AG113" s="269" t="str">
        <f>TRIM('APH KIC KIA PC'!T113)</f>
        <v/>
      </c>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72" t="s">
        <v>2005</v>
      </c>
      <c r="BD113" s="272" t="str">
        <f>IF('2. Artikeldata Utökad'!G113="Välj…","",LEFT('2. Artikeldata Utökad'!G113,1))</f>
        <v xml:space="preserve"> </v>
      </c>
      <c r="BE113" s="223"/>
      <c r="BF113" s="223"/>
      <c r="BG113" s="223"/>
      <c r="BH113" s="223"/>
      <c r="BI113" s="223"/>
      <c r="BJ113" s="223"/>
      <c r="BK113" s="223"/>
      <c r="BL113" s="269" t="str">
        <f>TRIM(IF('APH KIC KIA PC'!S113="WEB","",'2. Artikeldata Utökad'!P113))</f>
        <v/>
      </c>
      <c r="BM113" s="269" t="str">
        <f>TRIM(IF('APH KIC KIA PC'!S113="WEB","",'2. Artikeldata Utökad'!Q113))</f>
        <v/>
      </c>
      <c r="BN113" s="269" t="str">
        <f>TRIM(IF('APH KIC KIA PC'!S113="WEB","",'2. Artikeldata Utökad'!R113))</f>
        <v/>
      </c>
      <c r="BO113" s="269" t="str">
        <f>IF('2. Artikeldata Utökad'!F113="","",'2. Artikeldata Utökad'!F113)</f>
        <v xml:space="preserve">  Välj…</v>
      </c>
      <c r="BP113" s="269" t="str">
        <f>TRIM(IF('2. Artikeldata Utökad'!E113="","",'2. Artikeldata Utökad'!E113))</f>
        <v/>
      </c>
      <c r="BQ113" s="269" t="str">
        <f>TRIM(IF('APH KIC KIA PC'!S113="WEB","",'2. Artikeldata Utökad'!S113))</f>
        <v/>
      </c>
      <c r="BR113" s="227">
        <v>1</v>
      </c>
      <c r="BS113" s="269" t="str">
        <f>TRIM(IF('APH KIC KIA PC'!S113="WEB","",'2. Artikeldata Utökad'!T113))</f>
        <v/>
      </c>
      <c r="BT113" s="223"/>
      <c r="BU113" s="223"/>
      <c r="BV113" s="269" t="str">
        <f>TRIM(IF('APH KIC KIA PC'!M113&lt;&gt;200,'APH KIC KIA PC'!D113,'2. Artikeldata Utökad'!I113))</f>
        <v/>
      </c>
      <c r="BW113" s="269" t="str">
        <f>TRIM('2. Artikeldata Utökad'!D113)</f>
        <v/>
      </c>
      <c r="BX113" s="226" t="str">
        <f>LEFT('2. Artikeldata Utökad'!H113,1)</f>
        <v xml:space="preserve"> </v>
      </c>
      <c r="BY113" s="226" t="str">
        <f>TRIM(LEFT('2. Artikeldata Utökad'!J113,2))</f>
        <v/>
      </c>
      <c r="BZ113" s="227" t="s">
        <v>2005</v>
      </c>
      <c r="CA113" s="223"/>
      <c r="CB113" s="223"/>
      <c r="CC113" s="223"/>
      <c r="CD113" s="223"/>
      <c r="CE113" s="223"/>
    </row>
    <row r="114" spans="1:83" x14ac:dyDescent="0.25">
      <c r="A114" s="225">
        <v>110</v>
      </c>
      <c r="B114" s="228" t="str">
        <f>'APH KIC KIA PC'!I114</f>
        <v>Välj…</v>
      </c>
      <c r="C114" s="228" t="str">
        <f>'APH KIC KIA PC'!K114</f>
        <v>Välj…</v>
      </c>
      <c r="D114" s="227">
        <v>1</v>
      </c>
      <c r="E114" s="269" t="str">
        <f>TRIM('APH KIC KIA PC'!D114)</f>
        <v/>
      </c>
      <c r="F114" s="226" t="str">
        <f>TRIM('1. Artikeldata Grund'!E114)</f>
        <v/>
      </c>
      <c r="G114" s="275" t="s">
        <v>1895</v>
      </c>
      <c r="H114" s="223"/>
      <c r="I114" s="223"/>
      <c r="J114" s="223"/>
      <c r="K114" s="223"/>
      <c r="L114" s="223"/>
      <c r="M114" s="2" cm="1">
        <f t="array" ref="M114">IF('APH KIC KIA PC'!S114&lt;&gt;"WEB",1,_xlfn.IFS('APH KIC KIA PC'!K114=Tabeller!$AI$4,'APH KIC KIA PC'!Q114,'APH KIC KIA PC'!K114=Tabeller!$AI$5,106628))</f>
        <v>1</v>
      </c>
      <c r="N114" s="272" t="str" cm="1">
        <f t="array" ref="N114">TRIM(IFERROR(IF('APH KIC KIA PC'!M114=200,'2. Artikeldata Utökad'!I114,(_xlfn.IFS('APH KIC KIA PC'!K114=Tabeller!$AI$4,'1. Artikeldata Grund'!F114,AND('APH KIC KIA PC'!K114=Tabeller!$AI$5,'APH KIC KIA PC'!M114&lt;&gt;200),'APH KIC KIA PC'!D114,'APH KIC KIA PC'!M114=200,'2. Artikeldata Utökad'!I114))),""))</f>
        <v/>
      </c>
      <c r="O114" s="270" t="str">
        <f>'APH KIC KIA PC'!E114</f>
        <v/>
      </c>
      <c r="P114" s="269" t="str">
        <f>TRIM('APH KIC KIA PC'!R114)</f>
        <v/>
      </c>
      <c r="Q114" s="223"/>
      <c r="R114" s="271" t="str" cm="1">
        <f t="array" ref="R114">IFERROR(_xlfn.IFS('4. Inköpsdata'!M114=25%,41,'4. Inköpsdata'!M114=12%,42,'4. Inköpsdata'!M114=6%,43,'4. Inköpsdata'!M114="Momsfritt",38),"")</f>
        <v/>
      </c>
      <c r="S114" s="227" t="str">
        <f>'APH KIC KIA PC'!S114</f>
        <v xml:space="preserve">  Välj…</v>
      </c>
      <c r="T114" s="373" t="str">
        <f>'APH KIC KIA PC'!E114</f>
        <v/>
      </c>
      <c r="U114" s="227"/>
      <c r="V114" s="223"/>
      <c r="W114" s="223"/>
      <c r="X114" s="223"/>
      <c r="Y114" s="223"/>
      <c r="Z114" s="227" t="str">
        <f>TRIM(IF('1. Artikeldata Grund'!K114="","",IF('1. Artikeldata Grund'!K114=1,_xlfn.CONCAT('1. Artikeldata Grund'!K114," ","dag"),_xlfn.CONCAT('1. Artikeldata Grund'!K114," ","dagar"))))</f>
        <v/>
      </c>
      <c r="AA114" s="227" t="str">
        <f>TRIM(IF('1. Artikeldata Grund'!L114="","",IF('1. Artikeldata Grund'!L114=1,_xlfn.CONCAT('1. Artikeldata Grund'!L114," ","dag"),_xlfn.CONCAT('1. Artikeldata Grund'!L114," ","dagar"))))</f>
        <v/>
      </c>
      <c r="AB114" s="223"/>
      <c r="AC114" s="223"/>
      <c r="AD114" s="223"/>
      <c r="AE114" s="227">
        <v>1</v>
      </c>
      <c r="AF114" s="223"/>
      <c r="AG114" s="269" t="str">
        <f>TRIM('APH KIC KIA PC'!T114)</f>
        <v/>
      </c>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72" t="s">
        <v>2005</v>
      </c>
      <c r="BD114" s="272" t="str">
        <f>IF('2. Artikeldata Utökad'!G114="Välj…","",LEFT('2. Artikeldata Utökad'!G114,1))</f>
        <v xml:space="preserve"> </v>
      </c>
      <c r="BE114" s="223"/>
      <c r="BF114" s="223"/>
      <c r="BG114" s="223"/>
      <c r="BH114" s="223"/>
      <c r="BI114" s="223"/>
      <c r="BJ114" s="223"/>
      <c r="BK114" s="223"/>
      <c r="BL114" s="269" t="str">
        <f>TRIM(IF('APH KIC KIA PC'!S114="WEB","",'2. Artikeldata Utökad'!P114))</f>
        <v/>
      </c>
      <c r="BM114" s="269" t="str">
        <f>TRIM(IF('APH KIC KIA PC'!S114="WEB","",'2. Artikeldata Utökad'!Q114))</f>
        <v/>
      </c>
      <c r="BN114" s="269" t="str">
        <f>TRIM(IF('APH KIC KIA PC'!S114="WEB","",'2. Artikeldata Utökad'!R114))</f>
        <v/>
      </c>
      <c r="BO114" s="269" t="str">
        <f>IF('2. Artikeldata Utökad'!F114="","",'2. Artikeldata Utökad'!F114)</f>
        <v xml:space="preserve">  Välj…</v>
      </c>
      <c r="BP114" s="269" t="str">
        <f>TRIM(IF('2. Artikeldata Utökad'!E114="","",'2. Artikeldata Utökad'!E114))</f>
        <v/>
      </c>
      <c r="BQ114" s="269" t="str">
        <f>TRIM(IF('APH KIC KIA PC'!S114="WEB","",'2. Artikeldata Utökad'!S114))</f>
        <v/>
      </c>
      <c r="BR114" s="227">
        <v>1</v>
      </c>
      <c r="BS114" s="269" t="str">
        <f>TRIM(IF('APH KIC KIA PC'!S114="WEB","",'2. Artikeldata Utökad'!T114))</f>
        <v/>
      </c>
      <c r="BT114" s="223"/>
      <c r="BU114" s="223"/>
      <c r="BV114" s="269" t="str">
        <f>TRIM(IF('APH KIC KIA PC'!M114&lt;&gt;200,'APH KIC KIA PC'!D114,'2. Artikeldata Utökad'!I114))</f>
        <v/>
      </c>
      <c r="BW114" s="269" t="str">
        <f>TRIM('2. Artikeldata Utökad'!D114)</f>
        <v/>
      </c>
      <c r="BX114" s="226" t="str">
        <f>LEFT('2. Artikeldata Utökad'!H114,1)</f>
        <v xml:space="preserve"> </v>
      </c>
      <c r="BY114" s="226" t="str">
        <f>TRIM(LEFT('2. Artikeldata Utökad'!J114,2))</f>
        <v/>
      </c>
      <c r="BZ114" s="227" t="s">
        <v>2005</v>
      </c>
      <c r="CA114" s="223"/>
      <c r="CB114" s="223"/>
      <c r="CC114" s="223"/>
      <c r="CD114" s="223"/>
      <c r="CE114" s="223"/>
    </row>
    <row r="115" spans="1:83" x14ac:dyDescent="0.25">
      <c r="A115" s="228">
        <v>111</v>
      </c>
      <c r="B115" s="228" t="str">
        <f>'APH KIC KIA PC'!I115</f>
        <v>Välj…</v>
      </c>
      <c r="C115" s="228" t="str">
        <f>'APH KIC KIA PC'!K115</f>
        <v>Välj…</v>
      </c>
      <c r="D115" s="227">
        <v>1</v>
      </c>
      <c r="E115" s="269" t="str">
        <f>TRIM('APH KIC KIA PC'!D115)</f>
        <v/>
      </c>
      <c r="F115" s="226" t="str">
        <f>TRIM('1. Artikeldata Grund'!E115)</f>
        <v/>
      </c>
      <c r="G115" s="275" t="s">
        <v>1895</v>
      </c>
      <c r="H115" s="223"/>
      <c r="I115" s="223"/>
      <c r="J115" s="223"/>
      <c r="K115" s="223"/>
      <c r="L115" s="223"/>
      <c r="M115" s="2" cm="1">
        <f t="array" ref="M115">IF('APH KIC KIA PC'!S115&lt;&gt;"WEB",1,_xlfn.IFS('APH KIC KIA PC'!K115=Tabeller!$AI$4,'APH KIC KIA PC'!Q115,'APH KIC KIA PC'!K115=Tabeller!$AI$5,106628))</f>
        <v>1</v>
      </c>
      <c r="N115" s="272" t="str" cm="1">
        <f t="array" ref="N115">TRIM(IFERROR(IF('APH KIC KIA PC'!M115=200,'2. Artikeldata Utökad'!I115,(_xlfn.IFS('APH KIC KIA PC'!K115=Tabeller!$AI$4,'1. Artikeldata Grund'!F115,AND('APH KIC KIA PC'!K115=Tabeller!$AI$5,'APH KIC KIA PC'!M115&lt;&gt;200),'APH KIC KIA PC'!D115,'APH KIC KIA PC'!M115=200,'2. Artikeldata Utökad'!I115))),""))</f>
        <v/>
      </c>
      <c r="O115" s="270" t="str">
        <f>'APH KIC KIA PC'!E115</f>
        <v/>
      </c>
      <c r="P115" s="269" t="str">
        <f>TRIM('APH KIC KIA PC'!R115)</f>
        <v/>
      </c>
      <c r="Q115" s="223"/>
      <c r="R115" s="271" t="str" cm="1">
        <f t="array" ref="R115">IFERROR(_xlfn.IFS('4. Inköpsdata'!M115=25%,41,'4. Inköpsdata'!M115=12%,42,'4. Inköpsdata'!M115=6%,43,'4. Inköpsdata'!M115="Momsfritt",38),"")</f>
        <v/>
      </c>
      <c r="S115" s="227" t="str">
        <f>'APH KIC KIA PC'!S115</f>
        <v xml:space="preserve">  Välj…</v>
      </c>
      <c r="T115" s="373" t="str">
        <f>'APH KIC KIA PC'!E115</f>
        <v/>
      </c>
      <c r="U115" s="227"/>
      <c r="V115" s="223"/>
      <c r="W115" s="223"/>
      <c r="X115" s="223"/>
      <c r="Y115" s="223"/>
      <c r="Z115" s="227" t="str">
        <f>TRIM(IF('1. Artikeldata Grund'!K115="","",IF('1. Artikeldata Grund'!K115=1,_xlfn.CONCAT('1. Artikeldata Grund'!K115," ","dag"),_xlfn.CONCAT('1. Artikeldata Grund'!K115," ","dagar"))))</f>
        <v/>
      </c>
      <c r="AA115" s="227" t="str">
        <f>TRIM(IF('1. Artikeldata Grund'!L115="","",IF('1. Artikeldata Grund'!L115=1,_xlfn.CONCAT('1. Artikeldata Grund'!L115," ","dag"),_xlfn.CONCAT('1. Artikeldata Grund'!L115," ","dagar"))))</f>
        <v/>
      </c>
      <c r="AB115" s="223"/>
      <c r="AC115" s="223"/>
      <c r="AD115" s="223"/>
      <c r="AE115" s="227">
        <v>1</v>
      </c>
      <c r="AF115" s="223"/>
      <c r="AG115" s="269" t="str">
        <f>TRIM('APH KIC KIA PC'!T115)</f>
        <v/>
      </c>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72" t="s">
        <v>2005</v>
      </c>
      <c r="BD115" s="272" t="str">
        <f>IF('2. Artikeldata Utökad'!G115="Välj…","",LEFT('2. Artikeldata Utökad'!G115,1))</f>
        <v xml:space="preserve"> </v>
      </c>
      <c r="BE115" s="223"/>
      <c r="BF115" s="223"/>
      <c r="BG115" s="223"/>
      <c r="BH115" s="223"/>
      <c r="BI115" s="223"/>
      <c r="BJ115" s="223"/>
      <c r="BK115" s="223"/>
      <c r="BL115" s="269" t="str">
        <f>TRIM(IF('APH KIC KIA PC'!S115="WEB","",'2. Artikeldata Utökad'!P115))</f>
        <v/>
      </c>
      <c r="BM115" s="269" t="str">
        <f>TRIM(IF('APH KIC KIA PC'!S115="WEB","",'2. Artikeldata Utökad'!Q115))</f>
        <v/>
      </c>
      <c r="BN115" s="269" t="str">
        <f>TRIM(IF('APH KIC KIA PC'!S115="WEB","",'2. Artikeldata Utökad'!R115))</f>
        <v/>
      </c>
      <c r="BO115" s="269" t="str">
        <f>IF('2. Artikeldata Utökad'!F115="","",'2. Artikeldata Utökad'!F115)</f>
        <v xml:space="preserve">  Välj…</v>
      </c>
      <c r="BP115" s="269" t="str">
        <f>TRIM(IF('2. Artikeldata Utökad'!E115="","",'2. Artikeldata Utökad'!E115))</f>
        <v/>
      </c>
      <c r="BQ115" s="269" t="str">
        <f>TRIM(IF('APH KIC KIA PC'!S115="WEB","",'2. Artikeldata Utökad'!S115))</f>
        <v/>
      </c>
      <c r="BR115" s="227">
        <v>1</v>
      </c>
      <c r="BS115" s="269" t="str">
        <f>TRIM(IF('APH KIC KIA PC'!S115="WEB","",'2. Artikeldata Utökad'!T115))</f>
        <v/>
      </c>
      <c r="BT115" s="223"/>
      <c r="BU115" s="223"/>
      <c r="BV115" s="269" t="str">
        <f>TRIM(IF('APH KIC KIA PC'!M115&lt;&gt;200,'APH KIC KIA PC'!D115,'2. Artikeldata Utökad'!I115))</f>
        <v/>
      </c>
      <c r="BW115" s="269" t="str">
        <f>TRIM('2. Artikeldata Utökad'!D115)</f>
        <v/>
      </c>
      <c r="BX115" s="226" t="str">
        <f>LEFT('2. Artikeldata Utökad'!H115,1)</f>
        <v xml:space="preserve"> </v>
      </c>
      <c r="BY115" s="226" t="str">
        <f>TRIM(LEFT('2. Artikeldata Utökad'!J115,2))</f>
        <v/>
      </c>
      <c r="BZ115" s="227" t="s">
        <v>2005</v>
      </c>
      <c r="CA115" s="223"/>
      <c r="CB115" s="223"/>
      <c r="CC115" s="223"/>
      <c r="CD115" s="223"/>
      <c r="CE115" s="223"/>
    </row>
    <row r="116" spans="1:83" x14ac:dyDescent="0.25">
      <c r="A116" s="228">
        <v>112</v>
      </c>
      <c r="B116" s="228" t="str">
        <f>'APH KIC KIA PC'!I116</f>
        <v>Välj…</v>
      </c>
      <c r="C116" s="228" t="str">
        <f>'APH KIC KIA PC'!K116</f>
        <v>Välj…</v>
      </c>
      <c r="D116" s="227">
        <v>1</v>
      </c>
      <c r="E116" s="269" t="str">
        <f>TRIM('APH KIC KIA PC'!D116)</f>
        <v/>
      </c>
      <c r="F116" s="226" t="str">
        <f>TRIM('1. Artikeldata Grund'!E116)</f>
        <v/>
      </c>
      <c r="G116" s="275" t="s">
        <v>1895</v>
      </c>
      <c r="H116" s="223"/>
      <c r="I116" s="223"/>
      <c r="J116" s="223"/>
      <c r="K116" s="223"/>
      <c r="L116" s="223"/>
      <c r="M116" s="2" cm="1">
        <f t="array" ref="M116">IF('APH KIC KIA PC'!S116&lt;&gt;"WEB",1,_xlfn.IFS('APH KIC KIA PC'!K116=Tabeller!$AI$4,'APH KIC KIA PC'!Q116,'APH KIC KIA PC'!K116=Tabeller!$AI$5,106628))</f>
        <v>1</v>
      </c>
      <c r="N116" s="272" t="str" cm="1">
        <f t="array" ref="N116">TRIM(IFERROR(IF('APH KIC KIA PC'!M116=200,'2. Artikeldata Utökad'!I116,(_xlfn.IFS('APH KIC KIA PC'!K116=Tabeller!$AI$4,'1. Artikeldata Grund'!F116,AND('APH KIC KIA PC'!K116=Tabeller!$AI$5,'APH KIC KIA PC'!M116&lt;&gt;200),'APH KIC KIA PC'!D116,'APH KIC KIA PC'!M116=200,'2. Artikeldata Utökad'!I116))),""))</f>
        <v/>
      </c>
      <c r="O116" s="270" t="str">
        <f>'APH KIC KIA PC'!E116</f>
        <v/>
      </c>
      <c r="P116" s="269" t="str">
        <f>TRIM('APH KIC KIA PC'!R116)</f>
        <v/>
      </c>
      <c r="Q116" s="223"/>
      <c r="R116" s="271" t="str" cm="1">
        <f t="array" ref="R116">IFERROR(_xlfn.IFS('4. Inköpsdata'!M116=25%,41,'4. Inköpsdata'!M116=12%,42,'4. Inköpsdata'!M116=6%,43,'4. Inköpsdata'!M116="Momsfritt",38),"")</f>
        <v/>
      </c>
      <c r="S116" s="227" t="str">
        <f>'APH KIC KIA PC'!S116</f>
        <v xml:space="preserve">  Välj…</v>
      </c>
      <c r="T116" s="373" t="str">
        <f>'APH KIC KIA PC'!E116</f>
        <v/>
      </c>
      <c r="U116" s="227"/>
      <c r="V116" s="223"/>
      <c r="W116" s="223"/>
      <c r="X116" s="223"/>
      <c r="Y116" s="223"/>
      <c r="Z116" s="227" t="str">
        <f>TRIM(IF('1. Artikeldata Grund'!K116="","",IF('1. Artikeldata Grund'!K116=1,_xlfn.CONCAT('1. Artikeldata Grund'!K116," ","dag"),_xlfn.CONCAT('1. Artikeldata Grund'!K116," ","dagar"))))</f>
        <v/>
      </c>
      <c r="AA116" s="227" t="str">
        <f>TRIM(IF('1. Artikeldata Grund'!L116="","",IF('1. Artikeldata Grund'!L116=1,_xlfn.CONCAT('1. Artikeldata Grund'!L116," ","dag"),_xlfn.CONCAT('1. Artikeldata Grund'!L116," ","dagar"))))</f>
        <v/>
      </c>
      <c r="AB116" s="223"/>
      <c r="AC116" s="223"/>
      <c r="AD116" s="223"/>
      <c r="AE116" s="227">
        <v>1</v>
      </c>
      <c r="AF116" s="223"/>
      <c r="AG116" s="269" t="str">
        <f>TRIM('APH KIC KIA PC'!T116)</f>
        <v/>
      </c>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72" t="s">
        <v>2005</v>
      </c>
      <c r="BD116" s="272" t="str">
        <f>IF('2. Artikeldata Utökad'!G116="Välj…","",LEFT('2. Artikeldata Utökad'!G116,1))</f>
        <v xml:space="preserve"> </v>
      </c>
      <c r="BE116" s="223"/>
      <c r="BF116" s="223"/>
      <c r="BG116" s="223"/>
      <c r="BH116" s="223"/>
      <c r="BI116" s="223"/>
      <c r="BJ116" s="223"/>
      <c r="BK116" s="223"/>
      <c r="BL116" s="269" t="str">
        <f>TRIM(IF('APH KIC KIA PC'!S116="WEB","",'2. Artikeldata Utökad'!P116))</f>
        <v/>
      </c>
      <c r="BM116" s="269" t="str">
        <f>TRIM(IF('APH KIC KIA PC'!S116="WEB","",'2. Artikeldata Utökad'!Q116))</f>
        <v/>
      </c>
      <c r="BN116" s="269" t="str">
        <f>TRIM(IF('APH KIC KIA PC'!S116="WEB","",'2. Artikeldata Utökad'!R116))</f>
        <v/>
      </c>
      <c r="BO116" s="269" t="str">
        <f>IF('2. Artikeldata Utökad'!F116="","",'2. Artikeldata Utökad'!F116)</f>
        <v xml:space="preserve">  Välj…</v>
      </c>
      <c r="BP116" s="269" t="str">
        <f>TRIM(IF('2. Artikeldata Utökad'!E116="","",'2. Artikeldata Utökad'!E116))</f>
        <v/>
      </c>
      <c r="BQ116" s="269" t="str">
        <f>TRIM(IF('APH KIC KIA PC'!S116="WEB","",'2. Artikeldata Utökad'!S116))</f>
        <v/>
      </c>
      <c r="BR116" s="227">
        <v>1</v>
      </c>
      <c r="BS116" s="269" t="str">
        <f>TRIM(IF('APH KIC KIA PC'!S116="WEB","",'2. Artikeldata Utökad'!T116))</f>
        <v/>
      </c>
      <c r="BT116" s="223"/>
      <c r="BU116" s="223"/>
      <c r="BV116" s="269" t="str">
        <f>TRIM(IF('APH KIC KIA PC'!M116&lt;&gt;200,'APH KIC KIA PC'!D116,'2. Artikeldata Utökad'!I116))</f>
        <v/>
      </c>
      <c r="BW116" s="269" t="str">
        <f>TRIM('2. Artikeldata Utökad'!D116)</f>
        <v/>
      </c>
      <c r="BX116" s="226" t="str">
        <f>LEFT('2. Artikeldata Utökad'!H116,1)</f>
        <v xml:space="preserve"> </v>
      </c>
      <c r="BY116" s="226" t="str">
        <f>TRIM(LEFT('2. Artikeldata Utökad'!J116,2))</f>
        <v/>
      </c>
      <c r="BZ116" s="227" t="s">
        <v>2005</v>
      </c>
      <c r="CA116" s="223"/>
      <c r="CB116" s="223"/>
      <c r="CC116" s="223"/>
      <c r="CD116" s="223"/>
      <c r="CE116" s="223"/>
    </row>
    <row r="117" spans="1:83" x14ac:dyDescent="0.25">
      <c r="A117" s="228">
        <v>113</v>
      </c>
      <c r="B117" s="228" t="str">
        <f>'APH KIC KIA PC'!I117</f>
        <v>Välj…</v>
      </c>
      <c r="C117" s="228" t="str">
        <f>'APH KIC KIA PC'!K117</f>
        <v>Välj…</v>
      </c>
      <c r="D117" s="227">
        <v>1</v>
      </c>
      <c r="E117" s="269" t="str">
        <f>TRIM('APH KIC KIA PC'!D117)</f>
        <v/>
      </c>
      <c r="F117" s="226" t="str">
        <f>TRIM('1. Artikeldata Grund'!E117)</f>
        <v/>
      </c>
      <c r="G117" s="275" t="s">
        <v>1895</v>
      </c>
      <c r="H117" s="223"/>
      <c r="I117" s="223"/>
      <c r="J117" s="223"/>
      <c r="K117" s="223"/>
      <c r="L117" s="223"/>
      <c r="M117" s="2" cm="1">
        <f t="array" ref="M117">IF('APH KIC KIA PC'!S117&lt;&gt;"WEB",1,_xlfn.IFS('APH KIC KIA PC'!K117=Tabeller!$AI$4,'APH KIC KIA PC'!Q117,'APH KIC KIA PC'!K117=Tabeller!$AI$5,106628))</f>
        <v>1</v>
      </c>
      <c r="N117" s="272" t="str" cm="1">
        <f t="array" ref="N117">TRIM(IFERROR(IF('APH KIC KIA PC'!M117=200,'2. Artikeldata Utökad'!I117,(_xlfn.IFS('APH KIC KIA PC'!K117=Tabeller!$AI$4,'1. Artikeldata Grund'!F117,AND('APH KIC KIA PC'!K117=Tabeller!$AI$5,'APH KIC KIA PC'!M117&lt;&gt;200),'APH KIC KIA PC'!D117,'APH KIC KIA PC'!M117=200,'2. Artikeldata Utökad'!I117))),""))</f>
        <v/>
      </c>
      <c r="O117" s="270" t="str">
        <f>'APH KIC KIA PC'!E117</f>
        <v/>
      </c>
      <c r="P117" s="269" t="str">
        <f>TRIM('APH KIC KIA PC'!R117)</f>
        <v/>
      </c>
      <c r="Q117" s="223"/>
      <c r="R117" s="271" t="str" cm="1">
        <f t="array" ref="R117">IFERROR(_xlfn.IFS('4. Inköpsdata'!M117=25%,41,'4. Inköpsdata'!M117=12%,42,'4. Inköpsdata'!M117=6%,43,'4. Inköpsdata'!M117="Momsfritt",38),"")</f>
        <v/>
      </c>
      <c r="S117" s="227" t="str">
        <f>'APH KIC KIA PC'!S117</f>
        <v xml:space="preserve">  Välj…</v>
      </c>
      <c r="T117" s="373" t="str">
        <f>'APH KIC KIA PC'!E117</f>
        <v/>
      </c>
      <c r="U117" s="227"/>
      <c r="V117" s="223"/>
      <c r="W117" s="223"/>
      <c r="X117" s="223"/>
      <c r="Y117" s="223"/>
      <c r="Z117" s="227" t="str">
        <f>TRIM(IF('1. Artikeldata Grund'!K117="","",IF('1. Artikeldata Grund'!K117=1,_xlfn.CONCAT('1. Artikeldata Grund'!K117," ","dag"),_xlfn.CONCAT('1. Artikeldata Grund'!K117," ","dagar"))))</f>
        <v/>
      </c>
      <c r="AA117" s="227" t="str">
        <f>TRIM(IF('1. Artikeldata Grund'!L117="","",IF('1. Artikeldata Grund'!L117=1,_xlfn.CONCAT('1. Artikeldata Grund'!L117," ","dag"),_xlfn.CONCAT('1. Artikeldata Grund'!L117," ","dagar"))))</f>
        <v/>
      </c>
      <c r="AB117" s="223"/>
      <c r="AC117" s="223"/>
      <c r="AD117" s="223"/>
      <c r="AE117" s="227">
        <v>1</v>
      </c>
      <c r="AF117" s="223"/>
      <c r="AG117" s="269" t="str">
        <f>TRIM('APH KIC KIA PC'!T117)</f>
        <v/>
      </c>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72" t="s">
        <v>2005</v>
      </c>
      <c r="BD117" s="272" t="str">
        <f>IF('2. Artikeldata Utökad'!G117="Välj…","",LEFT('2. Artikeldata Utökad'!G117,1))</f>
        <v xml:space="preserve"> </v>
      </c>
      <c r="BE117" s="223"/>
      <c r="BF117" s="223"/>
      <c r="BG117" s="223"/>
      <c r="BH117" s="223"/>
      <c r="BI117" s="223"/>
      <c r="BJ117" s="223"/>
      <c r="BK117" s="223"/>
      <c r="BL117" s="269" t="str">
        <f>TRIM(IF('APH KIC KIA PC'!S117="WEB","",'2. Artikeldata Utökad'!P117))</f>
        <v/>
      </c>
      <c r="BM117" s="269" t="str">
        <f>TRIM(IF('APH KIC KIA PC'!S117="WEB","",'2. Artikeldata Utökad'!Q117))</f>
        <v/>
      </c>
      <c r="BN117" s="269" t="str">
        <f>TRIM(IF('APH KIC KIA PC'!S117="WEB","",'2. Artikeldata Utökad'!R117))</f>
        <v/>
      </c>
      <c r="BO117" s="269" t="str">
        <f>IF('2. Artikeldata Utökad'!F117="","",'2. Artikeldata Utökad'!F117)</f>
        <v xml:space="preserve">  Välj…</v>
      </c>
      <c r="BP117" s="269" t="str">
        <f>TRIM(IF('2. Artikeldata Utökad'!E117="","",'2. Artikeldata Utökad'!E117))</f>
        <v/>
      </c>
      <c r="BQ117" s="269" t="str">
        <f>TRIM(IF('APH KIC KIA PC'!S117="WEB","",'2. Artikeldata Utökad'!S117))</f>
        <v/>
      </c>
      <c r="BR117" s="227">
        <v>1</v>
      </c>
      <c r="BS117" s="269" t="str">
        <f>TRIM(IF('APH KIC KIA PC'!S117="WEB","",'2. Artikeldata Utökad'!T117))</f>
        <v/>
      </c>
      <c r="BT117" s="223"/>
      <c r="BU117" s="223"/>
      <c r="BV117" s="269" t="str">
        <f>TRIM(IF('APH KIC KIA PC'!M117&lt;&gt;200,'APH KIC KIA PC'!D117,'2. Artikeldata Utökad'!I117))</f>
        <v/>
      </c>
      <c r="BW117" s="269" t="str">
        <f>TRIM('2. Artikeldata Utökad'!D117)</f>
        <v/>
      </c>
      <c r="BX117" s="226" t="str">
        <f>LEFT('2. Artikeldata Utökad'!H117,1)</f>
        <v xml:space="preserve"> </v>
      </c>
      <c r="BY117" s="226" t="str">
        <f>TRIM(LEFT('2. Artikeldata Utökad'!J117,2))</f>
        <v/>
      </c>
      <c r="BZ117" s="227" t="s">
        <v>2005</v>
      </c>
      <c r="CA117" s="223"/>
      <c r="CB117" s="223"/>
      <c r="CC117" s="223"/>
      <c r="CD117" s="223"/>
      <c r="CE117" s="223"/>
    </row>
    <row r="118" spans="1:83" x14ac:dyDescent="0.25">
      <c r="A118" s="228">
        <v>114</v>
      </c>
      <c r="B118" s="228" t="str">
        <f>'APH KIC KIA PC'!I118</f>
        <v>Välj…</v>
      </c>
      <c r="C118" s="228" t="str">
        <f>'APH KIC KIA PC'!K118</f>
        <v>Välj…</v>
      </c>
      <c r="D118" s="227">
        <v>1</v>
      </c>
      <c r="E118" s="269" t="str">
        <f>TRIM('APH KIC KIA PC'!D118)</f>
        <v/>
      </c>
      <c r="F118" s="226" t="str">
        <f>TRIM('1. Artikeldata Grund'!E118)</f>
        <v/>
      </c>
      <c r="G118" s="275" t="s">
        <v>1895</v>
      </c>
      <c r="H118" s="223"/>
      <c r="I118" s="223"/>
      <c r="J118" s="223"/>
      <c r="K118" s="223"/>
      <c r="L118" s="223"/>
      <c r="M118" s="2" cm="1">
        <f t="array" ref="M118">IF('APH KIC KIA PC'!S118&lt;&gt;"WEB",1,_xlfn.IFS('APH KIC KIA PC'!K118=Tabeller!$AI$4,'APH KIC KIA PC'!Q118,'APH KIC KIA PC'!K118=Tabeller!$AI$5,106628))</f>
        <v>1</v>
      </c>
      <c r="N118" s="272" t="str" cm="1">
        <f t="array" ref="N118">TRIM(IFERROR(IF('APH KIC KIA PC'!M118=200,'2. Artikeldata Utökad'!I118,(_xlfn.IFS('APH KIC KIA PC'!K118=Tabeller!$AI$4,'1. Artikeldata Grund'!F118,AND('APH KIC KIA PC'!K118=Tabeller!$AI$5,'APH KIC KIA PC'!M118&lt;&gt;200),'APH KIC KIA PC'!D118,'APH KIC KIA PC'!M118=200,'2. Artikeldata Utökad'!I118))),""))</f>
        <v/>
      </c>
      <c r="O118" s="270" t="str">
        <f>'APH KIC KIA PC'!E118</f>
        <v/>
      </c>
      <c r="P118" s="269" t="str">
        <f>TRIM('APH KIC KIA PC'!R118)</f>
        <v/>
      </c>
      <c r="Q118" s="223"/>
      <c r="R118" s="271" t="str" cm="1">
        <f t="array" ref="R118">IFERROR(_xlfn.IFS('4. Inköpsdata'!M118=25%,41,'4. Inköpsdata'!M118=12%,42,'4. Inköpsdata'!M118=6%,43,'4. Inköpsdata'!M118="Momsfritt",38),"")</f>
        <v/>
      </c>
      <c r="S118" s="227" t="str">
        <f>'APH KIC KIA PC'!S118</f>
        <v xml:space="preserve">  Välj…</v>
      </c>
      <c r="T118" s="373" t="str">
        <f>'APH KIC KIA PC'!E118</f>
        <v/>
      </c>
      <c r="U118" s="227"/>
      <c r="V118" s="223"/>
      <c r="W118" s="223"/>
      <c r="X118" s="223"/>
      <c r="Y118" s="223"/>
      <c r="Z118" s="227" t="str">
        <f>TRIM(IF('1. Artikeldata Grund'!K118="","",IF('1. Artikeldata Grund'!K118=1,_xlfn.CONCAT('1. Artikeldata Grund'!K118," ","dag"),_xlfn.CONCAT('1. Artikeldata Grund'!K118," ","dagar"))))</f>
        <v/>
      </c>
      <c r="AA118" s="227" t="str">
        <f>TRIM(IF('1. Artikeldata Grund'!L118="","",IF('1. Artikeldata Grund'!L118=1,_xlfn.CONCAT('1. Artikeldata Grund'!L118," ","dag"),_xlfn.CONCAT('1. Artikeldata Grund'!L118," ","dagar"))))</f>
        <v/>
      </c>
      <c r="AB118" s="223"/>
      <c r="AC118" s="223"/>
      <c r="AD118" s="223"/>
      <c r="AE118" s="227">
        <v>1</v>
      </c>
      <c r="AF118" s="223"/>
      <c r="AG118" s="269" t="str">
        <f>TRIM('APH KIC KIA PC'!T118)</f>
        <v/>
      </c>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72" t="s">
        <v>2005</v>
      </c>
      <c r="BD118" s="272" t="str">
        <f>IF('2. Artikeldata Utökad'!G118="Välj…","",LEFT('2. Artikeldata Utökad'!G118,1))</f>
        <v xml:space="preserve"> </v>
      </c>
      <c r="BE118" s="223"/>
      <c r="BF118" s="223"/>
      <c r="BG118" s="223"/>
      <c r="BH118" s="223"/>
      <c r="BI118" s="223"/>
      <c r="BJ118" s="223"/>
      <c r="BK118" s="223"/>
      <c r="BL118" s="269" t="str">
        <f>TRIM(IF('APH KIC KIA PC'!S118="WEB","",'2. Artikeldata Utökad'!P118))</f>
        <v/>
      </c>
      <c r="BM118" s="269" t="str">
        <f>TRIM(IF('APH KIC KIA PC'!S118="WEB","",'2. Artikeldata Utökad'!Q118))</f>
        <v/>
      </c>
      <c r="BN118" s="269" t="str">
        <f>TRIM(IF('APH KIC KIA PC'!S118="WEB","",'2. Artikeldata Utökad'!R118))</f>
        <v/>
      </c>
      <c r="BO118" s="269" t="str">
        <f>IF('2. Artikeldata Utökad'!F118="","",'2. Artikeldata Utökad'!F118)</f>
        <v xml:space="preserve">  Välj…</v>
      </c>
      <c r="BP118" s="269" t="str">
        <f>TRIM(IF('2. Artikeldata Utökad'!E118="","",'2. Artikeldata Utökad'!E118))</f>
        <v/>
      </c>
      <c r="BQ118" s="269" t="str">
        <f>TRIM(IF('APH KIC KIA PC'!S118="WEB","",'2. Artikeldata Utökad'!S118))</f>
        <v/>
      </c>
      <c r="BR118" s="227">
        <v>1</v>
      </c>
      <c r="BS118" s="269" t="str">
        <f>TRIM(IF('APH KIC KIA PC'!S118="WEB","",'2. Artikeldata Utökad'!T118))</f>
        <v/>
      </c>
      <c r="BT118" s="223"/>
      <c r="BU118" s="223"/>
      <c r="BV118" s="269" t="str">
        <f>TRIM(IF('APH KIC KIA PC'!M118&lt;&gt;200,'APH KIC KIA PC'!D118,'2. Artikeldata Utökad'!I118))</f>
        <v/>
      </c>
      <c r="BW118" s="269" t="str">
        <f>TRIM('2. Artikeldata Utökad'!D118)</f>
        <v/>
      </c>
      <c r="BX118" s="226" t="str">
        <f>LEFT('2. Artikeldata Utökad'!H118,1)</f>
        <v xml:space="preserve"> </v>
      </c>
      <c r="BY118" s="226" t="str">
        <f>TRIM(LEFT('2. Artikeldata Utökad'!J118,2))</f>
        <v/>
      </c>
      <c r="BZ118" s="227" t="s">
        <v>2005</v>
      </c>
      <c r="CA118" s="223"/>
      <c r="CB118" s="223"/>
      <c r="CC118" s="223"/>
      <c r="CD118" s="223"/>
      <c r="CE118" s="223"/>
    </row>
    <row r="119" spans="1:83" x14ac:dyDescent="0.25">
      <c r="A119" s="228">
        <v>115</v>
      </c>
      <c r="B119" s="228" t="str">
        <f>'APH KIC KIA PC'!I119</f>
        <v>Välj…</v>
      </c>
      <c r="C119" s="228" t="str">
        <f>'APH KIC KIA PC'!K119</f>
        <v>Välj…</v>
      </c>
      <c r="D119" s="227">
        <v>1</v>
      </c>
      <c r="E119" s="269" t="str">
        <f>TRIM('APH KIC KIA PC'!D119)</f>
        <v/>
      </c>
      <c r="F119" s="226" t="str">
        <f>TRIM('1. Artikeldata Grund'!E119)</f>
        <v/>
      </c>
      <c r="G119" s="275" t="s">
        <v>1895</v>
      </c>
      <c r="H119" s="223"/>
      <c r="I119" s="223"/>
      <c r="J119" s="223"/>
      <c r="K119" s="223"/>
      <c r="L119" s="223"/>
      <c r="M119" s="2" cm="1">
        <f t="array" ref="M119">IF('APH KIC KIA PC'!S119&lt;&gt;"WEB",1,_xlfn.IFS('APH KIC KIA PC'!K119=Tabeller!$AI$4,'APH KIC KIA PC'!Q119,'APH KIC KIA PC'!K119=Tabeller!$AI$5,106628))</f>
        <v>1</v>
      </c>
      <c r="N119" s="272" t="str" cm="1">
        <f t="array" ref="N119">TRIM(IFERROR(IF('APH KIC KIA PC'!M119=200,'2. Artikeldata Utökad'!I119,(_xlfn.IFS('APH KIC KIA PC'!K119=Tabeller!$AI$4,'1. Artikeldata Grund'!F119,AND('APH KIC KIA PC'!K119=Tabeller!$AI$5,'APH KIC KIA PC'!M119&lt;&gt;200),'APH KIC KIA PC'!D119,'APH KIC KIA PC'!M119=200,'2. Artikeldata Utökad'!I119))),""))</f>
        <v/>
      </c>
      <c r="O119" s="270" t="str">
        <f>'APH KIC KIA PC'!E119</f>
        <v/>
      </c>
      <c r="P119" s="269" t="str">
        <f>TRIM('APH KIC KIA PC'!R119)</f>
        <v/>
      </c>
      <c r="Q119" s="223"/>
      <c r="R119" s="271" t="str" cm="1">
        <f t="array" ref="R119">IFERROR(_xlfn.IFS('4. Inköpsdata'!M119=25%,41,'4. Inköpsdata'!M119=12%,42,'4. Inköpsdata'!M119=6%,43,'4. Inköpsdata'!M119="Momsfritt",38),"")</f>
        <v/>
      </c>
      <c r="S119" s="227" t="str">
        <f>'APH KIC KIA PC'!S119</f>
        <v xml:space="preserve">  Välj…</v>
      </c>
      <c r="T119" s="373" t="str">
        <f>'APH KIC KIA PC'!E119</f>
        <v/>
      </c>
      <c r="U119" s="227"/>
      <c r="V119" s="223"/>
      <c r="W119" s="223"/>
      <c r="X119" s="223"/>
      <c r="Y119" s="223"/>
      <c r="Z119" s="227" t="str">
        <f>TRIM(IF('1. Artikeldata Grund'!K119="","",IF('1. Artikeldata Grund'!K119=1,_xlfn.CONCAT('1. Artikeldata Grund'!K119," ","dag"),_xlfn.CONCAT('1. Artikeldata Grund'!K119," ","dagar"))))</f>
        <v/>
      </c>
      <c r="AA119" s="227" t="str">
        <f>TRIM(IF('1. Artikeldata Grund'!L119="","",IF('1. Artikeldata Grund'!L119=1,_xlfn.CONCAT('1. Artikeldata Grund'!L119," ","dag"),_xlfn.CONCAT('1. Artikeldata Grund'!L119," ","dagar"))))</f>
        <v/>
      </c>
      <c r="AB119" s="223"/>
      <c r="AC119" s="223"/>
      <c r="AD119" s="223"/>
      <c r="AE119" s="227">
        <v>1</v>
      </c>
      <c r="AF119" s="223"/>
      <c r="AG119" s="269" t="str">
        <f>TRIM('APH KIC KIA PC'!T119)</f>
        <v/>
      </c>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72" t="s">
        <v>2005</v>
      </c>
      <c r="BD119" s="272" t="str">
        <f>IF('2. Artikeldata Utökad'!G119="Välj…","",LEFT('2. Artikeldata Utökad'!G119,1))</f>
        <v xml:space="preserve"> </v>
      </c>
      <c r="BE119" s="223"/>
      <c r="BF119" s="223"/>
      <c r="BG119" s="223"/>
      <c r="BH119" s="223"/>
      <c r="BI119" s="223"/>
      <c r="BJ119" s="223"/>
      <c r="BK119" s="223"/>
      <c r="BL119" s="269" t="str">
        <f>TRIM(IF('APH KIC KIA PC'!S119="WEB","",'2. Artikeldata Utökad'!P119))</f>
        <v/>
      </c>
      <c r="BM119" s="269" t="str">
        <f>TRIM(IF('APH KIC KIA PC'!S119="WEB","",'2. Artikeldata Utökad'!Q119))</f>
        <v/>
      </c>
      <c r="BN119" s="269" t="str">
        <f>TRIM(IF('APH KIC KIA PC'!S119="WEB","",'2. Artikeldata Utökad'!R119))</f>
        <v/>
      </c>
      <c r="BO119" s="269" t="str">
        <f>IF('2. Artikeldata Utökad'!F119="","",'2. Artikeldata Utökad'!F119)</f>
        <v xml:space="preserve">  Välj…</v>
      </c>
      <c r="BP119" s="269" t="str">
        <f>TRIM(IF('2. Artikeldata Utökad'!E119="","",'2. Artikeldata Utökad'!E119))</f>
        <v/>
      </c>
      <c r="BQ119" s="269" t="str">
        <f>TRIM(IF('APH KIC KIA PC'!S119="WEB","",'2. Artikeldata Utökad'!S119))</f>
        <v/>
      </c>
      <c r="BR119" s="227">
        <v>1</v>
      </c>
      <c r="BS119" s="269" t="str">
        <f>TRIM(IF('APH KIC KIA PC'!S119="WEB","",'2. Artikeldata Utökad'!T119))</f>
        <v/>
      </c>
      <c r="BT119" s="223"/>
      <c r="BU119" s="223"/>
      <c r="BV119" s="269" t="str">
        <f>TRIM(IF('APH KIC KIA PC'!M119&lt;&gt;200,'APH KIC KIA PC'!D119,'2. Artikeldata Utökad'!I119))</f>
        <v/>
      </c>
      <c r="BW119" s="269" t="str">
        <f>TRIM('2. Artikeldata Utökad'!D119)</f>
        <v/>
      </c>
      <c r="BX119" s="226" t="str">
        <f>LEFT('2. Artikeldata Utökad'!H119,1)</f>
        <v xml:space="preserve"> </v>
      </c>
      <c r="BY119" s="226" t="str">
        <f>TRIM(LEFT('2. Artikeldata Utökad'!J119,2))</f>
        <v/>
      </c>
      <c r="BZ119" s="227" t="s">
        <v>2005</v>
      </c>
      <c r="CA119" s="223"/>
      <c r="CB119" s="223"/>
      <c r="CC119" s="223"/>
      <c r="CD119" s="223"/>
      <c r="CE119" s="223"/>
    </row>
    <row r="120" spans="1:83" x14ac:dyDescent="0.25">
      <c r="A120" s="228">
        <v>116</v>
      </c>
      <c r="B120" s="228" t="str">
        <f>'APH KIC KIA PC'!I120</f>
        <v>Välj…</v>
      </c>
      <c r="C120" s="228" t="str">
        <f>'APH KIC KIA PC'!K120</f>
        <v>Välj…</v>
      </c>
      <c r="D120" s="227">
        <v>1</v>
      </c>
      <c r="E120" s="269" t="str">
        <f>TRIM('APH KIC KIA PC'!D120)</f>
        <v/>
      </c>
      <c r="F120" s="226" t="str">
        <f>TRIM('1. Artikeldata Grund'!E120)</f>
        <v/>
      </c>
      <c r="G120" s="275" t="s">
        <v>1895</v>
      </c>
      <c r="H120" s="223"/>
      <c r="I120" s="223"/>
      <c r="J120" s="223"/>
      <c r="K120" s="223"/>
      <c r="L120" s="223"/>
      <c r="M120" s="2" cm="1">
        <f t="array" ref="M120">IF('APH KIC KIA PC'!S120&lt;&gt;"WEB",1,_xlfn.IFS('APH KIC KIA PC'!K120=Tabeller!$AI$4,'APH KIC KIA PC'!Q120,'APH KIC KIA PC'!K120=Tabeller!$AI$5,106628))</f>
        <v>1</v>
      </c>
      <c r="N120" s="272" t="str" cm="1">
        <f t="array" ref="N120">TRIM(IFERROR(IF('APH KIC KIA PC'!M120=200,'2. Artikeldata Utökad'!I120,(_xlfn.IFS('APH KIC KIA PC'!K120=Tabeller!$AI$4,'1. Artikeldata Grund'!F120,AND('APH KIC KIA PC'!K120=Tabeller!$AI$5,'APH KIC KIA PC'!M120&lt;&gt;200),'APH KIC KIA PC'!D120,'APH KIC KIA PC'!M120=200,'2. Artikeldata Utökad'!I120))),""))</f>
        <v/>
      </c>
      <c r="O120" s="270" t="str">
        <f>'APH KIC KIA PC'!E120</f>
        <v/>
      </c>
      <c r="P120" s="269" t="str">
        <f>TRIM('APH KIC KIA PC'!R120)</f>
        <v/>
      </c>
      <c r="Q120" s="223"/>
      <c r="R120" s="271" t="str" cm="1">
        <f t="array" ref="R120">IFERROR(_xlfn.IFS('4. Inköpsdata'!M120=25%,41,'4. Inköpsdata'!M120=12%,42,'4. Inköpsdata'!M120=6%,43,'4. Inköpsdata'!M120="Momsfritt",38),"")</f>
        <v/>
      </c>
      <c r="S120" s="227" t="str">
        <f>'APH KIC KIA PC'!S120</f>
        <v xml:space="preserve">  Välj…</v>
      </c>
      <c r="T120" s="373" t="str">
        <f>'APH KIC KIA PC'!E120</f>
        <v/>
      </c>
      <c r="U120" s="227"/>
      <c r="V120" s="223"/>
      <c r="W120" s="223"/>
      <c r="X120" s="223"/>
      <c r="Y120" s="223"/>
      <c r="Z120" s="227" t="str">
        <f>TRIM(IF('1. Artikeldata Grund'!K120="","",IF('1. Artikeldata Grund'!K120=1,_xlfn.CONCAT('1. Artikeldata Grund'!K120," ","dag"),_xlfn.CONCAT('1. Artikeldata Grund'!K120," ","dagar"))))</f>
        <v/>
      </c>
      <c r="AA120" s="227" t="str">
        <f>TRIM(IF('1. Artikeldata Grund'!L120="","",IF('1. Artikeldata Grund'!L120=1,_xlfn.CONCAT('1. Artikeldata Grund'!L120," ","dag"),_xlfn.CONCAT('1. Artikeldata Grund'!L120," ","dagar"))))</f>
        <v/>
      </c>
      <c r="AB120" s="223"/>
      <c r="AC120" s="223"/>
      <c r="AD120" s="223"/>
      <c r="AE120" s="227">
        <v>1</v>
      </c>
      <c r="AF120" s="223"/>
      <c r="AG120" s="269" t="str">
        <f>TRIM('APH KIC KIA PC'!T120)</f>
        <v/>
      </c>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72" t="s">
        <v>2005</v>
      </c>
      <c r="BD120" s="272" t="str">
        <f>IF('2. Artikeldata Utökad'!G120="Välj…","",LEFT('2. Artikeldata Utökad'!G120,1))</f>
        <v xml:space="preserve"> </v>
      </c>
      <c r="BE120" s="223"/>
      <c r="BF120" s="223"/>
      <c r="BG120" s="223"/>
      <c r="BH120" s="223"/>
      <c r="BI120" s="223"/>
      <c r="BJ120" s="223"/>
      <c r="BK120" s="223"/>
      <c r="BL120" s="269" t="str">
        <f>TRIM(IF('APH KIC KIA PC'!S120="WEB","",'2. Artikeldata Utökad'!P120))</f>
        <v/>
      </c>
      <c r="BM120" s="269" t="str">
        <f>TRIM(IF('APH KIC KIA PC'!S120="WEB","",'2. Artikeldata Utökad'!Q120))</f>
        <v/>
      </c>
      <c r="BN120" s="269" t="str">
        <f>TRIM(IF('APH KIC KIA PC'!S120="WEB","",'2. Artikeldata Utökad'!R120))</f>
        <v/>
      </c>
      <c r="BO120" s="269" t="str">
        <f>IF('2. Artikeldata Utökad'!F120="","",'2. Artikeldata Utökad'!F120)</f>
        <v xml:space="preserve">  Välj…</v>
      </c>
      <c r="BP120" s="269" t="str">
        <f>TRIM(IF('2. Artikeldata Utökad'!E120="","",'2. Artikeldata Utökad'!E120))</f>
        <v/>
      </c>
      <c r="BQ120" s="269" t="str">
        <f>TRIM(IF('APH KIC KIA PC'!S120="WEB","",'2. Artikeldata Utökad'!S120))</f>
        <v/>
      </c>
      <c r="BR120" s="227">
        <v>1</v>
      </c>
      <c r="BS120" s="269" t="str">
        <f>TRIM(IF('APH KIC KIA PC'!S120="WEB","",'2. Artikeldata Utökad'!T120))</f>
        <v/>
      </c>
      <c r="BT120" s="223"/>
      <c r="BU120" s="223"/>
      <c r="BV120" s="269" t="str">
        <f>TRIM(IF('APH KIC KIA PC'!M120&lt;&gt;200,'APH KIC KIA PC'!D120,'2. Artikeldata Utökad'!I120))</f>
        <v/>
      </c>
      <c r="BW120" s="269" t="str">
        <f>TRIM('2. Artikeldata Utökad'!D120)</f>
        <v/>
      </c>
      <c r="BX120" s="226" t="str">
        <f>LEFT('2. Artikeldata Utökad'!H120,1)</f>
        <v xml:space="preserve"> </v>
      </c>
      <c r="BY120" s="226" t="str">
        <f>TRIM(LEFT('2. Artikeldata Utökad'!J120,2))</f>
        <v/>
      </c>
      <c r="BZ120" s="227" t="s">
        <v>2005</v>
      </c>
      <c r="CA120" s="223"/>
      <c r="CB120" s="223"/>
      <c r="CC120" s="223"/>
      <c r="CD120" s="223"/>
      <c r="CE120" s="223"/>
    </row>
    <row r="121" spans="1:83" x14ac:dyDescent="0.25">
      <c r="A121" s="225">
        <v>117</v>
      </c>
      <c r="B121" s="228" t="str">
        <f>'APH KIC KIA PC'!I121</f>
        <v>Välj…</v>
      </c>
      <c r="C121" s="228" t="str">
        <f>'APH KIC KIA PC'!K121</f>
        <v>Välj…</v>
      </c>
      <c r="D121" s="227">
        <v>1</v>
      </c>
      <c r="E121" s="269" t="str">
        <f>TRIM('APH KIC KIA PC'!D121)</f>
        <v/>
      </c>
      <c r="F121" s="226" t="str">
        <f>TRIM('1. Artikeldata Grund'!E121)</f>
        <v/>
      </c>
      <c r="G121" s="275" t="s">
        <v>1895</v>
      </c>
      <c r="H121" s="223"/>
      <c r="I121" s="223"/>
      <c r="J121" s="223"/>
      <c r="K121" s="223"/>
      <c r="L121" s="223"/>
      <c r="M121" s="2" cm="1">
        <f t="array" ref="M121">IF('APH KIC KIA PC'!S121&lt;&gt;"WEB",1,_xlfn.IFS('APH KIC KIA PC'!K121=Tabeller!$AI$4,'APH KIC KIA PC'!Q121,'APH KIC KIA PC'!K121=Tabeller!$AI$5,106628))</f>
        <v>1</v>
      </c>
      <c r="N121" s="272" t="str" cm="1">
        <f t="array" ref="N121">TRIM(IFERROR(IF('APH KIC KIA PC'!M121=200,'2. Artikeldata Utökad'!I121,(_xlfn.IFS('APH KIC KIA PC'!K121=Tabeller!$AI$4,'1. Artikeldata Grund'!F121,AND('APH KIC KIA PC'!K121=Tabeller!$AI$5,'APH KIC KIA PC'!M121&lt;&gt;200),'APH KIC KIA PC'!D121,'APH KIC KIA PC'!M121=200,'2. Artikeldata Utökad'!I121))),""))</f>
        <v/>
      </c>
      <c r="O121" s="270" t="str">
        <f>'APH KIC KIA PC'!E121</f>
        <v/>
      </c>
      <c r="P121" s="269" t="str">
        <f>TRIM('APH KIC KIA PC'!R121)</f>
        <v/>
      </c>
      <c r="Q121" s="223"/>
      <c r="R121" s="271" t="str" cm="1">
        <f t="array" ref="R121">IFERROR(_xlfn.IFS('4. Inköpsdata'!M121=25%,41,'4. Inköpsdata'!M121=12%,42,'4. Inköpsdata'!M121=6%,43,'4. Inköpsdata'!M121="Momsfritt",38),"")</f>
        <v/>
      </c>
      <c r="S121" s="227" t="str">
        <f>'APH KIC KIA PC'!S121</f>
        <v xml:space="preserve">  Välj…</v>
      </c>
      <c r="T121" s="373" t="str">
        <f>'APH KIC KIA PC'!E121</f>
        <v/>
      </c>
      <c r="U121" s="227"/>
      <c r="V121" s="223"/>
      <c r="W121" s="223"/>
      <c r="X121" s="223"/>
      <c r="Y121" s="223"/>
      <c r="Z121" s="227" t="str">
        <f>TRIM(IF('1. Artikeldata Grund'!K121="","",IF('1. Artikeldata Grund'!K121=1,_xlfn.CONCAT('1. Artikeldata Grund'!K121," ","dag"),_xlfn.CONCAT('1. Artikeldata Grund'!K121," ","dagar"))))</f>
        <v/>
      </c>
      <c r="AA121" s="227" t="str">
        <f>TRIM(IF('1. Artikeldata Grund'!L121="","",IF('1. Artikeldata Grund'!L121=1,_xlfn.CONCAT('1. Artikeldata Grund'!L121," ","dag"),_xlfn.CONCAT('1. Artikeldata Grund'!L121," ","dagar"))))</f>
        <v/>
      </c>
      <c r="AB121" s="223"/>
      <c r="AC121" s="223"/>
      <c r="AD121" s="223"/>
      <c r="AE121" s="227">
        <v>1</v>
      </c>
      <c r="AF121" s="223"/>
      <c r="AG121" s="269" t="str">
        <f>TRIM('APH KIC KIA PC'!T121)</f>
        <v/>
      </c>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72" t="s">
        <v>2005</v>
      </c>
      <c r="BD121" s="272" t="str">
        <f>IF('2. Artikeldata Utökad'!G121="Välj…","",LEFT('2. Artikeldata Utökad'!G121,1))</f>
        <v xml:space="preserve"> </v>
      </c>
      <c r="BE121" s="223"/>
      <c r="BF121" s="223"/>
      <c r="BG121" s="223"/>
      <c r="BH121" s="223"/>
      <c r="BI121" s="223"/>
      <c r="BJ121" s="223"/>
      <c r="BK121" s="223"/>
      <c r="BL121" s="269" t="str">
        <f>TRIM(IF('APH KIC KIA PC'!S121="WEB","",'2. Artikeldata Utökad'!P121))</f>
        <v/>
      </c>
      <c r="BM121" s="269" t="str">
        <f>TRIM(IF('APH KIC KIA PC'!S121="WEB","",'2. Artikeldata Utökad'!Q121))</f>
        <v/>
      </c>
      <c r="BN121" s="269" t="str">
        <f>TRIM(IF('APH KIC KIA PC'!S121="WEB","",'2. Artikeldata Utökad'!R121))</f>
        <v/>
      </c>
      <c r="BO121" s="269" t="str">
        <f>IF('2. Artikeldata Utökad'!F121="","",'2. Artikeldata Utökad'!F121)</f>
        <v xml:space="preserve">  Välj…</v>
      </c>
      <c r="BP121" s="269" t="str">
        <f>TRIM(IF('2. Artikeldata Utökad'!E121="","",'2. Artikeldata Utökad'!E121))</f>
        <v/>
      </c>
      <c r="BQ121" s="269" t="str">
        <f>TRIM(IF('APH KIC KIA PC'!S121="WEB","",'2. Artikeldata Utökad'!S121))</f>
        <v/>
      </c>
      <c r="BR121" s="227">
        <v>1</v>
      </c>
      <c r="BS121" s="269" t="str">
        <f>TRIM(IF('APH KIC KIA PC'!S121="WEB","",'2. Artikeldata Utökad'!T121))</f>
        <v/>
      </c>
      <c r="BT121" s="223"/>
      <c r="BU121" s="223"/>
      <c r="BV121" s="269" t="str">
        <f>TRIM(IF('APH KIC KIA PC'!M121&lt;&gt;200,'APH KIC KIA PC'!D121,'2. Artikeldata Utökad'!I121))</f>
        <v/>
      </c>
      <c r="BW121" s="269" t="str">
        <f>TRIM('2. Artikeldata Utökad'!D121)</f>
        <v/>
      </c>
      <c r="BX121" s="226" t="str">
        <f>LEFT('2. Artikeldata Utökad'!H121,1)</f>
        <v xml:space="preserve"> </v>
      </c>
      <c r="BY121" s="226" t="str">
        <f>TRIM(LEFT('2. Artikeldata Utökad'!J121,2))</f>
        <v/>
      </c>
      <c r="BZ121" s="227" t="s">
        <v>2005</v>
      </c>
      <c r="CA121" s="223"/>
      <c r="CB121" s="223"/>
      <c r="CC121" s="223"/>
      <c r="CD121" s="223"/>
      <c r="CE121" s="223"/>
    </row>
    <row r="122" spans="1:83" x14ac:dyDescent="0.25">
      <c r="A122" s="228">
        <v>118</v>
      </c>
      <c r="B122" s="228" t="str">
        <f>'APH KIC KIA PC'!I122</f>
        <v>Välj…</v>
      </c>
      <c r="C122" s="228" t="str">
        <f>'APH KIC KIA PC'!K122</f>
        <v>Välj…</v>
      </c>
      <c r="D122" s="227">
        <v>1</v>
      </c>
      <c r="E122" s="269" t="str">
        <f>TRIM('APH KIC KIA PC'!D122)</f>
        <v/>
      </c>
      <c r="F122" s="226" t="str">
        <f>TRIM('1. Artikeldata Grund'!E122)</f>
        <v/>
      </c>
      <c r="G122" s="275" t="s">
        <v>1895</v>
      </c>
      <c r="H122" s="223"/>
      <c r="I122" s="223"/>
      <c r="J122" s="223"/>
      <c r="K122" s="223"/>
      <c r="L122" s="223"/>
      <c r="M122" s="2" cm="1">
        <f t="array" ref="M122">IF('APH KIC KIA PC'!S122&lt;&gt;"WEB",1,_xlfn.IFS('APH KIC KIA PC'!K122=Tabeller!$AI$4,'APH KIC KIA PC'!Q122,'APH KIC KIA PC'!K122=Tabeller!$AI$5,106628))</f>
        <v>1</v>
      </c>
      <c r="N122" s="272" t="str" cm="1">
        <f t="array" ref="N122">TRIM(IFERROR(IF('APH KIC KIA PC'!M122=200,'2. Artikeldata Utökad'!I122,(_xlfn.IFS('APH KIC KIA PC'!K122=Tabeller!$AI$4,'1. Artikeldata Grund'!F122,AND('APH KIC KIA PC'!K122=Tabeller!$AI$5,'APH KIC KIA PC'!M122&lt;&gt;200),'APH KIC KIA PC'!D122,'APH KIC KIA PC'!M122=200,'2. Artikeldata Utökad'!I122))),""))</f>
        <v/>
      </c>
      <c r="O122" s="270" t="str">
        <f>'APH KIC KIA PC'!E122</f>
        <v/>
      </c>
      <c r="P122" s="269" t="str">
        <f>TRIM('APH KIC KIA PC'!R122)</f>
        <v/>
      </c>
      <c r="Q122" s="223"/>
      <c r="R122" s="271" t="str" cm="1">
        <f t="array" ref="R122">IFERROR(_xlfn.IFS('4. Inköpsdata'!M122=25%,41,'4. Inköpsdata'!M122=12%,42,'4. Inköpsdata'!M122=6%,43,'4. Inköpsdata'!M122="Momsfritt",38),"")</f>
        <v/>
      </c>
      <c r="S122" s="227" t="str">
        <f>'APH KIC KIA PC'!S122</f>
        <v xml:space="preserve">  Välj…</v>
      </c>
      <c r="T122" s="373" t="str">
        <f>'APH KIC KIA PC'!E122</f>
        <v/>
      </c>
      <c r="U122" s="227"/>
      <c r="V122" s="223"/>
      <c r="W122" s="223"/>
      <c r="X122" s="223"/>
      <c r="Y122" s="223"/>
      <c r="Z122" s="227" t="str">
        <f>TRIM(IF('1. Artikeldata Grund'!K122="","",IF('1. Artikeldata Grund'!K122=1,_xlfn.CONCAT('1. Artikeldata Grund'!K122," ","dag"),_xlfn.CONCAT('1. Artikeldata Grund'!K122," ","dagar"))))</f>
        <v/>
      </c>
      <c r="AA122" s="227" t="str">
        <f>TRIM(IF('1. Artikeldata Grund'!L122="","",IF('1. Artikeldata Grund'!L122=1,_xlfn.CONCAT('1. Artikeldata Grund'!L122," ","dag"),_xlfn.CONCAT('1. Artikeldata Grund'!L122," ","dagar"))))</f>
        <v/>
      </c>
      <c r="AB122" s="223"/>
      <c r="AC122" s="223"/>
      <c r="AD122" s="223"/>
      <c r="AE122" s="227">
        <v>1</v>
      </c>
      <c r="AF122" s="223"/>
      <c r="AG122" s="269" t="str">
        <f>TRIM('APH KIC KIA PC'!T122)</f>
        <v/>
      </c>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72" t="s">
        <v>2005</v>
      </c>
      <c r="BD122" s="272" t="str">
        <f>IF('2. Artikeldata Utökad'!G122="Välj…","",LEFT('2. Artikeldata Utökad'!G122,1))</f>
        <v xml:space="preserve"> </v>
      </c>
      <c r="BE122" s="223"/>
      <c r="BF122" s="223"/>
      <c r="BG122" s="223"/>
      <c r="BH122" s="223"/>
      <c r="BI122" s="223"/>
      <c r="BJ122" s="223"/>
      <c r="BK122" s="223"/>
      <c r="BL122" s="269" t="str">
        <f>TRIM(IF('APH KIC KIA PC'!S122="WEB","",'2. Artikeldata Utökad'!P122))</f>
        <v/>
      </c>
      <c r="BM122" s="269" t="str">
        <f>TRIM(IF('APH KIC KIA PC'!S122="WEB","",'2. Artikeldata Utökad'!Q122))</f>
        <v/>
      </c>
      <c r="BN122" s="269" t="str">
        <f>TRIM(IF('APH KIC KIA PC'!S122="WEB","",'2. Artikeldata Utökad'!R122))</f>
        <v/>
      </c>
      <c r="BO122" s="269" t="str">
        <f>IF('2. Artikeldata Utökad'!F122="","",'2. Artikeldata Utökad'!F122)</f>
        <v xml:space="preserve">  Välj…</v>
      </c>
      <c r="BP122" s="269" t="str">
        <f>TRIM(IF('2. Artikeldata Utökad'!E122="","",'2. Artikeldata Utökad'!E122))</f>
        <v/>
      </c>
      <c r="BQ122" s="269" t="str">
        <f>TRIM(IF('APH KIC KIA PC'!S122="WEB","",'2. Artikeldata Utökad'!S122))</f>
        <v/>
      </c>
      <c r="BR122" s="227">
        <v>1</v>
      </c>
      <c r="BS122" s="269" t="str">
        <f>TRIM(IF('APH KIC KIA PC'!S122="WEB","",'2. Artikeldata Utökad'!T122))</f>
        <v/>
      </c>
      <c r="BT122" s="223"/>
      <c r="BU122" s="223"/>
      <c r="BV122" s="269" t="str">
        <f>TRIM(IF('APH KIC KIA PC'!M122&lt;&gt;200,'APH KIC KIA PC'!D122,'2. Artikeldata Utökad'!I122))</f>
        <v/>
      </c>
      <c r="BW122" s="269" t="str">
        <f>TRIM('2. Artikeldata Utökad'!D122)</f>
        <v/>
      </c>
      <c r="BX122" s="226" t="str">
        <f>LEFT('2. Artikeldata Utökad'!H122,1)</f>
        <v xml:space="preserve"> </v>
      </c>
      <c r="BY122" s="226" t="str">
        <f>TRIM(LEFT('2. Artikeldata Utökad'!J122,2))</f>
        <v/>
      </c>
      <c r="BZ122" s="227" t="s">
        <v>2005</v>
      </c>
      <c r="CA122" s="223"/>
      <c r="CB122" s="223"/>
      <c r="CC122" s="223"/>
      <c r="CD122" s="223"/>
      <c r="CE122" s="223"/>
    </row>
    <row r="123" spans="1:83" x14ac:dyDescent="0.25">
      <c r="A123" s="228">
        <v>119</v>
      </c>
      <c r="B123" s="228" t="str">
        <f>'APH KIC KIA PC'!I123</f>
        <v>Välj…</v>
      </c>
      <c r="C123" s="228" t="str">
        <f>'APH KIC KIA PC'!K123</f>
        <v>Välj…</v>
      </c>
      <c r="D123" s="227">
        <v>1</v>
      </c>
      <c r="E123" s="269" t="str">
        <f>TRIM('APH KIC KIA PC'!D123)</f>
        <v/>
      </c>
      <c r="F123" s="226" t="str">
        <f>TRIM('1. Artikeldata Grund'!E123)</f>
        <v/>
      </c>
      <c r="G123" s="275" t="s">
        <v>1895</v>
      </c>
      <c r="H123" s="223"/>
      <c r="I123" s="223"/>
      <c r="J123" s="223"/>
      <c r="K123" s="223"/>
      <c r="L123" s="223"/>
      <c r="M123" s="2" cm="1">
        <f t="array" ref="M123">IF('APH KIC KIA PC'!S123&lt;&gt;"WEB",1,_xlfn.IFS('APH KIC KIA PC'!K123=Tabeller!$AI$4,'APH KIC KIA PC'!Q123,'APH KIC KIA PC'!K123=Tabeller!$AI$5,106628))</f>
        <v>1</v>
      </c>
      <c r="N123" s="272" t="str" cm="1">
        <f t="array" ref="N123">TRIM(IFERROR(IF('APH KIC KIA PC'!M123=200,'2. Artikeldata Utökad'!I123,(_xlfn.IFS('APH KIC KIA PC'!K123=Tabeller!$AI$4,'1. Artikeldata Grund'!F123,AND('APH KIC KIA PC'!K123=Tabeller!$AI$5,'APH KIC KIA PC'!M123&lt;&gt;200),'APH KIC KIA PC'!D123,'APH KIC KIA PC'!M123=200,'2. Artikeldata Utökad'!I123))),""))</f>
        <v/>
      </c>
      <c r="O123" s="270" t="str">
        <f>'APH KIC KIA PC'!E123</f>
        <v/>
      </c>
      <c r="P123" s="269" t="str">
        <f>TRIM('APH KIC KIA PC'!R123)</f>
        <v/>
      </c>
      <c r="Q123" s="223"/>
      <c r="R123" s="271" t="str" cm="1">
        <f t="array" ref="R123">IFERROR(_xlfn.IFS('4. Inköpsdata'!M123=25%,41,'4. Inköpsdata'!M123=12%,42,'4. Inköpsdata'!M123=6%,43,'4. Inköpsdata'!M123="Momsfritt",38),"")</f>
        <v/>
      </c>
      <c r="S123" s="227" t="str">
        <f>'APH KIC KIA PC'!S123</f>
        <v xml:space="preserve">  Välj…</v>
      </c>
      <c r="T123" s="373" t="str">
        <f>'APH KIC KIA PC'!E123</f>
        <v/>
      </c>
      <c r="U123" s="227"/>
      <c r="V123" s="223"/>
      <c r="W123" s="223"/>
      <c r="X123" s="223"/>
      <c r="Y123" s="223"/>
      <c r="Z123" s="227" t="str">
        <f>TRIM(IF('1. Artikeldata Grund'!K123="","",IF('1. Artikeldata Grund'!K123=1,_xlfn.CONCAT('1. Artikeldata Grund'!K123," ","dag"),_xlfn.CONCAT('1. Artikeldata Grund'!K123," ","dagar"))))</f>
        <v/>
      </c>
      <c r="AA123" s="227" t="str">
        <f>TRIM(IF('1. Artikeldata Grund'!L123="","",IF('1. Artikeldata Grund'!L123=1,_xlfn.CONCAT('1. Artikeldata Grund'!L123," ","dag"),_xlfn.CONCAT('1. Artikeldata Grund'!L123," ","dagar"))))</f>
        <v/>
      </c>
      <c r="AB123" s="223"/>
      <c r="AC123" s="223"/>
      <c r="AD123" s="223"/>
      <c r="AE123" s="227">
        <v>1</v>
      </c>
      <c r="AF123" s="223"/>
      <c r="AG123" s="269" t="str">
        <f>TRIM('APH KIC KIA PC'!T123)</f>
        <v/>
      </c>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72" t="s">
        <v>2005</v>
      </c>
      <c r="BD123" s="272" t="str">
        <f>IF('2. Artikeldata Utökad'!G123="Välj…","",LEFT('2. Artikeldata Utökad'!G123,1))</f>
        <v xml:space="preserve"> </v>
      </c>
      <c r="BE123" s="223"/>
      <c r="BF123" s="223"/>
      <c r="BG123" s="223"/>
      <c r="BH123" s="223"/>
      <c r="BI123" s="223"/>
      <c r="BJ123" s="223"/>
      <c r="BK123" s="223"/>
      <c r="BL123" s="269" t="str">
        <f>TRIM(IF('APH KIC KIA PC'!S123="WEB","",'2. Artikeldata Utökad'!P123))</f>
        <v/>
      </c>
      <c r="BM123" s="269" t="str">
        <f>TRIM(IF('APH KIC KIA PC'!S123="WEB","",'2. Artikeldata Utökad'!Q123))</f>
        <v/>
      </c>
      <c r="BN123" s="269" t="str">
        <f>TRIM(IF('APH KIC KIA PC'!S123="WEB","",'2. Artikeldata Utökad'!R123))</f>
        <v/>
      </c>
      <c r="BO123" s="269" t="str">
        <f>IF('2. Artikeldata Utökad'!F123="","",'2. Artikeldata Utökad'!F123)</f>
        <v xml:space="preserve">  Välj…</v>
      </c>
      <c r="BP123" s="269" t="str">
        <f>TRIM(IF('2. Artikeldata Utökad'!E123="","",'2. Artikeldata Utökad'!E123))</f>
        <v/>
      </c>
      <c r="BQ123" s="269" t="str">
        <f>TRIM(IF('APH KIC KIA PC'!S123="WEB","",'2. Artikeldata Utökad'!S123))</f>
        <v/>
      </c>
      <c r="BR123" s="227">
        <v>1</v>
      </c>
      <c r="BS123" s="269" t="str">
        <f>TRIM(IF('APH KIC KIA PC'!S123="WEB","",'2. Artikeldata Utökad'!T123))</f>
        <v/>
      </c>
      <c r="BT123" s="223"/>
      <c r="BU123" s="223"/>
      <c r="BV123" s="269" t="str">
        <f>TRIM(IF('APH KIC KIA PC'!M123&lt;&gt;200,'APH KIC KIA PC'!D123,'2. Artikeldata Utökad'!I123))</f>
        <v/>
      </c>
      <c r="BW123" s="269" t="str">
        <f>TRIM('2. Artikeldata Utökad'!D123)</f>
        <v/>
      </c>
      <c r="BX123" s="226" t="str">
        <f>LEFT('2. Artikeldata Utökad'!H123,1)</f>
        <v xml:space="preserve"> </v>
      </c>
      <c r="BY123" s="226" t="str">
        <f>TRIM(LEFT('2. Artikeldata Utökad'!J123,2))</f>
        <v/>
      </c>
      <c r="BZ123" s="227" t="s">
        <v>2005</v>
      </c>
      <c r="CA123" s="223"/>
      <c r="CB123" s="223"/>
      <c r="CC123" s="223"/>
      <c r="CD123" s="223"/>
      <c r="CE123" s="223"/>
    </row>
    <row r="124" spans="1:83" x14ac:dyDescent="0.25">
      <c r="A124" s="228">
        <v>120</v>
      </c>
      <c r="B124" s="228" t="str">
        <f>'APH KIC KIA PC'!I124</f>
        <v>Välj…</v>
      </c>
      <c r="C124" s="228" t="str">
        <f>'APH KIC KIA PC'!K124</f>
        <v>Välj…</v>
      </c>
      <c r="D124" s="227">
        <v>1</v>
      </c>
      <c r="E124" s="269" t="str">
        <f>TRIM('APH KIC KIA PC'!D124)</f>
        <v/>
      </c>
      <c r="F124" s="226" t="str">
        <f>TRIM('1. Artikeldata Grund'!E124)</f>
        <v/>
      </c>
      <c r="G124" s="275" t="s">
        <v>1895</v>
      </c>
      <c r="H124" s="223"/>
      <c r="I124" s="223"/>
      <c r="J124" s="223"/>
      <c r="K124" s="223"/>
      <c r="L124" s="223"/>
      <c r="M124" s="2" cm="1">
        <f t="array" ref="M124">IF('APH KIC KIA PC'!S124&lt;&gt;"WEB",1,_xlfn.IFS('APH KIC KIA PC'!K124=Tabeller!$AI$4,'APH KIC KIA PC'!Q124,'APH KIC KIA PC'!K124=Tabeller!$AI$5,106628))</f>
        <v>1</v>
      </c>
      <c r="N124" s="272" t="str" cm="1">
        <f t="array" ref="N124">TRIM(IFERROR(IF('APH KIC KIA PC'!M124=200,'2. Artikeldata Utökad'!I124,(_xlfn.IFS('APH KIC KIA PC'!K124=Tabeller!$AI$4,'1. Artikeldata Grund'!F124,AND('APH KIC KIA PC'!K124=Tabeller!$AI$5,'APH KIC KIA PC'!M124&lt;&gt;200),'APH KIC KIA PC'!D124,'APH KIC KIA PC'!M124=200,'2. Artikeldata Utökad'!I124))),""))</f>
        <v/>
      </c>
      <c r="O124" s="270" t="str">
        <f>'APH KIC KIA PC'!E124</f>
        <v/>
      </c>
      <c r="P124" s="269" t="str">
        <f>TRIM('APH KIC KIA PC'!R124)</f>
        <v/>
      </c>
      <c r="Q124" s="223"/>
      <c r="R124" s="271" t="str" cm="1">
        <f t="array" ref="R124">IFERROR(_xlfn.IFS('4. Inköpsdata'!M124=25%,41,'4. Inköpsdata'!M124=12%,42,'4. Inköpsdata'!M124=6%,43,'4. Inköpsdata'!M124="Momsfritt",38),"")</f>
        <v/>
      </c>
      <c r="S124" s="227" t="str">
        <f>'APH KIC KIA PC'!S124</f>
        <v xml:space="preserve">  Välj…</v>
      </c>
      <c r="T124" s="373" t="str">
        <f>'APH KIC KIA PC'!E124</f>
        <v/>
      </c>
      <c r="U124" s="227"/>
      <c r="V124" s="223"/>
      <c r="W124" s="223"/>
      <c r="X124" s="223"/>
      <c r="Y124" s="223"/>
      <c r="Z124" s="227" t="str">
        <f>TRIM(IF('1. Artikeldata Grund'!K124="","",IF('1. Artikeldata Grund'!K124=1,_xlfn.CONCAT('1. Artikeldata Grund'!K124," ","dag"),_xlfn.CONCAT('1. Artikeldata Grund'!K124," ","dagar"))))</f>
        <v/>
      </c>
      <c r="AA124" s="227" t="str">
        <f>TRIM(IF('1. Artikeldata Grund'!L124="","",IF('1. Artikeldata Grund'!L124=1,_xlfn.CONCAT('1. Artikeldata Grund'!L124," ","dag"),_xlfn.CONCAT('1. Artikeldata Grund'!L124," ","dagar"))))</f>
        <v/>
      </c>
      <c r="AB124" s="223"/>
      <c r="AC124" s="223"/>
      <c r="AD124" s="223"/>
      <c r="AE124" s="227">
        <v>1</v>
      </c>
      <c r="AF124" s="223"/>
      <c r="AG124" s="269" t="str">
        <f>TRIM('APH KIC KIA PC'!T124)</f>
        <v/>
      </c>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72" t="s">
        <v>2005</v>
      </c>
      <c r="BD124" s="272" t="str">
        <f>IF('2. Artikeldata Utökad'!G124="Välj…","",LEFT('2. Artikeldata Utökad'!G124,1))</f>
        <v xml:space="preserve"> </v>
      </c>
      <c r="BE124" s="223"/>
      <c r="BF124" s="223"/>
      <c r="BG124" s="223"/>
      <c r="BH124" s="223"/>
      <c r="BI124" s="223"/>
      <c r="BJ124" s="223"/>
      <c r="BK124" s="223"/>
      <c r="BL124" s="269" t="str">
        <f>TRIM(IF('APH KIC KIA PC'!S124="WEB","",'2. Artikeldata Utökad'!P124))</f>
        <v/>
      </c>
      <c r="BM124" s="269" t="str">
        <f>TRIM(IF('APH KIC KIA PC'!S124="WEB","",'2. Artikeldata Utökad'!Q124))</f>
        <v/>
      </c>
      <c r="BN124" s="269" t="str">
        <f>TRIM(IF('APH KIC KIA PC'!S124="WEB","",'2. Artikeldata Utökad'!R124))</f>
        <v/>
      </c>
      <c r="BO124" s="269" t="str">
        <f>IF('2. Artikeldata Utökad'!F124="","",'2. Artikeldata Utökad'!F124)</f>
        <v xml:space="preserve">  Välj…</v>
      </c>
      <c r="BP124" s="269" t="str">
        <f>TRIM(IF('2. Artikeldata Utökad'!E124="","",'2. Artikeldata Utökad'!E124))</f>
        <v/>
      </c>
      <c r="BQ124" s="269" t="str">
        <f>TRIM(IF('APH KIC KIA PC'!S124="WEB","",'2. Artikeldata Utökad'!S124))</f>
        <v/>
      </c>
      <c r="BR124" s="227">
        <v>1</v>
      </c>
      <c r="BS124" s="269" t="str">
        <f>TRIM(IF('APH KIC KIA PC'!S124="WEB","",'2. Artikeldata Utökad'!T124))</f>
        <v/>
      </c>
      <c r="BT124" s="223"/>
      <c r="BU124" s="223"/>
      <c r="BV124" s="269" t="str">
        <f>TRIM(IF('APH KIC KIA PC'!M124&lt;&gt;200,'APH KIC KIA PC'!D124,'2. Artikeldata Utökad'!I124))</f>
        <v/>
      </c>
      <c r="BW124" s="269" t="str">
        <f>TRIM('2. Artikeldata Utökad'!D124)</f>
        <v/>
      </c>
      <c r="BX124" s="226" t="str">
        <f>LEFT('2. Artikeldata Utökad'!H124,1)</f>
        <v xml:space="preserve"> </v>
      </c>
      <c r="BY124" s="226" t="str">
        <f>TRIM(LEFT('2. Artikeldata Utökad'!J124,2))</f>
        <v/>
      </c>
      <c r="BZ124" s="227" t="s">
        <v>2005</v>
      </c>
      <c r="CA124" s="223"/>
      <c r="CB124" s="223"/>
      <c r="CC124" s="223"/>
      <c r="CD124" s="223"/>
      <c r="CE124" s="223"/>
    </row>
    <row r="125" spans="1:83" x14ac:dyDescent="0.25">
      <c r="A125" s="228">
        <v>121</v>
      </c>
      <c r="B125" s="228" t="str">
        <f>'APH KIC KIA PC'!I125</f>
        <v>Välj…</v>
      </c>
      <c r="C125" s="228" t="str">
        <f>'APH KIC KIA PC'!K125</f>
        <v>Välj…</v>
      </c>
      <c r="D125" s="227">
        <v>1</v>
      </c>
      <c r="E125" s="269" t="str">
        <f>TRIM('APH KIC KIA PC'!D125)</f>
        <v/>
      </c>
      <c r="F125" s="226" t="str">
        <f>TRIM('1. Artikeldata Grund'!E125)</f>
        <v/>
      </c>
      <c r="G125" s="275" t="s">
        <v>1895</v>
      </c>
      <c r="H125" s="223"/>
      <c r="I125" s="223"/>
      <c r="J125" s="223"/>
      <c r="K125" s="223"/>
      <c r="L125" s="223"/>
      <c r="M125" s="2" cm="1">
        <f t="array" ref="M125">IF('APH KIC KIA PC'!S125&lt;&gt;"WEB",1,_xlfn.IFS('APH KIC KIA PC'!K125=Tabeller!$AI$4,'APH KIC KIA PC'!Q125,'APH KIC KIA PC'!K125=Tabeller!$AI$5,106628))</f>
        <v>1</v>
      </c>
      <c r="N125" s="272" t="str" cm="1">
        <f t="array" ref="N125">TRIM(IFERROR(IF('APH KIC KIA PC'!M125=200,'2. Artikeldata Utökad'!I125,(_xlfn.IFS('APH KIC KIA PC'!K125=Tabeller!$AI$4,'1. Artikeldata Grund'!F125,AND('APH KIC KIA PC'!K125=Tabeller!$AI$5,'APH KIC KIA PC'!M125&lt;&gt;200),'APH KIC KIA PC'!D125,'APH KIC KIA PC'!M125=200,'2. Artikeldata Utökad'!I125))),""))</f>
        <v/>
      </c>
      <c r="O125" s="270" t="str">
        <f>'APH KIC KIA PC'!E125</f>
        <v/>
      </c>
      <c r="P125" s="269" t="str">
        <f>TRIM('APH KIC KIA PC'!R125)</f>
        <v/>
      </c>
      <c r="Q125" s="223"/>
      <c r="R125" s="271" t="str" cm="1">
        <f t="array" ref="R125">IFERROR(_xlfn.IFS('4. Inköpsdata'!M125=25%,41,'4. Inköpsdata'!M125=12%,42,'4. Inköpsdata'!M125=6%,43,'4. Inköpsdata'!M125="Momsfritt",38),"")</f>
        <v/>
      </c>
      <c r="S125" s="227" t="str">
        <f>'APH KIC KIA PC'!S125</f>
        <v xml:space="preserve">  Välj…</v>
      </c>
      <c r="T125" s="373" t="str">
        <f>'APH KIC KIA PC'!E125</f>
        <v/>
      </c>
      <c r="U125" s="227"/>
      <c r="V125" s="223"/>
      <c r="W125" s="223"/>
      <c r="X125" s="223"/>
      <c r="Y125" s="223"/>
      <c r="Z125" s="227" t="str">
        <f>TRIM(IF('1. Artikeldata Grund'!K125="","",IF('1. Artikeldata Grund'!K125=1,_xlfn.CONCAT('1. Artikeldata Grund'!K125," ","dag"),_xlfn.CONCAT('1. Artikeldata Grund'!K125," ","dagar"))))</f>
        <v/>
      </c>
      <c r="AA125" s="227" t="str">
        <f>TRIM(IF('1. Artikeldata Grund'!L125="","",IF('1. Artikeldata Grund'!L125=1,_xlfn.CONCAT('1. Artikeldata Grund'!L125," ","dag"),_xlfn.CONCAT('1. Artikeldata Grund'!L125," ","dagar"))))</f>
        <v/>
      </c>
      <c r="AB125" s="223"/>
      <c r="AC125" s="223"/>
      <c r="AD125" s="223"/>
      <c r="AE125" s="227">
        <v>1</v>
      </c>
      <c r="AF125" s="223"/>
      <c r="AG125" s="269" t="str">
        <f>TRIM('APH KIC KIA PC'!T125)</f>
        <v/>
      </c>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72" t="s">
        <v>2005</v>
      </c>
      <c r="BD125" s="272" t="str">
        <f>IF('2. Artikeldata Utökad'!G125="Välj…","",LEFT('2. Artikeldata Utökad'!G125,1))</f>
        <v xml:space="preserve"> </v>
      </c>
      <c r="BE125" s="223"/>
      <c r="BF125" s="223"/>
      <c r="BG125" s="223"/>
      <c r="BH125" s="223"/>
      <c r="BI125" s="223"/>
      <c r="BJ125" s="223"/>
      <c r="BK125" s="223"/>
      <c r="BL125" s="269" t="str">
        <f>TRIM(IF('APH KIC KIA PC'!S125="WEB","",'2. Artikeldata Utökad'!P125))</f>
        <v/>
      </c>
      <c r="BM125" s="269" t="str">
        <f>TRIM(IF('APH KIC KIA PC'!S125="WEB","",'2. Artikeldata Utökad'!Q125))</f>
        <v/>
      </c>
      <c r="BN125" s="269" t="str">
        <f>TRIM(IF('APH KIC KIA PC'!S125="WEB","",'2. Artikeldata Utökad'!R125))</f>
        <v/>
      </c>
      <c r="BO125" s="269" t="str">
        <f>IF('2. Artikeldata Utökad'!F125="","",'2. Artikeldata Utökad'!F125)</f>
        <v xml:space="preserve">  Välj…</v>
      </c>
      <c r="BP125" s="269" t="str">
        <f>TRIM(IF('2. Artikeldata Utökad'!E125="","",'2. Artikeldata Utökad'!E125))</f>
        <v/>
      </c>
      <c r="BQ125" s="269" t="str">
        <f>TRIM(IF('APH KIC KIA PC'!S125="WEB","",'2. Artikeldata Utökad'!S125))</f>
        <v/>
      </c>
      <c r="BR125" s="227">
        <v>1</v>
      </c>
      <c r="BS125" s="269" t="str">
        <f>TRIM(IF('APH KIC KIA PC'!S125="WEB","",'2. Artikeldata Utökad'!T125))</f>
        <v/>
      </c>
      <c r="BT125" s="223"/>
      <c r="BU125" s="223"/>
      <c r="BV125" s="269" t="str">
        <f>TRIM(IF('APH KIC KIA PC'!M125&lt;&gt;200,'APH KIC KIA PC'!D125,'2. Artikeldata Utökad'!I125))</f>
        <v/>
      </c>
      <c r="BW125" s="269" t="str">
        <f>TRIM('2. Artikeldata Utökad'!D125)</f>
        <v/>
      </c>
      <c r="BX125" s="226" t="str">
        <f>LEFT('2. Artikeldata Utökad'!H125,1)</f>
        <v xml:space="preserve"> </v>
      </c>
      <c r="BY125" s="226" t="str">
        <f>TRIM(LEFT('2. Artikeldata Utökad'!J125,2))</f>
        <v/>
      </c>
      <c r="BZ125" s="227" t="s">
        <v>2005</v>
      </c>
      <c r="CA125" s="223"/>
      <c r="CB125" s="223"/>
      <c r="CC125" s="223"/>
      <c r="CD125" s="223"/>
      <c r="CE125" s="223"/>
    </row>
    <row r="126" spans="1:83" x14ac:dyDescent="0.25">
      <c r="A126" s="228">
        <v>122</v>
      </c>
      <c r="B126" s="228" t="str">
        <f>'APH KIC KIA PC'!I126</f>
        <v>Välj…</v>
      </c>
      <c r="C126" s="228" t="str">
        <f>'APH KIC KIA PC'!K126</f>
        <v>Välj…</v>
      </c>
      <c r="D126" s="227">
        <v>1</v>
      </c>
      <c r="E126" s="269" t="str">
        <f>TRIM('APH KIC KIA PC'!D126)</f>
        <v/>
      </c>
      <c r="F126" s="226" t="str">
        <f>TRIM('1. Artikeldata Grund'!E126)</f>
        <v/>
      </c>
      <c r="G126" s="275" t="s">
        <v>1895</v>
      </c>
      <c r="H126" s="223"/>
      <c r="I126" s="223"/>
      <c r="J126" s="223"/>
      <c r="K126" s="223"/>
      <c r="L126" s="223"/>
      <c r="M126" s="2" cm="1">
        <f t="array" ref="M126">IF('APH KIC KIA PC'!S126&lt;&gt;"WEB",1,_xlfn.IFS('APH KIC KIA PC'!K126=Tabeller!$AI$4,'APH KIC KIA PC'!Q126,'APH KIC KIA PC'!K126=Tabeller!$AI$5,106628))</f>
        <v>1</v>
      </c>
      <c r="N126" s="272" t="str" cm="1">
        <f t="array" ref="N126">TRIM(IFERROR(IF('APH KIC KIA PC'!M126=200,'2. Artikeldata Utökad'!I126,(_xlfn.IFS('APH KIC KIA PC'!K126=Tabeller!$AI$4,'1. Artikeldata Grund'!F126,AND('APH KIC KIA PC'!K126=Tabeller!$AI$5,'APH KIC KIA PC'!M126&lt;&gt;200),'APH KIC KIA PC'!D126,'APH KIC KIA PC'!M126=200,'2. Artikeldata Utökad'!I126))),""))</f>
        <v/>
      </c>
      <c r="O126" s="270" t="str">
        <f>'APH KIC KIA PC'!E126</f>
        <v/>
      </c>
      <c r="P126" s="269" t="str">
        <f>TRIM('APH KIC KIA PC'!R126)</f>
        <v/>
      </c>
      <c r="Q126" s="223"/>
      <c r="R126" s="271" t="str" cm="1">
        <f t="array" ref="R126">IFERROR(_xlfn.IFS('4. Inköpsdata'!M126=25%,41,'4. Inköpsdata'!M126=12%,42,'4. Inköpsdata'!M126=6%,43,'4. Inköpsdata'!M126="Momsfritt",38),"")</f>
        <v/>
      </c>
      <c r="S126" s="227" t="str">
        <f>'APH KIC KIA PC'!S126</f>
        <v xml:space="preserve">  Välj…</v>
      </c>
      <c r="T126" s="373" t="str">
        <f>'APH KIC KIA PC'!E126</f>
        <v/>
      </c>
      <c r="U126" s="227"/>
      <c r="V126" s="223"/>
      <c r="W126" s="223"/>
      <c r="X126" s="223"/>
      <c r="Y126" s="223"/>
      <c r="Z126" s="227" t="str">
        <f>TRIM(IF('1. Artikeldata Grund'!K126="","",IF('1. Artikeldata Grund'!K126=1,_xlfn.CONCAT('1. Artikeldata Grund'!K126," ","dag"),_xlfn.CONCAT('1. Artikeldata Grund'!K126," ","dagar"))))</f>
        <v/>
      </c>
      <c r="AA126" s="227" t="str">
        <f>TRIM(IF('1. Artikeldata Grund'!L126="","",IF('1. Artikeldata Grund'!L126=1,_xlfn.CONCAT('1. Artikeldata Grund'!L126," ","dag"),_xlfn.CONCAT('1. Artikeldata Grund'!L126," ","dagar"))))</f>
        <v/>
      </c>
      <c r="AB126" s="223"/>
      <c r="AC126" s="223"/>
      <c r="AD126" s="223"/>
      <c r="AE126" s="227">
        <v>1</v>
      </c>
      <c r="AF126" s="223"/>
      <c r="AG126" s="269" t="str">
        <f>TRIM('APH KIC KIA PC'!T126)</f>
        <v/>
      </c>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72" t="s">
        <v>2005</v>
      </c>
      <c r="BD126" s="272" t="str">
        <f>IF('2. Artikeldata Utökad'!G126="Välj…","",LEFT('2. Artikeldata Utökad'!G126,1))</f>
        <v xml:space="preserve"> </v>
      </c>
      <c r="BE126" s="223"/>
      <c r="BF126" s="223"/>
      <c r="BG126" s="223"/>
      <c r="BH126" s="223"/>
      <c r="BI126" s="223"/>
      <c r="BJ126" s="223"/>
      <c r="BK126" s="223"/>
      <c r="BL126" s="269" t="str">
        <f>TRIM(IF('APH KIC KIA PC'!S126="WEB","",'2. Artikeldata Utökad'!P126))</f>
        <v/>
      </c>
      <c r="BM126" s="269" t="str">
        <f>TRIM(IF('APH KIC KIA PC'!S126="WEB","",'2. Artikeldata Utökad'!Q126))</f>
        <v/>
      </c>
      <c r="BN126" s="269" t="str">
        <f>TRIM(IF('APH KIC KIA PC'!S126="WEB","",'2. Artikeldata Utökad'!R126))</f>
        <v/>
      </c>
      <c r="BO126" s="269" t="str">
        <f>IF('2. Artikeldata Utökad'!F126="","",'2. Artikeldata Utökad'!F126)</f>
        <v xml:space="preserve">  Välj…</v>
      </c>
      <c r="BP126" s="269" t="str">
        <f>TRIM(IF('2. Artikeldata Utökad'!E126="","",'2. Artikeldata Utökad'!E126))</f>
        <v/>
      </c>
      <c r="BQ126" s="269" t="str">
        <f>TRIM(IF('APH KIC KIA PC'!S126="WEB","",'2. Artikeldata Utökad'!S126))</f>
        <v/>
      </c>
      <c r="BR126" s="227">
        <v>1</v>
      </c>
      <c r="BS126" s="269" t="str">
        <f>TRIM(IF('APH KIC KIA PC'!S126="WEB","",'2. Artikeldata Utökad'!T126))</f>
        <v/>
      </c>
      <c r="BT126" s="223"/>
      <c r="BU126" s="223"/>
      <c r="BV126" s="269" t="str">
        <f>TRIM(IF('APH KIC KIA PC'!M126&lt;&gt;200,'APH KIC KIA PC'!D126,'2. Artikeldata Utökad'!I126))</f>
        <v/>
      </c>
      <c r="BW126" s="269" t="str">
        <f>TRIM('2. Artikeldata Utökad'!D126)</f>
        <v/>
      </c>
      <c r="BX126" s="226" t="str">
        <f>LEFT('2. Artikeldata Utökad'!H126,1)</f>
        <v xml:space="preserve"> </v>
      </c>
      <c r="BY126" s="226" t="str">
        <f>TRIM(LEFT('2. Artikeldata Utökad'!J126,2))</f>
        <v/>
      </c>
      <c r="BZ126" s="227" t="s">
        <v>2005</v>
      </c>
      <c r="CA126" s="223"/>
      <c r="CB126" s="223"/>
      <c r="CC126" s="223"/>
      <c r="CD126" s="223"/>
      <c r="CE126" s="223"/>
    </row>
    <row r="127" spans="1:83" x14ac:dyDescent="0.25">
      <c r="A127" s="228">
        <v>123</v>
      </c>
      <c r="B127" s="228" t="str">
        <f>'APH KIC KIA PC'!I127</f>
        <v>Välj…</v>
      </c>
      <c r="C127" s="228" t="str">
        <f>'APH KIC KIA PC'!K127</f>
        <v>Välj…</v>
      </c>
      <c r="D127" s="227">
        <v>1</v>
      </c>
      <c r="E127" s="269" t="str">
        <f>TRIM('APH KIC KIA PC'!D127)</f>
        <v/>
      </c>
      <c r="F127" s="226" t="str">
        <f>TRIM('1. Artikeldata Grund'!E127)</f>
        <v/>
      </c>
      <c r="G127" s="275" t="s">
        <v>1895</v>
      </c>
      <c r="H127" s="223"/>
      <c r="I127" s="223"/>
      <c r="J127" s="223"/>
      <c r="K127" s="223"/>
      <c r="L127" s="223"/>
      <c r="M127" s="2" cm="1">
        <f t="array" ref="M127">IF('APH KIC KIA PC'!S127&lt;&gt;"WEB",1,_xlfn.IFS('APH KIC KIA PC'!K127=Tabeller!$AI$4,'APH KIC KIA PC'!Q127,'APH KIC KIA PC'!K127=Tabeller!$AI$5,106628))</f>
        <v>1</v>
      </c>
      <c r="N127" s="272" t="str" cm="1">
        <f t="array" ref="N127">TRIM(IFERROR(IF('APH KIC KIA PC'!M127=200,'2. Artikeldata Utökad'!I127,(_xlfn.IFS('APH KIC KIA PC'!K127=Tabeller!$AI$4,'1. Artikeldata Grund'!F127,AND('APH KIC KIA PC'!K127=Tabeller!$AI$5,'APH KIC KIA PC'!M127&lt;&gt;200),'APH KIC KIA PC'!D127,'APH KIC KIA PC'!M127=200,'2. Artikeldata Utökad'!I127))),""))</f>
        <v/>
      </c>
      <c r="O127" s="270" t="str">
        <f>'APH KIC KIA PC'!E127</f>
        <v/>
      </c>
      <c r="P127" s="269" t="str">
        <f>TRIM('APH KIC KIA PC'!R127)</f>
        <v/>
      </c>
      <c r="Q127" s="223"/>
      <c r="R127" s="271" t="str" cm="1">
        <f t="array" ref="R127">IFERROR(_xlfn.IFS('4. Inköpsdata'!M127=25%,41,'4. Inköpsdata'!M127=12%,42,'4. Inköpsdata'!M127=6%,43,'4. Inköpsdata'!M127="Momsfritt",38),"")</f>
        <v/>
      </c>
      <c r="S127" s="227" t="str">
        <f>'APH KIC KIA PC'!S127</f>
        <v xml:space="preserve">  Välj…</v>
      </c>
      <c r="T127" s="373" t="str">
        <f>'APH KIC KIA PC'!E127</f>
        <v/>
      </c>
      <c r="U127" s="227"/>
      <c r="V127" s="223"/>
      <c r="W127" s="223"/>
      <c r="X127" s="223"/>
      <c r="Y127" s="223"/>
      <c r="Z127" s="227" t="str">
        <f>TRIM(IF('1. Artikeldata Grund'!K127="","",IF('1. Artikeldata Grund'!K127=1,_xlfn.CONCAT('1. Artikeldata Grund'!K127," ","dag"),_xlfn.CONCAT('1. Artikeldata Grund'!K127," ","dagar"))))</f>
        <v/>
      </c>
      <c r="AA127" s="227" t="str">
        <f>TRIM(IF('1. Artikeldata Grund'!L127="","",IF('1. Artikeldata Grund'!L127=1,_xlfn.CONCAT('1. Artikeldata Grund'!L127," ","dag"),_xlfn.CONCAT('1. Artikeldata Grund'!L127," ","dagar"))))</f>
        <v/>
      </c>
      <c r="AB127" s="223"/>
      <c r="AC127" s="223"/>
      <c r="AD127" s="223"/>
      <c r="AE127" s="227">
        <v>1</v>
      </c>
      <c r="AF127" s="223"/>
      <c r="AG127" s="269" t="str">
        <f>TRIM('APH KIC KIA PC'!T127)</f>
        <v/>
      </c>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72" t="s">
        <v>2005</v>
      </c>
      <c r="BD127" s="272" t="str">
        <f>IF('2. Artikeldata Utökad'!G127="Välj…","",LEFT('2. Artikeldata Utökad'!G127,1))</f>
        <v xml:space="preserve"> </v>
      </c>
      <c r="BE127" s="223"/>
      <c r="BF127" s="223"/>
      <c r="BG127" s="223"/>
      <c r="BH127" s="223"/>
      <c r="BI127" s="223"/>
      <c r="BJ127" s="223"/>
      <c r="BK127" s="223"/>
      <c r="BL127" s="269" t="str">
        <f>TRIM(IF('APH KIC KIA PC'!S127="WEB","",'2. Artikeldata Utökad'!P127))</f>
        <v/>
      </c>
      <c r="BM127" s="269" t="str">
        <f>TRIM(IF('APH KIC KIA PC'!S127="WEB","",'2. Artikeldata Utökad'!Q127))</f>
        <v/>
      </c>
      <c r="BN127" s="269" t="str">
        <f>TRIM(IF('APH KIC KIA PC'!S127="WEB","",'2. Artikeldata Utökad'!R127))</f>
        <v/>
      </c>
      <c r="BO127" s="269" t="str">
        <f>IF('2. Artikeldata Utökad'!F127="","",'2. Artikeldata Utökad'!F127)</f>
        <v xml:space="preserve">  Välj…</v>
      </c>
      <c r="BP127" s="269" t="str">
        <f>TRIM(IF('2. Artikeldata Utökad'!E127="","",'2. Artikeldata Utökad'!E127))</f>
        <v/>
      </c>
      <c r="BQ127" s="269" t="str">
        <f>TRIM(IF('APH KIC KIA PC'!S127="WEB","",'2. Artikeldata Utökad'!S127))</f>
        <v/>
      </c>
      <c r="BR127" s="227">
        <v>1</v>
      </c>
      <c r="BS127" s="269" t="str">
        <f>TRIM(IF('APH KIC KIA PC'!S127="WEB","",'2. Artikeldata Utökad'!T127))</f>
        <v/>
      </c>
      <c r="BT127" s="223"/>
      <c r="BU127" s="223"/>
      <c r="BV127" s="269" t="str">
        <f>TRIM(IF('APH KIC KIA PC'!M127&lt;&gt;200,'APH KIC KIA PC'!D127,'2. Artikeldata Utökad'!I127))</f>
        <v/>
      </c>
      <c r="BW127" s="269" t="str">
        <f>TRIM('2. Artikeldata Utökad'!D127)</f>
        <v/>
      </c>
      <c r="BX127" s="226" t="str">
        <f>LEFT('2. Artikeldata Utökad'!H127,1)</f>
        <v xml:space="preserve"> </v>
      </c>
      <c r="BY127" s="226" t="str">
        <f>TRIM(LEFT('2. Artikeldata Utökad'!J127,2))</f>
        <v/>
      </c>
      <c r="BZ127" s="227" t="s">
        <v>2005</v>
      </c>
      <c r="CA127" s="223"/>
      <c r="CB127" s="223"/>
      <c r="CC127" s="223"/>
      <c r="CD127" s="223"/>
      <c r="CE127" s="223"/>
    </row>
    <row r="128" spans="1:83" x14ac:dyDescent="0.25">
      <c r="A128" s="225">
        <v>124</v>
      </c>
      <c r="B128" s="228" t="str">
        <f>'APH KIC KIA PC'!I128</f>
        <v>Välj…</v>
      </c>
      <c r="C128" s="228" t="str">
        <f>'APH KIC KIA PC'!K128</f>
        <v>Välj…</v>
      </c>
      <c r="D128" s="227">
        <v>1</v>
      </c>
      <c r="E128" s="269" t="str">
        <f>TRIM('APH KIC KIA PC'!D128)</f>
        <v/>
      </c>
      <c r="F128" s="226" t="str">
        <f>TRIM('1. Artikeldata Grund'!E128)</f>
        <v/>
      </c>
      <c r="G128" s="275" t="s">
        <v>1895</v>
      </c>
      <c r="H128" s="223"/>
      <c r="I128" s="223"/>
      <c r="J128" s="223"/>
      <c r="K128" s="223"/>
      <c r="L128" s="223"/>
      <c r="M128" s="2" cm="1">
        <f t="array" ref="M128">IF('APH KIC KIA PC'!S128&lt;&gt;"WEB",1,_xlfn.IFS('APH KIC KIA PC'!K128=Tabeller!$AI$4,'APH KIC KIA PC'!Q128,'APH KIC KIA PC'!K128=Tabeller!$AI$5,106628))</f>
        <v>1</v>
      </c>
      <c r="N128" s="272" t="str" cm="1">
        <f t="array" ref="N128">TRIM(IFERROR(IF('APH KIC KIA PC'!M128=200,'2. Artikeldata Utökad'!I128,(_xlfn.IFS('APH KIC KIA PC'!K128=Tabeller!$AI$4,'1. Artikeldata Grund'!F128,AND('APH KIC KIA PC'!K128=Tabeller!$AI$5,'APH KIC KIA PC'!M128&lt;&gt;200),'APH KIC KIA PC'!D128,'APH KIC KIA PC'!M128=200,'2. Artikeldata Utökad'!I128))),""))</f>
        <v/>
      </c>
      <c r="O128" s="270" t="str">
        <f>'APH KIC KIA PC'!E128</f>
        <v/>
      </c>
      <c r="P128" s="269" t="str">
        <f>TRIM('APH KIC KIA PC'!R128)</f>
        <v/>
      </c>
      <c r="Q128" s="223"/>
      <c r="R128" s="271" t="str" cm="1">
        <f t="array" ref="R128">IFERROR(_xlfn.IFS('4. Inköpsdata'!M128=25%,41,'4. Inköpsdata'!M128=12%,42,'4. Inköpsdata'!M128=6%,43,'4. Inköpsdata'!M128="Momsfritt",38),"")</f>
        <v/>
      </c>
      <c r="S128" s="227" t="str">
        <f>'APH KIC KIA PC'!S128</f>
        <v xml:space="preserve">  Välj…</v>
      </c>
      <c r="T128" s="373" t="str">
        <f>'APH KIC KIA PC'!E128</f>
        <v/>
      </c>
      <c r="U128" s="227"/>
      <c r="V128" s="223"/>
      <c r="W128" s="223"/>
      <c r="X128" s="223"/>
      <c r="Y128" s="223"/>
      <c r="Z128" s="227" t="str">
        <f>TRIM(IF('1. Artikeldata Grund'!K128="","",IF('1. Artikeldata Grund'!K128=1,_xlfn.CONCAT('1. Artikeldata Grund'!K128," ","dag"),_xlfn.CONCAT('1. Artikeldata Grund'!K128," ","dagar"))))</f>
        <v/>
      </c>
      <c r="AA128" s="227" t="str">
        <f>TRIM(IF('1. Artikeldata Grund'!L128="","",IF('1. Artikeldata Grund'!L128=1,_xlfn.CONCAT('1. Artikeldata Grund'!L128," ","dag"),_xlfn.CONCAT('1. Artikeldata Grund'!L128," ","dagar"))))</f>
        <v/>
      </c>
      <c r="AB128" s="223"/>
      <c r="AC128" s="223"/>
      <c r="AD128" s="223"/>
      <c r="AE128" s="227">
        <v>1</v>
      </c>
      <c r="AF128" s="223"/>
      <c r="AG128" s="269" t="str">
        <f>TRIM('APH KIC KIA PC'!T128)</f>
        <v/>
      </c>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72" t="s">
        <v>2005</v>
      </c>
      <c r="BD128" s="272" t="str">
        <f>IF('2. Artikeldata Utökad'!G128="Välj…","",LEFT('2. Artikeldata Utökad'!G128,1))</f>
        <v xml:space="preserve"> </v>
      </c>
      <c r="BE128" s="223"/>
      <c r="BF128" s="223"/>
      <c r="BG128" s="223"/>
      <c r="BH128" s="223"/>
      <c r="BI128" s="223"/>
      <c r="BJ128" s="223"/>
      <c r="BK128" s="223"/>
      <c r="BL128" s="269" t="str">
        <f>TRIM(IF('APH KIC KIA PC'!S128="WEB","",'2. Artikeldata Utökad'!P128))</f>
        <v/>
      </c>
      <c r="BM128" s="269" t="str">
        <f>TRIM(IF('APH KIC KIA PC'!S128="WEB","",'2. Artikeldata Utökad'!Q128))</f>
        <v/>
      </c>
      <c r="BN128" s="269" t="str">
        <f>TRIM(IF('APH KIC KIA PC'!S128="WEB","",'2. Artikeldata Utökad'!R128))</f>
        <v/>
      </c>
      <c r="BO128" s="269" t="str">
        <f>IF('2. Artikeldata Utökad'!F128="","",'2. Artikeldata Utökad'!F128)</f>
        <v xml:space="preserve">  Välj…</v>
      </c>
      <c r="BP128" s="269" t="str">
        <f>TRIM(IF('2. Artikeldata Utökad'!E128="","",'2. Artikeldata Utökad'!E128))</f>
        <v/>
      </c>
      <c r="BQ128" s="269" t="str">
        <f>TRIM(IF('APH KIC KIA PC'!S128="WEB","",'2. Artikeldata Utökad'!S128))</f>
        <v/>
      </c>
      <c r="BR128" s="227">
        <v>1</v>
      </c>
      <c r="BS128" s="269" t="str">
        <f>TRIM(IF('APH KIC KIA PC'!S128="WEB","",'2. Artikeldata Utökad'!T128))</f>
        <v/>
      </c>
      <c r="BT128" s="223"/>
      <c r="BU128" s="223"/>
      <c r="BV128" s="269" t="str">
        <f>TRIM(IF('APH KIC KIA PC'!M128&lt;&gt;200,'APH KIC KIA PC'!D128,'2. Artikeldata Utökad'!I128))</f>
        <v/>
      </c>
      <c r="BW128" s="269" t="str">
        <f>TRIM('2. Artikeldata Utökad'!D128)</f>
        <v/>
      </c>
      <c r="BX128" s="226" t="str">
        <f>LEFT('2. Artikeldata Utökad'!H128,1)</f>
        <v xml:space="preserve"> </v>
      </c>
      <c r="BY128" s="226" t="str">
        <f>TRIM(LEFT('2. Artikeldata Utökad'!J128,2))</f>
        <v/>
      </c>
      <c r="BZ128" s="227" t="s">
        <v>2005</v>
      </c>
      <c r="CA128" s="223"/>
      <c r="CB128" s="223"/>
      <c r="CC128" s="223"/>
      <c r="CD128" s="223"/>
      <c r="CE128" s="223"/>
    </row>
    <row r="129" spans="1:83" x14ac:dyDescent="0.25">
      <c r="A129" s="228">
        <v>125</v>
      </c>
      <c r="B129" s="228" t="str">
        <f>'APH KIC KIA PC'!I129</f>
        <v>Välj…</v>
      </c>
      <c r="C129" s="228" t="str">
        <f>'APH KIC KIA PC'!K129</f>
        <v>Välj…</v>
      </c>
      <c r="D129" s="227">
        <v>1</v>
      </c>
      <c r="E129" s="269" t="str">
        <f>TRIM('APH KIC KIA PC'!D129)</f>
        <v/>
      </c>
      <c r="F129" s="226" t="str">
        <f>TRIM('1. Artikeldata Grund'!E129)</f>
        <v/>
      </c>
      <c r="G129" s="275" t="s">
        <v>1895</v>
      </c>
      <c r="H129" s="223"/>
      <c r="I129" s="223"/>
      <c r="J129" s="223"/>
      <c r="K129" s="223"/>
      <c r="L129" s="223"/>
      <c r="M129" s="2" cm="1">
        <f t="array" ref="M129">IF('APH KIC KIA PC'!S129&lt;&gt;"WEB",1,_xlfn.IFS('APH KIC KIA PC'!K129=Tabeller!$AI$4,'APH KIC KIA PC'!Q129,'APH KIC KIA PC'!K129=Tabeller!$AI$5,106628))</f>
        <v>1</v>
      </c>
      <c r="N129" s="272" t="str" cm="1">
        <f t="array" ref="N129">TRIM(IFERROR(IF('APH KIC KIA PC'!M129=200,'2. Artikeldata Utökad'!I129,(_xlfn.IFS('APH KIC KIA PC'!K129=Tabeller!$AI$4,'1. Artikeldata Grund'!F129,AND('APH KIC KIA PC'!K129=Tabeller!$AI$5,'APH KIC KIA PC'!M129&lt;&gt;200),'APH KIC KIA PC'!D129,'APH KIC KIA PC'!M129=200,'2. Artikeldata Utökad'!I129))),""))</f>
        <v/>
      </c>
      <c r="O129" s="270" t="str">
        <f>'APH KIC KIA PC'!E129</f>
        <v/>
      </c>
      <c r="P129" s="269" t="str">
        <f>TRIM('APH KIC KIA PC'!R129)</f>
        <v/>
      </c>
      <c r="Q129" s="223"/>
      <c r="R129" s="271" t="str" cm="1">
        <f t="array" ref="R129">IFERROR(_xlfn.IFS('4. Inköpsdata'!M129=25%,41,'4. Inköpsdata'!M129=12%,42,'4. Inköpsdata'!M129=6%,43,'4. Inköpsdata'!M129="Momsfritt",38),"")</f>
        <v/>
      </c>
      <c r="S129" s="227" t="str">
        <f>'APH KIC KIA PC'!S129</f>
        <v xml:space="preserve">  Välj…</v>
      </c>
      <c r="T129" s="373" t="str">
        <f>'APH KIC KIA PC'!E129</f>
        <v/>
      </c>
      <c r="U129" s="227"/>
      <c r="V129" s="223"/>
      <c r="W129" s="223"/>
      <c r="X129" s="223"/>
      <c r="Y129" s="223"/>
      <c r="Z129" s="227" t="str">
        <f>TRIM(IF('1. Artikeldata Grund'!K129="","",IF('1. Artikeldata Grund'!K129=1,_xlfn.CONCAT('1. Artikeldata Grund'!K129," ","dag"),_xlfn.CONCAT('1. Artikeldata Grund'!K129," ","dagar"))))</f>
        <v/>
      </c>
      <c r="AA129" s="227" t="str">
        <f>TRIM(IF('1. Artikeldata Grund'!L129="","",IF('1. Artikeldata Grund'!L129=1,_xlfn.CONCAT('1. Artikeldata Grund'!L129," ","dag"),_xlfn.CONCAT('1. Artikeldata Grund'!L129," ","dagar"))))</f>
        <v/>
      </c>
      <c r="AB129" s="223"/>
      <c r="AC129" s="223"/>
      <c r="AD129" s="223"/>
      <c r="AE129" s="227">
        <v>1</v>
      </c>
      <c r="AF129" s="223"/>
      <c r="AG129" s="269" t="str">
        <f>TRIM('APH KIC KIA PC'!T129)</f>
        <v/>
      </c>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72" t="s">
        <v>2005</v>
      </c>
      <c r="BD129" s="272" t="str">
        <f>IF('2. Artikeldata Utökad'!G129="Välj…","",LEFT('2. Artikeldata Utökad'!G129,1))</f>
        <v xml:space="preserve"> </v>
      </c>
      <c r="BE129" s="223"/>
      <c r="BF129" s="223"/>
      <c r="BG129" s="223"/>
      <c r="BH129" s="223"/>
      <c r="BI129" s="223"/>
      <c r="BJ129" s="223"/>
      <c r="BK129" s="223"/>
      <c r="BL129" s="269" t="str">
        <f>TRIM(IF('APH KIC KIA PC'!S129="WEB","",'2. Artikeldata Utökad'!P129))</f>
        <v/>
      </c>
      <c r="BM129" s="269" t="str">
        <f>TRIM(IF('APH KIC KIA PC'!S129="WEB","",'2. Artikeldata Utökad'!Q129))</f>
        <v/>
      </c>
      <c r="BN129" s="269" t="str">
        <f>TRIM(IF('APH KIC KIA PC'!S129="WEB","",'2. Artikeldata Utökad'!R129))</f>
        <v/>
      </c>
      <c r="BO129" s="269" t="str">
        <f>IF('2. Artikeldata Utökad'!F129="","",'2. Artikeldata Utökad'!F129)</f>
        <v xml:space="preserve">  Välj…</v>
      </c>
      <c r="BP129" s="269" t="str">
        <f>TRIM(IF('2. Artikeldata Utökad'!E129="","",'2. Artikeldata Utökad'!E129))</f>
        <v/>
      </c>
      <c r="BQ129" s="269" t="str">
        <f>TRIM(IF('APH KIC KIA PC'!S129="WEB","",'2. Artikeldata Utökad'!S129))</f>
        <v/>
      </c>
      <c r="BR129" s="227">
        <v>1</v>
      </c>
      <c r="BS129" s="269" t="str">
        <f>TRIM(IF('APH KIC KIA PC'!S129="WEB","",'2. Artikeldata Utökad'!T129))</f>
        <v/>
      </c>
      <c r="BT129" s="223"/>
      <c r="BU129" s="223"/>
      <c r="BV129" s="269" t="str">
        <f>TRIM(IF('APH KIC KIA PC'!M129&lt;&gt;200,'APH KIC KIA PC'!D129,'2. Artikeldata Utökad'!I129))</f>
        <v/>
      </c>
      <c r="BW129" s="269" t="str">
        <f>TRIM('2. Artikeldata Utökad'!D129)</f>
        <v/>
      </c>
      <c r="BX129" s="226" t="str">
        <f>LEFT('2. Artikeldata Utökad'!H129,1)</f>
        <v xml:space="preserve"> </v>
      </c>
      <c r="BY129" s="226" t="str">
        <f>TRIM(LEFT('2. Artikeldata Utökad'!J129,2))</f>
        <v/>
      </c>
      <c r="BZ129" s="227" t="s">
        <v>2005</v>
      </c>
      <c r="CA129" s="223"/>
      <c r="CB129" s="223"/>
      <c r="CC129" s="223"/>
      <c r="CD129" s="223"/>
      <c r="CE129" s="223"/>
    </row>
    <row r="130" spans="1:83" x14ac:dyDescent="0.25">
      <c r="A130" s="228">
        <v>126</v>
      </c>
      <c r="B130" s="228" t="str">
        <f>'APH KIC KIA PC'!I130</f>
        <v>Välj…</v>
      </c>
      <c r="C130" s="228" t="str">
        <f>'APH KIC KIA PC'!K130</f>
        <v>Välj…</v>
      </c>
      <c r="D130" s="227">
        <v>1</v>
      </c>
      <c r="E130" s="269" t="str">
        <f>TRIM('APH KIC KIA PC'!D130)</f>
        <v/>
      </c>
      <c r="F130" s="226" t="str">
        <f>TRIM('1. Artikeldata Grund'!E130)</f>
        <v/>
      </c>
      <c r="G130" s="275" t="s">
        <v>1895</v>
      </c>
      <c r="H130" s="223"/>
      <c r="I130" s="223"/>
      <c r="J130" s="223"/>
      <c r="K130" s="223"/>
      <c r="L130" s="223"/>
      <c r="M130" s="2" cm="1">
        <f t="array" ref="M130">IF('APH KIC KIA PC'!S130&lt;&gt;"WEB",1,_xlfn.IFS('APH KIC KIA PC'!K130=Tabeller!$AI$4,'APH KIC KIA PC'!Q130,'APH KIC KIA PC'!K130=Tabeller!$AI$5,106628))</f>
        <v>1</v>
      </c>
      <c r="N130" s="272" t="str" cm="1">
        <f t="array" ref="N130">TRIM(IFERROR(IF('APH KIC KIA PC'!M130=200,'2. Artikeldata Utökad'!I130,(_xlfn.IFS('APH KIC KIA PC'!K130=Tabeller!$AI$4,'1. Artikeldata Grund'!F130,AND('APH KIC KIA PC'!K130=Tabeller!$AI$5,'APH KIC KIA PC'!M130&lt;&gt;200),'APH KIC KIA PC'!D130,'APH KIC KIA PC'!M130=200,'2. Artikeldata Utökad'!I130))),""))</f>
        <v/>
      </c>
      <c r="O130" s="270" t="str">
        <f>'APH KIC KIA PC'!E130</f>
        <v/>
      </c>
      <c r="P130" s="269" t="str">
        <f>TRIM('APH KIC KIA PC'!R130)</f>
        <v/>
      </c>
      <c r="Q130" s="223"/>
      <c r="R130" s="271" t="str" cm="1">
        <f t="array" ref="R130">IFERROR(_xlfn.IFS('4. Inköpsdata'!M130=25%,41,'4. Inköpsdata'!M130=12%,42,'4. Inköpsdata'!M130=6%,43,'4. Inköpsdata'!M130="Momsfritt",38),"")</f>
        <v/>
      </c>
      <c r="S130" s="227" t="str">
        <f>'APH KIC KIA PC'!S130</f>
        <v xml:space="preserve">  Välj…</v>
      </c>
      <c r="T130" s="373" t="str">
        <f>'APH KIC KIA PC'!E130</f>
        <v/>
      </c>
      <c r="U130" s="227"/>
      <c r="V130" s="223"/>
      <c r="W130" s="223"/>
      <c r="X130" s="223"/>
      <c r="Y130" s="223"/>
      <c r="Z130" s="227" t="str">
        <f>TRIM(IF('1. Artikeldata Grund'!K130="","",IF('1. Artikeldata Grund'!K130=1,_xlfn.CONCAT('1. Artikeldata Grund'!K130," ","dag"),_xlfn.CONCAT('1. Artikeldata Grund'!K130," ","dagar"))))</f>
        <v/>
      </c>
      <c r="AA130" s="227" t="str">
        <f>TRIM(IF('1. Artikeldata Grund'!L130="","",IF('1. Artikeldata Grund'!L130=1,_xlfn.CONCAT('1. Artikeldata Grund'!L130," ","dag"),_xlfn.CONCAT('1. Artikeldata Grund'!L130," ","dagar"))))</f>
        <v/>
      </c>
      <c r="AB130" s="223"/>
      <c r="AC130" s="223"/>
      <c r="AD130" s="223"/>
      <c r="AE130" s="227">
        <v>1</v>
      </c>
      <c r="AF130" s="223"/>
      <c r="AG130" s="269" t="str">
        <f>TRIM('APH KIC KIA PC'!T130)</f>
        <v/>
      </c>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72" t="s">
        <v>2005</v>
      </c>
      <c r="BD130" s="272" t="str">
        <f>IF('2. Artikeldata Utökad'!G130="Välj…","",LEFT('2. Artikeldata Utökad'!G130,1))</f>
        <v xml:space="preserve"> </v>
      </c>
      <c r="BE130" s="223"/>
      <c r="BF130" s="223"/>
      <c r="BG130" s="223"/>
      <c r="BH130" s="223"/>
      <c r="BI130" s="223"/>
      <c r="BJ130" s="223"/>
      <c r="BK130" s="223"/>
      <c r="BL130" s="269" t="str">
        <f>TRIM(IF('APH KIC KIA PC'!S130="WEB","",'2. Artikeldata Utökad'!P130))</f>
        <v/>
      </c>
      <c r="BM130" s="269" t="str">
        <f>TRIM(IF('APH KIC KIA PC'!S130="WEB","",'2. Artikeldata Utökad'!Q130))</f>
        <v/>
      </c>
      <c r="BN130" s="269" t="str">
        <f>TRIM(IF('APH KIC KIA PC'!S130="WEB","",'2. Artikeldata Utökad'!R130))</f>
        <v/>
      </c>
      <c r="BO130" s="269" t="str">
        <f>IF('2. Artikeldata Utökad'!F130="","",'2. Artikeldata Utökad'!F130)</f>
        <v xml:space="preserve">  Välj…</v>
      </c>
      <c r="BP130" s="269" t="str">
        <f>TRIM(IF('2. Artikeldata Utökad'!E130="","",'2. Artikeldata Utökad'!E130))</f>
        <v/>
      </c>
      <c r="BQ130" s="269" t="str">
        <f>TRIM(IF('APH KIC KIA PC'!S130="WEB","",'2. Artikeldata Utökad'!S130))</f>
        <v/>
      </c>
      <c r="BR130" s="227">
        <v>1</v>
      </c>
      <c r="BS130" s="269" t="str">
        <f>TRIM(IF('APH KIC KIA PC'!S130="WEB","",'2. Artikeldata Utökad'!T130))</f>
        <v/>
      </c>
      <c r="BT130" s="223"/>
      <c r="BU130" s="223"/>
      <c r="BV130" s="269" t="str">
        <f>TRIM(IF('APH KIC KIA PC'!M130&lt;&gt;200,'APH KIC KIA PC'!D130,'2. Artikeldata Utökad'!I130))</f>
        <v/>
      </c>
      <c r="BW130" s="269" t="str">
        <f>TRIM('2. Artikeldata Utökad'!D130)</f>
        <v/>
      </c>
      <c r="BX130" s="226" t="str">
        <f>LEFT('2. Artikeldata Utökad'!H130,1)</f>
        <v xml:space="preserve"> </v>
      </c>
      <c r="BY130" s="226" t="str">
        <f>TRIM(LEFT('2. Artikeldata Utökad'!J130,2))</f>
        <v/>
      </c>
      <c r="BZ130" s="227" t="s">
        <v>2005</v>
      </c>
      <c r="CA130" s="223"/>
      <c r="CB130" s="223"/>
      <c r="CC130" s="223"/>
      <c r="CD130" s="223"/>
      <c r="CE130" s="223"/>
    </row>
    <row r="131" spans="1:83" x14ac:dyDescent="0.25">
      <c r="A131" s="228">
        <v>127</v>
      </c>
      <c r="B131" s="228" t="str">
        <f>'APH KIC KIA PC'!I131</f>
        <v>Välj…</v>
      </c>
      <c r="C131" s="228" t="str">
        <f>'APH KIC KIA PC'!K131</f>
        <v>Välj…</v>
      </c>
      <c r="D131" s="227">
        <v>1</v>
      </c>
      <c r="E131" s="269" t="str">
        <f>TRIM('APH KIC KIA PC'!D131)</f>
        <v/>
      </c>
      <c r="F131" s="226" t="str">
        <f>TRIM('1. Artikeldata Grund'!E131)</f>
        <v/>
      </c>
      <c r="G131" s="275" t="s">
        <v>1895</v>
      </c>
      <c r="H131" s="223"/>
      <c r="I131" s="223"/>
      <c r="J131" s="223"/>
      <c r="K131" s="223"/>
      <c r="L131" s="223"/>
      <c r="M131" s="2" cm="1">
        <f t="array" ref="M131">IF('APH KIC KIA PC'!S131&lt;&gt;"WEB",1,_xlfn.IFS('APH KIC KIA PC'!K131=Tabeller!$AI$4,'APH KIC KIA PC'!Q131,'APH KIC KIA PC'!K131=Tabeller!$AI$5,106628))</f>
        <v>1</v>
      </c>
      <c r="N131" s="272" t="str" cm="1">
        <f t="array" ref="N131">TRIM(IFERROR(IF('APH KIC KIA PC'!M131=200,'2. Artikeldata Utökad'!I131,(_xlfn.IFS('APH KIC KIA PC'!K131=Tabeller!$AI$4,'1. Artikeldata Grund'!F131,AND('APH KIC KIA PC'!K131=Tabeller!$AI$5,'APH KIC KIA PC'!M131&lt;&gt;200),'APH KIC KIA PC'!D131,'APH KIC KIA PC'!M131=200,'2. Artikeldata Utökad'!I131))),""))</f>
        <v/>
      </c>
      <c r="O131" s="270" t="str">
        <f>'APH KIC KIA PC'!E131</f>
        <v/>
      </c>
      <c r="P131" s="269" t="str">
        <f>TRIM('APH KIC KIA PC'!R131)</f>
        <v/>
      </c>
      <c r="Q131" s="223"/>
      <c r="R131" s="271" t="str" cm="1">
        <f t="array" ref="R131">IFERROR(_xlfn.IFS('4. Inköpsdata'!M131=25%,41,'4. Inköpsdata'!M131=12%,42,'4. Inköpsdata'!M131=6%,43,'4. Inköpsdata'!M131="Momsfritt",38),"")</f>
        <v/>
      </c>
      <c r="S131" s="227" t="str">
        <f>'APH KIC KIA PC'!S131</f>
        <v xml:space="preserve">  Välj…</v>
      </c>
      <c r="T131" s="373" t="str">
        <f>'APH KIC KIA PC'!E131</f>
        <v/>
      </c>
      <c r="U131" s="227"/>
      <c r="V131" s="223"/>
      <c r="W131" s="223"/>
      <c r="X131" s="223"/>
      <c r="Y131" s="223"/>
      <c r="Z131" s="227" t="str">
        <f>TRIM(IF('1. Artikeldata Grund'!K131="","",IF('1. Artikeldata Grund'!K131=1,_xlfn.CONCAT('1. Artikeldata Grund'!K131," ","dag"),_xlfn.CONCAT('1. Artikeldata Grund'!K131," ","dagar"))))</f>
        <v/>
      </c>
      <c r="AA131" s="227" t="str">
        <f>TRIM(IF('1. Artikeldata Grund'!L131="","",IF('1. Artikeldata Grund'!L131=1,_xlfn.CONCAT('1. Artikeldata Grund'!L131," ","dag"),_xlfn.CONCAT('1. Artikeldata Grund'!L131," ","dagar"))))</f>
        <v/>
      </c>
      <c r="AB131" s="223"/>
      <c r="AC131" s="223"/>
      <c r="AD131" s="223"/>
      <c r="AE131" s="227">
        <v>1</v>
      </c>
      <c r="AF131" s="223"/>
      <c r="AG131" s="269" t="str">
        <f>TRIM('APH KIC KIA PC'!T131)</f>
        <v/>
      </c>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72" t="s">
        <v>2005</v>
      </c>
      <c r="BD131" s="272" t="str">
        <f>IF('2. Artikeldata Utökad'!G131="Välj…","",LEFT('2. Artikeldata Utökad'!G131,1))</f>
        <v xml:space="preserve"> </v>
      </c>
      <c r="BE131" s="223"/>
      <c r="BF131" s="223"/>
      <c r="BG131" s="223"/>
      <c r="BH131" s="223"/>
      <c r="BI131" s="223"/>
      <c r="BJ131" s="223"/>
      <c r="BK131" s="223"/>
      <c r="BL131" s="269" t="str">
        <f>TRIM(IF('APH KIC KIA PC'!S131="WEB","",'2. Artikeldata Utökad'!P131))</f>
        <v/>
      </c>
      <c r="BM131" s="269" t="str">
        <f>TRIM(IF('APH KIC KIA PC'!S131="WEB","",'2. Artikeldata Utökad'!Q131))</f>
        <v/>
      </c>
      <c r="BN131" s="269" t="str">
        <f>TRIM(IF('APH KIC KIA PC'!S131="WEB","",'2. Artikeldata Utökad'!R131))</f>
        <v/>
      </c>
      <c r="BO131" s="269" t="str">
        <f>IF('2. Artikeldata Utökad'!F131="","",'2. Artikeldata Utökad'!F131)</f>
        <v xml:space="preserve">  Välj…</v>
      </c>
      <c r="BP131" s="269" t="str">
        <f>TRIM(IF('2. Artikeldata Utökad'!E131="","",'2. Artikeldata Utökad'!E131))</f>
        <v/>
      </c>
      <c r="BQ131" s="269" t="str">
        <f>TRIM(IF('APH KIC KIA PC'!S131="WEB","",'2. Artikeldata Utökad'!S131))</f>
        <v/>
      </c>
      <c r="BR131" s="227">
        <v>1</v>
      </c>
      <c r="BS131" s="269" t="str">
        <f>TRIM(IF('APH KIC KIA PC'!S131="WEB","",'2. Artikeldata Utökad'!T131))</f>
        <v/>
      </c>
      <c r="BT131" s="223"/>
      <c r="BU131" s="223"/>
      <c r="BV131" s="269" t="str">
        <f>TRIM(IF('APH KIC KIA PC'!M131&lt;&gt;200,'APH KIC KIA PC'!D131,'2. Artikeldata Utökad'!I131))</f>
        <v/>
      </c>
      <c r="BW131" s="269" t="str">
        <f>TRIM('2. Artikeldata Utökad'!D131)</f>
        <v/>
      </c>
      <c r="BX131" s="226" t="str">
        <f>LEFT('2. Artikeldata Utökad'!H131,1)</f>
        <v xml:space="preserve"> </v>
      </c>
      <c r="BY131" s="226" t="str">
        <f>TRIM(LEFT('2. Artikeldata Utökad'!J131,2))</f>
        <v/>
      </c>
      <c r="BZ131" s="227" t="s">
        <v>2005</v>
      </c>
      <c r="CA131" s="223"/>
      <c r="CB131" s="223"/>
      <c r="CC131" s="223"/>
      <c r="CD131" s="223"/>
      <c r="CE131" s="223"/>
    </row>
    <row r="132" spans="1:83" x14ac:dyDescent="0.25">
      <c r="A132" s="228">
        <v>128</v>
      </c>
      <c r="B132" s="228" t="str">
        <f>'APH KIC KIA PC'!I132</f>
        <v>Välj…</v>
      </c>
      <c r="C132" s="228" t="str">
        <f>'APH KIC KIA PC'!K132</f>
        <v>Välj…</v>
      </c>
      <c r="D132" s="227">
        <v>1</v>
      </c>
      <c r="E132" s="269" t="str">
        <f>TRIM('APH KIC KIA PC'!D132)</f>
        <v/>
      </c>
      <c r="F132" s="226" t="str">
        <f>TRIM('1. Artikeldata Grund'!E132)</f>
        <v/>
      </c>
      <c r="G132" s="275" t="s">
        <v>1895</v>
      </c>
      <c r="H132" s="223"/>
      <c r="I132" s="223"/>
      <c r="J132" s="223"/>
      <c r="K132" s="223"/>
      <c r="L132" s="223"/>
      <c r="M132" s="2" cm="1">
        <f t="array" ref="M132">IF('APH KIC KIA PC'!S132&lt;&gt;"WEB",1,_xlfn.IFS('APH KIC KIA PC'!K132=Tabeller!$AI$4,'APH KIC KIA PC'!Q132,'APH KIC KIA PC'!K132=Tabeller!$AI$5,106628))</f>
        <v>1</v>
      </c>
      <c r="N132" s="272" t="str" cm="1">
        <f t="array" ref="N132">TRIM(IFERROR(IF('APH KIC KIA PC'!M132=200,'2. Artikeldata Utökad'!I132,(_xlfn.IFS('APH KIC KIA PC'!K132=Tabeller!$AI$4,'1. Artikeldata Grund'!F132,AND('APH KIC KIA PC'!K132=Tabeller!$AI$5,'APH KIC KIA PC'!M132&lt;&gt;200),'APH KIC KIA PC'!D132,'APH KIC KIA PC'!M132=200,'2. Artikeldata Utökad'!I132))),""))</f>
        <v/>
      </c>
      <c r="O132" s="270" t="str">
        <f>'APH KIC KIA PC'!E132</f>
        <v/>
      </c>
      <c r="P132" s="269" t="str">
        <f>TRIM('APH KIC KIA PC'!R132)</f>
        <v/>
      </c>
      <c r="Q132" s="223"/>
      <c r="R132" s="271" t="str" cm="1">
        <f t="array" ref="R132">IFERROR(_xlfn.IFS('4. Inköpsdata'!M132=25%,41,'4. Inköpsdata'!M132=12%,42,'4. Inköpsdata'!M132=6%,43,'4. Inköpsdata'!M132="Momsfritt",38),"")</f>
        <v/>
      </c>
      <c r="S132" s="227" t="str">
        <f>'APH KIC KIA PC'!S132</f>
        <v xml:space="preserve">  Välj…</v>
      </c>
      <c r="T132" s="373" t="str">
        <f>'APH KIC KIA PC'!E132</f>
        <v/>
      </c>
      <c r="U132" s="227"/>
      <c r="V132" s="223"/>
      <c r="W132" s="223"/>
      <c r="X132" s="223"/>
      <c r="Y132" s="223"/>
      <c r="Z132" s="227" t="str">
        <f>TRIM(IF('1. Artikeldata Grund'!K132="","",IF('1. Artikeldata Grund'!K132=1,_xlfn.CONCAT('1. Artikeldata Grund'!K132," ","dag"),_xlfn.CONCAT('1. Artikeldata Grund'!K132," ","dagar"))))</f>
        <v/>
      </c>
      <c r="AA132" s="227" t="str">
        <f>TRIM(IF('1. Artikeldata Grund'!L132="","",IF('1. Artikeldata Grund'!L132=1,_xlfn.CONCAT('1. Artikeldata Grund'!L132," ","dag"),_xlfn.CONCAT('1. Artikeldata Grund'!L132," ","dagar"))))</f>
        <v/>
      </c>
      <c r="AB132" s="223"/>
      <c r="AC132" s="223"/>
      <c r="AD132" s="223"/>
      <c r="AE132" s="227">
        <v>1</v>
      </c>
      <c r="AF132" s="223"/>
      <c r="AG132" s="269" t="str">
        <f>TRIM('APH KIC KIA PC'!T132)</f>
        <v/>
      </c>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72" t="s">
        <v>2005</v>
      </c>
      <c r="BD132" s="272" t="str">
        <f>IF('2. Artikeldata Utökad'!G132="Välj…","",LEFT('2. Artikeldata Utökad'!G132,1))</f>
        <v xml:space="preserve"> </v>
      </c>
      <c r="BE132" s="223"/>
      <c r="BF132" s="223"/>
      <c r="BG132" s="223"/>
      <c r="BH132" s="223"/>
      <c r="BI132" s="223"/>
      <c r="BJ132" s="223"/>
      <c r="BK132" s="223"/>
      <c r="BL132" s="269" t="str">
        <f>TRIM(IF('APH KIC KIA PC'!S132="WEB","",'2. Artikeldata Utökad'!P132))</f>
        <v/>
      </c>
      <c r="BM132" s="269" t="str">
        <f>TRIM(IF('APH KIC KIA PC'!S132="WEB","",'2. Artikeldata Utökad'!Q132))</f>
        <v/>
      </c>
      <c r="BN132" s="269" t="str">
        <f>TRIM(IF('APH KIC KIA PC'!S132="WEB","",'2. Artikeldata Utökad'!R132))</f>
        <v/>
      </c>
      <c r="BO132" s="269" t="str">
        <f>IF('2. Artikeldata Utökad'!F132="","",'2. Artikeldata Utökad'!F132)</f>
        <v xml:space="preserve">  Välj…</v>
      </c>
      <c r="BP132" s="269" t="str">
        <f>TRIM(IF('2. Artikeldata Utökad'!E132="","",'2. Artikeldata Utökad'!E132))</f>
        <v/>
      </c>
      <c r="BQ132" s="269" t="str">
        <f>TRIM(IF('APH KIC KIA PC'!S132="WEB","",'2. Artikeldata Utökad'!S132))</f>
        <v/>
      </c>
      <c r="BR132" s="227">
        <v>1</v>
      </c>
      <c r="BS132" s="269" t="str">
        <f>TRIM(IF('APH KIC KIA PC'!S132="WEB","",'2. Artikeldata Utökad'!T132))</f>
        <v/>
      </c>
      <c r="BT132" s="223"/>
      <c r="BU132" s="223"/>
      <c r="BV132" s="269" t="str">
        <f>TRIM(IF('APH KIC KIA PC'!M132&lt;&gt;200,'APH KIC KIA PC'!D132,'2. Artikeldata Utökad'!I132))</f>
        <v/>
      </c>
      <c r="BW132" s="269" t="str">
        <f>TRIM('2. Artikeldata Utökad'!D132)</f>
        <v/>
      </c>
      <c r="BX132" s="226" t="str">
        <f>LEFT('2. Artikeldata Utökad'!H132,1)</f>
        <v xml:space="preserve"> </v>
      </c>
      <c r="BY132" s="226" t="str">
        <f>TRIM(LEFT('2. Artikeldata Utökad'!J132,2))</f>
        <v/>
      </c>
      <c r="BZ132" s="227" t="s">
        <v>2005</v>
      </c>
      <c r="CA132" s="223"/>
      <c r="CB132" s="223"/>
      <c r="CC132" s="223"/>
      <c r="CD132" s="223"/>
      <c r="CE132" s="223"/>
    </row>
    <row r="133" spans="1:83" x14ac:dyDescent="0.25">
      <c r="A133" s="228">
        <v>129</v>
      </c>
      <c r="B133" s="228" t="str">
        <f>'APH KIC KIA PC'!I133</f>
        <v>Välj…</v>
      </c>
      <c r="C133" s="228" t="str">
        <f>'APH KIC KIA PC'!K133</f>
        <v>Välj…</v>
      </c>
      <c r="D133" s="227">
        <v>1</v>
      </c>
      <c r="E133" s="269" t="str">
        <f>TRIM('APH KIC KIA PC'!D133)</f>
        <v/>
      </c>
      <c r="F133" s="226" t="str">
        <f>TRIM('1. Artikeldata Grund'!E133)</f>
        <v/>
      </c>
      <c r="G133" s="275" t="s">
        <v>1895</v>
      </c>
      <c r="H133" s="223"/>
      <c r="I133" s="223"/>
      <c r="J133" s="223"/>
      <c r="K133" s="223"/>
      <c r="L133" s="223"/>
      <c r="M133" s="2" cm="1">
        <f t="array" ref="M133">IF('APH KIC KIA PC'!S133&lt;&gt;"WEB",1,_xlfn.IFS('APH KIC KIA PC'!K133=Tabeller!$AI$4,'APH KIC KIA PC'!Q133,'APH KIC KIA PC'!K133=Tabeller!$AI$5,106628))</f>
        <v>1</v>
      </c>
      <c r="N133" s="272" t="str" cm="1">
        <f t="array" ref="N133">TRIM(IFERROR(IF('APH KIC KIA PC'!M133=200,'2. Artikeldata Utökad'!I133,(_xlfn.IFS('APH KIC KIA PC'!K133=Tabeller!$AI$4,'1. Artikeldata Grund'!F133,AND('APH KIC KIA PC'!K133=Tabeller!$AI$5,'APH KIC KIA PC'!M133&lt;&gt;200),'APH KIC KIA PC'!D133,'APH KIC KIA PC'!M133=200,'2. Artikeldata Utökad'!I133))),""))</f>
        <v/>
      </c>
      <c r="O133" s="270" t="str">
        <f>'APH KIC KIA PC'!E133</f>
        <v/>
      </c>
      <c r="P133" s="269" t="str">
        <f>TRIM('APH KIC KIA PC'!R133)</f>
        <v/>
      </c>
      <c r="Q133" s="223"/>
      <c r="R133" s="271" t="str" cm="1">
        <f t="array" ref="R133">IFERROR(_xlfn.IFS('4. Inköpsdata'!M133=25%,41,'4. Inköpsdata'!M133=12%,42,'4. Inköpsdata'!M133=6%,43,'4. Inköpsdata'!M133="Momsfritt",38),"")</f>
        <v/>
      </c>
      <c r="S133" s="227" t="str">
        <f>'APH KIC KIA PC'!S133</f>
        <v xml:space="preserve">  Välj…</v>
      </c>
      <c r="T133" s="373" t="str">
        <f>'APH KIC KIA PC'!E133</f>
        <v/>
      </c>
      <c r="U133" s="227"/>
      <c r="V133" s="223"/>
      <c r="W133" s="223"/>
      <c r="X133" s="223"/>
      <c r="Y133" s="223"/>
      <c r="Z133" s="227" t="str">
        <f>TRIM(IF('1. Artikeldata Grund'!K133="","",IF('1. Artikeldata Grund'!K133=1,_xlfn.CONCAT('1. Artikeldata Grund'!K133," ","dag"),_xlfn.CONCAT('1. Artikeldata Grund'!K133," ","dagar"))))</f>
        <v/>
      </c>
      <c r="AA133" s="227" t="str">
        <f>TRIM(IF('1. Artikeldata Grund'!L133="","",IF('1. Artikeldata Grund'!L133=1,_xlfn.CONCAT('1. Artikeldata Grund'!L133," ","dag"),_xlfn.CONCAT('1. Artikeldata Grund'!L133," ","dagar"))))</f>
        <v/>
      </c>
      <c r="AB133" s="223"/>
      <c r="AC133" s="223"/>
      <c r="AD133" s="223"/>
      <c r="AE133" s="227">
        <v>1</v>
      </c>
      <c r="AF133" s="223"/>
      <c r="AG133" s="269" t="str">
        <f>TRIM('APH KIC KIA PC'!T133)</f>
        <v/>
      </c>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72" t="s">
        <v>2005</v>
      </c>
      <c r="BD133" s="272" t="str">
        <f>IF('2. Artikeldata Utökad'!G133="Välj…","",LEFT('2. Artikeldata Utökad'!G133,1))</f>
        <v xml:space="preserve"> </v>
      </c>
      <c r="BE133" s="223"/>
      <c r="BF133" s="223"/>
      <c r="BG133" s="223"/>
      <c r="BH133" s="223"/>
      <c r="BI133" s="223"/>
      <c r="BJ133" s="223"/>
      <c r="BK133" s="223"/>
      <c r="BL133" s="269" t="str">
        <f>TRIM(IF('APH KIC KIA PC'!S133="WEB","",'2. Artikeldata Utökad'!P133))</f>
        <v/>
      </c>
      <c r="BM133" s="269" t="str">
        <f>TRIM(IF('APH KIC KIA PC'!S133="WEB","",'2. Artikeldata Utökad'!Q133))</f>
        <v/>
      </c>
      <c r="BN133" s="269" t="str">
        <f>TRIM(IF('APH KIC KIA PC'!S133="WEB","",'2. Artikeldata Utökad'!R133))</f>
        <v/>
      </c>
      <c r="BO133" s="269" t="str">
        <f>IF('2. Artikeldata Utökad'!F133="","",'2. Artikeldata Utökad'!F133)</f>
        <v xml:space="preserve">  Välj…</v>
      </c>
      <c r="BP133" s="269" t="str">
        <f>TRIM(IF('2. Artikeldata Utökad'!E133="","",'2. Artikeldata Utökad'!E133))</f>
        <v/>
      </c>
      <c r="BQ133" s="269" t="str">
        <f>TRIM(IF('APH KIC KIA PC'!S133="WEB","",'2. Artikeldata Utökad'!S133))</f>
        <v/>
      </c>
      <c r="BR133" s="227">
        <v>1</v>
      </c>
      <c r="BS133" s="269" t="str">
        <f>TRIM(IF('APH KIC KIA PC'!S133="WEB","",'2. Artikeldata Utökad'!T133))</f>
        <v/>
      </c>
      <c r="BT133" s="223"/>
      <c r="BU133" s="223"/>
      <c r="BV133" s="269" t="str">
        <f>TRIM(IF('APH KIC KIA PC'!M133&lt;&gt;200,'APH KIC KIA PC'!D133,'2. Artikeldata Utökad'!I133))</f>
        <v/>
      </c>
      <c r="BW133" s="269" t="str">
        <f>TRIM('2. Artikeldata Utökad'!D133)</f>
        <v/>
      </c>
      <c r="BX133" s="226" t="str">
        <f>LEFT('2. Artikeldata Utökad'!H133,1)</f>
        <v xml:space="preserve"> </v>
      </c>
      <c r="BY133" s="226" t="str">
        <f>TRIM(LEFT('2. Artikeldata Utökad'!J133,2))</f>
        <v/>
      </c>
      <c r="BZ133" s="227" t="s">
        <v>2005</v>
      </c>
      <c r="CA133" s="223"/>
      <c r="CB133" s="223"/>
      <c r="CC133" s="223"/>
      <c r="CD133" s="223"/>
      <c r="CE133" s="223"/>
    </row>
    <row r="134" spans="1:83" x14ac:dyDescent="0.25">
      <c r="A134" s="228">
        <v>130</v>
      </c>
      <c r="B134" s="228" t="str">
        <f>'APH KIC KIA PC'!I134</f>
        <v>Välj…</v>
      </c>
      <c r="C134" s="228" t="str">
        <f>'APH KIC KIA PC'!K134</f>
        <v>Välj…</v>
      </c>
      <c r="D134" s="227">
        <v>1</v>
      </c>
      <c r="E134" s="269" t="str">
        <f>TRIM('APH KIC KIA PC'!D134)</f>
        <v/>
      </c>
      <c r="F134" s="226" t="str">
        <f>TRIM('1. Artikeldata Grund'!E134)</f>
        <v/>
      </c>
      <c r="G134" s="275" t="s">
        <v>1895</v>
      </c>
      <c r="H134" s="223"/>
      <c r="I134" s="223"/>
      <c r="J134" s="223"/>
      <c r="K134" s="223"/>
      <c r="L134" s="223"/>
      <c r="M134" s="2" cm="1">
        <f t="array" ref="M134">IF('APH KIC KIA PC'!S134&lt;&gt;"WEB",1,_xlfn.IFS('APH KIC KIA PC'!K134=Tabeller!$AI$4,'APH KIC KIA PC'!Q134,'APH KIC KIA PC'!K134=Tabeller!$AI$5,106628))</f>
        <v>1</v>
      </c>
      <c r="N134" s="272" t="str" cm="1">
        <f t="array" ref="N134">TRIM(IFERROR(IF('APH KIC KIA PC'!M134=200,'2. Artikeldata Utökad'!I134,(_xlfn.IFS('APH KIC KIA PC'!K134=Tabeller!$AI$4,'1. Artikeldata Grund'!F134,AND('APH KIC KIA PC'!K134=Tabeller!$AI$5,'APH KIC KIA PC'!M134&lt;&gt;200),'APH KIC KIA PC'!D134,'APH KIC KIA PC'!M134=200,'2. Artikeldata Utökad'!I134))),""))</f>
        <v/>
      </c>
      <c r="O134" s="270" t="str">
        <f>'APH KIC KIA PC'!E134</f>
        <v/>
      </c>
      <c r="P134" s="269" t="str">
        <f>TRIM('APH KIC KIA PC'!R134)</f>
        <v/>
      </c>
      <c r="Q134" s="223"/>
      <c r="R134" s="271" t="str" cm="1">
        <f t="array" ref="R134">IFERROR(_xlfn.IFS('4. Inköpsdata'!M134=25%,41,'4. Inköpsdata'!M134=12%,42,'4. Inköpsdata'!M134=6%,43,'4. Inköpsdata'!M134="Momsfritt",38),"")</f>
        <v/>
      </c>
      <c r="S134" s="227" t="str">
        <f>'APH KIC KIA PC'!S134</f>
        <v xml:space="preserve">  Välj…</v>
      </c>
      <c r="T134" s="373" t="str">
        <f>'APH KIC KIA PC'!E134</f>
        <v/>
      </c>
      <c r="U134" s="227"/>
      <c r="V134" s="223"/>
      <c r="W134" s="223"/>
      <c r="X134" s="223"/>
      <c r="Y134" s="223"/>
      <c r="Z134" s="227" t="str">
        <f>TRIM(IF('1. Artikeldata Grund'!K134="","",IF('1. Artikeldata Grund'!K134=1,_xlfn.CONCAT('1. Artikeldata Grund'!K134," ","dag"),_xlfn.CONCAT('1. Artikeldata Grund'!K134," ","dagar"))))</f>
        <v/>
      </c>
      <c r="AA134" s="227" t="str">
        <f>TRIM(IF('1. Artikeldata Grund'!L134="","",IF('1. Artikeldata Grund'!L134=1,_xlfn.CONCAT('1. Artikeldata Grund'!L134," ","dag"),_xlfn.CONCAT('1. Artikeldata Grund'!L134," ","dagar"))))</f>
        <v/>
      </c>
      <c r="AB134" s="223"/>
      <c r="AC134" s="223"/>
      <c r="AD134" s="223"/>
      <c r="AE134" s="227">
        <v>1</v>
      </c>
      <c r="AF134" s="223"/>
      <c r="AG134" s="269" t="str">
        <f>TRIM('APH KIC KIA PC'!T134)</f>
        <v/>
      </c>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72" t="s">
        <v>2005</v>
      </c>
      <c r="BD134" s="272" t="str">
        <f>IF('2. Artikeldata Utökad'!G134="Välj…","",LEFT('2. Artikeldata Utökad'!G134,1))</f>
        <v xml:space="preserve"> </v>
      </c>
      <c r="BE134" s="223"/>
      <c r="BF134" s="223"/>
      <c r="BG134" s="223"/>
      <c r="BH134" s="223"/>
      <c r="BI134" s="223"/>
      <c r="BJ134" s="223"/>
      <c r="BK134" s="223"/>
      <c r="BL134" s="269" t="str">
        <f>TRIM(IF('APH KIC KIA PC'!S134="WEB","",'2. Artikeldata Utökad'!P134))</f>
        <v/>
      </c>
      <c r="BM134" s="269" t="str">
        <f>TRIM(IF('APH KIC KIA PC'!S134="WEB","",'2. Artikeldata Utökad'!Q134))</f>
        <v/>
      </c>
      <c r="BN134" s="269" t="str">
        <f>TRIM(IF('APH KIC KIA PC'!S134="WEB","",'2. Artikeldata Utökad'!R134))</f>
        <v/>
      </c>
      <c r="BO134" s="269" t="str">
        <f>IF('2. Artikeldata Utökad'!F134="","",'2. Artikeldata Utökad'!F134)</f>
        <v xml:space="preserve">  Välj…</v>
      </c>
      <c r="BP134" s="269" t="str">
        <f>TRIM(IF('2. Artikeldata Utökad'!E134="","",'2. Artikeldata Utökad'!E134))</f>
        <v/>
      </c>
      <c r="BQ134" s="269" t="str">
        <f>TRIM(IF('APH KIC KIA PC'!S134="WEB","",'2. Artikeldata Utökad'!S134))</f>
        <v/>
      </c>
      <c r="BR134" s="227">
        <v>1</v>
      </c>
      <c r="BS134" s="269" t="str">
        <f>TRIM(IF('APH KIC KIA PC'!S134="WEB","",'2. Artikeldata Utökad'!T134))</f>
        <v/>
      </c>
      <c r="BT134" s="223"/>
      <c r="BU134" s="223"/>
      <c r="BV134" s="269" t="str">
        <f>TRIM(IF('APH KIC KIA PC'!M134&lt;&gt;200,'APH KIC KIA PC'!D134,'2. Artikeldata Utökad'!I134))</f>
        <v/>
      </c>
      <c r="BW134" s="269" t="str">
        <f>TRIM('2. Artikeldata Utökad'!D134)</f>
        <v/>
      </c>
      <c r="BX134" s="226" t="str">
        <f>LEFT('2. Artikeldata Utökad'!H134,1)</f>
        <v xml:space="preserve"> </v>
      </c>
      <c r="BY134" s="226" t="str">
        <f>TRIM(LEFT('2. Artikeldata Utökad'!J134,2))</f>
        <v/>
      </c>
      <c r="BZ134" s="227" t="s">
        <v>2005</v>
      </c>
      <c r="CA134" s="223"/>
      <c r="CB134" s="223"/>
      <c r="CC134" s="223"/>
      <c r="CD134" s="223"/>
      <c r="CE134" s="223"/>
    </row>
    <row r="135" spans="1:83" x14ac:dyDescent="0.25">
      <c r="A135" s="225">
        <v>131</v>
      </c>
      <c r="B135" s="228" t="str">
        <f>'APH KIC KIA PC'!I135</f>
        <v>Välj…</v>
      </c>
      <c r="C135" s="228" t="str">
        <f>'APH KIC KIA PC'!K135</f>
        <v>Välj…</v>
      </c>
      <c r="D135" s="227">
        <v>1</v>
      </c>
      <c r="E135" s="269" t="str">
        <f>TRIM('APH KIC KIA PC'!D135)</f>
        <v/>
      </c>
      <c r="F135" s="226" t="str">
        <f>TRIM('1. Artikeldata Grund'!E135)</f>
        <v/>
      </c>
      <c r="G135" s="275" t="s">
        <v>1895</v>
      </c>
      <c r="H135" s="223"/>
      <c r="I135" s="223"/>
      <c r="J135" s="223"/>
      <c r="K135" s="223"/>
      <c r="L135" s="223"/>
      <c r="M135" s="2" cm="1">
        <f t="array" ref="M135">IF('APH KIC KIA PC'!S135&lt;&gt;"WEB",1,_xlfn.IFS('APH KIC KIA PC'!K135=Tabeller!$AI$4,'APH KIC KIA PC'!Q135,'APH KIC KIA PC'!K135=Tabeller!$AI$5,106628))</f>
        <v>1</v>
      </c>
      <c r="N135" s="272" t="str" cm="1">
        <f t="array" ref="N135">TRIM(IFERROR(IF('APH KIC KIA PC'!M135=200,'2. Artikeldata Utökad'!I135,(_xlfn.IFS('APH KIC KIA PC'!K135=Tabeller!$AI$4,'1. Artikeldata Grund'!F135,AND('APH KIC KIA PC'!K135=Tabeller!$AI$5,'APH KIC KIA PC'!M135&lt;&gt;200),'APH KIC KIA PC'!D135,'APH KIC KIA PC'!M135=200,'2. Artikeldata Utökad'!I135))),""))</f>
        <v/>
      </c>
      <c r="O135" s="270" t="str">
        <f>'APH KIC KIA PC'!E135</f>
        <v/>
      </c>
      <c r="P135" s="269" t="str">
        <f>TRIM('APH KIC KIA PC'!R135)</f>
        <v/>
      </c>
      <c r="Q135" s="223"/>
      <c r="R135" s="271" t="str" cm="1">
        <f t="array" ref="R135">IFERROR(_xlfn.IFS('4. Inköpsdata'!M135=25%,41,'4. Inköpsdata'!M135=12%,42,'4. Inköpsdata'!M135=6%,43,'4. Inköpsdata'!M135="Momsfritt",38),"")</f>
        <v/>
      </c>
      <c r="S135" s="227" t="str">
        <f>'APH KIC KIA PC'!S135</f>
        <v xml:space="preserve">  Välj…</v>
      </c>
      <c r="T135" s="373" t="str">
        <f>'APH KIC KIA PC'!E135</f>
        <v/>
      </c>
      <c r="U135" s="227"/>
      <c r="V135" s="223"/>
      <c r="W135" s="223"/>
      <c r="X135" s="223"/>
      <c r="Y135" s="223"/>
      <c r="Z135" s="227" t="str">
        <f>TRIM(IF('1. Artikeldata Grund'!K135="","",IF('1. Artikeldata Grund'!K135=1,_xlfn.CONCAT('1. Artikeldata Grund'!K135," ","dag"),_xlfn.CONCAT('1. Artikeldata Grund'!K135," ","dagar"))))</f>
        <v/>
      </c>
      <c r="AA135" s="227" t="str">
        <f>TRIM(IF('1. Artikeldata Grund'!L135="","",IF('1. Artikeldata Grund'!L135=1,_xlfn.CONCAT('1. Artikeldata Grund'!L135," ","dag"),_xlfn.CONCAT('1. Artikeldata Grund'!L135," ","dagar"))))</f>
        <v/>
      </c>
      <c r="AB135" s="223"/>
      <c r="AC135" s="223"/>
      <c r="AD135" s="223"/>
      <c r="AE135" s="227">
        <v>1</v>
      </c>
      <c r="AF135" s="223"/>
      <c r="AG135" s="269" t="str">
        <f>TRIM('APH KIC KIA PC'!T135)</f>
        <v/>
      </c>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72" t="s">
        <v>2005</v>
      </c>
      <c r="BD135" s="272" t="str">
        <f>IF('2. Artikeldata Utökad'!G135="Välj…","",LEFT('2. Artikeldata Utökad'!G135,1))</f>
        <v xml:space="preserve"> </v>
      </c>
      <c r="BE135" s="223"/>
      <c r="BF135" s="223"/>
      <c r="BG135" s="223"/>
      <c r="BH135" s="223"/>
      <c r="BI135" s="223"/>
      <c r="BJ135" s="223"/>
      <c r="BK135" s="223"/>
      <c r="BL135" s="269" t="str">
        <f>TRIM(IF('APH KIC KIA PC'!S135="WEB","",'2. Artikeldata Utökad'!P135))</f>
        <v/>
      </c>
      <c r="BM135" s="269" t="str">
        <f>TRIM(IF('APH KIC KIA PC'!S135="WEB","",'2. Artikeldata Utökad'!Q135))</f>
        <v/>
      </c>
      <c r="BN135" s="269" t="str">
        <f>TRIM(IF('APH KIC KIA PC'!S135="WEB","",'2. Artikeldata Utökad'!R135))</f>
        <v/>
      </c>
      <c r="BO135" s="269" t="str">
        <f>IF('2. Artikeldata Utökad'!F135="","",'2. Artikeldata Utökad'!F135)</f>
        <v xml:space="preserve">  Välj…</v>
      </c>
      <c r="BP135" s="269" t="str">
        <f>TRIM(IF('2. Artikeldata Utökad'!E135="","",'2. Artikeldata Utökad'!E135))</f>
        <v/>
      </c>
      <c r="BQ135" s="269" t="str">
        <f>TRIM(IF('APH KIC KIA PC'!S135="WEB","",'2. Artikeldata Utökad'!S135))</f>
        <v/>
      </c>
      <c r="BR135" s="227">
        <v>1</v>
      </c>
      <c r="BS135" s="269" t="str">
        <f>TRIM(IF('APH KIC KIA PC'!S135="WEB","",'2. Artikeldata Utökad'!T135))</f>
        <v/>
      </c>
      <c r="BT135" s="223"/>
      <c r="BU135" s="223"/>
      <c r="BV135" s="269" t="str">
        <f>TRIM(IF('APH KIC KIA PC'!M135&lt;&gt;200,'APH KIC KIA PC'!D135,'2. Artikeldata Utökad'!I135))</f>
        <v/>
      </c>
      <c r="BW135" s="269" t="str">
        <f>TRIM('2. Artikeldata Utökad'!D135)</f>
        <v/>
      </c>
      <c r="BX135" s="226" t="str">
        <f>LEFT('2. Artikeldata Utökad'!H135,1)</f>
        <v xml:space="preserve"> </v>
      </c>
      <c r="BY135" s="226" t="str">
        <f>TRIM(LEFT('2. Artikeldata Utökad'!J135,2))</f>
        <v/>
      </c>
      <c r="BZ135" s="227" t="s">
        <v>2005</v>
      </c>
      <c r="CA135" s="223"/>
      <c r="CB135" s="223"/>
      <c r="CC135" s="223"/>
      <c r="CD135" s="223"/>
      <c r="CE135" s="223"/>
    </row>
    <row r="136" spans="1:83" x14ac:dyDescent="0.25">
      <c r="A136" s="228">
        <v>132</v>
      </c>
      <c r="B136" s="228" t="str">
        <f>'APH KIC KIA PC'!I136</f>
        <v>Välj…</v>
      </c>
      <c r="C136" s="228" t="str">
        <f>'APH KIC KIA PC'!K136</f>
        <v>Välj…</v>
      </c>
      <c r="D136" s="227">
        <v>1</v>
      </c>
      <c r="E136" s="269" t="str">
        <f>TRIM('APH KIC KIA PC'!D136)</f>
        <v/>
      </c>
      <c r="F136" s="226" t="str">
        <f>TRIM('1. Artikeldata Grund'!E136)</f>
        <v/>
      </c>
      <c r="G136" s="275" t="s">
        <v>1895</v>
      </c>
      <c r="H136" s="223"/>
      <c r="I136" s="223"/>
      <c r="J136" s="223"/>
      <c r="K136" s="223"/>
      <c r="L136" s="223"/>
      <c r="M136" s="2" cm="1">
        <f t="array" ref="M136">IF('APH KIC KIA PC'!S136&lt;&gt;"WEB",1,_xlfn.IFS('APH KIC KIA PC'!K136=Tabeller!$AI$4,'APH KIC KIA PC'!Q136,'APH KIC KIA PC'!K136=Tabeller!$AI$5,106628))</f>
        <v>1</v>
      </c>
      <c r="N136" s="272" t="str" cm="1">
        <f t="array" ref="N136">TRIM(IFERROR(IF('APH KIC KIA PC'!M136=200,'2. Artikeldata Utökad'!I136,(_xlfn.IFS('APH KIC KIA PC'!K136=Tabeller!$AI$4,'1. Artikeldata Grund'!F136,AND('APH KIC KIA PC'!K136=Tabeller!$AI$5,'APH KIC KIA PC'!M136&lt;&gt;200),'APH KIC KIA PC'!D136,'APH KIC KIA PC'!M136=200,'2. Artikeldata Utökad'!I136))),""))</f>
        <v/>
      </c>
      <c r="O136" s="270" t="str">
        <f>'APH KIC KIA PC'!E136</f>
        <v/>
      </c>
      <c r="P136" s="269" t="str">
        <f>TRIM('APH KIC KIA PC'!R136)</f>
        <v/>
      </c>
      <c r="Q136" s="223"/>
      <c r="R136" s="271" t="str" cm="1">
        <f t="array" ref="R136">IFERROR(_xlfn.IFS('4. Inköpsdata'!M136=25%,41,'4. Inköpsdata'!M136=12%,42,'4. Inköpsdata'!M136=6%,43,'4. Inköpsdata'!M136="Momsfritt",38),"")</f>
        <v/>
      </c>
      <c r="S136" s="227" t="str">
        <f>'APH KIC KIA PC'!S136</f>
        <v xml:space="preserve">  Välj…</v>
      </c>
      <c r="T136" s="373" t="str">
        <f>'APH KIC KIA PC'!E136</f>
        <v/>
      </c>
      <c r="U136" s="227"/>
      <c r="V136" s="223"/>
      <c r="W136" s="223"/>
      <c r="X136" s="223"/>
      <c r="Y136" s="223"/>
      <c r="Z136" s="227" t="str">
        <f>TRIM(IF('1. Artikeldata Grund'!K136="","",IF('1. Artikeldata Grund'!K136=1,_xlfn.CONCAT('1. Artikeldata Grund'!K136," ","dag"),_xlfn.CONCAT('1. Artikeldata Grund'!K136," ","dagar"))))</f>
        <v/>
      </c>
      <c r="AA136" s="227" t="str">
        <f>TRIM(IF('1. Artikeldata Grund'!L136="","",IF('1. Artikeldata Grund'!L136=1,_xlfn.CONCAT('1. Artikeldata Grund'!L136," ","dag"),_xlfn.CONCAT('1. Artikeldata Grund'!L136," ","dagar"))))</f>
        <v/>
      </c>
      <c r="AB136" s="223"/>
      <c r="AC136" s="223"/>
      <c r="AD136" s="223"/>
      <c r="AE136" s="227">
        <v>1</v>
      </c>
      <c r="AF136" s="223"/>
      <c r="AG136" s="269" t="str">
        <f>TRIM('APH KIC KIA PC'!T136)</f>
        <v/>
      </c>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72" t="s">
        <v>2005</v>
      </c>
      <c r="BD136" s="272" t="str">
        <f>IF('2. Artikeldata Utökad'!G136="Välj…","",LEFT('2. Artikeldata Utökad'!G136,1))</f>
        <v xml:space="preserve"> </v>
      </c>
      <c r="BE136" s="223"/>
      <c r="BF136" s="223"/>
      <c r="BG136" s="223"/>
      <c r="BH136" s="223"/>
      <c r="BI136" s="223"/>
      <c r="BJ136" s="223"/>
      <c r="BK136" s="223"/>
      <c r="BL136" s="269" t="str">
        <f>TRIM(IF('APH KIC KIA PC'!S136="WEB","",'2. Artikeldata Utökad'!P136))</f>
        <v/>
      </c>
      <c r="BM136" s="269" t="str">
        <f>TRIM(IF('APH KIC KIA PC'!S136="WEB","",'2. Artikeldata Utökad'!Q136))</f>
        <v/>
      </c>
      <c r="BN136" s="269" t="str">
        <f>TRIM(IF('APH KIC KIA PC'!S136="WEB","",'2. Artikeldata Utökad'!R136))</f>
        <v/>
      </c>
      <c r="BO136" s="269" t="str">
        <f>IF('2. Artikeldata Utökad'!F136="","",'2. Artikeldata Utökad'!F136)</f>
        <v xml:space="preserve">  Välj…</v>
      </c>
      <c r="BP136" s="269" t="str">
        <f>TRIM(IF('2. Artikeldata Utökad'!E136="","",'2. Artikeldata Utökad'!E136))</f>
        <v/>
      </c>
      <c r="BQ136" s="269" t="str">
        <f>TRIM(IF('APH KIC KIA PC'!S136="WEB","",'2. Artikeldata Utökad'!S136))</f>
        <v/>
      </c>
      <c r="BR136" s="227">
        <v>1</v>
      </c>
      <c r="BS136" s="269" t="str">
        <f>TRIM(IF('APH KIC KIA PC'!S136="WEB","",'2. Artikeldata Utökad'!T136))</f>
        <v/>
      </c>
      <c r="BT136" s="223"/>
      <c r="BU136" s="223"/>
      <c r="BV136" s="269" t="str">
        <f>TRIM(IF('APH KIC KIA PC'!M136&lt;&gt;200,'APH KIC KIA PC'!D136,'2. Artikeldata Utökad'!I136))</f>
        <v/>
      </c>
      <c r="BW136" s="269" t="str">
        <f>TRIM('2. Artikeldata Utökad'!D136)</f>
        <v/>
      </c>
      <c r="BX136" s="226" t="str">
        <f>LEFT('2. Artikeldata Utökad'!H136,1)</f>
        <v xml:space="preserve"> </v>
      </c>
      <c r="BY136" s="226" t="str">
        <f>TRIM(LEFT('2. Artikeldata Utökad'!J136,2))</f>
        <v/>
      </c>
      <c r="BZ136" s="227" t="s">
        <v>2005</v>
      </c>
      <c r="CA136" s="223"/>
      <c r="CB136" s="223"/>
      <c r="CC136" s="223"/>
      <c r="CD136" s="223"/>
      <c r="CE136" s="223"/>
    </row>
    <row r="137" spans="1:83" x14ac:dyDescent="0.25">
      <c r="A137" s="228">
        <v>133</v>
      </c>
      <c r="B137" s="228" t="str">
        <f>'APH KIC KIA PC'!I137</f>
        <v>Välj…</v>
      </c>
      <c r="C137" s="228" t="str">
        <f>'APH KIC KIA PC'!K137</f>
        <v>Välj…</v>
      </c>
      <c r="D137" s="227">
        <v>1</v>
      </c>
      <c r="E137" s="269" t="str">
        <f>TRIM('APH KIC KIA PC'!D137)</f>
        <v/>
      </c>
      <c r="F137" s="226" t="str">
        <f>TRIM('1. Artikeldata Grund'!E137)</f>
        <v/>
      </c>
      <c r="G137" s="275" t="s">
        <v>1895</v>
      </c>
      <c r="H137" s="223"/>
      <c r="I137" s="223"/>
      <c r="J137" s="223"/>
      <c r="K137" s="223"/>
      <c r="L137" s="223"/>
      <c r="M137" s="2" cm="1">
        <f t="array" ref="M137">IF('APH KIC KIA PC'!S137&lt;&gt;"WEB",1,_xlfn.IFS('APH KIC KIA PC'!K137=Tabeller!$AI$4,'APH KIC KIA PC'!Q137,'APH KIC KIA PC'!K137=Tabeller!$AI$5,106628))</f>
        <v>1</v>
      </c>
      <c r="N137" s="272" t="str" cm="1">
        <f t="array" ref="N137">TRIM(IFERROR(IF('APH KIC KIA PC'!M137=200,'2. Artikeldata Utökad'!I137,(_xlfn.IFS('APH KIC KIA PC'!K137=Tabeller!$AI$4,'1. Artikeldata Grund'!F137,AND('APH KIC KIA PC'!K137=Tabeller!$AI$5,'APH KIC KIA PC'!M137&lt;&gt;200),'APH KIC KIA PC'!D137,'APH KIC KIA PC'!M137=200,'2. Artikeldata Utökad'!I137))),""))</f>
        <v/>
      </c>
      <c r="O137" s="270" t="str">
        <f>'APH KIC KIA PC'!E137</f>
        <v/>
      </c>
      <c r="P137" s="269" t="str">
        <f>TRIM('APH KIC KIA PC'!R137)</f>
        <v/>
      </c>
      <c r="Q137" s="223"/>
      <c r="R137" s="271" t="str" cm="1">
        <f t="array" ref="R137">IFERROR(_xlfn.IFS('4. Inköpsdata'!M137=25%,41,'4. Inköpsdata'!M137=12%,42,'4. Inköpsdata'!M137=6%,43,'4. Inköpsdata'!M137="Momsfritt",38),"")</f>
        <v/>
      </c>
      <c r="S137" s="227" t="str">
        <f>'APH KIC KIA PC'!S137</f>
        <v xml:space="preserve">  Välj…</v>
      </c>
      <c r="T137" s="373" t="str">
        <f>'APH KIC KIA PC'!E137</f>
        <v/>
      </c>
      <c r="U137" s="227"/>
      <c r="V137" s="223"/>
      <c r="W137" s="223"/>
      <c r="X137" s="223"/>
      <c r="Y137" s="223"/>
      <c r="Z137" s="227" t="str">
        <f>TRIM(IF('1. Artikeldata Grund'!K137="","",IF('1. Artikeldata Grund'!K137=1,_xlfn.CONCAT('1. Artikeldata Grund'!K137," ","dag"),_xlfn.CONCAT('1. Artikeldata Grund'!K137," ","dagar"))))</f>
        <v/>
      </c>
      <c r="AA137" s="227" t="str">
        <f>TRIM(IF('1. Artikeldata Grund'!L137="","",IF('1. Artikeldata Grund'!L137=1,_xlfn.CONCAT('1. Artikeldata Grund'!L137," ","dag"),_xlfn.CONCAT('1. Artikeldata Grund'!L137," ","dagar"))))</f>
        <v/>
      </c>
      <c r="AB137" s="223"/>
      <c r="AC137" s="223"/>
      <c r="AD137" s="223"/>
      <c r="AE137" s="227">
        <v>1</v>
      </c>
      <c r="AF137" s="223"/>
      <c r="AG137" s="269" t="str">
        <f>TRIM('APH KIC KIA PC'!T137)</f>
        <v/>
      </c>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72" t="s">
        <v>2005</v>
      </c>
      <c r="BD137" s="272" t="str">
        <f>IF('2. Artikeldata Utökad'!G137="Välj…","",LEFT('2. Artikeldata Utökad'!G137,1))</f>
        <v xml:space="preserve"> </v>
      </c>
      <c r="BE137" s="223"/>
      <c r="BF137" s="223"/>
      <c r="BG137" s="223"/>
      <c r="BH137" s="223"/>
      <c r="BI137" s="223"/>
      <c r="BJ137" s="223"/>
      <c r="BK137" s="223"/>
      <c r="BL137" s="269" t="str">
        <f>TRIM(IF('APH KIC KIA PC'!S137="WEB","",'2. Artikeldata Utökad'!P137))</f>
        <v/>
      </c>
      <c r="BM137" s="269" t="str">
        <f>TRIM(IF('APH KIC KIA PC'!S137="WEB","",'2. Artikeldata Utökad'!Q137))</f>
        <v/>
      </c>
      <c r="BN137" s="269" t="str">
        <f>TRIM(IF('APH KIC KIA PC'!S137="WEB","",'2. Artikeldata Utökad'!R137))</f>
        <v/>
      </c>
      <c r="BO137" s="269" t="str">
        <f>IF('2. Artikeldata Utökad'!F137="","",'2. Artikeldata Utökad'!F137)</f>
        <v xml:space="preserve">  Välj…</v>
      </c>
      <c r="BP137" s="269" t="str">
        <f>TRIM(IF('2. Artikeldata Utökad'!E137="","",'2. Artikeldata Utökad'!E137))</f>
        <v/>
      </c>
      <c r="BQ137" s="269" t="str">
        <f>TRIM(IF('APH KIC KIA PC'!S137="WEB","",'2. Artikeldata Utökad'!S137))</f>
        <v/>
      </c>
      <c r="BR137" s="227">
        <v>1</v>
      </c>
      <c r="BS137" s="269" t="str">
        <f>TRIM(IF('APH KIC KIA PC'!S137="WEB","",'2. Artikeldata Utökad'!T137))</f>
        <v/>
      </c>
      <c r="BT137" s="223"/>
      <c r="BU137" s="223"/>
      <c r="BV137" s="269" t="str">
        <f>TRIM(IF('APH KIC KIA PC'!M137&lt;&gt;200,'APH KIC KIA PC'!D137,'2. Artikeldata Utökad'!I137))</f>
        <v/>
      </c>
      <c r="BW137" s="269" t="str">
        <f>TRIM('2. Artikeldata Utökad'!D137)</f>
        <v/>
      </c>
      <c r="BX137" s="226" t="str">
        <f>LEFT('2. Artikeldata Utökad'!H137,1)</f>
        <v xml:space="preserve"> </v>
      </c>
      <c r="BY137" s="226" t="str">
        <f>TRIM(LEFT('2. Artikeldata Utökad'!J137,2))</f>
        <v/>
      </c>
      <c r="BZ137" s="227" t="s">
        <v>2005</v>
      </c>
      <c r="CA137" s="223"/>
      <c r="CB137" s="223"/>
      <c r="CC137" s="223"/>
      <c r="CD137" s="223"/>
      <c r="CE137" s="223"/>
    </row>
    <row r="138" spans="1:83" x14ac:dyDescent="0.25">
      <c r="A138" s="228">
        <v>134</v>
      </c>
      <c r="B138" s="228" t="str">
        <f>'APH KIC KIA PC'!I138</f>
        <v>Välj…</v>
      </c>
      <c r="C138" s="228" t="str">
        <f>'APH KIC KIA PC'!K138</f>
        <v>Välj…</v>
      </c>
      <c r="D138" s="227">
        <v>1</v>
      </c>
      <c r="E138" s="269" t="str">
        <f>TRIM('APH KIC KIA PC'!D138)</f>
        <v/>
      </c>
      <c r="F138" s="226" t="str">
        <f>TRIM('1. Artikeldata Grund'!E138)</f>
        <v/>
      </c>
      <c r="G138" s="275" t="s">
        <v>1895</v>
      </c>
      <c r="H138" s="223"/>
      <c r="I138" s="223"/>
      <c r="J138" s="223"/>
      <c r="K138" s="223"/>
      <c r="L138" s="223"/>
      <c r="M138" s="2" cm="1">
        <f t="array" ref="M138">IF('APH KIC KIA PC'!S138&lt;&gt;"WEB",1,_xlfn.IFS('APH KIC KIA PC'!K138=Tabeller!$AI$4,'APH KIC KIA PC'!Q138,'APH KIC KIA PC'!K138=Tabeller!$AI$5,106628))</f>
        <v>1</v>
      </c>
      <c r="N138" s="272" t="str" cm="1">
        <f t="array" ref="N138">TRIM(IFERROR(IF('APH KIC KIA PC'!M138=200,'2. Artikeldata Utökad'!I138,(_xlfn.IFS('APH KIC KIA PC'!K138=Tabeller!$AI$4,'1. Artikeldata Grund'!F138,AND('APH KIC KIA PC'!K138=Tabeller!$AI$5,'APH KIC KIA PC'!M138&lt;&gt;200),'APH KIC KIA PC'!D138,'APH KIC KIA PC'!M138=200,'2. Artikeldata Utökad'!I138))),""))</f>
        <v/>
      </c>
      <c r="O138" s="270" t="str">
        <f>'APH KIC KIA PC'!E138</f>
        <v/>
      </c>
      <c r="P138" s="269" t="str">
        <f>TRIM('APH KIC KIA PC'!R138)</f>
        <v/>
      </c>
      <c r="Q138" s="223"/>
      <c r="R138" s="271" t="str" cm="1">
        <f t="array" ref="R138">IFERROR(_xlfn.IFS('4. Inköpsdata'!M138=25%,41,'4. Inköpsdata'!M138=12%,42,'4. Inköpsdata'!M138=6%,43,'4. Inköpsdata'!M138="Momsfritt",38),"")</f>
        <v/>
      </c>
      <c r="S138" s="227" t="str">
        <f>'APH KIC KIA PC'!S138</f>
        <v xml:space="preserve">  Välj…</v>
      </c>
      <c r="T138" s="373" t="str">
        <f>'APH KIC KIA PC'!E138</f>
        <v/>
      </c>
      <c r="U138" s="227"/>
      <c r="V138" s="223"/>
      <c r="W138" s="223"/>
      <c r="X138" s="223"/>
      <c r="Y138" s="223"/>
      <c r="Z138" s="227" t="str">
        <f>TRIM(IF('1. Artikeldata Grund'!K138="","",IF('1. Artikeldata Grund'!K138=1,_xlfn.CONCAT('1. Artikeldata Grund'!K138," ","dag"),_xlfn.CONCAT('1. Artikeldata Grund'!K138," ","dagar"))))</f>
        <v/>
      </c>
      <c r="AA138" s="227" t="str">
        <f>TRIM(IF('1. Artikeldata Grund'!L138="","",IF('1. Artikeldata Grund'!L138=1,_xlfn.CONCAT('1. Artikeldata Grund'!L138," ","dag"),_xlfn.CONCAT('1. Artikeldata Grund'!L138," ","dagar"))))</f>
        <v/>
      </c>
      <c r="AB138" s="223"/>
      <c r="AC138" s="223"/>
      <c r="AD138" s="223"/>
      <c r="AE138" s="227">
        <v>1</v>
      </c>
      <c r="AF138" s="223"/>
      <c r="AG138" s="269" t="str">
        <f>TRIM('APH KIC KIA PC'!T138)</f>
        <v/>
      </c>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72" t="s">
        <v>2005</v>
      </c>
      <c r="BD138" s="272" t="str">
        <f>IF('2. Artikeldata Utökad'!G138="Välj…","",LEFT('2. Artikeldata Utökad'!G138,1))</f>
        <v xml:space="preserve"> </v>
      </c>
      <c r="BE138" s="223"/>
      <c r="BF138" s="223"/>
      <c r="BG138" s="223"/>
      <c r="BH138" s="223"/>
      <c r="BI138" s="223"/>
      <c r="BJ138" s="223"/>
      <c r="BK138" s="223"/>
      <c r="BL138" s="269" t="str">
        <f>TRIM(IF('APH KIC KIA PC'!S138="WEB","",'2. Artikeldata Utökad'!P138))</f>
        <v/>
      </c>
      <c r="BM138" s="269" t="str">
        <f>TRIM(IF('APH KIC KIA PC'!S138="WEB","",'2. Artikeldata Utökad'!Q138))</f>
        <v/>
      </c>
      <c r="BN138" s="269" t="str">
        <f>TRIM(IF('APH KIC KIA PC'!S138="WEB","",'2. Artikeldata Utökad'!R138))</f>
        <v/>
      </c>
      <c r="BO138" s="269" t="str">
        <f>IF('2. Artikeldata Utökad'!F138="","",'2. Artikeldata Utökad'!F138)</f>
        <v xml:space="preserve">  Välj…</v>
      </c>
      <c r="BP138" s="269" t="str">
        <f>TRIM(IF('2. Artikeldata Utökad'!E138="","",'2. Artikeldata Utökad'!E138))</f>
        <v/>
      </c>
      <c r="BQ138" s="269" t="str">
        <f>TRIM(IF('APH KIC KIA PC'!S138="WEB","",'2. Artikeldata Utökad'!S138))</f>
        <v/>
      </c>
      <c r="BR138" s="227">
        <v>1</v>
      </c>
      <c r="BS138" s="269" t="str">
        <f>TRIM(IF('APH KIC KIA PC'!S138="WEB","",'2. Artikeldata Utökad'!T138))</f>
        <v/>
      </c>
      <c r="BT138" s="223"/>
      <c r="BU138" s="223"/>
      <c r="BV138" s="269" t="str">
        <f>TRIM(IF('APH KIC KIA PC'!M138&lt;&gt;200,'APH KIC KIA PC'!D138,'2. Artikeldata Utökad'!I138))</f>
        <v/>
      </c>
      <c r="BW138" s="269" t="str">
        <f>TRIM('2. Artikeldata Utökad'!D138)</f>
        <v/>
      </c>
      <c r="BX138" s="226" t="str">
        <f>LEFT('2. Artikeldata Utökad'!H138,1)</f>
        <v xml:space="preserve"> </v>
      </c>
      <c r="BY138" s="226" t="str">
        <f>TRIM(LEFT('2. Artikeldata Utökad'!J138,2))</f>
        <v/>
      </c>
      <c r="BZ138" s="227" t="s">
        <v>2005</v>
      </c>
      <c r="CA138" s="223"/>
      <c r="CB138" s="223"/>
      <c r="CC138" s="223"/>
      <c r="CD138" s="223"/>
      <c r="CE138" s="223"/>
    </row>
    <row r="139" spans="1:83" x14ac:dyDescent="0.25">
      <c r="A139" s="228">
        <v>135</v>
      </c>
      <c r="B139" s="228" t="str">
        <f>'APH KIC KIA PC'!I139</f>
        <v>Välj…</v>
      </c>
      <c r="C139" s="228" t="str">
        <f>'APH KIC KIA PC'!K139</f>
        <v>Välj…</v>
      </c>
      <c r="D139" s="227">
        <v>1</v>
      </c>
      <c r="E139" s="269" t="str">
        <f>TRIM('APH KIC KIA PC'!D139)</f>
        <v/>
      </c>
      <c r="F139" s="226" t="str">
        <f>TRIM('1. Artikeldata Grund'!E139)</f>
        <v/>
      </c>
      <c r="G139" s="275" t="s">
        <v>1895</v>
      </c>
      <c r="H139" s="223"/>
      <c r="I139" s="223"/>
      <c r="J139" s="223"/>
      <c r="K139" s="223"/>
      <c r="L139" s="223"/>
      <c r="M139" s="2" cm="1">
        <f t="array" ref="M139">IF('APH KIC KIA PC'!S139&lt;&gt;"WEB",1,_xlfn.IFS('APH KIC KIA PC'!K139=Tabeller!$AI$4,'APH KIC KIA PC'!Q139,'APH KIC KIA PC'!K139=Tabeller!$AI$5,106628))</f>
        <v>1</v>
      </c>
      <c r="N139" s="272" t="str" cm="1">
        <f t="array" ref="N139">TRIM(IFERROR(IF('APH KIC KIA PC'!M139=200,'2. Artikeldata Utökad'!I139,(_xlfn.IFS('APH KIC KIA PC'!K139=Tabeller!$AI$4,'1. Artikeldata Grund'!F139,AND('APH KIC KIA PC'!K139=Tabeller!$AI$5,'APH KIC KIA PC'!M139&lt;&gt;200),'APH KIC KIA PC'!D139,'APH KIC KIA PC'!M139=200,'2. Artikeldata Utökad'!I139))),""))</f>
        <v/>
      </c>
      <c r="O139" s="270" t="str">
        <f>'APH KIC KIA PC'!E139</f>
        <v/>
      </c>
      <c r="P139" s="269" t="str">
        <f>TRIM('APH KIC KIA PC'!R139)</f>
        <v/>
      </c>
      <c r="Q139" s="223"/>
      <c r="R139" s="271" t="str" cm="1">
        <f t="array" ref="R139">IFERROR(_xlfn.IFS('4. Inköpsdata'!M139=25%,41,'4. Inköpsdata'!M139=12%,42,'4. Inköpsdata'!M139=6%,43,'4. Inköpsdata'!M139="Momsfritt",38),"")</f>
        <v/>
      </c>
      <c r="S139" s="227" t="str">
        <f>'APH KIC KIA PC'!S139</f>
        <v xml:space="preserve">  Välj…</v>
      </c>
      <c r="T139" s="373" t="str">
        <f>'APH KIC KIA PC'!E139</f>
        <v/>
      </c>
      <c r="U139" s="227"/>
      <c r="V139" s="223"/>
      <c r="W139" s="223"/>
      <c r="X139" s="223"/>
      <c r="Y139" s="223"/>
      <c r="Z139" s="227" t="str">
        <f>TRIM(IF('1. Artikeldata Grund'!K139="","",IF('1. Artikeldata Grund'!K139=1,_xlfn.CONCAT('1. Artikeldata Grund'!K139," ","dag"),_xlfn.CONCAT('1. Artikeldata Grund'!K139," ","dagar"))))</f>
        <v/>
      </c>
      <c r="AA139" s="227" t="str">
        <f>TRIM(IF('1. Artikeldata Grund'!L139="","",IF('1. Artikeldata Grund'!L139=1,_xlfn.CONCAT('1. Artikeldata Grund'!L139," ","dag"),_xlfn.CONCAT('1. Artikeldata Grund'!L139," ","dagar"))))</f>
        <v/>
      </c>
      <c r="AB139" s="223"/>
      <c r="AC139" s="223"/>
      <c r="AD139" s="223"/>
      <c r="AE139" s="227">
        <v>1</v>
      </c>
      <c r="AF139" s="223"/>
      <c r="AG139" s="269" t="str">
        <f>TRIM('APH KIC KIA PC'!T139)</f>
        <v/>
      </c>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72" t="s">
        <v>2005</v>
      </c>
      <c r="BD139" s="272" t="str">
        <f>IF('2. Artikeldata Utökad'!G139="Välj…","",LEFT('2. Artikeldata Utökad'!G139,1))</f>
        <v xml:space="preserve"> </v>
      </c>
      <c r="BE139" s="223"/>
      <c r="BF139" s="223"/>
      <c r="BG139" s="223"/>
      <c r="BH139" s="223"/>
      <c r="BI139" s="223"/>
      <c r="BJ139" s="223"/>
      <c r="BK139" s="223"/>
      <c r="BL139" s="269" t="str">
        <f>TRIM(IF('APH KIC KIA PC'!S139="WEB","",'2. Artikeldata Utökad'!P139))</f>
        <v/>
      </c>
      <c r="BM139" s="269" t="str">
        <f>TRIM(IF('APH KIC KIA PC'!S139="WEB","",'2. Artikeldata Utökad'!Q139))</f>
        <v/>
      </c>
      <c r="BN139" s="269" t="str">
        <f>TRIM(IF('APH KIC KIA PC'!S139="WEB","",'2. Artikeldata Utökad'!R139))</f>
        <v/>
      </c>
      <c r="BO139" s="269" t="str">
        <f>IF('2. Artikeldata Utökad'!F139="","",'2. Artikeldata Utökad'!F139)</f>
        <v xml:space="preserve">  Välj…</v>
      </c>
      <c r="BP139" s="269" t="str">
        <f>TRIM(IF('2. Artikeldata Utökad'!E139="","",'2. Artikeldata Utökad'!E139))</f>
        <v/>
      </c>
      <c r="BQ139" s="269" t="str">
        <f>TRIM(IF('APH KIC KIA PC'!S139="WEB","",'2. Artikeldata Utökad'!S139))</f>
        <v/>
      </c>
      <c r="BR139" s="227">
        <v>1</v>
      </c>
      <c r="BS139" s="269" t="str">
        <f>TRIM(IF('APH KIC KIA PC'!S139="WEB","",'2. Artikeldata Utökad'!T139))</f>
        <v/>
      </c>
      <c r="BT139" s="223"/>
      <c r="BU139" s="223"/>
      <c r="BV139" s="269" t="str">
        <f>TRIM(IF('APH KIC KIA PC'!M139&lt;&gt;200,'APH KIC KIA PC'!D139,'2. Artikeldata Utökad'!I139))</f>
        <v/>
      </c>
      <c r="BW139" s="269" t="str">
        <f>TRIM('2. Artikeldata Utökad'!D139)</f>
        <v/>
      </c>
      <c r="BX139" s="226" t="str">
        <f>LEFT('2. Artikeldata Utökad'!H139,1)</f>
        <v xml:space="preserve"> </v>
      </c>
      <c r="BY139" s="226" t="str">
        <f>TRIM(LEFT('2. Artikeldata Utökad'!J139,2))</f>
        <v/>
      </c>
      <c r="BZ139" s="227" t="s">
        <v>2005</v>
      </c>
      <c r="CA139" s="223"/>
      <c r="CB139" s="223"/>
      <c r="CC139" s="223"/>
      <c r="CD139" s="223"/>
      <c r="CE139" s="223"/>
    </row>
    <row r="140" spans="1:83" x14ac:dyDescent="0.25">
      <c r="A140" s="228">
        <v>136</v>
      </c>
      <c r="B140" s="228" t="str">
        <f>'APH KIC KIA PC'!I140</f>
        <v>Välj…</v>
      </c>
      <c r="C140" s="228" t="str">
        <f>'APH KIC KIA PC'!K140</f>
        <v>Välj…</v>
      </c>
      <c r="D140" s="227">
        <v>1</v>
      </c>
      <c r="E140" s="269" t="str">
        <f>TRIM('APH KIC KIA PC'!D140)</f>
        <v/>
      </c>
      <c r="F140" s="226" t="str">
        <f>TRIM('1. Artikeldata Grund'!E140)</f>
        <v/>
      </c>
      <c r="G140" s="275" t="s">
        <v>1895</v>
      </c>
      <c r="H140" s="223"/>
      <c r="I140" s="223"/>
      <c r="J140" s="223"/>
      <c r="K140" s="223"/>
      <c r="L140" s="223"/>
      <c r="M140" s="2" cm="1">
        <f t="array" ref="M140">IF('APH KIC KIA PC'!S140&lt;&gt;"WEB",1,_xlfn.IFS('APH KIC KIA PC'!K140=Tabeller!$AI$4,'APH KIC KIA PC'!Q140,'APH KIC KIA PC'!K140=Tabeller!$AI$5,106628))</f>
        <v>1</v>
      </c>
      <c r="N140" s="272" t="str" cm="1">
        <f t="array" ref="N140">TRIM(IFERROR(IF('APH KIC KIA PC'!M140=200,'2. Artikeldata Utökad'!I140,(_xlfn.IFS('APH KIC KIA PC'!K140=Tabeller!$AI$4,'1. Artikeldata Grund'!F140,AND('APH KIC KIA PC'!K140=Tabeller!$AI$5,'APH KIC KIA PC'!M140&lt;&gt;200),'APH KIC KIA PC'!D140,'APH KIC KIA PC'!M140=200,'2. Artikeldata Utökad'!I140))),""))</f>
        <v/>
      </c>
      <c r="O140" s="270" t="str">
        <f>'APH KIC KIA PC'!E140</f>
        <v/>
      </c>
      <c r="P140" s="269" t="str">
        <f>TRIM('APH KIC KIA PC'!R140)</f>
        <v/>
      </c>
      <c r="Q140" s="223"/>
      <c r="R140" s="271" t="str" cm="1">
        <f t="array" ref="R140">IFERROR(_xlfn.IFS('4. Inköpsdata'!M140=25%,41,'4. Inköpsdata'!M140=12%,42,'4. Inköpsdata'!M140=6%,43,'4. Inköpsdata'!M140="Momsfritt",38),"")</f>
        <v/>
      </c>
      <c r="S140" s="227" t="str">
        <f>'APH KIC KIA PC'!S140</f>
        <v xml:space="preserve">  Välj…</v>
      </c>
      <c r="T140" s="373" t="str">
        <f>'APH KIC KIA PC'!E140</f>
        <v/>
      </c>
      <c r="U140" s="227"/>
      <c r="V140" s="223"/>
      <c r="W140" s="223"/>
      <c r="X140" s="223"/>
      <c r="Y140" s="223"/>
      <c r="Z140" s="227" t="str">
        <f>TRIM(IF('1. Artikeldata Grund'!K140="","",IF('1. Artikeldata Grund'!K140=1,_xlfn.CONCAT('1. Artikeldata Grund'!K140," ","dag"),_xlfn.CONCAT('1. Artikeldata Grund'!K140," ","dagar"))))</f>
        <v/>
      </c>
      <c r="AA140" s="227" t="str">
        <f>TRIM(IF('1. Artikeldata Grund'!L140="","",IF('1. Artikeldata Grund'!L140=1,_xlfn.CONCAT('1. Artikeldata Grund'!L140," ","dag"),_xlfn.CONCAT('1. Artikeldata Grund'!L140," ","dagar"))))</f>
        <v/>
      </c>
      <c r="AB140" s="223"/>
      <c r="AC140" s="223"/>
      <c r="AD140" s="223"/>
      <c r="AE140" s="227">
        <v>1</v>
      </c>
      <c r="AF140" s="223"/>
      <c r="AG140" s="269" t="str">
        <f>TRIM('APH KIC KIA PC'!T140)</f>
        <v/>
      </c>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72" t="s">
        <v>2005</v>
      </c>
      <c r="BD140" s="272" t="str">
        <f>IF('2. Artikeldata Utökad'!G140="Välj…","",LEFT('2. Artikeldata Utökad'!G140,1))</f>
        <v xml:space="preserve"> </v>
      </c>
      <c r="BE140" s="223"/>
      <c r="BF140" s="223"/>
      <c r="BG140" s="223"/>
      <c r="BH140" s="223"/>
      <c r="BI140" s="223"/>
      <c r="BJ140" s="223"/>
      <c r="BK140" s="223"/>
      <c r="BL140" s="269" t="str">
        <f>TRIM(IF('APH KIC KIA PC'!S140="WEB","",'2. Artikeldata Utökad'!P140))</f>
        <v/>
      </c>
      <c r="BM140" s="269" t="str">
        <f>TRIM(IF('APH KIC KIA PC'!S140="WEB","",'2. Artikeldata Utökad'!Q140))</f>
        <v/>
      </c>
      <c r="BN140" s="269" t="str">
        <f>TRIM(IF('APH KIC KIA PC'!S140="WEB","",'2. Artikeldata Utökad'!R140))</f>
        <v/>
      </c>
      <c r="BO140" s="269" t="str">
        <f>IF('2. Artikeldata Utökad'!F140="","",'2. Artikeldata Utökad'!F140)</f>
        <v xml:space="preserve">  Välj…</v>
      </c>
      <c r="BP140" s="269" t="str">
        <f>TRIM(IF('2. Artikeldata Utökad'!E140="","",'2. Artikeldata Utökad'!E140))</f>
        <v/>
      </c>
      <c r="BQ140" s="269" t="str">
        <f>TRIM(IF('APH KIC KIA PC'!S140="WEB","",'2. Artikeldata Utökad'!S140))</f>
        <v/>
      </c>
      <c r="BR140" s="227">
        <v>1</v>
      </c>
      <c r="BS140" s="269" t="str">
        <f>TRIM(IF('APH KIC KIA PC'!S140="WEB","",'2. Artikeldata Utökad'!T140))</f>
        <v/>
      </c>
      <c r="BT140" s="223"/>
      <c r="BU140" s="223"/>
      <c r="BV140" s="269" t="str">
        <f>TRIM(IF('APH KIC KIA PC'!M140&lt;&gt;200,'APH KIC KIA PC'!D140,'2. Artikeldata Utökad'!I140))</f>
        <v/>
      </c>
      <c r="BW140" s="269" t="str">
        <f>TRIM('2. Artikeldata Utökad'!D140)</f>
        <v/>
      </c>
      <c r="BX140" s="226" t="str">
        <f>LEFT('2. Artikeldata Utökad'!H140,1)</f>
        <v xml:space="preserve"> </v>
      </c>
      <c r="BY140" s="226" t="str">
        <f>TRIM(LEFT('2. Artikeldata Utökad'!J140,2))</f>
        <v/>
      </c>
      <c r="BZ140" s="227" t="s">
        <v>2005</v>
      </c>
      <c r="CA140" s="223"/>
      <c r="CB140" s="223"/>
      <c r="CC140" s="223"/>
      <c r="CD140" s="223"/>
      <c r="CE140" s="223"/>
    </row>
    <row r="141" spans="1:83" x14ac:dyDescent="0.25">
      <c r="A141" s="228">
        <v>137</v>
      </c>
      <c r="B141" s="228" t="str">
        <f>'APH KIC KIA PC'!I141</f>
        <v>Välj…</v>
      </c>
      <c r="C141" s="228" t="str">
        <f>'APH KIC KIA PC'!K141</f>
        <v>Välj…</v>
      </c>
      <c r="D141" s="227">
        <v>1</v>
      </c>
      <c r="E141" s="269" t="str">
        <f>TRIM('APH KIC KIA PC'!D141)</f>
        <v/>
      </c>
      <c r="F141" s="226" t="str">
        <f>TRIM('1. Artikeldata Grund'!E141)</f>
        <v/>
      </c>
      <c r="G141" s="275" t="s">
        <v>1895</v>
      </c>
      <c r="H141" s="223"/>
      <c r="I141" s="223"/>
      <c r="J141" s="223"/>
      <c r="K141" s="223"/>
      <c r="L141" s="223"/>
      <c r="M141" s="2" cm="1">
        <f t="array" ref="M141">IF('APH KIC KIA PC'!S141&lt;&gt;"WEB",1,_xlfn.IFS('APH KIC KIA PC'!K141=Tabeller!$AI$4,'APH KIC KIA PC'!Q141,'APH KIC KIA PC'!K141=Tabeller!$AI$5,106628))</f>
        <v>1</v>
      </c>
      <c r="N141" s="272" t="str" cm="1">
        <f t="array" ref="N141">TRIM(IFERROR(IF('APH KIC KIA PC'!M141=200,'2. Artikeldata Utökad'!I141,(_xlfn.IFS('APH KIC KIA PC'!K141=Tabeller!$AI$4,'1. Artikeldata Grund'!F141,AND('APH KIC KIA PC'!K141=Tabeller!$AI$5,'APH KIC KIA PC'!M141&lt;&gt;200),'APH KIC KIA PC'!D141,'APH KIC KIA PC'!M141=200,'2. Artikeldata Utökad'!I141))),""))</f>
        <v/>
      </c>
      <c r="O141" s="270" t="str">
        <f>'APH KIC KIA PC'!E141</f>
        <v/>
      </c>
      <c r="P141" s="269" t="str">
        <f>TRIM('APH KIC KIA PC'!R141)</f>
        <v/>
      </c>
      <c r="Q141" s="223"/>
      <c r="R141" s="271" t="str" cm="1">
        <f t="array" ref="R141">IFERROR(_xlfn.IFS('4. Inköpsdata'!M141=25%,41,'4. Inköpsdata'!M141=12%,42,'4. Inköpsdata'!M141=6%,43,'4. Inköpsdata'!M141="Momsfritt",38),"")</f>
        <v/>
      </c>
      <c r="S141" s="227" t="str">
        <f>'APH KIC KIA PC'!S141</f>
        <v xml:space="preserve">  Välj…</v>
      </c>
      <c r="T141" s="373" t="str">
        <f>'APH KIC KIA PC'!E141</f>
        <v/>
      </c>
      <c r="U141" s="227"/>
      <c r="V141" s="223"/>
      <c r="W141" s="223"/>
      <c r="X141" s="223"/>
      <c r="Y141" s="223"/>
      <c r="Z141" s="227" t="str">
        <f>TRIM(IF('1. Artikeldata Grund'!K141="","",IF('1. Artikeldata Grund'!K141=1,_xlfn.CONCAT('1. Artikeldata Grund'!K141," ","dag"),_xlfn.CONCAT('1. Artikeldata Grund'!K141," ","dagar"))))</f>
        <v/>
      </c>
      <c r="AA141" s="227" t="str">
        <f>TRIM(IF('1. Artikeldata Grund'!L141="","",IF('1. Artikeldata Grund'!L141=1,_xlfn.CONCAT('1. Artikeldata Grund'!L141," ","dag"),_xlfn.CONCAT('1. Artikeldata Grund'!L141," ","dagar"))))</f>
        <v/>
      </c>
      <c r="AB141" s="223"/>
      <c r="AC141" s="223"/>
      <c r="AD141" s="223"/>
      <c r="AE141" s="227">
        <v>1</v>
      </c>
      <c r="AF141" s="223"/>
      <c r="AG141" s="269" t="str">
        <f>TRIM('APH KIC KIA PC'!T141)</f>
        <v/>
      </c>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72" t="s">
        <v>2005</v>
      </c>
      <c r="BD141" s="272" t="str">
        <f>IF('2. Artikeldata Utökad'!G141="Välj…","",LEFT('2. Artikeldata Utökad'!G141,1))</f>
        <v xml:space="preserve"> </v>
      </c>
      <c r="BE141" s="223"/>
      <c r="BF141" s="223"/>
      <c r="BG141" s="223"/>
      <c r="BH141" s="223"/>
      <c r="BI141" s="223"/>
      <c r="BJ141" s="223"/>
      <c r="BK141" s="223"/>
      <c r="BL141" s="269" t="str">
        <f>TRIM(IF('APH KIC KIA PC'!S141="WEB","",'2. Artikeldata Utökad'!P141))</f>
        <v/>
      </c>
      <c r="BM141" s="269" t="str">
        <f>TRIM(IF('APH KIC KIA PC'!S141="WEB","",'2. Artikeldata Utökad'!Q141))</f>
        <v/>
      </c>
      <c r="BN141" s="269" t="str">
        <f>TRIM(IF('APH KIC KIA PC'!S141="WEB","",'2. Artikeldata Utökad'!R141))</f>
        <v/>
      </c>
      <c r="BO141" s="269" t="str">
        <f>IF('2. Artikeldata Utökad'!F141="","",'2. Artikeldata Utökad'!F141)</f>
        <v xml:space="preserve">  Välj…</v>
      </c>
      <c r="BP141" s="269" t="str">
        <f>TRIM(IF('2. Artikeldata Utökad'!E141="","",'2. Artikeldata Utökad'!E141))</f>
        <v/>
      </c>
      <c r="BQ141" s="269" t="str">
        <f>TRIM(IF('APH KIC KIA PC'!S141="WEB","",'2. Artikeldata Utökad'!S141))</f>
        <v/>
      </c>
      <c r="BR141" s="227">
        <v>1</v>
      </c>
      <c r="BS141" s="269" t="str">
        <f>TRIM(IF('APH KIC KIA PC'!S141="WEB","",'2. Artikeldata Utökad'!T141))</f>
        <v/>
      </c>
      <c r="BT141" s="223"/>
      <c r="BU141" s="223"/>
      <c r="BV141" s="269" t="str">
        <f>TRIM(IF('APH KIC KIA PC'!M141&lt;&gt;200,'APH KIC KIA PC'!D141,'2. Artikeldata Utökad'!I141))</f>
        <v/>
      </c>
      <c r="BW141" s="269" t="str">
        <f>TRIM('2. Artikeldata Utökad'!D141)</f>
        <v/>
      </c>
      <c r="BX141" s="226" t="str">
        <f>LEFT('2. Artikeldata Utökad'!H141,1)</f>
        <v xml:space="preserve"> </v>
      </c>
      <c r="BY141" s="226" t="str">
        <f>TRIM(LEFT('2. Artikeldata Utökad'!J141,2))</f>
        <v/>
      </c>
      <c r="BZ141" s="227" t="s">
        <v>2005</v>
      </c>
      <c r="CA141" s="223"/>
      <c r="CB141" s="223"/>
      <c r="CC141" s="223"/>
      <c r="CD141" s="223"/>
      <c r="CE141" s="223"/>
    </row>
    <row r="142" spans="1:83" x14ac:dyDescent="0.25">
      <c r="A142" s="225">
        <v>138</v>
      </c>
      <c r="B142" s="228" t="str">
        <f>'APH KIC KIA PC'!I142</f>
        <v>Välj…</v>
      </c>
      <c r="C142" s="228" t="str">
        <f>'APH KIC KIA PC'!K142</f>
        <v>Välj…</v>
      </c>
      <c r="D142" s="227">
        <v>1</v>
      </c>
      <c r="E142" s="269" t="str">
        <f>TRIM('APH KIC KIA PC'!D142)</f>
        <v/>
      </c>
      <c r="F142" s="226" t="str">
        <f>TRIM('1. Artikeldata Grund'!E142)</f>
        <v/>
      </c>
      <c r="G142" s="275" t="s">
        <v>1895</v>
      </c>
      <c r="H142" s="223"/>
      <c r="I142" s="223"/>
      <c r="J142" s="223"/>
      <c r="K142" s="223"/>
      <c r="L142" s="223"/>
      <c r="M142" s="2" cm="1">
        <f t="array" ref="M142">IF('APH KIC KIA PC'!S142&lt;&gt;"WEB",1,_xlfn.IFS('APH KIC KIA PC'!K142=Tabeller!$AI$4,'APH KIC KIA PC'!Q142,'APH KIC KIA PC'!K142=Tabeller!$AI$5,106628))</f>
        <v>1</v>
      </c>
      <c r="N142" s="272" t="str" cm="1">
        <f t="array" ref="N142">TRIM(IFERROR(IF('APH KIC KIA PC'!M142=200,'2. Artikeldata Utökad'!I142,(_xlfn.IFS('APH KIC KIA PC'!K142=Tabeller!$AI$4,'1. Artikeldata Grund'!F142,AND('APH KIC KIA PC'!K142=Tabeller!$AI$5,'APH KIC KIA PC'!M142&lt;&gt;200),'APH KIC KIA PC'!D142,'APH KIC KIA PC'!M142=200,'2. Artikeldata Utökad'!I142))),""))</f>
        <v/>
      </c>
      <c r="O142" s="270" t="str">
        <f>'APH KIC KIA PC'!E142</f>
        <v/>
      </c>
      <c r="P142" s="269" t="str">
        <f>TRIM('APH KIC KIA PC'!R142)</f>
        <v/>
      </c>
      <c r="Q142" s="223"/>
      <c r="R142" s="271" t="str" cm="1">
        <f t="array" ref="R142">IFERROR(_xlfn.IFS('4. Inköpsdata'!M142=25%,41,'4. Inköpsdata'!M142=12%,42,'4. Inköpsdata'!M142=6%,43,'4. Inköpsdata'!M142="Momsfritt",38),"")</f>
        <v/>
      </c>
      <c r="S142" s="227" t="str">
        <f>'APH KIC KIA PC'!S142</f>
        <v xml:space="preserve">  Välj…</v>
      </c>
      <c r="T142" s="373" t="str">
        <f>'APH KIC KIA PC'!E142</f>
        <v/>
      </c>
      <c r="U142" s="227"/>
      <c r="V142" s="223"/>
      <c r="W142" s="223"/>
      <c r="X142" s="223"/>
      <c r="Y142" s="223"/>
      <c r="Z142" s="227" t="str">
        <f>TRIM(IF('1. Artikeldata Grund'!K142="","",IF('1. Artikeldata Grund'!K142=1,_xlfn.CONCAT('1. Artikeldata Grund'!K142," ","dag"),_xlfn.CONCAT('1. Artikeldata Grund'!K142," ","dagar"))))</f>
        <v/>
      </c>
      <c r="AA142" s="227" t="str">
        <f>TRIM(IF('1. Artikeldata Grund'!L142="","",IF('1. Artikeldata Grund'!L142=1,_xlfn.CONCAT('1. Artikeldata Grund'!L142," ","dag"),_xlfn.CONCAT('1. Artikeldata Grund'!L142," ","dagar"))))</f>
        <v/>
      </c>
      <c r="AB142" s="223"/>
      <c r="AC142" s="223"/>
      <c r="AD142" s="223"/>
      <c r="AE142" s="227">
        <v>1</v>
      </c>
      <c r="AF142" s="223"/>
      <c r="AG142" s="269" t="str">
        <f>TRIM('APH KIC KIA PC'!T142)</f>
        <v/>
      </c>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72" t="s">
        <v>2005</v>
      </c>
      <c r="BD142" s="272" t="str">
        <f>IF('2. Artikeldata Utökad'!G142="Välj…","",LEFT('2. Artikeldata Utökad'!G142,1))</f>
        <v xml:space="preserve"> </v>
      </c>
      <c r="BE142" s="223"/>
      <c r="BF142" s="223"/>
      <c r="BG142" s="223"/>
      <c r="BH142" s="223"/>
      <c r="BI142" s="223"/>
      <c r="BJ142" s="223"/>
      <c r="BK142" s="223"/>
      <c r="BL142" s="269" t="str">
        <f>TRIM(IF('APH KIC KIA PC'!S142="WEB","",'2. Artikeldata Utökad'!P142))</f>
        <v/>
      </c>
      <c r="BM142" s="269" t="str">
        <f>TRIM(IF('APH KIC KIA PC'!S142="WEB","",'2. Artikeldata Utökad'!Q142))</f>
        <v/>
      </c>
      <c r="BN142" s="269" t="str">
        <f>TRIM(IF('APH KIC KIA PC'!S142="WEB","",'2. Artikeldata Utökad'!R142))</f>
        <v/>
      </c>
      <c r="BO142" s="269" t="str">
        <f>IF('2. Artikeldata Utökad'!F142="","",'2. Artikeldata Utökad'!F142)</f>
        <v xml:space="preserve">  Välj…</v>
      </c>
      <c r="BP142" s="269" t="str">
        <f>TRIM(IF('2. Artikeldata Utökad'!E142="","",'2. Artikeldata Utökad'!E142))</f>
        <v/>
      </c>
      <c r="BQ142" s="269" t="str">
        <f>TRIM(IF('APH KIC KIA PC'!S142="WEB","",'2. Artikeldata Utökad'!S142))</f>
        <v/>
      </c>
      <c r="BR142" s="227">
        <v>1</v>
      </c>
      <c r="BS142" s="269" t="str">
        <f>TRIM(IF('APH KIC KIA PC'!S142="WEB","",'2. Artikeldata Utökad'!T142))</f>
        <v/>
      </c>
      <c r="BT142" s="223"/>
      <c r="BU142" s="223"/>
      <c r="BV142" s="269" t="str">
        <f>TRIM(IF('APH KIC KIA PC'!M142&lt;&gt;200,'APH KIC KIA PC'!D142,'2. Artikeldata Utökad'!I142))</f>
        <v/>
      </c>
      <c r="BW142" s="269" t="str">
        <f>TRIM('2. Artikeldata Utökad'!D142)</f>
        <v/>
      </c>
      <c r="BX142" s="226" t="str">
        <f>LEFT('2. Artikeldata Utökad'!H142,1)</f>
        <v xml:space="preserve"> </v>
      </c>
      <c r="BY142" s="226" t="str">
        <f>TRIM(LEFT('2. Artikeldata Utökad'!J142,2))</f>
        <v/>
      </c>
      <c r="BZ142" s="227" t="s">
        <v>2005</v>
      </c>
      <c r="CA142" s="223"/>
      <c r="CB142" s="223"/>
      <c r="CC142" s="223"/>
      <c r="CD142" s="223"/>
      <c r="CE142" s="223"/>
    </row>
    <row r="143" spans="1:83" x14ac:dyDescent="0.25">
      <c r="A143" s="228">
        <v>139</v>
      </c>
      <c r="B143" s="228" t="str">
        <f>'APH KIC KIA PC'!I143</f>
        <v>Välj…</v>
      </c>
      <c r="C143" s="228" t="str">
        <f>'APH KIC KIA PC'!K143</f>
        <v>Välj…</v>
      </c>
      <c r="D143" s="227">
        <v>1</v>
      </c>
      <c r="E143" s="269" t="str">
        <f>TRIM('APH KIC KIA PC'!D143)</f>
        <v/>
      </c>
      <c r="F143" s="226" t="str">
        <f>TRIM('1. Artikeldata Grund'!E143)</f>
        <v/>
      </c>
      <c r="G143" s="275" t="s">
        <v>1895</v>
      </c>
      <c r="H143" s="223"/>
      <c r="I143" s="223"/>
      <c r="J143" s="223"/>
      <c r="K143" s="223"/>
      <c r="L143" s="223"/>
      <c r="M143" s="2" cm="1">
        <f t="array" ref="M143">IF('APH KIC KIA PC'!S143&lt;&gt;"WEB",1,_xlfn.IFS('APH KIC KIA PC'!K143=Tabeller!$AI$4,'APH KIC KIA PC'!Q143,'APH KIC KIA PC'!K143=Tabeller!$AI$5,106628))</f>
        <v>1</v>
      </c>
      <c r="N143" s="272" t="str" cm="1">
        <f t="array" ref="N143">TRIM(IFERROR(IF('APH KIC KIA PC'!M143=200,'2. Artikeldata Utökad'!I143,(_xlfn.IFS('APH KIC KIA PC'!K143=Tabeller!$AI$4,'1. Artikeldata Grund'!F143,AND('APH KIC KIA PC'!K143=Tabeller!$AI$5,'APH KIC KIA PC'!M143&lt;&gt;200),'APH KIC KIA PC'!D143,'APH KIC KIA PC'!M143=200,'2. Artikeldata Utökad'!I143))),""))</f>
        <v/>
      </c>
      <c r="O143" s="270" t="str">
        <f>'APH KIC KIA PC'!E143</f>
        <v/>
      </c>
      <c r="P143" s="269" t="str">
        <f>TRIM('APH KIC KIA PC'!R143)</f>
        <v/>
      </c>
      <c r="Q143" s="223"/>
      <c r="R143" s="271" t="str" cm="1">
        <f t="array" ref="R143">IFERROR(_xlfn.IFS('4. Inköpsdata'!M143=25%,41,'4. Inköpsdata'!M143=12%,42,'4. Inköpsdata'!M143=6%,43,'4. Inköpsdata'!M143="Momsfritt",38),"")</f>
        <v/>
      </c>
      <c r="S143" s="227" t="str">
        <f>'APH KIC KIA PC'!S143</f>
        <v xml:space="preserve">  Välj…</v>
      </c>
      <c r="T143" s="373" t="str">
        <f>'APH KIC KIA PC'!E143</f>
        <v/>
      </c>
      <c r="U143" s="227"/>
      <c r="V143" s="223"/>
      <c r="W143" s="223"/>
      <c r="X143" s="223"/>
      <c r="Y143" s="223"/>
      <c r="Z143" s="227" t="str">
        <f>TRIM(IF('1. Artikeldata Grund'!K143="","",IF('1. Artikeldata Grund'!K143=1,_xlfn.CONCAT('1. Artikeldata Grund'!K143," ","dag"),_xlfn.CONCAT('1. Artikeldata Grund'!K143," ","dagar"))))</f>
        <v/>
      </c>
      <c r="AA143" s="227" t="str">
        <f>TRIM(IF('1. Artikeldata Grund'!L143="","",IF('1. Artikeldata Grund'!L143=1,_xlfn.CONCAT('1. Artikeldata Grund'!L143," ","dag"),_xlfn.CONCAT('1. Artikeldata Grund'!L143," ","dagar"))))</f>
        <v/>
      </c>
      <c r="AB143" s="223"/>
      <c r="AC143" s="223"/>
      <c r="AD143" s="223"/>
      <c r="AE143" s="227">
        <v>1</v>
      </c>
      <c r="AF143" s="223"/>
      <c r="AG143" s="269" t="str">
        <f>TRIM('APH KIC KIA PC'!T143)</f>
        <v/>
      </c>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72" t="s">
        <v>2005</v>
      </c>
      <c r="BD143" s="272" t="str">
        <f>IF('2. Artikeldata Utökad'!G143="Välj…","",LEFT('2. Artikeldata Utökad'!G143,1))</f>
        <v xml:space="preserve"> </v>
      </c>
      <c r="BE143" s="223"/>
      <c r="BF143" s="223"/>
      <c r="BG143" s="223"/>
      <c r="BH143" s="223"/>
      <c r="BI143" s="223"/>
      <c r="BJ143" s="223"/>
      <c r="BK143" s="223"/>
      <c r="BL143" s="269" t="str">
        <f>TRIM(IF('APH KIC KIA PC'!S143="WEB","",'2. Artikeldata Utökad'!P143))</f>
        <v/>
      </c>
      <c r="BM143" s="269" t="str">
        <f>TRIM(IF('APH KIC KIA PC'!S143="WEB","",'2. Artikeldata Utökad'!Q143))</f>
        <v/>
      </c>
      <c r="BN143" s="269" t="str">
        <f>TRIM(IF('APH KIC KIA PC'!S143="WEB","",'2. Artikeldata Utökad'!R143))</f>
        <v/>
      </c>
      <c r="BO143" s="269" t="str">
        <f>IF('2. Artikeldata Utökad'!F143="","",'2. Artikeldata Utökad'!F143)</f>
        <v xml:space="preserve">  Välj…</v>
      </c>
      <c r="BP143" s="269" t="str">
        <f>TRIM(IF('2. Artikeldata Utökad'!E143="","",'2. Artikeldata Utökad'!E143))</f>
        <v/>
      </c>
      <c r="BQ143" s="269" t="str">
        <f>TRIM(IF('APH KIC KIA PC'!S143="WEB","",'2. Artikeldata Utökad'!S143))</f>
        <v/>
      </c>
      <c r="BR143" s="227">
        <v>1</v>
      </c>
      <c r="BS143" s="269" t="str">
        <f>TRIM(IF('APH KIC KIA PC'!S143="WEB","",'2. Artikeldata Utökad'!T143))</f>
        <v/>
      </c>
      <c r="BT143" s="223"/>
      <c r="BU143" s="223"/>
      <c r="BV143" s="269" t="str">
        <f>TRIM(IF('APH KIC KIA PC'!M143&lt;&gt;200,'APH KIC KIA PC'!D143,'2. Artikeldata Utökad'!I143))</f>
        <v/>
      </c>
      <c r="BW143" s="269" t="str">
        <f>TRIM('2. Artikeldata Utökad'!D143)</f>
        <v/>
      </c>
      <c r="BX143" s="226" t="str">
        <f>LEFT('2. Artikeldata Utökad'!H143,1)</f>
        <v xml:space="preserve"> </v>
      </c>
      <c r="BY143" s="226" t="str">
        <f>TRIM(LEFT('2. Artikeldata Utökad'!J143,2))</f>
        <v/>
      </c>
      <c r="BZ143" s="227" t="s">
        <v>2005</v>
      </c>
      <c r="CA143" s="223"/>
      <c r="CB143" s="223"/>
      <c r="CC143" s="223"/>
      <c r="CD143" s="223"/>
      <c r="CE143" s="223"/>
    </row>
    <row r="144" spans="1:83" x14ac:dyDescent="0.25">
      <c r="A144" s="228">
        <v>140</v>
      </c>
      <c r="B144" s="228" t="str">
        <f>'APH KIC KIA PC'!I144</f>
        <v>Välj…</v>
      </c>
      <c r="C144" s="228" t="str">
        <f>'APH KIC KIA PC'!K144</f>
        <v>Välj…</v>
      </c>
      <c r="D144" s="227">
        <v>1</v>
      </c>
      <c r="E144" s="269" t="str">
        <f>TRIM('APH KIC KIA PC'!D144)</f>
        <v/>
      </c>
      <c r="F144" s="226" t="str">
        <f>TRIM('1. Artikeldata Grund'!E144)</f>
        <v/>
      </c>
      <c r="G144" s="275" t="s">
        <v>1895</v>
      </c>
      <c r="H144" s="223"/>
      <c r="I144" s="223"/>
      <c r="J144" s="223"/>
      <c r="K144" s="223"/>
      <c r="L144" s="223"/>
      <c r="M144" s="2" cm="1">
        <f t="array" ref="M144">IF('APH KIC KIA PC'!S144&lt;&gt;"WEB",1,_xlfn.IFS('APH KIC KIA PC'!K144=Tabeller!$AI$4,'APH KIC KIA PC'!Q144,'APH KIC KIA PC'!K144=Tabeller!$AI$5,106628))</f>
        <v>1</v>
      </c>
      <c r="N144" s="272" t="str" cm="1">
        <f t="array" ref="N144">TRIM(IFERROR(IF('APH KIC KIA PC'!M144=200,'2. Artikeldata Utökad'!I144,(_xlfn.IFS('APH KIC KIA PC'!K144=Tabeller!$AI$4,'1. Artikeldata Grund'!F144,AND('APH KIC KIA PC'!K144=Tabeller!$AI$5,'APH KIC KIA PC'!M144&lt;&gt;200),'APH KIC KIA PC'!D144,'APH KIC KIA PC'!M144=200,'2. Artikeldata Utökad'!I144))),""))</f>
        <v/>
      </c>
      <c r="O144" s="270" t="str">
        <f>'APH KIC KIA PC'!E144</f>
        <v/>
      </c>
      <c r="P144" s="269" t="str">
        <f>TRIM('APH KIC KIA PC'!R144)</f>
        <v/>
      </c>
      <c r="Q144" s="223"/>
      <c r="R144" s="271" t="str" cm="1">
        <f t="array" ref="R144">IFERROR(_xlfn.IFS('4. Inköpsdata'!M144=25%,41,'4. Inköpsdata'!M144=12%,42,'4. Inköpsdata'!M144=6%,43,'4. Inköpsdata'!M144="Momsfritt",38),"")</f>
        <v/>
      </c>
      <c r="S144" s="227" t="str">
        <f>'APH KIC KIA PC'!S144</f>
        <v xml:space="preserve">  Välj…</v>
      </c>
      <c r="T144" s="373" t="str">
        <f>'APH KIC KIA PC'!E144</f>
        <v/>
      </c>
      <c r="U144" s="227"/>
      <c r="V144" s="223"/>
      <c r="W144" s="223"/>
      <c r="X144" s="223"/>
      <c r="Y144" s="223"/>
      <c r="Z144" s="227" t="str">
        <f>TRIM(IF('1. Artikeldata Grund'!K144="","",IF('1. Artikeldata Grund'!K144=1,_xlfn.CONCAT('1. Artikeldata Grund'!K144," ","dag"),_xlfn.CONCAT('1. Artikeldata Grund'!K144," ","dagar"))))</f>
        <v/>
      </c>
      <c r="AA144" s="227" t="str">
        <f>TRIM(IF('1. Artikeldata Grund'!L144="","",IF('1. Artikeldata Grund'!L144=1,_xlfn.CONCAT('1. Artikeldata Grund'!L144," ","dag"),_xlfn.CONCAT('1. Artikeldata Grund'!L144," ","dagar"))))</f>
        <v/>
      </c>
      <c r="AB144" s="223"/>
      <c r="AC144" s="223"/>
      <c r="AD144" s="223"/>
      <c r="AE144" s="227">
        <v>1</v>
      </c>
      <c r="AF144" s="223"/>
      <c r="AG144" s="269" t="str">
        <f>TRIM('APH KIC KIA PC'!T144)</f>
        <v/>
      </c>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72" t="s">
        <v>2005</v>
      </c>
      <c r="BD144" s="272" t="str">
        <f>IF('2. Artikeldata Utökad'!G144="Välj…","",LEFT('2. Artikeldata Utökad'!G144,1))</f>
        <v xml:space="preserve"> </v>
      </c>
      <c r="BE144" s="223"/>
      <c r="BF144" s="223"/>
      <c r="BG144" s="223"/>
      <c r="BH144" s="223"/>
      <c r="BI144" s="223"/>
      <c r="BJ144" s="223"/>
      <c r="BK144" s="223"/>
      <c r="BL144" s="269" t="str">
        <f>TRIM(IF('APH KIC KIA PC'!S144="WEB","",'2. Artikeldata Utökad'!P144))</f>
        <v/>
      </c>
      <c r="BM144" s="269" t="str">
        <f>TRIM(IF('APH KIC KIA PC'!S144="WEB","",'2. Artikeldata Utökad'!Q144))</f>
        <v/>
      </c>
      <c r="BN144" s="269" t="str">
        <f>TRIM(IF('APH KIC KIA PC'!S144="WEB","",'2. Artikeldata Utökad'!R144))</f>
        <v/>
      </c>
      <c r="BO144" s="269" t="str">
        <f>IF('2. Artikeldata Utökad'!F144="","",'2. Artikeldata Utökad'!F144)</f>
        <v xml:space="preserve">  Välj…</v>
      </c>
      <c r="BP144" s="269" t="str">
        <f>TRIM(IF('2. Artikeldata Utökad'!E144="","",'2. Artikeldata Utökad'!E144))</f>
        <v/>
      </c>
      <c r="BQ144" s="269" t="str">
        <f>TRIM(IF('APH KIC KIA PC'!S144="WEB","",'2. Artikeldata Utökad'!S144))</f>
        <v/>
      </c>
      <c r="BR144" s="227">
        <v>1</v>
      </c>
      <c r="BS144" s="269" t="str">
        <f>TRIM(IF('APH KIC KIA PC'!S144="WEB","",'2. Artikeldata Utökad'!T144))</f>
        <v/>
      </c>
      <c r="BT144" s="223"/>
      <c r="BU144" s="223"/>
      <c r="BV144" s="269" t="str">
        <f>TRIM(IF('APH KIC KIA PC'!M144&lt;&gt;200,'APH KIC KIA PC'!D144,'2. Artikeldata Utökad'!I144))</f>
        <v/>
      </c>
      <c r="BW144" s="269" t="str">
        <f>TRIM('2. Artikeldata Utökad'!D144)</f>
        <v/>
      </c>
      <c r="BX144" s="226" t="str">
        <f>LEFT('2. Artikeldata Utökad'!H144,1)</f>
        <v xml:space="preserve"> </v>
      </c>
      <c r="BY144" s="226" t="str">
        <f>TRIM(LEFT('2. Artikeldata Utökad'!J144,2))</f>
        <v/>
      </c>
      <c r="BZ144" s="227" t="s">
        <v>2005</v>
      </c>
      <c r="CA144" s="223"/>
      <c r="CB144" s="223"/>
      <c r="CC144" s="223"/>
      <c r="CD144" s="223"/>
      <c r="CE144" s="223"/>
    </row>
    <row r="145" spans="1:83" x14ac:dyDescent="0.25">
      <c r="A145" s="228">
        <v>141</v>
      </c>
      <c r="B145" s="228" t="str">
        <f>'APH KIC KIA PC'!I145</f>
        <v>Välj…</v>
      </c>
      <c r="C145" s="228" t="str">
        <f>'APH KIC KIA PC'!K145</f>
        <v>Välj…</v>
      </c>
      <c r="D145" s="227">
        <v>1</v>
      </c>
      <c r="E145" s="269" t="str">
        <f>TRIM('APH KIC KIA PC'!D145)</f>
        <v/>
      </c>
      <c r="F145" s="226" t="str">
        <f>TRIM('1. Artikeldata Grund'!E145)</f>
        <v/>
      </c>
      <c r="G145" s="275" t="s">
        <v>1895</v>
      </c>
      <c r="H145" s="223"/>
      <c r="I145" s="223"/>
      <c r="J145" s="223"/>
      <c r="K145" s="223"/>
      <c r="L145" s="223"/>
      <c r="M145" s="2" cm="1">
        <f t="array" ref="M145">IF('APH KIC KIA PC'!S145&lt;&gt;"WEB",1,_xlfn.IFS('APH KIC KIA PC'!K145=Tabeller!$AI$4,'APH KIC KIA PC'!Q145,'APH KIC KIA PC'!K145=Tabeller!$AI$5,106628))</f>
        <v>1</v>
      </c>
      <c r="N145" s="272" t="str" cm="1">
        <f t="array" ref="N145">TRIM(IFERROR(IF('APH KIC KIA PC'!M145=200,'2. Artikeldata Utökad'!I145,(_xlfn.IFS('APH KIC KIA PC'!K145=Tabeller!$AI$4,'1. Artikeldata Grund'!F145,AND('APH KIC KIA PC'!K145=Tabeller!$AI$5,'APH KIC KIA PC'!M145&lt;&gt;200),'APH KIC KIA PC'!D145,'APH KIC KIA PC'!M145=200,'2. Artikeldata Utökad'!I145))),""))</f>
        <v/>
      </c>
      <c r="O145" s="270" t="str">
        <f>'APH KIC KIA PC'!E145</f>
        <v/>
      </c>
      <c r="P145" s="269" t="str">
        <f>TRIM('APH KIC KIA PC'!R145)</f>
        <v/>
      </c>
      <c r="Q145" s="223"/>
      <c r="R145" s="271" t="str" cm="1">
        <f t="array" ref="R145">IFERROR(_xlfn.IFS('4. Inköpsdata'!M145=25%,41,'4. Inköpsdata'!M145=12%,42,'4. Inköpsdata'!M145=6%,43,'4. Inköpsdata'!M145="Momsfritt",38),"")</f>
        <v/>
      </c>
      <c r="S145" s="227" t="str">
        <f>'APH KIC KIA PC'!S145</f>
        <v xml:space="preserve">  Välj…</v>
      </c>
      <c r="T145" s="373" t="str">
        <f>'APH KIC KIA PC'!E145</f>
        <v/>
      </c>
      <c r="U145" s="227"/>
      <c r="V145" s="223"/>
      <c r="W145" s="223"/>
      <c r="X145" s="223"/>
      <c r="Y145" s="223"/>
      <c r="Z145" s="227" t="str">
        <f>TRIM(IF('1. Artikeldata Grund'!K145="","",IF('1. Artikeldata Grund'!K145=1,_xlfn.CONCAT('1. Artikeldata Grund'!K145," ","dag"),_xlfn.CONCAT('1. Artikeldata Grund'!K145," ","dagar"))))</f>
        <v/>
      </c>
      <c r="AA145" s="227" t="str">
        <f>TRIM(IF('1. Artikeldata Grund'!L145="","",IF('1. Artikeldata Grund'!L145=1,_xlfn.CONCAT('1. Artikeldata Grund'!L145," ","dag"),_xlfn.CONCAT('1. Artikeldata Grund'!L145," ","dagar"))))</f>
        <v/>
      </c>
      <c r="AB145" s="223"/>
      <c r="AC145" s="223"/>
      <c r="AD145" s="223"/>
      <c r="AE145" s="227">
        <v>1</v>
      </c>
      <c r="AF145" s="223"/>
      <c r="AG145" s="269" t="str">
        <f>TRIM('APH KIC KIA PC'!T145)</f>
        <v/>
      </c>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72" t="s">
        <v>2005</v>
      </c>
      <c r="BD145" s="272" t="str">
        <f>IF('2. Artikeldata Utökad'!G145="Välj…","",LEFT('2. Artikeldata Utökad'!G145,1))</f>
        <v xml:space="preserve"> </v>
      </c>
      <c r="BE145" s="223"/>
      <c r="BF145" s="223"/>
      <c r="BG145" s="223"/>
      <c r="BH145" s="223"/>
      <c r="BI145" s="223"/>
      <c r="BJ145" s="223"/>
      <c r="BK145" s="223"/>
      <c r="BL145" s="269" t="str">
        <f>TRIM(IF('APH KIC KIA PC'!S145="WEB","",'2. Artikeldata Utökad'!P145))</f>
        <v/>
      </c>
      <c r="BM145" s="269" t="str">
        <f>TRIM(IF('APH KIC KIA PC'!S145="WEB","",'2. Artikeldata Utökad'!Q145))</f>
        <v/>
      </c>
      <c r="BN145" s="269" t="str">
        <f>TRIM(IF('APH KIC KIA PC'!S145="WEB","",'2. Artikeldata Utökad'!R145))</f>
        <v/>
      </c>
      <c r="BO145" s="269" t="str">
        <f>IF('2. Artikeldata Utökad'!F145="","",'2. Artikeldata Utökad'!F145)</f>
        <v xml:space="preserve">  Välj…</v>
      </c>
      <c r="BP145" s="269" t="str">
        <f>TRIM(IF('2. Artikeldata Utökad'!E145="","",'2. Artikeldata Utökad'!E145))</f>
        <v/>
      </c>
      <c r="BQ145" s="269" t="str">
        <f>TRIM(IF('APH KIC KIA PC'!S145="WEB","",'2. Artikeldata Utökad'!S145))</f>
        <v/>
      </c>
      <c r="BR145" s="227">
        <v>1</v>
      </c>
      <c r="BS145" s="269" t="str">
        <f>TRIM(IF('APH KIC KIA PC'!S145="WEB","",'2. Artikeldata Utökad'!T145))</f>
        <v/>
      </c>
      <c r="BT145" s="223"/>
      <c r="BU145" s="223"/>
      <c r="BV145" s="269" t="str">
        <f>TRIM(IF('APH KIC KIA PC'!M145&lt;&gt;200,'APH KIC KIA PC'!D145,'2. Artikeldata Utökad'!I145))</f>
        <v/>
      </c>
      <c r="BW145" s="269" t="str">
        <f>TRIM('2. Artikeldata Utökad'!D145)</f>
        <v/>
      </c>
      <c r="BX145" s="226" t="str">
        <f>LEFT('2. Artikeldata Utökad'!H145,1)</f>
        <v xml:space="preserve"> </v>
      </c>
      <c r="BY145" s="226" t="str">
        <f>TRIM(LEFT('2. Artikeldata Utökad'!J145,2))</f>
        <v/>
      </c>
      <c r="BZ145" s="227" t="s">
        <v>2005</v>
      </c>
      <c r="CA145" s="223"/>
      <c r="CB145" s="223"/>
      <c r="CC145" s="223"/>
      <c r="CD145" s="223"/>
      <c r="CE145" s="223"/>
    </row>
    <row r="146" spans="1:83" x14ac:dyDescent="0.25">
      <c r="A146" s="228">
        <v>142</v>
      </c>
      <c r="B146" s="228" t="str">
        <f>'APH KIC KIA PC'!I146</f>
        <v>Välj…</v>
      </c>
      <c r="C146" s="228" t="str">
        <f>'APH KIC KIA PC'!K146</f>
        <v>Välj…</v>
      </c>
      <c r="D146" s="227">
        <v>1</v>
      </c>
      <c r="E146" s="269" t="str">
        <f>TRIM('APH KIC KIA PC'!D146)</f>
        <v/>
      </c>
      <c r="F146" s="226" t="str">
        <f>TRIM('1. Artikeldata Grund'!E146)</f>
        <v/>
      </c>
      <c r="G146" s="275" t="s">
        <v>1895</v>
      </c>
      <c r="H146" s="223"/>
      <c r="I146" s="223"/>
      <c r="J146" s="223"/>
      <c r="K146" s="223"/>
      <c r="L146" s="223"/>
      <c r="M146" s="2" cm="1">
        <f t="array" ref="M146">IF('APH KIC KIA PC'!S146&lt;&gt;"WEB",1,_xlfn.IFS('APH KIC KIA PC'!K146=Tabeller!$AI$4,'APH KIC KIA PC'!Q146,'APH KIC KIA PC'!K146=Tabeller!$AI$5,106628))</f>
        <v>1</v>
      </c>
      <c r="N146" s="272" t="str" cm="1">
        <f t="array" ref="N146">TRIM(IFERROR(IF('APH KIC KIA PC'!M146=200,'2. Artikeldata Utökad'!I146,(_xlfn.IFS('APH KIC KIA PC'!K146=Tabeller!$AI$4,'1. Artikeldata Grund'!F146,AND('APH KIC KIA PC'!K146=Tabeller!$AI$5,'APH KIC KIA PC'!M146&lt;&gt;200),'APH KIC KIA PC'!D146,'APH KIC KIA PC'!M146=200,'2. Artikeldata Utökad'!I146))),""))</f>
        <v/>
      </c>
      <c r="O146" s="270" t="str">
        <f>'APH KIC KIA PC'!E146</f>
        <v/>
      </c>
      <c r="P146" s="269" t="str">
        <f>TRIM('APH KIC KIA PC'!R146)</f>
        <v/>
      </c>
      <c r="Q146" s="223"/>
      <c r="R146" s="271" t="str" cm="1">
        <f t="array" ref="R146">IFERROR(_xlfn.IFS('4. Inköpsdata'!M146=25%,41,'4. Inköpsdata'!M146=12%,42,'4. Inköpsdata'!M146=6%,43,'4. Inköpsdata'!M146="Momsfritt",38),"")</f>
        <v/>
      </c>
      <c r="S146" s="227" t="str">
        <f>'APH KIC KIA PC'!S146</f>
        <v xml:space="preserve">  Välj…</v>
      </c>
      <c r="T146" s="373" t="str">
        <f>'APH KIC KIA PC'!E146</f>
        <v/>
      </c>
      <c r="U146" s="227"/>
      <c r="V146" s="223"/>
      <c r="W146" s="223"/>
      <c r="X146" s="223"/>
      <c r="Y146" s="223"/>
      <c r="Z146" s="227" t="str">
        <f>TRIM(IF('1. Artikeldata Grund'!K146="","",IF('1. Artikeldata Grund'!K146=1,_xlfn.CONCAT('1. Artikeldata Grund'!K146," ","dag"),_xlfn.CONCAT('1. Artikeldata Grund'!K146," ","dagar"))))</f>
        <v/>
      </c>
      <c r="AA146" s="227" t="str">
        <f>TRIM(IF('1. Artikeldata Grund'!L146="","",IF('1. Artikeldata Grund'!L146=1,_xlfn.CONCAT('1. Artikeldata Grund'!L146," ","dag"),_xlfn.CONCAT('1. Artikeldata Grund'!L146," ","dagar"))))</f>
        <v/>
      </c>
      <c r="AB146" s="223"/>
      <c r="AC146" s="223"/>
      <c r="AD146" s="223"/>
      <c r="AE146" s="227">
        <v>1</v>
      </c>
      <c r="AF146" s="223"/>
      <c r="AG146" s="269" t="str">
        <f>TRIM('APH KIC KIA PC'!T146)</f>
        <v/>
      </c>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72" t="s">
        <v>2005</v>
      </c>
      <c r="BD146" s="272" t="str">
        <f>IF('2. Artikeldata Utökad'!G146="Välj…","",LEFT('2. Artikeldata Utökad'!G146,1))</f>
        <v xml:space="preserve"> </v>
      </c>
      <c r="BE146" s="223"/>
      <c r="BF146" s="223"/>
      <c r="BG146" s="223"/>
      <c r="BH146" s="223"/>
      <c r="BI146" s="223"/>
      <c r="BJ146" s="223"/>
      <c r="BK146" s="223"/>
      <c r="BL146" s="269" t="str">
        <f>TRIM(IF('APH KIC KIA PC'!S146="WEB","",'2. Artikeldata Utökad'!P146))</f>
        <v/>
      </c>
      <c r="BM146" s="269" t="str">
        <f>TRIM(IF('APH KIC KIA PC'!S146="WEB","",'2. Artikeldata Utökad'!Q146))</f>
        <v/>
      </c>
      <c r="BN146" s="269" t="str">
        <f>TRIM(IF('APH KIC KIA PC'!S146="WEB","",'2. Artikeldata Utökad'!R146))</f>
        <v/>
      </c>
      <c r="BO146" s="269" t="str">
        <f>IF('2. Artikeldata Utökad'!F146="","",'2. Artikeldata Utökad'!F146)</f>
        <v xml:space="preserve">  Välj…</v>
      </c>
      <c r="BP146" s="269" t="str">
        <f>TRIM(IF('2. Artikeldata Utökad'!E146="","",'2. Artikeldata Utökad'!E146))</f>
        <v/>
      </c>
      <c r="BQ146" s="269" t="str">
        <f>TRIM(IF('APH KIC KIA PC'!S146="WEB","",'2. Artikeldata Utökad'!S146))</f>
        <v/>
      </c>
      <c r="BR146" s="227">
        <v>1</v>
      </c>
      <c r="BS146" s="269" t="str">
        <f>TRIM(IF('APH KIC KIA PC'!S146="WEB","",'2. Artikeldata Utökad'!T146))</f>
        <v/>
      </c>
      <c r="BT146" s="223"/>
      <c r="BU146" s="223"/>
      <c r="BV146" s="269" t="str">
        <f>TRIM(IF('APH KIC KIA PC'!M146&lt;&gt;200,'APH KIC KIA PC'!D146,'2. Artikeldata Utökad'!I146))</f>
        <v/>
      </c>
      <c r="BW146" s="269" t="str">
        <f>TRIM('2. Artikeldata Utökad'!D146)</f>
        <v/>
      </c>
      <c r="BX146" s="226" t="str">
        <f>LEFT('2. Artikeldata Utökad'!H146,1)</f>
        <v xml:space="preserve"> </v>
      </c>
      <c r="BY146" s="226" t="str">
        <f>TRIM(LEFT('2. Artikeldata Utökad'!J146,2))</f>
        <v/>
      </c>
      <c r="BZ146" s="227" t="s">
        <v>2005</v>
      </c>
      <c r="CA146" s="223"/>
      <c r="CB146" s="223"/>
      <c r="CC146" s="223"/>
      <c r="CD146" s="223"/>
      <c r="CE146" s="223"/>
    </row>
    <row r="147" spans="1:83" x14ac:dyDescent="0.25">
      <c r="A147" s="228">
        <v>143</v>
      </c>
      <c r="B147" s="228" t="str">
        <f>'APH KIC KIA PC'!I147</f>
        <v>Välj…</v>
      </c>
      <c r="C147" s="228" t="str">
        <f>'APH KIC KIA PC'!K147</f>
        <v>Välj…</v>
      </c>
      <c r="D147" s="227">
        <v>1</v>
      </c>
      <c r="E147" s="269" t="str">
        <f>TRIM('APH KIC KIA PC'!D147)</f>
        <v/>
      </c>
      <c r="F147" s="226" t="str">
        <f>TRIM('1. Artikeldata Grund'!E147)</f>
        <v/>
      </c>
      <c r="G147" s="275" t="s">
        <v>1895</v>
      </c>
      <c r="H147" s="223"/>
      <c r="I147" s="223"/>
      <c r="J147" s="223"/>
      <c r="K147" s="223"/>
      <c r="L147" s="223"/>
      <c r="M147" s="2" cm="1">
        <f t="array" ref="M147">IF('APH KIC KIA PC'!S147&lt;&gt;"WEB",1,_xlfn.IFS('APH KIC KIA PC'!K147=Tabeller!$AI$4,'APH KIC KIA PC'!Q147,'APH KIC KIA PC'!K147=Tabeller!$AI$5,106628))</f>
        <v>1</v>
      </c>
      <c r="N147" s="272" t="str" cm="1">
        <f t="array" ref="N147">TRIM(IFERROR(IF('APH KIC KIA PC'!M147=200,'2. Artikeldata Utökad'!I147,(_xlfn.IFS('APH KIC KIA PC'!K147=Tabeller!$AI$4,'1. Artikeldata Grund'!F147,AND('APH KIC KIA PC'!K147=Tabeller!$AI$5,'APH KIC KIA PC'!M147&lt;&gt;200),'APH KIC KIA PC'!D147,'APH KIC KIA PC'!M147=200,'2. Artikeldata Utökad'!I147))),""))</f>
        <v/>
      </c>
      <c r="O147" s="270" t="str">
        <f>'APH KIC KIA PC'!E147</f>
        <v/>
      </c>
      <c r="P147" s="269" t="str">
        <f>TRIM('APH KIC KIA PC'!R147)</f>
        <v/>
      </c>
      <c r="Q147" s="223"/>
      <c r="R147" s="271" t="str" cm="1">
        <f t="array" ref="R147">IFERROR(_xlfn.IFS('4. Inköpsdata'!M147=25%,41,'4. Inköpsdata'!M147=12%,42,'4. Inköpsdata'!M147=6%,43,'4. Inköpsdata'!M147="Momsfritt",38),"")</f>
        <v/>
      </c>
      <c r="S147" s="227" t="str">
        <f>'APH KIC KIA PC'!S147</f>
        <v xml:space="preserve">  Välj…</v>
      </c>
      <c r="T147" s="373" t="str">
        <f>'APH KIC KIA PC'!E147</f>
        <v/>
      </c>
      <c r="U147" s="227"/>
      <c r="V147" s="223"/>
      <c r="W147" s="223"/>
      <c r="X147" s="223"/>
      <c r="Y147" s="223"/>
      <c r="Z147" s="227" t="str">
        <f>TRIM(IF('1. Artikeldata Grund'!K147="","",IF('1. Artikeldata Grund'!K147=1,_xlfn.CONCAT('1. Artikeldata Grund'!K147," ","dag"),_xlfn.CONCAT('1. Artikeldata Grund'!K147," ","dagar"))))</f>
        <v/>
      </c>
      <c r="AA147" s="227" t="str">
        <f>TRIM(IF('1. Artikeldata Grund'!L147="","",IF('1. Artikeldata Grund'!L147=1,_xlfn.CONCAT('1. Artikeldata Grund'!L147," ","dag"),_xlfn.CONCAT('1. Artikeldata Grund'!L147," ","dagar"))))</f>
        <v/>
      </c>
      <c r="AB147" s="223"/>
      <c r="AC147" s="223"/>
      <c r="AD147" s="223"/>
      <c r="AE147" s="227">
        <v>1</v>
      </c>
      <c r="AF147" s="223"/>
      <c r="AG147" s="269" t="str">
        <f>TRIM('APH KIC KIA PC'!T147)</f>
        <v/>
      </c>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72" t="s">
        <v>2005</v>
      </c>
      <c r="BD147" s="272" t="str">
        <f>IF('2. Artikeldata Utökad'!G147="Välj…","",LEFT('2. Artikeldata Utökad'!G147,1))</f>
        <v xml:space="preserve"> </v>
      </c>
      <c r="BE147" s="223"/>
      <c r="BF147" s="223"/>
      <c r="BG147" s="223"/>
      <c r="BH147" s="223"/>
      <c r="BI147" s="223"/>
      <c r="BJ147" s="223"/>
      <c r="BK147" s="223"/>
      <c r="BL147" s="269" t="str">
        <f>TRIM(IF('APH KIC KIA PC'!S147="WEB","",'2. Artikeldata Utökad'!P147))</f>
        <v/>
      </c>
      <c r="BM147" s="269" t="str">
        <f>TRIM(IF('APH KIC KIA PC'!S147="WEB","",'2. Artikeldata Utökad'!Q147))</f>
        <v/>
      </c>
      <c r="BN147" s="269" t="str">
        <f>TRIM(IF('APH KIC KIA PC'!S147="WEB","",'2. Artikeldata Utökad'!R147))</f>
        <v/>
      </c>
      <c r="BO147" s="269" t="str">
        <f>IF('2. Artikeldata Utökad'!F147="","",'2. Artikeldata Utökad'!F147)</f>
        <v xml:space="preserve">  Välj…</v>
      </c>
      <c r="BP147" s="269" t="str">
        <f>TRIM(IF('2. Artikeldata Utökad'!E147="","",'2. Artikeldata Utökad'!E147))</f>
        <v/>
      </c>
      <c r="BQ147" s="269" t="str">
        <f>TRIM(IF('APH KIC KIA PC'!S147="WEB","",'2. Artikeldata Utökad'!S147))</f>
        <v/>
      </c>
      <c r="BR147" s="227">
        <v>1</v>
      </c>
      <c r="BS147" s="269" t="str">
        <f>TRIM(IF('APH KIC KIA PC'!S147="WEB","",'2. Artikeldata Utökad'!T147))</f>
        <v/>
      </c>
      <c r="BT147" s="223"/>
      <c r="BU147" s="223"/>
      <c r="BV147" s="269" t="str">
        <f>TRIM(IF('APH KIC KIA PC'!M147&lt;&gt;200,'APH KIC KIA PC'!D147,'2. Artikeldata Utökad'!I147))</f>
        <v/>
      </c>
      <c r="BW147" s="269" t="str">
        <f>TRIM('2. Artikeldata Utökad'!D147)</f>
        <v/>
      </c>
      <c r="BX147" s="226" t="str">
        <f>LEFT('2. Artikeldata Utökad'!H147,1)</f>
        <v xml:space="preserve"> </v>
      </c>
      <c r="BY147" s="226" t="str">
        <f>TRIM(LEFT('2. Artikeldata Utökad'!J147,2))</f>
        <v/>
      </c>
      <c r="BZ147" s="227" t="s">
        <v>2005</v>
      </c>
      <c r="CA147" s="223"/>
      <c r="CB147" s="223"/>
      <c r="CC147" s="223"/>
      <c r="CD147" s="223"/>
      <c r="CE147" s="223"/>
    </row>
    <row r="148" spans="1:83" x14ac:dyDescent="0.25">
      <c r="A148" s="228">
        <v>144</v>
      </c>
      <c r="B148" s="228" t="str">
        <f>'APH KIC KIA PC'!I148</f>
        <v>Välj…</v>
      </c>
      <c r="C148" s="228" t="str">
        <f>'APH KIC KIA PC'!K148</f>
        <v>Välj…</v>
      </c>
      <c r="D148" s="227">
        <v>1</v>
      </c>
      <c r="E148" s="269" t="str">
        <f>TRIM('APH KIC KIA PC'!D148)</f>
        <v/>
      </c>
      <c r="F148" s="226" t="str">
        <f>TRIM('1. Artikeldata Grund'!E148)</f>
        <v/>
      </c>
      <c r="G148" s="275" t="s">
        <v>1895</v>
      </c>
      <c r="H148" s="223"/>
      <c r="I148" s="223"/>
      <c r="J148" s="223"/>
      <c r="K148" s="223"/>
      <c r="L148" s="223"/>
      <c r="M148" s="2" cm="1">
        <f t="array" ref="M148">IF('APH KIC KIA PC'!S148&lt;&gt;"WEB",1,_xlfn.IFS('APH KIC KIA PC'!K148=Tabeller!$AI$4,'APH KIC KIA PC'!Q148,'APH KIC KIA PC'!K148=Tabeller!$AI$5,106628))</f>
        <v>1</v>
      </c>
      <c r="N148" s="272" t="str" cm="1">
        <f t="array" ref="N148">TRIM(IFERROR(IF('APH KIC KIA PC'!M148=200,'2. Artikeldata Utökad'!I148,(_xlfn.IFS('APH KIC KIA PC'!K148=Tabeller!$AI$4,'1. Artikeldata Grund'!F148,AND('APH KIC KIA PC'!K148=Tabeller!$AI$5,'APH KIC KIA PC'!M148&lt;&gt;200),'APH KIC KIA PC'!D148,'APH KIC KIA PC'!M148=200,'2. Artikeldata Utökad'!I148))),""))</f>
        <v/>
      </c>
      <c r="O148" s="270" t="str">
        <f>'APH KIC KIA PC'!E148</f>
        <v/>
      </c>
      <c r="P148" s="269" t="str">
        <f>TRIM('APH KIC KIA PC'!R148)</f>
        <v/>
      </c>
      <c r="Q148" s="223"/>
      <c r="R148" s="271" t="str" cm="1">
        <f t="array" ref="R148">IFERROR(_xlfn.IFS('4. Inköpsdata'!M148=25%,41,'4. Inköpsdata'!M148=12%,42,'4. Inköpsdata'!M148=6%,43,'4. Inköpsdata'!M148="Momsfritt",38),"")</f>
        <v/>
      </c>
      <c r="S148" s="227" t="str">
        <f>'APH KIC KIA PC'!S148</f>
        <v xml:space="preserve">  Välj…</v>
      </c>
      <c r="T148" s="373" t="str">
        <f>'APH KIC KIA PC'!E148</f>
        <v/>
      </c>
      <c r="U148" s="227"/>
      <c r="V148" s="223"/>
      <c r="W148" s="223"/>
      <c r="X148" s="223"/>
      <c r="Y148" s="223"/>
      <c r="Z148" s="227" t="str">
        <f>TRIM(IF('1. Artikeldata Grund'!K148="","",IF('1. Artikeldata Grund'!K148=1,_xlfn.CONCAT('1. Artikeldata Grund'!K148," ","dag"),_xlfn.CONCAT('1. Artikeldata Grund'!K148," ","dagar"))))</f>
        <v/>
      </c>
      <c r="AA148" s="227" t="str">
        <f>TRIM(IF('1. Artikeldata Grund'!L148="","",IF('1. Artikeldata Grund'!L148=1,_xlfn.CONCAT('1. Artikeldata Grund'!L148," ","dag"),_xlfn.CONCAT('1. Artikeldata Grund'!L148," ","dagar"))))</f>
        <v/>
      </c>
      <c r="AB148" s="223"/>
      <c r="AC148" s="223"/>
      <c r="AD148" s="223"/>
      <c r="AE148" s="227">
        <v>1</v>
      </c>
      <c r="AF148" s="223"/>
      <c r="AG148" s="269" t="str">
        <f>TRIM('APH KIC KIA PC'!T148)</f>
        <v/>
      </c>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72" t="s">
        <v>2005</v>
      </c>
      <c r="BD148" s="272" t="str">
        <f>IF('2. Artikeldata Utökad'!G148="Välj…","",LEFT('2. Artikeldata Utökad'!G148,1))</f>
        <v xml:space="preserve"> </v>
      </c>
      <c r="BE148" s="223"/>
      <c r="BF148" s="223"/>
      <c r="BG148" s="223"/>
      <c r="BH148" s="223"/>
      <c r="BI148" s="223"/>
      <c r="BJ148" s="223"/>
      <c r="BK148" s="223"/>
      <c r="BL148" s="269" t="str">
        <f>TRIM(IF('APH KIC KIA PC'!S148="WEB","",'2. Artikeldata Utökad'!P148))</f>
        <v/>
      </c>
      <c r="BM148" s="269" t="str">
        <f>TRIM(IF('APH KIC KIA PC'!S148="WEB","",'2. Artikeldata Utökad'!Q148))</f>
        <v/>
      </c>
      <c r="BN148" s="269" t="str">
        <f>TRIM(IF('APH KIC KIA PC'!S148="WEB","",'2. Artikeldata Utökad'!R148))</f>
        <v/>
      </c>
      <c r="BO148" s="269" t="str">
        <f>IF('2. Artikeldata Utökad'!F148="","",'2. Artikeldata Utökad'!F148)</f>
        <v xml:space="preserve">  Välj…</v>
      </c>
      <c r="BP148" s="269" t="str">
        <f>TRIM(IF('2. Artikeldata Utökad'!E148="","",'2. Artikeldata Utökad'!E148))</f>
        <v/>
      </c>
      <c r="BQ148" s="269" t="str">
        <f>TRIM(IF('APH KIC KIA PC'!S148="WEB","",'2. Artikeldata Utökad'!S148))</f>
        <v/>
      </c>
      <c r="BR148" s="227">
        <v>1</v>
      </c>
      <c r="BS148" s="269" t="str">
        <f>TRIM(IF('APH KIC KIA PC'!S148="WEB","",'2. Artikeldata Utökad'!T148))</f>
        <v/>
      </c>
      <c r="BT148" s="223"/>
      <c r="BU148" s="223"/>
      <c r="BV148" s="269" t="str">
        <f>TRIM(IF('APH KIC KIA PC'!M148&lt;&gt;200,'APH KIC KIA PC'!D148,'2. Artikeldata Utökad'!I148))</f>
        <v/>
      </c>
      <c r="BW148" s="269" t="str">
        <f>TRIM('2. Artikeldata Utökad'!D148)</f>
        <v/>
      </c>
      <c r="BX148" s="226" t="str">
        <f>LEFT('2. Artikeldata Utökad'!H148,1)</f>
        <v xml:space="preserve"> </v>
      </c>
      <c r="BY148" s="226" t="str">
        <f>TRIM(LEFT('2. Artikeldata Utökad'!J148,2))</f>
        <v/>
      </c>
      <c r="BZ148" s="227" t="s">
        <v>2005</v>
      </c>
      <c r="CA148" s="223"/>
      <c r="CB148" s="223"/>
      <c r="CC148" s="223"/>
      <c r="CD148" s="223"/>
      <c r="CE148" s="223"/>
    </row>
    <row r="149" spans="1:83" x14ac:dyDescent="0.25">
      <c r="A149" s="225">
        <v>145</v>
      </c>
      <c r="B149" s="228" t="str">
        <f>'APH KIC KIA PC'!I149</f>
        <v>Välj…</v>
      </c>
      <c r="C149" s="228" t="str">
        <f>'APH KIC KIA PC'!K149</f>
        <v>Välj…</v>
      </c>
      <c r="D149" s="227">
        <v>1</v>
      </c>
      <c r="E149" s="269" t="str">
        <f>TRIM('APH KIC KIA PC'!D149)</f>
        <v/>
      </c>
      <c r="F149" s="226" t="str">
        <f>TRIM('1. Artikeldata Grund'!E149)</f>
        <v/>
      </c>
      <c r="G149" s="275" t="s">
        <v>1895</v>
      </c>
      <c r="H149" s="223"/>
      <c r="I149" s="223"/>
      <c r="J149" s="223"/>
      <c r="K149" s="223"/>
      <c r="L149" s="223"/>
      <c r="M149" s="2" cm="1">
        <f t="array" ref="M149">IF('APH KIC KIA PC'!S149&lt;&gt;"WEB",1,_xlfn.IFS('APH KIC KIA PC'!K149=Tabeller!$AI$4,'APH KIC KIA PC'!Q149,'APH KIC KIA PC'!K149=Tabeller!$AI$5,106628))</f>
        <v>1</v>
      </c>
      <c r="N149" s="272" t="str" cm="1">
        <f t="array" ref="N149">TRIM(IFERROR(IF('APH KIC KIA PC'!M149=200,'2. Artikeldata Utökad'!I149,(_xlfn.IFS('APH KIC KIA PC'!K149=Tabeller!$AI$4,'1. Artikeldata Grund'!F149,AND('APH KIC KIA PC'!K149=Tabeller!$AI$5,'APH KIC KIA PC'!M149&lt;&gt;200),'APH KIC KIA PC'!D149,'APH KIC KIA PC'!M149=200,'2. Artikeldata Utökad'!I149))),""))</f>
        <v/>
      </c>
      <c r="O149" s="270" t="str">
        <f>'APH KIC KIA PC'!E149</f>
        <v/>
      </c>
      <c r="P149" s="269" t="str">
        <f>TRIM('APH KIC KIA PC'!R149)</f>
        <v/>
      </c>
      <c r="Q149" s="223"/>
      <c r="R149" s="271" t="str" cm="1">
        <f t="array" ref="R149">IFERROR(_xlfn.IFS('4. Inköpsdata'!M149=25%,41,'4. Inköpsdata'!M149=12%,42,'4. Inköpsdata'!M149=6%,43,'4. Inköpsdata'!M149="Momsfritt",38),"")</f>
        <v/>
      </c>
      <c r="S149" s="227" t="str">
        <f>'APH KIC KIA PC'!S149</f>
        <v xml:space="preserve">  Välj…</v>
      </c>
      <c r="T149" s="373" t="str">
        <f>'APH KIC KIA PC'!E149</f>
        <v/>
      </c>
      <c r="U149" s="227"/>
      <c r="V149" s="223"/>
      <c r="W149" s="223"/>
      <c r="X149" s="223"/>
      <c r="Y149" s="223"/>
      <c r="Z149" s="227" t="str">
        <f>TRIM(IF('1. Artikeldata Grund'!K149="","",IF('1. Artikeldata Grund'!K149=1,_xlfn.CONCAT('1. Artikeldata Grund'!K149," ","dag"),_xlfn.CONCAT('1. Artikeldata Grund'!K149," ","dagar"))))</f>
        <v/>
      </c>
      <c r="AA149" s="227" t="str">
        <f>TRIM(IF('1. Artikeldata Grund'!L149="","",IF('1. Artikeldata Grund'!L149=1,_xlfn.CONCAT('1. Artikeldata Grund'!L149," ","dag"),_xlfn.CONCAT('1. Artikeldata Grund'!L149," ","dagar"))))</f>
        <v/>
      </c>
      <c r="AB149" s="223"/>
      <c r="AC149" s="223"/>
      <c r="AD149" s="223"/>
      <c r="AE149" s="227">
        <v>1</v>
      </c>
      <c r="AF149" s="223"/>
      <c r="AG149" s="269" t="str">
        <f>TRIM('APH KIC KIA PC'!T149)</f>
        <v/>
      </c>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72" t="s">
        <v>2005</v>
      </c>
      <c r="BD149" s="272" t="str">
        <f>IF('2. Artikeldata Utökad'!G149="Välj…","",LEFT('2. Artikeldata Utökad'!G149,1))</f>
        <v xml:space="preserve"> </v>
      </c>
      <c r="BE149" s="223"/>
      <c r="BF149" s="223"/>
      <c r="BG149" s="223"/>
      <c r="BH149" s="223"/>
      <c r="BI149" s="223"/>
      <c r="BJ149" s="223"/>
      <c r="BK149" s="223"/>
      <c r="BL149" s="269" t="str">
        <f>TRIM(IF('APH KIC KIA PC'!S149="WEB","",'2. Artikeldata Utökad'!P149))</f>
        <v/>
      </c>
      <c r="BM149" s="269" t="str">
        <f>TRIM(IF('APH KIC KIA PC'!S149="WEB","",'2. Artikeldata Utökad'!Q149))</f>
        <v/>
      </c>
      <c r="BN149" s="269" t="str">
        <f>TRIM(IF('APH KIC KIA PC'!S149="WEB","",'2. Artikeldata Utökad'!R149))</f>
        <v/>
      </c>
      <c r="BO149" s="269" t="str">
        <f>IF('2. Artikeldata Utökad'!F149="","",'2. Artikeldata Utökad'!F149)</f>
        <v xml:space="preserve">  Välj…</v>
      </c>
      <c r="BP149" s="269" t="str">
        <f>TRIM(IF('2. Artikeldata Utökad'!E149="","",'2. Artikeldata Utökad'!E149))</f>
        <v/>
      </c>
      <c r="BQ149" s="269" t="str">
        <f>TRIM(IF('APH KIC KIA PC'!S149="WEB","",'2. Artikeldata Utökad'!S149))</f>
        <v/>
      </c>
      <c r="BR149" s="227">
        <v>1</v>
      </c>
      <c r="BS149" s="269" t="str">
        <f>TRIM(IF('APH KIC KIA PC'!S149="WEB","",'2. Artikeldata Utökad'!T149))</f>
        <v/>
      </c>
      <c r="BT149" s="223"/>
      <c r="BU149" s="223"/>
      <c r="BV149" s="269" t="str">
        <f>TRIM(IF('APH KIC KIA PC'!M149&lt;&gt;200,'APH KIC KIA PC'!D149,'2. Artikeldata Utökad'!I149))</f>
        <v/>
      </c>
      <c r="BW149" s="269" t="str">
        <f>TRIM('2. Artikeldata Utökad'!D149)</f>
        <v/>
      </c>
      <c r="BX149" s="226" t="str">
        <f>LEFT('2. Artikeldata Utökad'!H149,1)</f>
        <v xml:space="preserve"> </v>
      </c>
      <c r="BY149" s="226" t="str">
        <f>TRIM(LEFT('2. Artikeldata Utökad'!J149,2))</f>
        <v/>
      </c>
      <c r="BZ149" s="227" t="s">
        <v>2005</v>
      </c>
      <c r="CA149" s="223"/>
      <c r="CB149" s="223"/>
      <c r="CC149" s="223"/>
      <c r="CD149" s="223"/>
      <c r="CE149" s="223"/>
    </row>
    <row r="150" spans="1:83" x14ac:dyDescent="0.25">
      <c r="A150" s="228">
        <v>146</v>
      </c>
      <c r="B150" s="228" t="str">
        <f>'APH KIC KIA PC'!I150</f>
        <v>Välj…</v>
      </c>
      <c r="C150" s="228" t="str">
        <f>'APH KIC KIA PC'!K150</f>
        <v>Välj…</v>
      </c>
      <c r="D150" s="227">
        <v>1</v>
      </c>
      <c r="E150" s="269" t="str">
        <f>TRIM('APH KIC KIA PC'!D150)</f>
        <v/>
      </c>
      <c r="F150" s="226" t="str">
        <f>TRIM('1. Artikeldata Grund'!E150)</f>
        <v/>
      </c>
      <c r="G150" s="275" t="s">
        <v>1895</v>
      </c>
      <c r="H150" s="223"/>
      <c r="I150" s="223"/>
      <c r="J150" s="223"/>
      <c r="K150" s="223"/>
      <c r="L150" s="223"/>
      <c r="M150" s="2" cm="1">
        <f t="array" ref="M150">IF('APH KIC KIA PC'!S150&lt;&gt;"WEB",1,_xlfn.IFS('APH KIC KIA PC'!K150=Tabeller!$AI$4,'APH KIC KIA PC'!Q150,'APH KIC KIA PC'!K150=Tabeller!$AI$5,106628))</f>
        <v>1</v>
      </c>
      <c r="N150" s="272" t="str" cm="1">
        <f t="array" ref="N150">TRIM(IFERROR(IF('APH KIC KIA PC'!M150=200,'2. Artikeldata Utökad'!I150,(_xlfn.IFS('APH KIC KIA PC'!K150=Tabeller!$AI$4,'1. Artikeldata Grund'!F150,AND('APH KIC KIA PC'!K150=Tabeller!$AI$5,'APH KIC KIA PC'!M150&lt;&gt;200),'APH KIC KIA PC'!D150,'APH KIC KIA PC'!M150=200,'2. Artikeldata Utökad'!I150))),""))</f>
        <v/>
      </c>
      <c r="O150" s="270" t="str">
        <f>'APH KIC KIA PC'!E150</f>
        <v/>
      </c>
      <c r="P150" s="269" t="str">
        <f>TRIM('APH KIC KIA PC'!R150)</f>
        <v/>
      </c>
      <c r="Q150" s="223"/>
      <c r="R150" s="271" t="str" cm="1">
        <f t="array" ref="R150">IFERROR(_xlfn.IFS('4. Inköpsdata'!M150=25%,41,'4. Inköpsdata'!M150=12%,42,'4. Inköpsdata'!M150=6%,43,'4. Inköpsdata'!M150="Momsfritt",38),"")</f>
        <v/>
      </c>
      <c r="S150" s="227" t="str">
        <f>'APH KIC KIA PC'!S150</f>
        <v xml:space="preserve">  Välj…</v>
      </c>
      <c r="T150" s="373" t="str">
        <f>'APH KIC KIA PC'!E150</f>
        <v/>
      </c>
      <c r="U150" s="227"/>
      <c r="V150" s="223"/>
      <c r="W150" s="223"/>
      <c r="X150" s="223"/>
      <c r="Y150" s="223"/>
      <c r="Z150" s="227" t="str">
        <f>TRIM(IF('1. Artikeldata Grund'!K150="","",IF('1. Artikeldata Grund'!K150=1,_xlfn.CONCAT('1. Artikeldata Grund'!K150," ","dag"),_xlfn.CONCAT('1. Artikeldata Grund'!K150," ","dagar"))))</f>
        <v/>
      </c>
      <c r="AA150" s="227" t="str">
        <f>TRIM(IF('1. Artikeldata Grund'!L150="","",IF('1. Artikeldata Grund'!L150=1,_xlfn.CONCAT('1. Artikeldata Grund'!L150," ","dag"),_xlfn.CONCAT('1. Artikeldata Grund'!L150," ","dagar"))))</f>
        <v/>
      </c>
      <c r="AB150" s="223"/>
      <c r="AC150" s="223"/>
      <c r="AD150" s="223"/>
      <c r="AE150" s="227">
        <v>1</v>
      </c>
      <c r="AF150" s="223"/>
      <c r="AG150" s="269" t="str">
        <f>TRIM('APH KIC KIA PC'!T150)</f>
        <v/>
      </c>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72" t="s">
        <v>2005</v>
      </c>
      <c r="BD150" s="272" t="str">
        <f>IF('2. Artikeldata Utökad'!G150="Välj…","",LEFT('2. Artikeldata Utökad'!G150,1))</f>
        <v xml:space="preserve"> </v>
      </c>
      <c r="BE150" s="223"/>
      <c r="BF150" s="223"/>
      <c r="BG150" s="223"/>
      <c r="BH150" s="223"/>
      <c r="BI150" s="223"/>
      <c r="BJ150" s="223"/>
      <c r="BK150" s="223"/>
      <c r="BL150" s="269" t="str">
        <f>TRIM(IF('APH KIC KIA PC'!S150="WEB","",'2. Artikeldata Utökad'!P150))</f>
        <v/>
      </c>
      <c r="BM150" s="269" t="str">
        <f>TRIM(IF('APH KIC KIA PC'!S150="WEB","",'2. Artikeldata Utökad'!Q150))</f>
        <v/>
      </c>
      <c r="BN150" s="269" t="str">
        <f>TRIM(IF('APH KIC KIA PC'!S150="WEB","",'2. Artikeldata Utökad'!R150))</f>
        <v/>
      </c>
      <c r="BO150" s="269" t="str">
        <f>IF('2. Artikeldata Utökad'!F150="","",'2. Artikeldata Utökad'!F150)</f>
        <v xml:space="preserve">  Välj…</v>
      </c>
      <c r="BP150" s="269" t="str">
        <f>TRIM(IF('2. Artikeldata Utökad'!E150="","",'2. Artikeldata Utökad'!E150))</f>
        <v/>
      </c>
      <c r="BQ150" s="269" t="str">
        <f>TRIM(IF('APH KIC KIA PC'!S150="WEB","",'2. Artikeldata Utökad'!S150))</f>
        <v/>
      </c>
      <c r="BR150" s="227">
        <v>1</v>
      </c>
      <c r="BS150" s="269" t="str">
        <f>TRIM(IF('APH KIC KIA PC'!S150="WEB","",'2. Artikeldata Utökad'!T150))</f>
        <v/>
      </c>
      <c r="BT150" s="223"/>
      <c r="BU150" s="223"/>
      <c r="BV150" s="269" t="str">
        <f>TRIM(IF('APH KIC KIA PC'!M150&lt;&gt;200,'APH KIC KIA PC'!D150,'2. Artikeldata Utökad'!I150))</f>
        <v/>
      </c>
      <c r="BW150" s="269" t="str">
        <f>TRIM('2. Artikeldata Utökad'!D150)</f>
        <v/>
      </c>
      <c r="BX150" s="226" t="str">
        <f>LEFT('2. Artikeldata Utökad'!H150,1)</f>
        <v xml:space="preserve"> </v>
      </c>
      <c r="BY150" s="226" t="str">
        <f>TRIM(LEFT('2. Artikeldata Utökad'!J150,2))</f>
        <v/>
      </c>
      <c r="BZ150" s="227" t="s">
        <v>2005</v>
      </c>
      <c r="CA150" s="223"/>
      <c r="CB150" s="223"/>
      <c r="CC150" s="223"/>
      <c r="CD150" s="223"/>
      <c r="CE150" s="223"/>
    </row>
    <row r="151" spans="1:83" x14ac:dyDescent="0.25">
      <c r="A151" s="228">
        <v>147</v>
      </c>
      <c r="B151" s="228" t="str">
        <f>'APH KIC KIA PC'!I151</f>
        <v>Välj…</v>
      </c>
      <c r="C151" s="228" t="str">
        <f>'APH KIC KIA PC'!K151</f>
        <v>Välj…</v>
      </c>
      <c r="D151" s="227">
        <v>1</v>
      </c>
      <c r="E151" s="269" t="str">
        <f>TRIM('APH KIC KIA PC'!D151)</f>
        <v/>
      </c>
      <c r="F151" s="226" t="str">
        <f>TRIM('1. Artikeldata Grund'!E151)</f>
        <v/>
      </c>
      <c r="G151" s="275" t="s">
        <v>1895</v>
      </c>
      <c r="H151" s="223"/>
      <c r="I151" s="223"/>
      <c r="J151" s="223"/>
      <c r="K151" s="223"/>
      <c r="L151" s="223"/>
      <c r="M151" s="2" cm="1">
        <f t="array" ref="M151">IF('APH KIC KIA PC'!S151&lt;&gt;"WEB",1,_xlfn.IFS('APH KIC KIA PC'!K151=Tabeller!$AI$4,'APH KIC KIA PC'!Q151,'APH KIC KIA PC'!K151=Tabeller!$AI$5,106628))</f>
        <v>1</v>
      </c>
      <c r="N151" s="272" t="str" cm="1">
        <f t="array" ref="N151">TRIM(IFERROR(IF('APH KIC KIA PC'!M151=200,'2. Artikeldata Utökad'!I151,(_xlfn.IFS('APH KIC KIA PC'!K151=Tabeller!$AI$4,'1. Artikeldata Grund'!F151,AND('APH KIC KIA PC'!K151=Tabeller!$AI$5,'APH KIC KIA PC'!M151&lt;&gt;200),'APH KIC KIA PC'!D151,'APH KIC KIA PC'!M151=200,'2. Artikeldata Utökad'!I151))),""))</f>
        <v/>
      </c>
      <c r="O151" s="270" t="str">
        <f>'APH KIC KIA PC'!E151</f>
        <v/>
      </c>
      <c r="P151" s="269" t="str">
        <f>TRIM('APH KIC KIA PC'!R151)</f>
        <v/>
      </c>
      <c r="Q151" s="223"/>
      <c r="R151" s="271" t="str" cm="1">
        <f t="array" ref="R151">IFERROR(_xlfn.IFS('4. Inköpsdata'!M151=25%,41,'4. Inköpsdata'!M151=12%,42,'4. Inköpsdata'!M151=6%,43,'4. Inköpsdata'!M151="Momsfritt",38),"")</f>
        <v/>
      </c>
      <c r="S151" s="227" t="str">
        <f>'APH KIC KIA PC'!S151</f>
        <v xml:space="preserve">  Välj…</v>
      </c>
      <c r="T151" s="373" t="str">
        <f>'APH KIC KIA PC'!E151</f>
        <v/>
      </c>
      <c r="U151" s="227"/>
      <c r="V151" s="223"/>
      <c r="W151" s="223"/>
      <c r="X151" s="223"/>
      <c r="Y151" s="223"/>
      <c r="Z151" s="227" t="str">
        <f>TRIM(IF('1. Artikeldata Grund'!K151="","",IF('1. Artikeldata Grund'!K151=1,_xlfn.CONCAT('1. Artikeldata Grund'!K151," ","dag"),_xlfn.CONCAT('1. Artikeldata Grund'!K151," ","dagar"))))</f>
        <v/>
      </c>
      <c r="AA151" s="227" t="str">
        <f>TRIM(IF('1. Artikeldata Grund'!L151="","",IF('1. Artikeldata Grund'!L151=1,_xlfn.CONCAT('1. Artikeldata Grund'!L151," ","dag"),_xlfn.CONCAT('1. Artikeldata Grund'!L151," ","dagar"))))</f>
        <v/>
      </c>
      <c r="AB151" s="223"/>
      <c r="AC151" s="223"/>
      <c r="AD151" s="223"/>
      <c r="AE151" s="227">
        <v>1</v>
      </c>
      <c r="AF151" s="223"/>
      <c r="AG151" s="269" t="str">
        <f>TRIM('APH KIC KIA PC'!T151)</f>
        <v/>
      </c>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72" t="s">
        <v>2005</v>
      </c>
      <c r="BD151" s="272" t="str">
        <f>IF('2. Artikeldata Utökad'!G151="Välj…","",LEFT('2. Artikeldata Utökad'!G151,1))</f>
        <v xml:space="preserve"> </v>
      </c>
      <c r="BE151" s="223"/>
      <c r="BF151" s="223"/>
      <c r="BG151" s="223"/>
      <c r="BH151" s="223"/>
      <c r="BI151" s="223"/>
      <c r="BJ151" s="223"/>
      <c r="BK151" s="223"/>
      <c r="BL151" s="269" t="str">
        <f>TRIM(IF('APH KIC KIA PC'!S151="WEB","",'2. Artikeldata Utökad'!P151))</f>
        <v/>
      </c>
      <c r="BM151" s="269" t="str">
        <f>TRIM(IF('APH KIC KIA PC'!S151="WEB","",'2. Artikeldata Utökad'!Q151))</f>
        <v/>
      </c>
      <c r="BN151" s="269" t="str">
        <f>TRIM(IF('APH KIC KIA PC'!S151="WEB","",'2. Artikeldata Utökad'!R151))</f>
        <v/>
      </c>
      <c r="BO151" s="269" t="str">
        <f>IF('2. Artikeldata Utökad'!F151="","",'2. Artikeldata Utökad'!F151)</f>
        <v xml:space="preserve">  Välj…</v>
      </c>
      <c r="BP151" s="269" t="str">
        <f>TRIM(IF('2. Artikeldata Utökad'!E151="","",'2. Artikeldata Utökad'!E151))</f>
        <v/>
      </c>
      <c r="BQ151" s="269" t="str">
        <f>TRIM(IF('APH KIC KIA PC'!S151="WEB","",'2. Artikeldata Utökad'!S151))</f>
        <v/>
      </c>
      <c r="BR151" s="227">
        <v>1</v>
      </c>
      <c r="BS151" s="269" t="str">
        <f>TRIM(IF('APH KIC KIA PC'!S151="WEB","",'2. Artikeldata Utökad'!T151))</f>
        <v/>
      </c>
      <c r="BT151" s="223"/>
      <c r="BU151" s="223"/>
      <c r="BV151" s="269" t="str">
        <f>TRIM(IF('APH KIC KIA PC'!M151&lt;&gt;200,'APH KIC KIA PC'!D151,'2. Artikeldata Utökad'!I151))</f>
        <v/>
      </c>
      <c r="BW151" s="269" t="str">
        <f>TRIM('2. Artikeldata Utökad'!D151)</f>
        <v/>
      </c>
      <c r="BX151" s="226" t="str">
        <f>LEFT('2. Artikeldata Utökad'!H151,1)</f>
        <v xml:space="preserve"> </v>
      </c>
      <c r="BY151" s="226" t="str">
        <f>TRIM(LEFT('2. Artikeldata Utökad'!J151,2))</f>
        <v/>
      </c>
      <c r="BZ151" s="227" t="s">
        <v>2005</v>
      </c>
      <c r="CA151" s="223"/>
      <c r="CB151" s="223"/>
      <c r="CC151" s="223"/>
      <c r="CD151" s="223"/>
      <c r="CE151" s="223"/>
    </row>
    <row r="152" spans="1:83" x14ac:dyDescent="0.25">
      <c r="A152" s="228">
        <v>148</v>
      </c>
      <c r="B152" s="228" t="str">
        <f>'APH KIC KIA PC'!I152</f>
        <v>Välj…</v>
      </c>
      <c r="C152" s="228" t="str">
        <f>'APH KIC KIA PC'!K152</f>
        <v>Välj…</v>
      </c>
      <c r="D152" s="227">
        <v>1</v>
      </c>
      <c r="E152" s="269" t="str">
        <f>TRIM('APH KIC KIA PC'!D152)</f>
        <v/>
      </c>
      <c r="F152" s="226" t="str">
        <f>TRIM('1. Artikeldata Grund'!E152)</f>
        <v/>
      </c>
      <c r="G152" s="275" t="s">
        <v>1895</v>
      </c>
      <c r="H152" s="223"/>
      <c r="I152" s="223"/>
      <c r="J152" s="223"/>
      <c r="K152" s="223"/>
      <c r="L152" s="223"/>
      <c r="M152" s="2" cm="1">
        <f t="array" ref="M152">IF('APH KIC KIA PC'!S152&lt;&gt;"WEB",1,_xlfn.IFS('APH KIC KIA PC'!K152=Tabeller!$AI$4,'APH KIC KIA PC'!Q152,'APH KIC KIA PC'!K152=Tabeller!$AI$5,106628))</f>
        <v>1</v>
      </c>
      <c r="N152" s="272" t="str" cm="1">
        <f t="array" ref="N152">TRIM(IFERROR(IF('APH KIC KIA PC'!M152=200,'2. Artikeldata Utökad'!I152,(_xlfn.IFS('APH KIC KIA PC'!K152=Tabeller!$AI$4,'1. Artikeldata Grund'!F152,AND('APH KIC KIA PC'!K152=Tabeller!$AI$5,'APH KIC KIA PC'!M152&lt;&gt;200),'APH KIC KIA PC'!D152,'APH KIC KIA PC'!M152=200,'2. Artikeldata Utökad'!I152))),""))</f>
        <v/>
      </c>
      <c r="O152" s="270" t="str">
        <f>'APH KIC KIA PC'!E152</f>
        <v/>
      </c>
      <c r="P152" s="269" t="str">
        <f>TRIM('APH KIC KIA PC'!R152)</f>
        <v/>
      </c>
      <c r="Q152" s="223"/>
      <c r="R152" s="271" t="str" cm="1">
        <f t="array" ref="R152">IFERROR(_xlfn.IFS('4. Inköpsdata'!M152=25%,41,'4. Inköpsdata'!M152=12%,42,'4. Inköpsdata'!M152=6%,43,'4. Inköpsdata'!M152="Momsfritt",38),"")</f>
        <v/>
      </c>
      <c r="S152" s="227" t="str">
        <f>'APH KIC KIA PC'!S152</f>
        <v xml:space="preserve">  Välj…</v>
      </c>
      <c r="T152" s="373" t="str">
        <f>'APH KIC KIA PC'!E152</f>
        <v/>
      </c>
      <c r="U152" s="227"/>
      <c r="V152" s="223"/>
      <c r="W152" s="223"/>
      <c r="X152" s="223"/>
      <c r="Y152" s="223"/>
      <c r="Z152" s="227" t="str">
        <f>TRIM(IF('1. Artikeldata Grund'!K152="","",IF('1. Artikeldata Grund'!K152=1,_xlfn.CONCAT('1. Artikeldata Grund'!K152," ","dag"),_xlfn.CONCAT('1. Artikeldata Grund'!K152," ","dagar"))))</f>
        <v/>
      </c>
      <c r="AA152" s="227" t="str">
        <f>TRIM(IF('1. Artikeldata Grund'!L152="","",IF('1. Artikeldata Grund'!L152=1,_xlfn.CONCAT('1. Artikeldata Grund'!L152," ","dag"),_xlfn.CONCAT('1. Artikeldata Grund'!L152," ","dagar"))))</f>
        <v/>
      </c>
      <c r="AB152" s="223"/>
      <c r="AC152" s="223"/>
      <c r="AD152" s="223"/>
      <c r="AE152" s="227">
        <v>1</v>
      </c>
      <c r="AF152" s="223"/>
      <c r="AG152" s="269" t="str">
        <f>TRIM('APH KIC KIA PC'!T152)</f>
        <v/>
      </c>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72" t="s">
        <v>2005</v>
      </c>
      <c r="BD152" s="272" t="str">
        <f>IF('2. Artikeldata Utökad'!G152="Välj…","",LEFT('2. Artikeldata Utökad'!G152,1))</f>
        <v xml:space="preserve"> </v>
      </c>
      <c r="BE152" s="223"/>
      <c r="BF152" s="223"/>
      <c r="BG152" s="223"/>
      <c r="BH152" s="223"/>
      <c r="BI152" s="223"/>
      <c r="BJ152" s="223"/>
      <c r="BK152" s="223"/>
      <c r="BL152" s="269" t="str">
        <f>TRIM(IF('APH KIC KIA PC'!S152="WEB","",'2. Artikeldata Utökad'!P152))</f>
        <v/>
      </c>
      <c r="BM152" s="269" t="str">
        <f>TRIM(IF('APH KIC KIA PC'!S152="WEB","",'2. Artikeldata Utökad'!Q152))</f>
        <v/>
      </c>
      <c r="BN152" s="269" t="str">
        <f>TRIM(IF('APH KIC KIA PC'!S152="WEB","",'2. Artikeldata Utökad'!R152))</f>
        <v/>
      </c>
      <c r="BO152" s="269" t="str">
        <f>IF('2. Artikeldata Utökad'!F152="","",'2. Artikeldata Utökad'!F152)</f>
        <v xml:space="preserve">  Välj…</v>
      </c>
      <c r="BP152" s="269" t="str">
        <f>TRIM(IF('2. Artikeldata Utökad'!E152="","",'2. Artikeldata Utökad'!E152))</f>
        <v/>
      </c>
      <c r="BQ152" s="269" t="str">
        <f>TRIM(IF('APH KIC KIA PC'!S152="WEB","",'2. Artikeldata Utökad'!S152))</f>
        <v/>
      </c>
      <c r="BR152" s="227">
        <v>1</v>
      </c>
      <c r="BS152" s="269" t="str">
        <f>TRIM(IF('APH KIC KIA PC'!S152="WEB","",'2. Artikeldata Utökad'!T152))</f>
        <v/>
      </c>
      <c r="BT152" s="223"/>
      <c r="BU152" s="223"/>
      <c r="BV152" s="269" t="str">
        <f>TRIM(IF('APH KIC KIA PC'!M152&lt;&gt;200,'APH KIC KIA PC'!D152,'2. Artikeldata Utökad'!I152))</f>
        <v/>
      </c>
      <c r="BW152" s="269" t="str">
        <f>TRIM('2. Artikeldata Utökad'!D152)</f>
        <v/>
      </c>
      <c r="BX152" s="226" t="str">
        <f>LEFT('2. Artikeldata Utökad'!H152,1)</f>
        <v xml:space="preserve"> </v>
      </c>
      <c r="BY152" s="226" t="str">
        <f>TRIM(LEFT('2. Artikeldata Utökad'!J152,2))</f>
        <v/>
      </c>
      <c r="BZ152" s="227" t="s">
        <v>2005</v>
      </c>
      <c r="CA152" s="223"/>
      <c r="CB152" s="223"/>
      <c r="CC152" s="223"/>
      <c r="CD152" s="223"/>
      <c r="CE152" s="223"/>
    </row>
    <row r="153" spans="1:83" x14ac:dyDescent="0.25">
      <c r="A153" s="228">
        <v>149</v>
      </c>
      <c r="B153" s="228" t="str">
        <f>'APH KIC KIA PC'!I153</f>
        <v>Välj…</v>
      </c>
      <c r="C153" s="228" t="str">
        <f>'APH KIC KIA PC'!K153</f>
        <v>Välj…</v>
      </c>
      <c r="D153" s="227">
        <v>1</v>
      </c>
      <c r="E153" s="269" t="str">
        <f>TRIM('APH KIC KIA PC'!D153)</f>
        <v/>
      </c>
      <c r="F153" s="226" t="str">
        <f>TRIM('1. Artikeldata Grund'!E153)</f>
        <v/>
      </c>
      <c r="G153" s="275" t="s">
        <v>1895</v>
      </c>
      <c r="H153" s="223"/>
      <c r="I153" s="223"/>
      <c r="J153" s="223"/>
      <c r="K153" s="223"/>
      <c r="L153" s="223"/>
      <c r="M153" s="2" cm="1">
        <f t="array" ref="M153">IF('APH KIC KIA PC'!S153&lt;&gt;"WEB",1,_xlfn.IFS('APH KIC KIA PC'!K153=Tabeller!$AI$4,'APH KIC KIA PC'!Q153,'APH KIC KIA PC'!K153=Tabeller!$AI$5,106628))</f>
        <v>1</v>
      </c>
      <c r="N153" s="272" t="str" cm="1">
        <f t="array" ref="N153">TRIM(IFERROR(IF('APH KIC KIA PC'!M153=200,'2. Artikeldata Utökad'!I153,(_xlfn.IFS('APH KIC KIA PC'!K153=Tabeller!$AI$4,'1. Artikeldata Grund'!F153,AND('APH KIC KIA PC'!K153=Tabeller!$AI$5,'APH KIC KIA PC'!M153&lt;&gt;200),'APH KIC KIA PC'!D153,'APH KIC KIA PC'!M153=200,'2. Artikeldata Utökad'!I153))),""))</f>
        <v/>
      </c>
      <c r="O153" s="270" t="str">
        <f>'APH KIC KIA PC'!E153</f>
        <v/>
      </c>
      <c r="P153" s="269" t="str">
        <f>TRIM('APH KIC KIA PC'!R153)</f>
        <v/>
      </c>
      <c r="Q153" s="223"/>
      <c r="R153" s="271" t="str" cm="1">
        <f t="array" ref="R153">IFERROR(_xlfn.IFS('4. Inköpsdata'!M153=25%,41,'4. Inköpsdata'!M153=12%,42,'4. Inköpsdata'!M153=6%,43,'4. Inköpsdata'!M153="Momsfritt",38),"")</f>
        <v/>
      </c>
      <c r="S153" s="227" t="str">
        <f>'APH KIC KIA PC'!S153</f>
        <v xml:space="preserve">  Välj…</v>
      </c>
      <c r="T153" s="373" t="str">
        <f>'APH KIC KIA PC'!E153</f>
        <v/>
      </c>
      <c r="U153" s="227"/>
      <c r="V153" s="223"/>
      <c r="W153" s="223"/>
      <c r="X153" s="223"/>
      <c r="Y153" s="223"/>
      <c r="Z153" s="227" t="str">
        <f>TRIM(IF('1. Artikeldata Grund'!K153="","",IF('1. Artikeldata Grund'!K153=1,_xlfn.CONCAT('1. Artikeldata Grund'!K153," ","dag"),_xlfn.CONCAT('1. Artikeldata Grund'!K153," ","dagar"))))</f>
        <v/>
      </c>
      <c r="AA153" s="227" t="str">
        <f>TRIM(IF('1. Artikeldata Grund'!L153="","",IF('1. Artikeldata Grund'!L153=1,_xlfn.CONCAT('1. Artikeldata Grund'!L153," ","dag"),_xlfn.CONCAT('1. Artikeldata Grund'!L153," ","dagar"))))</f>
        <v/>
      </c>
      <c r="AB153" s="223"/>
      <c r="AC153" s="223"/>
      <c r="AD153" s="223"/>
      <c r="AE153" s="227">
        <v>1</v>
      </c>
      <c r="AF153" s="223"/>
      <c r="AG153" s="269" t="str">
        <f>TRIM('APH KIC KIA PC'!T153)</f>
        <v/>
      </c>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72" t="s">
        <v>2005</v>
      </c>
      <c r="BD153" s="272" t="str">
        <f>IF('2. Artikeldata Utökad'!G153="Välj…","",LEFT('2. Artikeldata Utökad'!G153,1))</f>
        <v xml:space="preserve"> </v>
      </c>
      <c r="BE153" s="223"/>
      <c r="BF153" s="223"/>
      <c r="BG153" s="223"/>
      <c r="BH153" s="223"/>
      <c r="BI153" s="223"/>
      <c r="BJ153" s="223"/>
      <c r="BK153" s="223"/>
      <c r="BL153" s="269" t="str">
        <f>TRIM(IF('APH KIC KIA PC'!S153="WEB","",'2. Artikeldata Utökad'!P153))</f>
        <v/>
      </c>
      <c r="BM153" s="269" t="str">
        <f>TRIM(IF('APH KIC KIA PC'!S153="WEB","",'2. Artikeldata Utökad'!Q153))</f>
        <v/>
      </c>
      <c r="BN153" s="269" t="str">
        <f>TRIM(IF('APH KIC KIA PC'!S153="WEB","",'2. Artikeldata Utökad'!R153))</f>
        <v/>
      </c>
      <c r="BO153" s="269" t="str">
        <f>IF('2. Artikeldata Utökad'!F153="","",'2. Artikeldata Utökad'!F153)</f>
        <v xml:space="preserve">  Välj…</v>
      </c>
      <c r="BP153" s="269" t="str">
        <f>TRIM(IF('2. Artikeldata Utökad'!E153="","",'2. Artikeldata Utökad'!E153))</f>
        <v/>
      </c>
      <c r="BQ153" s="269" t="str">
        <f>TRIM(IF('APH KIC KIA PC'!S153="WEB","",'2. Artikeldata Utökad'!S153))</f>
        <v/>
      </c>
      <c r="BR153" s="227">
        <v>1</v>
      </c>
      <c r="BS153" s="269" t="str">
        <f>TRIM(IF('APH KIC KIA PC'!S153="WEB","",'2. Artikeldata Utökad'!T153))</f>
        <v/>
      </c>
      <c r="BT153" s="223"/>
      <c r="BU153" s="223"/>
      <c r="BV153" s="269" t="str">
        <f>TRIM(IF('APH KIC KIA PC'!M153&lt;&gt;200,'APH KIC KIA PC'!D153,'2. Artikeldata Utökad'!I153))</f>
        <v/>
      </c>
      <c r="BW153" s="269" t="str">
        <f>TRIM('2. Artikeldata Utökad'!D153)</f>
        <v/>
      </c>
      <c r="BX153" s="226" t="str">
        <f>LEFT('2. Artikeldata Utökad'!H153,1)</f>
        <v xml:space="preserve"> </v>
      </c>
      <c r="BY153" s="226" t="str">
        <f>TRIM(LEFT('2. Artikeldata Utökad'!J153,2))</f>
        <v/>
      </c>
      <c r="BZ153" s="227" t="s">
        <v>2005</v>
      </c>
      <c r="CA153" s="223"/>
      <c r="CB153" s="223"/>
      <c r="CC153" s="223"/>
      <c r="CD153" s="223"/>
      <c r="CE153" s="223"/>
    </row>
    <row r="154" spans="1:83" x14ac:dyDescent="0.25">
      <c r="A154" s="228">
        <v>150</v>
      </c>
      <c r="B154" s="228" t="str">
        <f>'APH KIC KIA PC'!I154</f>
        <v>Välj…</v>
      </c>
      <c r="C154" s="228" t="str">
        <f>'APH KIC KIA PC'!K154</f>
        <v>Välj…</v>
      </c>
      <c r="D154" s="227">
        <v>1</v>
      </c>
      <c r="E154" s="269" t="str">
        <f>TRIM('APH KIC KIA PC'!D154)</f>
        <v/>
      </c>
      <c r="F154" s="226" t="str">
        <f>TRIM('1. Artikeldata Grund'!E154)</f>
        <v/>
      </c>
      <c r="G154" s="275" t="s">
        <v>1895</v>
      </c>
      <c r="H154" s="223"/>
      <c r="I154" s="223"/>
      <c r="J154" s="223"/>
      <c r="K154" s="223"/>
      <c r="L154" s="223"/>
      <c r="M154" s="2" cm="1">
        <f t="array" ref="M154">IF('APH KIC KIA PC'!S154&lt;&gt;"WEB",1,_xlfn.IFS('APH KIC KIA PC'!K154=Tabeller!$AI$4,'APH KIC KIA PC'!Q154,'APH KIC KIA PC'!K154=Tabeller!$AI$5,106628))</f>
        <v>1</v>
      </c>
      <c r="N154" s="272" t="str" cm="1">
        <f t="array" ref="N154">TRIM(IFERROR(IF('APH KIC KIA PC'!M154=200,'2. Artikeldata Utökad'!I154,(_xlfn.IFS('APH KIC KIA PC'!K154=Tabeller!$AI$4,'1. Artikeldata Grund'!F154,AND('APH KIC KIA PC'!K154=Tabeller!$AI$5,'APH KIC KIA PC'!M154&lt;&gt;200),'APH KIC KIA PC'!D154,'APH KIC KIA PC'!M154=200,'2. Artikeldata Utökad'!I154))),""))</f>
        <v/>
      </c>
      <c r="O154" s="270" t="str">
        <f>'APH KIC KIA PC'!E154</f>
        <v/>
      </c>
      <c r="P154" s="269" t="str">
        <f>TRIM('APH KIC KIA PC'!R154)</f>
        <v/>
      </c>
      <c r="Q154" s="223"/>
      <c r="R154" s="271" t="str" cm="1">
        <f t="array" ref="R154">IFERROR(_xlfn.IFS('4. Inköpsdata'!M154=25%,41,'4. Inköpsdata'!M154=12%,42,'4. Inköpsdata'!M154=6%,43,'4. Inköpsdata'!M154="Momsfritt",38),"")</f>
        <v/>
      </c>
      <c r="S154" s="227" t="str">
        <f>'APH KIC KIA PC'!S154</f>
        <v xml:space="preserve">  Välj…</v>
      </c>
      <c r="T154" s="373" t="str">
        <f>'APH KIC KIA PC'!E154</f>
        <v/>
      </c>
      <c r="U154" s="227"/>
      <c r="V154" s="223"/>
      <c r="W154" s="223"/>
      <c r="X154" s="223"/>
      <c r="Y154" s="223"/>
      <c r="Z154" s="227" t="str">
        <f>TRIM(IF('1. Artikeldata Grund'!K154="","",IF('1. Artikeldata Grund'!K154=1,_xlfn.CONCAT('1. Artikeldata Grund'!K154," ","dag"),_xlfn.CONCAT('1. Artikeldata Grund'!K154," ","dagar"))))</f>
        <v/>
      </c>
      <c r="AA154" s="227" t="str">
        <f>TRIM(IF('1. Artikeldata Grund'!L154="","",IF('1. Artikeldata Grund'!L154=1,_xlfn.CONCAT('1. Artikeldata Grund'!L154," ","dag"),_xlfn.CONCAT('1. Artikeldata Grund'!L154," ","dagar"))))</f>
        <v/>
      </c>
      <c r="AB154" s="223"/>
      <c r="AC154" s="223"/>
      <c r="AD154" s="223"/>
      <c r="AE154" s="227">
        <v>1</v>
      </c>
      <c r="AF154" s="223"/>
      <c r="AG154" s="269" t="str">
        <f>TRIM('APH KIC KIA PC'!T154)</f>
        <v/>
      </c>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72" t="s">
        <v>2005</v>
      </c>
      <c r="BD154" s="272" t="str">
        <f>IF('2. Artikeldata Utökad'!G154="Välj…","",LEFT('2. Artikeldata Utökad'!G154,1))</f>
        <v xml:space="preserve"> </v>
      </c>
      <c r="BE154" s="223"/>
      <c r="BF154" s="223"/>
      <c r="BG154" s="223"/>
      <c r="BH154" s="223"/>
      <c r="BI154" s="223"/>
      <c r="BJ154" s="223"/>
      <c r="BK154" s="223"/>
      <c r="BL154" s="269" t="str">
        <f>TRIM(IF('APH KIC KIA PC'!S154="WEB","",'2. Artikeldata Utökad'!P154))</f>
        <v/>
      </c>
      <c r="BM154" s="269" t="str">
        <f>TRIM(IF('APH KIC KIA PC'!S154="WEB","",'2. Artikeldata Utökad'!Q154))</f>
        <v/>
      </c>
      <c r="BN154" s="269" t="str">
        <f>TRIM(IF('APH KIC KIA PC'!S154="WEB","",'2. Artikeldata Utökad'!R154))</f>
        <v/>
      </c>
      <c r="BO154" s="269" t="str">
        <f>IF('2. Artikeldata Utökad'!F154="","",'2. Artikeldata Utökad'!F154)</f>
        <v xml:space="preserve">  Välj…</v>
      </c>
      <c r="BP154" s="269" t="str">
        <f>TRIM(IF('2. Artikeldata Utökad'!E154="","",'2. Artikeldata Utökad'!E154))</f>
        <v/>
      </c>
      <c r="BQ154" s="269" t="str">
        <f>TRIM(IF('APH KIC KIA PC'!S154="WEB","",'2. Artikeldata Utökad'!S154))</f>
        <v/>
      </c>
      <c r="BR154" s="227">
        <v>1</v>
      </c>
      <c r="BS154" s="269" t="str">
        <f>TRIM(IF('APH KIC KIA PC'!S154="WEB","",'2. Artikeldata Utökad'!T154))</f>
        <v/>
      </c>
      <c r="BT154" s="223"/>
      <c r="BU154" s="223"/>
      <c r="BV154" s="269" t="str">
        <f>TRIM(IF('APH KIC KIA PC'!M154&lt;&gt;200,'APH KIC KIA PC'!D154,'2. Artikeldata Utökad'!I154))</f>
        <v/>
      </c>
      <c r="BW154" s="269" t="str">
        <f>TRIM('2. Artikeldata Utökad'!D154)</f>
        <v/>
      </c>
      <c r="BX154" s="226" t="str">
        <f>LEFT('2. Artikeldata Utökad'!H154,1)</f>
        <v xml:space="preserve"> </v>
      </c>
      <c r="BY154" s="226" t="str">
        <f>TRIM(LEFT('2. Artikeldata Utökad'!J154,2))</f>
        <v/>
      </c>
      <c r="BZ154" s="227" t="s">
        <v>2005</v>
      </c>
      <c r="CA154" s="223"/>
      <c r="CB154" s="223"/>
      <c r="CC154" s="223"/>
      <c r="CD154" s="223"/>
      <c r="CE154" s="223"/>
    </row>
    <row r="155" spans="1:83" x14ac:dyDescent="0.25">
      <c r="A155" s="228">
        <v>151</v>
      </c>
      <c r="B155" s="228" t="str">
        <f>'APH KIC KIA PC'!I155</f>
        <v>Välj…</v>
      </c>
      <c r="C155" s="228" t="str">
        <f>'APH KIC KIA PC'!K155</f>
        <v>Välj…</v>
      </c>
      <c r="D155" s="227">
        <v>1</v>
      </c>
      <c r="E155" s="269" t="str">
        <f>TRIM('APH KIC KIA PC'!D155)</f>
        <v/>
      </c>
      <c r="F155" s="226" t="str">
        <f>TRIM('1. Artikeldata Grund'!E155)</f>
        <v/>
      </c>
      <c r="G155" s="275" t="s">
        <v>1895</v>
      </c>
      <c r="H155" s="223"/>
      <c r="I155" s="223"/>
      <c r="J155" s="223"/>
      <c r="K155" s="223"/>
      <c r="L155" s="223"/>
      <c r="M155" s="2" cm="1">
        <f t="array" ref="M155">IF('APH KIC KIA PC'!S155&lt;&gt;"WEB",1,_xlfn.IFS('APH KIC KIA PC'!K155=Tabeller!$AI$4,'APH KIC KIA PC'!Q155,'APH KIC KIA PC'!K155=Tabeller!$AI$5,106628))</f>
        <v>1</v>
      </c>
      <c r="N155" s="272" t="str" cm="1">
        <f t="array" ref="N155">TRIM(IFERROR(IF('APH KIC KIA PC'!M155=200,'2. Artikeldata Utökad'!I155,(_xlfn.IFS('APH KIC KIA PC'!K155=Tabeller!$AI$4,'1. Artikeldata Grund'!F155,AND('APH KIC KIA PC'!K155=Tabeller!$AI$5,'APH KIC KIA PC'!M155&lt;&gt;200),'APH KIC KIA PC'!D155,'APH KIC KIA PC'!M155=200,'2. Artikeldata Utökad'!I155))),""))</f>
        <v/>
      </c>
      <c r="O155" s="270" t="str">
        <f>'APH KIC KIA PC'!E155</f>
        <v/>
      </c>
      <c r="P155" s="269" t="str">
        <f>TRIM('APH KIC KIA PC'!R155)</f>
        <v/>
      </c>
      <c r="Q155" s="223"/>
      <c r="R155" s="271" t="str" cm="1">
        <f t="array" ref="R155">IFERROR(_xlfn.IFS('4. Inköpsdata'!M155=25%,41,'4. Inköpsdata'!M155=12%,42,'4. Inköpsdata'!M155=6%,43,'4. Inköpsdata'!M155="Momsfritt",38),"")</f>
        <v/>
      </c>
      <c r="S155" s="227" t="str">
        <f>'APH KIC KIA PC'!S155</f>
        <v xml:space="preserve">  Välj…</v>
      </c>
      <c r="T155" s="373" t="str">
        <f>'APH KIC KIA PC'!E155</f>
        <v/>
      </c>
      <c r="U155" s="227"/>
      <c r="V155" s="223"/>
      <c r="W155" s="223"/>
      <c r="X155" s="223"/>
      <c r="Y155" s="223"/>
      <c r="Z155" s="227" t="str">
        <f>TRIM(IF('1. Artikeldata Grund'!K155="","",IF('1. Artikeldata Grund'!K155=1,_xlfn.CONCAT('1. Artikeldata Grund'!K155," ","dag"),_xlfn.CONCAT('1. Artikeldata Grund'!K155," ","dagar"))))</f>
        <v/>
      </c>
      <c r="AA155" s="227" t="str">
        <f>TRIM(IF('1. Artikeldata Grund'!L155="","",IF('1. Artikeldata Grund'!L155=1,_xlfn.CONCAT('1. Artikeldata Grund'!L155," ","dag"),_xlfn.CONCAT('1. Artikeldata Grund'!L155," ","dagar"))))</f>
        <v/>
      </c>
      <c r="AB155" s="223"/>
      <c r="AC155" s="223"/>
      <c r="AD155" s="223"/>
      <c r="AE155" s="227">
        <v>1</v>
      </c>
      <c r="AF155" s="223"/>
      <c r="AG155" s="269" t="str">
        <f>TRIM('APH KIC KIA PC'!T155)</f>
        <v/>
      </c>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72" t="s">
        <v>2005</v>
      </c>
      <c r="BD155" s="272" t="str">
        <f>IF('2. Artikeldata Utökad'!G155="Välj…","",LEFT('2. Artikeldata Utökad'!G155,1))</f>
        <v xml:space="preserve"> </v>
      </c>
      <c r="BE155" s="223"/>
      <c r="BF155" s="223"/>
      <c r="BG155" s="223"/>
      <c r="BH155" s="223"/>
      <c r="BI155" s="223"/>
      <c r="BJ155" s="223"/>
      <c r="BK155" s="223"/>
      <c r="BL155" s="269" t="str">
        <f>TRIM(IF('APH KIC KIA PC'!S155="WEB","",'2. Artikeldata Utökad'!P155))</f>
        <v/>
      </c>
      <c r="BM155" s="269" t="str">
        <f>TRIM(IF('APH KIC KIA PC'!S155="WEB","",'2. Artikeldata Utökad'!Q155))</f>
        <v/>
      </c>
      <c r="BN155" s="269" t="str">
        <f>TRIM(IF('APH KIC KIA PC'!S155="WEB","",'2. Artikeldata Utökad'!R155))</f>
        <v/>
      </c>
      <c r="BO155" s="269" t="str">
        <f>IF('2. Artikeldata Utökad'!F155="","",'2. Artikeldata Utökad'!F155)</f>
        <v xml:space="preserve">  Välj…</v>
      </c>
      <c r="BP155" s="269" t="str">
        <f>TRIM(IF('2. Artikeldata Utökad'!E155="","",'2. Artikeldata Utökad'!E155))</f>
        <v/>
      </c>
      <c r="BQ155" s="269" t="str">
        <f>TRIM(IF('APH KIC KIA PC'!S155="WEB","",'2. Artikeldata Utökad'!S155))</f>
        <v/>
      </c>
      <c r="BR155" s="227">
        <v>1</v>
      </c>
      <c r="BS155" s="269" t="str">
        <f>TRIM(IF('APH KIC KIA PC'!S155="WEB","",'2. Artikeldata Utökad'!T155))</f>
        <v/>
      </c>
      <c r="BT155" s="223"/>
      <c r="BU155" s="223"/>
      <c r="BV155" s="269" t="str">
        <f>TRIM(IF('APH KIC KIA PC'!M155&lt;&gt;200,'APH KIC KIA PC'!D155,'2. Artikeldata Utökad'!I155))</f>
        <v/>
      </c>
      <c r="BW155" s="269" t="str">
        <f>TRIM('2. Artikeldata Utökad'!D155)</f>
        <v/>
      </c>
      <c r="BX155" s="226" t="str">
        <f>LEFT('2. Artikeldata Utökad'!H155,1)</f>
        <v xml:space="preserve"> </v>
      </c>
      <c r="BY155" s="226" t="str">
        <f>TRIM(LEFT('2. Artikeldata Utökad'!J155,2))</f>
        <v/>
      </c>
      <c r="BZ155" s="227" t="s">
        <v>2005</v>
      </c>
      <c r="CA155" s="223"/>
      <c r="CB155" s="223"/>
      <c r="CC155" s="223"/>
      <c r="CD155" s="223"/>
      <c r="CE155" s="223"/>
    </row>
    <row r="156" spans="1:83" x14ac:dyDescent="0.25">
      <c r="A156" s="225">
        <v>152</v>
      </c>
      <c r="B156" s="228" t="str">
        <f>'APH KIC KIA PC'!I156</f>
        <v>Välj…</v>
      </c>
      <c r="C156" s="228" t="str">
        <f>'APH KIC KIA PC'!K156</f>
        <v>Välj…</v>
      </c>
      <c r="D156" s="227">
        <v>1</v>
      </c>
      <c r="E156" s="269" t="str">
        <f>TRIM('APH KIC KIA PC'!D156)</f>
        <v/>
      </c>
      <c r="F156" s="226" t="str">
        <f>TRIM('1. Artikeldata Grund'!E156)</f>
        <v/>
      </c>
      <c r="G156" s="275" t="s">
        <v>1895</v>
      </c>
      <c r="H156" s="223"/>
      <c r="I156" s="223"/>
      <c r="J156" s="223"/>
      <c r="K156" s="223"/>
      <c r="L156" s="223"/>
      <c r="M156" s="2" cm="1">
        <f t="array" ref="M156">IF('APH KIC KIA PC'!S156&lt;&gt;"WEB",1,_xlfn.IFS('APH KIC KIA PC'!K156=Tabeller!$AI$4,'APH KIC KIA PC'!Q156,'APH KIC KIA PC'!K156=Tabeller!$AI$5,106628))</f>
        <v>1</v>
      </c>
      <c r="N156" s="272" t="str" cm="1">
        <f t="array" ref="N156">TRIM(IFERROR(IF('APH KIC KIA PC'!M156=200,'2. Artikeldata Utökad'!I156,(_xlfn.IFS('APH KIC KIA PC'!K156=Tabeller!$AI$4,'1. Artikeldata Grund'!F156,AND('APH KIC KIA PC'!K156=Tabeller!$AI$5,'APH KIC KIA PC'!M156&lt;&gt;200),'APH KIC KIA PC'!D156,'APH KIC KIA PC'!M156=200,'2. Artikeldata Utökad'!I156))),""))</f>
        <v/>
      </c>
      <c r="O156" s="270" t="str">
        <f>'APH KIC KIA PC'!E156</f>
        <v/>
      </c>
      <c r="P156" s="269" t="str">
        <f>TRIM('APH KIC KIA PC'!R156)</f>
        <v/>
      </c>
      <c r="Q156" s="223"/>
      <c r="R156" s="271" t="str" cm="1">
        <f t="array" ref="R156">IFERROR(_xlfn.IFS('4. Inköpsdata'!M156=25%,41,'4. Inköpsdata'!M156=12%,42,'4. Inköpsdata'!M156=6%,43,'4. Inköpsdata'!M156="Momsfritt",38),"")</f>
        <v/>
      </c>
      <c r="S156" s="227" t="str">
        <f>'APH KIC KIA PC'!S156</f>
        <v xml:space="preserve">  Välj…</v>
      </c>
      <c r="T156" s="373" t="str">
        <f>'APH KIC KIA PC'!E156</f>
        <v/>
      </c>
      <c r="U156" s="227"/>
      <c r="V156" s="223"/>
      <c r="W156" s="223"/>
      <c r="X156" s="223"/>
      <c r="Y156" s="223"/>
      <c r="Z156" s="227" t="str">
        <f>TRIM(IF('1. Artikeldata Grund'!K156="","",IF('1. Artikeldata Grund'!K156=1,_xlfn.CONCAT('1. Artikeldata Grund'!K156," ","dag"),_xlfn.CONCAT('1. Artikeldata Grund'!K156," ","dagar"))))</f>
        <v/>
      </c>
      <c r="AA156" s="227" t="str">
        <f>TRIM(IF('1. Artikeldata Grund'!L156="","",IF('1. Artikeldata Grund'!L156=1,_xlfn.CONCAT('1. Artikeldata Grund'!L156," ","dag"),_xlfn.CONCAT('1. Artikeldata Grund'!L156," ","dagar"))))</f>
        <v/>
      </c>
      <c r="AB156" s="223"/>
      <c r="AC156" s="223"/>
      <c r="AD156" s="223"/>
      <c r="AE156" s="227">
        <v>1</v>
      </c>
      <c r="AF156" s="223"/>
      <c r="AG156" s="269" t="str">
        <f>TRIM('APH KIC KIA PC'!T156)</f>
        <v/>
      </c>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72" t="s">
        <v>2005</v>
      </c>
      <c r="BD156" s="272" t="str">
        <f>IF('2. Artikeldata Utökad'!G156="Välj…","",LEFT('2. Artikeldata Utökad'!G156,1))</f>
        <v xml:space="preserve"> </v>
      </c>
      <c r="BE156" s="223"/>
      <c r="BF156" s="223"/>
      <c r="BG156" s="223"/>
      <c r="BH156" s="223"/>
      <c r="BI156" s="223"/>
      <c r="BJ156" s="223"/>
      <c r="BK156" s="223"/>
      <c r="BL156" s="269" t="str">
        <f>TRIM(IF('APH KIC KIA PC'!S156="WEB","",'2. Artikeldata Utökad'!P156))</f>
        <v/>
      </c>
      <c r="BM156" s="269" t="str">
        <f>TRIM(IF('APH KIC KIA PC'!S156="WEB","",'2. Artikeldata Utökad'!Q156))</f>
        <v/>
      </c>
      <c r="BN156" s="269" t="str">
        <f>TRIM(IF('APH KIC KIA PC'!S156="WEB","",'2. Artikeldata Utökad'!R156))</f>
        <v/>
      </c>
      <c r="BO156" s="269" t="str">
        <f>IF('2. Artikeldata Utökad'!F156="","",'2. Artikeldata Utökad'!F156)</f>
        <v xml:space="preserve">  Välj…</v>
      </c>
      <c r="BP156" s="269" t="str">
        <f>TRIM(IF('2. Artikeldata Utökad'!E156="","",'2. Artikeldata Utökad'!E156))</f>
        <v/>
      </c>
      <c r="BQ156" s="269" t="str">
        <f>TRIM(IF('APH KIC KIA PC'!S156="WEB","",'2. Artikeldata Utökad'!S156))</f>
        <v/>
      </c>
      <c r="BR156" s="227">
        <v>1</v>
      </c>
      <c r="BS156" s="269" t="str">
        <f>TRIM(IF('APH KIC KIA PC'!S156="WEB","",'2. Artikeldata Utökad'!T156))</f>
        <v/>
      </c>
      <c r="BT156" s="223"/>
      <c r="BU156" s="223"/>
      <c r="BV156" s="269" t="str">
        <f>TRIM(IF('APH KIC KIA PC'!M156&lt;&gt;200,'APH KIC KIA PC'!D156,'2. Artikeldata Utökad'!I156))</f>
        <v/>
      </c>
      <c r="BW156" s="269" t="str">
        <f>TRIM('2. Artikeldata Utökad'!D156)</f>
        <v/>
      </c>
      <c r="BX156" s="226" t="str">
        <f>LEFT('2. Artikeldata Utökad'!H156,1)</f>
        <v xml:space="preserve"> </v>
      </c>
      <c r="BY156" s="226" t="str">
        <f>TRIM(LEFT('2. Artikeldata Utökad'!J156,2))</f>
        <v/>
      </c>
      <c r="BZ156" s="227" t="s">
        <v>2005</v>
      </c>
      <c r="CA156" s="223"/>
      <c r="CB156" s="223"/>
      <c r="CC156" s="223"/>
      <c r="CD156" s="223"/>
      <c r="CE156" s="223"/>
    </row>
    <row r="157" spans="1:83" x14ac:dyDescent="0.25">
      <c r="A157" s="228">
        <v>153</v>
      </c>
      <c r="B157" s="228" t="str">
        <f>'APH KIC KIA PC'!I157</f>
        <v>Välj…</v>
      </c>
      <c r="C157" s="228" t="str">
        <f>'APH KIC KIA PC'!K157</f>
        <v>Välj…</v>
      </c>
      <c r="D157" s="227">
        <v>1</v>
      </c>
      <c r="E157" s="269" t="str">
        <f>TRIM('APH KIC KIA PC'!D157)</f>
        <v/>
      </c>
      <c r="F157" s="226" t="str">
        <f>TRIM('1. Artikeldata Grund'!E157)</f>
        <v/>
      </c>
      <c r="G157" s="275" t="s">
        <v>1895</v>
      </c>
      <c r="H157" s="223"/>
      <c r="I157" s="223"/>
      <c r="J157" s="223"/>
      <c r="K157" s="223"/>
      <c r="L157" s="223"/>
      <c r="M157" s="2" cm="1">
        <f t="array" ref="M157">IF('APH KIC KIA PC'!S157&lt;&gt;"WEB",1,_xlfn.IFS('APH KIC KIA PC'!K157=Tabeller!$AI$4,'APH KIC KIA PC'!Q157,'APH KIC KIA PC'!K157=Tabeller!$AI$5,106628))</f>
        <v>1</v>
      </c>
      <c r="N157" s="272" t="str" cm="1">
        <f t="array" ref="N157">TRIM(IFERROR(IF('APH KIC KIA PC'!M157=200,'2. Artikeldata Utökad'!I157,(_xlfn.IFS('APH KIC KIA PC'!K157=Tabeller!$AI$4,'1. Artikeldata Grund'!F157,AND('APH KIC KIA PC'!K157=Tabeller!$AI$5,'APH KIC KIA PC'!M157&lt;&gt;200),'APH KIC KIA PC'!D157,'APH KIC KIA PC'!M157=200,'2. Artikeldata Utökad'!I157))),""))</f>
        <v/>
      </c>
      <c r="O157" s="270" t="str">
        <f>'APH KIC KIA PC'!E157</f>
        <v/>
      </c>
      <c r="P157" s="269" t="str">
        <f>TRIM('APH KIC KIA PC'!R157)</f>
        <v/>
      </c>
      <c r="Q157" s="223"/>
      <c r="R157" s="271" t="str" cm="1">
        <f t="array" ref="R157">IFERROR(_xlfn.IFS('4. Inköpsdata'!M157=25%,41,'4. Inköpsdata'!M157=12%,42,'4. Inköpsdata'!M157=6%,43,'4. Inköpsdata'!M157="Momsfritt",38),"")</f>
        <v/>
      </c>
      <c r="S157" s="227" t="str">
        <f>'APH KIC KIA PC'!S157</f>
        <v xml:space="preserve">  Välj…</v>
      </c>
      <c r="T157" s="373" t="str">
        <f>'APH KIC KIA PC'!E157</f>
        <v/>
      </c>
      <c r="U157" s="227"/>
      <c r="V157" s="223"/>
      <c r="W157" s="223"/>
      <c r="X157" s="223"/>
      <c r="Y157" s="223"/>
      <c r="Z157" s="227" t="str">
        <f>TRIM(IF('1. Artikeldata Grund'!K157="","",IF('1. Artikeldata Grund'!K157=1,_xlfn.CONCAT('1. Artikeldata Grund'!K157," ","dag"),_xlfn.CONCAT('1. Artikeldata Grund'!K157," ","dagar"))))</f>
        <v/>
      </c>
      <c r="AA157" s="227" t="str">
        <f>TRIM(IF('1. Artikeldata Grund'!L157="","",IF('1. Artikeldata Grund'!L157=1,_xlfn.CONCAT('1. Artikeldata Grund'!L157," ","dag"),_xlfn.CONCAT('1. Artikeldata Grund'!L157," ","dagar"))))</f>
        <v/>
      </c>
      <c r="AB157" s="223"/>
      <c r="AC157" s="223"/>
      <c r="AD157" s="223"/>
      <c r="AE157" s="227">
        <v>1</v>
      </c>
      <c r="AF157" s="223"/>
      <c r="AG157" s="269" t="str">
        <f>TRIM('APH KIC KIA PC'!T157)</f>
        <v/>
      </c>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72" t="s">
        <v>2005</v>
      </c>
      <c r="BD157" s="272" t="str">
        <f>IF('2. Artikeldata Utökad'!G157="Välj…","",LEFT('2. Artikeldata Utökad'!G157,1))</f>
        <v xml:space="preserve"> </v>
      </c>
      <c r="BE157" s="223"/>
      <c r="BF157" s="223"/>
      <c r="BG157" s="223"/>
      <c r="BH157" s="223"/>
      <c r="BI157" s="223"/>
      <c r="BJ157" s="223"/>
      <c r="BK157" s="223"/>
      <c r="BL157" s="269" t="str">
        <f>TRIM(IF('APH KIC KIA PC'!S157="WEB","",'2. Artikeldata Utökad'!P157))</f>
        <v/>
      </c>
      <c r="BM157" s="269" t="str">
        <f>TRIM(IF('APH KIC KIA PC'!S157="WEB","",'2. Artikeldata Utökad'!Q157))</f>
        <v/>
      </c>
      <c r="BN157" s="269" t="str">
        <f>TRIM(IF('APH KIC KIA PC'!S157="WEB","",'2. Artikeldata Utökad'!R157))</f>
        <v/>
      </c>
      <c r="BO157" s="269" t="str">
        <f>IF('2. Artikeldata Utökad'!F157="","",'2. Artikeldata Utökad'!F157)</f>
        <v xml:space="preserve">  Välj…</v>
      </c>
      <c r="BP157" s="269" t="str">
        <f>TRIM(IF('2. Artikeldata Utökad'!E157="","",'2. Artikeldata Utökad'!E157))</f>
        <v/>
      </c>
      <c r="BQ157" s="269" t="str">
        <f>TRIM(IF('APH KIC KIA PC'!S157="WEB","",'2. Artikeldata Utökad'!S157))</f>
        <v/>
      </c>
      <c r="BR157" s="227">
        <v>1</v>
      </c>
      <c r="BS157" s="269" t="str">
        <f>TRIM(IF('APH KIC KIA PC'!S157="WEB","",'2. Artikeldata Utökad'!T157))</f>
        <v/>
      </c>
      <c r="BT157" s="223"/>
      <c r="BU157" s="223"/>
      <c r="BV157" s="269" t="str">
        <f>TRIM(IF('APH KIC KIA PC'!M157&lt;&gt;200,'APH KIC KIA PC'!D157,'2. Artikeldata Utökad'!I157))</f>
        <v/>
      </c>
      <c r="BW157" s="269" t="str">
        <f>TRIM('2. Artikeldata Utökad'!D157)</f>
        <v/>
      </c>
      <c r="BX157" s="226" t="str">
        <f>LEFT('2. Artikeldata Utökad'!H157,1)</f>
        <v xml:space="preserve"> </v>
      </c>
      <c r="BY157" s="226" t="str">
        <f>TRIM(LEFT('2. Artikeldata Utökad'!J157,2))</f>
        <v/>
      </c>
      <c r="BZ157" s="227" t="s">
        <v>2005</v>
      </c>
      <c r="CA157" s="223"/>
      <c r="CB157" s="223"/>
      <c r="CC157" s="223"/>
      <c r="CD157" s="223"/>
      <c r="CE157" s="223"/>
    </row>
    <row r="158" spans="1:83" x14ac:dyDescent="0.25">
      <c r="A158" s="228">
        <v>154</v>
      </c>
      <c r="B158" s="228" t="str">
        <f>'APH KIC KIA PC'!I158</f>
        <v>Välj…</v>
      </c>
      <c r="C158" s="228" t="str">
        <f>'APH KIC KIA PC'!K158</f>
        <v>Välj…</v>
      </c>
      <c r="D158" s="227">
        <v>1</v>
      </c>
      <c r="E158" s="269" t="str">
        <f>TRIM('APH KIC KIA PC'!D158)</f>
        <v/>
      </c>
      <c r="F158" s="226" t="str">
        <f>TRIM('1. Artikeldata Grund'!E158)</f>
        <v/>
      </c>
      <c r="G158" s="275" t="s">
        <v>1895</v>
      </c>
      <c r="H158" s="223"/>
      <c r="I158" s="223"/>
      <c r="J158" s="223"/>
      <c r="K158" s="223"/>
      <c r="L158" s="223"/>
      <c r="M158" s="2" cm="1">
        <f t="array" ref="M158">IF('APH KIC KIA PC'!S158&lt;&gt;"WEB",1,_xlfn.IFS('APH KIC KIA PC'!K158=Tabeller!$AI$4,'APH KIC KIA PC'!Q158,'APH KIC KIA PC'!K158=Tabeller!$AI$5,106628))</f>
        <v>1</v>
      </c>
      <c r="N158" s="272" t="str" cm="1">
        <f t="array" ref="N158">TRIM(IFERROR(IF('APH KIC KIA PC'!M158=200,'2. Artikeldata Utökad'!I158,(_xlfn.IFS('APH KIC KIA PC'!K158=Tabeller!$AI$4,'1. Artikeldata Grund'!F158,AND('APH KIC KIA PC'!K158=Tabeller!$AI$5,'APH KIC KIA PC'!M158&lt;&gt;200),'APH KIC KIA PC'!D158,'APH KIC KIA PC'!M158=200,'2. Artikeldata Utökad'!I158))),""))</f>
        <v/>
      </c>
      <c r="O158" s="270" t="str">
        <f>'APH KIC KIA PC'!E158</f>
        <v/>
      </c>
      <c r="P158" s="269" t="str">
        <f>TRIM('APH KIC KIA PC'!R158)</f>
        <v/>
      </c>
      <c r="Q158" s="223"/>
      <c r="R158" s="271" t="str" cm="1">
        <f t="array" ref="R158">IFERROR(_xlfn.IFS('4. Inköpsdata'!M158=25%,41,'4. Inköpsdata'!M158=12%,42,'4. Inköpsdata'!M158=6%,43,'4. Inköpsdata'!M158="Momsfritt",38),"")</f>
        <v/>
      </c>
      <c r="S158" s="227" t="str">
        <f>'APH KIC KIA PC'!S158</f>
        <v xml:space="preserve">  Välj…</v>
      </c>
      <c r="T158" s="373" t="str">
        <f>'APH KIC KIA PC'!E158</f>
        <v/>
      </c>
      <c r="U158" s="227"/>
      <c r="V158" s="223"/>
      <c r="W158" s="223"/>
      <c r="X158" s="223"/>
      <c r="Y158" s="223"/>
      <c r="Z158" s="227" t="str">
        <f>TRIM(IF('1. Artikeldata Grund'!K158="","",IF('1. Artikeldata Grund'!K158=1,_xlfn.CONCAT('1. Artikeldata Grund'!K158," ","dag"),_xlfn.CONCAT('1. Artikeldata Grund'!K158," ","dagar"))))</f>
        <v/>
      </c>
      <c r="AA158" s="227" t="str">
        <f>TRIM(IF('1. Artikeldata Grund'!L158="","",IF('1. Artikeldata Grund'!L158=1,_xlfn.CONCAT('1. Artikeldata Grund'!L158," ","dag"),_xlfn.CONCAT('1. Artikeldata Grund'!L158," ","dagar"))))</f>
        <v/>
      </c>
      <c r="AB158" s="223"/>
      <c r="AC158" s="223"/>
      <c r="AD158" s="223"/>
      <c r="AE158" s="227">
        <v>1</v>
      </c>
      <c r="AF158" s="223"/>
      <c r="AG158" s="269" t="str">
        <f>TRIM('APH KIC KIA PC'!T158)</f>
        <v/>
      </c>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72" t="s">
        <v>2005</v>
      </c>
      <c r="BD158" s="272" t="str">
        <f>IF('2. Artikeldata Utökad'!G158="Välj…","",LEFT('2. Artikeldata Utökad'!G158,1))</f>
        <v xml:space="preserve"> </v>
      </c>
      <c r="BE158" s="223"/>
      <c r="BF158" s="223"/>
      <c r="BG158" s="223"/>
      <c r="BH158" s="223"/>
      <c r="BI158" s="223"/>
      <c r="BJ158" s="223"/>
      <c r="BK158" s="223"/>
      <c r="BL158" s="269" t="str">
        <f>TRIM(IF('APH KIC KIA PC'!S158="WEB","",'2. Artikeldata Utökad'!P158))</f>
        <v/>
      </c>
      <c r="BM158" s="269" t="str">
        <f>TRIM(IF('APH KIC KIA PC'!S158="WEB","",'2. Artikeldata Utökad'!Q158))</f>
        <v/>
      </c>
      <c r="BN158" s="269" t="str">
        <f>TRIM(IF('APH KIC KIA PC'!S158="WEB","",'2. Artikeldata Utökad'!R158))</f>
        <v/>
      </c>
      <c r="BO158" s="269" t="str">
        <f>IF('2. Artikeldata Utökad'!F158="","",'2. Artikeldata Utökad'!F158)</f>
        <v xml:space="preserve">  Välj…</v>
      </c>
      <c r="BP158" s="269" t="str">
        <f>TRIM(IF('2. Artikeldata Utökad'!E158="","",'2. Artikeldata Utökad'!E158))</f>
        <v/>
      </c>
      <c r="BQ158" s="269" t="str">
        <f>TRIM(IF('APH KIC KIA PC'!S158="WEB","",'2. Artikeldata Utökad'!S158))</f>
        <v/>
      </c>
      <c r="BR158" s="227">
        <v>1</v>
      </c>
      <c r="BS158" s="269" t="str">
        <f>TRIM(IF('APH KIC KIA PC'!S158="WEB","",'2. Artikeldata Utökad'!T158))</f>
        <v/>
      </c>
      <c r="BT158" s="223"/>
      <c r="BU158" s="223"/>
      <c r="BV158" s="269" t="str">
        <f>TRIM(IF('APH KIC KIA PC'!M158&lt;&gt;200,'APH KIC KIA PC'!D158,'2. Artikeldata Utökad'!I158))</f>
        <v/>
      </c>
      <c r="BW158" s="269" t="str">
        <f>TRIM('2. Artikeldata Utökad'!D158)</f>
        <v/>
      </c>
      <c r="BX158" s="226" t="str">
        <f>LEFT('2. Artikeldata Utökad'!H158,1)</f>
        <v xml:space="preserve"> </v>
      </c>
      <c r="BY158" s="226" t="str">
        <f>TRIM(LEFT('2. Artikeldata Utökad'!J158,2))</f>
        <v/>
      </c>
      <c r="BZ158" s="227" t="s">
        <v>2005</v>
      </c>
      <c r="CA158" s="223"/>
      <c r="CB158" s="223"/>
      <c r="CC158" s="223"/>
      <c r="CD158" s="223"/>
      <c r="CE158" s="223"/>
    </row>
    <row r="159" spans="1:83" x14ac:dyDescent="0.25">
      <c r="A159" s="228">
        <v>155</v>
      </c>
      <c r="B159" s="228" t="str">
        <f>'APH KIC KIA PC'!I159</f>
        <v>Välj…</v>
      </c>
      <c r="C159" s="228" t="str">
        <f>'APH KIC KIA PC'!K159</f>
        <v>Välj…</v>
      </c>
      <c r="D159" s="227">
        <v>1</v>
      </c>
      <c r="E159" s="269" t="str">
        <f>TRIM('APH KIC KIA PC'!D159)</f>
        <v/>
      </c>
      <c r="F159" s="226" t="str">
        <f>TRIM('1. Artikeldata Grund'!E159)</f>
        <v/>
      </c>
      <c r="G159" s="275" t="s">
        <v>1895</v>
      </c>
      <c r="H159" s="223"/>
      <c r="I159" s="223"/>
      <c r="J159" s="223"/>
      <c r="K159" s="223"/>
      <c r="L159" s="223"/>
      <c r="M159" s="2" cm="1">
        <f t="array" ref="M159">IF('APH KIC KIA PC'!S159&lt;&gt;"WEB",1,_xlfn.IFS('APH KIC KIA PC'!K159=Tabeller!$AI$4,'APH KIC KIA PC'!Q159,'APH KIC KIA PC'!K159=Tabeller!$AI$5,106628))</f>
        <v>1</v>
      </c>
      <c r="N159" s="272" t="str" cm="1">
        <f t="array" ref="N159">TRIM(IFERROR(IF('APH KIC KIA PC'!M159=200,'2. Artikeldata Utökad'!I159,(_xlfn.IFS('APH KIC KIA PC'!K159=Tabeller!$AI$4,'1. Artikeldata Grund'!F159,AND('APH KIC KIA PC'!K159=Tabeller!$AI$5,'APH KIC KIA PC'!M159&lt;&gt;200),'APH KIC KIA PC'!D159,'APH KIC KIA PC'!M159=200,'2. Artikeldata Utökad'!I159))),""))</f>
        <v/>
      </c>
      <c r="O159" s="270" t="str">
        <f>'APH KIC KIA PC'!E159</f>
        <v/>
      </c>
      <c r="P159" s="269" t="str">
        <f>TRIM('APH KIC KIA PC'!R159)</f>
        <v/>
      </c>
      <c r="Q159" s="223"/>
      <c r="R159" s="271" t="str" cm="1">
        <f t="array" ref="R159">IFERROR(_xlfn.IFS('4. Inköpsdata'!M159=25%,41,'4. Inköpsdata'!M159=12%,42,'4. Inköpsdata'!M159=6%,43,'4. Inköpsdata'!M159="Momsfritt",38),"")</f>
        <v/>
      </c>
      <c r="S159" s="227" t="str">
        <f>'APH KIC KIA PC'!S159</f>
        <v xml:space="preserve">  Välj…</v>
      </c>
      <c r="T159" s="373" t="str">
        <f>'APH KIC KIA PC'!E159</f>
        <v/>
      </c>
      <c r="U159" s="227"/>
      <c r="V159" s="223"/>
      <c r="W159" s="223"/>
      <c r="X159" s="223"/>
      <c r="Y159" s="223"/>
      <c r="Z159" s="227" t="str">
        <f>TRIM(IF('1. Artikeldata Grund'!K159="","",IF('1. Artikeldata Grund'!K159=1,_xlfn.CONCAT('1. Artikeldata Grund'!K159," ","dag"),_xlfn.CONCAT('1. Artikeldata Grund'!K159," ","dagar"))))</f>
        <v/>
      </c>
      <c r="AA159" s="227" t="str">
        <f>TRIM(IF('1. Artikeldata Grund'!L159="","",IF('1. Artikeldata Grund'!L159=1,_xlfn.CONCAT('1. Artikeldata Grund'!L159," ","dag"),_xlfn.CONCAT('1. Artikeldata Grund'!L159," ","dagar"))))</f>
        <v/>
      </c>
      <c r="AB159" s="223"/>
      <c r="AC159" s="223"/>
      <c r="AD159" s="223"/>
      <c r="AE159" s="227">
        <v>1</v>
      </c>
      <c r="AF159" s="223"/>
      <c r="AG159" s="269" t="str">
        <f>TRIM('APH KIC KIA PC'!T159)</f>
        <v/>
      </c>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72" t="s">
        <v>2005</v>
      </c>
      <c r="BD159" s="272" t="str">
        <f>IF('2. Artikeldata Utökad'!G159="Välj…","",LEFT('2. Artikeldata Utökad'!G159,1))</f>
        <v xml:space="preserve"> </v>
      </c>
      <c r="BE159" s="223"/>
      <c r="BF159" s="223"/>
      <c r="BG159" s="223"/>
      <c r="BH159" s="223"/>
      <c r="BI159" s="223"/>
      <c r="BJ159" s="223"/>
      <c r="BK159" s="223"/>
      <c r="BL159" s="269" t="str">
        <f>TRIM(IF('APH KIC KIA PC'!S159="WEB","",'2. Artikeldata Utökad'!P159))</f>
        <v/>
      </c>
      <c r="BM159" s="269" t="str">
        <f>TRIM(IF('APH KIC KIA PC'!S159="WEB","",'2. Artikeldata Utökad'!Q159))</f>
        <v/>
      </c>
      <c r="BN159" s="269" t="str">
        <f>TRIM(IF('APH KIC KIA PC'!S159="WEB","",'2. Artikeldata Utökad'!R159))</f>
        <v/>
      </c>
      <c r="BO159" s="269" t="str">
        <f>IF('2. Artikeldata Utökad'!F159="","",'2. Artikeldata Utökad'!F159)</f>
        <v xml:space="preserve">  Välj…</v>
      </c>
      <c r="BP159" s="269" t="str">
        <f>TRIM(IF('2. Artikeldata Utökad'!E159="","",'2. Artikeldata Utökad'!E159))</f>
        <v/>
      </c>
      <c r="BQ159" s="269" t="str">
        <f>TRIM(IF('APH KIC KIA PC'!S159="WEB","",'2. Artikeldata Utökad'!S159))</f>
        <v/>
      </c>
      <c r="BR159" s="227">
        <v>1</v>
      </c>
      <c r="BS159" s="269" t="str">
        <f>TRIM(IF('APH KIC KIA PC'!S159="WEB","",'2. Artikeldata Utökad'!T159))</f>
        <v/>
      </c>
      <c r="BT159" s="223"/>
      <c r="BU159" s="223"/>
      <c r="BV159" s="269" t="str">
        <f>TRIM(IF('APH KIC KIA PC'!M159&lt;&gt;200,'APH KIC KIA PC'!D159,'2. Artikeldata Utökad'!I159))</f>
        <v/>
      </c>
      <c r="BW159" s="269" t="str">
        <f>TRIM('2. Artikeldata Utökad'!D159)</f>
        <v/>
      </c>
      <c r="BX159" s="226" t="str">
        <f>LEFT('2. Artikeldata Utökad'!H159,1)</f>
        <v xml:space="preserve"> </v>
      </c>
      <c r="BY159" s="226" t="str">
        <f>TRIM(LEFT('2. Artikeldata Utökad'!J159,2))</f>
        <v/>
      </c>
      <c r="BZ159" s="227" t="s">
        <v>2005</v>
      </c>
      <c r="CA159" s="223"/>
      <c r="CB159" s="223"/>
      <c r="CC159" s="223"/>
      <c r="CD159" s="223"/>
      <c r="CE159" s="223"/>
    </row>
    <row r="160" spans="1:83" x14ac:dyDescent="0.25">
      <c r="A160" s="228">
        <v>156</v>
      </c>
      <c r="B160" s="228" t="str">
        <f>'APH KIC KIA PC'!I160</f>
        <v>Välj…</v>
      </c>
      <c r="C160" s="228" t="str">
        <f>'APH KIC KIA PC'!K160</f>
        <v>Välj…</v>
      </c>
      <c r="D160" s="227">
        <v>1</v>
      </c>
      <c r="E160" s="269" t="str">
        <f>TRIM('APH KIC KIA PC'!D160)</f>
        <v/>
      </c>
      <c r="F160" s="226" t="str">
        <f>TRIM('1. Artikeldata Grund'!E160)</f>
        <v/>
      </c>
      <c r="G160" s="275" t="s">
        <v>1895</v>
      </c>
      <c r="H160" s="223"/>
      <c r="I160" s="223"/>
      <c r="J160" s="223"/>
      <c r="K160" s="223"/>
      <c r="L160" s="223"/>
      <c r="M160" s="2" cm="1">
        <f t="array" ref="M160">IF('APH KIC KIA PC'!S160&lt;&gt;"WEB",1,_xlfn.IFS('APH KIC KIA PC'!K160=Tabeller!$AI$4,'APH KIC KIA PC'!Q160,'APH KIC KIA PC'!K160=Tabeller!$AI$5,106628))</f>
        <v>1</v>
      </c>
      <c r="N160" s="272" t="str" cm="1">
        <f t="array" ref="N160">TRIM(IFERROR(IF('APH KIC KIA PC'!M160=200,'2. Artikeldata Utökad'!I160,(_xlfn.IFS('APH KIC KIA PC'!K160=Tabeller!$AI$4,'1. Artikeldata Grund'!F160,AND('APH KIC KIA PC'!K160=Tabeller!$AI$5,'APH KIC KIA PC'!M160&lt;&gt;200),'APH KIC KIA PC'!D160,'APH KIC KIA PC'!M160=200,'2. Artikeldata Utökad'!I160))),""))</f>
        <v/>
      </c>
      <c r="O160" s="270" t="str">
        <f>'APH KIC KIA PC'!E160</f>
        <v/>
      </c>
      <c r="P160" s="269" t="str">
        <f>TRIM('APH KIC KIA PC'!R160)</f>
        <v/>
      </c>
      <c r="Q160" s="223"/>
      <c r="R160" s="271" t="str" cm="1">
        <f t="array" ref="R160">IFERROR(_xlfn.IFS('4. Inköpsdata'!M160=25%,41,'4. Inköpsdata'!M160=12%,42,'4. Inköpsdata'!M160=6%,43,'4. Inköpsdata'!M160="Momsfritt",38),"")</f>
        <v/>
      </c>
      <c r="S160" s="227" t="str">
        <f>'APH KIC KIA PC'!S160</f>
        <v xml:space="preserve">  Välj…</v>
      </c>
      <c r="T160" s="373" t="str">
        <f>'APH KIC KIA PC'!E160</f>
        <v/>
      </c>
      <c r="U160" s="227"/>
      <c r="V160" s="223"/>
      <c r="W160" s="223"/>
      <c r="X160" s="223"/>
      <c r="Y160" s="223"/>
      <c r="Z160" s="227" t="str">
        <f>TRIM(IF('1. Artikeldata Grund'!K160="","",IF('1. Artikeldata Grund'!K160=1,_xlfn.CONCAT('1. Artikeldata Grund'!K160," ","dag"),_xlfn.CONCAT('1. Artikeldata Grund'!K160," ","dagar"))))</f>
        <v/>
      </c>
      <c r="AA160" s="227" t="str">
        <f>TRIM(IF('1. Artikeldata Grund'!L160="","",IF('1. Artikeldata Grund'!L160=1,_xlfn.CONCAT('1. Artikeldata Grund'!L160," ","dag"),_xlfn.CONCAT('1. Artikeldata Grund'!L160," ","dagar"))))</f>
        <v/>
      </c>
      <c r="AB160" s="223"/>
      <c r="AC160" s="223"/>
      <c r="AD160" s="223"/>
      <c r="AE160" s="227">
        <v>1</v>
      </c>
      <c r="AF160" s="223"/>
      <c r="AG160" s="269" t="str">
        <f>TRIM('APH KIC KIA PC'!T160)</f>
        <v/>
      </c>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72" t="s">
        <v>2005</v>
      </c>
      <c r="BD160" s="272" t="str">
        <f>IF('2. Artikeldata Utökad'!G160="Välj…","",LEFT('2. Artikeldata Utökad'!G160,1))</f>
        <v xml:space="preserve"> </v>
      </c>
      <c r="BE160" s="223"/>
      <c r="BF160" s="223"/>
      <c r="BG160" s="223"/>
      <c r="BH160" s="223"/>
      <c r="BI160" s="223"/>
      <c r="BJ160" s="223"/>
      <c r="BK160" s="223"/>
      <c r="BL160" s="269" t="str">
        <f>TRIM(IF('APH KIC KIA PC'!S160="WEB","",'2. Artikeldata Utökad'!P160))</f>
        <v/>
      </c>
      <c r="BM160" s="269" t="str">
        <f>TRIM(IF('APH KIC KIA PC'!S160="WEB","",'2. Artikeldata Utökad'!Q160))</f>
        <v/>
      </c>
      <c r="BN160" s="269" t="str">
        <f>TRIM(IF('APH KIC KIA PC'!S160="WEB","",'2. Artikeldata Utökad'!R160))</f>
        <v/>
      </c>
      <c r="BO160" s="269" t="str">
        <f>IF('2. Artikeldata Utökad'!F160="","",'2. Artikeldata Utökad'!F160)</f>
        <v xml:space="preserve">  Välj…</v>
      </c>
      <c r="BP160" s="269" t="str">
        <f>TRIM(IF('2. Artikeldata Utökad'!E160="","",'2. Artikeldata Utökad'!E160))</f>
        <v/>
      </c>
      <c r="BQ160" s="269" t="str">
        <f>TRIM(IF('APH KIC KIA PC'!S160="WEB","",'2. Artikeldata Utökad'!S160))</f>
        <v/>
      </c>
      <c r="BR160" s="227">
        <v>1</v>
      </c>
      <c r="BS160" s="269" t="str">
        <f>TRIM(IF('APH KIC KIA PC'!S160="WEB","",'2. Artikeldata Utökad'!T160))</f>
        <v/>
      </c>
      <c r="BT160" s="223"/>
      <c r="BU160" s="223"/>
      <c r="BV160" s="269" t="str">
        <f>TRIM(IF('APH KIC KIA PC'!M160&lt;&gt;200,'APH KIC KIA PC'!D160,'2. Artikeldata Utökad'!I160))</f>
        <v/>
      </c>
      <c r="BW160" s="269" t="str">
        <f>TRIM('2. Artikeldata Utökad'!D160)</f>
        <v/>
      </c>
      <c r="BX160" s="226" t="str">
        <f>LEFT('2. Artikeldata Utökad'!H160,1)</f>
        <v xml:space="preserve"> </v>
      </c>
      <c r="BY160" s="226" t="str">
        <f>TRIM(LEFT('2. Artikeldata Utökad'!J160,2))</f>
        <v/>
      </c>
      <c r="BZ160" s="227" t="s">
        <v>2005</v>
      </c>
      <c r="CA160" s="223"/>
      <c r="CB160" s="223"/>
      <c r="CC160" s="223"/>
      <c r="CD160" s="223"/>
      <c r="CE160" s="223"/>
    </row>
    <row r="161" spans="1:83" x14ac:dyDescent="0.25">
      <c r="A161" s="228">
        <v>157</v>
      </c>
      <c r="B161" s="228" t="str">
        <f>'APH KIC KIA PC'!I161</f>
        <v>Välj…</v>
      </c>
      <c r="C161" s="228" t="str">
        <f>'APH KIC KIA PC'!K161</f>
        <v>Välj…</v>
      </c>
      <c r="D161" s="227">
        <v>1</v>
      </c>
      <c r="E161" s="269" t="str">
        <f>TRIM('APH KIC KIA PC'!D161)</f>
        <v/>
      </c>
      <c r="F161" s="226" t="str">
        <f>TRIM('1. Artikeldata Grund'!E161)</f>
        <v/>
      </c>
      <c r="G161" s="275" t="s">
        <v>1895</v>
      </c>
      <c r="H161" s="223"/>
      <c r="I161" s="223"/>
      <c r="J161" s="223"/>
      <c r="K161" s="223"/>
      <c r="L161" s="223"/>
      <c r="M161" s="2" cm="1">
        <f t="array" ref="M161">IF('APH KIC KIA PC'!S161&lt;&gt;"WEB",1,_xlfn.IFS('APH KIC KIA PC'!K161=Tabeller!$AI$4,'APH KIC KIA PC'!Q161,'APH KIC KIA PC'!K161=Tabeller!$AI$5,106628))</f>
        <v>1</v>
      </c>
      <c r="N161" s="272" t="str" cm="1">
        <f t="array" ref="N161">TRIM(IFERROR(IF('APH KIC KIA PC'!M161=200,'2. Artikeldata Utökad'!I161,(_xlfn.IFS('APH KIC KIA PC'!K161=Tabeller!$AI$4,'1. Artikeldata Grund'!F161,AND('APH KIC KIA PC'!K161=Tabeller!$AI$5,'APH KIC KIA PC'!M161&lt;&gt;200),'APH KIC KIA PC'!D161,'APH KIC KIA PC'!M161=200,'2. Artikeldata Utökad'!I161))),""))</f>
        <v/>
      </c>
      <c r="O161" s="270" t="str">
        <f>'APH KIC KIA PC'!E161</f>
        <v/>
      </c>
      <c r="P161" s="269" t="str">
        <f>TRIM('APH KIC KIA PC'!R161)</f>
        <v/>
      </c>
      <c r="Q161" s="223"/>
      <c r="R161" s="271" t="str" cm="1">
        <f t="array" ref="R161">IFERROR(_xlfn.IFS('4. Inköpsdata'!M161=25%,41,'4. Inköpsdata'!M161=12%,42,'4. Inköpsdata'!M161=6%,43,'4. Inköpsdata'!M161="Momsfritt",38),"")</f>
        <v/>
      </c>
      <c r="S161" s="227" t="str">
        <f>'APH KIC KIA PC'!S161</f>
        <v xml:space="preserve">  Välj…</v>
      </c>
      <c r="T161" s="373" t="str">
        <f>'APH KIC KIA PC'!E161</f>
        <v/>
      </c>
      <c r="U161" s="227"/>
      <c r="V161" s="223"/>
      <c r="W161" s="223"/>
      <c r="X161" s="223"/>
      <c r="Y161" s="223"/>
      <c r="Z161" s="227" t="str">
        <f>TRIM(IF('1. Artikeldata Grund'!K161="","",IF('1. Artikeldata Grund'!K161=1,_xlfn.CONCAT('1. Artikeldata Grund'!K161," ","dag"),_xlfn.CONCAT('1. Artikeldata Grund'!K161," ","dagar"))))</f>
        <v/>
      </c>
      <c r="AA161" s="227" t="str">
        <f>TRIM(IF('1. Artikeldata Grund'!L161="","",IF('1. Artikeldata Grund'!L161=1,_xlfn.CONCAT('1. Artikeldata Grund'!L161," ","dag"),_xlfn.CONCAT('1. Artikeldata Grund'!L161," ","dagar"))))</f>
        <v/>
      </c>
      <c r="AB161" s="223"/>
      <c r="AC161" s="223"/>
      <c r="AD161" s="223"/>
      <c r="AE161" s="227">
        <v>1</v>
      </c>
      <c r="AF161" s="223"/>
      <c r="AG161" s="269" t="str">
        <f>TRIM('APH KIC KIA PC'!T161)</f>
        <v/>
      </c>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72" t="s">
        <v>2005</v>
      </c>
      <c r="BD161" s="272" t="str">
        <f>IF('2. Artikeldata Utökad'!G161="Välj…","",LEFT('2. Artikeldata Utökad'!G161,1))</f>
        <v xml:space="preserve"> </v>
      </c>
      <c r="BE161" s="223"/>
      <c r="BF161" s="223"/>
      <c r="BG161" s="223"/>
      <c r="BH161" s="223"/>
      <c r="BI161" s="223"/>
      <c r="BJ161" s="223"/>
      <c r="BK161" s="223"/>
      <c r="BL161" s="269" t="str">
        <f>TRIM(IF('APH KIC KIA PC'!S161="WEB","",'2. Artikeldata Utökad'!P161))</f>
        <v/>
      </c>
      <c r="BM161" s="269" t="str">
        <f>TRIM(IF('APH KIC KIA PC'!S161="WEB","",'2. Artikeldata Utökad'!Q161))</f>
        <v/>
      </c>
      <c r="BN161" s="269" t="str">
        <f>TRIM(IF('APH KIC KIA PC'!S161="WEB","",'2. Artikeldata Utökad'!R161))</f>
        <v/>
      </c>
      <c r="BO161" s="269" t="str">
        <f>IF('2. Artikeldata Utökad'!F161="","",'2. Artikeldata Utökad'!F161)</f>
        <v xml:space="preserve">  Välj…</v>
      </c>
      <c r="BP161" s="269" t="str">
        <f>TRIM(IF('2. Artikeldata Utökad'!E161="","",'2. Artikeldata Utökad'!E161))</f>
        <v/>
      </c>
      <c r="BQ161" s="269" t="str">
        <f>TRIM(IF('APH KIC KIA PC'!S161="WEB","",'2. Artikeldata Utökad'!S161))</f>
        <v/>
      </c>
      <c r="BR161" s="227">
        <v>1</v>
      </c>
      <c r="BS161" s="269" t="str">
        <f>TRIM(IF('APH KIC KIA PC'!S161="WEB","",'2. Artikeldata Utökad'!T161))</f>
        <v/>
      </c>
      <c r="BT161" s="223"/>
      <c r="BU161" s="223"/>
      <c r="BV161" s="269" t="str">
        <f>TRIM(IF('APH KIC KIA PC'!M161&lt;&gt;200,'APH KIC KIA PC'!D161,'2. Artikeldata Utökad'!I161))</f>
        <v/>
      </c>
      <c r="BW161" s="269" t="str">
        <f>TRIM('2. Artikeldata Utökad'!D161)</f>
        <v/>
      </c>
      <c r="BX161" s="226" t="str">
        <f>LEFT('2. Artikeldata Utökad'!H161,1)</f>
        <v xml:space="preserve"> </v>
      </c>
      <c r="BY161" s="226" t="str">
        <f>TRIM(LEFT('2. Artikeldata Utökad'!J161,2))</f>
        <v/>
      </c>
      <c r="BZ161" s="227" t="s">
        <v>2005</v>
      </c>
      <c r="CA161" s="223"/>
      <c r="CB161" s="223"/>
      <c r="CC161" s="223"/>
      <c r="CD161" s="223"/>
      <c r="CE161" s="223"/>
    </row>
    <row r="162" spans="1:83" x14ac:dyDescent="0.25">
      <c r="A162" s="228">
        <v>158</v>
      </c>
      <c r="B162" s="228" t="str">
        <f>'APH KIC KIA PC'!I162</f>
        <v>Välj…</v>
      </c>
      <c r="C162" s="228" t="str">
        <f>'APH KIC KIA PC'!K162</f>
        <v>Välj…</v>
      </c>
      <c r="D162" s="227">
        <v>1</v>
      </c>
      <c r="E162" s="269" t="str">
        <f>TRIM('APH KIC KIA PC'!D162)</f>
        <v/>
      </c>
      <c r="F162" s="226" t="str">
        <f>TRIM('1. Artikeldata Grund'!E162)</f>
        <v/>
      </c>
      <c r="G162" s="275" t="s">
        <v>1895</v>
      </c>
      <c r="H162" s="223"/>
      <c r="I162" s="223"/>
      <c r="J162" s="223"/>
      <c r="K162" s="223"/>
      <c r="L162" s="223"/>
      <c r="M162" s="2" cm="1">
        <f t="array" ref="M162">IF('APH KIC KIA PC'!S162&lt;&gt;"WEB",1,_xlfn.IFS('APH KIC KIA PC'!K162=Tabeller!$AI$4,'APH KIC KIA PC'!Q162,'APH KIC KIA PC'!K162=Tabeller!$AI$5,106628))</f>
        <v>1</v>
      </c>
      <c r="N162" s="272" t="str" cm="1">
        <f t="array" ref="N162">TRIM(IFERROR(IF('APH KIC KIA PC'!M162=200,'2. Artikeldata Utökad'!I162,(_xlfn.IFS('APH KIC KIA PC'!K162=Tabeller!$AI$4,'1. Artikeldata Grund'!F162,AND('APH KIC KIA PC'!K162=Tabeller!$AI$5,'APH KIC KIA PC'!M162&lt;&gt;200),'APH KIC KIA PC'!D162,'APH KIC KIA PC'!M162=200,'2. Artikeldata Utökad'!I162))),""))</f>
        <v/>
      </c>
      <c r="O162" s="270" t="str">
        <f>'APH KIC KIA PC'!E162</f>
        <v/>
      </c>
      <c r="P162" s="269" t="str">
        <f>TRIM('APH KIC KIA PC'!R162)</f>
        <v/>
      </c>
      <c r="Q162" s="223"/>
      <c r="R162" s="271" t="str" cm="1">
        <f t="array" ref="R162">IFERROR(_xlfn.IFS('4. Inköpsdata'!M162=25%,41,'4. Inköpsdata'!M162=12%,42,'4. Inköpsdata'!M162=6%,43,'4. Inköpsdata'!M162="Momsfritt",38),"")</f>
        <v/>
      </c>
      <c r="S162" s="227" t="str">
        <f>'APH KIC KIA PC'!S162</f>
        <v xml:space="preserve">  Välj…</v>
      </c>
      <c r="T162" s="373" t="str">
        <f>'APH KIC KIA PC'!E162</f>
        <v/>
      </c>
      <c r="U162" s="227"/>
      <c r="V162" s="223"/>
      <c r="W162" s="223"/>
      <c r="X162" s="223"/>
      <c r="Y162" s="223"/>
      <c r="Z162" s="227" t="str">
        <f>TRIM(IF('1. Artikeldata Grund'!K162="","",IF('1. Artikeldata Grund'!K162=1,_xlfn.CONCAT('1. Artikeldata Grund'!K162," ","dag"),_xlfn.CONCAT('1. Artikeldata Grund'!K162," ","dagar"))))</f>
        <v/>
      </c>
      <c r="AA162" s="227" t="str">
        <f>TRIM(IF('1. Artikeldata Grund'!L162="","",IF('1. Artikeldata Grund'!L162=1,_xlfn.CONCAT('1. Artikeldata Grund'!L162," ","dag"),_xlfn.CONCAT('1. Artikeldata Grund'!L162," ","dagar"))))</f>
        <v/>
      </c>
      <c r="AB162" s="223"/>
      <c r="AC162" s="223"/>
      <c r="AD162" s="223"/>
      <c r="AE162" s="227">
        <v>1</v>
      </c>
      <c r="AF162" s="223"/>
      <c r="AG162" s="269" t="str">
        <f>TRIM('APH KIC KIA PC'!T162)</f>
        <v/>
      </c>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72" t="s">
        <v>2005</v>
      </c>
      <c r="BD162" s="272" t="str">
        <f>IF('2. Artikeldata Utökad'!G162="Välj…","",LEFT('2. Artikeldata Utökad'!G162,1))</f>
        <v xml:space="preserve"> </v>
      </c>
      <c r="BE162" s="223"/>
      <c r="BF162" s="223"/>
      <c r="BG162" s="223"/>
      <c r="BH162" s="223"/>
      <c r="BI162" s="223"/>
      <c r="BJ162" s="223"/>
      <c r="BK162" s="223"/>
      <c r="BL162" s="269" t="str">
        <f>TRIM(IF('APH KIC KIA PC'!S162="WEB","",'2. Artikeldata Utökad'!P162))</f>
        <v/>
      </c>
      <c r="BM162" s="269" t="str">
        <f>TRIM(IF('APH KIC KIA PC'!S162="WEB","",'2. Artikeldata Utökad'!Q162))</f>
        <v/>
      </c>
      <c r="BN162" s="269" t="str">
        <f>TRIM(IF('APH KIC KIA PC'!S162="WEB","",'2. Artikeldata Utökad'!R162))</f>
        <v/>
      </c>
      <c r="BO162" s="269" t="str">
        <f>IF('2. Artikeldata Utökad'!F162="","",'2. Artikeldata Utökad'!F162)</f>
        <v xml:space="preserve">  Välj…</v>
      </c>
      <c r="BP162" s="269" t="str">
        <f>TRIM(IF('2. Artikeldata Utökad'!E162="","",'2. Artikeldata Utökad'!E162))</f>
        <v/>
      </c>
      <c r="BQ162" s="269" t="str">
        <f>TRIM(IF('APH KIC KIA PC'!S162="WEB","",'2. Artikeldata Utökad'!S162))</f>
        <v/>
      </c>
      <c r="BR162" s="227">
        <v>1</v>
      </c>
      <c r="BS162" s="269" t="str">
        <f>TRIM(IF('APH KIC KIA PC'!S162="WEB","",'2. Artikeldata Utökad'!T162))</f>
        <v/>
      </c>
      <c r="BT162" s="223"/>
      <c r="BU162" s="223"/>
      <c r="BV162" s="269" t="str">
        <f>TRIM(IF('APH KIC KIA PC'!M162&lt;&gt;200,'APH KIC KIA PC'!D162,'2. Artikeldata Utökad'!I162))</f>
        <v/>
      </c>
      <c r="BW162" s="269" t="str">
        <f>TRIM('2. Artikeldata Utökad'!D162)</f>
        <v/>
      </c>
      <c r="BX162" s="226" t="str">
        <f>LEFT('2. Artikeldata Utökad'!H162,1)</f>
        <v xml:space="preserve"> </v>
      </c>
      <c r="BY162" s="226" t="str">
        <f>TRIM(LEFT('2. Artikeldata Utökad'!J162,2))</f>
        <v/>
      </c>
      <c r="BZ162" s="227" t="s">
        <v>2005</v>
      </c>
      <c r="CA162" s="223"/>
      <c r="CB162" s="223"/>
      <c r="CC162" s="223"/>
      <c r="CD162" s="223"/>
      <c r="CE162" s="223"/>
    </row>
    <row r="163" spans="1:83" x14ac:dyDescent="0.25">
      <c r="A163" s="225">
        <v>159</v>
      </c>
      <c r="B163" s="228" t="str">
        <f>'APH KIC KIA PC'!I163</f>
        <v>Välj…</v>
      </c>
      <c r="C163" s="228" t="str">
        <f>'APH KIC KIA PC'!K163</f>
        <v>Välj…</v>
      </c>
      <c r="D163" s="227">
        <v>1</v>
      </c>
      <c r="E163" s="269" t="str">
        <f>TRIM('APH KIC KIA PC'!D163)</f>
        <v/>
      </c>
      <c r="F163" s="226" t="str">
        <f>TRIM('1. Artikeldata Grund'!E163)</f>
        <v/>
      </c>
      <c r="G163" s="275" t="s">
        <v>1895</v>
      </c>
      <c r="H163" s="223"/>
      <c r="I163" s="223"/>
      <c r="J163" s="223"/>
      <c r="K163" s="223"/>
      <c r="L163" s="223"/>
      <c r="M163" s="2" cm="1">
        <f t="array" ref="M163">IF('APH KIC KIA PC'!S163&lt;&gt;"WEB",1,_xlfn.IFS('APH KIC KIA PC'!K163=Tabeller!$AI$4,'APH KIC KIA PC'!Q163,'APH KIC KIA PC'!K163=Tabeller!$AI$5,106628))</f>
        <v>1</v>
      </c>
      <c r="N163" s="272" t="str" cm="1">
        <f t="array" ref="N163">TRIM(IFERROR(IF('APH KIC KIA PC'!M163=200,'2. Artikeldata Utökad'!I163,(_xlfn.IFS('APH KIC KIA PC'!K163=Tabeller!$AI$4,'1. Artikeldata Grund'!F163,AND('APH KIC KIA PC'!K163=Tabeller!$AI$5,'APH KIC KIA PC'!M163&lt;&gt;200),'APH KIC KIA PC'!D163,'APH KIC KIA PC'!M163=200,'2. Artikeldata Utökad'!I163))),""))</f>
        <v/>
      </c>
      <c r="O163" s="270" t="str">
        <f>'APH KIC KIA PC'!E163</f>
        <v/>
      </c>
      <c r="P163" s="269" t="str">
        <f>TRIM('APH KIC KIA PC'!R163)</f>
        <v/>
      </c>
      <c r="Q163" s="223"/>
      <c r="R163" s="271" t="str" cm="1">
        <f t="array" ref="R163">IFERROR(_xlfn.IFS('4. Inköpsdata'!M163=25%,41,'4. Inköpsdata'!M163=12%,42,'4. Inköpsdata'!M163=6%,43,'4. Inköpsdata'!M163="Momsfritt",38),"")</f>
        <v/>
      </c>
      <c r="S163" s="227" t="str">
        <f>'APH KIC KIA PC'!S163</f>
        <v xml:space="preserve">  Välj…</v>
      </c>
      <c r="T163" s="373" t="str">
        <f>'APH KIC KIA PC'!E163</f>
        <v/>
      </c>
      <c r="U163" s="227"/>
      <c r="V163" s="223"/>
      <c r="W163" s="223"/>
      <c r="X163" s="223"/>
      <c r="Y163" s="223"/>
      <c r="Z163" s="227" t="str">
        <f>TRIM(IF('1. Artikeldata Grund'!K163="","",IF('1. Artikeldata Grund'!K163=1,_xlfn.CONCAT('1. Artikeldata Grund'!K163," ","dag"),_xlfn.CONCAT('1. Artikeldata Grund'!K163," ","dagar"))))</f>
        <v/>
      </c>
      <c r="AA163" s="227" t="str">
        <f>TRIM(IF('1. Artikeldata Grund'!L163="","",IF('1. Artikeldata Grund'!L163=1,_xlfn.CONCAT('1. Artikeldata Grund'!L163," ","dag"),_xlfn.CONCAT('1. Artikeldata Grund'!L163," ","dagar"))))</f>
        <v/>
      </c>
      <c r="AB163" s="223"/>
      <c r="AC163" s="223"/>
      <c r="AD163" s="223"/>
      <c r="AE163" s="227">
        <v>1</v>
      </c>
      <c r="AF163" s="223"/>
      <c r="AG163" s="269" t="str">
        <f>TRIM('APH KIC KIA PC'!T163)</f>
        <v/>
      </c>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72" t="s">
        <v>2005</v>
      </c>
      <c r="BD163" s="272" t="str">
        <f>IF('2. Artikeldata Utökad'!G163="Välj…","",LEFT('2. Artikeldata Utökad'!G163,1))</f>
        <v xml:space="preserve"> </v>
      </c>
      <c r="BE163" s="223"/>
      <c r="BF163" s="223"/>
      <c r="BG163" s="223"/>
      <c r="BH163" s="223"/>
      <c r="BI163" s="223"/>
      <c r="BJ163" s="223"/>
      <c r="BK163" s="223"/>
      <c r="BL163" s="269" t="str">
        <f>TRIM(IF('APH KIC KIA PC'!S163="WEB","",'2. Artikeldata Utökad'!P163))</f>
        <v/>
      </c>
      <c r="BM163" s="269" t="str">
        <f>TRIM(IF('APH KIC KIA PC'!S163="WEB","",'2. Artikeldata Utökad'!Q163))</f>
        <v/>
      </c>
      <c r="BN163" s="269" t="str">
        <f>TRIM(IF('APH KIC KIA PC'!S163="WEB","",'2. Artikeldata Utökad'!R163))</f>
        <v/>
      </c>
      <c r="BO163" s="269" t="str">
        <f>IF('2. Artikeldata Utökad'!F163="","",'2. Artikeldata Utökad'!F163)</f>
        <v xml:space="preserve">  Välj…</v>
      </c>
      <c r="BP163" s="269" t="str">
        <f>TRIM(IF('2. Artikeldata Utökad'!E163="","",'2. Artikeldata Utökad'!E163))</f>
        <v/>
      </c>
      <c r="BQ163" s="269" t="str">
        <f>TRIM(IF('APH KIC KIA PC'!S163="WEB","",'2. Artikeldata Utökad'!S163))</f>
        <v/>
      </c>
      <c r="BR163" s="227">
        <v>1</v>
      </c>
      <c r="BS163" s="269" t="str">
        <f>TRIM(IF('APH KIC KIA PC'!S163="WEB","",'2. Artikeldata Utökad'!T163))</f>
        <v/>
      </c>
      <c r="BT163" s="223"/>
      <c r="BU163" s="223"/>
      <c r="BV163" s="269" t="str">
        <f>TRIM(IF('APH KIC KIA PC'!M163&lt;&gt;200,'APH KIC KIA PC'!D163,'2. Artikeldata Utökad'!I163))</f>
        <v/>
      </c>
      <c r="BW163" s="269" t="str">
        <f>TRIM('2. Artikeldata Utökad'!D163)</f>
        <v/>
      </c>
      <c r="BX163" s="226" t="str">
        <f>LEFT('2. Artikeldata Utökad'!H163,1)</f>
        <v xml:space="preserve"> </v>
      </c>
      <c r="BY163" s="226" t="str">
        <f>TRIM(LEFT('2. Artikeldata Utökad'!J163,2))</f>
        <v/>
      </c>
      <c r="BZ163" s="227" t="s">
        <v>2005</v>
      </c>
      <c r="CA163" s="223"/>
      <c r="CB163" s="223"/>
      <c r="CC163" s="223"/>
      <c r="CD163" s="223"/>
      <c r="CE163" s="223"/>
    </row>
    <row r="164" spans="1:83" x14ac:dyDescent="0.25">
      <c r="A164" s="228">
        <v>160</v>
      </c>
      <c r="B164" s="228" t="str">
        <f>'APH KIC KIA PC'!I164</f>
        <v>Välj…</v>
      </c>
      <c r="C164" s="228" t="str">
        <f>'APH KIC KIA PC'!K164</f>
        <v>Välj…</v>
      </c>
      <c r="D164" s="227">
        <v>1</v>
      </c>
      <c r="E164" s="269" t="str">
        <f>TRIM('APH KIC KIA PC'!D164)</f>
        <v/>
      </c>
      <c r="F164" s="226" t="str">
        <f>TRIM('1. Artikeldata Grund'!E164)</f>
        <v/>
      </c>
      <c r="G164" s="275" t="s">
        <v>1895</v>
      </c>
      <c r="H164" s="223"/>
      <c r="I164" s="223"/>
      <c r="J164" s="223"/>
      <c r="K164" s="223"/>
      <c r="L164" s="223"/>
      <c r="M164" s="2" cm="1">
        <f t="array" ref="M164">IF('APH KIC KIA PC'!S164&lt;&gt;"WEB",1,_xlfn.IFS('APH KIC KIA PC'!K164=Tabeller!$AI$4,'APH KIC KIA PC'!Q164,'APH KIC KIA PC'!K164=Tabeller!$AI$5,106628))</f>
        <v>1</v>
      </c>
      <c r="N164" s="272" t="str" cm="1">
        <f t="array" ref="N164">TRIM(IFERROR(IF('APH KIC KIA PC'!M164=200,'2. Artikeldata Utökad'!I164,(_xlfn.IFS('APH KIC KIA PC'!K164=Tabeller!$AI$4,'1. Artikeldata Grund'!F164,AND('APH KIC KIA PC'!K164=Tabeller!$AI$5,'APH KIC KIA PC'!M164&lt;&gt;200),'APH KIC KIA PC'!D164,'APH KIC KIA PC'!M164=200,'2. Artikeldata Utökad'!I164))),""))</f>
        <v/>
      </c>
      <c r="O164" s="270" t="str">
        <f>'APH KIC KIA PC'!E164</f>
        <v/>
      </c>
      <c r="P164" s="269" t="str">
        <f>TRIM('APH KIC KIA PC'!R164)</f>
        <v/>
      </c>
      <c r="Q164" s="223"/>
      <c r="R164" s="271" t="str" cm="1">
        <f t="array" ref="R164">IFERROR(_xlfn.IFS('4. Inköpsdata'!M164=25%,41,'4. Inköpsdata'!M164=12%,42,'4. Inköpsdata'!M164=6%,43,'4. Inköpsdata'!M164="Momsfritt",38),"")</f>
        <v/>
      </c>
      <c r="S164" s="227" t="str">
        <f>'APH KIC KIA PC'!S164</f>
        <v xml:space="preserve">  Välj…</v>
      </c>
      <c r="T164" s="373" t="str">
        <f>'APH KIC KIA PC'!E164</f>
        <v/>
      </c>
      <c r="U164" s="227"/>
      <c r="V164" s="223"/>
      <c r="W164" s="223"/>
      <c r="X164" s="223"/>
      <c r="Y164" s="223"/>
      <c r="Z164" s="227" t="str">
        <f>TRIM(IF('1. Artikeldata Grund'!K164="","",IF('1. Artikeldata Grund'!K164=1,_xlfn.CONCAT('1. Artikeldata Grund'!K164," ","dag"),_xlfn.CONCAT('1. Artikeldata Grund'!K164," ","dagar"))))</f>
        <v/>
      </c>
      <c r="AA164" s="227" t="str">
        <f>TRIM(IF('1. Artikeldata Grund'!L164="","",IF('1. Artikeldata Grund'!L164=1,_xlfn.CONCAT('1. Artikeldata Grund'!L164," ","dag"),_xlfn.CONCAT('1. Artikeldata Grund'!L164," ","dagar"))))</f>
        <v/>
      </c>
      <c r="AB164" s="223"/>
      <c r="AC164" s="223"/>
      <c r="AD164" s="223"/>
      <c r="AE164" s="227">
        <v>1</v>
      </c>
      <c r="AF164" s="223"/>
      <c r="AG164" s="269" t="str">
        <f>TRIM('APH KIC KIA PC'!T164)</f>
        <v/>
      </c>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72" t="s">
        <v>2005</v>
      </c>
      <c r="BD164" s="272" t="str">
        <f>IF('2. Artikeldata Utökad'!G164="Välj…","",LEFT('2. Artikeldata Utökad'!G164,1))</f>
        <v xml:space="preserve"> </v>
      </c>
      <c r="BE164" s="223"/>
      <c r="BF164" s="223"/>
      <c r="BG164" s="223"/>
      <c r="BH164" s="223"/>
      <c r="BI164" s="223"/>
      <c r="BJ164" s="223"/>
      <c r="BK164" s="223"/>
      <c r="BL164" s="269" t="str">
        <f>TRIM(IF('APH KIC KIA PC'!S164="WEB","",'2. Artikeldata Utökad'!P164))</f>
        <v/>
      </c>
      <c r="BM164" s="269" t="str">
        <f>TRIM(IF('APH KIC KIA PC'!S164="WEB","",'2. Artikeldata Utökad'!Q164))</f>
        <v/>
      </c>
      <c r="BN164" s="269" t="str">
        <f>TRIM(IF('APH KIC KIA PC'!S164="WEB","",'2. Artikeldata Utökad'!R164))</f>
        <v/>
      </c>
      <c r="BO164" s="269" t="str">
        <f>IF('2. Artikeldata Utökad'!F164="","",'2. Artikeldata Utökad'!F164)</f>
        <v xml:space="preserve">  Välj…</v>
      </c>
      <c r="BP164" s="269" t="str">
        <f>TRIM(IF('2. Artikeldata Utökad'!E164="","",'2. Artikeldata Utökad'!E164))</f>
        <v/>
      </c>
      <c r="BQ164" s="269" t="str">
        <f>TRIM(IF('APH KIC KIA PC'!S164="WEB","",'2. Artikeldata Utökad'!S164))</f>
        <v/>
      </c>
      <c r="BR164" s="227">
        <v>1</v>
      </c>
      <c r="BS164" s="269" t="str">
        <f>TRIM(IF('APH KIC KIA PC'!S164="WEB","",'2. Artikeldata Utökad'!T164))</f>
        <v/>
      </c>
      <c r="BT164" s="223"/>
      <c r="BU164" s="223"/>
      <c r="BV164" s="269" t="str">
        <f>TRIM(IF('APH KIC KIA PC'!M164&lt;&gt;200,'APH KIC KIA PC'!D164,'2. Artikeldata Utökad'!I164))</f>
        <v/>
      </c>
      <c r="BW164" s="269" t="str">
        <f>TRIM('2. Artikeldata Utökad'!D164)</f>
        <v/>
      </c>
      <c r="BX164" s="226" t="str">
        <f>LEFT('2. Artikeldata Utökad'!H164,1)</f>
        <v xml:space="preserve"> </v>
      </c>
      <c r="BY164" s="226" t="str">
        <f>TRIM(LEFT('2. Artikeldata Utökad'!J164,2))</f>
        <v/>
      </c>
      <c r="BZ164" s="227" t="s">
        <v>2005</v>
      </c>
      <c r="CA164" s="223"/>
      <c r="CB164" s="223"/>
      <c r="CC164" s="223"/>
      <c r="CD164" s="223"/>
      <c r="CE164" s="223"/>
    </row>
    <row r="165" spans="1:83" x14ac:dyDescent="0.25">
      <c r="A165" s="228">
        <v>161</v>
      </c>
      <c r="B165" s="228" t="str">
        <f>'APH KIC KIA PC'!I165</f>
        <v>Välj…</v>
      </c>
      <c r="C165" s="228" t="str">
        <f>'APH KIC KIA PC'!K165</f>
        <v>Välj…</v>
      </c>
      <c r="D165" s="227">
        <v>1</v>
      </c>
      <c r="E165" s="269" t="str">
        <f>TRIM('APH KIC KIA PC'!D165)</f>
        <v/>
      </c>
      <c r="F165" s="226" t="str">
        <f>TRIM('1. Artikeldata Grund'!E165)</f>
        <v/>
      </c>
      <c r="G165" s="275" t="s">
        <v>1895</v>
      </c>
      <c r="H165" s="223"/>
      <c r="I165" s="223"/>
      <c r="J165" s="223"/>
      <c r="K165" s="223"/>
      <c r="L165" s="223"/>
      <c r="M165" s="2" cm="1">
        <f t="array" ref="M165">IF('APH KIC KIA PC'!S165&lt;&gt;"WEB",1,_xlfn.IFS('APH KIC KIA PC'!K165=Tabeller!$AI$4,'APH KIC KIA PC'!Q165,'APH KIC KIA PC'!K165=Tabeller!$AI$5,106628))</f>
        <v>1</v>
      </c>
      <c r="N165" s="272" t="str" cm="1">
        <f t="array" ref="N165">TRIM(IFERROR(IF('APH KIC KIA PC'!M165=200,'2. Artikeldata Utökad'!I165,(_xlfn.IFS('APH KIC KIA PC'!K165=Tabeller!$AI$4,'1. Artikeldata Grund'!F165,AND('APH KIC KIA PC'!K165=Tabeller!$AI$5,'APH KIC KIA PC'!M165&lt;&gt;200),'APH KIC KIA PC'!D165,'APH KIC KIA PC'!M165=200,'2. Artikeldata Utökad'!I165))),""))</f>
        <v/>
      </c>
      <c r="O165" s="270" t="str">
        <f>'APH KIC KIA PC'!E165</f>
        <v/>
      </c>
      <c r="P165" s="269" t="str">
        <f>TRIM('APH KIC KIA PC'!R165)</f>
        <v/>
      </c>
      <c r="Q165" s="223"/>
      <c r="R165" s="271" t="str" cm="1">
        <f t="array" ref="R165">IFERROR(_xlfn.IFS('4. Inköpsdata'!M165=25%,41,'4. Inköpsdata'!M165=12%,42,'4. Inköpsdata'!M165=6%,43,'4. Inköpsdata'!M165="Momsfritt",38),"")</f>
        <v/>
      </c>
      <c r="S165" s="227" t="str">
        <f>'APH KIC KIA PC'!S165</f>
        <v xml:space="preserve">  Välj…</v>
      </c>
      <c r="T165" s="373" t="str">
        <f>'APH KIC KIA PC'!E165</f>
        <v/>
      </c>
      <c r="U165" s="227"/>
      <c r="V165" s="223"/>
      <c r="W165" s="223"/>
      <c r="X165" s="223"/>
      <c r="Y165" s="223"/>
      <c r="Z165" s="227" t="str">
        <f>TRIM(IF('1. Artikeldata Grund'!K165="","",IF('1. Artikeldata Grund'!K165=1,_xlfn.CONCAT('1. Artikeldata Grund'!K165," ","dag"),_xlfn.CONCAT('1. Artikeldata Grund'!K165," ","dagar"))))</f>
        <v/>
      </c>
      <c r="AA165" s="227" t="str">
        <f>TRIM(IF('1. Artikeldata Grund'!L165="","",IF('1. Artikeldata Grund'!L165=1,_xlfn.CONCAT('1. Artikeldata Grund'!L165," ","dag"),_xlfn.CONCAT('1. Artikeldata Grund'!L165," ","dagar"))))</f>
        <v/>
      </c>
      <c r="AB165" s="223"/>
      <c r="AC165" s="223"/>
      <c r="AD165" s="223"/>
      <c r="AE165" s="227">
        <v>1</v>
      </c>
      <c r="AF165" s="223"/>
      <c r="AG165" s="269" t="str">
        <f>TRIM('APH KIC KIA PC'!T165)</f>
        <v/>
      </c>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72" t="s">
        <v>2005</v>
      </c>
      <c r="BD165" s="272" t="str">
        <f>IF('2. Artikeldata Utökad'!G165="Välj…","",LEFT('2. Artikeldata Utökad'!G165,1))</f>
        <v xml:space="preserve"> </v>
      </c>
      <c r="BE165" s="223"/>
      <c r="BF165" s="223"/>
      <c r="BG165" s="223"/>
      <c r="BH165" s="223"/>
      <c r="BI165" s="223"/>
      <c r="BJ165" s="223"/>
      <c r="BK165" s="223"/>
      <c r="BL165" s="269" t="str">
        <f>TRIM(IF('APH KIC KIA PC'!S165="WEB","",'2. Artikeldata Utökad'!P165))</f>
        <v/>
      </c>
      <c r="BM165" s="269" t="str">
        <f>TRIM(IF('APH KIC KIA PC'!S165="WEB","",'2. Artikeldata Utökad'!Q165))</f>
        <v/>
      </c>
      <c r="BN165" s="269" t="str">
        <f>TRIM(IF('APH KIC KIA PC'!S165="WEB","",'2. Artikeldata Utökad'!R165))</f>
        <v/>
      </c>
      <c r="BO165" s="269" t="str">
        <f>IF('2. Artikeldata Utökad'!F165="","",'2. Artikeldata Utökad'!F165)</f>
        <v xml:space="preserve">  Välj…</v>
      </c>
      <c r="BP165" s="269" t="str">
        <f>TRIM(IF('2. Artikeldata Utökad'!E165="","",'2. Artikeldata Utökad'!E165))</f>
        <v/>
      </c>
      <c r="BQ165" s="269" t="str">
        <f>TRIM(IF('APH KIC KIA PC'!S165="WEB","",'2. Artikeldata Utökad'!S165))</f>
        <v/>
      </c>
      <c r="BR165" s="227">
        <v>1</v>
      </c>
      <c r="BS165" s="269" t="str">
        <f>TRIM(IF('APH KIC KIA PC'!S165="WEB","",'2. Artikeldata Utökad'!T165))</f>
        <v/>
      </c>
      <c r="BT165" s="223"/>
      <c r="BU165" s="223"/>
      <c r="BV165" s="269" t="str">
        <f>TRIM(IF('APH KIC KIA PC'!M165&lt;&gt;200,'APH KIC KIA PC'!D165,'2. Artikeldata Utökad'!I165))</f>
        <v/>
      </c>
      <c r="BW165" s="269" t="str">
        <f>TRIM('2. Artikeldata Utökad'!D165)</f>
        <v/>
      </c>
      <c r="BX165" s="226" t="str">
        <f>LEFT('2. Artikeldata Utökad'!H165,1)</f>
        <v xml:space="preserve"> </v>
      </c>
      <c r="BY165" s="226" t="str">
        <f>TRIM(LEFT('2. Artikeldata Utökad'!J165,2))</f>
        <v/>
      </c>
      <c r="BZ165" s="227" t="s">
        <v>2005</v>
      </c>
      <c r="CA165" s="223"/>
      <c r="CB165" s="223"/>
      <c r="CC165" s="223"/>
      <c r="CD165" s="223"/>
      <c r="CE165" s="223"/>
    </row>
    <row r="166" spans="1:83" x14ac:dyDescent="0.25">
      <c r="A166" s="228">
        <v>162</v>
      </c>
      <c r="B166" s="228" t="str">
        <f>'APH KIC KIA PC'!I166</f>
        <v>Välj…</v>
      </c>
      <c r="C166" s="228" t="str">
        <f>'APH KIC KIA PC'!K166</f>
        <v>Välj…</v>
      </c>
      <c r="D166" s="227">
        <v>1</v>
      </c>
      <c r="E166" s="269" t="str">
        <f>TRIM('APH KIC KIA PC'!D166)</f>
        <v/>
      </c>
      <c r="F166" s="226" t="str">
        <f>TRIM('1. Artikeldata Grund'!E166)</f>
        <v/>
      </c>
      <c r="G166" s="275" t="s">
        <v>1895</v>
      </c>
      <c r="H166" s="223"/>
      <c r="I166" s="223"/>
      <c r="J166" s="223"/>
      <c r="K166" s="223"/>
      <c r="L166" s="223"/>
      <c r="M166" s="2" cm="1">
        <f t="array" ref="M166">IF('APH KIC KIA PC'!S166&lt;&gt;"WEB",1,_xlfn.IFS('APH KIC KIA PC'!K166=Tabeller!$AI$4,'APH KIC KIA PC'!Q166,'APH KIC KIA PC'!K166=Tabeller!$AI$5,106628))</f>
        <v>1</v>
      </c>
      <c r="N166" s="272" t="str" cm="1">
        <f t="array" ref="N166">TRIM(IFERROR(IF('APH KIC KIA PC'!M166=200,'2. Artikeldata Utökad'!I166,(_xlfn.IFS('APH KIC KIA PC'!K166=Tabeller!$AI$4,'1. Artikeldata Grund'!F166,AND('APH KIC KIA PC'!K166=Tabeller!$AI$5,'APH KIC KIA PC'!M166&lt;&gt;200),'APH KIC KIA PC'!D166,'APH KIC KIA PC'!M166=200,'2. Artikeldata Utökad'!I166))),""))</f>
        <v/>
      </c>
      <c r="O166" s="270" t="str">
        <f>'APH KIC KIA PC'!E166</f>
        <v/>
      </c>
      <c r="P166" s="269" t="str">
        <f>TRIM('APH KIC KIA PC'!R166)</f>
        <v/>
      </c>
      <c r="Q166" s="223"/>
      <c r="R166" s="271" t="str" cm="1">
        <f t="array" ref="R166">IFERROR(_xlfn.IFS('4. Inköpsdata'!M166=25%,41,'4. Inköpsdata'!M166=12%,42,'4. Inköpsdata'!M166=6%,43,'4. Inköpsdata'!M166="Momsfritt",38),"")</f>
        <v/>
      </c>
      <c r="S166" s="227" t="str">
        <f>'APH KIC KIA PC'!S166</f>
        <v xml:space="preserve">  Välj…</v>
      </c>
      <c r="T166" s="373" t="str">
        <f>'APH KIC KIA PC'!E166</f>
        <v/>
      </c>
      <c r="U166" s="227"/>
      <c r="V166" s="223"/>
      <c r="W166" s="223"/>
      <c r="X166" s="223"/>
      <c r="Y166" s="223"/>
      <c r="Z166" s="227" t="str">
        <f>TRIM(IF('1. Artikeldata Grund'!K166="","",IF('1. Artikeldata Grund'!K166=1,_xlfn.CONCAT('1. Artikeldata Grund'!K166," ","dag"),_xlfn.CONCAT('1. Artikeldata Grund'!K166," ","dagar"))))</f>
        <v/>
      </c>
      <c r="AA166" s="227" t="str">
        <f>TRIM(IF('1. Artikeldata Grund'!L166="","",IF('1. Artikeldata Grund'!L166=1,_xlfn.CONCAT('1. Artikeldata Grund'!L166," ","dag"),_xlfn.CONCAT('1. Artikeldata Grund'!L166," ","dagar"))))</f>
        <v/>
      </c>
      <c r="AB166" s="223"/>
      <c r="AC166" s="223"/>
      <c r="AD166" s="223"/>
      <c r="AE166" s="227">
        <v>1</v>
      </c>
      <c r="AF166" s="223"/>
      <c r="AG166" s="269" t="str">
        <f>TRIM('APH KIC KIA PC'!T166)</f>
        <v/>
      </c>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72" t="s">
        <v>2005</v>
      </c>
      <c r="BD166" s="272" t="str">
        <f>IF('2. Artikeldata Utökad'!G166="Välj…","",LEFT('2. Artikeldata Utökad'!G166,1))</f>
        <v xml:space="preserve"> </v>
      </c>
      <c r="BE166" s="223"/>
      <c r="BF166" s="223"/>
      <c r="BG166" s="223"/>
      <c r="BH166" s="223"/>
      <c r="BI166" s="223"/>
      <c r="BJ166" s="223"/>
      <c r="BK166" s="223"/>
      <c r="BL166" s="269" t="str">
        <f>TRIM(IF('APH KIC KIA PC'!S166="WEB","",'2. Artikeldata Utökad'!P166))</f>
        <v/>
      </c>
      <c r="BM166" s="269" t="str">
        <f>TRIM(IF('APH KIC KIA PC'!S166="WEB","",'2. Artikeldata Utökad'!Q166))</f>
        <v/>
      </c>
      <c r="BN166" s="269" t="str">
        <f>TRIM(IF('APH KIC KIA PC'!S166="WEB","",'2. Artikeldata Utökad'!R166))</f>
        <v/>
      </c>
      <c r="BO166" s="269" t="str">
        <f>IF('2. Artikeldata Utökad'!F166="","",'2. Artikeldata Utökad'!F166)</f>
        <v xml:space="preserve">  Välj…</v>
      </c>
      <c r="BP166" s="269" t="str">
        <f>TRIM(IF('2. Artikeldata Utökad'!E166="","",'2. Artikeldata Utökad'!E166))</f>
        <v/>
      </c>
      <c r="BQ166" s="269" t="str">
        <f>TRIM(IF('APH KIC KIA PC'!S166="WEB","",'2. Artikeldata Utökad'!S166))</f>
        <v/>
      </c>
      <c r="BR166" s="227">
        <v>1</v>
      </c>
      <c r="BS166" s="269" t="str">
        <f>TRIM(IF('APH KIC KIA PC'!S166="WEB","",'2. Artikeldata Utökad'!T166))</f>
        <v/>
      </c>
      <c r="BT166" s="223"/>
      <c r="BU166" s="223"/>
      <c r="BV166" s="269" t="str">
        <f>TRIM(IF('APH KIC KIA PC'!M166&lt;&gt;200,'APH KIC KIA PC'!D166,'2. Artikeldata Utökad'!I166))</f>
        <v/>
      </c>
      <c r="BW166" s="269" t="str">
        <f>TRIM('2. Artikeldata Utökad'!D166)</f>
        <v/>
      </c>
      <c r="BX166" s="226" t="str">
        <f>LEFT('2. Artikeldata Utökad'!H166,1)</f>
        <v xml:space="preserve"> </v>
      </c>
      <c r="BY166" s="226" t="str">
        <f>TRIM(LEFT('2. Artikeldata Utökad'!J166,2))</f>
        <v/>
      </c>
      <c r="BZ166" s="227" t="s">
        <v>2005</v>
      </c>
      <c r="CA166" s="223"/>
      <c r="CB166" s="223"/>
      <c r="CC166" s="223"/>
      <c r="CD166" s="223"/>
      <c r="CE166" s="223"/>
    </row>
    <row r="167" spans="1:83" x14ac:dyDescent="0.25">
      <c r="A167" s="228">
        <v>163</v>
      </c>
      <c r="B167" s="228" t="str">
        <f>'APH KIC KIA PC'!I167</f>
        <v>Välj…</v>
      </c>
      <c r="C167" s="228" t="str">
        <f>'APH KIC KIA PC'!K167</f>
        <v>Välj…</v>
      </c>
      <c r="D167" s="227">
        <v>1</v>
      </c>
      <c r="E167" s="269" t="str">
        <f>TRIM('APH KIC KIA PC'!D167)</f>
        <v/>
      </c>
      <c r="F167" s="226" t="str">
        <f>TRIM('1. Artikeldata Grund'!E167)</f>
        <v/>
      </c>
      <c r="G167" s="275" t="s">
        <v>1895</v>
      </c>
      <c r="H167" s="223"/>
      <c r="I167" s="223"/>
      <c r="J167" s="223"/>
      <c r="K167" s="223"/>
      <c r="L167" s="223"/>
      <c r="M167" s="2" cm="1">
        <f t="array" ref="M167">IF('APH KIC KIA PC'!S167&lt;&gt;"WEB",1,_xlfn.IFS('APH KIC KIA PC'!K167=Tabeller!$AI$4,'APH KIC KIA PC'!Q167,'APH KIC KIA PC'!K167=Tabeller!$AI$5,106628))</f>
        <v>1</v>
      </c>
      <c r="N167" s="272" t="str" cm="1">
        <f t="array" ref="N167">TRIM(IFERROR(IF('APH KIC KIA PC'!M167=200,'2. Artikeldata Utökad'!I167,(_xlfn.IFS('APH KIC KIA PC'!K167=Tabeller!$AI$4,'1. Artikeldata Grund'!F167,AND('APH KIC KIA PC'!K167=Tabeller!$AI$5,'APH KIC KIA PC'!M167&lt;&gt;200),'APH KIC KIA PC'!D167,'APH KIC KIA PC'!M167=200,'2. Artikeldata Utökad'!I167))),""))</f>
        <v/>
      </c>
      <c r="O167" s="270" t="str">
        <f>'APH KIC KIA PC'!E167</f>
        <v/>
      </c>
      <c r="P167" s="269" t="str">
        <f>TRIM('APH KIC KIA PC'!R167)</f>
        <v/>
      </c>
      <c r="Q167" s="223"/>
      <c r="R167" s="271" t="str" cm="1">
        <f t="array" ref="R167">IFERROR(_xlfn.IFS('4. Inköpsdata'!M167=25%,41,'4. Inköpsdata'!M167=12%,42,'4. Inköpsdata'!M167=6%,43,'4. Inköpsdata'!M167="Momsfritt",38),"")</f>
        <v/>
      </c>
      <c r="S167" s="227" t="str">
        <f>'APH KIC KIA PC'!S167</f>
        <v xml:space="preserve">  Välj…</v>
      </c>
      <c r="T167" s="373" t="str">
        <f>'APH KIC KIA PC'!E167</f>
        <v/>
      </c>
      <c r="U167" s="227"/>
      <c r="V167" s="223"/>
      <c r="W167" s="223"/>
      <c r="X167" s="223"/>
      <c r="Y167" s="223"/>
      <c r="Z167" s="227" t="str">
        <f>TRIM(IF('1. Artikeldata Grund'!K167="","",IF('1. Artikeldata Grund'!K167=1,_xlfn.CONCAT('1. Artikeldata Grund'!K167," ","dag"),_xlfn.CONCAT('1. Artikeldata Grund'!K167," ","dagar"))))</f>
        <v/>
      </c>
      <c r="AA167" s="227" t="str">
        <f>TRIM(IF('1. Artikeldata Grund'!L167="","",IF('1. Artikeldata Grund'!L167=1,_xlfn.CONCAT('1. Artikeldata Grund'!L167," ","dag"),_xlfn.CONCAT('1. Artikeldata Grund'!L167," ","dagar"))))</f>
        <v/>
      </c>
      <c r="AB167" s="223"/>
      <c r="AC167" s="223"/>
      <c r="AD167" s="223"/>
      <c r="AE167" s="227">
        <v>1</v>
      </c>
      <c r="AF167" s="223"/>
      <c r="AG167" s="269" t="str">
        <f>TRIM('APH KIC KIA PC'!T167)</f>
        <v/>
      </c>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72" t="s">
        <v>2005</v>
      </c>
      <c r="BD167" s="272" t="str">
        <f>IF('2. Artikeldata Utökad'!G167="Välj…","",LEFT('2. Artikeldata Utökad'!G167,1))</f>
        <v xml:space="preserve"> </v>
      </c>
      <c r="BE167" s="223"/>
      <c r="BF167" s="223"/>
      <c r="BG167" s="223"/>
      <c r="BH167" s="223"/>
      <c r="BI167" s="223"/>
      <c r="BJ167" s="223"/>
      <c r="BK167" s="223"/>
      <c r="BL167" s="269" t="str">
        <f>TRIM(IF('APH KIC KIA PC'!S167="WEB","",'2. Artikeldata Utökad'!P167))</f>
        <v/>
      </c>
      <c r="BM167" s="269" t="str">
        <f>TRIM(IF('APH KIC KIA PC'!S167="WEB","",'2. Artikeldata Utökad'!Q167))</f>
        <v/>
      </c>
      <c r="BN167" s="269" t="str">
        <f>TRIM(IF('APH KIC KIA PC'!S167="WEB","",'2. Artikeldata Utökad'!R167))</f>
        <v/>
      </c>
      <c r="BO167" s="269" t="str">
        <f>IF('2. Artikeldata Utökad'!F167="","",'2. Artikeldata Utökad'!F167)</f>
        <v xml:space="preserve">  Välj…</v>
      </c>
      <c r="BP167" s="269" t="str">
        <f>TRIM(IF('2. Artikeldata Utökad'!E167="","",'2. Artikeldata Utökad'!E167))</f>
        <v/>
      </c>
      <c r="BQ167" s="269" t="str">
        <f>TRIM(IF('APH KIC KIA PC'!S167="WEB","",'2. Artikeldata Utökad'!S167))</f>
        <v/>
      </c>
      <c r="BR167" s="227">
        <v>1</v>
      </c>
      <c r="BS167" s="269" t="str">
        <f>TRIM(IF('APH KIC KIA PC'!S167="WEB","",'2. Artikeldata Utökad'!T167))</f>
        <v/>
      </c>
      <c r="BT167" s="223"/>
      <c r="BU167" s="223"/>
      <c r="BV167" s="269" t="str">
        <f>TRIM(IF('APH KIC KIA PC'!M167&lt;&gt;200,'APH KIC KIA PC'!D167,'2. Artikeldata Utökad'!I167))</f>
        <v/>
      </c>
      <c r="BW167" s="269" t="str">
        <f>TRIM('2. Artikeldata Utökad'!D167)</f>
        <v/>
      </c>
      <c r="BX167" s="226" t="str">
        <f>LEFT('2. Artikeldata Utökad'!H167,1)</f>
        <v xml:space="preserve"> </v>
      </c>
      <c r="BY167" s="226" t="str">
        <f>TRIM(LEFT('2. Artikeldata Utökad'!J167,2))</f>
        <v/>
      </c>
      <c r="BZ167" s="227" t="s">
        <v>2005</v>
      </c>
      <c r="CA167" s="223"/>
      <c r="CB167" s="223"/>
      <c r="CC167" s="223"/>
      <c r="CD167" s="223"/>
      <c r="CE167" s="223"/>
    </row>
    <row r="168" spans="1:83" x14ac:dyDescent="0.25">
      <c r="A168" s="228">
        <v>164</v>
      </c>
      <c r="B168" s="228" t="str">
        <f>'APH KIC KIA PC'!I168</f>
        <v>Välj…</v>
      </c>
      <c r="C168" s="228" t="str">
        <f>'APH KIC KIA PC'!K168</f>
        <v>Välj…</v>
      </c>
      <c r="D168" s="227">
        <v>1</v>
      </c>
      <c r="E168" s="269" t="str">
        <f>TRIM('APH KIC KIA PC'!D168)</f>
        <v/>
      </c>
      <c r="F168" s="226" t="str">
        <f>TRIM('1. Artikeldata Grund'!E168)</f>
        <v/>
      </c>
      <c r="G168" s="275" t="s">
        <v>1895</v>
      </c>
      <c r="H168" s="223"/>
      <c r="I168" s="223"/>
      <c r="J168" s="223"/>
      <c r="K168" s="223"/>
      <c r="L168" s="223"/>
      <c r="M168" s="2" cm="1">
        <f t="array" ref="M168">IF('APH KIC KIA PC'!S168&lt;&gt;"WEB",1,_xlfn.IFS('APH KIC KIA PC'!K168=Tabeller!$AI$4,'APH KIC KIA PC'!Q168,'APH KIC KIA PC'!K168=Tabeller!$AI$5,106628))</f>
        <v>1</v>
      </c>
      <c r="N168" s="272" t="str" cm="1">
        <f t="array" ref="N168">TRIM(IFERROR(IF('APH KIC KIA PC'!M168=200,'2. Artikeldata Utökad'!I168,(_xlfn.IFS('APH KIC KIA PC'!K168=Tabeller!$AI$4,'1. Artikeldata Grund'!F168,AND('APH KIC KIA PC'!K168=Tabeller!$AI$5,'APH KIC KIA PC'!M168&lt;&gt;200),'APH KIC KIA PC'!D168,'APH KIC KIA PC'!M168=200,'2. Artikeldata Utökad'!I168))),""))</f>
        <v/>
      </c>
      <c r="O168" s="270" t="str">
        <f>'APH KIC KIA PC'!E168</f>
        <v/>
      </c>
      <c r="P168" s="269" t="str">
        <f>TRIM('APH KIC KIA PC'!R168)</f>
        <v/>
      </c>
      <c r="Q168" s="223"/>
      <c r="R168" s="271" t="str" cm="1">
        <f t="array" ref="R168">IFERROR(_xlfn.IFS('4. Inköpsdata'!M168=25%,41,'4. Inköpsdata'!M168=12%,42,'4. Inköpsdata'!M168=6%,43,'4. Inköpsdata'!M168="Momsfritt",38),"")</f>
        <v/>
      </c>
      <c r="S168" s="227" t="str">
        <f>'APH KIC KIA PC'!S168</f>
        <v xml:space="preserve">  Välj…</v>
      </c>
      <c r="T168" s="373" t="str">
        <f>'APH KIC KIA PC'!E168</f>
        <v/>
      </c>
      <c r="U168" s="227"/>
      <c r="V168" s="223"/>
      <c r="W168" s="223"/>
      <c r="X168" s="223"/>
      <c r="Y168" s="223"/>
      <c r="Z168" s="227" t="str">
        <f>TRIM(IF('1. Artikeldata Grund'!K168="","",IF('1. Artikeldata Grund'!K168=1,_xlfn.CONCAT('1. Artikeldata Grund'!K168," ","dag"),_xlfn.CONCAT('1. Artikeldata Grund'!K168," ","dagar"))))</f>
        <v/>
      </c>
      <c r="AA168" s="227" t="str">
        <f>TRIM(IF('1. Artikeldata Grund'!L168="","",IF('1. Artikeldata Grund'!L168=1,_xlfn.CONCAT('1. Artikeldata Grund'!L168," ","dag"),_xlfn.CONCAT('1. Artikeldata Grund'!L168," ","dagar"))))</f>
        <v/>
      </c>
      <c r="AB168" s="223"/>
      <c r="AC168" s="223"/>
      <c r="AD168" s="223"/>
      <c r="AE168" s="227">
        <v>1</v>
      </c>
      <c r="AF168" s="223"/>
      <c r="AG168" s="269" t="str">
        <f>TRIM('APH KIC KIA PC'!T168)</f>
        <v/>
      </c>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72" t="s">
        <v>2005</v>
      </c>
      <c r="BD168" s="272" t="str">
        <f>IF('2. Artikeldata Utökad'!G168="Välj…","",LEFT('2. Artikeldata Utökad'!G168,1))</f>
        <v xml:space="preserve"> </v>
      </c>
      <c r="BE168" s="223"/>
      <c r="BF168" s="223"/>
      <c r="BG168" s="223"/>
      <c r="BH168" s="223"/>
      <c r="BI168" s="223"/>
      <c r="BJ168" s="223"/>
      <c r="BK168" s="223"/>
      <c r="BL168" s="269" t="str">
        <f>TRIM(IF('APH KIC KIA PC'!S168="WEB","",'2. Artikeldata Utökad'!P168))</f>
        <v/>
      </c>
      <c r="BM168" s="269" t="str">
        <f>TRIM(IF('APH KIC KIA PC'!S168="WEB","",'2. Artikeldata Utökad'!Q168))</f>
        <v/>
      </c>
      <c r="BN168" s="269" t="str">
        <f>TRIM(IF('APH KIC KIA PC'!S168="WEB","",'2. Artikeldata Utökad'!R168))</f>
        <v/>
      </c>
      <c r="BO168" s="269" t="str">
        <f>IF('2. Artikeldata Utökad'!F168="","",'2. Artikeldata Utökad'!F168)</f>
        <v xml:space="preserve">  Välj…</v>
      </c>
      <c r="BP168" s="269" t="str">
        <f>TRIM(IF('2. Artikeldata Utökad'!E168="","",'2. Artikeldata Utökad'!E168))</f>
        <v/>
      </c>
      <c r="BQ168" s="269" t="str">
        <f>TRIM(IF('APH KIC KIA PC'!S168="WEB","",'2. Artikeldata Utökad'!S168))</f>
        <v/>
      </c>
      <c r="BR168" s="227">
        <v>1</v>
      </c>
      <c r="BS168" s="269" t="str">
        <f>TRIM(IF('APH KIC KIA PC'!S168="WEB","",'2. Artikeldata Utökad'!T168))</f>
        <v/>
      </c>
      <c r="BT168" s="223"/>
      <c r="BU168" s="223"/>
      <c r="BV168" s="269" t="str">
        <f>TRIM(IF('APH KIC KIA PC'!M168&lt;&gt;200,'APH KIC KIA PC'!D168,'2. Artikeldata Utökad'!I168))</f>
        <v/>
      </c>
      <c r="BW168" s="269" t="str">
        <f>TRIM('2. Artikeldata Utökad'!D168)</f>
        <v/>
      </c>
      <c r="BX168" s="226" t="str">
        <f>LEFT('2. Artikeldata Utökad'!H168,1)</f>
        <v xml:space="preserve"> </v>
      </c>
      <c r="BY168" s="226" t="str">
        <f>TRIM(LEFT('2. Artikeldata Utökad'!J168,2))</f>
        <v/>
      </c>
      <c r="BZ168" s="227" t="s">
        <v>2005</v>
      </c>
      <c r="CA168" s="223"/>
      <c r="CB168" s="223"/>
      <c r="CC168" s="223"/>
      <c r="CD168" s="223"/>
      <c r="CE168" s="223"/>
    </row>
    <row r="169" spans="1:83" x14ac:dyDescent="0.25">
      <c r="A169" s="228">
        <v>165</v>
      </c>
      <c r="B169" s="228" t="str">
        <f>'APH KIC KIA PC'!I169</f>
        <v>Välj…</v>
      </c>
      <c r="C169" s="228" t="str">
        <f>'APH KIC KIA PC'!K169</f>
        <v>Välj…</v>
      </c>
      <c r="D169" s="227">
        <v>1</v>
      </c>
      <c r="E169" s="269" t="str">
        <f>TRIM('APH KIC KIA PC'!D169)</f>
        <v/>
      </c>
      <c r="F169" s="226" t="str">
        <f>TRIM('1. Artikeldata Grund'!E169)</f>
        <v/>
      </c>
      <c r="G169" s="275" t="s">
        <v>1895</v>
      </c>
      <c r="H169" s="223"/>
      <c r="I169" s="223"/>
      <c r="J169" s="223"/>
      <c r="K169" s="223"/>
      <c r="L169" s="223"/>
      <c r="M169" s="2" cm="1">
        <f t="array" ref="M169">IF('APH KIC KIA PC'!S169&lt;&gt;"WEB",1,_xlfn.IFS('APH KIC KIA PC'!K169=Tabeller!$AI$4,'APH KIC KIA PC'!Q169,'APH KIC KIA PC'!K169=Tabeller!$AI$5,106628))</f>
        <v>1</v>
      </c>
      <c r="N169" s="272" t="str" cm="1">
        <f t="array" ref="N169">TRIM(IFERROR(IF('APH KIC KIA PC'!M169=200,'2. Artikeldata Utökad'!I169,(_xlfn.IFS('APH KIC KIA PC'!K169=Tabeller!$AI$4,'1. Artikeldata Grund'!F169,AND('APH KIC KIA PC'!K169=Tabeller!$AI$5,'APH KIC KIA PC'!M169&lt;&gt;200),'APH KIC KIA PC'!D169,'APH KIC KIA PC'!M169=200,'2. Artikeldata Utökad'!I169))),""))</f>
        <v/>
      </c>
      <c r="O169" s="270" t="str">
        <f>'APH KIC KIA PC'!E169</f>
        <v/>
      </c>
      <c r="P169" s="269" t="str">
        <f>TRIM('APH KIC KIA PC'!R169)</f>
        <v/>
      </c>
      <c r="Q169" s="223"/>
      <c r="R169" s="271" t="str" cm="1">
        <f t="array" ref="R169">IFERROR(_xlfn.IFS('4. Inköpsdata'!M169=25%,41,'4. Inköpsdata'!M169=12%,42,'4. Inköpsdata'!M169=6%,43,'4. Inköpsdata'!M169="Momsfritt",38),"")</f>
        <v/>
      </c>
      <c r="S169" s="227" t="str">
        <f>'APH KIC KIA PC'!S169</f>
        <v xml:space="preserve">  Välj…</v>
      </c>
      <c r="T169" s="373" t="str">
        <f>'APH KIC KIA PC'!E169</f>
        <v/>
      </c>
      <c r="U169" s="227"/>
      <c r="V169" s="223"/>
      <c r="W169" s="223"/>
      <c r="X169" s="223"/>
      <c r="Y169" s="223"/>
      <c r="Z169" s="227" t="str">
        <f>TRIM(IF('1. Artikeldata Grund'!K169="","",IF('1. Artikeldata Grund'!K169=1,_xlfn.CONCAT('1. Artikeldata Grund'!K169," ","dag"),_xlfn.CONCAT('1. Artikeldata Grund'!K169," ","dagar"))))</f>
        <v/>
      </c>
      <c r="AA169" s="227" t="str">
        <f>TRIM(IF('1. Artikeldata Grund'!L169="","",IF('1. Artikeldata Grund'!L169=1,_xlfn.CONCAT('1. Artikeldata Grund'!L169," ","dag"),_xlfn.CONCAT('1. Artikeldata Grund'!L169," ","dagar"))))</f>
        <v/>
      </c>
      <c r="AB169" s="223"/>
      <c r="AC169" s="223"/>
      <c r="AD169" s="223"/>
      <c r="AE169" s="227">
        <v>1</v>
      </c>
      <c r="AF169" s="223"/>
      <c r="AG169" s="269" t="str">
        <f>TRIM('APH KIC KIA PC'!T169)</f>
        <v/>
      </c>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72" t="s">
        <v>2005</v>
      </c>
      <c r="BD169" s="272" t="str">
        <f>IF('2. Artikeldata Utökad'!G169="Välj…","",LEFT('2. Artikeldata Utökad'!G169,1))</f>
        <v xml:space="preserve"> </v>
      </c>
      <c r="BE169" s="223"/>
      <c r="BF169" s="223"/>
      <c r="BG169" s="223"/>
      <c r="BH169" s="223"/>
      <c r="BI169" s="223"/>
      <c r="BJ169" s="223"/>
      <c r="BK169" s="223"/>
      <c r="BL169" s="269" t="str">
        <f>TRIM(IF('APH KIC KIA PC'!S169="WEB","",'2. Artikeldata Utökad'!P169))</f>
        <v/>
      </c>
      <c r="BM169" s="269" t="str">
        <f>TRIM(IF('APH KIC KIA PC'!S169="WEB","",'2. Artikeldata Utökad'!Q169))</f>
        <v/>
      </c>
      <c r="BN169" s="269" t="str">
        <f>TRIM(IF('APH KIC KIA PC'!S169="WEB","",'2. Artikeldata Utökad'!R169))</f>
        <v/>
      </c>
      <c r="BO169" s="269" t="str">
        <f>IF('2. Artikeldata Utökad'!F169="","",'2. Artikeldata Utökad'!F169)</f>
        <v xml:space="preserve">  Välj…</v>
      </c>
      <c r="BP169" s="269" t="str">
        <f>TRIM(IF('2. Artikeldata Utökad'!E169="","",'2. Artikeldata Utökad'!E169))</f>
        <v/>
      </c>
      <c r="BQ169" s="269" t="str">
        <f>TRIM(IF('APH KIC KIA PC'!S169="WEB","",'2. Artikeldata Utökad'!S169))</f>
        <v/>
      </c>
      <c r="BR169" s="227">
        <v>1</v>
      </c>
      <c r="BS169" s="269" t="str">
        <f>TRIM(IF('APH KIC KIA PC'!S169="WEB","",'2. Artikeldata Utökad'!T169))</f>
        <v/>
      </c>
      <c r="BT169" s="223"/>
      <c r="BU169" s="223"/>
      <c r="BV169" s="269" t="str">
        <f>TRIM(IF('APH KIC KIA PC'!M169&lt;&gt;200,'APH KIC KIA PC'!D169,'2. Artikeldata Utökad'!I169))</f>
        <v/>
      </c>
      <c r="BW169" s="269" t="str">
        <f>TRIM('2. Artikeldata Utökad'!D169)</f>
        <v/>
      </c>
      <c r="BX169" s="226" t="str">
        <f>LEFT('2. Artikeldata Utökad'!H169,1)</f>
        <v xml:space="preserve"> </v>
      </c>
      <c r="BY169" s="226" t="str">
        <f>TRIM(LEFT('2. Artikeldata Utökad'!J169,2))</f>
        <v/>
      </c>
      <c r="BZ169" s="227" t="s">
        <v>2005</v>
      </c>
      <c r="CA169" s="223"/>
      <c r="CB169" s="223"/>
      <c r="CC169" s="223"/>
      <c r="CD169" s="223"/>
      <c r="CE169" s="223"/>
    </row>
    <row r="170" spans="1:83" x14ac:dyDescent="0.25">
      <c r="A170" s="225">
        <v>166</v>
      </c>
      <c r="B170" s="228" t="str">
        <f>'APH KIC KIA PC'!I170</f>
        <v>Välj…</v>
      </c>
      <c r="C170" s="228" t="str">
        <f>'APH KIC KIA PC'!K170</f>
        <v>Välj…</v>
      </c>
      <c r="D170" s="227">
        <v>1</v>
      </c>
      <c r="E170" s="269" t="str">
        <f>TRIM('APH KIC KIA PC'!D170)</f>
        <v/>
      </c>
      <c r="F170" s="226" t="str">
        <f>TRIM('1. Artikeldata Grund'!E170)</f>
        <v/>
      </c>
      <c r="G170" s="275" t="s">
        <v>1895</v>
      </c>
      <c r="H170" s="223"/>
      <c r="I170" s="223"/>
      <c r="J170" s="223"/>
      <c r="K170" s="223"/>
      <c r="L170" s="223"/>
      <c r="M170" s="2" cm="1">
        <f t="array" ref="M170">IF('APH KIC KIA PC'!S170&lt;&gt;"WEB",1,_xlfn.IFS('APH KIC KIA PC'!K170=Tabeller!$AI$4,'APH KIC KIA PC'!Q170,'APH KIC KIA PC'!K170=Tabeller!$AI$5,106628))</f>
        <v>1</v>
      </c>
      <c r="N170" s="272" t="str" cm="1">
        <f t="array" ref="N170">TRIM(IFERROR(IF('APH KIC KIA PC'!M170=200,'2. Artikeldata Utökad'!I170,(_xlfn.IFS('APH KIC KIA PC'!K170=Tabeller!$AI$4,'1. Artikeldata Grund'!F170,AND('APH KIC KIA PC'!K170=Tabeller!$AI$5,'APH KIC KIA PC'!M170&lt;&gt;200),'APH KIC KIA PC'!D170,'APH KIC KIA PC'!M170=200,'2. Artikeldata Utökad'!I170))),""))</f>
        <v/>
      </c>
      <c r="O170" s="270" t="str">
        <f>'APH KIC KIA PC'!E170</f>
        <v/>
      </c>
      <c r="P170" s="269" t="str">
        <f>TRIM('APH KIC KIA PC'!R170)</f>
        <v/>
      </c>
      <c r="Q170" s="223"/>
      <c r="R170" s="271" t="str" cm="1">
        <f t="array" ref="R170">IFERROR(_xlfn.IFS('4. Inköpsdata'!M170=25%,41,'4. Inköpsdata'!M170=12%,42,'4. Inköpsdata'!M170=6%,43,'4. Inköpsdata'!M170="Momsfritt",38),"")</f>
        <v/>
      </c>
      <c r="S170" s="227" t="str">
        <f>'APH KIC KIA PC'!S170</f>
        <v xml:space="preserve">  Välj…</v>
      </c>
      <c r="T170" s="373" t="str">
        <f>'APH KIC KIA PC'!E170</f>
        <v/>
      </c>
      <c r="U170" s="227"/>
      <c r="V170" s="223"/>
      <c r="W170" s="223"/>
      <c r="X170" s="223"/>
      <c r="Y170" s="223"/>
      <c r="Z170" s="227" t="str">
        <f>TRIM(IF('1. Artikeldata Grund'!K170="","",IF('1. Artikeldata Grund'!K170=1,_xlfn.CONCAT('1. Artikeldata Grund'!K170," ","dag"),_xlfn.CONCAT('1. Artikeldata Grund'!K170," ","dagar"))))</f>
        <v/>
      </c>
      <c r="AA170" s="227" t="str">
        <f>TRIM(IF('1. Artikeldata Grund'!L170="","",IF('1. Artikeldata Grund'!L170=1,_xlfn.CONCAT('1. Artikeldata Grund'!L170," ","dag"),_xlfn.CONCAT('1. Artikeldata Grund'!L170," ","dagar"))))</f>
        <v/>
      </c>
      <c r="AB170" s="223"/>
      <c r="AC170" s="223"/>
      <c r="AD170" s="223"/>
      <c r="AE170" s="227">
        <v>1</v>
      </c>
      <c r="AF170" s="223"/>
      <c r="AG170" s="269" t="str">
        <f>TRIM('APH KIC KIA PC'!T170)</f>
        <v/>
      </c>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72" t="s">
        <v>2005</v>
      </c>
      <c r="BD170" s="272" t="str">
        <f>IF('2. Artikeldata Utökad'!G170="Välj…","",LEFT('2. Artikeldata Utökad'!G170,1))</f>
        <v xml:space="preserve"> </v>
      </c>
      <c r="BE170" s="223"/>
      <c r="BF170" s="223"/>
      <c r="BG170" s="223"/>
      <c r="BH170" s="223"/>
      <c r="BI170" s="223"/>
      <c r="BJ170" s="223"/>
      <c r="BK170" s="223"/>
      <c r="BL170" s="269" t="str">
        <f>TRIM(IF('APH KIC KIA PC'!S170="WEB","",'2. Artikeldata Utökad'!P170))</f>
        <v/>
      </c>
      <c r="BM170" s="269" t="str">
        <f>TRIM(IF('APH KIC KIA PC'!S170="WEB","",'2. Artikeldata Utökad'!Q170))</f>
        <v/>
      </c>
      <c r="BN170" s="269" t="str">
        <f>TRIM(IF('APH KIC KIA PC'!S170="WEB","",'2. Artikeldata Utökad'!R170))</f>
        <v/>
      </c>
      <c r="BO170" s="269" t="str">
        <f>IF('2. Artikeldata Utökad'!F170="","",'2. Artikeldata Utökad'!F170)</f>
        <v xml:space="preserve">  Välj…</v>
      </c>
      <c r="BP170" s="269" t="str">
        <f>TRIM(IF('2. Artikeldata Utökad'!E170="","",'2. Artikeldata Utökad'!E170))</f>
        <v/>
      </c>
      <c r="BQ170" s="269" t="str">
        <f>TRIM(IF('APH KIC KIA PC'!S170="WEB","",'2. Artikeldata Utökad'!S170))</f>
        <v/>
      </c>
      <c r="BR170" s="227">
        <v>1</v>
      </c>
      <c r="BS170" s="269" t="str">
        <f>TRIM(IF('APH KIC KIA PC'!S170="WEB","",'2. Artikeldata Utökad'!T170))</f>
        <v/>
      </c>
      <c r="BT170" s="223"/>
      <c r="BU170" s="223"/>
      <c r="BV170" s="269" t="str">
        <f>TRIM(IF('APH KIC KIA PC'!M170&lt;&gt;200,'APH KIC KIA PC'!D170,'2. Artikeldata Utökad'!I170))</f>
        <v/>
      </c>
      <c r="BW170" s="269" t="str">
        <f>TRIM('2. Artikeldata Utökad'!D170)</f>
        <v/>
      </c>
      <c r="BX170" s="226" t="str">
        <f>LEFT('2. Artikeldata Utökad'!H170,1)</f>
        <v xml:space="preserve"> </v>
      </c>
      <c r="BY170" s="226" t="str">
        <f>TRIM(LEFT('2. Artikeldata Utökad'!J170,2))</f>
        <v/>
      </c>
      <c r="BZ170" s="227" t="s">
        <v>2005</v>
      </c>
      <c r="CA170" s="223"/>
      <c r="CB170" s="223"/>
      <c r="CC170" s="223"/>
      <c r="CD170" s="223"/>
      <c r="CE170" s="223"/>
    </row>
    <row r="171" spans="1:83" x14ac:dyDescent="0.25">
      <c r="A171" s="228">
        <v>167</v>
      </c>
      <c r="B171" s="228" t="str">
        <f>'APH KIC KIA PC'!I171</f>
        <v>Välj…</v>
      </c>
      <c r="C171" s="228" t="str">
        <f>'APH KIC KIA PC'!K171</f>
        <v>Välj…</v>
      </c>
      <c r="D171" s="227">
        <v>1</v>
      </c>
      <c r="E171" s="269" t="str">
        <f>TRIM('APH KIC KIA PC'!D171)</f>
        <v/>
      </c>
      <c r="F171" s="226" t="str">
        <f>TRIM('1. Artikeldata Grund'!E171)</f>
        <v/>
      </c>
      <c r="G171" s="275" t="s">
        <v>1895</v>
      </c>
      <c r="H171" s="223"/>
      <c r="I171" s="223"/>
      <c r="J171" s="223"/>
      <c r="K171" s="223"/>
      <c r="L171" s="223"/>
      <c r="M171" s="2" cm="1">
        <f t="array" ref="M171">IF('APH KIC KIA PC'!S171&lt;&gt;"WEB",1,_xlfn.IFS('APH KIC KIA PC'!K171=Tabeller!$AI$4,'APH KIC KIA PC'!Q171,'APH KIC KIA PC'!K171=Tabeller!$AI$5,106628))</f>
        <v>1</v>
      </c>
      <c r="N171" s="272" t="str" cm="1">
        <f t="array" ref="N171">TRIM(IFERROR(IF('APH KIC KIA PC'!M171=200,'2. Artikeldata Utökad'!I171,(_xlfn.IFS('APH KIC KIA PC'!K171=Tabeller!$AI$4,'1. Artikeldata Grund'!F171,AND('APH KIC KIA PC'!K171=Tabeller!$AI$5,'APH KIC KIA PC'!M171&lt;&gt;200),'APH KIC KIA PC'!D171,'APH KIC KIA PC'!M171=200,'2. Artikeldata Utökad'!I171))),""))</f>
        <v/>
      </c>
      <c r="O171" s="270" t="str">
        <f>'APH KIC KIA PC'!E171</f>
        <v/>
      </c>
      <c r="P171" s="269" t="str">
        <f>TRIM('APH KIC KIA PC'!R171)</f>
        <v/>
      </c>
      <c r="Q171" s="223"/>
      <c r="R171" s="271" t="str" cm="1">
        <f t="array" ref="R171">IFERROR(_xlfn.IFS('4. Inköpsdata'!M171=25%,41,'4. Inköpsdata'!M171=12%,42,'4. Inköpsdata'!M171=6%,43,'4. Inköpsdata'!M171="Momsfritt",38),"")</f>
        <v/>
      </c>
      <c r="S171" s="227" t="str">
        <f>'APH KIC KIA PC'!S171</f>
        <v xml:space="preserve">  Välj…</v>
      </c>
      <c r="T171" s="373" t="str">
        <f>'APH KIC KIA PC'!E171</f>
        <v/>
      </c>
      <c r="U171" s="227"/>
      <c r="V171" s="223"/>
      <c r="W171" s="223"/>
      <c r="X171" s="223"/>
      <c r="Y171" s="223"/>
      <c r="Z171" s="227" t="str">
        <f>TRIM(IF('1. Artikeldata Grund'!K171="","",IF('1. Artikeldata Grund'!K171=1,_xlfn.CONCAT('1. Artikeldata Grund'!K171," ","dag"),_xlfn.CONCAT('1. Artikeldata Grund'!K171," ","dagar"))))</f>
        <v/>
      </c>
      <c r="AA171" s="227" t="str">
        <f>TRIM(IF('1. Artikeldata Grund'!L171="","",IF('1. Artikeldata Grund'!L171=1,_xlfn.CONCAT('1. Artikeldata Grund'!L171," ","dag"),_xlfn.CONCAT('1. Artikeldata Grund'!L171," ","dagar"))))</f>
        <v/>
      </c>
      <c r="AB171" s="223"/>
      <c r="AC171" s="223"/>
      <c r="AD171" s="223"/>
      <c r="AE171" s="227">
        <v>1</v>
      </c>
      <c r="AF171" s="223"/>
      <c r="AG171" s="269" t="str">
        <f>TRIM('APH KIC KIA PC'!T171)</f>
        <v/>
      </c>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72" t="s">
        <v>2005</v>
      </c>
      <c r="BD171" s="272" t="str">
        <f>IF('2. Artikeldata Utökad'!G171="Välj…","",LEFT('2. Artikeldata Utökad'!G171,1))</f>
        <v xml:space="preserve"> </v>
      </c>
      <c r="BE171" s="223"/>
      <c r="BF171" s="223"/>
      <c r="BG171" s="223"/>
      <c r="BH171" s="223"/>
      <c r="BI171" s="223"/>
      <c r="BJ171" s="223"/>
      <c r="BK171" s="223"/>
      <c r="BL171" s="269" t="str">
        <f>TRIM(IF('APH KIC KIA PC'!S171="WEB","",'2. Artikeldata Utökad'!P171))</f>
        <v/>
      </c>
      <c r="BM171" s="269" t="str">
        <f>TRIM(IF('APH KIC KIA PC'!S171="WEB","",'2. Artikeldata Utökad'!Q171))</f>
        <v/>
      </c>
      <c r="BN171" s="269" t="str">
        <f>TRIM(IF('APH KIC KIA PC'!S171="WEB","",'2. Artikeldata Utökad'!R171))</f>
        <v/>
      </c>
      <c r="BO171" s="269" t="str">
        <f>IF('2. Artikeldata Utökad'!F171="","",'2. Artikeldata Utökad'!F171)</f>
        <v xml:space="preserve">  Välj…</v>
      </c>
      <c r="BP171" s="269" t="str">
        <f>TRIM(IF('2. Artikeldata Utökad'!E171="","",'2. Artikeldata Utökad'!E171))</f>
        <v/>
      </c>
      <c r="BQ171" s="269" t="str">
        <f>TRIM(IF('APH KIC KIA PC'!S171="WEB","",'2. Artikeldata Utökad'!S171))</f>
        <v/>
      </c>
      <c r="BR171" s="227">
        <v>1</v>
      </c>
      <c r="BS171" s="269" t="str">
        <f>TRIM(IF('APH KIC KIA PC'!S171="WEB","",'2. Artikeldata Utökad'!T171))</f>
        <v/>
      </c>
      <c r="BT171" s="223"/>
      <c r="BU171" s="223"/>
      <c r="BV171" s="269" t="str">
        <f>TRIM(IF('APH KIC KIA PC'!M171&lt;&gt;200,'APH KIC KIA PC'!D171,'2. Artikeldata Utökad'!I171))</f>
        <v/>
      </c>
      <c r="BW171" s="269" t="str">
        <f>TRIM('2. Artikeldata Utökad'!D171)</f>
        <v/>
      </c>
      <c r="BX171" s="226" t="str">
        <f>LEFT('2. Artikeldata Utökad'!H171,1)</f>
        <v xml:space="preserve"> </v>
      </c>
      <c r="BY171" s="226" t="str">
        <f>TRIM(LEFT('2. Artikeldata Utökad'!J171,2))</f>
        <v/>
      </c>
      <c r="BZ171" s="227" t="s">
        <v>2005</v>
      </c>
      <c r="CA171" s="223"/>
      <c r="CB171" s="223"/>
      <c r="CC171" s="223"/>
      <c r="CD171" s="223"/>
      <c r="CE171" s="223"/>
    </row>
    <row r="172" spans="1:83" x14ac:dyDescent="0.25">
      <c r="A172" s="228">
        <v>168</v>
      </c>
      <c r="B172" s="228" t="str">
        <f>'APH KIC KIA PC'!I172</f>
        <v>Välj…</v>
      </c>
      <c r="C172" s="228" t="str">
        <f>'APH KIC KIA PC'!K172</f>
        <v>Välj…</v>
      </c>
      <c r="D172" s="227">
        <v>1</v>
      </c>
      <c r="E172" s="269" t="str">
        <f>TRIM('APH KIC KIA PC'!D172)</f>
        <v/>
      </c>
      <c r="F172" s="226" t="str">
        <f>TRIM('1. Artikeldata Grund'!E172)</f>
        <v/>
      </c>
      <c r="G172" s="275" t="s">
        <v>1895</v>
      </c>
      <c r="H172" s="223"/>
      <c r="I172" s="223"/>
      <c r="J172" s="223"/>
      <c r="K172" s="223"/>
      <c r="L172" s="223"/>
      <c r="M172" s="2" cm="1">
        <f t="array" ref="M172">IF('APH KIC KIA PC'!S172&lt;&gt;"WEB",1,_xlfn.IFS('APH KIC KIA PC'!K172=Tabeller!$AI$4,'APH KIC KIA PC'!Q172,'APH KIC KIA PC'!K172=Tabeller!$AI$5,106628))</f>
        <v>1</v>
      </c>
      <c r="N172" s="272" t="str" cm="1">
        <f t="array" ref="N172">TRIM(IFERROR(IF('APH KIC KIA PC'!M172=200,'2. Artikeldata Utökad'!I172,(_xlfn.IFS('APH KIC KIA PC'!K172=Tabeller!$AI$4,'1. Artikeldata Grund'!F172,AND('APH KIC KIA PC'!K172=Tabeller!$AI$5,'APH KIC KIA PC'!M172&lt;&gt;200),'APH KIC KIA PC'!D172,'APH KIC KIA PC'!M172=200,'2. Artikeldata Utökad'!I172))),""))</f>
        <v/>
      </c>
      <c r="O172" s="270" t="str">
        <f>'APH KIC KIA PC'!E172</f>
        <v/>
      </c>
      <c r="P172" s="269" t="str">
        <f>TRIM('APH KIC KIA PC'!R172)</f>
        <v/>
      </c>
      <c r="Q172" s="223"/>
      <c r="R172" s="271" t="str" cm="1">
        <f t="array" ref="R172">IFERROR(_xlfn.IFS('4. Inköpsdata'!M172=25%,41,'4. Inköpsdata'!M172=12%,42,'4. Inköpsdata'!M172=6%,43,'4. Inköpsdata'!M172="Momsfritt",38),"")</f>
        <v/>
      </c>
      <c r="S172" s="227" t="str">
        <f>'APH KIC KIA PC'!S172</f>
        <v xml:space="preserve">  Välj…</v>
      </c>
      <c r="T172" s="373" t="str">
        <f>'APH KIC KIA PC'!E172</f>
        <v/>
      </c>
      <c r="U172" s="227"/>
      <c r="V172" s="223"/>
      <c r="W172" s="223"/>
      <c r="X172" s="223"/>
      <c r="Y172" s="223"/>
      <c r="Z172" s="227" t="str">
        <f>TRIM(IF('1. Artikeldata Grund'!K172="","",IF('1. Artikeldata Grund'!K172=1,_xlfn.CONCAT('1. Artikeldata Grund'!K172," ","dag"),_xlfn.CONCAT('1. Artikeldata Grund'!K172," ","dagar"))))</f>
        <v/>
      </c>
      <c r="AA172" s="227" t="str">
        <f>TRIM(IF('1. Artikeldata Grund'!L172="","",IF('1. Artikeldata Grund'!L172=1,_xlfn.CONCAT('1. Artikeldata Grund'!L172," ","dag"),_xlfn.CONCAT('1. Artikeldata Grund'!L172," ","dagar"))))</f>
        <v/>
      </c>
      <c r="AB172" s="223"/>
      <c r="AC172" s="223"/>
      <c r="AD172" s="223"/>
      <c r="AE172" s="227">
        <v>1</v>
      </c>
      <c r="AF172" s="223"/>
      <c r="AG172" s="269" t="str">
        <f>TRIM('APH KIC KIA PC'!T172)</f>
        <v/>
      </c>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72" t="s">
        <v>2005</v>
      </c>
      <c r="BD172" s="272" t="str">
        <f>IF('2. Artikeldata Utökad'!G172="Välj…","",LEFT('2. Artikeldata Utökad'!G172,1))</f>
        <v xml:space="preserve"> </v>
      </c>
      <c r="BE172" s="223"/>
      <c r="BF172" s="223"/>
      <c r="BG172" s="223"/>
      <c r="BH172" s="223"/>
      <c r="BI172" s="223"/>
      <c r="BJ172" s="223"/>
      <c r="BK172" s="223"/>
      <c r="BL172" s="269" t="str">
        <f>TRIM(IF('APH KIC KIA PC'!S172="WEB","",'2. Artikeldata Utökad'!P172))</f>
        <v/>
      </c>
      <c r="BM172" s="269" t="str">
        <f>TRIM(IF('APH KIC KIA PC'!S172="WEB","",'2. Artikeldata Utökad'!Q172))</f>
        <v/>
      </c>
      <c r="BN172" s="269" t="str">
        <f>TRIM(IF('APH KIC KIA PC'!S172="WEB","",'2. Artikeldata Utökad'!R172))</f>
        <v/>
      </c>
      <c r="BO172" s="269" t="str">
        <f>IF('2. Artikeldata Utökad'!F172="","",'2. Artikeldata Utökad'!F172)</f>
        <v xml:space="preserve">  Välj…</v>
      </c>
      <c r="BP172" s="269" t="str">
        <f>TRIM(IF('2. Artikeldata Utökad'!E172="","",'2. Artikeldata Utökad'!E172))</f>
        <v/>
      </c>
      <c r="BQ172" s="269" t="str">
        <f>TRIM(IF('APH KIC KIA PC'!S172="WEB","",'2. Artikeldata Utökad'!S172))</f>
        <v/>
      </c>
      <c r="BR172" s="227">
        <v>1</v>
      </c>
      <c r="BS172" s="269" t="str">
        <f>TRIM(IF('APH KIC KIA PC'!S172="WEB","",'2. Artikeldata Utökad'!T172))</f>
        <v/>
      </c>
      <c r="BT172" s="223"/>
      <c r="BU172" s="223"/>
      <c r="BV172" s="269" t="str">
        <f>TRIM(IF('APH KIC KIA PC'!M172&lt;&gt;200,'APH KIC KIA PC'!D172,'2. Artikeldata Utökad'!I172))</f>
        <v/>
      </c>
      <c r="BW172" s="269" t="str">
        <f>TRIM('2. Artikeldata Utökad'!D172)</f>
        <v/>
      </c>
      <c r="BX172" s="226" t="str">
        <f>LEFT('2. Artikeldata Utökad'!H172,1)</f>
        <v xml:space="preserve"> </v>
      </c>
      <c r="BY172" s="226" t="str">
        <f>TRIM(LEFT('2. Artikeldata Utökad'!J172,2))</f>
        <v/>
      </c>
      <c r="BZ172" s="227" t="s">
        <v>2005</v>
      </c>
      <c r="CA172" s="223"/>
      <c r="CB172" s="223"/>
      <c r="CC172" s="223"/>
      <c r="CD172" s="223"/>
      <c r="CE172" s="223"/>
    </row>
    <row r="173" spans="1:83" x14ac:dyDescent="0.25">
      <c r="A173" s="228">
        <v>169</v>
      </c>
      <c r="B173" s="228" t="str">
        <f>'APH KIC KIA PC'!I173</f>
        <v>Välj…</v>
      </c>
      <c r="C173" s="228" t="str">
        <f>'APH KIC KIA PC'!K173</f>
        <v>Välj…</v>
      </c>
      <c r="D173" s="227">
        <v>1</v>
      </c>
      <c r="E173" s="269" t="str">
        <f>TRIM('APH KIC KIA PC'!D173)</f>
        <v/>
      </c>
      <c r="F173" s="226" t="str">
        <f>TRIM('1. Artikeldata Grund'!E173)</f>
        <v/>
      </c>
      <c r="G173" s="275" t="s">
        <v>1895</v>
      </c>
      <c r="H173" s="223"/>
      <c r="I173" s="223"/>
      <c r="J173" s="223"/>
      <c r="K173" s="223"/>
      <c r="L173" s="223"/>
      <c r="M173" s="2" cm="1">
        <f t="array" ref="M173">IF('APH KIC KIA PC'!S173&lt;&gt;"WEB",1,_xlfn.IFS('APH KIC KIA PC'!K173=Tabeller!$AI$4,'APH KIC KIA PC'!Q173,'APH KIC KIA PC'!K173=Tabeller!$AI$5,106628))</f>
        <v>1</v>
      </c>
      <c r="N173" s="272" t="str" cm="1">
        <f t="array" ref="N173">TRIM(IFERROR(IF('APH KIC KIA PC'!M173=200,'2. Artikeldata Utökad'!I173,(_xlfn.IFS('APH KIC KIA PC'!K173=Tabeller!$AI$4,'1. Artikeldata Grund'!F173,AND('APH KIC KIA PC'!K173=Tabeller!$AI$5,'APH KIC KIA PC'!M173&lt;&gt;200),'APH KIC KIA PC'!D173,'APH KIC KIA PC'!M173=200,'2. Artikeldata Utökad'!I173))),""))</f>
        <v/>
      </c>
      <c r="O173" s="270" t="str">
        <f>'APH KIC KIA PC'!E173</f>
        <v/>
      </c>
      <c r="P173" s="269" t="str">
        <f>TRIM('APH KIC KIA PC'!R173)</f>
        <v/>
      </c>
      <c r="Q173" s="223"/>
      <c r="R173" s="271" t="str" cm="1">
        <f t="array" ref="R173">IFERROR(_xlfn.IFS('4. Inköpsdata'!M173=25%,41,'4. Inköpsdata'!M173=12%,42,'4. Inköpsdata'!M173=6%,43,'4. Inköpsdata'!M173="Momsfritt",38),"")</f>
        <v/>
      </c>
      <c r="S173" s="227" t="str">
        <f>'APH KIC KIA PC'!S173</f>
        <v xml:space="preserve">  Välj…</v>
      </c>
      <c r="T173" s="373" t="str">
        <f>'APH KIC KIA PC'!E173</f>
        <v/>
      </c>
      <c r="U173" s="227"/>
      <c r="V173" s="223"/>
      <c r="W173" s="223"/>
      <c r="X173" s="223"/>
      <c r="Y173" s="223"/>
      <c r="Z173" s="227" t="str">
        <f>TRIM(IF('1. Artikeldata Grund'!K173="","",IF('1. Artikeldata Grund'!K173=1,_xlfn.CONCAT('1. Artikeldata Grund'!K173," ","dag"),_xlfn.CONCAT('1. Artikeldata Grund'!K173," ","dagar"))))</f>
        <v/>
      </c>
      <c r="AA173" s="227" t="str">
        <f>TRIM(IF('1. Artikeldata Grund'!L173="","",IF('1. Artikeldata Grund'!L173=1,_xlfn.CONCAT('1. Artikeldata Grund'!L173," ","dag"),_xlfn.CONCAT('1. Artikeldata Grund'!L173," ","dagar"))))</f>
        <v/>
      </c>
      <c r="AB173" s="223"/>
      <c r="AC173" s="223"/>
      <c r="AD173" s="223"/>
      <c r="AE173" s="227">
        <v>1</v>
      </c>
      <c r="AF173" s="223"/>
      <c r="AG173" s="269" t="str">
        <f>TRIM('APH KIC KIA PC'!T173)</f>
        <v/>
      </c>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72" t="s">
        <v>2005</v>
      </c>
      <c r="BD173" s="272" t="str">
        <f>IF('2. Artikeldata Utökad'!G173="Välj…","",LEFT('2. Artikeldata Utökad'!G173,1))</f>
        <v xml:space="preserve"> </v>
      </c>
      <c r="BE173" s="223"/>
      <c r="BF173" s="223"/>
      <c r="BG173" s="223"/>
      <c r="BH173" s="223"/>
      <c r="BI173" s="223"/>
      <c r="BJ173" s="223"/>
      <c r="BK173" s="223"/>
      <c r="BL173" s="269" t="str">
        <f>TRIM(IF('APH KIC KIA PC'!S173="WEB","",'2. Artikeldata Utökad'!P173))</f>
        <v/>
      </c>
      <c r="BM173" s="269" t="str">
        <f>TRIM(IF('APH KIC KIA PC'!S173="WEB","",'2. Artikeldata Utökad'!Q173))</f>
        <v/>
      </c>
      <c r="BN173" s="269" t="str">
        <f>TRIM(IF('APH KIC KIA PC'!S173="WEB","",'2. Artikeldata Utökad'!R173))</f>
        <v/>
      </c>
      <c r="BO173" s="269" t="str">
        <f>IF('2. Artikeldata Utökad'!F173="","",'2. Artikeldata Utökad'!F173)</f>
        <v xml:space="preserve">  Välj…</v>
      </c>
      <c r="BP173" s="269" t="str">
        <f>TRIM(IF('2. Artikeldata Utökad'!E173="","",'2. Artikeldata Utökad'!E173))</f>
        <v/>
      </c>
      <c r="BQ173" s="269" t="str">
        <f>TRIM(IF('APH KIC KIA PC'!S173="WEB","",'2. Artikeldata Utökad'!S173))</f>
        <v/>
      </c>
      <c r="BR173" s="227">
        <v>1</v>
      </c>
      <c r="BS173" s="269" t="str">
        <f>TRIM(IF('APH KIC KIA PC'!S173="WEB","",'2. Artikeldata Utökad'!T173))</f>
        <v/>
      </c>
      <c r="BT173" s="223"/>
      <c r="BU173" s="223"/>
      <c r="BV173" s="269" t="str">
        <f>TRIM(IF('APH KIC KIA PC'!M173&lt;&gt;200,'APH KIC KIA PC'!D173,'2. Artikeldata Utökad'!I173))</f>
        <v/>
      </c>
      <c r="BW173" s="269" t="str">
        <f>TRIM('2. Artikeldata Utökad'!D173)</f>
        <v/>
      </c>
      <c r="BX173" s="226" t="str">
        <f>LEFT('2. Artikeldata Utökad'!H173,1)</f>
        <v xml:space="preserve"> </v>
      </c>
      <c r="BY173" s="226" t="str">
        <f>TRIM(LEFT('2. Artikeldata Utökad'!J173,2))</f>
        <v/>
      </c>
      <c r="BZ173" s="227" t="s">
        <v>2005</v>
      </c>
      <c r="CA173" s="223"/>
      <c r="CB173" s="223"/>
      <c r="CC173" s="223"/>
      <c r="CD173" s="223"/>
      <c r="CE173" s="223"/>
    </row>
    <row r="174" spans="1:83" x14ac:dyDescent="0.25">
      <c r="A174" s="228">
        <v>170</v>
      </c>
      <c r="B174" s="228" t="str">
        <f>'APH KIC KIA PC'!I174</f>
        <v>Välj…</v>
      </c>
      <c r="C174" s="228" t="str">
        <f>'APH KIC KIA PC'!K174</f>
        <v>Välj…</v>
      </c>
      <c r="D174" s="227">
        <v>1</v>
      </c>
      <c r="E174" s="269" t="str">
        <f>TRIM('APH KIC KIA PC'!D174)</f>
        <v/>
      </c>
      <c r="F174" s="226" t="str">
        <f>TRIM('1. Artikeldata Grund'!E174)</f>
        <v/>
      </c>
      <c r="G174" s="275" t="s">
        <v>1895</v>
      </c>
      <c r="H174" s="223"/>
      <c r="I174" s="223"/>
      <c r="J174" s="223"/>
      <c r="K174" s="223"/>
      <c r="L174" s="223"/>
      <c r="M174" s="2" cm="1">
        <f t="array" ref="M174">IF('APH KIC KIA PC'!S174&lt;&gt;"WEB",1,_xlfn.IFS('APH KIC KIA PC'!K174=Tabeller!$AI$4,'APH KIC KIA PC'!Q174,'APH KIC KIA PC'!K174=Tabeller!$AI$5,106628))</f>
        <v>1</v>
      </c>
      <c r="N174" s="272" t="str" cm="1">
        <f t="array" ref="N174">TRIM(IFERROR(IF('APH KIC KIA PC'!M174=200,'2. Artikeldata Utökad'!I174,(_xlfn.IFS('APH KIC KIA PC'!K174=Tabeller!$AI$4,'1. Artikeldata Grund'!F174,AND('APH KIC KIA PC'!K174=Tabeller!$AI$5,'APH KIC KIA PC'!M174&lt;&gt;200),'APH KIC KIA PC'!D174,'APH KIC KIA PC'!M174=200,'2. Artikeldata Utökad'!I174))),""))</f>
        <v/>
      </c>
      <c r="O174" s="270" t="str">
        <f>'APH KIC KIA PC'!E174</f>
        <v/>
      </c>
      <c r="P174" s="269" t="str">
        <f>TRIM('APH KIC KIA PC'!R174)</f>
        <v/>
      </c>
      <c r="Q174" s="223"/>
      <c r="R174" s="271" t="str" cm="1">
        <f t="array" ref="R174">IFERROR(_xlfn.IFS('4. Inköpsdata'!M174=25%,41,'4. Inköpsdata'!M174=12%,42,'4. Inköpsdata'!M174=6%,43,'4. Inköpsdata'!M174="Momsfritt",38),"")</f>
        <v/>
      </c>
      <c r="S174" s="227" t="str">
        <f>'APH KIC KIA PC'!S174</f>
        <v xml:space="preserve">  Välj…</v>
      </c>
      <c r="T174" s="373" t="str">
        <f>'APH KIC KIA PC'!E174</f>
        <v/>
      </c>
      <c r="U174" s="227"/>
      <c r="V174" s="223"/>
      <c r="W174" s="223"/>
      <c r="X174" s="223"/>
      <c r="Y174" s="223"/>
      <c r="Z174" s="227" t="str">
        <f>TRIM(IF('1. Artikeldata Grund'!K174="","",IF('1. Artikeldata Grund'!K174=1,_xlfn.CONCAT('1. Artikeldata Grund'!K174," ","dag"),_xlfn.CONCAT('1. Artikeldata Grund'!K174," ","dagar"))))</f>
        <v/>
      </c>
      <c r="AA174" s="227" t="str">
        <f>TRIM(IF('1. Artikeldata Grund'!L174="","",IF('1. Artikeldata Grund'!L174=1,_xlfn.CONCAT('1. Artikeldata Grund'!L174," ","dag"),_xlfn.CONCAT('1. Artikeldata Grund'!L174," ","dagar"))))</f>
        <v/>
      </c>
      <c r="AB174" s="223"/>
      <c r="AC174" s="223"/>
      <c r="AD174" s="223"/>
      <c r="AE174" s="227">
        <v>1</v>
      </c>
      <c r="AF174" s="223"/>
      <c r="AG174" s="269" t="str">
        <f>TRIM('APH KIC KIA PC'!T174)</f>
        <v/>
      </c>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72" t="s">
        <v>2005</v>
      </c>
      <c r="BD174" s="272" t="str">
        <f>IF('2. Artikeldata Utökad'!G174="Välj…","",LEFT('2. Artikeldata Utökad'!G174,1))</f>
        <v xml:space="preserve"> </v>
      </c>
      <c r="BE174" s="223"/>
      <c r="BF174" s="223"/>
      <c r="BG174" s="223"/>
      <c r="BH174" s="223"/>
      <c r="BI174" s="223"/>
      <c r="BJ174" s="223"/>
      <c r="BK174" s="223"/>
      <c r="BL174" s="269" t="str">
        <f>TRIM(IF('APH KIC KIA PC'!S174="WEB","",'2. Artikeldata Utökad'!P174))</f>
        <v/>
      </c>
      <c r="BM174" s="269" t="str">
        <f>TRIM(IF('APH KIC KIA PC'!S174="WEB","",'2. Artikeldata Utökad'!Q174))</f>
        <v/>
      </c>
      <c r="BN174" s="269" t="str">
        <f>TRIM(IF('APH KIC KIA PC'!S174="WEB","",'2. Artikeldata Utökad'!R174))</f>
        <v/>
      </c>
      <c r="BO174" s="269" t="str">
        <f>IF('2. Artikeldata Utökad'!F174="","",'2. Artikeldata Utökad'!F174)</f>
        <v xml:space="preserve">  Välj…</v>
      </c>
      <c r="BP174" s="269" t="str">
        <f>TRIM(IF('2. Artikeldata Utökad'!E174="","",'2. Artikeldata Utökad'!E174))</f>
        <v/>
      </c>
      <c r="BQ174" s="269" t="str">
        <f>TRIM(IF('APH KIC KIA PC'!S174="WEB","",'2. Artikeldata Utökad'!S174))</f>
        <v/>
      </c>
      <c r="BR174" s="227">
        <v>1</v>
      </c>
      <c r="BS174" s="269" t="str">
        <f>TRIM(IF('APH KIC KIA PC'!S174="WEB","",'2. Artikeldata Utökad'!T174))</f>
        <v/>
      </c>
      <c r="BT174" s="223"/>
      <c r="BU174" s="223"/>
      <c r="BV174" s="269" t="str">
        <f>TRIM(IF('APH KIC KIA PC'!M174&lt;&gt;200,'APH KIC KIA PC'!D174,'2. Artikeldata Utökad'!I174))</f>
        <v/>
      </c>
      <c r="BW174" s="269" t="str">
        <f>TRIM('2. Artikeldata Utökad'!D174)</f>
        <v/>
      </c>
      <c r="BX174" s="226" t="str">
        <f>LEFT('2. Artikeldata Utökad'!H174,1)</f>
        <v xml:space="preserve"> </v>
      </c>
      <c r="BY174" s="226" t="str">
        <f>TRIM(LEFT('2. Artikeldata Utökad'!J174,2))</f>
        <v/>
      </c>
      <c r="BZ174" s="227" t="s">
        <v>2005</v>
      </c>
      <c r="CA174" s="223"/>
      <c r="CB174" s="223"/>
      <c r="CC174" s="223"/>
      <c r="CD174" s="223"/>
      <c r="CE174" s="223"/>
    </row>
    <row r="175" spans="1:83" x14ac:dyDescent="0.25">
      <c r="A175" s="228">
        <v>171</v>
      </c>
      <c r="B175" s="228" t="str">
        <f>'APH KIC KIA PC'!I175</f>
        <v>Välj…</v>
      </c>
      <c r="C175" s="228" t="str">
        <f>'APH KIC KIA PC'!K175</f>
        <v>Välj…</v>
      </c>
      <c r="D175" s="227">
        <v>1</v>
      </c>
      <c r="E175" s="269" t="str">
        <f>TRIM('APH KIC KIA PC'!D175)</f>
        <v/>
      </c>
      <c r="F175" s="226" t="str">
        <f>TRIM('1. Artikeldata Grund'!E175)</f>
        <v/>
      </c>
      <c r="G175" s="275" t="s">
        <v>1895</v>
      </c>
      <c r="H175" s="223"/>
      <c r="I175" s="223"/>
      <c r="J175" s="223"/>
      <c r="K175" s="223"/>
      <c r="L175" s="223"/>
      <c r="M175" s="2" cm="1">
        <f t="array" ref="M175">IF('APH KIC KIA PC'!S175&lt;&gt;"WEB",1,_xlfn.IFS('APH KIC KIA PC'!K175=Tabeller!$AI$4,'APH KIC KIA PC'!Q175,'APH KIC KIA PC'!K175=Tabeller!$AI$5,106628))</f>
        <v>1</v>
      </c>
      <c r="N175" s="272" t="str" cm="1">
        <f t="array" ref="N175">TRIM(IFERROR(IF('APH KIC KIA PC'!M175=200,'2. Artikeldata Utökad'!I175,(_xlfn.IFS('APH KIC KIA PC'!K175=Tabeller!$AI$4,'1. Artikeldata Grund'!F175,AND('APH KIC KIA PC'!K175=Tabeller!$AI$5,'APH KIC KIA PC'!M175&lt;&gt;200),'APH KIC KIA PC'!D175,'APH KIC KIA PC'!M175=200,'2. Artikeldata Utökad'!I175))),""))</f>
        <v/>
      </c>
      <c r="O175" s="270" t="str">
        <f>'APH KIC KIA PC'!E175</f>
        <v/>
      </c>
      <c r="P175" s="269" t="str">
        <f>TRIM('APH KIC KIA PC'!R175)</f>
        <v/>
      </c>
      <c r="Q175" s="223"/>
      <c r="R175" s="271" t="str" cm="1">
        <f t="array" ref="R175">IFERROR(_xlfn.IFS('4. Inköpsdata'!M175=25%,41,'4. Inköpsdata'!M175=12%,42,'4. Inköpsdata'!M175=6%,43,'4. Inköpsdata'!M175="Momsfritt",38),"")</f>
        <v/>
      </c>
      <c r="S175" s="227" t="str">
        <f>'APH KIC KIA PC'!S175</f>
        <v xml:space="preserve">  Välj…</v>
      </c>
      <c r="T175" s="373" t="str">
        <f>'APH KIC KIA PC'!E175</f>
        <v/>
      </c>
      <c r="U175" s="227"/>
      <c r="V175" s="223"/>
      <c r="W175" s="223"/>
      <c r="X175" s="223"/>
      <c r="Y175" s="223"/>
      <c r="Z175" s="227" t="str">
        <f>TRIM(IF('1. Artikeldata Grund'!K175="","",IF('1. Artikeldata Grund'!K175=1,_xlfn.CONCAT('1. Artikeldata Grund'!K175," ","dag"),_xlfn.CONCAT('1. Artikeldata Grund'!K175," ","dagar"))))</f>
        <v/>
      </c>
      <c r="AA175" s="227" t="str">
        <f>TRIM(IF('1. Artikeldata Grund'!L175="","",IF('1. Artikeldata Grund'!L175=1,_xlfn.CONCAT('1. Artikeldata Grund'!L175," ","dag"),_xlfn.CONCAT('1. Artikeldata Grund'!L175," ","dagar"))))</f>
        <v/>
      </c>
      <c r="AB175" s="223"/>
      <c r="AC175" s="223"/>
      <c r="AD175" s="223"/>
      <c r="AE175" s="227">
        <v>1</v>
      </c>
      <c r="AF175" s="223"/>
      <c r="AG175" s="269" t="str">
        <f>TRIM('APH KIC KIA PC'!T175)</f>
        <v/>
      </c>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72" t="s">
        <v>2005</v>
      </c>
      <c r="BD175" s="272" t="str">
        <f>IF('2. Artikeldata Utökad'!G175="Välj…","",LEFT('2. Artikeldata Utökad'!G175,1))</f>
        <v xml:space="preserve"> </v>
      </c>
      <c r="BE175" s="223"/>
      <c r="BF175" s="223"/>
      <c r="BG175" s="223"/>
      <c r="BH175" s="223"/>
      <c r="BI175" s="223"/>
      <c r="BJ175" s="223"/>
      <c r="BK175" s="223"/>
      <c r="BL175" s="269" t="str">
        <f>TRIM(IF('APH KIC KIA PC'!S175="WEB","",'2. Artikeldata Utökad'!P175))</f>
        <v/>
      </c>
      <c r="BM175" s="269" t="str">
        <f>TRIM(IF('APH KIC KIA PC'!S175="WEB","",'2. Artikeldata Utökad'!Q175))</f>
        <v/>
      </c>
      <c r="BN175" s="269" t="str">
        <f>TRIM(IF('APH KIC KIA PC'!S175="WEB","",'2. Artikeldata Utökad'!R175))</f>
        <v/>
      </c>
      <c r="BO175" s="269" t="str">
        <f>IF('2. Artikeldata Utökad'!F175="","",'2. Artikeldata Utökad'!F175)</f>
        <v xml:space="preserve">  Välj…</v>
      </c>
      <c r="BP175" s="269" t="str">
        <f>TRIM(IF('2. Artikeldata Utökad'!E175="","",'2. Artikeldata Utökad'!E175))</f>
        <v/>
      </c>
      <c r="BQ175" s="269" t="str">
        <f>TRIM(IF('APH KIC KIA PC'!S175="WEB","",'2. Artikeldata Utökad'!S175))</f>
        <v/>
      </c>
      <c r="BR175" s="227">
        <v>1</v>
      </c>
      <c r="BS175" s="269" t="str">
        <f>TRIM(IF('APH KIC KIA PC'!S175="WEB","",'2. Artikeldata Utökad'!T175))</f>
        <v/>
      </c>
      <c r="BT175" s="223"/>
      <c r="BU175" s="223"/>
      <c r="BV175" s="269" t="str">
        <f>TRIM(IF('APH KIC KIA PC'!M175&lt;&gt;200,'APH KIC KIA PC'!D175,'2. Artikeldata Utökad'!I175))</f>
        <v/>
      </c>
      <c r="BW175" s="269" t="str">
        <f>TRIM('2. Artikeldata Utökad'!D175)</f>
        <v/>
      </c>
      <c r="BX175" s="226" t="str">
        <f>LEFT('2. Artikeldata Utökad'!H175,1)</f>
        <v xml:space="preserve"> </v>
      </c>
      <c r="BY175" s="226" t="str">
        <f>TRIM(LEFT('2. Artikeldata Utökad'!J175,2))</f>
        <v/>
      </c>
      <c r="BZ175" s="227" t="s">
        <v>2005</v>
      </c>
      <c r="CA175" s="223"/>
      <c r="CB175" s="223"/>
      <c r="CC175" s="223"/>
      <c r="CD175" s="223"/>
      <c r="CE175" s="223"/>
    </row>
    <row r="176" spans="1:83" x14ac:dyDescent="0.25">
      <c r="A176" s="228">
        <v>172</v>
      </c>
      <c r="B176" s="228" t="str">
        <f>'APH KIC KIA PC'!I176</f>
        <v>Välj…</v>
      </c>
      <c r="C176" s="228" t="str">
        <f>'APH KIC KIA PC'!K176</f>
        <v>Välj…</v>
      </c>
      <c r="D176" s="227">
        <v>1</v>
      </c>
      <c r="E176" s="269" t="str">
        <f>TRIM('APH KIC KIA PC'!D176)</f>
        <v/>
      </c>
      <c r="F176" s="226" t="str">
        <f>TRIM('1. Artikeldata Grund'!E176)</f>
        <v/>
      </c>
      <c r="G176" s="275" t="s">
        <v>1895</v>
      </c>
      <c r="H176" s="223"/>
      <c r="I176" s="223"/>
      <c r="J176" s="223"/>
      <c r="K176" s="223"/>
      <c r="L176" s="223"/>
      <c r="M176" s="2" cm="1">
        <f t="array" ref="M176">IF('APH KIC KIA PC'!S176&lt;&gt;"WEB",1,_xlfn.IFS('APH KIC KIA PC'!K176=Tabeller!$AI$4,'APH KIC KIA PC'!Q176,'APH KIC KIA PC'!K176=Tabeller!$AI$5,106628))</f>
        <v>1</v>
      </c>
      <c r="N176" s="272" t="str" cm="1">
        <f t="array" ref="N176">TRIM(IFERROR(IF('APH KIC KIA PC'!M176=200,'2. Artikeldata Utökad'!I176,(_xlfn.IFS('APH KIC KIA PC'!K176=Tabeller!$AI$4,'1. Artikeldata Grund'!F176,AND('APH KIC KIA PC'!K176=Tabeller!$AI$5,'APH KIC KIA PC'!M176&lt;&gt;200),'APH KIC KIA PC'!D176,'APH KIC KIA PC'!M176=200,'2. Artikeldata Utökad'!I176))),""))</f>
        <v/>
      </c>
      <c r="O176" s="270" t="str">
        <f>'APH KIC KIA PC'!E176</f>
        <v/>
      </c>
      <c r="P176" s="269" t="str">
        <f>TRIM('APH KIC KIA PC'!R176)</f>
        <v/>
      </c>
      <c r="Q176" s="223"/>
      <c r="R176" s="271" t="str" cm="1">
        <f t="array" ref="R176">IFERROR(_xlfn.IFS('4. Inköpsdata'!M176=25%,41,'4. Inköpsdata'!M176=12%,42,'4. Inköpsdata'!M176=6%,43,'4. Inköpsdata'!M176="Momsfritt",38),"")</f>
        <v/>
      </c>
      <c r="S176" s="227" t="str">
        <f>'APH KIC KIA PC'!S176</f>
        <v xml:space="preserve">  Välj…</v>
      </c>
      <c r="T176" s="373" t="str">
        <f>'APH KIC KIA PC'!E176</f>
        <v/>
      </c>
      <c r="U176" s="227"/>
      <c r="V176" s="223"/>
      <c r="W176" s="223"/>
      <c r="X176" s="223"/>
      <c r="Y176" s="223"/>
      <c r="Z176" s="227" t="str">
        <f>TRIM(IF('1. Artikeldata Grund'!K176="","",IF('1. Artikeldata Grund'!K176=1,_xlfn.CONCAT('1. Artikeldata Grund'!K176," ","dag"),_xlfn.CONCAT('1. Artikeldata Grund'!K176," ","dagar"))))</f>
        <v/>
      </c>
      <c r="AA176" s="227" t="str">
        <f>TRIM(IF('1. Artikeldata Grund'!L176="","",IF('1. Artikeldata Grund'!L176=1,_xlfn.CONCAT('1. Artikeldata Grund'!L176," ","dag"),_xlfn.CONCAT('1. Artikeldata Grund'!L176," ","dagar"))))</f>
        <v/>
      </c>
      <c r="AB176" s="223"/>
      <c r="AC176" s="223"/>
      <c r="AD176" s="223"/>
      <c r="AE176" s="227">
        <v>1</v>
      </c>
      <c r="AF176" s="223"/>
      <c r="AG176" s="269" t="str">
        <f>TRIM('APH KIC KIA PC'!T176)</f>
        <v/>
      </c>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72" t="s">
        <v>2005</v>
      </c>
      <c r="BD176" s="272" t="str">
        <f>IF('2. Artikeldata Utökad'!G176="Välj…","",LEFT('2. Artikeldata Utökad'!G176,1))</f>
        <v xml:space="preserve"> </v>
      </c>
      <c r="BE176" s="223"/>
      <c r="BF176" s="223"/>
      <c r="BG176" s="223"/>
      <c r="BH176" s="223"/>
      <c r="BI176" s="223"/>
      <c r="BJ176" s="223"/>
      <c r="BK176" s="223"/>
      <c r="BL176" s="269" t="str">
        <f>TRIM(IF('APH KIC KIA PC'!S176="WEB","",'2. Artikeldata Utökad'!P176))</f>
        <v/>
      </c>
      <c r="BM176" s="269" t="str">
        <f>TRIM(IF('APH KIC KIA PC'!S176="WEB","",'2. Artikeldata Utökad'!Q176))</f>
        <v/>
      </c>
      <c r="BN176" s="269" t="str">
        <f>TRIM(IF('APH KIC KIA PC'!S176="WEB","",'2. Artikeldata Utökad'!R176))</f>
        <v/>
      </c>
      <c r="BO176" s="269" t="str">
        <f>IF('2. Artikeldata Utökad'!F176="","",'2. Artikeldata Utökad'!F176)</f>
        <v xml:space="preserve">  Välj…</v>
      </c>
      <c r="BP176" s="269" t="str">
        <f>TRIM(IF('2. Artikeldata Utökad'!E176="","",'2. Artikeldata Utökad'!E176))</f>
        <v/>
      </c>
      <c r="BQ176" s="269" t="str">
        <f>TRIM(IF('APH KIC KIA PC'!S176="WEB","",'2. Artikeldata Utökad'!S176))</f>
        <v/>
      </c>
      <c r="BR176" s="227">
        <v>1</v>
      </c>
      <c r="BS176" s="269" t="str">
        <f>TRIM(IF('APH KIC KIA PC'!S176="WEB","",'2. Artikeldata Utökad'!T176))</f>
        <v/>
      </c>
      <c r="BT176" s="223"/>
      <c r="BU176" s="223"/>
      <c r="BV176" s="269" t="str">
        <f>TRIM(IF('APH KIC KIA PC'!M176&lt;&gt;200,'APH KIC KIA PC'!D176,'2. Artikeldata Utökad'!I176))</f>
        <v/>
      </c>
      <c r="BW176" s="269" t="str">
        <f>TRIM('2. Artikeldata Utökad'!D176)</f>
        <v/>
      </c>
      <c r="BX176" s="226" t="str">
        <f>LEFT('2. Artikeldata Utökad'!H176,1)</f>
        <v xml:space="preserve"> </v>
      </c>
      <c r="BY176" s="226" t="str">
        <f>TRIM(LEFT('2. Artikeldata Utökad'!J176,2))</f>
        <v/>
      </c>
      <c r="BZ176" s="227" t="s">
        <v>2005</v>
      </c>
      <c r="CA176" s="223"/>
      <c r="CB176" s="223"/>
      <c r="CC176" s="223"/>
      <c r="CD176" s="223"/>
      <c r="CE176" s="223"/>
    </row>
    <row r="177" spans="1:83" x14ac:dyDescent="0.25">
      <c r="A177" s="225">
        <v>173</v>
      </c>
      <c r="B177" s="228" t="str">
        <f>'APH KIC KIA PC'!I177</f>
        <v>Välj…</v>
      </c>
      <c r="C177" s="228" t="str">
        <f>'APH KIC KIA PC'!K177</f>
        <v>Välj…</v>
      </c>
      <c r="D177" s="227">
        <v>1</v>
      </c>
      <c r="E177" s="269" t="str">
        <f>TRIM('APH KIC KIA PC'!D177)</f>
        <v/>
      </c>
      <c r="F177" s="226" t="str">
        <f>TRIM('1. Artikeldata Grund'!E177)</f>
        <v/>
      </c>
      <c r="G177" s="275" t="s">
        <v>1895</v>
      </c>
      <c r="H177" s="223"/>
      <c r="I177" s="223"/>
      <c r="J177" s="223"/>
      <c r="K177" s="223"/>
      <c r="L177" s="223"/>
      <c r="M177" s="2" cm="1">
        <f t="array" ref="M177">IF('APH KIC KIA PC'!S177&lt;&gt;"WEB",1,_xlfn.IFS('APH KIC KIA PC'!K177=Tabeller!$AI$4,'APH KIC KIA PC'!Q177,'APH KIC KIA PC'!K177=Tabeller!$AI$5,106628))</f>
        <v>1</v>
      </c>
      <c r="N177" s="272" t="str" cm="1">
        <f t="array" ref="N177">TRIM(IFERROR(IF('APH KIC KIA PC'!M177=200,'2. Artikeldata Utökad'!I177,(_xlfn.IFS('APH KIC KIA PC'!K177=Tabeller!$AI$4,'1. Artikeldata Grund'!F177,AND('APH KIC KIA PC'!K177=Tabeller!$AI$5,'APH KIC KIA PC'!M177&lt;&gt;200),'APH KIC KIA PC'!D177,'APH KIC KIA PC'!M177=200,'2. Artikeldata Utökad'!I177))),""))</f>
        <v/>
      </c>
      <c r="O177" s="270" t="str">
        <f>'APH KIC KIA PC'!E177</f>
        <v/>
      </c>
      <c r="P177" s="269" t="str">
        <f>TRIM('APH KIC KIA PC'!R177)</f>
        <v/>
      </c>
      <c r="Q177" s="223"/>
      <c r="R177" s="271" t="str" cm="1">
        <f t="array" ref="R177">IFERROR(_xlfn.IFS('4. Inköpsdata'!M177=25%,41,'4. Inköpsdata'!M177=12%,42,'4. Inköpsdata'!M177=6%,43,'4. Inköpsdata'!M177="Momsfritt",38),"")</f>
        <v/>
      </c>
      <c r="S177" s="227" t="str">
        <f>'APH KIC KIA PC'!S177</f>
        <v xml:space="preserve">  Välj…</v>
      </c>
      <c r="T177" s="373" t="str">
        <f>'APH KIC KIA PC'!E177</f>
        <v/>
      </c>
      <c r="U177" s="227"/>
      <c r="V177" s="223"/>
      <c r="W177" s="223"/>
      <c r="X177" s="223"/>
      <c r="Y177" s="223"/>
      <c r="Z177" s="227" t="str">
        <f>TRIM(IF('1. Artikeldata Grund'!K177="","",IF('1. Artikeldata Grund'!K177=1,_xlfn.CONCAT('1. Artikeldata Grund'!K177," ","dag"),_xlfn.CONCAT('1. Artikeldata Grund'!K177," ","dagar"))))</f>
        <v/>
      </c>
      <c r="AA177" s="227" t="str">
        <f>TRIM(IF('1. Artikeldata Grund'!L177="","",IF('1. Artikeldata Grund'!L177=1,_xlfn.CONCAT('1. Artikeldata Grund'!L177," ","dag"),_xlfn.CONCAT('1. Artikeldata Grund'!L177," ","dagar"))))</f>
        <v/>
      </c>
      <c r="AB177" s="223"/>
      <c r="AC177" s="223"/>
      <c r="AD177" s="223"/>
      <c r="AE177" s="227">
        <v>1</v>
      </c>
      <c r="AF177" s="223"/>
      <c r="AG177" s="269" t="str">
        <f>TRIM('APH KIC KIA PC'!T177)</f>
        <v/>
      </c>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72" t="s">
        <v>2005</v>
      </c>
      <c r="BD177" s="272" t="str">
        <f>IF('2. Artikeldata Utökad'!G177="Välj…","",LEFT('2. Artikeldata Utökad'!G177,1))</f>
        <v xml:space="preserve"> </v>
      </c>
      <c r="BE177" s="223"/>
      <c r="BF177" s="223"/>
      <c r="BG177" s="223"/>
      <c r="BH177" s="223"/>
      <c r="BI177" s="223"/>
      <c r="BJ177" s="223"/>
      <c r="BK177" s="223"/>
      <c r="BL177" s="269" t="str">
        <f>TRIM(IF('APH KIC KIA PC'!S177="WEB","",'2. Artikeldata Utökad'!P177))</f>
        <v/>
      </c>
      <c r="BM177" s="269" t="str">
        <f>TRIM(IF('APH KIC KIA PC'!S177="WEB","",'2. Artikeldata Utökad'!Q177))</f>
        <v/>
      </c>
      <c r="BN177" s="269" t="str">
        <f>TRIM(IF('APH KIC KIA PC'!S177="WEB","",'2. Artikeldata Utökad'!R177))</f>
        <v/>
      </c>
      <c r="BO177" s="269" t="str">
        <f>IF('2. Artikeldata Utökad'!F177="","",'2. Artikeldata Utökad'!F177)</f>
        <v xml:space="preserve">  Välj…</v>
      </c>
      <c r="BP177" s="269" t="str">
        <f>TRIM(IF('2. Artikeldata Utökad'!E177="","",'2. Artikeldata Utökad'!E177))</f>
        <v/>
      </c>
      <c r="BQ177" s="269" t="str">
        <f>TRIM(IF('APH KIC KIA PC'!S177="WEB","",'2. Artikeldata Utökad'!S177))</f>
        <v/>
      </c>
      <c r="BR177" s="227">
        <v>1</v>
      </c>
      <c r="BS177" s="269" t="str">
        <f>TRIM(IF('APH KIC KIA PC'!S177="WEB","",'2. Artikeldata Utökad'!T177))</f>
        <v/>
      </c>
      <c r="BT177" s="223"/>
      <c r="BU177" s="223"/>
      <c r="BV177" s="269" t="str">
        <f>TRIM(IF('APH KIC KIA PC'!M177&lt;&gt;200,'APH KIC KIA PC'!D177,'2. Artikeldata Utökad'!I177))</f>
        <v/>
      </c>
      <c r="BW177" s="269" t="str">
        <f>TRIM('2. Artikeldata Utökad'!D177)</f>
        <v/>
      </c>
      <c r="BX177" s="226" t="str">
        <f>LEFT('2. Artikeldata Utökad'!H177,1)</f>
        <v xml:space="preserve"> </v>
      </c>
      <c r="BY177" s="226" t="str">
        <f>TRIM(LEFT('2. Artikeldata Utökad'!J177,2))</f>
        <v/>
      </c>
      <c r="BZ177" s="227" t="s">
        <v>2005</v>
      </c>
      <c r="CA177" s="223"/>
      <c r="CB177" s="223"/>
      <c r="CC177" s="223"/>
      <c r="CD177" s="223"/>
      <c r="CE177" s="223"/>
    </row>
    <row r="178" spans="1:83" x14ac:dyDescent="0.25">
      <c r="A178" s="228">
        <v>174</v>
      </c>
      <c r="B178" s="228" t="str">
        <f>'APH KIC KIA PC'!I178</f>
        <v>Välj…</v>
      </c>
      <c r="C178" s="228" t="str">
        <f>'APH KIC KIA PC'!K178</f>
        <v>Välj…</v>
      </c>
      <c r="D178" s="227">
        <v>1</v>
      </c>
      <c r="E178" s="269" t="str">
        <f>TRIM('APH KIC KIA PC'!D178)</f>
        <v/>
      </c>
      <c r="F178" s="226" t="str">
        <f>TRIM('1. Artikeldata Grund'!E178)</f>
        <v/>
      </c>
      <c r="G178" s="275" t="s">
        <v>1895</v>
      </c>
      <c r="H178" s="223"/>
      <c r="I178" s="223"/>
      <c r="J178" s="223"/>
      <c r="K178" s="223"/>
      <c r="L178" s="223"/>
      <c r="M178" s="2" cm="1">
        <f t="array" ref="M178">IF('APH KIC KIA PC'!S178&lt;&gt;"WEB",1,_xlfn.IFS('APH KIC KIA PC'!K178=Tabeller!$AI$4,'APH KIC KIA PC'!Q178,'APH KIC KIA PC'!K178=Tabeller!$AI$5,106628))</f>
        <v>1</v>
      </c>
      <c r="N178" s="272" t="str" cm="1">
        <f t="array" ref="N178">TRIM(IFERROR(IF('APH KIC KIA PC'!M178=200,'2. Artikeldata Utökad'!I178,(_xlfn.IFS('APH KIC KIA PC'!K178=Tabeller!$AI$4,'1. Artikeldata Grund'!F178,AND('APH KIC KIA PC'!K178=Tabeller!$AI$5,'APH KIC KIA PC'!M178&lt;&gt;200),'APH KIC KIA PC'!D178,'APH KIC KIA PC'!M178=200,'2. Artikeldata Utökad'!I178))),""))</f>
        <v/>
      </c>
      <c r="O178" s="270" t="str">
        <f>'APH KIC KIA PC'!E178</f>
        <v/>
      </c>
      <c r="P178" s="269" t="str">
        <f>TRIM('APH KIC KIA PC'!R178)</f>
        <v/>
      </c>
      <c r="Q178" s="223"/>
      <c r="R178" s="271" t="str" cm="1">
        <f t="array" ref="R178">IFERROR(_xlfn.IFS('4. Inköpsdata'!M178=25%,41,'4. Inköpsdata'!M178=12%,42,'4. Inköpsdata'!M178=6%,43,'4. Inköpsdata'!M178="Momsfritt",38),"")</f>
        <v/>
      </c>
      <c r="S178" s="227" t="str">
        <f>'APH KIC KIA PC'!S178</f>
        <v xml:space="preserve">  Välj…</v>
      </c>
      <c r="T178" s="373" t="str">
        <f>'APH KIC KIA PC'!E178</f>
        <v/>
      </c>
      <c r="U178" s="227"/>
      <c r="V178" s="223"/>
      <c r="W178" s="223"/>
      <c r="X178" s="223"/>
      <c r="Y178" s="223"/>
      <c r="Z178" s="227" t="str">
        <f>TRIM(IF('1. Artikeldata Grund'!K178="","",IF('1. Artikeldata Grund'!K178=1,_xlfn.CONCAT('1. Artikeldata Grund'!K178," ","dag"),_xlfn.CONCAT('1. Artikeldata Grund'!K178," ","dagar"))))</f>
        <v/>
      </c>
      <c r="AA178" s="227" t="str">
        <f>TRIM(IF('1. Artikeldata Grund'!L178="","",IF('1. Artikeldata Grund'!L178=1,_xlfn.CONCAT('1. Artikeldata Grund'!L178," ","dag"),_xlfn.CONCAT('1. Artikeldata Grund'!L178," ","dagar"))))</f>
        <v/>
      </c>
      <c r="AB178" s="223"/>
      <c r="AC178" s="223"/>
      <c r="AD178" s="223"/>
      <c r="AE178" s="227">
        <v>1</v>
      </c>
      <c r="AF178" s="223"/>
      <c r="AG178" s="269" t="str">
        <f>TRIM('APH KIC KIA PC'!T178)</f>
        <v/>
      </c>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72" t="s">
        <v>2005</v>
      </c>
      <c r="BD178" s="272" t="str">
        <f>IF('2. Artikeldata Utökad'!G178="Välj…","",LEFT('2. Artikeldata Utökad'!G178,1))</f>
        <v xml:space="preserve"> </v>
      </c>
      <c r="BE178" s="223"/>
      <c r="BF178" s="223"/>
      <c r="BG178" s="223"/>
      <c r="BH178" s="223"/>
      <c r="BI178" s="223"/>
      <c r="BJ178" s="223"/>
      <c r="BK178" s="223"/>
      <c r="BL178" s="269" t="str">
        <f>TRIM(IF('APH KIC KIA PC'!S178="WEB","",'2. Artikeldata Utökad'!P178))</f>
        <v/>
      </c>
      <c r="BM178" s="269" t="str">
        <f>TRIM(IF('APH KIC KIA PC'!S178="WEB","",'2. Artikeldata Utökad'!Q178))</f>
        <v/>
      </c>
      <c r="BN178" s="269" t="str">
        <f>TRIM(IF('APH KIC KIA PC'!S178="WEB","",'2. Artikeldata Utökad'!R178))</f>
        <v/>
      </c>
      <c r="BO178" s="269" t="str">
        <f>IF('2. Artikeldata Utökad'!F178="","",'2. Artikeldata Utökad'!F178)</f>
        <v xml:space="preserve">  Välj…</v>
      </c>
      <c r="BP178" s="269" t="str">
        <f>TRIM(IF('2. Artikeldata Utökad'!E178="","",'2. Artikeldata Utökad'!E178))</f>
        <v/>
      </c>
      <c r="BQ178" s="269" t="str">
        <f>TRIM(IF('APH KIC KIA PC'!S178="WEB","",'2. Artikeldata Utökad'!S178))</f>
        <v/>
      </c>
      <c r="BR178" s="227">
        <v>1</v>
      </c>
      <c r="BS178" s="269" t="str">
        <f>TRIM(IF('APH KIC KIA PC'!S178="WEB","",'2. Artikeldata Utökad'!T178))</f>
        <v/>
      </c>
      <c r="BT178" s="223"/>
      <c r="BU178" s="223"/>
      <c r="BV178" s="269" t="str">
        <f>TRIM(IF('APH KIC KIA PC'!M178&lt;&gt;200,'APH KIC KIA PC'!D178,'2. Artikeldata Utökad'!I178))</f>
        <v/>
      </c>
      <c r="BW178" s="269" t="str">
        <f>TRIM('2. Artikeldata Utökad'!D178)</f>
        <v/>
      </c>
      <c r="BX178" s="226" t="str">
        <f>LEFT('2. Artikeldata Utökad'!H178,1)</f>
        <v xml:space="preserve"> </v>
      </c>
      <c r="BY178" s="226" t="str">
        <f>TRIM(LEFT('2. Artikeldata Utökad'!J178,2))</f>
        <v/>
      </c>
      <c r="BZ178" s="227" t="s">
        <v>2005</v>
      </c>
      <c r="CA178" s="223"/>
      <c r="CB178" s="223"/>
      <c r="CC178" s="223"/>
      <c r="CD178" s="223"/>
      <c r="CE178" s="223"/>
    </row>
    <row r="179" spans="1:83" x14ac:dyDescent="0.25">
      <c r="A179" s="228">
        <v>175</v>
      </c>
      <c r="B179" s="228" t="str">
        <f>'APH KIC KIA PC'!I179</f>
        <v>Välj…</v>
      </c>
      <c r="C179" s="228" t="str">
        <f>'APH KIC KIA PC'!K179</f>
        <v>Välj…</v>
      </c>
      <c r="D179" s="227">
        <v>1</v>
      </c>
      <c r="E179" s="269" t="str">
        <f>TRIM('APH KIC KIA PC'!D179)</f>
        <v/>
      </c>
      <c r="F179" s="226" t="str">
        <f>TRIM('1. Artikeldata Grund'!E179)</f>
        <v/>
      </c>
      <c r="G179" s="275" t="s">
        <v>1895</v>
      </c>
      <c r="H179" s="223"/>
      <c r="I179" s="223"/>
      <c r="J179" s="223"/>
      <c r="K179" s="223"/>
      <c r="L179" s="223"/>
      <c r="M179" s="2" cm="1">
        <f t="array" ref="M179">IF('APH KIC KIA PC'!S179&lt;&gt;"WEB",1,_xlfn.IFS('APH KIC KIA PC'!K179=Tabeller!$AI$4,'APH KIC KIA PC'!Q179,'APH KIC KIA PC'!K179=Tabeller!$AI$5,106628))</f>
        <v>1</v>
      </c>
      <c r="N179" s="272" t="str" cm="1">
        <f t="array" ref="N179">TRIM(IFERROR(IF('APH KIC KIA PC'!M179=200,'2. Artikeldata Utökad'!I179,(_xlfn.IFS('APH KIC KIA PC'!K179=Tabeller!$AI$4,'1. Artikeldata Grund'!F179,AND('APH KIC KIA PC'!K179=Tabeller!$AI$5,'APH KIC KIA PC'!M179&lt;&gt;200),'APH KIC KIA PC'!D179,'APH KIC KIA PC'!M179=200,'2. Artikeldata Utökad'!I179))),""))</f>
        <v/>
      </c>
      <c r="O179" s="270" t="str">
        <f>'APH KIC KIA PC'!E179</f>
        <v/>
      </c>
      <c r="P179" s="269" t="str">
        <f>TRIM('APH KIC KIA PC'!R179)</f>
        <v/>
      </c>
      <c r="Q179" s="223"/>
      <c r="R179" s="271" t="str" cm="1">
        <f t="array" ref="R179">IFERROR(_xlfn.IFS('4. Inköpsdata'!M179=25%,41,'4. Inköpsdata'!M179=12%,42,'4. Inköpsdata'!M179=6%,43,'4. Inköpsdata'!M179="Momsfritt",38),"")</f>
        <v/>
      </c>
      <c r="S179" s="227" t="str">
        <f>'APH KIC KIA PC'!S179</f>
        <v xml:space="preserve">  Välj…</v>
      </c>
      <c r="T179" s="373" t="str">
        <f>'APH KIC KIA PC'!E179</f>
        <v/>
      </c>
      <c r="U179" s="227"/>
      <c r="V179" s="223"/>
      <c r="W179" s="223"/>
      <c r="X179" s="223"/>
      <c r="Y179" s="223"/>
      <c r="Z179" s="227" t="str">
        <f>TRIM(IF('1. Artikeldata Grund'!K179="","",IF('1. Artikeldata Grund'!K179=1,_xlfn.CONCAT('1. Artikeldata Grund'!K179," ","dag"),_xlfn.CONCAT('1. Artikeldata Grund'!K179," ","dagar"))))</f>
        <v/>
      </c>
      <c r="AA179" s="227" t="str">
        <f>TRIM(IF('1. Artikeldata Grund'!L179="","",IF('1. Artikeldata Grund'!L179=1,_xlfn.CONCAT('1. Artikeldata Grund'!L179," ","dag"),_xlfn.CONCAT('1. Artikeldata Grund'!L179," ","dagar"))))</f>
        <v/>
      </c>
      <c r="AB179" s="223"/>
      <c r="AC179" s="223"/>
      <c r="AD179" s="223"/>
      <c r="AE179" s="227">
        <v>1</v>
      </c>
      <c r="AF179" s="223"/>
      <c r="AG179" s="269" t="str">
        <f>TRIM('APH KIC KIA PC'!T179)</f>
        <v/>
      </c>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72" t="s">
        <v>2005</v>
      </c>
      <c r="BD179" s="272" t="str">
        <f>IF('2. Artikeldata Utökad'!G179="Välj…","",LEFT('2. Artikeldata Utökad'!G179,1))</f>
        <v xml:space="preserve"> </v>
      </c>
      <c r="BE179" s="223"/>
      <c r="BF179" s="223"/>
      <c r="BG179" s="223"/>
      <c r="BH179" s="223"/>
      <c r="BI179" s="223"/>
      <c r="BJ179" s="223"/>
      <c r="BK179" s="223"/>
      <c r="BL179" s="269" t="str">
        <f>TRIM(IF('APH KIC KIA PC'!S179="WEB","",'2. Artikeldata Utökad'!P179))</f>
        <v/>
      </c>
      <c r="BM179" s="269" t="str">
        <f>TRIM(IF('APH KIC KIA PC'!S179="WEB","",'2. Artikeldata Utökad'!Q179))</f>
        <v/>
      </c>
      <c r="BN179" s="269" t="str">
        <f>TRIM(IF('APH KIC KIA PC'!S179="WEB","",'2. Artikeldata Utökad'!R179))</f>
        <v/>
      </c>
      <c r="BO179" s="269" t="str">
        <f>IF('2. Artikeldata Utökad'!F179="","",'2. Artikeldata Utökad'!F179)</f>
        <v xml:space="preserve">  Välj…</v>
      </c>
      <c r="BP179" s="269" t="str">
        <f>TRIM(IF('2. Artikeldata Utökad'!E179="","",'2. Artikeldata Utökad'!E179))</f>
        <v/>
      </c>
      <c r="BQ179" s="269" t="str">
        <f>TRIM(IF('APH KIC KIA PC'!S179="WEB","",'2. Artikeldata Utökad'!S179))</f>
        <v/>
      </c>
      <c r="BR179" s="227">
        <v>1</v>
      </c>
      <c r="BS179" s="269" t="str">
        <f>TRIM(IF('APH KIC KIA PC'!S179="WEB","",'2. Artikeldata Utökad'!T179))</f>
        <v/>
      </c>
      <c r="BT179" s="223"/>
      <c r="BU179" s="223"/>
      <c r="BV179" s="269" t="str">
        <f>TRIM(IF('APH KIC KIA PC'!M179&lt;&gt;200,'APH KIC KIA PC'!D179,'2. Artikeldata Utökad'!I179))</f>
        <v/>
      </c>
      <c r="BW179" s="269" t="str">
        <f>TRIM('2. Artikeldata Utökad'!D179)</f>
        <v/>
      </c>
      <c r="BX179" s="226" t="str">
        <f>LEFT('2. Artikeldata Utökad'!H179,1)</f>
        <v xml:space="preserve"> </v>
      </c>
      <c r="BY179" s="226" t="str">
        <f>TRIM(LEFT('2. Artikeldata Utökad'!J179,2))</f>
        <v/>
      </c>
      <c r="BZ179" s="227" t="s">
        <v>2005</v>
      </c>
      <c r="CA179" s="223"/>
      <c r="CB179" s="223"/>
      <c r="CC179" s="223"/>
      <c r="CD179" s="223"/>
      <c r="CE179" s="223"/>
    </row>
    <row r="180" spans="1:83" x14ac:dyDescent="0.25">
      <c r="A180" s="228">
        <v>176</v>
      </c>
      <c r="B180" s="228" t="str">
        <f>'APH KIC KIA PC'!I180</f>
        <v>Välj…</v>
      </c>
      <c r="C180" s="228" t="str">
        <f>'APH KIC KIA PC'!K180</f>
        <v>Välj…</v>
      </c>
      <c r="D180" s="227">
        <v>1</v>
      </c>
      <c r="E180" s="269" t="str">
        <f>TRIM('APH KIC KIA PC'!D180)</f>
        <v/>
      </c>
      <c r="F180" s="226" t="str">
        <f>TRIM('1. Artikeldata Grund'!E180)</f>
        <v/>
      </c>
      <c r="G180" s="275" t="s">
        <v>1895</v>
      </c>
      <c r="H180" s="223"/>
      <c r="I180" s="223"/>
      <c r="J180" s="223"/>
      <c r="K180" s="223"/>
      <c r="L180" s="223"/>
      <c r="M180" s="2" cm="1">
        <f t="array" ref="M180">IF('APH KIC KIA PC'!S180&lt;&gt;"WEB",1,_xlfn.IFS('APH KIC KIA PC'!K180=Tabeller!$AI$4,'APH KIC KIA PC'!Q180,'APH KIC KIA PC'!K180=Tabeller!$AI$5,106628))</f>
        <v>1</v>
      </c>
      <c r="N180" s="272" t="str" cm="1">
        <f t="array" ref="N180">TRIM(IFERROR(IF('APH KIC KIA PC'!M180=200,'2. Artikeldata Utökad'!I180,(_xlfn.IFS('APH KIC KIA PC'!K180=Tabeller!$AI$4,'1. Artikeldata Grund'!F180,AND('APH KIC KIA PC'!K180=Tabeller!$AI$5,'APH KIC KIA PC'!M180&lt;&gt;200),'APH KIC KIA PC'!D180,'APH KIC KIA PC'!M180=200,'2. Artikeldata Utökad'!I180))),""))</f>
        <v/>
      </c>
      <c r="O180" s="270" t="str">
        <f>'APH KIC KIA PC'!E180</f>
        <v/>
      </c>
      <c r="P180" s="269" t="str">
        <f>TRIM('APH KIC KIA PC'!R180)</f>
        <v/>
      </c>
      <c r="Q180" s="223"/>
      <c r="R180" s="271" t="str" cm="1">
        <f t="array" ref="R180">IFERROR(_xlfn.IFS('4. Inköpsdata'!M180=25%,41,'4. Inköpsdata'!M180=12%,42,'4. Inköpsdata'!M180=6%,43,'4. Inköpsdata'!M180="Momsfritt",38),"")</f>
        <v/>
      </c>
      <c r="S180" s="227" t="str">
        <f>'APH KIC KIA PC'!S180</f>
        <v xml:space="preserve">  Välj…</v>
      </c>
      <c r="T180" s="373" t="str">
        <f>'APH KIC KIA PC'!E180</f>
        <v/>
      </c>
      <c r="U180" s="227"/>
      <c r="V180" s="223"/>
      <c r="W180" s="223"/>
      <c r="X180" s="223"/>
      <c r="Y180" s="223"/>
      <c r="Z180" s="227" t="str">
        <f>TRIM(IF('1. Artikeldata Grund'!K180="","",IF('1. Artikeldata Grund'!K180=1,_xlfn.CONCAT('1. Artikeldata Grund'!K180," ","dag"),_xlfn.CONCAT('1. Artikeldata Grund'!K180," ","dagar"))))</f>
        <v/>
      </c>
      <c r="AA180" s="227" t="str">
        <f>TRIM(IF('1. Artikeldata Grund'!L180="","",IF('1. Artikeldata Grund'!L180=1,_xlfn.CONCAT('1. Artikeldata Grund'!L180," ","dag"),_xlfn.CONCAT('1. Artikeldata Grund'!L180," ","dagar"))))</f>
        <v/>
      </c>
      <c r="AB180" s="223"/>
      <c r="AC180" s="223"/>
      <c r="AD180" s="223"/>
      <c r="AE180" s="227">
        <v>1</v>
      </c>
      <c r="AF180" s="223"/>
      <c r="AG180" s="269" t="str">
        <f>TRIM('APH KIC KIA PC'!T180)</f>
        <v/>
      </c>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72" t="s">
        <v>2005</v>
      </c>
      <c r="BD180" s="272" t="str">
        <f>IF('2. Artikeldata Utökad'!G180="Välj…","",LEFT('2. Artikeldata Utökad'!G180,1))</f>
        <v xml:space="preserve"> </v>
      </c>
      <c r="BE180" s="223"/>
      <c r="BF180" s="223"/>
      <c r="BG180" s="223"/>
      <c r="BH180" s="223"/>
      <c r="BI180" s="223"/>
      <c r="BJ180" s="223"/>
      <c r="BK180" s="223"/>
      <c r="BL180" s="269" t="str">
        <f>TRIM(IF('APH KIC KIA PC'!S180="WEB","",'2. Artikeldata Utökad'!P180))</f>
        <v/>
      </c>
      <c r="BM180" s="269" t="str">
        <f>TRIM(IF('APH KIC KIA PC'!S180="WEB","",'2. Artikeldata Utökad'!Q180))</f>
        <v/>
      </c>
      <c r="BN180" s="269" t="str">
        <f>TRIM(IF('APH KIC KIA PC'!S180="WEB","",'2. Artikeldata Utökad'!R180))</f>
        <v/>
      </c>
      <c r="BO180" s="269" t="str">
        <f>IF('2. Artikeldata Utökad'!F180="","",'2. Artikeldata Utökad'!F180)</f>
        <v xml:space="preserve">  Välj…</v>
      </c>
      <c r="BP180" s="269" t="str">
        <f>TRIM(IF('2. Artikeldata Utökad'!E180="","",'2. Artikeldata Utökad'!E180))</f>
        <v/>
      </c>
      <c r="BQ180" s="269" t="str">
        <f>TRIM(IF('APH KIC KIA PC'!S180="WEB","",'2. Artikeldata Utökad'!S180))</f>
        <v/>
      </c>
      <c r="BR180" s="227">
        <v>1</v>
      </c>
      <c r="BS180" s="269" t="str">
        <f>TRIM(IF('APH KIC KIA PC'!S180="WEB","",'2. Artikeldata Utökad'!T180))</f>
        <v/>
      </c>
      <c r="BT180" s="223"/>
      <c r="BU180" s="223"/>
      <c r="BV180" s="269" t="str">
        <f>TRIM(IF('APH KIC KIA PC'!M180&lt;&gt;200,'APH KIC KIA PC'!D180,'2. Artikeldata Utökad'!I180))</f>
        <v/>
      </c>
      <c r="BW180" s="269" t="str">
        <f>TRIM('2. Artikeldata Utökad'!D180)</f>
        <v/>
      </c>
      <c r="BX180" s="226" t="str">
        <f>LEFT('2. Artikeldata Utökad'!H180,1)</f>
        <v xml:space="preserve"> </v>
      </c>
      <c r="BY180" s="226" t="str">
        <f>TRIM(LEFT('2. Artikeldata Utökad'!J180,2))</f>
        <v/>
      </c>
      <c r="BZ180" s="227" t="s">
        <v>2005</v>
      </c>
      <c r="CA180" s="223"/>
      <c r="CB180" s="223"/>
      <c r="CC180" s="223"/>
      <c r="CD180" s="223"/>
      <c r="CE180" s="223"/>
    </row>
    <row r="181" spans="1:83" x14ac:dyDescent="0.25">
      <c r="A181" s="228">
        <v>177</v>
      </c>
      <c r="B181" s="228" t="str">
        <f>'APH KIC KIA PC'!I181</f>
        <v>Välj…</v>
      </c>
      <c r="C181" s="228" t="str">
        <f>'APH KIC KIA PC'!K181</f>
        <v>Välj…</v>
      </c>
      <c r="D181" s="227">
        <v>1</v>
      </c>
      <c r="E181" s="269" t="str">
        <f>TRIM('APH KIC KIA PC'!D181)</f>
        <v/>
      </c>
      <c r="F181" s="226" t="str">
        <f>TRIM('1. Artikeldata Grund'!E181)</f>
        <v/>
      </c>
      <c r="G181" s="275" t="s">
        <v>1895</v>
      </c>
      <c r="H181" s="223"/>
      <c r="I181" s="223"/>
      <c r="J181" s="223"/>
      <c r="K181" s="223"/>
      <c r="L181" s="223"/>
      <c r="M181" s="2" cm="1">
        <f t="array" ref="M181">IF('APH KIC KIA PC'!S181&lt;&gt;"WEB",1,_xlfn.IFS('APH KIC KIA PC'!K181=Tabeller!$AI$4,'APH KIC KIA PC'!Q181,'APH KIC KIA PC'!K181=Tabeller!$AI$5,106628))</f>
        <v>1</v>
      </c>
      <c r="N181" s="272" t="str" cm="1">
        <f t="array" ref="N181">TRIM(IFERROR(IF('APH KIC KIA PC'!M181=200,'2. Artikeldata Utökad'!I181,(_xlfn.IFS('APH KIC KIA PC'!K181=Tabeller!$AI$4,'1. Artikeldata Grund'!F181,AND('APH KIC KIA PC'!K181=Tabeller!$AI$5,'APH KIC KIA PC'!M181&lt;&gt;200),'APH KIC KIA PC'!D181,'APH KIC KIA PC'!M181=200,'2. Artikeldata Utökad'!I181))),""))</f>
        <v/>
      </c>
      <c r="O181" s="270" t="str">
        <f>'APH KIC KIA PC'!E181</f>
        <v/>
      </c>
      <c r="P181" s="269" t="str">
        <f>TRIM('APH KIC KIA PC'!R181)</f>
        <v/>
      </c>
      <c r="Q181" s="223"/>
      <c r="R181" s="271" t="str" cm="1">
        <f t="array" ref="R181">IFERROR(_xlfn.IFS('4. Inköpsdata'!M181=25%,41,'4. Inköpsdata'!M181=12%,42,'4. Inköpsdata'!M181=6%,43,'4. Inköpsdata'!M181="Momsfritt",38),"")</f>
        <v/>
      </c>
      <c r="S181" s="227" t="str">
        <f>'APH KIC KIA PC'!S181</f>
        <v xml:space="preserve">  Välj…</v>
      </c>
      <c r="T181" s="373" t="str">
        <f>'APH KIC KIA PC'!E181</f>
        <v/>
      </c>
      <c r="U181" s="227"/>
      <c r="V181" s="223"/>
      <c r="W181" s="223"/>
      <c r="X181" s="223"/>
      <c r="Y181" s="223"/>
      <c r="Z181" s="227" t="str">
        <f>TRIM(IF('1. Artikeldata Grund'!K181="","",IF('1. Artikeldata Grund'!K181=1,_xlfn.CONCAT('1. Artikeldata Grund'!K181," ","dag"),_xlfn.CONCAT('1. Artikeldata Grund'!K181," ","dagar"))))</f>
        <v/>
      </c>
      <c r="AA181" s="227" t="str">
        <f>TRIM(IF('1. Artikeldata Grund'!L181="","",IF('1. Artikeldata Grund'!L181=1,_xlfn.CONCAT('1. Artikeldata Grund'!L181," ","dag"),_xlfn.CONCAT('1. Artikeldata Grund'!L181," ","dagar"))))</f>
        <v/>
      </c>
      <c r="AB181" s="223"/>
      <c r="AC181" s="223"/>
      <c r="AD181" s="223"/>
      <c r="AE181" s="227">
        <v>1</v>
      </c>
      <c r="AF181" s="223"/>
      <c r="AG181" s="269" t="str">
        <f>TRIM('APH KIC KIA PC'!T181)</f>
        <v/>
      </c>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72" t="s">
        <v>2005</v>
      </c>
      <c r="BD181" s="272" t="str">
        <f>IF('2. Artikeldata Utökad'!G181="Välj…","",LEFT('2. Artikeldata Utökad'!G181,1))</f>
        <v xml:space="preserve"> </v>
      </c>
      <c r="BE181" s="223"/>
      <c r="BF181" s="223"/>
      <c r="BG181" s="223"/>
      <c r="BH181" s="223"/>
      <c r="BI181" s="223"/>
      <c r="BJ181" s="223"/>
      <c r="BK181" s="223"/>
      <c r="BL181" s="269" t="str">
        <f>TRIM(IF('APH KIC KIA PC'!S181="WEB","",'2. Artikeldata Utökad'!P181))</f>
        <v/>
      </c>
      <c r="BM181" s="269" t="str">
        <f>TRIM(IF('APH KIC KIA PC'!S181="WEB","",'2. Artikeldata Utökad'!Q181))</f>
        <v/>
      </c>
      <c r="BN181" s="269" t="str">
        <f>TRIM(IF('APH KIC KIA PC'!S181="WEB","",'2. Artikeldata Utökad'!R181))</f>
        <v/>
      </c>
      <c r="BO181" s="269" t="str">
        <f>IF('2. Artikeldata Utökad'!F181="","",'2. Artikeldata Utökad'!F181)</f>
        <v xml:space="preserve">  Välj…</v>
      </c>
      <c r="BP181" s="269" t="str">
        <f>TRIM(IF('2. Artikeldata Utökad'!E181="","",'2. Artikeldata Utökad'!E181))</f>
        <v/>
      </c>
      <c r="BQ181" s="269" t="str">
        <f>TRIM(IF('APH KIC KIA PC'!S181="WEB","",'2. Artikeldata Utökad'!S181))</f>
        <v/>
      </c>
      <c r="BR181" s="227">
        <v>1</v>
      </c>
      <c r="BS181" s="269" t="str">
        <f>TRIM(IF('APH KIC KIA PC'!S181="WEB","",'2. Artikeldata Utökad'!T181))</f>
        <v/>
      </c>
      <c r="BT181" s="223"/>
      <c r="BU181" s="223"/>
      <c r="BV181" s="269" t="str">
        <f>TRIM(IF('APH KIC KIA PC'!M181&lt;&gt;200,'APH KIC KIA PC'!D181,'2. Artikeldata Utökad'!I181))</f>
        <v/>
      </c>
      <c r="BW181" s="269" t="str">
        <f>TRIM('2. Artikeldata Utökad'!D181)</f>
        <v/>
      </c>
      <c r="BX181" s="226" t="str">
        <f>LEFT('2. Artikeldata Utökad'!H181,1)</f>
        <v xml:space="preserve"> </v>
      </c>
      <c r="BY181" s="226" t="str">
        <f>TRIM(LEFT('2. Artikeldata Utökad'!J181,2))</f>
        <v/>
      </c>
      <c r="BZ181" s="227" t="s">
        <v>2005</v>
      </c>
      <c r="CA181" s="223"/>
      <c r="CB181" s="223"/>
      <c r="CC181" s="223"/>
      <c r="CD181" s="223"/>
      <c r="CE181" s="223"/>
    </row>
    <row r="182" spans="1:83" x14ac:dyDescent="0.25">
      <c r="A182" s="228">
        <v>178</v>
      </c>
      <c r="B182" s="228" t="str">
        <f>'APH KIC KIA PC'!I182</f>
        <v>Välj…</v>
      </c>
      <c r="C182" s="228" t="str">
        <f>'APH KIC KIA PC'!K182</f>
        <v>Välj…</v>
      </c>
      <c r="D182" s="227">
        <v>1</v>
      </c>
      <c r="E182" s="269" t="str">
        <f>TRIM('APH KIC KIA PC'!D182)</f>
        <v/>
      </c>
      <c r="F182" s="226" t="str">
        <f>TRIM('1. Artikeldata Grund'!E182)</f>
        <v/>
      </c>
      <c r="G182" s="275" t="s">
        <v>1895</v>
      </c>
      <c r="H182" s="223"/>
      <c r="I182" s="223"/>
      <c r="J182" s="223"/>
      <c r="K182" s="223"/>
      <c r="L182" s="223"/>
      <c r="M182" s="2" cm="1">
        <f t="array" ref="M182">IF('APH KIC KIA PC'!S182&lt;&gt;"WEB",1,_xlfn.IFS('APH KIC KIA PC'!K182=Tabeller!$AI$4,'APH KIC KIA PC'!Q182,'APH KIC KIA PC'!K182=Tabeller!$AI$5,106628))</f>
        <v>1</v>
      </c>
      <c r="N182" s="272" t="str" cm="1">
        <f t="array" ref="N182">TRIM(IFERROR(IF('APH KIC KIA PC'!M182=200,'2. Artikeldata Utökad'!I182,(_xlfn.IFS('APH KIC KIA PC'!K182=Tabeller!$AI$4,'1. Artikeldata Grund'!F182,AND('APH KIC KIA PC'!K182=Tabeller!$AI$5,'APH KIC KIA PC'!M182&lt;&gt;200),'APH KIC KIA PC'!D182,'APH KIC KIA PC'!M182=200,'2. Artikeldata Utökad'!I182))),""))</f>
        <v/>
      </c>
      <c r="O182" s="270" t="str">
        <f>'APH KIC KIA PC'!E182</f>
        <v/>
      </c>
      <c r="P182" s="269" t="str">
        <f>TRIM('APH KIC KIA PC'!R182)</f>
        <v/>
      </c>
      <c r="Q182" s="223"/>
      <c r="R182" s="271" t="str" cm="1">
        <f t="array" ref="R182">IFERROR(_xlfn.IFS('4. Inköpsdata'!M182=25%,41,'4. Inköpsdata'!M182=12%,42,'4. Inköpsdata'!M182=6%,43,'4. Inköpsdata'!M182="Momsfritt",38),"")</f>
        <v/>
      </c>
      <c r="S182" s="227" t="str">
        <f>'APH KIC KIA PC'!S182</f>
        <v xml:space="preserve">  Välj…</v>
      </c>
      <c r="T182" s="373" t="str">
        <f>'APH KIC KIA PC'!E182</f>
        <v/>
      </c>
      <c r="U182" s="227"/>
      <c r="V182" s="223"/>
      <c r="W182" s="223"/>
      <c r="X182" s="223"/>
      <c r="Y182" s="223"/>
      <c r="Z182" s="227" t="str">
        <f>TRIM(IF('1. Artikeldata Grund'!K182="","",IF('1. Artikeldata Grund'!K182=1,_xlfn.CONCAT('1. Artikeldata Grund'!K182," ","dag"),_xlfn.CONCAT('1. Artikeldata Grund'!K182," ","dagar"))))</f>
        <v/>
      </c>
      <c r="AA182" s="227" t="str">
        <f>TRIM(IF('1. Artikeldata Grund'!L182="","",IF('1. Artikeldata Grund'!L182=1,_xlfn.CONCAT('1. Artikeldata Grund'!L182," ","dag"),_xlfn.CONCAT('1. Artikeldata Grund'!L182," ","dagar"))))</f>
        <v/>
      </c>
      <c r="AB182" s="223"/>
      <c r="AC182" s="223"/>
      <c r="AD182" s="223"/>
      <c r="AE182" s="227">
        <v>1</v>
      </c>
      <c r="AF182" s="223"/>
      <c r="AG182" s="269" t="str">
        <f>TRIM('APH KIC KIA PC'!T182)</f>
        <v/>
      </c>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72" t="s">
        <v>2005</v>
      </c>
      <c r="BD182" s="272" t="str">
        <f>IF('2. Artikeldata Utökad'!G182="Välj…","",LEFT('2. Artikeldata Utökad'!G182,1))</f>
        <v xml:space="preserve"> </v>
      </c>
      <c r="BE182" s="223"/>
      <c r="BF182" s="223"/>
      <c r="BG182" s="223"/>
      <c r="BH182" s="223"/>
      <c r="BI182" s="223"/>
      <c r="BJ182" s="223"/>
      <c r="BK182" s="223"/>
      <c r="BL182" s="269" t="str">
        <f>TRIM(IF('APH KIC KIA PC'!S182="WEB","",'2. Artikeldata Utökad'!P182))</f>
        <v/>
      </c>
      <c r="BM182" s="269" t="str">
        <f>TRIM(IF('APH KIC KIA PC'!S182="WEB","",'2. Artikeldata Utökad'!Q182))</f>
        <v/>
      </c>
      <c r="BN182" s="269" t="str">
        <f>TRIM(IF('APH KIC KIA PC'!S182="WEB","",'2. Artikeldata Utökad'!R182))</f>
        <v/>
      </c>
      <c r="BO182" s="269" t="str">
        <f>IF('2. Artikeldata Utökad'!F182="","",'2. Artikeldata Utökad'!F182)</f>
        <v xml:space="preserve">  Välj…</v>
      </c>
      <c r="BP182" s="269" t="str">
        <f>TRIM(IF('2. Artikeldata Utökad'!E182="","",'2. Artikeldata Utökad'!E182))</f>
        <v/>
      </c>
      <c r="BQ182" s="269" t="str">
        <f>TRIM(IF('APH KIC KIA PC'!S182="WEB","",'2. Artikeldata Utökad'!S182))</f>
        <v/>
      </c>
      <c r="BR182" s="227">
        <v>1</v>
      </c>
      <c r="BS182" s="269" t="str">
        <f>TRIM(IF('APH KIC KIA PC'!S182="WEB","",'2. Artikeldata Utökad'!T182))</f>
        <v/>
      </c>
      <c r="BT182" s="223"/>
      <c r="BU182" s="223"/>
      <c r="BV182" s="269" t="str">
        <f>TRIM(IF('APH KIC KIA PC'!M182&lt;&gt;200,'APH KIC KIA PC'!D182,'2. Artikeldata Utökad'!I182))</f>
        <v/>
      </c>
      <c r="BW182" s="269" t="str">
        <f>TRIM('2. Artikeldata Utökad'!D182)</f>
        <v/>
      </c>
      <c r="BX182" s="226" t="str">
        <f>LEFT('2. Artikeldata Utökad'!H182,1)</f>
        <v xml:space="preserve"> </v>
      </c>
      <c r="BY182" s="226" t="str">
        <f>TRIM(LEFT('2. Artikeldata Utökad'!J182,2))</f>
        <v/>
      </c>
      <c r="BZ182" s="227" t="s">
        <v>2005</v>
      </c>
      <c r="CA182" s="223"/>
      <c r="CB182" s="223"/>
      <c r="CC182" s="223"/>
      <c r="CD182" s="223"/>
      <c r="CE182" s="223"/>
    </row>
    <row r="183" spans="1:83" x14ac:dyDescent="0.25">
      <c r="A183" s="228">
        <v>179</v>
      </c>
      <c r="B183" s="228" t="str">
        <f>'APH KIC KIA PC'!I183</f>
        <v>Välj…</v>
      </c>
      <c r="C183" s="228" t="str">
        <f>'APH KIC KIA PC'!K183</f>
        <v>Välj…</v>
      </c>
      <c r="D183" s="227">
        <v>1</v>
      </c>
      <c r="E183" s="269" t="str">
        <f>TRIM('APH KIC KIA PC'!D183)</f>
        <v/>
      </c>
      <c r="F183" s="226" t="str">
        <f>TRIM('1. Artikeldata Grund'!E183)</f>
        <v/>
      </c>
      <c r="G183" s="275" t="s">
        <v>1895</v>
      </c>
      <c r="H183" s="223"/>
      <c r="I183" s="223"/>
      <c r="J183" s="223"/>
      <c r="K183" s="223"/>
      <c r="L183" s="223"/>
      <c r="M183" s="2" cm="1">
        <f t="array" ref="M183">IF('APH KIC KIA PC'!S183&lt;&gt;"WEB",1,_xlfn.IFS('APH KIC KIA PC'!K183=Tabeller!$AI$4,'APH KIC KIA PC'!Q183,'APH KIC KIA PC'!K183=Tabeller!$AI$5,106628))</f>
        <v>1</v>
      </c>
      <c r="N183" s="272" t="str" cm="1">
        <f t="array" ref="N183">TRIM(IFERROR(IF('APH KIC KIA PC'!M183=200,'2. Artikeldata Utökad'!I183,(_xlfn.IFS('APH KIC KIA PC'!K183=Tabeller!$AI$4,'1. Artikeldata Grund'!F183,AND('APH KIC KIA PC'!K183=Tabeller!$AI$5,'APH KIC KIA PC'!M183&lt;&gt;200),'APH KIC KIA PC'!D183,'APH KIC KIA PC'!M183=200,'2. Artikeldata Utökad'!I183))),""))</f>
        <v/>
      </c>
      <c r="O183" s="270" t="str">
        <f>'APH KIC KIA PC'!E183</f>
        <v/>
      </c>
      <c r="P183" s="269" t="str">
        <f>TRIM('APH KIC KIA PC'!R183)</f>
        <v/>
      </c>
      <c r="Q183" s="223"/>
      <c r="R183" s="271" t="str" cm="1">
        <f t="array" ref="R183">IFERROR(_xlfn.IFS('4. Inköpsdata'!M183=25%,41,'4. Inköpsdata'!M183=12%,42,'4. Inköpsdata'!M183=6%,43,'4. Inköpsdata'!M183="Momsfritt",38),"")</f>
        <v/>
      </c>
      <c r="S183" s="227" t="str">
        <f>'APH KIC KIA PC'!S183</f>
        <v xml:space="preserve">  Välj…</v>
      </c>
      <c r="T183" s="373" t="str">
        <f>'APH KIC KIA PC'!E183</f>
        <v/>
      </c>
      <c r="U183" s="227"/>
      <c r="V183" s="223"/>
      <c r="W183" s="223"/>
      <c r="X183" s="223"/>
      <c r="Y183" s="223"/>
      <c r="Z183" s="227" t="str">
        <f>TRIM(IF('1. Artikeldata Grund'!K183="","",IF('1. Artikeldata Grund'!K183=1,_xlfn.CONCAT('1. Artikeldata Grund'!K183," ","dag"),_xlfn.CONCAT('1. Artikeldata Grund'!K183," ","dagar"))))</f>
        <v/>
      </c>
      <c r="AA183" s="227" t="str">
        <f>TRIM(IF('1. Artikeldata Grund'!L183="","",IF('1. Artikeldata Grund'!L183=1,_xlfn.CONCAT('1. Artikeldata Grund'!L183," ","dag"),_xlfn.CONCAT('1. Artikeldata Grund'!L183," ","dagar"))))</f>
        <v/>
      </c>
      <c r="AB183" s="223"/>
      <c r="AC183" s="223"/>
      <c r="AD183" s="223"/>
      <c r="AE183" s="227">
        <v>1</v>
      </c>
      <c r="AF183" s="223"/>
      <c r="AG183" s="269" t="str">
        <f>TRIM('APH KIC KIA PC'!T183)</f>
        <v/>
      </c>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72" t="s">
        <v>2005</v>
      </c>
      <c r="BD183" s="272" t="str">
        <f>IF('2. Artikeldata Utökad'!G183="Välj…","",LEFT('2. Artikeldata Utökad'!G183,1))</f>
        <v xml:space="preserve"> </v>
      </c>
      <c r="BE183" s="223"/>
      <c r="BF183" s="223"/>
      <c r="BG183" s="223"/>
      <c r="BH183" s="223"/>
      <c r="BI183" s="223"/>
      <c r="BJ183" s="223"/>
      <c r="BK183" s="223"/>
      <c r="BL183" s="269" t="str">
        <f>TRIM(IF('APH KIC KIA PC'!S183="WEB","",'2. Artikeldata Utökad'!P183))</f>
        <v/>
      </c>
      <c r="BM183" s="269" t="str">
        <f>TRIM(IF('APH KIC KIA PC'!S183="WEB","",'2. Artikeldata Utökad'!Q183))</f>
        <v/>
      </c>
      <c r="BN183" s="269" t="str">
        <f>TRIM(IF('APH KIC KIA PC'!S183="WEB","",'2. Artikeldata Utökad'!R183))</f>
        <v/>
      </c>
      <c r="BO183" s="269" t="str">
        <f>IF('2. Artikeldata Utökad'!F183="","",'2. Artikeldata Utökad'!F183)</f>
        <v xml:space="preserve">  Välj…</v>
      </c>
      <c r="BP183" s="269" t="str">
        <f>TRIM(IF('2. Artikeldata Utökad'!E183="","",'2. Artikeldata Utökad'!E183))</f>
        <v/>
      </c>
      <c r="BQ183" s="269" t="str">
        <f>TRIM(IF('APH KIC KIA PC'!S183="WEB","",'2. Artikeldata Utökad'!S183))</f>
        <v/>
      </c>
      <c r="BR183" s="227">
        <v>1</v>
      </c>
      <c r="BS183" s="269" t="str">
        <f>TRIM(IF('APH KIC KIA PC'!S183="WEB","",'2. Artikeldata Utökad'!T183))</f>
        <v/>
      </c>
      <c r="BT183" s="223"/>
      <c r="BU183" s="223"/>
      <c r="BV183" s="269" t="str">
        <f>TRIM(IF('APH KIC KIA PC'!M183&lt;&gt;200,'APH KIC KIA PC'!D183,'2. Artikeldata Utökad'!I183))</f>
        <v/>
      </c>
      <c r="BW183" s="269" t="str">
        <f>TRIM('2. Artikeldata Utökad'!D183)</f>
        <v/>
      </c>
      <c r="BX183" s="226" t="str">
        <f>LEFT('2. Artikeldata Utökad'!H183,1)</f>
        <v xml:space="preserve"> </v>
      </c>
      <c r="BY183" s="226" t="str">
        <f>TRIM(LEFT('2. Artikeldata Utökad'!J183,2))</f>
        <v/>
      </c>
      <c r="BZ183" s="227" t="s">
        <v>2005</v>
      </c>
      <c r="CA183" s="223"/>
      <c r="CB183" s="223"/>
      <c r="CC183" s="223"/>
      <c r="CD183" s="223"/>
      <c r="CE183" s="223"/>
    </row>
    <row r="184" spans="1:83" x14ac:dyDescent="0.25">
      <c r="A184" s="225">
        <v>180</v>
      </c>
      <c r="B184" s="228" t="str">
        <f>'APH KIC KIA PC'!I184</f>
        <v>Välj…</v>
      </c>
      <c r="C184" s="228" t="str">
        <f>'APH KIC KIA PC'!K184</f>
        <v>Välj…</v>
      </c>
      <c r="D184" s="227">
        <v>1</v>
      </c>
      <c r="E184" s="269" t="str">
        <f>TRIM('APH KIC KIA PC'!D184)</f>
        <v/>
      </c>
      <c r="F184" s="226" t="str">
        <f>TRIM('1. Artikeldata Grund'!E184)</f>
        <v/>
      </c>
      <c r="G184" s="275" t="s">
        <v>1895</v>
      </c>
      <c r="H184" s="223"/>
      <c r="I184" s="223"/>
      <c r="J184" s="223"/>
      <c r="K184" s="223"/>
      <c r="L184" s="223"/>
      <c r="M184" s="2" cm="1">
        <f t="array" ref="M184">IF('APH KIC KIA PC'!S184&lt;&gt;"WEB",1,_xlfn.IFS('APH KIC KIA PC'!K184=Tabeller!$AI$4,'APH KIC KIA PC'!Q184,'APH KIC KIA PC'!K184=Tabeller!$AI$5,106628))</f>
        <v>1</v>
      </c>
      <c r="N184" s="272" t="str" cm="1">
        <f t="array" ref="N184">TRIM(IFERROR(IF('APH KIC KIA PC'!M184=200,'2. Artikeldata Utökad'!I184,(_xlfn.IFS('APH KIC KIA PC'!K184=Tabeller!$AI$4,'1. Artikeldata Grund'!F184,AND('APH KIC KIA PC'!K184=Tabeller!$AI$5,'APH KIC KIA PC'!M184&lt;&gt;200),'APH KIC KIA PC'!D184,'APH KIC KIA PC'!M184=200,'2. Artikeldata Utökad'!I184))),""))</f>
        <v/>
      </c>
      <c r="O184" s="270" t="str">
        <f>'APH KIC KIA PC'!E184</f>
        <v/>
      </c>
      <c r="P184" s="269" t="str">
        <f>TRIM('APH KIC KIA PC'!R184)</f>
        <v/>
      </c>
      <c r="Q184" s="223"/>
      <c r="R184" s="271" t="str" cm="1">
        <f t="array" ref="R184">IFERROR(_xlfn.IFS('4. Inköpsdata'!M184=25%,41,'4. Inköpsdata'!M184=12%,42,'4. Inköpsdata'!M184=6%,43,'4. Inköpsdata'!M184="Momsfritt",38),"")</f>
        <v/>
      </c>
      <c r="S184" s="227" t="str">
        <f>'APH KIC KIA PC'!S184</f>
        <v xml:space="preserve">  Välj…</v>
      </c>
      <c r="T184" s="373" t="str">
        <f>'APH KIC KIA PC'!E184</f>
        <v/>
      </c>
      <c r="U184" s="227"/>
      <c r="V184" s="223"/>
      <c r="W184" s="223"/>
      <c r="X184" s="223"/>
      <c r="Y184" s="223"/>
      <c r="Z184" s="227" t="str">
        <f>TRIM(IF('1. Artikeldata Grund'!K184="","",IF('1. Artikeldata Grund'!K184=1,_xlfn.CONCAT('1. Artikeldata Grund'!K184," ","dag"),_xlfn.CONCAT('1. Artikeldata Grund'!K184," ","dagar"))))</f>
        <v/>
      </c>
      <c r="AA184" s="227" t="str">
        <f>TRIM(IF('1. Artikeldata Grund'!L184="","",IF('1. Artikeldata Grund'!L184=1,_xlfn.CONCAT('1. Artikeldata Grund'!L184," ","dag"),_xlfn.CONCAT('1. Artikeldata Grund'!L184," ","dagar"))))</f>
        <v/>
      </c>
      <c r="AB184" s="223"/>
      <c r="AC184" s="223"/>
      <c r="AD184" s="223"/>
      <c r="AE184" s="227">
        <v>1</v>
      </c>
      <c r="AF184" s="223"/>
      <c r="AG184" s="269" t="str">
        <f>TRIM('APH KIC KIA PC'!T184)</f>
        <v/>
      </c>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72" t="s">
        <v>2005</v>
      </c>
      <c r="BD184" s="272" t="str">
        <f>IF('2. Artikeldata Utökad'!G184="Välj…","",LEFT('2. Artikeldata Utökad'!G184,1))</f>
        <v xml:space="preserve"> </v>
      </c>
      <c r="BE184" s="223"/>
      <c r="BF184" s="223"/>
      <c r="BG184" s="223"/>
      <c r="BH184" s="223"/>
      <c r="BI184" s="223"/>
      <c r="BJ184" s="223"/>
      <c r="BK184" s="223"/>
      <c r="BL184" s="269" t="str">
        <f>TRIM(IF('APH KIC KIA PC'!S184="WEB","",'2. Artikeldata Utökad'!P184))</f>
        <v/>
      </c>
      <c r="BM184" s="269" t="str">
        <f>TRIM(IF('APH KIC KIA PC'!S184="WEB","",'2. Artikeldata Utökad'!Q184))</f>
        <v/>
      </c>
      <c r="BN184" s="269" t="str">
        <f>TRIM(IF('APH KIC KIA PC'!S184="WEB","",'2. Artikeldata Utökad'!R184))</f>
        <v/>
      </c>
      <c r="BO184" s="269" t="str">
        <f>IF('2. Artikeldata Utökad'!F184="","",'2. Artikeldata Utökad'!F184)</f>
        <v xml:space="preserve">  Välj…</v>
      </c>
      <c r="BP184" s="269" t="str">
        <f>TRIM(IF('2. Artikeldata Utökad'!E184="","",'2. Artikeldata Utökad'!E184))</f>
        <v/>
      </c>
      <c r="BQ184" s="269" t="str">
        <f>TRIM(IF('APH KIC KIA PC'!S184="WEB","",'2. Artikeldata Utökad'!S184))</f>
        <v/>
      </c>
      <c r="BR184" s="227">
        <v>1</v>
      </c>
      <c r="BS184" s="269" t="str">
        <f>TRIM(IF('APH KIC KIA PC'!S184="WEB","",'2. Artikeldata Utökad'!T184))</f>
        <v/>
      </c>
      <c r="BT184" s="223"/>
      <c r="BU184" s="223"/>
      <c r="BV184" s="269" t="str">
        <f>TRIM(IF('APH KIC KIA PC'!M184&lt;&gt;200,'APH KIC KIA PC'!D184,'2. Artikeldata Utökad'!I184))</f>
        <v/>
      </c>
      <c r="BW184" s="269" t="str">
        <f>TRIM('2. Artikeldata Utökad'!D184)</f>
        <v/>
      </c>
      <c r="BX184" s="226" t="str">
        <f>LEFT('2. Artikeldata Utökad'!H184,1)</f>
        <v xml:space="preserve"> </v>
      </c>
      <c r="BY184" s="226" t="str">
        <f>TRIM(LEFT('2. Artikeldata Utökad'!J184,2))</f>
        <v/>
      </c>
      <c r="BZ184" s="227" t="s">
        <v>2005</v>
      </c>
      <c r="CA184" s="223"/>
      <c r="CB184" s="223"/>
      <c r="CC184" s="223"/>
      <c r="CD184" s="223"/>
      <c r="CE184" s="223"/>
    </row>
    <row r="185" spans="1:83" x14ac:dyDescent="0.25">
      <c r="A185" s="228">
        <v>181</v>
      </c>
      <c r="B185" s="228" t="str">
        <f>'APH KIC KIA PC'!I185</f>
        <v>Välj…</v>
      </c>
      <c r="C185" s="228" t="str">
        <f>'APH KIC KIA PC'!K185</f>
        <v>Välj…</v>
      </c>
      <c r="D185" s="227">
        <v>1</v>
      </c>
      <c r="E185" s="269" t="str">
        <f>TRIM('APH KIC KIA PC'!D185)</f>
        <v/>
      </c>
      <c r="F185" s="226" t="str">
        <f>TRIM('1. Artikeldata Grund'!E185)</f>
        <v/>
      </c>
      <c r="G185" s="275" t="s">
        <v>1895</v>
      </c>
      <c r="H185" s="223"/>
      <c r="I185" s="223"/>
      <c r="J185" s="223"/>
      <c r="K185" s="223"/>
      <c r="L185" s="223"/>
      <c r="M185" s="2" cm="1">
        <f t="array" ref="M185">IF('APH KIC KIA PC'!S185&lt;&gt;"WEB",1,_xlfn.IFS('APH KIC KIA PC'!K185=Tabeller!$AI$4,'APH KIC KIA PC'!Q185,'APH KIC KIA PC'!K185=Tabeller!$AI$5,106628))</f>
        <v>1</v>
      </c>
      <c r="N185" s="272" t="str" cm="1">
        <f t="array" ref="N185">TRIM(IFERROR(IF('APH KIC KIA PC'!M185=200,'2. Artikeldata Utökad'!I185,(_xlfn.IFS('APH KIC KIA PC'!K185=Tabeller!$AI$4,'1. Artikeldata Grund'!F185,AND('APH KIC KIA PC'!K185=Tabeller!$AI$5,'APH KIC KIA PC'!M185&lt;&gt;200),'APH KIC KIA PC'!D185,'APH KIC KIA PC'!M185=200,'2. Artikeldata Utökad'!I185))),""))</f>
        <v/>
      </c>
      <c r="O185" s="270" t="str">
        <f>'APH KIC KIA PC'!E185</f>
        <v/>
      </c>
      <c r="P185" s="269" t="str">
        <f>TRIM('APH KIC KIA PC'!R185)</f>
        <v/>
      </c>
      <c r="Q185" s="223"/>
      <c r="R185" s="271" t="str" cm="1">
        <f t="array" ref="R185">IFERROR(_xlfn.IFS('4. Inköpsdata'!M185=25%,41,'4. Inköpsdata'!M185=12%,42,'4. Inköpsdata'!M185=6%,43,'4. Inköpsdata'!M185="Momsfritt",38),"")</f>
        <v/>
      </c>
      <c r="S185" s="227" t="str">
        <f>'APH KIC KIA PC'!S185</f>
        <v xml:space="preserve">  Välj…</v>
      </c>
      <c r="T185" s="373" t="str">
        <f>'APH KIC KIA PC'!E185</f>
        <v/>
      </c>
      <c r="U185" s="227"/>
      <c r="V185" s="223"/>
      <c r="W185" s="223"/>
      <c r="X185" s="223"/>
      <c r="Y185" s="223"/>
      <c r="Z185" s="227" t="str">
        <f>TRIM(IF('1. Artikeldata Grund'!K185="","",IF('1. Artikeldata Grund'!K185=1,_xlfn.CONCAT('1. Artikeldata Grund'!K185," ","dag"),_xlfn.CONCAT('1. Artikeldata Grund'!K185," ","dagar"))))</f>
        <v/>
      </c>
      <c r="AA185" s="227" t="str">
        <f>TRIM(IF('1. Artikeldata Grund'!L185="","",IF('1. Artikeldata Grund'!L185=1,_xlfn.CONCAT('1. Artikeldata Grund'!L185," ","dag"),_xlfn.CONCAT('1. Artikeldata Grund'!L185," ","dagar"))))</f>
        <v/>
      </c>
      <c r="AB185" s="223"/>
      <c r="AC185" s="223"/>
      <c r="AD185" s="223"/>
      <c r="AE185" s="227">
        <v>1</v>
      </c>
      <c r="AF185" s="223"/>
      <c r="AG185" s="269" t="str">
        <f>TRIM('APH KIC KIA PC'!T185)</f>
        <v/>
      </c>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72" t="s">
        <v>2005</v>
      </c>
      <c r="BD185" s="272" t="str">
        <f>IF('2. Artikeldata Utökad'!G185="Välj…","",LEFT('2. Artikeldata Utökad'!G185,1))</f>
        <v xml:space="preserve"> </v>
      </c>
      <c r="BE185" s="223"/>
      <c r="BF185" s="223"/>
      <c r="BG185" s="223"/>
      <c r="BH185" s="223"/>
      <c r="BI185" s="223"/>
      <c r="BJ185" s="223"/>
      <c r="BK185" s="223"/>
      <c r="BL185" s="269" t="str">
        <f>TRIM(IF('APH KIC KIA PC'!S185="WEB","",'2. Artikeldata Utökad'!P185))</f>
        <v/>
      </c>
      <c r="BM185" s="269" t="str">
        <f>TRIM(IF('APH KIC KIA PC'!S185="WEB","",'2. Artikeldata Utökad'!Q185))</f>
        <v/>
      </c>
      <c r="BN185" s="269" t="str">
        <f>TRIM(IF('APH KIC KIA PC'!S185="WEB","",'2. Artikeldata Utökad'!R185))</f>
        <v/>
      </c>
      <c r="BO185" s="269" t="str">
        <f>IF('2. Artikeldata Utökad'!F185="","",'2. Artikeldata Utökad'!F185)</f>
        <v xml:space="preserve">  Välj…</v>
      </c>
      <c r="BP185" s="269" t="str">
        <f>TRIM(IF('2. Artikeldata Utökad'!E185="","",'2. Artikeldata Utökad'!E185))</f>
        <v/>
      </c>
      <c r="BQ185" s="269" t="str">
        <f>TRIM(IF('APH KIC KIA PC'!S185="WEB","",'2. Artikeldata Utökad'!S185))</f>
        <v/>
      </c>
      <c r="BR185" s="227">
        <v>1</v>
      </c>
      <c r="BS185" s="269" t="str">
        <f>TRIM(IF('APH KIC KIA PC'!S185="WEB","",'2. Artikeldata Utökad'!T185))</f>
        <v/>
      </c>
      <c r="BT185" s="223"/>
      <c r="BU185" s="223"/>
      <c r="BV185" s="269" t="str">
        <f>TRIM(IF('APH KIC KIA PC'!M185&lt;&gt;200,'APH KIC KIA PC'!D185,'2. Artikeldata Utökad'!I185))</f>
        <v/>
      </c>
      <c r="BW185" s="269" t="str">
        <f>TRIM('2. Artikeldata Utökad'!D185)</f>
        <v/>
      </c>
      <c r="BX185" s="226" t="str">
        <f>LEFT('2. Artikeldata Utökad'!H185,1)</f>
        <v xml:space="preserve"> </v>
      </c>
      <c r="BY185" s="226" t="str">
        <f>TRIM(LEFT('2. Artikeldata Utökad'!J185,2))</f>
        <v/>
      </c>
      <c r="BZ185" s="227" t="s">
        <v>2005</v>
      </c>
      <c r="CA185" s="223"/>
      <c r="CB185" s="223"/>
      <c r="CC185" s="223"/>
      <c r="CD185" s="223"/>
      <c r="CE185" s="223"/>
    </row>
    <row r="186" spans="1:83" x14ac:dyDescent="0.25">
      <c r="A186" s="228">
        <v>182</v>
      </c>
      <c r="B186" s="228" t="str">
        <f>'APH KIC KIA PC'!I186</f>
        <v>Välj…</v>
      </c>
      <c r="C186" s="228" t="str">
        <f>'APH KIC KIA PC'!K186</f>
        <v>Välj…</v>
      </c>
      <c r="D186" s="227">
        <v>1</v>
      </c>
      <c r="E186" s="269" t="str">
        <f>TRIM('APH KIC KIA PC'!D186)</f>
        <v/>
      </c>
      <c r="F186" s="226" t="str">
        <f>TRIM('1. Artikeldata Grund'!E186)</f>
        <v/>
      </c>
      <c r="G186" s="275" t="s">
        <v>1895</v>
      </c>
      <c r="H186" s="223"/>
      <c r="I186" s="223"/>
      <c r="J186" s="223"/>
      <c r="K186" s="223"/>
      <c r="L186" s="223"/>
      <c r="M186" s="2" cm="1">
        <f t="array" ref="M186">IF('APH KIC KIA PC'!S186&lt;&gt;"WEB",1,_xlfn.IFS('APH KIC KIA PC'!K186=Tabeller!$AI$4,'APH KIC KIA PC'!Q186,'APH KIC KIA PC'!K186=Tabeller!$AI$5,106628))</f>
        <v>1</v>
      </c>
      <c r="N186" s="272" t="str" cm="1">
        <f t="array" ref="N186">TRIM(IFERROR(IF('APH KIC KIA PC'!M186=200,'2. Artikeldata Utökad'!I186,(_xlfn.IFS('APH KIC KIA PC'!K186=Tabeller!$AI$4,'1. Artikeldata Grund'!F186,AND('APH KIC KIA PC'!K186=Tabeller!$AI$5,'APH KIC KIA PC'!M186&lt;&gt;200),'APH KIC KIA PC'!D186,'APH KIC KIA PC'!M186=200,'2. Artikeldata Utökad'!I186))),""))</f>
        <v/>
      </c>
      <c r="O186" s="270" t="str">
        <f>'APH KIC KIA PC'!E186</f>
        <v/>
      </c>
      <c r="P186" s="269" t="str">
        <f>TRIM('APH KIC KIA PC'!R186)</f>
        <v/>
      </c>
      <c r="Q186" s="223"/>
      <c r="R186" s="271" t="str" cm="1">
        <f t="array" ref="R186">IFERROR(_xlfn.IFS('4. Inköpsdata'!M186=25%,41,'4. Inköpsdata'!M186=12%,42,'4. Inköpsdata'!M186=6%,43,'4. Inköpsdata'!M186="Momsfritt",38),"")</f>
        <v/>
      </c>
      <c r="S186" s="227" t="str">
        <f>'APH KIC KIA PC'!S186</f>
        <v xml:space="preserve">  Välj…</v>
      </c>
      <c r="T186" s="373" t="str">
        <f>'APH KIC KIA PC'!E186</f>
        <v/>
      </c>
      <c r="U186" s="227"/>
      <c r="V186" s="223"/>
      <c r="W186" s="223"/>
      <c r="X186" s="223"/>
      <c r="Y186" s="223"/>
      <c r="Z186" s="227" t="str">
        <f>TRIM(IF('1. Artikeldata Grund'!K186="","",IF('1. Artikeldata Grund'!K186=1,_xlfn.CONCAT('1. Artikeldata Grund'!K186," ","dag"),_xlfn.CONCAT('1. Artikeldata Grund'!K186," ","dagar"))))</f>
        <v/>
      </c>
      <c r="AA186" s="227" t="str">
        <f>TRIM(IF('1. Artikeldata Grund'!L186="","",IF('1. Artikeldata Grund'!L186=1,_xlfn.CONCAT('1. Artikeldata Grund'!L186," ","dag"),_xlfn.CONCAT('1. Artikeldata Grund'!L186," ","dagar"))))</f>
        <v/>
      </c>
      <c r="AB186" s="223"/>
      <c r="AC186" s="223"/>
      <c r="AD186" s="223"/>
      <c r="AE186" s="227">
        <v>1</v>
      </c>
      <c r="AF186" s="223"/>
      <c r="AG186" s="269" t="str">
        <f>TRIM('APH KIC KIA PC'!T186)</f>
        <v/>
      </c>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72" t="s">
        <v>2005</v>
      </c>
      <c r="BD186" s="272" t="str">
        <f>IF('2. Artikeldata Utökad'!G186="Välj…","",LEFT('2. Artikeldata Utökad'!G186,1))</f>
        <v xml:space="preserve"> </v>
      </c>
      <c r="BE186" s="223"/>
      <c r="BF186" s="223"/>
      <c r="BG186" s="223"/>
      <c r="BH186" s="223"/>
      <c r="BI186" s="223"/>
      <c r="BJ186" s="223"/>
      <c r="BK186" s="223"/>
      <c r="BL186" s="269" t="str">
        <f>TRIM(IF('APH KIC KIA PC'!S186="WEB","",'2. Artikeldata Utökad'!P186))</f>
        <v/>
      </c>
      <c r="BM186" s="269" t="str">
        <f>TRIM(IF('APH KIC KIA PC'!S186="WEB","",'2. Artikeldata Utökad'!Q186))</f>
        <v/>
      </c>
      <c r="BN186" s="269" t="str">
        <f>TRIM(IF('APH KIC KIA PC'!S186="WEB","",'2. Artikeldata Utökad'!R186))</f>
        <v/>
      </c>
      <c r="BO186" s="269" t="str">
        <f>IF('2. Artikeldata Utökad'!F186="","",'2. Artikeldata Utökad'!F186)</f>
        <v xml:space="preserve">  Välj…</v>
      </c>
      <c r="BP186" s="269" t="str">
        <f>TRIM(IF('2. Artikeldata Utökad'!E186="","",'2. Artikeldata Utökad'!E186))</f>
        <v/>
      </c>
      <c r="BQ186" s="269" t="str">
        <f>TRIM(IF('APH KIC KIA PC'!S186="WEB","",'2. Artikeldata Utökad'!S186))</f>
        <v/>
      </c>
      <c r="BR186" s="227">
        <v>1</v>
      </c>
      <c r="BS186" s="269" t="str">
        <f>TRIM(IF('APH KIC KIA PC'!S186="WEB","",'2. Artikeldata Utökad'!T186))</f>
        <v/>
      </c>
      <c r="BT186" s="223"/>
      <c r="BU186" s="223"/>
      <c r="BV186" s="269" t="str">
        <f>TRIM(IF('APH KIC KIA PC'!M186&lt;&gt;200,'APH KIC KIA PC'!D186,'2. Artikeldata Utökad'!I186))</f>
        <v/>
      </c>
      <c r="BW186" s="269" t="str">
        <f>TRIM('2. Artikeldata Utökad'!D186)</f>
        <v/>
      </c>
      <c r="BX186" s="226" t="str">
        <f>LEFT('2. Artikeldata Utökad'!H186,1)</f>
        <v xml:space="preserve"> </v>
      </c>
      <c r="BY186" s="226" t="str">
        <f>TRIM(LEFT('2. Artikeldata Utökad'!J186,2))</f>
        <v/>
      </c>
      <c r="BZ186" s="227" t="s">
        <v>2005</v>
      </c>
      <c r="CA186" s="223"/>
      <c r="CB186" s="223"/>
      <c r="CC186" s="223"/>
      <c r="CD186" s="223"/>
      <c r="CE186" s="223"/>
    </row>
    <row r="187" spans="1:83" x14ac:dyDescent="0.25">
      <c r="A187" s="228">
        <v>183</v>
      </c>
      <c r="B187" s="228" t="str">
        <f>'APH KIC KIA PC'!I187</f>
        <v>Välj…</v>
      </c>
      <c r="C187" s="228" t="str">
        <f>'APH KIC KIA PC'!K187</f>
        <v>Välj…</v>
      </c>
      <c r="D187" s="227">
        <v>1</v>
      </c>
      <c r="E187" s="269" t="str">
        <f>TRIM('APH KIC KIA PC'!D187)</f>
        <v/>
      </c>
      <c r="F187" s="226" t="str">
        <f>TRIM('1. Artikeldata Grund'!E187)</f>
        <v/>
      </c>
      <c r="G187" s="275" t="s">
        <v>1895</v>
      </c>
      <c r="H187" s="223"/>
      <c r="I187" s="223"/>
      <c r="J187" s="223"/>
      <c r="K187" s="223"/>
      <c r="L187" s="223"/>
      <c r="M187" s="2" cm="1">
        <f t="array" ref="M187">IF('APH KIC KIA PC'!S187&lt;&gt;"WEB",1,_xlfn.IFS('APH KIC KIA PC'!K187=Tabeller!$AI$4,'APH KIC KIA PC'!Q187,'APH KIC KIA PC'!K187=Tabeller!$AI$5,106628))</f>
        <v>1</v>
      </c>
      <c r="N187" s="272" t="str" cm="1">
        <f t="array" ref="N187">TRIM(IFERROR(IF('APH KIC KIA PC'!M187=200,'2. Artikeldata Utökad'!I187,(_xlfn.IFS('APH KIC KIA PC'!K187=Tabeller!$AI$4,'1. Artikeldata Grund'!F187,AND('APH KIC KIA PC'!K187=Tabeller!$AI$5,'APH KIC KIA PC'!M187&lt;&gt;200),'APH KIC KIA PC'!D187,'APH KIC KIA PC'!M187=200,'2. Artikeldata Utökad'!I187))),""))</f>
        <v/>
      </c>
      <c r="O187" s="270" t="str">
        <f>'APH KIC KIA PC'!E187</f>
        <v/>
      </c>
      <c r="P187" s="269" t="str">
        <f>TRIM('APH KIC KIA PC'!R187)</f>
        <v/>
      </c>
      <c r="Q187" s="223"/>
      <c r="R187" s="271" t="str" cm="1">
        <f t="array" ref="R187">IFERROR(_xlfn.IFS('4. Inköpsdata'!M187=25%,41,'4. Inköpsdata'!M187=12%,42,'4. Inköpsdata'!M187=6%,43,'4. Inköpsdata'!M187="Momsfritt",38),"")</f>
        <v/>
      </c>
      <c r="S187" s="227" t="str">
        <f>'APH KIC KIA PC'!S187</f>
        <v xml:space="preserve">  Välj…</v>
      </c>
      <c r="T187" s="373" t="str">
        <f>'APH KIC KIA PC'!E187</f>
        <v/>
      </c>
      <c r="U187" s="227"/>
      <c r="V187" s="223"/>
      <c r="W187" s="223"/>
      <c r="X187" s="223"/>
      <c r="Y187" s="223"/>
      <c r="Z187" s="227" t="str">
        <f>TRIM(IF('1. Artikeldata Grund'!K187="","",IF('1. Artikeldata Grund'!K187=1,_xlfn.CONCAT('1. Artikeldata Grund'!K187," ","dag"),_xlfn.CONCAT('1. Artikeldata Grund'!K187," ","dagar"))))</f>
        <v/>
      </c>
      <c r="AA187" s="227" t="str">
        <f>TRIM(IF('1. Artikeldata Grund'!L187="","",IF('1. Artikeldata Grund'!L187=1,_xlfn.CONCAT('1. Artikeldata Grund'!L187," ","dag"),_xlfn.CONCAT('1. Artikeldata Grund'!L187," ","dagar"))))</f>
        <v/>
      </c>
      <c r="AB187" s="223"/>
      <c r="AC187" s="223"/>
      <c r="AD187" s="223"/>
      <c r="AE187" s="227">
        <v>1</v>
      </c>
      <c r="AF187" s="223"/>
      <c r="AG187" s="269" t="str">
        <f>TRIM('APH KIC KIA PC'!T187)</f>
        <v/>
      </c>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72" t="s">
        <v>2005</v>
      </c>
      <c r="BD187" s="272" t="str">
        <f>IF('2. Artikeldata Utökad'!G187="Välj…","",LEFT('2. Artikeldata Utökad'!G187,1))</f>
        <v xml:space="preserve"> </v>
      </c>
      <c r="BE187" s="223"/>
      <c r="BF187" s="223"/>
      <c r="BG187" s="223"/>
      <c r="BH187" s="223"/>
      <c r="BI187" s="223"/>
      <c r="BJ187" s="223"/>
      <c r="BK187" s="223"/>
      <c r="BL187" s="269" t="str">
        <f>TRIM(IF('APH KIC KIA PC'!S187="WEB","",'2. Artikeldata Utökad'!P187))</f>
        <v/>
      </c>
      <c r="BM187" s="269" t="str">
        <f>TRIM(IF('APH KIC KIA PC'!S187="WEB","",'2. Artikeldata Utökad'!Q187))</f>
        <v/>
      </c>
      <c r="BN187" s="269" t="str">
        <f>TRIM(IF('APH KIC KIA PC'!S187="WEB","",'2. Artikeldata Utökad'!R187))</f>
        <v/>
      </c>
      <c r="BO187" s="269" t="str">
        <f>IF('2. Artikeldata Utökad'!F187="","",'2. Artikeldata Utökad'!F187)</f>
        <v xml:space="preserve">  Välj…</v>
      </c>
      <c r="BP187" s="269" t="str">
        <f>TRIM(IF('2. Artikeldata Utökad'!E187="","",'2. Artikeldata Utökad'!E187))</f>
        <v/>
      </c>
      <c r="BQ187" s="269" t="str">
        <f>TRIM(IF('APH KIC KIA PC'!S187="WEB","",'2. Artikeldata Utökad'!S187))</f>
        <v/>
      </c>
      <c r="BR187" s="227">
        <v>1</v>
      </c>
      <c r="BS187" s="269" t="str">
        <f>TRIM(IF('APH KIC KIA PC'!S187="WEB","",'2. Artikeldata Utökad'!T187))</f>
        <v/>
      </c>
      <c r="BT187" s="223"/>
      <c r="BU187" s="223"/>
      <c r="BV187" s="269" t="str">
        <f>TRIM(IF('APH KIC KIA PC'!M187&lt;&gt;200,'APH KIC KIA PC'!D187,'2. Artikeldata Utökad'!I187))</f>
        <v/>
      </c>
      <c r="BW187" s="269" t="str">
        <f>TRIM('2. Artikeldata Utökad'!D187)</f>
        <v/>
      </c>
      <c r="BX187" s="226" t="str">
        <f>LEFT('2. Artikeldata Utökad'!H187,1)</f>
        <v xml:space="preserve"> </v>
      </c>
      <c r="BY187" s="226" t="str">
        <f>TRIM(LEFT('2. Artikeldata Utökad'!J187,2))</f>
        <v/>
      </c>
      <c r="BZ187" s="227" t="s">
        <v>2005</v>
      </c>
      <c r="CA187" s="223"/>
      <c r="CB187" s="223"/>
      <c r="CC187" s="223"/>
      <c r="CD187" s="223"/>
      <c r="CE187" s="223"/>
    </row>
    <row r="188" spans="1:83" x14ac:dyDescent="0.25">
      <c r="A188" s="228">
        <v>184</v>
      </c>
      <c r="B188" s="228" t="str">
        <f>'APH KIC KIA PC'!I188</f>
        <v>Välj…</v>
      </c>
      <c r="C188" s="228" t="str">
        <f>'APH KIC KIA PC'!K188</f>
        <v>Välj…</v>
      </c>
      <c r="D188" s="227">
        <v>1</v>
      </c>
      <c r="E188" s="269" t="str">
        <f>TRIM('APH KIC KIA PC'!D188)</f>
        <v/>
      </c>
      <c r="F188" s="226" t="str">
        <f>TRIM('1. Artikeldata Grund'!E188)</f>
        <v/>
      </c>
      <c r="G188" s="275" t="s">
        <v>1895</v>
      </c>
      <c r="H188" s="223"/>
      <c r="I188" s="223"/>
      <c r="J188" s="223"/>
      <c r="K188" s="223"/>
      <c r="L188" s="223"/>
      <c r="M188" s="2" cm="1">
        <f t="array" ref="M188">IF('APH KIC KIA PC'!S188&lt;&gt;"WEB",1,_xlfn.IFS('APH KIC KIA PC'!K188=Tabeller!$AI$4,'APH KIC KIA PC'!Q188,'APH KIC KIA PC'!K188=Tabeller!$AI$5,106628))</f>
        <v>1</v>
      </c>
      <c r="N188" s="272" t="str" cm="1">
        <f t="array" ref="N188">TRIM(IFERROR(IF('APH KIC KIA PC'!M188=200,'2. Artikeldata Utökad'!I188,(_xlfn.IFS('APH KIC KIA PC'!K188=Tabeller!$AI$4,'1. Artikeldata Grund'!F188,AND('APH KIC KIA PC'!K188=Tabeller!$AI$5,'APH KIC KIA PC'!M188&lt;&gt;200),'APH KIC KIA PC'!D188,'APH KIC KIA PC'!M188=200,'2. Artikeldata Utökad'!I188))),""))</f>
        <v/>
      </c>
      <c r="O188" s="270" t="str">
        <f>'APH KIC KIA PC'!E188</f>
        <v/>
      </c>
      <c r="P188" s="269" t="str">
        <f>TRIM('APH KIC KIA PC'!R188)</f>
        <v/>
      </c>
      <c r="Q188" s="223"/>
      <c r="R188" s="271" t="str" cm="1">
        <f t="array" ref="R188">IFERROR(_xlfn.IFS('4. Inköpsdata'!M188=25%,41,'4. Inköpsdata'!M188=12%,42,'4. Inköpsdata'!M188=6%,43,'4. Inköpsdata'!M188="Momsfritt",38),"")</f>
        <v/>
      </c>
      <c r="S188" s="227" t="str">
        <f>'APH KIC KIA PC'!S188</f>
        <v xml:space="preserve">  Välj…</v>
      </c>
      <c r="T188" s="373" t="str">
        <f>'APH KIC KIA PC'!E188</f>
        <v/>
      </c>
      <c r="U188" s="227"/>
      <c r="V188" s="223"/>
      <c r="W188" s="223"/>
      <c r="X188" s="223"/>
      <c r="Y188" s="223"/>
      <c r="Z188" s="227" t="str">
        <f>TRIM(IF('1. Artikeldata Grund'!K188="","",IF('1. Artikeldata Grund'!K188=1,_xlfn.CONCAT('1. Artikeldata Grund'!K188," ","dag"),_xlfn.CONCAT('1. Artikeldata Grund'!K188," ","dagar"))))</f>
        <v/>
      </c>
      <c r="AA188" s="227" t="str">
        <f>TRIM(IF('1. Artikeldata Grund'!L188="","",IF('1. Artikeldata Grund'!L188=1,_xlfn.CONCAT('1. Artikeldata Grund'!L188," ","dag"),_xlfn.CONCAT('1. Artikeldata Grund'!L188," ","dagar"))))</f>
        <v/>
      </c>
      <c r="AB188" s="223"/>
      <c r="AC188" s="223"/>
      <c r="AD188" s="223"/>
      <c r="AE188" s="227">
        <v>1</v>
      </c>
      <c r="AF188" s="223"/>
      <c r="AG188" s="269" t="str">
        <f>TRIM('APH KIC KIA PC'!T188)</f>
        <v/>
      </c>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72" t="s">
        <v>2005</v>
      </c>
      <c r="BD188" s="272" t="str">
        <f>IF('2. Artikeldata Utökad'!G188="Välj…","",LEFT('2. Artikeldata Utökad'!G188,1))</f>
        <v xml:space="preserve"> </v>
      </c>
      <c r="BE188" s="223"/>
      <c r="BF188" s="223"/>
      <c r="BG188" s="223"/>
      <c r="BH188" s="223"/>
      <c r="BI188" s="223"/>
      <c r="BJ188" s="223"/>
      <c r="BK188" s="223"/>
      <c r="BL188" s="269" t="str">
        <f>TRIM(IF('APH KIC KIA PC'!S188="WEB","",'2. Artikeldata Utökad'!P188))</f>
        <v/>
      </c>
      <c r="BM188" s="269" t="str">
        <f>TRIM(IF('APH KIC KIA PC'!S188="WEB","",'2. Artikeldata Utökad'!Q188))</f>
        <v/>
      </c>
      <c r="BN188" s="269" t="str">
        <f>TRIM(IF('APH KIC KIA PC'!S188="WEB","",'2. Artikeldata Utökad'!R188))</f>
        <v/>
      </c>
      <c r="BO188" s="269" t="str">
        <f>IF('2. Artikeldata Utökad'!F188="","",'2. Artikeldata Utökad'!F188)</f>
        <v xml:space="preserve">  Välj…</v>
      </c>
      <c r="BP188" s="269" t="str">
        <f>TRIM(IF('2. Artikeldata Utökad'!E188="","",'2. Artikeldata Utökad'!E188))</f>
        <v/>
      </c>
      <c r="BQ188" s="269" t="str">
        <f>TRIM(IF('APH KIC KIA PC'!S188="WEB","",'2. Artikeldata Utökad'!S188))</f>
        <v/>
      </c>
      <c r="BR188" s="227">
        <v>1</v>
      </c>
      <c r="BS188" s="269" t="str">
        <f>TRIM(IF('APH KIC KIA PC'!S188="WEB","",'2. Artikeldata Utökad'!T188))</f>
        <v/>
      </c>
      <c r="BT188" s="223"/>
      <c r="BU188" s="223"/>
      <c r="BV188" s="269" t="str">
        <f>TRIM(IF('APH KIC KIA PC'!M188&lt;&gt;200,'APH KIC KIA PC'!D188,'2. Artikeldata Utökad'!I188))</f>
        <v/>
      </c>
      <c r="BW188" s="269" t="str">
        <f>TRIM('2. Artikeldata Utökad'!D188)</f>
        <v/>
      </c>
      <c r="BX188" s="226" t="str">
        <f>LEFT('2. Artikeldata Utökad'!H188,1)</f>
        <v xml:space="preserve"> </v>
      </c>
      <c r="BY188" s="226" t="str">
        <f>TRIM(LEFT('2. Artikeldata Utökad'!J188,2))</f>
        <v/>
      </c>
      <c r="BZ188" s="227" t="s">
        <v>2005</v>
      </c>
      <c r="CA188" s="223"/>
      <c r="CB188" s="223"/>
      <c r="CC188" s="223"/>
      <c r="CD188" s="223"/>
      <c r="CE188" s="223"/>
    </row>
    <row r="189" spans="1:83" x14ac:dyDescent="0.25">
      <c r="A189" s="228">
        <v>185</v>
      </c>
      <c r="B189" s="228" t="str">
        <f>'APH KIC KIA PC'!I189</f>
        <v>Välj…</v>
      </c>
      <c r="C189" s="228" t="str">
        <f>'APH KIC KIA PC'!K189</f>
        <v>Välj…</v>
      </c>
      <c r="D189" s="227">
        <v>1</v>
      </c>
      <c r="E189" s="269" t="str">
        <f>TRIM('APH KIC KIA PC'!D189)</f>
        <v/>
      </c>
      <c r="F189" s="226" t="str">
        <f>TRIM('1. Artikeldata Grund'!E189)</f>
        <v/>
      </c>
      <c r="G189" s="275" t="s">
        <v>1895</v>
      </c>
      <c r="H189" s="223"/>
      <c r="I189" s="223"/>
      <c r="J189" s="223"/>
      <c r="K189" s="223"/>
      <c r="L189" s="223"/>
      <c r="M189" s="2" cm="1">
        <f t="array" ref="M189">IF('APH KIC KIA PC'!S189&lt;&gt;"WEB",1,_xlfn.IFS('APH KIC KIA PC'!K189=Tabeller!$AI$4,'APH KIC KIA PC'!Q189,'APH KIC KIA PC'!K189=Tabeller!$AI$5,106628))</f>
        <v>1</v>
      </c>
      <c r="N189" s="272" t="str" cm="1">
        <f t="array" ref="N189">TRIM(IFERROR(IF('APH KIC KIA PC'!M189=200,'2. Artikeldata Utökad'!I189,(_xlfn.IFS('APH KIC KIA PC'!K189=Tabeller!$AI$4,'1. Artikeldata Grund'!F189,AND('APH KIC KIA PC'!K189=Tabeller!$AI$5,'APH KIC KIA PC'!M189&lt;&gt;200),'APH KIC KIA PC'!D189,'APH KIC KIA PC'!M189=200,'2. Artikeldata Utökad'!I189))),""))</f>
        <v/>
      </c>
      <c r="O189" s="270" t="str">
        <f>'APH KIC KIA PC'!E189</f>
        <v/>
      </c>
      <c r="P189" s="269" t="str">
        <f>TRIM('APH KIC KIA PC'!R189)</f>
        <v/>
      </c>
      <c r="Q189" s="223"/>
      <c r="R189" s="271" t="str" cm="1">
        <f t="array" ref="R189">IFERROR(_xlfn.IFS('4. Inköpsdata'!M189=25%,41,'4. Inköpsdata'!M189=12%,42,'4. Inköpsdata'!M189=6%,43,'4. Inköpsdata'!M189="Momsfritt",38),"")</f>
        <v/>
      </c>
      <c r="S189" s="227" t="str">
        <f>'APH KIC KIA PC'!S189</f>
        <v xml:space="preserve">  Välj…</v>
      </c>
      <c r="T189" s="373" t="str">
        <f>'APH KIC KIA PC'!E189</f>
        <v/>
      </c>
      <c r="U189" s="227"/>
      <c r="V189" s="223"/>
      <c r="W189" s="223"/>
      <c r="X189" s="223"/>
      <c r="Y189" s="223"/>
      <c r="Z189" s="227" t="str">
        <f>TRIM(IF('1. Artikeldata Grund'!K189="","",IF('1. Artikeldata Grund'!K189=1,_xlfn.CONCAT('1. Artikeldata Grund'!K189," ","dag"),_xlfn.CONCAT('1. Artikeldata Grund'!K189," ","dagar"))))</f>
        <v/>
      </c>
      <c r="AA189" s="227" t="str">
        <f>TRIM(IF('1. Artikeldata Grund'!L189="","",IF('1. Artikeldata Grund'!L189=1,_xlfn.CONCAT('1. Artikeldata Grund'!L189," ","dag"),_xlfn.CONCAT('1. Artikeldata Grund'!L189," ","dagar"))))</f>
        <v/>
      </c>
      <c r="AB189" s="223"/>
      <c r="AC189" s="223"/>
      <c r="AD189" s="223"/>
      <c r="AE189" s="227">
        <v>1</v>
      </c>
      <c r="AF189" s="223"/>
      <c r="AG189" s="269" t="str">
        <f>TRIM('APH KIC KIA PC'!T189)</f>
        <v/>
      </c>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72" t="s">
        <v>2005</v>
      </c>
      <c r="BD189" s="272" t="str">
        <f>IF('2. Artikeldata Utökad'!G189="Välj…","",LEFT('2. Artikeldata Utökad'!G189,1))</f>
        <v xml:space="preserve"> </v>
      </c>
      <c r="BE189" s="223"/>
      <c r="BF189" s="223"/>
      <c r="BG189" s="223"/>
      <c r="BH189" s="223"/>
      <c r="BI189" s="223"/>
      <c r="BJ189" s="223"/>
      <c r="BK189" s="223"/>
      <c r="BL189" s="269" t="str">
        <f>TRIM(IF('APH KIC KIA PC'!S189="WEB","",'2. Artikeldata Utökad'!P189))</f>
        <v/>
      </c>
      <c r="BM189" s="269" t="str">
        <f>TRIM(IF('APH KIC KIA PC'!S189="WEB","",'2. Artikeldata Utökad'!Q189))</f>
        <v/>
      </c>
      <c r="BN189" s="269" t="str">
        <f>TRIM(IF('APH KIC KIA PC'!S189="WEB","",'2. Artikeldata Utökad'!R189))</f>
        <v/>
      </c>
      <c r="BO189" s="269" t="str">
        <f>IF('2. Artikeldata Utökad'!F189="","",'2. Artikeldata Utökad'!F189)</f>
        <v xml:space="preserve">  Välj…</v>
      </c>
      <c r="BP189" s="269" t="str">
        <f>TRIM(IF('2. Artikeldata Utökad'!E189="","",'2. Artikeldata Utökad'!E189))</f>
        <v/>
      </c>
      <c r="BQ189" s="269" t="str">
        <f>TRIM(IF('APH KIC KIA PC'!S189="WEB","",'2. Artikeldata Utökad'!S189))</f>
        <v/>
      </c>
      <c r="BR189" s="227">
        <v>1</v>
      </c>
      <c r="BS189" s="269" t="str">
        <f>TRIM(IF('APH KIC KIA PC'!S189="WEB","",'2. Artikeldata Utökad'!T189))</f>
        <v/>
      </c>
      <c r="BT189" s="223"/>
      <c r="BU189" s="223"/>
      <c r="BV189" s="269" t="str">
        <f>TRIM(IF('APH KIC KIA PC'!M189&lt;&gt;200,'APH KIC KIA PC'!D189,'2. Artikeldata Utökad'!I189))</f>
        <v/>
      </c>
      <c r="BW189" s="269" t="str">
        <f>TRIM('2. Artikeldata Utökad'!D189)</f>
        <v/>
      </c>
      <c r="BX189" s="226" t="str">
        <f>LEFT('2. Artikeldata Utökad'!H189,1)</f>
        <v xml:space="preserve"> </v>
      </c>
      <c r="BY189" s="226" t="str">
        <f>TRIM(LEFT('2. Artikeldata Utökad'!J189,2))</f>
        <v/>
      </c>
      <c r="BZ189" s="227" t="s">
        <v>2005</v>
      </c>
      <c r="CA189" s="223"/>
      <c r="CB189" s="223"/>
      <c r="CC189" s="223"/>
      <c r="CD189" s="223"/>
      <c r="CE189" s="223"/>
    </row>
    <row r="190" spans="1:83" x14ac:dyDescent="0.25">
      <c r="A190" s="228">
        <v>186</v>
      </c>
      <c r="B190" s="228" t="str">
        <f>'APH KIC KIA PC'!I190</f>
        <v>Välj…</v>
      </c>
      <c r="C190" s="228" t="str">
        <f>'APH KIC KIA PC'!K190</f>
        <v>Välj…</v>
      </c>
      <c r="D190" s="227">
        <v>1</v>
      </c>
      <c r="E190" s="269" t="str">
        <f>TRIM('APH KIC KIA PC'!D190)</f>
        <v/>
      </c>
      <c r="F190" s="226" t="str">
        <f>TRIM('1. Artikeldata Grund'!E190)</f>
        <v/>
      </c>
      <c r="G190" s="275" t="s">
        <v>1895</v>
      </c>
      <c r="H190" s="223"/>
      <c r="I190" s="223"/>
      <c r="J190" s="223"/>
      <c r="K190" s="223"/>
      <c r="L190" s="223"/>
      <c r="M190" s="2" cm="1">
        <f t="array" ref="M190">IF('APH KIC KIA PC'!S190&lt;&gt;"WEB",1,_xlfn.IFS('APH KIC KIA PC'!K190=Tabeller!$AI$4,'APH KIC KIA PC'!Q190,'APH KIC KIA PC'!K190=Tabeller!$AI$5,106628))</f>
        <v>1</v>
      </c>
      <c r="N190" s="272" t="str" cm="1">
        <f t="array" ref="N190">TRIM(IFERROR(IF('APH KIC KIA PC'!M190=200,'2. Artikeldata Utökad'!I190,(_xlfn.IFS('APH KIC KIA PC'!K190=Tabeller!$AI$4,'1. Artikeldata Grund'!F190,AND('APH KIC KIA PC'!K190=Tabeller!$AI$5,'APH KIC KIA PC'!M190&lt;&gt;200),'APH KIC KIA PC'!D190,'APH KIC KIA PC'!M190=200,'2. Artikeldata Utökad'!I190))),""))</f>
        <v/>
      </c>
      <c r="O190" s="270" t="str">
        <f>'APH KIC KIA PC'!E190</f>
        <v/>
      </c>
      <c r="P190" s="269" t="str">
        <f>TRIM('APH KIC KIA PC'!R190)</f>
        <v/>
      </c>
      <c r="Q190" s="223"/>
      <c r="R190" s="271" t="str" cm="1">
        <f t="array" ref="R190">IFERROR(_xlfn.IFS('4. Inköpsdata'!M190=25%,41,'4. Inköpsdata'!M190=12%,42,'4. Inköpsdata'!M190=6%,43,'4. Inköpsdata'!M190="Momsfritt",38),"")</f>
        <v/>
      </c>
      <c r="S190" s="227" t="str">
        <f>'APH KIC KIA PC'!S190</f>
        <v xml:space="preserve">  Välj…</v>
      </c>
      <c r="T190" s="373" t="str">
        <f>'APH KIC KIA PC'!E190</f>
        <v/>
      </c>
      <c r="U190" s="227"/>
      <c r="V190" s="223"/>
      <c r="W190" s="223"/>
      <c r="X190" s="223"/>
      <c r="Y190" s="223"/>
      <c r="Z190" s="227" t="str">
        <f>TRIM(IF('1. Artikeldata Grund'!K190="","",IF('1. Artikeldata Grund'!K190=1,_xlfn.CONCAT('1. Artikeldata Grund'!K190," ","dag"),_xlfn.CONCAT('1. Artikeldata Grund'!K190," ","dagar"))))</f>
        <v/>
      </c>
      <c r="AA190" s="227" t="str">
        <f>TRIM(IF('1. Artikeldata Grund'!L190="","",IF('1. Artikeldata Grund'!L190=1,_xlfn.CONCAT('1. Artikeldata Grund'!L190," ","dag"),_xlfn.CONCAT('1. Artikeldata Grund'!L190," ","dagar"))))</f>
        <v/>
      </c>
      <c r="AB190" s="223"/>
      <c r="AC190" s="223"/>
      <c r="AD190" s="223"/>
      <c r="AE190" s="227">
        <v>1</v>
      </c>
      <c r="AF190" s="223"/>
      <c r="AG190" s="269" t="str">
        <f>TRIM('APH KIC KIA PC'!T190)</f>
        <v/>
      </c>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72" t="s">
        <v>2005</v>
      </c>
      <c r="BD190" s="272" t="str">
        <f>IF('2. Artikeldata Utökad'!G190="Välj…","",LEFT('2. Artikeldata Utökad'!G190,1))</f>
        <v xml:space="preserve"> </v>
      </c>
      <c r="BE190" s="223"/>
      <c r="BF190" s="223"/>
      <c r="BG190" s="223"/>
      <c r="BH190" s="223"/>
      <c r="BI190" s="223"/>
      <c r="BJ190" s="223"/>
      <c r="BK190" s="223"/>
      <c r="BL190" s="269" t="str">
        <f>TRIM(IF('APH KIC KIA PC'!S190="WEB","",'2. Artikeldata Utökad'!P190))</f>
        <v/>
      </c>
      <c r="BM190" s="269" t="str">
        <f>TRIM(IF('APH KIC KIA PC'!S190="WEB","",'2. Artikeldata Utökad'!Q190))</f>
        <v/>
      </c>
      <c r="BN190" s="269" t="str">
        <f>TRIM(IF('APH KIC KIA PC'!S190="WEB","",'2. Artikeldata Utökad'!R190))</f>
        <v/>
      </c>
      <c r="BO190" s="269" t="str">
        <f>IF('2. Artikeldata Utökad'!F190="","",'2. Artikeldata Utökad'!F190)</f>
        <v xml:space="preserve">  Välj…</v>
      </c>
      <c r="BP190" s="269" t="str">
        <f>TRIM(IF('2. Artikeldata Utökad'!E190="","",'2. Artikeldata Utökad'!E190))</f>
        <v/>
      </c>
      <c r="BQ190" s="269" t="str">
        <f>TRIM(IF('APH KIC KIA PC'!S190="WEB","",'2. Artikeldata Utökad'!S190))</f>
        <v/>
      </c>
      <c r="BR190" s="227">
        <v>1</v>
      </c>
      <c r="BS190" s="269" t="str">
        <f>TRIM(IF('APH KIC KIA PC'!S190="WEB","",'2. Artikeldata Utökad'!T190))</f>
        <v/>
      </c>
      <c r="BT190" s="223"/>
      <c r="BU190" s="223"/>
      <c r="BV190" s="269" t="str">
        <f>TRIM(IF('APH KIC KIA PC'!M190&lt;&gt;200,'APH KIC KIA PC'!D190,'2. Artikeldata Utökad'!I190))</f>
        <v/>
      </c>
      <c r="BW190" s="269" t="str">
        <f>TRIM('2. Artikeldata Utökad'!D190)</f>
        <v/>
      </c>
      <c r="BX190" s="226" t="str">
        <f>LEFT('2. Artikeldata Utökad'!H190,1)</f>
        <v xml:space="preserve"> </v>
      </c>
      <c r="BY190" s="226" t="str">
        <f>TRIM(LEFT('2. Artikeldata Utökad'!J190,2))</f>
        <v/>
      </c>
      <c r="BZ190" s="227" t="s">
        <v>2005</v>
      </c>
      <c r="CA190" s="223"/>
      <c r="CB190" s="223"/>
      <c r="CC190" s="223"/>
      <c r="CD190" s="223"/>
      <c r="CE190" s="223"/>
    </row>
    <row r="191" spans="1:83" x14ac:dyDescent="0.25">
      <c r="A191" s="225">
        <v>187</v>
      </c>
      <c r="B191" s="228" t="str">
        <f>'APH KIC KIA PC'!I191</f>
        <v>Välj…</v>
      </c>
      <c r="C191" s="228" t="str">
        <f>'APH KIC KIA PC'!K191</f>
        <v>Välj…</v>
      </c>
      <c r="D191" s="227">
        <v>1</v>
      </c>
      <c r="E191" s="269" t="str">
        <f>TRIM('APH KIC KIA PC'!D191)</f>
        <v/>
      </c>
      <c r="F191" s="226" t="str">
        <f>TRIM('1. Artikeldata Grund'!E191)</f>
        <v/>
      </c>
      <c r="G191" s="275" t="s">
        <v>1895</v>
      </c>
      <c r="H191" s="223"/>
      <c r="I191" s="223"/>
      <c r="J191" s="223"/>
      <c r="K191" s="223"/>
      <c r="L191" s="223"/>
      <c r="M191" s="2" cm="1">
        <f t="array" ref="M191">IF('APH KIC KIA PC'!S191&lt;&gt;"WEB",1,_xlfn.IFS('APH KIC KIA PC'!K191=Tabeller!$AI$4,'APH KIC KIA PC'!Q191,'APH KIC KIA PC'!K191=Tabeller!$AI$5,106628))</f>
        <v>1</v>
      </c>
      <c r="N191" s="272" t="str" cm="1">
        <f t="array" ref="N191">TRIM(IFERROR(IF('APH KIC KIA PC'!M191=200,'2. Artikeldata Utökad'!I191,(_xlfn.IFS('APH KIC KIA PC'!K191=Tabeller!$AI$4,'1. Artikeldata Grund'!F191,AND('APH KIC KIA PC'!K191=Tabeller!$AI$5,'APH KIC KIA PC'!M191&lt;&gt;200),'APH KIC KIA PC'!D191,'APH KIC KIA PC'!M191=200,'2. Artikeldata Utökad'!I191))),""))</f>
        <v/>
      </c>
      <c r="O191" s="270" t="str">
        <f>'APH KIC KIA PC'!E191</f>
        <v/>
      </c>
      <c r="P191" s="269" t="str">
        <f>TRIM('APH KIC KIA PC'!R191)</f>
        <v/>
      </c>
      <c r="Q191" s="223"/>
      <c r="R191" s="271" t="str" cm="1">
        <f t="array" ref="R191">IFERROR(_xlfn.IFS('4. Inköpsdata'!M191=25%,41,'4. Inköpsdata'!M191=12%,42,'4. Inköpsdata'!M191=6%,43,'4. Inköpsdata'!M191="Momsfritt",38),"")</f>
        <v/>
      </c>
      <c r="S191" s="227" t="str">
        <f>'APH KIC KIA PC'!S191</f>
        <v xml:space="preserve">  Välj…</v>
      </c>
      <c r="T191" s="373" t="str">
        <f>'APH KIC KIA PC'!E191</f>
        <v/>
      </c>
      <c r="U191" s="227"/>
      <c r="V191" s="223"/>
      <c r="W191" s="223"/>
      <c r="X191" s="223"/>
      <c r="Y191" s="223"/>
      <c r="Z191" s="227" t="str">
        <f>TRIM(IF('1. Artikeldata Grund'!K191="","",IF('1. Artikeldata Grund'!K191=1,_xlfn.CONCAT('1. Artikeldata Grund'!K191," ","dag"),_xlfn.CONCAT('1. Artikeldata Grund'!K191," ","dagar"))))</f>
        <v/>
      </c>
      <c r="AA191" s="227" t="str">
        <f>TRIM(IF('1. Artikeldata Grund'!L191="","",IF('1. Artikeldata Grund'!L191=1,_xlfn.CONCAT('1. Artikeldata Grund'!L191," ","dag"),_xlfn.CONCAT('1. Artikeldata Grund'!L191," ","dagar"))))</f>
        <v/>
      </c>
      <c r="AB191" s="223"/>
      <c r="AC191" s="223"/>
      <c r="AD191" s="223"/>
      <c r="AE191" s="227">
        <v>1</v>
      </c>
      <c r="AF191" s="223"/>
      <c r="AG191" s="269" t="str">
        <f>TRIM('APH KIC KIA PC'!T191)</f>
        <v/>
      </c>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72" t="s">
        <v>2005</v>
      </c>
      <c r="BD191" s="272" t="str">
        <f>IF('2. Artikeldata Utökad'!G191="Välj…","",LEFT('2. Artikeldata Utökad'!G191,1))</f>
        <v xml:space="preserve"> </v>
      </c>
      <c r="BE191" s="223"/>
      <c r="BF191" s="223"/>
      <c r="BG191" s="223"/>
      <c r="BH191" s="223"/>
      <c r="BI191" s="223"/>
      <c r="BJ191" s="223"/>
      <c r="BK191" s="223"/>
      <c r="BL191" s="269" t="str">
        <f>TRIM(IF('APH KIC KIA PC'!S191="WEB","",'2. Artikeldata Utökad'!P191))</f>
        <v/>
      </c>
      <c r="BM191" s="269" t="str">
        <f>TRIM(IF('APH KIC KIA PC'!S191="WEB","",'2. Artikeldata Utökad'!Q191))</f>
        <v/>
      </c>
      <c r="BN191" s="269" t="str">
        <f>TRIM(IF('APH KIC KIA PC'!S191="WEB","",'2. Artikeldata Utökad'!R191))</f>
        <v/>
      </c>
      <c r="BO191" s="269" t="str">
        <f>IF('2. Artikeldata Utökad'!F191="","",'2. Artikeldata Utökad'!F191)</f>
        <v xml:space="preserve">  Välj…</v>
      </c>
      <c r="BP191" s="269" t="str">
        <f>TRIM(IF('2. Artikeldata Utökad'!E191="","",'2. Artikeldata Utökad'!E191))</f>
        <v/>
      </c>
      <c r="BQ191" s="269" t="str">
        <f>TRIM(IF('APH KIC KIA PC'!S191="WEB","",'2. Artikeldata Utökad'!S191))</f>
        <v/>
      </c>
      <c r="BR191" s="227">
        <v>1</v>
      </c>
      <c r="BS191" s="269" t="str">
        <f>TRIM(IF('APH KIC KIA PC'!S191="WEB","",'2. Artikeldata Utökad'!T191))</f>
        <v/>
      </c>
      <c r="BT191" s="223"/>
      <c r="BU191" s="223"/>
      <c r="BV191" s="269" t="str">
        <f>TRIM(IF('APH KIC KIA PC'!M191&lt;&gt;200,'APH KIC KIA PC'!D191,'2. Artikeldata Utökad'!I191))</f>
        <v/>
      </c>
      <c r="BW191" s="269" t="str">
        <f>TRIM('2. Artikeldata Utökad'!D191)</f>
        <v/>
      </c>
      <c r="BX191" s="226" t="str">
        <f>LEFT('2. Artikeldata Utökad'!H191,1)</f>
        <v xml:space="preserve"> </v>
      </c>
      <c r="BY191" s="226" t="str">
        <f>TRIM(LEFT('2. Artikeldata Utökad'!J191,2))</f>
        <v/>
      </c>
      <c r="BZ191" s="227" t="s">
        <v>2005</v>
      </c>
      <c r="CA191" s="223"/>
      <c r="CB191" s="223"/>
      <c r="CC191" s="223"/>
      <c r="CD191" s="223"/>
      <c r="CE191" s="223"/>
    </row>
    <row r="192" spans="1:83" x14ac:dyDescent="0.25">
      <c r="A192" s="228">
        <v>188</v>
      </c>
      <c r="B192" s="228" t="str">
        <f>'APH KIC KIA PC'!I192</f>
        <v>Välj…</v>
      </c>
      <c r="C192" s="228" t="str">
        <f>'APH KIC KIA PC'!K192</f>
        <v>Välj…</v>
      </c>
      <c r="D192" s="227">
        <v>1</v>
      </c>
      <c r="E192" s="269" t="str">
        <f>TRIM('APH KIC KIA PC'!D192)</f>
        <v/>
      </c>
      <c r="F192" s="226" t="str">
        <f>TRIM('1. Artikeldata Grund'!E192)</f>
        <v/>
      </c>
      <c r="G192" s="275" t="s">
        <v>1895</v>
      </c>
      <c r="H192" s="223"/>
      <c r="I192" s="223"/>
      <c r="J192" s="223"/>
      <c r="K192" s="223"/>
      <c r="L192" s="223"/>
      <c r="M192" s="2" cm="1">
        <f t="array" ref="M192">IF('APH KIC KIA PC'!S192&lt;&gt;"WEB",1,_xlfn.IFS('APH KIC KIA PC'!K192=Tabeller!$AI$4,'APH KIC KIA PC'!Q192,'APH KIC KIA PC'!K192=Tabeller!$AI$5,106628))</f>
        <v>1</v>
      </c>
      <c r="N192" s="272" t="str" cm="1">
        <f t="array" ref="N192">TRIM(IFERROR(IF('APH KIC KIA PC'!M192=200,'2. Artikeldata Utökad'!I192,(_xlfn.IFS('APH KIC KIA PC'!K192=Tabeller!$AI$4,'1. Artikeldata Grund'!F192,AND('APH KIC KIA PC'!K192=Tabeller!$AI$5,'APH KIC KIA PC'!M192&lt;&gt;200),'APH KIC KIA PC'!D192,'APH KIC KIA PC'!M192=200,'2. Artikeldata Utökad'!I192))),""))</f>
        <v/>
      </c>
      <c r="O192" s="270" t="str">
        <f>'APH KIC KIA PC'!E192</f>
        <v/>
      </c>
      <c r="P192" s="269" t="str">
        <f>TRIM('APH KIC KIA PC'!R192)</f>
        <v/>
      </c>
      <c r="Q192" s="223"/>
      <c r="R192" s="271" t="str" cm="1">
        <f t="array" ref="R192">IFERROR(_xlfn.IFS('4. Inköpsdata'!M192=25%,41,'4. Inköpsdata'!M192=12%,42,'4. Inköpsdata'!M192=6%,43,'4. Inköpsdata'!M192="Momsfritt",38),"")</f>
        <v/>
      </c>
      <c r="S192" s="227" t="str">
        <f>'APH KIC KIA PC'!S192</f>
        <v xml:space="preserve">  Välj…</v>
      </c>
      <c r="T192" s="373" t="str">
        <f>'APH KIC KIA PC'!E192</f>
        <v/>
      </c>
      <c r="U192" s="227"/>
      <c r="V192" s="223"/>
      <c r="W192" s="223"/>
      <c r="X192" s="223"/>
      <c r="Y192" s="223"/>
      <c r="Z192" s="227" t="str">
        <f>TRIM(IF('1. Artikeldata Grund'!K192="","",IF('1. Artikeldata Grund'!K192=1,_xlfn.CONCAT('1. Artikeldata Grund'!K192," ","dag"),_xlfn.CONCAT('1. Artikeldata Grund'!K192," ","dagar"))))</f>
        <v/>
      </c>
      <c r="AA192" s="227" t="str">
        <f>TRIM(IF('1. Artikeldata Grund'!L192="","",IF('1. Artikeldata Grund'!L192=1,_xlfn.CONCAT('1. Artikeldata Grund'!L192," ","dag"),_xlfn.CONCAT('1. Artikeldata Grund'!L192," ","dagar"))))</f>
        <v/>
      </c>
      <c r="AB192" s="223"/>
      <c r="AC192" s="223"/>
      <c r="AD192" s="223"/>
      <c r="AE192" s="227">
        <v>1</v>
      </c>
      <c r="AF192" s="223"/>
      <c r="AG192" s="269" t="str">
        <f>TRIM('APH KIC KIA PC'!T192)</f>
        <v/>
      </c>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72" t="s">
        <v>2005</v>
      </c>
      <c r="BD192" s="272" t="str">
        <f>IF('2. Artikeldata Utökad'!G192="Välj…","",LEFT('2. Artikeldata Utökad'!G192,1))</f>
        <v xml:space="preserve"> </v>
      </c>
      <c r="BE192" s="223"/>
      <c r="BF192" s="223"/>
      <c r="BG192" s="223"/>
      <c r="BH192" s="223"/>
      <c r="BI192" s="223"/>
      <c r="BJ192" s="223"/>
      <c r="BK192" s="223"/>
      <c r="BL192" s="269" t="str">
        <f>TRIM(IF('APH KIC KIA PC'!S192="WEB","",'2. Artikeldata Utökad'!P192))</f>
        <v/>
      </c>
      <c r="BM192" s="269" t="str">
        <f>TRIM(IF('APH KIC KIA PC'!S192="WEB","",'2. Artikeldata Utökad'!Q192))</f>
        <v/>
      </c>
      <c r="BN192" s="269" t="str">
        <f>TRIM(IF('APH KIC KIA PC'!S192="WEB","",'2. Artikeldata Utökad'!R192))</f>
        <v/>
      </c>
      <c r="BO192" s="269" t="str">
        <f>IF('2. Artikeldata Utökad'!F192="","",'2. Artikeldata Utökad'!F192)</f>
        <v xml:space="preserve">  Välj…</v>
      </c>
      <c r="BP192" s="269" t="str">
        <f>TRIM(IF('2. Artikeldata Utökad'!E192="","",'2. Artikeldata Utökad'!E192))</f>
        <v/>
      </c>
      <c r="BQ192" s="269" t="str">
        <f>TRIM(IF('APH KIC KIA PC'!S192="WEB","",'2. Artikeldata Utökad'!S192))</f>
        <v/>
      </c>
      <c r="BR192" s="227">
        <v>1</v>
      </c>
      <c r="BS192" s="269" t="str">
        <f>TRIM(IF('APH KIC KIA PC'!S192="WEB","",'2. Artikeldata Utökad'!T192))</f>
        <v/>
      </c>
      <c r="BT192" s="223"/>
      <c r="BU192" s="223"/>
      <c r="BV192" s="269" t="str">
        <f>TRIM(IF('APH KIC KIA PC'!M192&lt;&gt;200,'APH KIC KIA PC'!D192,'2. Artikeldata Utökad'!I192))</f>
        <v/>
      </c>
      <c r="BW192" s="269" t="str">
        <f>TRIM('2. Artikeldata Utökad'!D192)</f>
        <v/>
      </c>
      <c r="BX192" s="226" t="str">
        <f>LEFT('2. Artikeldata Utökad'!H192,1)</f>
        <v xml:space="preserve"> </v>
      </c>
      <c r="BY192" s="226" t="str">
        <f>TRIM(LEFT('2. Artikeldata Utökad'!J192,2))</f>
        <v/>
      </c>
      <c r="BZ192" s="227" t="s">
        <v>2005</v>
      </c>
      <c r="CA192" s="223"/>
      <c r="CB192" s="223"/>
      <c r="CC192" s="223"/>
      <c r="CD192" s="223"/>
      <c r="CE192" s="223"/>
    </row>
    <row r="193" spans="1:83" x14ac:dyDescent="0.25">
      <c r="A193" s="228">
        <v>189</v>
      </c>
      <c r="B193" s="228" t="str">
        <f>'APH KIC KIA PC'!I193</f>
        <v>Välj…</v>
      </c>
      <c r="C193" s="228" t="str">
        <f>'APH KIC KIA PC'!K193</f>
        <v>Välj…</v>
      </c>
      <c r="D193" s="227">
        <v>1</v>
      </c>
      <c r="E193" s="269" t="str">
        <f>TRIM('APH KIC KIA PC'!D193)</f>
        <v/>
      </c>
      <c r="F193" s="226" t="str">
        <f>TRIM('1. Artikeldata Grund'!E193)</f>
        <v/>
      </c>
      <c r="G193" s="275" t="s">
        <v>1895</v>
      </c>
      <c r="H193" s="223"/>
      <c r="I193" s="223"/>
      <c r="J193" s="223"/>
      <c r="K193" s="223"/>
      <c r="L193" s="223"/>
      <c r="M193" s="2" cm="1">
        <f t="array" ref="M193">IF('APH KIC KIA PC'!S193&lt;&gt;"WEB",1,_xlfn.IFS('APH KIC KIA PC'!K193=Tabeller!$AI$4,'APH KIC KIA PC'!Q193,'APH KIC KIA PC'!K193=Tabeller!$AI$5,106628))</f>
        <v>1</v>
      </c>
      <c r="N193" s="272" t="str" cm="1">
        <f t="array" ref="N193">TRIM(IFERROR(IF('APH KIC KIA PC'!M193=200,'2. Artikeldata Utökad'!I193,(_xlfn.IFS('APH KIC KIA PC'!K193=Tabeller!$AI$4,'1. Artikeldata Grund'!F193,AND('APH KIC KIA PC'!K193=Tabeller!$AI$5,'APH KIC KIA PC'!M193&lt;&gt;200),'APH KIC KIA PC'!D193,'APH KIC KIA PC'!M193=200,'2. Artikeldata Utökad'!I193))),""))</f>
        <v/>
      </c>
      <c r="O193" s="270" t="str">
        <f>'APH KIC KIA PC'!E193</f>
        <v/>
      </c>
      <c r="P193" s="269" t="str">
        <f>TRIM('APH KIC KIA PC'!R193)</f>
        <v/>
      </c>
      <c r="Q193" s="223"/>
      <c r="R193" s="271" t="str" cm="1">
        <f t="array" ref="R193">IFERROR(_xlfn.IFS('4. Inköpsdata'!M193=25%,41,'4. Inköpsdata'!M193=12%,42,'4. Inköpsdata'!M193=6%,43,'4. Inköpsdata'!M193="Momsfritt",38),"")</f>
        <v/>
      </c>
      <c r="S193" s="227" t="str">
        <f>'APH KIC KIA PC'!S193</f>
        <v xml:space="preserve">  Välj…</v>
      </c>
      <c r="T193" s="373" t="str">
        <f>'APH KIC KIA PC'!E193</f>
        <v/>
      </c>
      <c r="U193" s="227"/>
      <c r="V193" s="223"/>
      <c r="W193" s="223"/>
      <c r="X193" s="223"/>
      <c r="Y193" s="223"/>
      <c r="Z193" s="227" t="str">
        <f>TRIM(IF('1. Artikeldata Grund'!K193="","",IF('1. Artikeldata Grund'!K193=1,_xlfn.CONCAT('1. Artikeldata Grund'!K193," ","dag"),_xlfn.CONCAT('1. Artikeldata Grund'!K193," ","dagar"))))</f>
        <v/>
      </c>
      <c r="AA193" s="227" t="str">
        <f>TRIM(IF('1. Artikeldata Grund'!L193="","",IF('1. Artikeldata Grund'!L193=1,_xlfn.CONCAT('1. Artikeldata Grund'!L193," ","dag"),_xlfn.CONCAT('1. Artikeldata Grund'!L193," ","dagar"))))</f>
        <v/>
      </c>
      <c r="AB193" s="223"/>
      <c r="AC193" s="223"/>
      <c r="AD193" s="223"/>
      <c r="AE193" s="227">
        <v>1</v>
      </c>
      <c r="AF193" s="223"/>
      <c r="AG193" s="269" t="str">
        <f>TRIM('APH KIC KIA PC'!T193)</f>
        <v/>
      </c>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72" t="s">
        <v>2005</v>
      </c>
      <c r="BD193" s="272" t="str">
        <f>IF('2. Artikeldata Utökad'!G193="Välj…","",LEFT('2. Artikeldata Utökad'!G193,1))</f>
        <v xml:space="preserve"> </v>
      </c>
      <c r="BE193" s="223"/>
      <c r="BF193" s="223"/>
      <c r="BG193" s="223"/>
      <c r="BH193" s="223"/>
      <c r="BI193" s="223"/>
      <c r="BJ193" s="223"/>
      <c r="BK193" s="223"/>
      <c r="BL193" s="269" t="str">
        <f>TRIM(IF('APH KIC KIA PC'!S193="WEB","",'2. Artikeldata Utökad'!P193))</f>
        <v/>
      </c>
      <c r="BM193" s="269" t="str">
        <f>TRIM(IF('APH KIC KIA PC'!S193="WEB","",'2. Artikeldata Utökad'!Q193))</f>
        <v/>
      </c>
      <c r="BN193" s="269" t="str">
        <f>TRIM(IF('APH KIC KIA PC'!S193="WEB","",'2. Artikeldata Utökad'!R193))</f>
        <v/>
      </c>
      <c r="BO193" s="269" t="str">
        <f>IF('2. Artikeldata Utökad'!F193="","",'2. Artikeldata Utökad'!F193)</f>
        <v xml:space="preserve">  Välj…</v>
      </c>
      <c r="BP193" s="269" t="str">
        <f>TRIM(IF('2. Artikeldata Utökad'!E193="","",'2. Artikeldata Utökad'!E193))</f>
        <v/>
      </c>
      <c r="BQ193" s="269" t="str">
        <f>TRIM(IF('APH KIC KIA PC'!S193="WEB","",'2. Artikeldata Utökad'!S193))</f>
        <v/>
      </c>
      <c r="BR193" s="227">
        <v>1</v>
      </c>
      <c r="BS193" s="269" t="str">
        <f>TRIM(IF('APH KIC KIA PC'!S193="WEB","",'2. Artikeldata Utökad'!T193))</f>
        <v/>
      </c>
      <c r="BT193" s="223"/>
      <c r="BU193" s="223"/>
      <c r="BV193" s="269" t="str">
        <f>TRIM(IF('APH KIC KIA PC'!M193&lt;&gt;200,'APH KIC KIA PC'!D193,'2. Artikeldata Utökad'!I193))</f>
        <v/>
      </c>
      <c r="BW193" s="269" t="str">
        <f>TRIM('2. Artikeldata Utökad'!D193)</f>
        <v/>
      </c>
      <c r="BX193" s="226" t="str">
        <f>LEFT('2. Artikeldata Utökad'!H193,1)</f>
        <v xml:space="preserve"> </v>
      </c>
      <c r="BY193" s="226" t="str">
        <f>TRIM(LEFT('2. Artikeldata Utökad'!J193,2))</f>
        <v/>
      </c>
      <c r="BZ193" s="227" t="s">
        <v>2005</v>
      </c>
      <c r="CA193" s="223"/>
      <c r="CB193" s="223"/>
      <c r="CC193" s="223"/>
      <c r="CD193" s="223"/>
      <c r="CE193" s="223"/>
    </row>
    <row r="194" spans="1:83" x14ac:dyDescent="0.25">
      <c r="A194" s="228">
        <v>190</v>
      </c>
      <c r="B194" s="228" t="str">
        <f>'APH KIC KIA PC'!I194</f>
        <v>Välj…</v>
      </c>
      <c r="C194" s="228" t="str">
        <f>'APH KIC KIA PC'!K194</f>
        <v>Välj…</v>
      </c>
      <c r="D194" s="227">
        <v>1</v>
      </c>
      <c r="E194" s="269" t="str">
        <f>TRIM('APH KIC KIA PC'!D194)</f>
        <v/>
      </c>
      <c r="F194" s="226" t="str">
        <f>TRIM('1. Artikeldata Grund'!E194)</f>
        <v/>
      </c>
      <c r="G194" s="275" t="s">
        <v>1895</v>
      </c>
      <c r="H194" s="223"/>
      <c r="I194" s="223"/>
      <c r="J194" s="223"/>
      <c r="K194" s="223"/>
      <c r="L194" s="223"/>
      <c r="M194" s="2" cm="1">
        <f t="array" ref="M194">IF('APH KIC KIA PC'!S194&lt;&gt;"WEB",1,_xlfn.IFS('APH KIC KIA PC'!K194=Tabeller!$AI$4,'APH KIC KIA PC'!Q194,'APH KIC KIA PC'!K194=Tabeller!$AI$5,106628))</f>
        <v>1</v>
      </c>
      <c r="N194" s="272" t="str" cm="1">
        <f t="array" ref="N194">TRIM(IFERROR(IF('APH KIC KIA PC'!M194=200,'2. Artikeldata Utökad'!I194,(_xlfn.IFS('APH KIC KIA PC'!K194=Tabeller!$AI$4,'1. Artikeldata Grund'!F194,AND('APH KIC KIA PC'!K194=Tabeller!$AI$5,'APH KIC KIA PC'!M194&lt;&gt;200),'APH KIC KIA PC'!D194,'APH KIC KIA PC'!M194=200,'2. Artikeldata Utökad'!I194))),""))</f>
        <v/>
      </c>
      <c r="O194" s="270" t="str">
        <f>'APH KIC KIA PC'!E194</f>
        <v/>
      </c>
      <c r="P194" s="269" t="str">
        <f>TRIM('APH KIC KIA PC'!R194)</f>
        <v/>
      </c>
      <c r="Q194" s="223"/>
      <c r="R194" s="271" t="str" cm="1">
        <f t="array" ref="R194">IFERROR(_xlfn.IFS('4. Inköpsdata'!M194=25%,41,'4. Inköpsdata'!M194=12%,42,'4. Inköpsdata'!M194=6%,43,'4. Inköpsdata'!M194="Momsfritt",38),"")</f>
        <v/>
      </c>
      <c r="S194" s="227" t="str">
        <f>'APH KIC KIA PC'!S194</f>
        <v xml:space="preserve">  Välj…</v>
      </c>
      <c r="T194" s="373" t="str">
        <f>'APH KIC KIA PC'!E194</f>
        <v/>
      </c>
      <c r="U194" s="227"/>
      <c r="V194" s="223"/>
      <c r="W194" s="223"/>
      <c r="X194" s="223"/>
      <c r="Y194" s="223"/>
      <c r="Z194" s="227" t="str">
        <f>TRIM(IF('1. Artikeldata Grund'!K194="","",IF('1. Artikeldata Grund'!K194=1,_xlfn.CONCAT('1. Artikeldata Grund'!K194," ","dag"),_xlfn.CONCAT('1. Artikeldata Grund'!K194," ","dagar"))))</f>
        <v/>
      </c>
      <c r="AA194" s="227" t="str">
        <f>TRIM(IF('1. Artikeldata Grund'!L194="","",IF('1. Artikeldata Grund'!L194=1,_xlfn.CONCAT('1. Artikeldata Grund'!L194," ","dag"),_xlfn.CONCAT('1. Artikeldata Grund'!L194," ","dagar"))))</f>
        <v/>
      </c>
      <c r="AB194" s="223"/>
      <c r="AC194" s="223"/>
      <c r="AD194" s="223"/>
      <c r="AE194" s="227">
        <v>1</v>
      </c>
      <c r="AF194" s="223"/>
      <c r="AG194" s="269" t="str">
        <f>TRIM('APH KIC KIA PC'!T194)</f>
        <v/>
      </c>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72" t="s">
        <v>2005</v>
      </c>
      <c r="BD194" s="272" t="str">
        <f>IF('2. Artikeldata Utökad'!G194="Välj…","",LEFT('2. Artikeldata Utökad'!G194,1))</f>
        <v xml:space="preserve"> </v>
      </c>
      <c r="BE194" s="223"/>
      <c r="BF194" s="223"/>
      <c r="BG194" s="223"/>
      <c r="BH194" s="223"/>
      <c r="BI194" s="223"/>
      <c r="BJ194" s="223"/>
      <c r="BK194" s="223"/>
      <c r="BL194" s="269" t="str">
        <f>TRIM(IF('APH KIC KIA PC'!S194="WEB","",'2. Artikeldata Utökad'!P194))</f>
        <v/>
      </c>
      <c r="BM194" s="269" t="str">
        <f>TRIM(IF('APH KIC KIA PC'!S194="WEB","",'2. Artikeldata Utökad'!Q194))</f>
        <v/>
      </c>
      <c r="BN194" s="269" t="str">
        <f>TRIM(IF('APH KIC KIA PC'!S194="WEB","",'2. Artikeldata Utökad'!R194))</f>
        <v/>
      </c>
      <c r="BO194" s="269" t="str">
        <f>IF('2. Artikeldata Utökad'!F194="","",'2. Artikeldata Utökad'!F194)</f>
        <v xml:space="preserve">  Välj…</v>
      </c>
      <c r="BP194" s="269" t="str">
        <f>TRIM(IF('2. Artikeldata Utökad'!E194="","",'2. Artikeldata Utökad'!E194))</f>
        <v/>
      </c>
      <c r="BQ194" s="269" t="str">
        <f>TRIM(IF('APH KIC KIA PC'!S194="WEB","",'2. Artikeldata Utökad'!S194))</f>
        <v/>
      </c>
      <c r="BR194" s="227">
        <v>1</v>
      </c>
      <c r="BS194" s="269" t="str">
        <f>TRIM(IF('APH KIC KIA PC'!S194="WEB","",'2. Artikeldata Utökad'!T194))</f>
        <v/>
      </c>
      <c r="BT194" s="223"/>
      <c r="BU194" s="223"/>
      <c r="BV194" s="269" t="str">
        <f>TRIM(IF('APH KIC KIA PC'!M194&lt;&gt;200,'APH KIC KIA PC'!D194,'2. Artikeldata Utökad'!I194))</f>
        <v/>
      </c>
      <c r="BW194" s="269" t="str">
        <f>TRIM('2. Artikeldata Utökad'!D194)</f>
        <v/>
      </c>
      <c r="BX194" s="226" t="str">
        <f>LEFT('2. Artikeldata Utökad'!H194,1)</f>
        <v xml:space="preserve"> </v>
      </c>
      <c r="BY194" s="226" t="str">
        <f>TRIM(LEFT('2. Artikeldata Utökad'!J194,2))</f>
        <v/>
      </c>
      <c r="BZ194" s="227" t="s">
        <v>2005</v>
      </c>
      <c r="CA194" s="223"/>
      <c r="CB194" s="223"/>
      <c r="CC194" s="223"/>
      <c r="CD194" s="223"/>
      <c r="CE194" s="223"/>
    </row>
    <row r="195" spans="1:83" x14ac:dyDescent="0.25">
      <c r="A195" s="228">
        <v>191</v>
      </c>
      <c r="B195" s="228" t="str">
        <f>'APH KIC KIA PC'!I195</f>
        <v>Välj…</v>
      </c>
      <c r="C195" s="228" t="str">
        <f>'APH KIC KIA PC'!K195</f>
        <v>Välj…</v>
      </c>
      <c r="D195" s="227">
        <v>1</v>
      </c>
      <c r="E195" s="269" t="str">
        <f>TRIM('APH KIC KIA PC'!D195)</f>
        <v/>
      </c>
      <c r="F195" s="226" t="str">
        <f>TRIM('1. Artikeldata Grund'!E195)</f>
        <v/>
      </c>
      <c r="G195" s="275" t="s">
        <v>1895</v>
      </c>
      <c r="H195" s="223"/>
      <c r="I195" s="223"/>
      <c r="J195" s="223"/>
      <c r="K195" s="223"/>
      <c r="L195" s="223"/>
      <c r="M195" s="2" cm="1">
        <f t="array" ref="M195">IF('APH KIC KIA PC'!S195&lt;&gt;"WEB",1,_xlfn.IFS('APH KIC KIA PC'!K195=Tabeller!$AI$4,'APH KIC KIA PC'!Q195,'APH KIC KIA PC'!K195=Tabeller!$AI$5,106628))</f>
        <v>1</v>
      </c>
      <c r="N195" s="272" t="str" cm="1">
        <f t="array" ref="N195">TRIM(IFERROR(IF('APH KIC KIA PC'!M195=200,'2. Artikeldata Utökad'!I195,(_xlfn.IFS('APH KIC KIA PC'!K195=Tabeller!$AI$4,'1. Artikeldata Grund'!F195,AND('APH KIC KIA PC'!K195=Tabeller!$AI$5,'APH KIC KIA PC'!M195&lt;&gt;200),'APH KIC KIA PC'!D195,'APH KIC KIA PC'!M195=200,'2. Artikeldata Utökad'!I195))),""))</f>
        <v/>
      </c>
      <c r="O195" s="270" t="str">
        <f>'APH KIC KIA PC'!E195</f>
        <v/>
      </c>
      <c r="P195" s="269" t="str">
        <f>TRIM('APH KIC KIA PC'!R195)</f>
        <v/>
      </c>
      <c r="Q195" s="223"/>
      <c r="R195" s="271" t="str" cm="1">
        <f t="array" ref="R195">IFERROR(_xlfn.IFS('4. Inköpsdata'!M195=25%,41,'4. Inköpsdata'!M195=12%,42,'4. Inköpsdata'!M195=6%,43,'4. Inköpsdata'!M195="Momsfritt",38),"")</f>
        <v/>
      </c>
      <c r="S195" s="227" t="str">
        <f>'APH KIC KIA PC'!S195</f>
        <v xml:space="preserve">  Välj…</v>
      </c>
      <c r="T195" s="373" t="str">
        <f>'APH KIC KIA PC'!E195</f>
        <v/>
      </c>
      <c r="U195" s="227"/>
      <c r="V195" s="223"/>
      <c r="W195" s="223"/>
      <c r="X195" s="223"/>
      <c r="Y195" s="223"/>
      <c r="Z195" s="227" t="str">
        <f>TRIM(IF('1. Artikeldata Grund'!K195="","",IF('1. Artikeldata Grund'!K195=1,_xlfn.CONCAT('1. Artikeldata Grund'!K195," ","dag"),_xlfn.CONCAT('1. Artikeldata Grund'!K195," ","dagar"))))</f>
        <v/>
      </c>
      <c r="AA195" s="227" t="str">
        <f>TRIM(IF('1. Artikeldata Grund'!L195="","",IF('1. Artikeldata Grund'!L195=1,_xlfn.CONCAT('1. Artikeldata Grund'!L195," ","dag"),_xlfn.CONCAT('1. Artikeldata Grund'!L195," ","dagar"))))</f>
        <v/>
      </c>
      <c r="AB195" s="223"/>
      <c r="AC195" s="223"/>
      <c r="AD195" s="223"/>
      <c r="AE195" s="227">
        <v>1</v>
      </c>
      <c r="AF195" s="223"/>
      <c r="AG195" s="269" t="str">
        <f>TRIM('APH KIC KIA PC'!T195)</f>
        <v/>
      </c>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72" t="s">
        <v>2005</v>
      </c>
      <c r="BD195" s="272" t="str">
        <f>IF('2. Artikeldata Utökad'!G195="Välj…","",LEFT('2. Artikeldata Utökad'!G195,1))</f>
        <v xml:space="preserve"> </v>
      </c>
      <c r="BE195" s="223"/>
      <c r="BF195" s="223"/>
      <c r="BG195" s="223"/>
      <c r="BH195" s="223"/>
      <c r="BI195" s="223"/>
      <c r="BJ195" s="223"/>
      <c r="BK195" s="223"/>
      <c r="BL195" s="269" t="str">
        <f>TRIM(IF('APH KIC KIA PC'!S195="WEB","",'2. Artikeldata Utökad'!P195))</f>
        <v/>
      </c>
      <c r="BM195" s="269" t="str">
        <f>TRIM(IF('APH KIC KIA PC'!S195="WEB","",'2. Artikeldata Utökad'!Q195))</f>
        <v/>
      </c>
      <c r="BN195" s="269" t="str">
        <f>TRIM(IF('APH KIC KIA PC'!S195="WEB","",'2. Artikeldata Utökad'!R195))</f>
        <v/>
      </c>
      <c r="BO195" s="269" t="str">
        <f>IF('2. Artikeldata Utökad'!F195="","",'2. Artikeldata Utökad'!F195)</f>
        <v xml:space="preserve">  Välj…</v>
      </c>
      <c r="BP195" s="269" t="str">
        <f>TRIM(IF('2. Artikeldata Utökad'!E195="","",'2. Artikeldata Utökad'!E195))</f>
        <v/>
      </c>
      <c r="BQ195" s="269" t="str">
        <f>TRIM(IF('APH KIC KIA PC'!S195="WEB","",'2. Artikeldata Utökad'!S195))</f>
        <v/>
      </c>
      <c r="BR195" s="227">
        <v>1</v>
      </c>
      <c r="BS195" s="269" t="str">
        <f>TRIM(IF('APH KIC KIA PC'!S195="WEB","",'2. Artikeldata Utökad'!T195))</f>
        <v/>
      </c>
      <c r="BT195" s="223"/>
      <c r="BU195" s="223"/>
      <c r="BV195" s="269" t="str">
        <f>TRIM(IF('APH KIC KIA PC'!M195&lt;&gt;200,'APH KIC KIA PC'!D195,'2. Artikeldata Utökad'!I195))</f>
        <v/>
      </c>
      <c r="BW195" s="269" t="str">
        <f>TRIM('2. Artikeldata Utökad'!D195)</f>
        <v/>
      </c>
      <c r="BX195" s="226" t="str">
        <f>LEFT('2. Artikeldata Utökad'!H195,1)</f>
        <v xml:space="preserve"> </v>
      </c>
      <c r="BY195" s="226" t="str">
        <f>TRIM(LEFT('2. Artikeldata Utökad'!J195,2))</f>
        <v/>
      </c>
      <c r="BZ195" s="227" t="s">
        <v>2005</v>
      </c>
      <c r="CA195" s="223"/>
      <c r="CB195" s="223"/>
      <c r="CC195" s="223"/>
      <c r="CD195" s="223"/>
      <c r="CE195" s="223"/>
    </row>
    <row r="196" spans="1:83" x14ac:dyDescent="0.25">
      <c r="A196" s="228">
        <v>192</v>
      </c>
      <c r="B196" s="228" t="str">
        <f>'APH KIC KIA PC'!I196</f>
        <v>Välj…</v>
      </c>
      <c r="C196" s="228" t="str">
        <f>'APH KIC KIA PC'!K196</f>
        <v>Välj…</v>
      </c>
      <c r="D196" s="227">
        <v>1</v>
      </c>
      <c r="E196" s="269" t="str">
        <f>TRIM('APH KIC KIA PC'!D196)</f>
        <v/>
      </c>
      <c r="F196" s="226" t="str">
        <f>TRIM('1. Artikeldata Grund'!E196)</f>
        <v/>
      </c>
      <c r="G196" s="275" t="s">
        <v>1895</v>
      </c>
      <c r="H196" s="223"/>
      <c r="I196" s="223"/>
      <c r="J196" s="223"/>
      <c r="K196" s="223"/>
      <c r="L196" s="223"/>
      <c r="M196" s="2" cm="1">
        <f t="array" ref="M196">IF('APH KIC KIA PC'!S196&lt;&gt;"WEB",1,_xlfn.IFS('APH KIC KIA PC'!K196=Tabeller!$AI$4,'APH KIC KIA PC'!Q196,'APH KIC KIA PC'!K196=Tabeller!$AI$5,106628))</f>
        <v>1</v>
      </c>
      <c r="N196" s="272" t="str" cm="1">
        <f t="array" ref="N196">TRIM(IFERROR(IF('APH KIC KIA PC'!M196=200,'2. Artikeldata Utökad'!I196,(_xlfn.IFS('APH KIC KIA PC'!K196=Tabeller!$AI$4,'1. Artikeldata Grund'!F196,AND('APH KIC KIA PC'!K196=Tabeller!$AI$5,'APH KIC KIA PC'!M196&lt;&gt;200),'APH KIC KIA PC'!D196,'APH KIC KIA PC'!M196=200,'2. Artikeldata Utökad'!I196))),""))</f>
        <v/>
      </c>
      <c r="O196" s="270" t="str">
        <f>'APH KIC KIA PC'!E196</f>
        <v/>
      </c>
      <c r="P196" s="269" t="str">
        <f>TRIM('APH KIC KIA PC'!R196)</f>
        <v/>
      </c>
      <c r="Q196" s="223"/>
      <c r="R196" s="271" t="str" cm="1">
        <f t="array" ref="R196">IFERROR(_xlfn.IFS('4. Inköpsdata'!M196=25%,41,'4. Inköpsdata'!M196=12%,42,'4. Inköpsdata'!M196=6%,43,'4. Inköpsdata'!M196="Momsfritt",38),"")</f>
        <v/>
      </c>
      <c r="S196" s="227" t="str">
        <f>'APH KIC KIA PC'!S196</f>
        <v xml:space="preserve">  Välj…</v>
      </c>
      <c r="T196" s="373" t="str">
        <f>'APH KIC KIA PC'!E196</f>
        <v/>
      </c>
      <c r="U196" s="227"/>
      <c r="V196" s="223"/>
      <c r="W196" s="223"/>
      <c r="X196" s="223"/>
      <c r="Y196" s="223"/>
      <c r="Z196" s="227" t="str">
        <f>TRIM(IF('1. Artikeldata Grund'!K196="","",IF('1. Artikeldata Grund'!K196=1,_xlfn.CONCAT('1. Artikeldata Grund'!K196," ","dag"),_xlfn.CONCAT('1. Artikeldata Grund'!K196," ","dagar"))))</f>
        <v/>
      </c>
      <c r="AA196" s="227" t="str">
        <f>TRIM(IF('1. Artikeldata Grund'!L196="","",IF('1. Artikeldata Grund'!L196=1,_xlfn.CONCAT('1. Artikeldata Grund'!L196," ","dag"),_xlfn.CONCAT('1. Artikeldata Grund'!L196," ","dagar"))))</f>
        <v/>
      </c>
      <c r="AB196" s="223"/>
      <c r="AC196" s="223"/>
      <c r="AD196" s="223"/>
      <c r="AE196" s="227">
        <v>1</v>
      </c>
      <c r="AF196" s="223"/>
      <c r="AG196" s="269" t="str">
        <f>TRIM('APH KIC KIA PC'!T196)</f>
        <v/>
      </c>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72" t="s">
        <v>2005</v>
      </c>
      <c r="BD196" s="272" t="str">
        <f>IF('2. Artikeldata Utökad'!G196="Välj…","",LEFT('2. Artikeldata Utökad'!G196,1))</f>
        <v xml:space="preserve"> </v>
      </c>
      <c r="BE196" s="223"/>
      <c r="BF196" s="223"/>
      <c r="BG196" s="223"/>
      <c r="BH196" s="223"/>
      <c r="BI196" s="223"/>
      <c r="BJ196" s="223"/>
      <c r="BK196" s="223"/>
      <c r="BL196" s="269" t="str">
        <f>TRIM(IF('APH KIC KIA PC'!S196="WEB","",'2. Artikeldata Utökad'!P196))</f>
        <v/>
      </c>
      <c r="BM196" s="269" t="str">
        <f>TRIM(IF('APH KIC KIA PC'!S196="WEB","",'2. Artikeldata Utökad'!Q196))</f>
        <v/>
      </c>
      <c r="BN196" s="269" t="str">
        <f>TRIM(IF('APH KIC KIA PC'!S196="WEB","",'2. Artikeldata Utökad'!R196))</f>
        <v/>
      </c>
      <c r="BO196" s="269" t="str">
        <f>IF('2. Artikeldata Utökad'!F196="","",'2. Artikeldata Utökad'!F196)</f>
        <v xml:space="preserve">  Välj…</v>
      </c>
      <c r="BP196" s="269" t="str">
        <f>TRIM(IF('2. Artikeldata Utökad'!E196="","",'2. Artikeldata Utökad'!E196))</f>
        <v/>
      </c>
      <c r="BQ196" s="269" t="str">
        <f>TRIM(IF('APH KIC KIA PC'!S196="WEB","",'2. Artikeldata Utökad'!S196))</f>
        <v/>
      </c>
      <c r="BR196" s="227">
        <v>1</v>
      </c>
      <c r="BS196" s="269" t="str">
        <f>TRIM(IF('APH KIC KIA PC'!S196="WEB","",'2. Artikeldata Utökad'!T196))</f>
        <v/>
      </c>
      <c r="BT196" s="223"/>
      <c r="BU196" s="223"/>
      <c r="BV196" s="269" t="str">
        <f>TRIM(IF('APH KIC KIA PC'!M196&lt;&gt;200,'APH KIC KIA PC'!D196,'2. Artikeldata Utökad'!I196))</f>
        <v/>
      </c>
      <c r="BW196" s="269" t="str">
        <f>TRIM('2. Artikeldata Utökad'!D196)</f>
        <v/>
      </c>
      <c r="BX196" s="226" t="str">
        <f>LEFT('2. Artikeldata Utökad'!H196,1)</f>
        <v xml:space="preserve"> </v>
      </c>
      <c r="BY196" s="226" t="str">
        <f>TRIM(LEFT('2. Artikeldata Utökad'!J196,2))</f>
        <v/>
      </c>
      <c r="BZ196" s="227" t="s">
        <v>2005</v>
      </c>
      <c r="CA196" s="223"/>
      <c r="CB196" s="223"/>
      <c r="CC196" s="223"/>
      <c r="CD196" s="223"/>
      <c r="CE196" s="223"/>
    </row>
    <row r="197" spans="1:83" x14ac:dyDescent="0.25">
      <c r="A197" s="228">
        <v>193</v>
      </c>
      <c r="B197" s="228" t="str">
        <f>'APH KIC KIA PC'!I197</f>
        <v>Välj…</v>
      </c>
      <c r="C197" s="228" t="str">
        <f>'APH KIC KIA PC'!K197</f>
        <v>Välj…</v>
      </c>
      <c r="D197" s="227">
        <v>1</v>
      </c>
      <c r="E197" s="269" t="str">
        <f>TRIM('APH KIC KIA PC'!D197)</f>
        <v/>
      </c>
      <c r="F197" s="226" t="str">
        <f>TRIM('1. Artikeldata Grund'!E197)</f>
        <v/>
      </c>
      <c r="G197" s="275" t="s">
        <v>1895</v>
      </c>
      <c r="H197" s="223"/>
      <c r="I197" s="223"/>
      <c r="J197" s="223"/>
      <c r="K197" s="223"/>
      <c r="L197" s="223"/>
      <c r="M197" s="2" cm="1">
        <f t="array" ref="M197">IF('APH KIC KIA PC'!S197&lt;&gt;"WEB",1,_xlfn.IFS('APH KIC KIA PC'!K197=Tabeller!$AI$4,'APH KIC KIA PC'!Q197,'APH KIC KIA PC'!K197=Tabeller!$AI$5,106628))</f>
        <v>1</v>
      </c>
      <c r="N197" s="272" t="str" cm="1">
        <f t="array" ref="N197">TRIM(IFERROR(IF('APH KIC KIA PC'!M197=200,'2. Artikeldata Utökad'!I197,(_xlfn.IFS('APH KIC KIA PC'!K197=Tabeller!$AI$4,'1. Artikeldata Grund'!F197,AND('APH KIC KIA PC'!K197=Tabeller!$AI$5,'APH KIC KIA PC'!M197&lt;&gt;200),'APH KIC KIA PC'!D197,'APH KIC KIA PC'!M197=200,'2. Artikeldata Utökad'!I197))),""))</f>
        <v/>
      </c>
      <c r="O197" s="270" t="str">
        <f>'APH KIC KIA PC'!E197</f>
        <v/>
      </c>
      <c r="P197" s="269" t="str">
        <f>TRIM('APH KIC KIA PC'!R197)</f>
        <v/>
      </c>
      <c r="Q197" s="223"/>
      <c r="R197" s="271" t="str" cm="1">
        <f t="array" ref="R197">IFERROR(_xlfn.IFS('4. Inköpsdata'!M197=25%,41,'4. Inköpsdata'!M197=12%,42,'4. Inköpsdata'!M197=6%,43,'4. Inköpsdata'!M197="Momsfritt",38),"")</f>
        <v/>
      </c>
      <c r="S197" s="227" t="str">
        <f>'APH KIC KIA PC'!S197</f>
        <v xml:space="preserve">  Välj…</v>
      </c>
      <c r="T197" s="373" t="str">
        <f>'APH KIC KIA PC'!E197</f>
        <v/>
      </c>
      <c r="U197" s="227"/>
      <c r="V197" s="223"/>
      <c r="W197" s="223"/>
      <c r="X197" s="223"/>
      <c r="Y197" s="223"/>
      <c r="Z197" s="227" t="str">
        <f>TRIM(IF('1. Artikeldata Grund'!K197="","",IF('1. Artikeldata Grund'!K197=1,_xlfn.CONCAT('1. Artikeldata Grund'!K197," ","dag"),_xlfn.CONCAT('1. Artikeldata Grund'!K197," ","dagar"))))</f>
        <v/>
      </c>
      <c r="AA197" s="227" t="str">
        <f>TRIM(IF('1. Artikeldata Grund'!L197="","",IF('1. Artikeldata Grund'!L197=1,_xlfn.CONCAT('1. Artikeldata Grund'!L197," ","dag"),_xlfn.CONCAT('1. Artikeldata Grund'!L197," ","dagar"))))</f>
        <v/>
      </c>
      <c r="AB197" s="223"/>
      <c r="AC197" s="223"/>
      <c r="AD197" s="223"/>
      <c r="AE197" s="227">
        <v>1</v>
      </c>
      <c r="AF197" s="223"/>
      <c r="AG197" s="269" t="str">
        <f>TRIM('APH KIC KIA PC'!T197)</f>
        <v/>
      </c>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72" t="s">
        <v>2005</v>
      </c>
      <c r="BD197" s="272" t="str">
        <f>IF('2. Artikeldata Utökad'!G197="Välj…","",LEFT('2. Artikeldata Utökad'!G197,1))</f>
        <v xml:space="preserve"> </v>
      </c>
      <c r="BE197" s="223"/>
      <c r="BF197" s="223"/>
      <c r="BG197" s="223"/>
      <c r="BH197" s="223"/>
      <c r="BI197" s="223"/>
      <c r="BJ197" s="223"/>
      <c r="BK197" s="223"/>
      <c r="BL197" s="269" t="str">
        <f>TRIM(IF('APH KIC KIA PC'!S197="WEB","",'2. Artikeldata Utökad'!P197))</f>
        <v/>
      </c>
      <c r="BM197" s="269" t="str">
        <f>TRIM(IF('APH KIC KIA PC'!S197="WEB","",'2. Artikeldata Utökad'!Q197))</f>
        <v/>
      </c>
      <c r="BN197" s="269" t="str">
        <f>TRIM(IF('APH KIC KIA PC'!S197="WEB","",'2. Artikeldata Utökad'!R197))</f>
        <v/>
      </c>
      <c r="BO197" s="269" t="str">
        <f>IF('2. Artikeldata Utökad'!F197="","",'2. Artikeldata Utökad'!F197)</f>
        <v xml:space="preserve">  Välj…</v>
      </c>
      <c r="BP197" s="269" t="str">
        <f>TRIM(IF('2. Artikeldata Utökad'!E197="","",'2. Artikeldata Utökad'!E197))</f>
        <v/>
      </c>
      <c r="BQ197" s="269" t="str">
        <f>TRIM(IF('APH KIC KIA PC'!S197="WEB","",'2. Artikeldata Utökad'!S197))</f>
        <v/>
      </c>
      <c r="BR197" s="227">
        <v>1</v>
      </c>
      <c r="BS197" s="269" t="str">
        <f>TRIM(IF('APH KIC KIA PC'!S197="WEB","",'2. Artikeldata Utökad'!T197))</f>
        <v/>
      </c>
      <c r="BT197" s="223"/>
      <c r="BU197" s="223"/>
      <c r="BV197" s="269" t="str">
        <f>TRIM(IF('APH KIC KIA PC'!M197&lt;&gt;200,'APH KIC KIA PC'!D197,'2. Artikeldata Utökad'!I197))</f>
        <v/>
      </c>
      <c r="BW197" s="269" t="str">
        <f>TRIM('2. Artikeldata Utökad'!D197)</f>
        <v/>
      </c>
      <c r="BX197" s="226" t="str">
        <f>LEFT('2. Artikeldata Utökad'!H197,1)</f>
        <v xml:space="preserve"> </v>
      </c>
      <c r="BY197" s="226" t="str">
        <f>TRIM(LEFT('2. Artikeldata Utökad'!J197,2))</f>
        <v/>
      </c>
      <c r="BZ197" s="227" t="s">
        <v>2005</v>
      </c>
      <c r="CA197" s="223"/>
      <c r="CB197" s="223"/>
      <c r="CC197" s="223"/>
      <c r="CD197" s="223"/>
      <c r="CE197" s="223"/>
    </row>
    <row r="198" spans="1:83" x14ac:dyDescent="0.25">
      <c r="A198" s="225">
        <v>194</v>
      </c>
      <c r="B198" s="228" t="str">
        <f>'APH KIC KIA PC'!I198</f>
        <v>Välj…</v>
      </c>
      <c r="C198" s="228" t="str">
        <f>'APH KIC KIA PC'!K198</f>
        <v>Välj…</v>
      </c>
      <c r="D198" s="227">
        <v>1</v>
      </c>
      <c r="E198" s="269" t="str">
        <f>TRIM('APH KIC KIA PC'!D198)</f>
        <v/>
      </c>
      <c r="F198" s="226" t="str">
        <f>TRIM('1. Artikeldata Grund'!E198)</f>
        <v/>
      </c>
      <c r="G198" s="275" t="s">
        <v>1895</v>
      </c>
      <c r="H198" s="223"/>
      <c r="I198" s="223"/>
      <c r="J198" s="223"/>
      <c r="K198" s="223"/>
      <c r="L198" s="223"/>
      <c r="M198" s="2" cm="1">
        <f t="array" ref="M198">IF('APH KIC KIA PC'!S198&lt;&gt;"WEB",1,_xlfn.IFS('APH KIC KIA PC'!K198=Tabeller!$AI$4,'APH KIC KIA PC'!Q198,'APH KIC KIA PC'!K198=Tabeller!$AI$5,106628))</f>
        <v>1</v>
      </c>
      <c r="N198" s="272" t="str" cm="1">
        <f t="array" ref="N198">TRIM(IFERROR(IF('APH KIC KIA PC'!M198=200,'2. Artikeldata Utökad'!I198,(_xlfn.IFS('APH KIC KIA PC'!K198=Tabeller!$AI$4,'1. Artikeldata Grund'!F198,AND('APH KIC KIA PC'!K198=Tabeller!$AI$5,'APH KIC KIA PC'!M198&lt;&gt;200),'APH KIC KIA PC'!D198,'APH KIC KIA PC'!M198=200,'2. Artikeldata Utökad'!I198))),""))</f>
        <v/>
      </c>
      <c r="O198" s="270" t="str">
        <f>'APH KIC KIA PC'!E198</f>
        <v/>
      </c>
      <c r="P198" s="269" t="str">
        <f>TRIM('APH KIC KIA PC'!R198)</f>
        <v/>
      </c>
      <c r="Q198" s="223"/>
      <c r="R198" s="271" t="str" cm="1">
        <f t="array" ref="R198">IFERROR(_xlfn.IFS('4. Inköpsdata'!M198=25%,41,'4. Inköpsdata'!M198=12%,42,'4. Inköpsdata'!M198=6%,43,'4. Inköpsdata'!M198="Momsfritt",38),"")</f>
        <v/>
      </c>
      <c r="S198" s="227" t="str">
        <f>'APH KIC KIA PC'!S198</f>
        <v xml:space="preserve">  Välj…</v>
      </c>
      <c r="T198" s="373" t="str">
        <f>'APH KIC KIA PC'!E198</f>
        <v/>
      </c>
      <c r="U198" s="227"/>
      <c r="V198" s="223"/>
      <c r="W198" s="223"/>
      <c r="X198" s="223"/>
      <c r="Y198" s="223"/>
      <c r="Z198" s="227" t="str">
        <f>TRIM(IF('1. Artikeldata Grund'!K198="","",IF('1. Artikeldata Grund'!K198=1,_xlfn.CONCAT('1. Artikeldata Grund'!K198," ","dag"),_xlfn.CONCAT('1. Artikeldata Grund'!K198," ","dagar"))))</f>
        <v/>
      </c>
      <c r="AA198" s="227" t="str">
        <f>TRIM(IF('1. Artikeldata Grund'!L198="","",IF('1. Artikeldata Grund'!L198=1,_xlfn.CONCAT('1. Artikeldata Grund'!L198," ","dag"),_xlfn.CONCAT('1. Artikeldata Grund'!L198," ","dagar"))))</f>
        <v/>
      </c>
      <c r="AB198" s="223"/>
      <c r="AC198" s="223"/>
      <c r="AD198" s="223"/>
      <c r="AE198" s="227">
        <v>1</v>
      </c>
      <c r="AF198" s="223"/>
      <c r="AG198" s="269" t="str">
        <f>TRIM('APH KIC KIA PC'!T198)</f>
        <v/>
      </c>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72" t="s">
        <v>2005</v>
      </c>
      <c r="BD198" s="272" t="str">
        <f>IF('2. Artikeldata Utökad'!G198="Välj…","",LEFT('2. Artikeldata Utökad'!G198,1))</f>
        <v xml:space="preserve"> </v>
      </c>
      <c r="BE198" s="223"/>
      <c r="BF198" s="223"/>
      <c r="BG198" s="223"/>
      <c r="BH198" s="223"/>
      <c r="BI198" s="223"/>
      <c r="BJ198" s="223"/>
      <c r="BK198" s="223"/>
      <c r="BL198" s="269" t="str">
        <f>TRIM(IF('APH KIC KIA PC'!S198="WEB","",'2. Artikeldata Utökad'!P198))</f>
        <v/>
      </c>
      <c r="BM198" s="269" t="str">
        <f>TRIM(IF('APH KIC KIA PC'!S198="WEB","",'2. Artikeldata Utökad'!Q198))</f>
        <v/>
      </c>
      <c r="BN198" s="269" t="str">
        <f>TRIM(IF('APH KIC KIA PC'!S198="WEB","",'2. Artikeldata Utökad'!R198))</f>
        <v/>
      </c>
      <c r="BO198" s="269" t="str">
        <f>IF('2. Artikeldata Utökad'!F198="","",'2. Artikeldata Utökad'!F198)</f>
        <v xml:space="preserve">  Välj…</v>
      </c>
      <c r="BP198" s="269" t="str">
        <f>TRIM(IF('2. Artikeldata Utökad'!E198="","",'2. Artikeldata Utökad'!E198))</f>
        <v/>
      </c>
      <c r="BQ198" s="269" t="str">
        <f>TRIM(IF('APH KIC KIA PC'!S198="WEB","",'2. Artikeldata Utökad'!S198))</f>
        <v/>
      </c>
      <c r="BR198" s="227">
        <v>1</v>
      </c>
      <c r="BS198" s="269" t="str">
        <f>TRIM(IF('APH KIC KIA PC'!S198="WEB","",'2. Artikeldata Utökad'!T198))</f>
        <v/>
      </c>
      <c r="BT198" s="223"/>
      <c r="BU198" s="223"/>
      <c r="BV198" s="269" t="str">
        <f>TRIM(IF('APH KIC KIA PC'!M198&lt;&gt;200,'APH KIC KIA PC'!D198,'2. Artikeldata Utökad'!I198))</f>
        <v/>
      </c>
      <c r="BW198" s="269" t="str">
        <f>TRIM('2. Artikeldata Utökad'!D198)</f>
        <v/>
      </c>
      <c r="BX198" s="226" t="str">
        <f>LEFT('2. Artikeldata Utökad'!H198,1)</f>
        <v xml:space="preserve"> </v>
      </c>
      <c r="BY198" s="226" t="str">
        <f>TRIM(LEFT('2. Artikeldata Utökad'!J198,2))</f>
        <v/>
      </c>
      <c r="BZ198" s="227" t="s">
        <v>2005</v>
      </c>
      <c r="CA198" s="223"/>
      <c r="CB198" s="223"/>
      <c r="CC198" s="223"/>
      <c r="CD198" s="223"/>
      <c r="CE198" s="223"/>
    </row>
    <row r="199" spans="1:83" x14ac:dyDescent="0.25">
      <c r="A199" s="228">
        <v>195</v>
      </c>
      <c r="B199" s="228" t="str">
        <f>'APH KIC KIA PC'!I199</f>
        <v>Välj…</v>
      </c>
      <c r="C199" s="228" t="str">
        <f>'APH KIC KIA PC'!K199</f>
        <v>Välj…</v>
      </c>
      <c r="D199" s="227">
        <v>1</v>
      </c>
      <c r="E199" s="269" t="str">
        <f>TRIM('APH KIC KIA PC'!D199)</f>
        <v/>
      </c>
      <c r="F199" s="226" t="str">
        <f>TRIM('1. Artikeldata Grund'!E199)</f>
        <v/>
      </c>
      <c r="G199" s="275" t="s">
        <v>1895</v>
      </c>
      <c r="H199" s="223"/>
      <c r="I199" s="223"/>
      <c r="J199" s="223"/>
      <c r="K199" s="223"/>
      <c r="L199" s="223"/>
      <c r="M199" s="2" cm="1">
        <f t="array" ref="M199">IF('APH KIC KIA PC'!S199&lt;&gt;"WEB",1,_xlfn.IFS('APH KIC KIA PC'!K199=Tabeller!$AI$4,'APH KIC KIA PC'!Q199,'APH KIC KIA PC'!K199=Tabeller!$AI$5,106628))</f>
        <v>1</v>
      </c>
      <c r="N199" s="272" t="str" cm="1">
        <f t="array" ref="N199">TRIM(IFERROR(IF('APH KIC KIA PC'!M199=200,'2. Artikeldata Utökad'!I199,(_xlfn.IFS('APH KIC KIA PC'!K199=Tabeller!$AI$4,'1. Artikeldata Grund'!F199,AND('APH KIC KIA PC'!K199=Tabeller!$AI$5,'APH KIC KIA PC'!M199&lt;&gt;200),'APH KIC KIA PC'!D199,'APH KIC KIA PC'!M199=200,'2. Artikeldata Utökad'!I199))),""))</f>
        <v/>
      </c>
      <c r="O199" s="270" t="str">
        <f>'APH KIC KIA PC'!E199</f>
        <v/>
      </c>
      <c r="P199" s="269" t="str">
        <f>TRIM('APH KIC KIA PC'!R199)</f>
        <v/>
      </c>
      <c r="Q199" s="223"/>
      <c r="R199" s="271" t="str" cm="1">
        <f t="array" ref="R199">IFERROR(_xlfn.IFS('4. Inköpsdata'!M199=25%,41,'4. Inköpsdata'!M199=12%,42,'4. Inköpsdata'!M199=6%,43,'4. Inköpsdata'!M199="Momsfritt",38),"")</f>
        <v/>
      </c>
      <c r="S199" s="227" t="str">
        <f>'APH KIC KIA PC'!S199</f>
        <v xml:space="preserve">  Välj…</v>
      </c>
      <c r="T199" s="373" t="str">
        <f>'APH KIC KIA PC'!E199</f>
        <v/>
      </c>
      <c r="U199" s="227"/>
      <c r="V199" s="223"/>
      <c r="W199" s="223"/>
      <c r="X199" s="223"/>
      <c r="Y199" s="223"/>
      <c r="Z199" s="227" t="str">
        <f>TRIM(IF('1. Artikeldata Grund'!K199="","",IF('1. Artikeldata Grund'!K199=1,_xlfn.CONCAT('1. Artikeldata Grund'!K199," ","dag"),_xlfn.CONCAT('1. Artikeldata Grund'!K199," ","dagar"))))</f>
        <v/>
      </c>
      <c r="AA199" s="227" t="str">
        <f>TRIM(IF('1. Artikeldata Grund'!L199="","",IF('1. Artikeldata Grund'!L199=1,_xlfn.CONCAT('1. Artikeldata Grund'!L199," ","dag"),_xlfn.CONCAT('1. Artikeldata Grund'!L199," ","dagar"))))</f>
        <v/>
      </c>
      <c r="AB199" s="223"/>
      <c r="AC199" s="223"/>
      <c r="AD199" s="223"/>
      <c r="AE199" s="227">
        <v>1</v>
      </c>
      <c r="AF199" s="223"/>
      <c r="AG199" s="269" t="str">
        <f>TRIM('APH KIC KIA PC'!T199)</f>
        <v/>
      </c>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72" t="s">
        <v>2005</v>
      </c>
      <c r="BD199" s="272" t="str">
        <f>IF('2. Artikeldata Utökad'!G199="Välj…","",LEFT('2. Artikeldata Utökad'!G199,1))</f>
        <v xml:space="preserve"> </v>
      </c>
      <c r="BE199" s="223"/>
      <c r="BF199" s="223"/>
      <c r="BG199" s="223"/>
      <c r="BH199" s="223"/>
      <c r="BI199" s="223"/>
      <c r="BJ199" s="223"/>
      <c r="BK199" s="223"/>
      <c r="BL199" s="269" t="str">
        <f>TRIM(IF('APH KIC KIA PC'!S199="WEB","",'2. Artikeldata Utökad'!P199))</f>
        <v/>
      </c>
      <c r="BM199" s="269" t="str">
        <f>TRIM(IF('APH KIC KIA PC'!S199="WEB","",'2. Artikeldata Utökad'!Q199))</f>
        <v/>
      </c>
      <c r="BN199" s="269" t="str">
        <f>TRIM(IF('APH KIC KIA PC'!S199="WEB","",'2. Artikeldata Utökad'!R199))</f>
        <v/>
      </c>
      <c r="BO199" s="269" t="str">
        <f>IF('2. Artikeldata Utökad'!F199="","",'2. Artikeldata Utökad'!F199)</f>
        <v xml:space="preserve">  Välj…</v>
      </c>
      <c r="BP199" s="269" t="str">
        <f>TRIM(IF('2. Artikeldata Utökad'!E199="","",'2. Artikeldata Utökad'!E199))</f>
        <v/>
      </c>
      <c r="BQ199" s="269" t="str">
        <f>TRIM(IF('APH KIC KIA PC'!S199="WEB","",'2. Artikeldata Utökad'!S199))</f>
        <v/>
      </c>
      <c r="BR199" s="227">
        <v>1</v>
      </c>
      <c r="BS199" s="269" t="str">
        <f>TRIM(IF('APH KIC KIA PC'!S199="WEB","",'2. Artikeldata Utökad'!T199))</f>
        <v/>
      </c>
      <c r="BT199" s="223"/>
      <c r="BU199" s="223"/>
      <c r="BV199" s="269" t="str">
        <f>TRIM(IF('APH KIC KIA PC'!M199&lt;&gt;200,'APH KIC KIA PC'!D199,'2. Artikeldata Utökad'!I199))</f>
        <v/>
      </c>
      <c r="BW199" s="269" t="str">
        <f>TRIM('2. Artikeldata Utökad'!D199)</f>
        <v/>
      </c>
      <c r="BX199" s="226" t="str">
        <f>LEFT('2. Artikeldata Utökad'!H199,1)</f>
        <v xml:space="preserve"> </v>
      </c>
      <c r="BY199" s="226" t="str">
        <f>TRIM(LEFT('2. Artikeldata Utökad'!J199,2))</f>
        <v/>
      </c>
      <c r="BZ199" s="227" t="s">
        <v>2005</v>
      </c>
      <c r="CA199" s="223"/>
      <c r="CB199" s="223"/>
      <c r="CC199" s="223"/>
      <c r="CD199" s="223"/>
      <c r="CE199" s="223"/>
    </row>
    <row r="200" spans="1:83" x14ac:dyDescent="0.25">
      <c r="A200" s="228">
        <v>196</v>
      </c>
      <c r="B200" s="228" t="str">
        <f>'APH KIC KIA PC'!I200</f>
        <v>Välj…</v>
      </c>
      <c r="C200" s="228" t="str">
        <f>'APH KIC KIA PC'!K200</f>
        <v>Välj…</v>
      </c>
      <c r="D200" s="227">
        <v>1</v>
      </c>
      <c r="E200" s="269" t="str">
        <f>TRIM('APH KIC KIA PC'!D200)</f>
        <v/>
      </c>
      <c r="F200" s="226" t="str">
        <f>TRIM('1. Artikeldata Grund'!E200)</f>
        <v/>
      </c>
      <c r="G200" s="275" t="s">
        <v>1895</v>
      </c>
      <c r="H200" s="223"/>
      <c r="I200" s="223"/>
      <c r="J200" s="223"/>
      <c r="K200" s="223"/>
      <c r="L200" s="223"/>
      <c r="M200" s="2" cm="1">
        <f t="array" ref="M200">IF('APH KIC KIA PC'!S200&lt;&gt;"WEB",1,_xlfn.IFS('APH KIC KIA PC'!K200=Tabeller!$AI$4,'APH KIC KIA PC'!Q200,'APH KIC KIA PC'!K200=Tabeller!$AI$5,106628))</f>
        <v>1</v>
      </c>
      <c r="N200" s="272" t="str" cm="1">
        <f t="array" ref="N200">TRIM(IFERROR(IF('APH KIC KIA PC'!M200=200,'2. Artikeldata Utökad'!I200,(_xlfn.IFS('APH KIC KIA PC'!K200=Tabeller!$AI$4,'1. Artikeldata Grund'!F200,AND('APH KIC KIA PC'!K200=Tabeller!$AI$5,'APH KIC KIA PC'!M200&lt;&gt;200),'APH KIC KIA PC'!D200,'APH KIC KIA PC'!M200=200,'2. Artikeldata Utökad'!I200))),""))</f>
        <v/>
      </c>
      <c r="O200" s="270" t="str">
        <f>'APH KIC KIA PC'!E200</f>
        <v/>
      </c>
      <c r="P200" s="269" t="str">
        <f>TRIM('APH KIC KIA PC'!R200)</f>
        <v/>
      </c>
      <c r="Q200" s="223"/>
      <c r="R200" s="271" t="str" cm="1">
        <f t="array" ref="R200">IFERROR(_xlfn.IFS('4. Inköpsdata'!M200=25%,41,'4. Inköpsdata'!M200=12%,42,'4. Inköpsdata'!M200=6%,43,'4. Inköpsdata'!M200="Momsfritt",38),"")</f>
        <v/>
      </c>
      <c r="S200" s="227" t="str">
        <f>'APH KIC KIA PC'!S200</f>
        <v xml:space="preserve">  Välj…</v>
      </c>
      <c r="T200" s="373" t="str">
        <f>'APH KIC KIA PC'!E200</f>
        <v/>
      </c>
      <c r="U200" s="227"/>
      <c r="V200" s="223"/>
      <c r="W200" s="223"/>
      <c r="X200" s="223"/>
      <c r="Y200" s="223"/>
      <c r="Z200" s="227" t="str">
        <f>TRIM(IF('1. Artikeldata Grund'!K200="","",IF('1. Artikeldata Grund'!K200=1,_xlfn.CONCAT('1. Artikeldata Grund'!K200," ","dag"),_xlfn.CONCAT('1. Artikeldata Grund'!K200," ","dagar"))))</f>
        <v/>
      </c>
      <c r="AA200" s="227" t="str">
        <f>TRIM(IF('1. Artikeldata Grund'!L200="","",IF('1. Artikeldata Grund'!L200=1,_xlfn.CONCAT('1. Artikeldata Grund'!L200," ","dag"),_xlfn.CONCAT('1. Artikeldata Grund'!L200," ","dagar"))))</f>
        <v/>
      </c>
      <c r="AB200" s="223"/>
      <c r="AC200" s="223"/>
      <c r="AD200" s="223"/>
      <c r="AE200" s="227">
        <v>1</v>
      </c>
      <c r="AF200" s="223"/>
      <c r="AG200" s="269" t="str">
        <f>TRIM('APH KIC KIA PC'!T200)</f>
        <v/>
      </c>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72" t="s">
        <v>2005</v>
      </c>
      <c r="BD200" s="272" t="str">
        <f>IF('2. Artikeldata Utökad'!G200="Välj…","",LEFT('2. Artikeldata Utökad'!G200,1))</f>
        <v xml:space="preserve"> </v>
      </c>
      <c r="BE200" s="223"/>
      <c r="BF200" s="223"/>
      <c r="BG200" s="223"/>
      <c r="BH200" s="223"/>
      <c r="BI200" s="223"/>
      <c r="BJ200" s="223"/>
      <c r="BK200" s="223"/>
      <c r="BL200" s="269" t="str">
        <f>TRIM(IF('APH KIC KIA PC'!S200="WEB","",'2. Artikeldata Utökad'!P200))</f>
        <v/>
      </c>
      <c r="BM200" s="269" t="str">
        <f>TRIM(IF('APH KIC KIA PC'!S200="WEB","",'2. Artikeldata Utökad'!Q200))</f>
        <v/>
      </c>
      <c r="BN200" s="269" t="str">
        <f>TRIM(IF('APH KIC KIA PC'!S200="WEB","",'2. Artikeldata Utökad'!R200))</f>
        <v/>
      </c>
      <c r="BO200" s="269" t="str">
        <f>IF('2. Artikeldata Utökad'!F200="","",'2. Artikeldata Utökad'!F200)</f>
        <v xml:space="preserve">  Välj…</v>
      </c>
      <c r="BP200" s="269" t="str">
        <f>TRIM(IF('2. Artikeldata Utökad'!E200="","",'2. Artikeldata Utökad'!E200))</f>
        <v/>
      </c>
      <c r="BQ200" s="269" t="str">
        <f>TRIM(IF('APH KIC KIA PC'!S200="WEB","",'2. Artikeldata Utökad'!S200))</f>
        <v/>
      </c>
      <c r="BR200" s="227">
        <v>1</v>
      </c>
      <c r="BS200" s="269" t="str">
        <f>TRIM(IF('APH KIC KIA PC'!S200="WEB","",'2. Artikeldata Utökad'!T200))</f>
        <v/>
      </c>
      <c r="BT200" s="223"/>
      <c r="BU200" s="223"/>
      <c r="BV200" s="269" t="str">
        <f>TRIM(IF('APH KIC KIA PC'!M200&lt;&gt;200,'APH KIC KIA PC'!D200,'2. Artikeldata Utökad'!I200))</f>
        <v/>
      </c>
      <c r="BW200" s="269" t="str">
        <f>TRIM('2. Artikeldata Utökad'!D200)</f>
        <v/>
      </c>
      <c r="BX200" s="226" t="str">
        <f>LEFT('2. Artikeldata Utökad'!H200,1)</f>
        <v xml:space="preserve"> </v>
      </c>
      <c r="BY200" s="226" t="str">
        <f>TRIM(LEFT('2. Artikeldata Utökad'!J200,2))</f>
        <v/>
      </c>
      <c r="BZ200" s="227" t="s">
        <v>2005</v>
      </c>
      <c r="CA200" s="223"/>
      <c r="CB200" s="223"/>
      <c r="CC200" s="223"/>
      <c r="CD200" s="223"/>
      <c r="CE200" s="223"/>
    </row>
    <row r="201" spans="1:83" x14ac:dyDescent="0.25">
      <c r="A201" s="228">
        <v>197</v>
      </c>
      <c r="B201" s="228" t="str">
        <f>'APH KIC KIA PC'!I201</f>
        <v>Välj…</v>
      </c>
      <c r="C201" s="228" t="str">
        <f>'APH KIC KIA PC'!K201</f>
        <v>Välj…</v>
      </c>
      <c r="D201" s="227">
        <v>1</v>
      </c>
      <c r="E201" s="269" t="str">
        <f>TRIM('APH KIC KIA PC'!D201)</f>
        <v/>
      </c>
      <c r="F201" s="226" t="str">
        <f>TRIM('1. Artikeldata Grund'!E201)</f>
        <v/>
      </c>
      <c r="G201" s="275" t="s">
        <v>1895</v>
      </c>
      <c r="H201" s="223"/>
      <c r="I201" s="223"/>
      <c r="J201" s="223"/>
      <c r="K201" s="223"/>
      <c r="L201" s="223"/>
      <c r="M201" s="2" cm="1">
        <f t="array" ref="M201">IF('APH KIC KIA PC'!S201&lt;&gt;"WEB",1,_xlfn.IFS('APH KIC KIA PC'!K201=Tabeller!$AI$4,'APH KIC KIA PC'!Q201,'APH KIC KIA PC'!K201=Tabeller!$AI$5,106628))</f>
        <v>1</v>
      </c>
      <c r="N201" s="272" t="str" cm="1">
        <f t="array" ref="N201">TRIM(IFERROR(IF('APH KIC KIA PC'!M201=200,'2. Artikeldata Utökad'!I201,(_xlfn.IFS('APH KIC KIA PC'!K201=Tabeller!$AI$4,'1. Artikeldata Grund'!F201,AND('APH KIC KIA PC'!K201=Tabeller!$AI$5,'APH KIC KIA PC'!M201&lt;&gt;200),'APH KIC KIA PC'!D201,'APH KIC KIA PC'!M201=200,'2. Artikeldata Utökad'!I201))),""))</f>
        <v/>
      </c>
      <c r="O201" s="270" t="str">
        <f>'APH KIC KIA PC'!E201</f>
        <v/>
      </c>
      <c r="P201" s="269" t="str">
        <f>TRIM('APH KIC KIA PC'!R201)</f>
        <v/>
      </c>
      <c r="Q201" s="223"/>
      <c r="R201" s="271" t="str" cm="1">
        <f t="array" ref="R201">IFERROR(_xlfn.IFS('4. Inköpsdata'!M201=25%,41,'4. Inköpsdata'!M201=12%,42,'4. Inköpsdata'!M201=6%,43,'4. Inköpsdata'!M201="Momsfritt",38),"")</f>
        <v/>
      </c>
      <c r="S201" s="227" t="str">
        <f>'APH KIC KIA PC'!S201</f>
        <v xml:space="preserve">  Välj…</v>
      </c>
      <c r="T201" s="373" t="str">
        <f>'APH KIC KIA PC'!E201</f>
        <v/>
      </c>
      <c r="U201" s="227"/>
      <c r="V201" s="223"/>
      <c r="W201" s="223"/>
      <c r="X201" s="223"/>
      <c r="Y201" s="223"/>
      <c r="Z201" s="227" t="str">
        <f>TRIM(IF('1. Artikeldata Grund'!K201="","",IF('1. Artikeldata Grund'!K201=1,_xlfn.CONCAT('1. Artikeldata Grund'!K201," ","dag"),_xlfn.CONCAT('1. Artikeldata Grund'!K201," ","dagar"))))</f>
        <v/>
      </c>
      <c r="AA201" s="227" t="str">
        <f>TRIM(IF('1. Artikeldata Grund'!L201="","",IF('1. Artikeldata Grund'!L201=1,_xlfn.CONCAT('1. Artikeldata Grund'!L201," ","dag"),_xlfn.CONCAT('1. Artikeldata Grund'!L201," ","dagar"))))</f>
        <v/>
      </c>
      <c r="AB201" s="223"/>
      <c r="AC201" s="223"/>
      <c r="AD201" s="223"/>
      <c r="AE201" s="227">
        <v>1</v>
      </c>
      <c r="AF201" s="223"/>
      <c r="AG201" s="269" t="str">
        <f>TRIM('APH KIC KIA PC'!T201)</f>
        <v/>
      </c>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72" t="s">
        <v>2005</v>
      </c>
      <c r="BD201" s="272" t="str">
        <f>IF('2. Artikeldata Utökad'!G201="Välj…","",LEFT('2. Artikeldata Utökad'!G201,1))</f>
        <v xml:space="preserve"> </v>
      </c>
      <c r="BE201" s="223"/>
      <c r="BF201" s="223"/>
      <c r="BG201" s="223"/>
      <c r="BH201" s="223"/>
      <c r="BI201" s="223"/>
      <c r="BJ201" s="223"/>
      <c r="BK201" s="223"/>
      <c r="BL201" s="269" t="str">
        <f>TRIM(IF('APH KIC KIA PC'!S201="WEB","",'2. Artikeldata Utökad'!P201))</f>
        <v/>
      </c>
      <c r="BM201" s="269" t="str">
        <f>TRIM(IF('APH KIC KIA PC'!S201="WEB","",'2. Artikeldata Utökad'!Q201))</f>
        <v/>
      </c>
      <c r="BN201" s="269" t="str">
        <f>TRIM(IF('APH KIC KIA PC'!S201="WEB","",'2. Artikeldata Utökad'!R201))</f>
        <v/>
      </c>
      <c r="BO201" s="269" t="str">
        <f>IF('2. Artikeldata Utökad'!F201="","",'2. Artikeldata Utökad'!F201)</f>
        <v xml:space="preserve">  Välj…</v>
      </c>
      <c r="BP201" s="269" t="str">
        <f>TRIM(IF('2. Artikeldata Utökad'!E201="","",'2. Artikeldata Utökad'!E201))</f>
        <v/>
      </c>
      <c r="BQ201" s="269" t="str">
        <f>TRIM(IF('APH KIC KIA PC'!S201="WEB","",'2. Artikeldata Utökad'!S201))</f>
        <v/>
      </c>
      <c r="BR201" s="227">
        <v>1</v>
      </c>
      <c r="BS201" s="269" t="str">
        <f>TRIM(IF('APH KIC KIA PC'!S201="WEB","",'2. Artikeldata Utökad'!T201))</f>
        <v/>
      </c>
      <c r="BT201" s="223"/>
      <c r="BU201" s="223"/>
      <c r="BV201" s="269" t="str">
        <f>TRIM(IF('APH KIC KIA PC'!M201&lt;&gt;200,'APH KIC KIA PC'!D201,'2. Artikeldata Utökad'!I201))</f>
        <v/>
      </c>
      <c r="BW201" s="269" t="str">
        <f>TRIM('2. Artikeldata Utökad'!D201)</f>
        <v/>
      </c>
      <c r="BX201" s="226" t="str">
        <f>LEFT('2. Artikeldata Utökad'!H201,1)</f>
        <v xml:space="preserve"> </v>
      </c>
      <c r="BY201" s="226" t="str">
        <f>TRIM(LEFT('2. Artikeldata Utökad'!J201,2))</f>
        <v/>
      </c>
      <c r="BZ201" s="227" t="s">
        <v>2005</v>
      </c>
      <c r="CA201" s="223"/>
      <c r="CB201" s="223"/>
      <c r="CC201" s="223"/>
      <c r="CD201" s="223"/>
      <c r="CE201" s="223"/>
    </row>
    <row r="202" spans="1:83" x14ac:dyDescent="0.25">
      <c r="A202" s="228">
        <v>198</v>
      </c>
      <c r="B202" s="228" t="str">
        <f>'APH KIC KIA PC'!I202</f>
        <v>Välj…</v>
      </c>
      <c r="C202" s="228" t="str">
        <f>'APH KIC KIA PC'!K202</f>
        <v>Välj…</v>
      </c>
      <c r="D202" s="227">
        <v>1</v>
      </c>
      <c r="E202" s="269" t="str">
        <f>TRIM('APH KIC KIA PC'!D202)</f>
        <v/>
      </c>
      <c r="F202" s="226" t="str">
        <f>TRIM('1. Artikeldata Grund'!E202)</f>
        <v/>
      </c>
      <c r="G202" s="275" t="s">
        <v>1895</v>
      </c>
      <c r="H202" s="223"/>
      <c r="I202" s="223"/>
      <c r="J202" s="223"/>
      <c r="K202" s="223"/>
      <c r="L202" s="223"/>
      <c r="M202" s="2" cm="1">
        <f t="array" ref="M202">IF('APH KIC KIA PC'!S202&lt;&gt;"WEB",1,_xlfn.IFS('APH KIC KIA PC'!K202=Tabeller!$AI$4,'APH KIC KIA PC'!Q202,'APH KIC KIA PC'!K202=Tabeller!$AI$5,106628))</f>
        <v>1</v>
      </c>
      <c r="N202" s="272" t="str" cm="1">
        <f t="array" ref="N202">TRIM(IFERROR(IF('APH KIC KIA PC'!M202=200,'2. Artikeldata Utökad'!I202,(_xlfn.IFS('APH KIC KIA PC'!K202=Tabeller!$AI$4,'1. Artikeldata Grund'!F202,AND('APH KIC KIA PC'!K202=Tabeller!$AI$5,'APH KIC KIA PC'!M202&lt;&gt;200),'APH KIC KIA PC'!D202,'APH KIC KIA PC'!M202=200,'2. Artikeldata Utökad'!I202))),""))</f>
        <v/>
      </c>
      <c r="O202" s="270" t="str">
        <f>'APH KIC KIA PC'!E202</f>
        <v/>
      </c>
      <c r="P202" s="269" t="str">
        <f>TRIM('APH KIC KIA PC'!R202)</f>
        <v/>
      </c>
      <c r="Q202" s="223"/>
      <c r="R202" s="271" t="str" cm="1">
        <f t="array" ref="R202">IFERROR(_xlfn.IFS('4. Inköpsdata'!M202=25%,41,'4. Inköpsdata'!M202=12%,42,'4. Inköpsdata'!M202=6%,43,'4. Inköpsdata'!M202="Momsfritt",38),"")</f>
        <v/>
      </c>
      <c r="S202" s="227" t="str">
        <f>'APH KIC KIA PC'!S202</f>
        <v xml:space="preserve">  Välj…</v>
      </c>
      <c r="T202" s="373" t="str">
        <f>'APH KIC KIA PC'!E202</f>
        <v/>
      </c>
      <c r="U202" s="227"/>
      <c r="V202" s="223"/>
      <c r="W202" s="223"/>
      <c r="X202" s="223"/>
      <c r="Y202" s="223"/>
      <c r="Z202" s="227" t="str">
        <f>TRIM(IF('1. Artikeldata Grund'!K202="","",IF('1. Artikeldata Grund'!K202=1,_xlfn.CONCAT('1. Artikeldata Grund'!K202," ","dag"),_xlfn.CONCAT('1. Artikeldata Grund'!K202," ","dagar"))))</f>
        <v/>
      </c>
      <c r="AA202" s="227" t="str">
        <f>TRIM(IF('1. Artikeldata Grund'!L202="","",IF('1. Artikeldata Grund'!L202=1,_xlfn.CONCAT('1. Artikeldata Grund'!L202," ","dag"),_xlfn.CONCAT('1. Artikeldata Grund'!L202," ","dagar"))))</f>
        <v/>
      </c>
      <c r="AB202" s="223"/>
      <c r="AC202" s="223"/>
      <c r="AD202" s="223"/>
      <c r="AE202" s="227">
        <v>1</v>
      </c>
      <c r="AF202" s="223"/>
      <c r="AG202" s="269" t="str">
        <f>TRIM('APH KIC KIA PC'!T202)</f>
        <v/>
      </c>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72" t="s">
        <v>2005</v>
      </c>
      <c r="BD202" s="272" t="str">
        <f>IF('2. Artikeldata Utökad'!G202="Välj…","",LEFT('2. Artikeldata Utökad'!G202,1))</f>
        <v xml:space="preserve"> </v>
      </c>
      <c r="BE202" s="223"/>
      <c r="BF202" s="223"/>
      <c r="BG202" s="223"/>
      <c r="BH202" s="223"/>
      <c r="BI202" s="223"/>
      <c r="BJ202" s="223"/>
      <c r="BK202" s="223"/>
      <c r="BL202" s="269" t="str">
        <f>TRIM(IF('APH KIC KIA PC'!S202="WEB","",'2. Artikeldata Utökad'!P202))</f>
        <v/>
      </c>
      <c r="BM202" s="269" t="str">
        <f>TRIM(IF('APH KIC KIA PC'!S202="WEB","",'2. Artikeldata Utökad'!Q202))</f>
        <v/>
      </c>
      <c r="BN202" s="269" t="str">
        <f>TRIM(IF('APH KIC KIA PC'!S202="WEB","",'2. Artikeldata Utökad'!R202))</f>
        <v/>
      </c>
      <c r="BO202" s="269" t="str">
        <f>IF('2. Artikeldata Utökad'!F202="","",'2. Artikeldata Utökad'!F202)</f>
        <v xml:space="preserve">  Välj…</v>
      </c>
      <c r="BP202" s="269" t="str">
        <f>TRIM(IF('2. Artikeldata Utökad'!E202="","",'2. Artikeldata Utökad'!E202))</f>
        <v/>
      </c>
      <c r="BQ202" s="269" t="str">
        <f>TRIM(IF('APH KIC KIA PC'!S202="WEB","",'2. Artikeldata Utökad'!S202))</f>
        <v/>
      </c>
      <c r="BR202" s="227">
        <v>1</v>
      </c>
      <c r="BS202" s="269" t="str">
        <f>TRIM(IF('APH KIC KIA PC'!S202="WEB","",'2. Artikeldata Utökad'!T202))</f>
        <v/>
      </c>
      <c r="BT202" s="223"/>
      <c r="BU202" s="223"/>
      <c r="BV202" s="269" t="str">
        <f>TRIM(IF('APH KIC KIA PC'!M202&lt;&gt;200,'APH KIC KIA PC'!D202,'2. Artikeldata Utökad'!I202))</f>
        <v/>
      </c>
      <c r="BW202" s="269" t="str">
        <f>TRIM('2. Artikeldata Utökad'!D202)</f>
        <v/>
      </c>
      <c r="BX202" s="226" t="str">
        <f>LEFT('2. Artikeldata Utökad'!H202,1)</f>
        <v xml:space="preserve"> </v>
      </c>
      <c r="BY202" s="226" t="str">
        <f>TRIM(LEFT('2. Artikeldata Utökad'!J202,2))</f>
        <v/>
      </c>
      <c r="BZ202" s="227" t="s">
        <v>2005</v>
      </c>
      <c r="CA202" s="223"/>
      <c r="CB202" s="223"/>
      <c r="CC202" s="223"/>
      <c r="CD202" s="223"/>
      <c r="CE202" s="223"/>
    </row>
    <row r="203" spans="1:83" x14ac:dyDescent="0.25">
      <c r="A203" s="228">
        <v>199</v>
      </c>
      <c r="B203" s="228" t="str">
        <f>'APH KIC KIA PC'!I203</f>
        <v>Välj…</v>
      </c>
      <c r="C203" s="228" t="str">
        <f>'APH KIC KIA PC'!K203</f>
        <v>Välj…</v>
      </c>
      <c r="D203" s="224">
        <v>1</v>
      </c>
      <c r="E203" s="459" t="str">
        <f>TRIM('APH KIC KIA PC'!D203)</f>
        <v/>
      </c>
      <c r="F203" s="223" t="str">
        <f>TRIM('1. Artikeldata Grund'!E203)</f>
        <v/>
      </c>
      <c r="G203" s="460" t="s">
        <v>1895</v>
      </c>
      <c r="H203" s="223"/>
      <c r="I203" s="223"/>
      <c r="J203" s="223"/>
      <c r="K203" s="223"/>
      <c r="L203" s="223"/>
      <c r="M203" s="2" cm="1">
        <f t="array" ref="M203">IF('APH KIC KIA PC'!S203&lt;&gt;"WEB",1,_xlfn.IFS('APH KIC KIA PC'!K203=Tabeller!$AI$4,'APH KIC KIA PC'!Q203,'APH KIC KIA PC'!K203=Tabeller!$AI$5,106628))</f>
        <v>1</v>
      </c>
      <c r="N203" s="461" t="str" cm="1">
        <f t="array" ref="N203">TRIM(IFERROR(IF('APH KIC KIA PC'!M203=200,'2. Artikeldata Utökad'!I203,(_xlfn.IFS('APH KIC KIA PC'!K203=Tabeller!$AI$4,'1. Artikeldata Grund'!F203,AND('APH KIC KIA PC'!K203=Tabeller!$AI$5,'APH KIC KIA PC'!M203&lt;&gt;200),'APH KIC KIA PC'!D203,'APH KIC KIA PC'!M203=200,'2. Artikeldata Utökad'!I203))),""))</f>
        <v/>
      </c>
      <c r="O203" s="462" t="str">
        <f>'APH KIC KIA PC'!E203</f>
        <v/>
      </c>
      <c r="P203" s="459" t="str">
        <f>TRIM('APH KIC KIA PC'!R203)</f>
        <v/>
      </c>
      <c r="Q203" s="223"/>
      <c r="R203" s="271" t="str" cm="1">
        <f t="array" ref="R203">IFERROR(_xlfn.IFS('4. Inköpsdata'!M203=25%,41,'4. Inköpsdata'!M203=12%,42,'4. Inköpsdata'!M203=6%,43,'4. Inköpsdata'!M203="Momsfritt",38),"")</f>
        <v/>
      </c>
      <c r="S203" s="224" t="str">
        <f>'APH KIC KIA PC'!S203</f>
        <v xml:space="preserve">  Välj…</v>
      </c>
      <c r="T203" s="463" t="str">
        <f>'APH KIC KIA PC'!E203</f>
        <v/>
      </c>
      <c r="U203" s="224"/>
      <c r="V203" s="223"/>
      <c r="W203" s="223"/>
      <c r="X203" s="223"/>
      <c r="Y203" s="223"/>
      <c r="Z203" s="227" t="str">
        <f>TRIM(IF('1. Artikeldata Grund'!K203="","",IF('1. Artikeldata Grund'!K203=1,_xlfn.CONCAT('1. Artikeldata Grund'!K203," ","dag"),_xlfn.CONCAT('1. Artikeldata Grund'!K203," ","dagar"))))</f>
        <v/>
      </c>
      <c r="AA203" s="227" t="str">
        <f>TRIM(IF('1. Artikeldata Grund'!L203="","",IF('1. Artikeldata Grund'!L203=1,_xlfn.CONCAT('1. Artikeldata Grund'!L203," ","dag"),_xlfn.CONCAT('1. Artikeldata Grund'!L203," ","dagar"))))</f>
        <v/>
      </c>
      <c r="AB203" s="223"/>
      <c r="AC203" s="223"/>
      <c r="AD203" s="223"/>
      <c r="AE203" s="224">
        <v>1</v>
      </c>
      <c r="AF203" s="223"/>
      <c r="AG203" s="459" t="str">
        <f>TRIM('APH KIC KIA PC'!T203)</f>
        <v/>
      </c>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72" t="s">
        <v>2005</v>
      </c>
      <c r="BD203" s="461" t="str">
        <f>IF('2. Artikeldata Utökad'!G203="Välj…","",LEFT('2. Artikeldata Utökad'!G203,1))</f>
        <v xml:space="preserve"> </v>
      </c>
      <c r="BE203" s="223"/>
      <c r="BF203" s="223"/>
      <c r="BG203" s="223"/>
      <c r="BH203" s="223"/>
      <c r="BI203" s="223"/>
      <c r="BJ203" s="223"/>
      <c r="BK203" s="223"/>
      <c r="BL203" s="459" t="str">
        <f>TRIM(IF('APH KIC KIA PC'!S203="WEB","",'2. Artikeldata Utökad'!P203))</f>
        <v/>
      </c>
      <c r="BM203" s="459" t="str">
        <f>TRIM(IF('APH KIC KIA PC'!S203="WEB","",'2. Artikeldata Utökad'!Q203))</f>
        <v/>
      </c>
      <c r="BN203" s="459" t="str">
        <f>TRIM(IF('APH KIC KIA PC'!S203="WEB","",'2. Artikeldata Utökad'!R203))</f>
        <v/>
      </c>
      <c r="BO203" s="459" t="str">
        <f>IF('2. Artikeldata Utökad'!F203="","",'2. Artikeldata Utökad'!F203)</f>
        <v xml:space="preserve">  Välj…</v>
      </c>
      <c r="BP203" s="459" t="str">
        <f>TRIM(IF('2. Artikeldata Utökad'!E203="","",'2. Artikeldata Utökad'!E203))</f>
        <v/>
      </c>
      <c r="BQ203" s="459" t="str">
        <f>TRIM(IF('APH KIC KIA PC'!S203="WEB","",'2. Artikeldata Utökad'!S203))</f>
        <v/>
      </c>
      <c r="BR203" s="224">
        <v>1</v>
      </c>
      <c r="BS203" s="459" t="str">
        <f>TRIM(IF('APH KIC KIA PC'!S203="WEB","",'2. Artikeldata Utökad'!T203))</f>
        <v/>
      </c>
      <c r="BT203" s="223"/>
      <c r="BU203" s="223"/>
      <c r="BV203" s="459" t="str">
        <f>TRIM(IF('APH KIC KIA PC'!M203&lt;&gt;200,'APH KIC KIA PC'!D203,'2. Artikeldata Utökad'!I203))</f>
        <v/>
      </c>
      <c r="BW203" s="459" t="str">
        <f>TRIM('2. Artikeldata Utökad'!D203)</f>
        <v/>
      </c>
      <c r="BX203" s="223" t="str">
        <f>LEFT('2. Artikeldata Utökad'!H203,1)</f>
        <v xml:space="preserve"> </v>
      </c>
      <c r="BY203" s="223" t="str">
        <f>TRIM(LEFT('2. Artikeldata Utökad'!J203,2))</f>
        <v/>
      </c>
      <c r="BZ203" s="224" t="s">
        <v>2005</v>
      </c>
      <c r="CA203" s="223"/>
      <c r="CB203" s="223"/>
      <c r="CC203" s="223"/>
      <c r="CD203" s="223"/>
      <c r="CE203" s="223"/>
    </row>
    <row r="204" spans="1:83" x14ac:dyDescent="0.25">
      <c r="A204" s="228">
        <v>200</v>
      </c>
      <c r="B204" s="228" t="str">
        <f>'APH KIC KIA PC'!I204</f>
        <v>Välj…</v>
      </c>
      <c r="C204" s="228" t="str">
        <f>'APH KIC KIA PC'!K204</f>
        <v>Välj…</v>
      </c>
      <c r="D204" s="227">
        <v>1</v>
      </c>
      <c r="E204" s="269" t="str">
        <f>TRIM('APH KIC KIA PC'!D204)</f>
        <v/>
      </c>
      <c r="F204" s="226" t="str">
        <f>TRIM('1. Artikeldata Grund'!E204)</f>
        <v/>
      </c>
      <c r="G204" s="275" t="s">
        <v>1895</v>
      </c>
      <c r="H204" s="226"/>
      <c r="I204" s="226"/>
      <c r="J204" s="226"/>
      <c r="K204" s="226"/>
      <c r="L204" s="226"/>
      <c r="M204" s="2" cm="1">
        <f t="array" ref="M204">IF('APH KIC KIA PC'!S204&lt;&gt;"WEB",1,_xlfn.IFS('APH KIC KIA PC'!K204=Tabeller!$AI$4,'APH KIC KIA PC'!Q204,'APH KIC KIA PC'!K204=Tabeller!$AI$5,106628))</f>
        <v>1</v>
      </c>
      <c r="N204" s="272" t="str" cm="1">
        <f t="array" ref="N204">TRIM(IFERROR(IF('APH KIC KIA PC'!M204=200,'2. Artikeldata Utökad'!I204,(_xlfn.IFS('APH KIC KIA PC'!K204=Tabeller!$AI$4,'1. Artikeldata Grund'!F204,AND('APH KIC KIA PC'!K204=Tabeller!$AI$5,'APH KIC KIA PC'!M204&lt;&gt;200),'APH KIC KIA PC'!D204,'APH KIC KIA PC'!M204=200,'2. Artikeldata Utökad'!I204))),""))</f>
        <v/>
      </c>
      <c r="O204" s="270" t="str">
        <f>'APH KIC KIA PC'!E204</f>
        <v/>
      </c>
      <c r="P204" s="269" t="str">
        <f>TRIM('APH KIC KIA PC'!R204)</f>
        <v/>
      </c>
      <c r="Q204" s="226"/>
      <c r="R204" s="271" t="str" cm="1">
        <f t="array" ref="R204">IFERROR(_xlfn.IFS('4. Inköpsdata'!M204=25%,41,'4. Inköpsdata'!M204=12%,42,'4. Inköpsdata'!M204=6%,43,'4. Inköpsdata'!M204="Momsfritt",38),"")</f>
        <v/>
      </c>
      <c r="S204" s="227" t="str">
        <f>'APH KIC KIA PC'!S204</f>
        <v xml:space="preserve">  Välj…</v>
      </c>
      <c r="T204" s="373" t="str">
        <f>'APH KIC KIA PC'!E204</f>
        <v/>
      </c>
      <c r="U204" s="227"/>
      <c r="V204" s="226"/>
      <c r="W204" s="226"/>
      <c r="X204" s="226"/>
      <c r="Y204" s="226"/>
      <c r="Z204" s="227" t="str">
        <f>TRIM(IF('1. Artikeldata Grund'!K204="","",IF('1. Artikeldata Grund'!K204=1,_xlfn.CONCAT('1. Artikeldata Grund'!K204," ","dag"),_xlfn.CONCAT('1. Artikeldata Grund'!K204," ","dagar"))))</f>
        <v/>
      </c>
      <c r="AA204" s="227" t="str">
        <f>TRIM(IF('1. Artikeldata Grund'!L204="","",IF('1. Artikeldata Grund'!L204=1,_xlfn.CONCAT('1. Artikeldata Grund'!L204," ","dag"),_xlfn.CONCAT('1. Artikeldata Grund'!L204," ","dagar"))))</f>
        <v/>
      </c>
      <c r="AB204" s="226"/>
      <c r="AC204" s="226"/>
      <c r="AD204" s="226"/>
      <c r="AE204" s="227">
        <v>1</v>
      </c>
      <c r="AF204" s="226"/>
      <c r="AG204" s="269" t="str">
        <f>TRIM('APH KIC KIA PC'!T204)</f>
        <v/>
      </c>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72" t="s">
        <v>2005</v>
      </c>
      <c r="BD204" s="272" t="str">
        <f>IF('2. Artikeldata Utökad'!G204="Välj…","",LEFT('2. Artikeldata Utökad'!G204,1))</f>
        <v xml:space="preserve"> </v>
      </c>
      <c r="BE204" s="226"/>
      <c r="BF204" s="226"/>
      <c r="BG204" s="226"/>
      <c r="BH204" s="226"/>
      <c r="BI204" s="226"/>
      <c r="BJ204" s="226"/>
      <c r="BK204" s="226"/>
      <c r="BL204" s="269" t="str">
        <f>TRIM(IF('APH KIC KIA PC'!S204="WEB","",'2. Artikeldata Utökad'!P204))</f>
        <v/>
      </c>
      <c r="BM204" s="269" t="str">
        <f>TRIM(IF('APH KIC KIA PC'!S204="WEB","",'2. Artikeldata Utökad'!Q204))</f>
        <v/>
      </c>
      <c r="BN204" s="269" t="str">
        <f>TRIM(IF('APH KIC KIA PC'!S204="WEB","",'2. Artikeldata Utökad'!R204))</f>
        <v/>
      </c>
      <c r="BO204" s="269" t="str">
        <f>IF('2. Artikeldata Utökad'!F204="","",'2. Artikeldata Utökad'!F204)</f>
        <v xml:space="preserve">  Välj…</v>
      </c>
      <c r="BP204" s="269" t="str">
        <f>TRIM(IF('2. Artikeldata Utökad'!E204="","",'2. Artikeldata Utökad'!E204))</f>
        <v/>
      </c>
      <c r="BQ204" s="269" t="str">
        <f>TRIM(IF('APH KIC KIA PC'!S204="WEB","",'2. Artikeldata Utökad'!S204))</f>
        <v/>
      </c>
      <c r="BR204" s="227">
        <v>1</v>
      </c>
      <c r="BS204" s="269" t="str">
        <f>TRIM(IF('APH KIC KIA PC'!S204="WEB","",'2. Artikeldata Utökad'!T204))</f>
        <v/>
      </c>
      <c r="BT204" s="226"/>
      <c r="BU204" s="226"/>
      <c r="BV204" s="269" t="str">
        <f>TRIM(IF('APH KIC KIA PC'!M204&lt;&gt;200,'APH KIC KIA PC'!D204,'2. Artikeldata Utökad'!I204))</f>
        <v/>
      </c>
      <c r="BW204" s="269" t="str">
        <f>TRIM('2. Artikeldata Utökad'!D204)</f>
        <v/>
      </c>
      <c r="BX204" s="226" t="str">
        <f>LEFT('2. Artikeldata Utökad'!H204,1)</f>
        <v xml:space="preserve"> </v>
      </c>
      <c r="BY204" s="226" t="str">
        <f>TRIM(LEFT('2. Artikeldata Utökad'!J204,2))</f>
        <v/>
      </c>
      <c r="BZ204" s="227" t="s">
        <v>2005</v>
      </c>
      <c r="CA204" s="226"/>
      <c r="CB204" s="226"/>
      <c r="CC204" s="226"/>
      <c r="CD204" s="226"/>
      <c r="CE204" s="226"/>
    </row>
  </sheetData>
  <sheetProtection sort="0" autoFilter="0"/>
  <autoFilter ref="A4:CE4" xr:uid="{F50E199B-DD33-48B1-8CA5-265507E14FE0}"/>
  <mergeCells count="1">
    <mergeCell ref="CA2:CE2"/>
  </mergeCells>
  <pageMargins left="0.7" right="0.7" top="0.75" bottom="0.75" header="0.3" footer="0.3"/>
  <pageSetup paperSize="9" scale="10"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00B050"/>
  </sheetPr>
  <dimension ref="A1:AL204"/>
  <sheetViews>
    <sheetView zoomScale="80" zoomScaleNormal="80" zoomScaleSheetLayoutView="80" workbookViewId="0">
      <pane xSplit="3" ySplit="4" topLeftCell="M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213" bestFit="1" customWidth="1"/>
    <col min="5" max="5" width="13.85546875" style="174" bestFit="1" customWidth="1"/>
    <col min="6" max="6" width="9.42578125" style="174" bestFit="1" customWidth="1"/>
    <col min="7" max="7" width="12.85546875" style="210" bestFit="1" customWidth="1"/>
    <col min="8" max="8" width="10" style="173" bestFit="1" customWidth="1"/>
    <col min="9" max="9" width="13.140625" style="183" bestFit="1" customWidth="1"/>
    <col min="10" max="10" width="11.7109375" style="177" bestFit="1" customWidth="1"/>
    <col min="11" max="11" width="11.7109375" style="175" bestFit="1" customWidth="1"/>
    <col min="12" max="13" width="12" style="191" bestFit="1" customWidth="1"/>
    <col min="14" max="14" width="9.85546875" style="173" bestFit="1" customWidth="1"/>
    <col min="15" max="15" width="4" style="38" customWidth="1"/>
    <col min="16" max="16" width="9.42578125" style="40" bestFit="1" customWidth="1"/>
    <col min="17" max="17" width="13.85546875" style="40" bestFit="1" customWidth="1"/>
    <col min="18" max="18" width="9.42578125" style="40" bestFit="1" customWidth="1"/>
    <col min="19" max="19" width="12.85546875" style="40" bestFit="1" customWidth="1"/>
    <col min="20" max="20" width="10" style="40" bestFit="1" customWidth="1"/>
    <col min="21" max="21" width="13.140625" style="40" bestFit="1" customWidth="1"/>
    <col min="22" max="23" width="11.7109375" style="40" bestFit="1" customWidth="1"/>
    <col min="24" max="25" width="12" style="40" bestFit="1" customWidth="1"/>
    <col min="26" max="26" width="9.85546875" style="40" bestFit="1" customWidth="1"/>
    <col min="27" max="27" width="4.28515625" customWidth="1"/>
    <col min="28" max="28" width="9.42578125" bestFit="1" customWidth="1"/>
    <col min="29" max="29" width="13.85546875" bestFit="1" customWidth="1"/>
    <col min="30" max="30" width="9.42578125" bestFit="1" customWidth="1"/>
    <col min="31" max="31" width="12.85546875" bestFit="1" customWidth="1"/>
    <col min="32" max="32" width="10" bestFit="1" customWidth="1"/>
    <col min="33" max="33" width="13.140625" bestFit="1" customWidth="1"/>
    <col min="34" max="35" width="11.7109375" bestFit="1" customWidth="1"/>
    <col min="36" max="37" width="12" bestFit="1" customWidth="1"/>
    <col min="38" max="38" width="9.85546875" bestFit="1" customWidth="1"/>
  </cols>
  <sheetData>
    <row r="1" spans="1:38" s="1" customFormat="1" ht="15" x14ac:dyDescent="0.25">
      <c r="A1" s="666" t="s">
        <v>2175</v>
      </c>
      <c r="B1" s="666"/>
      <c r="C1" s="666"/>
      <c r="D1" s="666"/>
      <c r="E1" s="666"/>
      <c r="F1" s="666"/>
      <c r="G1" s="666"/>
      <c r="H1" s="666"/>
      <c r="I1" s="666"/>
      <c r="J1" s="666"/>
      <c r="K1" s="666"/>
      <c r="L1" s="666"/>
      <c r="M1" s="666"/>
      <c r="N1" s="666"/>
      <c r="O1" s="38"/>
      <c r="P1" s="666" t="s">
        <v>2176</v>
      </c>
      <c r="Q1" s="666"/>
      <c r="R1" s="666"/>
      <c r="S1" s="666"/>
      <c r="T1" s="666"/>
      <c r="U1" s="666"/>
      <c r="V1" s="666"/>
      <c r="W1" s="666"/>
      <c r="X1" s="666"/>
      <c r="Y1" s="666"/>
      <c r="Z1" s="666"/>
      <c r="AB1" s="666" t="s">
        <v>2177</v>
      </c>
      <c r="AC1" s="666"/>
      <c r="AD1" s="666"/>
      <c r="AE1" s="666"/>
      <c r="AF1" s="666"/>
      <c r="AG1" s="666"/>
      <c r="AH1" s="666"/>
      <c r="AI1" s="666"/>
      <c r="AJ1" s="666"/>
      <c r="AK1" s="666"/>
      <c r="AL1" s="666"/>
    </row>
    <row r="2" spans="1:38" s="1" customFormat="1" x14ac:dyDescent="0.25">
      <c r="A2" s="38"/>
      <c r="B2" s="38"/>
      <c r="C2" s="38"/>
      <c r="D2" s="214"/>
      <c r="E2" s="153"/>
      <c r="F2" s="153"/>
      <c r="G2" s="215"/>
      <c r="H2" s="152"/>
      <c r="I2" s="178"/>
      <c r="J2" s="156"/>
      <c r="K2" s="154"/>
      <c r="L2" s="186"/>
      <c r="M2" s="186"/>
      <c r="N2" s="152"/>
      <c r="O2" s="38"/>
      <c r="P2" s="38"/>
      <c r="Q2" s="38"/>
      <c r="R2" s="38"/>
      <c r="S2" s="38"/>
      <c r="T2" s="38"/>
      <c r="U2" s="38"/>
      <c r="V2" s="38"/>
      <c r="W2" s="38"/>
      <c r="X2" s="38"/>
      <c r="Y2" s="38"/>
      <c r="Z2" s="38"/>
    </row>
    <row r="3" spans="1:38" s="8" customFormat="1" ht="71.25" customHeight="1" x14ac:dyDescent="0.25">
      <c r="A3" s="5" t="s">
        <v>1888</v>
      </c>
      <c r="B3" s="5" t="s">
        <v>1888</v>
      </c>
      <c r="C3" s="5" t="s">
        <v>1888</v>
      </c>
      <c r="D3" s="17" t="s">
        <v>1965</v>
      </c>
      <c r="E3" s="17" t="s">
        <v>1965</v>
      </c>
      <c r="F3" s="17" t="s">
        <v>1965</v>
      </c>
      <c r="G3" s="49" t="s">
        <v>2014</v>
      </c>
      <c r="H3" s="17" t="s">
        <v>1965</v>
      </c>
      <c r="I3" s="4" t="s">
        <v>1891</v>
      </c>
      <c r="J3" s="19" t="s">
        <v>1889</v>
      </c>
      <c r="K3" s="306" t="s">
        <v>1889</v>
      </c>
      <c r="L3" s="4" t="s">
        <v>1891</v>
      </c>
      <c r="M3" s="4" t="s">
        <v>1891</v>
      </c>
      <c r="N3" s="17" t="s">
        <v>1965</v>
      </c>
      <c r="O3" s="55"/>
      <c r="P3" s="17" t="s">
        <v>1965</v>
      </c>
      <c r="Q3" s="17" t="s">
        <v>1965</v>
      </c>
      <c r="R3" s="17" t="s">
        <v>1965</v>
      </c>
      <c r="S3" s="49" t="s">
        <v>2014</v>
      </c>
      <c r="T3" s="17" t="s">
        <v>1965</v>
      </c>
      <c r="U3" s="4" t="s">
        <v>1891</v>
      </c>
      <c r="V3" s="19" t="s">
        <v>1889</v>
      </c>
      <c r="W3" s="18" t="s">
        <v>1889</v>
      </c>
      <c r="X3" s="4" t="s">
        <v>1891</v>
      </c>
      <c r="Y3" s="4" t="s">
        <v>1891</v>
      </c>
      <c r="Z3" s="17" t="s">
        <v>1965</v>
      </c>
      <c r="AB3" s="17" t="s">
        <v>1965</v>
      </c>
      <c r="AC3" s="17" t="s">
        <v>1965</v>
      </c>
      <c r="AD3" s="17" t="s">
        <v>1965</v>
      </c>
      <c r="AE3" s="49" t="s">
        <v>2014</v>
      </c>
      <c r="AF3" s="17" t="s">
        <v>1965</v>
      </c>
      <c r="AG3" s="4" t="s">
        <v>1891</v>
      </c>
      <c r="AH3" s="18" t="s">
        <v>1889</v>
      </c>
      <c r="AI3" s="18" t="s">
        <v>1889</v>
      </c>
      <c r="AJ3" s="4" t="s">
        <v>1891</v>
      </c>
      <c r="AK3" s="4" t="s">
        <v>1891</v>
      </c>
      <c r="AL3" s="17" t="s">
        <v>1965</v>
      </c>
    </row>
    <row r="4" spans="1:38" s="8" customFormat="1" ht="12.75" x14ac:dyDescent="0.25">
      <c r="A4" s="4" t="s">
        <v>76</v>
      </c>
      <c r="B4" s="4" t="s">
        <v>1901</v>
      </c>
      <c r="C4" s="4" t="s">
        <v>1902</v>
      </c>
      <c r="D4" s="59" t="s">
        <v>2178</v>
      </c>
      <c r="E4" s="60" t="s">
        <v>2179</v>
      </c>
      <c r="F4" s="60" t="s">
        <v>1986</v>
      </c>
      <c r="G4" s="88"/>
      <c r="H4" s="59" t="s">
        <v>1997</v>
      </c>
      <c r="I4" s="62" t="s">
        <v>2180</v>
      </c>
      <c r="J4" s="20" t="s">
        <v>1903</v>
      </c>
      <c r="K4" s="61" t="s">
        <v>2181</v>
      </c>
      <c r="L4" s="63" t="s">
        <v>2182</v>
      </c>
      <c r="M4" s="63" t="s">
        <v>2183</v>
      </c>
      <c r="N4" s="64" t="s">
        <v>2001</v>
      </c>
      <c r="O4" s="55"/>
      <c r="P4" s="59" t="s">
        <v>2178</v>
      </c>
      <c r="Q4" s="60" t="s">
        <v>2179</v>
      </c>
      <c r="R4" s="60" t="s">
        <v>1986</v>
      </c>
      <c r="S4" s="88"/>
      <c r="T4" s="59" t="s">
        <v>1997</v>
      </c>
      <c r="U4" s="62" t="s">
        <v>2180</v>
      </c>
      <c r="V4" s="20" t="s">
        <v>1903</v>
      </c>
      <c r="W4" s="61" t="s">
        <v>2181</v>
      </c>
      <c r="X4" s="63" t="s">
        <v>2182</v>
      </c>
      <c r="Y4" s="63" t="s">
        <v>2183</v>
      </c>
      <c r="Z4" s="64" t="s">
        <v>2001</v>
      </c>
      <c r="AB4" s="59" t="s">
        <v>2178</v>
      </c>
      <c r="AC4" s="60" t="s">
        <v>2179</v>
      </c>
      <c r="AD4" s="60" t="s">
        <v>1986</v>
      </c>
      <c r="AE4" s="88"/>
      <c r="AF4" s="59" t="s">
        <v>1997</v>
      </c>
      <c r="AG4" s="62" t="s">
        <v>2180</v>
      </c>
      <c r="AH4" s="20" t="s">
        <v>1903</v>
      </c>
      <c r="AI4" s="61" t="s">
        <v>2181</v>
      </c>
      <c r="AJ4" s="63" t="s">
        <v>2182</v>
      </c>
      <c r="AK4" s="63" t="s">
        <v>2183</v>
      </c>
      <c r="AL4" s="64" t="s">
        <v>2001</v>
      </c>
    </row>
    <row r="5" spans="1:38" s="7" customFormat="1" ht="12.75" x14ac:dyDescent="0.2">
      <c r="A5" s="21">
        <v>1</v>
      </c>
      <c r="B5" s="21" t="str">
        <f>'APH KIC KIA PC'!I5</f>
        <v>Välj…</v>
      </c>
      <c r="C5" s="21" t="str">
        <f>'APH KIC KIA PC'!K5</f>
        <v>Välj…</v>
      </c>
      <c r="D5" s="30">
        <v>100</v>
      </c>
      <c r="E5" s="28">
        <v>4</v>
      </c>
      <c r="F5" s="28">
        <v>1</v>
      </c>
      <c r="G5" s="25" t="str">
        <f>'APH KIC KIA PC'!E5</f>
        <v/>
      </c>
      <c r="H5" s="35" t="s">
        <v>113</v>
      </c>
      <c r="I5" s="29"/>
      <c r="J5" s="27" t="str">
        <f>TRIM('APH KIC KIA PC'!D5)</f>
        <v/>
      </c>
      <c r="K5" s="26" t="e">
        <f>IF('APH KIC KIA PC'!K5=Tabeller!$AI$4,'4. Inköpsdata'!J5,ROUND('APH KIC KIA PC'!AB5,2))</f>
        <v>#VALUE!</v>
      </c>
      <c r="L5" s="22"/>
      <c r="M5" s="22"/>
      <c r="N5" s="35" t="s">
        <v>112</v>
      </c>
      <c r="O5" s="41"/>
      <c r="P5" s="34" t="s">
        <v>2184</v>
      </c>
      <c r="Q5" s="28">
        <v>1</v>
      </c>
      <c r="R5" s="28">
        <v>1</v>
      </c>
      <c r="S5" s="25" t="str">
        <f>'APH KIC KIA PC'!E5</f>
        <v/>
      </c>
      <c r="T5" s="35" t="s">
        <v>113</v>
      </c>
      <c r="U5" s="29"/>
      <c r="V5" s="27" t="str">
        <f>TRIM('APH KIC KIA PC'!D5)</f>
        <v/>
      </c>
      <c r="W5" s="26" t="str">
        <f>IF('APH KIC KIA PC'!AC5="",'APH KIC KIA PC'!AD5,'APH KIC KIA PC'!AC5)</f>
        <v/>
      </c>
      <c r="X5" s="22"/>
      <c r="Y5" s="22"/>
      <c r="Z5" s="35" t="s">
        <v>112</v>
      </c>
      <c r="AB5" s="30" t="s">
        <v>2185</v>
      </c>
      <c r="AC5" s="28">
        <v>1</v>
      </c>
      <c r="AD5" s="28">
        <v>1</v>
      </c>
      <c r="AE5" s="25" t="str">
        <f>'APH KIC KIA PC'!E5</f>
        <v/>
      </c>
      <c r="AF5" s="35" t="s">
        <v>113</v>
      </c>
      <c r="AG5" s="29"/>
      <c r="AH5" s="27" t="str">
        <f>TRIM('APH KIC KIA PC'!D5)</f>
        <v/>
      </c>
      <c r="AI5" s="26">
        <f>'APH KIC KIA PC'!AK5</f>
        <v>0</v>
      </c>
      <c r="AJ5" s="22"/>
      <c r="AK5" s="22"/>
      <c r="AL5" s="35" t="s">
        <v>112</v>
      </c>
    </row>
    <row r="6" spans="1:38" s="7" customFormat="1" ht="12.75" x14ac:dyDescent="0.2">
      <c r="A6" s="21">
        <v>2</v>
      </c>
      <c r="B6" s="21" t="str">
        <f>'APH KIC KIA PC'!I6</f>
        <v>Välj…</v>
      </c>
      <c r="C6" s="21" t="str">
        <f>'APH KIC KIA PC'!K6</f>
        <v>Välj…</v>
      </c>
      <c r="D6" s="30">
        <v>100</v>
      </c>
      <c r="E6" s="28">
        <v>4</v>
      </c>
      <c r="F6" s="28">
        <v>1</v>
      </c>
      <c r="G6" s="25" t="str">
        <f>'APH KIC KIA PC'!E6</f>
        <v/>
      </c>
      <c r="H6" s="35" t="s">
        <v>113</v>
      </c>
      <c r="I6" s="29"/>
      <c r="J6" s="27" t="str">
        <f>TRIM('APH KIC KIA PC'!D6)</f>
        <v/>
      </c>
      <c r="K6" s="26" t="e">
        <f>IF('APH KIC KIA PC'!K6=Tabeller!$AI$4,'4. Inköpsdata'!J6,ROUND('APH KIC KIA PC'!AB6,2))</f>
        <v>#VALUE!</v>
      </c>
      <c r="L6" s="22"/>
      <c r="M6" s="22"/>
      <c r="N6" s="35" t="s">
        <v>112</v>
      </c>
      <c r="O6" s="41"/>
      <c r="P6" s="34" t="s">
        <v>2184</v>
      </c>
      <c r="Q6" s="28">
        <v>1</v>
      </c>
      <c r="R6" s="28">
        <v>1</v>
      </c>
      <c r="S6" s="25" t="str">
        <f>'APH KIC KIA PC'!E6</f>
        <v/>
      </c>
      <c r="T6" s="35" t="s">
        <v>113</v>
      </c>
      <c r="U6" s="29"/>
      <c r="V6" s="27" t="str">
        <f>TRIM('APH KIC KIA PC'!D6)</f>
        <v/>
      </c>
      <c r="W6" s="26" t="str">
        <f>IF('APH KIC KIA PC'!AC6="",'APH KIC KIA PC'!AD6,'APH KIC KIA PC'!AC6)</f>
        <v/>
      </c>
      <c r="X6" s="22"/>
      <c r="Y6" s="22"/>
      <c r="Z6" s="35" t="s">
        <v>112</v>
      </c>
      <c r="AB6" s="30" t="s">
        <v>2185</v>
      </c>
      <c r="AC6" s="28">
        <v>1</v>
      </c>
      <c r="AD6" s="28">
        <v>1</v>
      </c>
      <c r="AE6" s="25" t="str">
        <f>'APH KIC KIA PC'!E6</f>
        <v/>
      </c>
      <c r="AF6" s="35" t="s">
        <v>113</v>
      </c>
      <c r="AG6" s="29"/>
      <c r="AH6" s="27" t="str">
        <f>TRIM('APH KIC KIA PC'!D6)</f>
        <v/>
      </c>
      <c r="AI6" s="26">
        <f>'APH KIC KIA PC'!AK6</f>
        <v>0</v>
      </c>
      <c r="AJ6" s="22"/>
      <c r="AK6" s="22"/>
      <c r="AL6" s="35" t="s">
        <v>112</v>
      </c>
    </row>
    <row r="7" spans="1:38" s="7" customFormat="1" ht="12.75" x14ac:dyDescent="0.2">
      <c r="A7" s="21">
        <v>3</v>
      </c>
      <c r="B7" s="21" t="str">
        <f>'APH KIC KIA PC'!I7</f>
        <v>Välj…</v>
      </c>
      <c r="C7" s="21" t="str">
        <f>'APH KIC KIA PC'!K7</f>
        <v>Välj…</v>
      </c>
      <c r="D7" s="30">
        <v>100</v>
      </c>
      <c r="E7" s="28">
        <v>4</v>
      </c>
      <c r="F7" s="28">
        <v>1</v>
      </c>
      <c r="G7" s="25" t="str">
        <f>'APH KIC KIA PC'!E7</f>
        <v/>
      </c>
      <c r="H7" s="35" t="s">
        <v>113</v>
      </c>
      <c r="I7" s="29"/>
      <c r="J7" s="27" t="str">
        <f>TRIM('APH KIC KIA PC'!D7)</f>
        <v/>
      </c>
      <c r="K7" s="26" t="e">
        <f>IF('APH KIC KIA PC'!K7=Tabeller!$AI$4,'4. Inköpsdata'!J7,ROUND('APH KIC KIA PC'!AB7,2))</f>
        <v>#VALUE!</v>
      </c>
      <c r="L7" s="22"/>
      <c r="M7" s="22"/>
      <c r="N7" s="35" t="s">
        <v>112</v>
      </c>
      <c r="O7" s="41"/>
      <c r="P7" s="34" t="s">
        <v>2184</v>
      </c>
      <c r="Q7" s="28">
        <v>1</v>
      </c>
      <c r="R7" s="28">
        <v>1</v>
      </c>
      <c r="S7" s="25" t="str">
        <f>'APH KIC KIA PC'!E7</f>
        <v/>
      </c>
      <c r="T7" s="35" t="s">
        <v>113</v>
      </c>
      <c r="U7" s="29"/>
      <c r="V7" s="27" t="str">
        <f>TRIM('APH KIC KIA PC'!D7)</f>
        <v/>
      </c>
      <c r="W7" s="26" t="str">
        <f>IF('APH KIC KIA PC'!AC7="",'APH KIC KIA PC'!AD7,'APH KIC KIA PC'!AC7)</f>
        <v/>
      </c>
      <c r="X7" s="22"/>
      <c r="Y7" s="22"/>
      <c r="Z7" s="35" t="s">
        <v>112</v>
      </c>
      <c r="AB7" s="30" t="s">
        <v>2185</v>
      </c>
      <c r="AC7" s="28">
        <v>1</v>
      </c>
      <c r="AD7" s="28">
        <v>1</v>
      </c>
      <c r="AE7" s="25" t="str">
        <f>'APH KIC KIA PC'!E7</f>
        <v/>
      </c>
      <c r="AF7" s="35" t="s">
        <v>113</v>
      </c>
      <c r="AG7" s="29"/>
      <c r="AH7" s="27" t="str">
        <f>TRIM('APH KIC KIA PC'!D7)</f>
        <v/>
      </c>
      <c r="AI7" s="26">
        <f>'APH KIC KIA PC'!AK7</f>
        <v>0</v>
      </c>
      <c r="AJ7" s="22"/>
      <c r="AK7" s="22"/>
      <c r="AL7" s="35" t="s">
        <v>112</v>
      </c>
    </row>
    <row r="8" spans="1:38" s="7" customFormat="1" ht="12.75" x14ac:dyDescent="0.2">
      <c r="A8" s="21">
        <v>4</v>
      </c>
      <c r="B8" s="21" t="str">
        <f>'APH KIC KIA PC'!I8</f>
        <v>Välj…</v>
      </c>
      <c r="C8" s="21" t="str">
        <f>'APH KIC KIA PC'!K8</f>
        <v>Välj…</v>
      </c>
      <c r="D8" s="30">
        <v>100</v>
      </c>
      <c r="E8" s="28">
        <v>4</v>
      </c>
      <c r="F8" s="28">
        <v>1</v>
      </c>
      <c r="G8" s="25" t="str">
        <f>'APH KIC KIA PC'!E8</f>
        <v/>
      </c>
      <c r="H8" s="35" t="s">
        <v>113</v>
      </c>
      <c r="I8" s="29"/>
      <c r="J8" s="27" t="str">
        <f>TRIM('APH KIC KIA PC'!D8)</f>
        <v/>
      </c>
      <c r="K8" s="26" t="e">
        <f>IF('APH KIC KIA PC'!K8=Tabeller!$AI$4,'4. Inköpsdata'!J8,ROUND('APH KIC KIA PC'!AB8,2))</f>
        <v>#VALUE!</v>
      </c>
      <c r="L8" s="22"/>
      <c r="M8" s="22"/>
      <c r="N8" s="35" t="s">
        <v>112</v>
      </c>
      <c r="O8" s="41"/>
      <c r="P8" s="34" t="s">
        <v>2184</v>
      </c>
      <c r="Q8" s="28">
        <v>1</v>
      </c>
      <c r="R8" s="28">
        <v>1</v>
      </c>
      <c r="S8" s="25" t="str">
        <f>'APH KIC KIA PC'!E8</f>
        <v/>
      </c>
      <c r="T8" s="35" t="s">
        <v>113</v>
      </c>
      <c r="U8" s="29"/>
      <c r="V8" s="27" t="str">
        <f>TRIM('APH KIC KIA PC'!D8)</f>
        <v/>
      </c>
      <c r="W8" s="26" t="str">
        <f>IF('APH KIC KIA PC'!AC8="",'APH KIC KIA PC'!AD8,'APH KIC KIA PC'!AC8)</f>
        <v/>
      </c>
      <c r="X8" s="22"/>
      <c r="Y8" s="22"/>
      <c r="Z8" s="35" t="s">
        <v>112</v>
      </c>
      <c r="AB8" s="30" t="s">
        <v>2185</v>
      </c>
      <c r="AC8" s="28">
        <v>1</v>
      </c>
      <c r="AD8" s="28">
        <v>1</v>
      </c>
      <c r="AE8" s="25" t="str">
        <f>'APH KIC KIA PC'!E8</f>
        <v/>
      </c>
      <c r="AF8" s="35" t="s">
        <v>113</v>
      </c>
      <c r="AG8" s="29"/>
      <c r="AH8" s="27" t="str">
        <f>TRIM('APH KIC KIA PC'!D8)</f>
        <v/>
      </c>
      <c r="AI8" s="26">
        <f>'APH KIC KIA PC'!AK8</f>
        <v>0</v>
      </c>
      <c r="AJ8" s="22"/>
      <c r="AK8" s="22"/>
      <c r="AL8" s="35" t="s">
        <v>112</v>
      </c>
    </row>
    <row r="9" spans="1:38" s="7" customFormat="1" ht="12.75" x14ac:dyDescent="0.2">
      <c r="A9" s="21">
        <v>5</v>
      </c>
      <c r="B9" s="21" t="str">
        <f>'APH KIC KIA PC'!I9</f>
        <v>Välj…</v>
      </c>
      <c r="C9" s="21" t="str">
        <f>'APH KIC KIA PC'!K9</f>
        <v>Välj…</v>
      </c>
      <c r="D9" s="30">
        <v>100</v>
      </c>
      <c r="E9" s="28">
        <v>4</v>
      </c>
      <c r="F9" s="28">
        <v>1</v>
      </c>
      <c r="G9" s="25" t="str">
        <f>'APH KIC KIA PC'!E9</f>
        <v/>
      </c>
      <c r="H9" s="35" t="s">
        <v>113</v>
      </c>
      <c r="I9" s="29"/>
      <c r="J9" s="27" t="str">
        <f>TRIM('APH KIC KIA PC'!D9)</f>
        <v/>
      </c>
      <c r="K9" s="26" t="e">
        <f>IF('APH KIC KIA PC'!K9=Tabeller!$AI$4,'4. Inköpsdata'!J9,ROUND('APH KIC KIA PC'!AB9,2))</f>
        <v>#VALUE!</v>
      </c>
      <c r="L9" s="22"/>
      <c r="M9" s="22"/>
      <c r="N9" s="35" t="s">
        <v>112</v>
      </c>
      <c r="O9" s="41"/>
      <c r="P9" s="34" t="s">
        <v>2184</v>
      </c>
      <c r="Q9" s="28">
        <v>1</v>
      </c>
      <c r="R9" s="28">
        <v>1</v>
      </c>
      <c r="S9" s="25" t="str">
        <f>'APH KIC KIA PC'!E9</f>
        <v/>
      </c>
      <c r="T9" s="35" t="s">
        <v>113</v>
      </c>
      <c r="U9" s="29"/>
      <c r="V9" s="27" t="str">
        <f>TRIM('APH KIC KIA PC'!D9)</f>
        <v/>
      </c>
      <c r="W9" s="26" t="str">
        <f>IF('APH KIC KIA PC'!AC9="",'APH KIC KIA PC'!AD9,'APH KIC KIA PC'!AC9)</f>
        <v/>
      </c>
      <c r="X9" s="22"/>
      <c r="Y9" s="22"/>
      <c r="Z9" s="35" t="s">
        <v>112</v>
      </c>
      <c r="AB9" s="30" t="s">
        <v>2185</v>
      </c>
      <c r="AC9" s="28">
        <v>1</v>
      </c>
      <c r="AD9" s="28">
        <v>1</v>
      </c>
      <c r="AE9" s="25" t="str">
        <f>'APH KIC KIA PC'!E9</f>
        <v/>
      </c>
      <c r="AF9" s="35" t="s">
        <v>113</v>
      </c>
      <c r="AG9" s="29"/>
      <c r="AH9" s="27" t="str">
        <f>TRIM('APH KIC KIA PC'!D9)</f>
        <v/>
      </c>
      <c r="AI9" s="26">
        <f>'APH KIC KIA PC'!AK9</f>
        <v>0</v>
      </c>
      <c r="AJ9" s="22"/>
      <c r="AK9" s="22"/>
      <c r="AL9" s="35" t="s">
        <v>112</v>
      </c>
    </row>
    <row r="10" spans="1:38" s="7" customFormat="1" ht="12.75" x14ac:dyDescent="0.2">
      <c r="A10" s="21">
        <v>6</v>
      </c>
      <c r="B10" s="21" t="str">
        <f>'APH KIC KIA PC'!I10</f>
        <v>Välj…</v>
      </c>
      <c r="C10" s="21" t="str">
        <f>'APH KIC KIA PC'!K10</f>
        <v>Välj…</v>
      </c>
      <c r="D10" s="30">
        <v>100</v>
      </c>
      <c r="E10" s="28">
        <v>4</v>
      </c>
      <c r="F10" s="28">
        <v>1</v>
      </c>
      <c r="G10" s="25" t="str">
        <f>'APH KIC KIA PC'!E10</f>
        <v/>
      </c>
      <c r="H10" s="35" t="s">
        <v>113</v>
      </c>
      <c r="I10" s="29"/>
      <c r="J10" s="27" t="str">
        <f>TRIM('APH KIC KIA PC'!D10)</f>
        <v/>
      </c>
      <c r="K10" s="26" t="e">
        <f>IF('APH KIC KIA PC'!K10=Tabeller!$AI$4,'4. Inköpsdata'!J10,ROUND('APH KIC KIA PC'!AB10,2))</f>
        <v>#VALUE!</v>
      </c>
      <c r="L10" s="22"/>
      <c r="M10" s="22"/>
      <c r="N10" s="35" t="s">
        <v>112</v>
      </c>
      <c r="O10" s="41"/>
      <c r="P10" s="34" t="s">
        <v>2184</v>
      </c>
      <c r="Q10" s="28">
        <v>1</v>
      </c>
      <c r="R10" s="28">
        <v>1</v>
      </c>
      <c r="S10" s="25" t="str">
        <f>'APH KIC KIA PC'!E10</f>
        <v/>
      </c>
      <c r="T10" s="35" t="s">
        <v>113</v>
      </c>
      <c r="U10" s="29"/>
      <c r="V10" s="27" t="str">
        <f>TRIM('APH KIC KIA PC'!D10)</f>
        <v/>
      </c>
      <c r="W10" s="26" t="str">
        <f>IF('APH KIC KIA PC'!AC10="",'APH KIC KIA PC'!AD10,'APH KIC KIA PC'!AC10)</f>
        <v/>
      </c>
      <c r="X10" s="22"/>
      <c r="Y10" s="22"/>
      <c r="Z10" s="35" t="s">
        <v>112</v>
      </c>
      <c r="AB10" s="30" t="s">
        <v>2185</v>
      </c>
      <c r="AC10" s="28">
        <v>1</v>
      </c>
      <c r="AD10" s="28">
        <v>1</v>
      </c>
      <c r="AE10" s="25" t="str">
        <f>'APH KIC KIA PC'!E10</f>
        <v/>
      </c>
      <c r="AF10" s="35" t="s">
        <v>113</v>
      </c>
      <c r="AG10" s="29"/>
      <c r="AH10" s="27" t="str">
        <f>TRIM('APH KIC KIA PC'!D10)</f>
        <v/>
      </c>
      <c r="AI10" s="26">
        <f>'APH KIC KIA PC'!AK10</f>
        <v>0</v>
      </c>
      <c r="AJ10" s="22"/>
      <c r="AK10" s="22"/>
      <c r="AL10" s="35" t="s">
        <v>112</v>
      </c>
    </row>
    <row r="11" spans="1:38" s="7" customFormat="1" ht="12.75" x14ac:dyDescent="0.2">
      <c r="A11" s="21">
        <v>7</v>
      </c>
      <c r="B11" s="21" t="str">
        <f>'APH KIC KIA PC'!I11</f>
        <v>Välj…</v>
      </c>
      <c r="C11" s="21" t="str">
        <f>'APH KIC KIA PC'!K11</f>
        <v>Välj…</v>
      </c>
      <c r="D11" s="30">
        <v>100</v>
      </c>
      <c r="E11" s="28">
        <v>4</v>
      </c>
      <c r="F11" s="28">
        <v>1</v>
      </c>
      <c r="G11" s="25" t="str">
        <f>'APH KIC KIA PC'!E11</f>
        <v/>
      </c>
      <c r="H11" s="35" t="s">
        <v>113</v>
      </c>
      <c r="I11" s="29"/>
      <c r="J11" s="27" t="str">
        <f>TRIM('APH KIC KIA PC'!D11)</f>
        <v/>
      </c>
      <c r="K11" s="26" t="e">
        <f>IF('APH KIC KIA PC'!K11=Tabeller!$AI$4,'4. Inköpsdata'!J11,ROUND('APH KIC KIA PC'!AB11,2))</f>
        <v>#VALUE!</v>
      </c>
      <c r="L11" s="22"/>
      <c r="M11" s="22"/>
      <c r="N11" s="35" t="s">
        <v>112</v>
      </c>
      <c r="O11" s="41"/>
      <c r="P11" s="34" t="s">
        <v>2184</v>
      </c>
      <c r="Q11" s="28">
        <v>1</v>
      </c>
      <c r="R11" s="28">
        <v>1</v>
      </c>
      <c r="S11" s="25" t="str">
        <f>'APH KIC KIA PC'!E11</f>
        <v/>
      </c>
      <c r="T11" s="35" t="s">
        <v>113</v>
      </c>
      <c r="U11" s="29"/>
      <c r="V11" s="27" t="str">
        <f>TRIM('APH KIC KIA PC'!D11)</f>
        <v/>
      </c>
      <c r="W11" s="26" t="str">
        <f>IF('APH KIC KIA PC'!AC11="",'APH KIC KIA PC'!AD11,'APH KIC KIA PC'!AC11)</f>
        <v/>
      </c>
      <c r="X11" s="22"/>
      <c r="Y11" s="22"/>
      <c r="Z11" s="35" t="s">
        <v>112</v>
      </c>
      <c r="AB11" s="30" t="s">
        <v>2185</v>
      </c>
      <c r="AC11" s="28">
        <v>1</v>
      </c>
      <c r="AD11" s="28">
        <v>1</v>
      </c>
      <c r="AE11" s="25" t="str">
        <f>'APH KIC KIA PC'!E11</f>
        <v/>
      </c>
      <c r="AF11" s="35" t="s">
        <v>113</v>
      </c>
      <c r="AG11" s="29"/>
      <c r="AH11" s="27" t="str">
        <f>TRIM('APH KIC KIA PC'!D11)</f>
        <v/>
      </c>
      <c r="AI11" s="26">
        <f>'APH KIC KIA PC'!AK11</f>
        <v>0</v>
      </c>
      <c r="AJ11" s="22"/>
      <c r="AK11" s="22"/>
      <c r="AL11" s="35" t="s">
        <v>112</v>
      </c>
    </row>
    <row r="12" spans="1:38" s="7" customFormat="1" ht="12.75" x14ac:dyDescent="0.2">
      <c r="A12" s="21">
        <v>8</v>
      </c>
      <c r="B12" s="21" t="str">
        <f>'APH KIC KIA PC'!I12</f>
        <v>Välj…</v>
      </c>
      <c r="C12" s="21" t="str">
        <f>'APH KIC KIA PC'!K12</f>
        <v>Välj…</v>
      </c>
      <c r="D12" s="30">
        <v>100</v>
      </c>
      <c r="E12" s="28">
        <v>4</v>
      </c>
      <c r="F12" s="28">
        <v>1</v>
      </c>
      <c r="G12" s="25" t="str">
        <f>'APH KIC KIA PC'!E12</f>
        <v/>
      </c>
      <c r="H12" s="35" t="s">
        <v>113</v>
      </c>
      <c r="I12" s="29"/>
      <c r="J12" s="27" t="str">
        <f>TRIM('APH KIC KIA PC'!D12)</f>
        <v/>
      </c>
      <c r="K12" s="26" t="e">
        <f>IF('APH KIC KIA PC'!K12=Tabeller!$AI$4,'4. Inköpsdata'!J12,ROUND('APH KIC KIA PC'!AB12,2))</f>
        <v>#VALUE!</v>
      </c>
      <c r="L12" s="22"/>
      <c r="M12" s="22"/>
      <c r="N12" s="35" t="s">
        <v>112</v>
      </c>
      <c r="O12" s="41"/>
      <c r="P12" s="34" t="s">
        <v>2184</v>
      </c>
      <c r="Q12" s="28">
        <v>1</v>
      </c>
      <c r="R12" s="28">
        <v>1</v>
      </c>
      <c r="S12" s="25" t="str">
        <f>'APH KIC KIA PC'!E12</f>
        <v/>
      </c>
      <c r="T12" s="35" t="s">
        <v>113</v>
      </c>
      <c r="U12" s="29"/>
      <c r="V12" s="27" t="str">
        <f>TRIM('APH KIC KIA PC'!D12)</f>
        <v/>
      </c>
      <c r="W12" s="26" t="str">
        <f>IF('APH KIC KIA PC'!AC12="",'APH KIC KIA PC'!AD12,'APH KIC KIA PC'!AC12)</f>
        <v/>
      </c>
      <c r="X12" s="22"/>
      <c r="Y12" s="22"/>
      <c r="Z12" s="35" t="s">
        <v>112</v>
      </c>
      <c r="AB12" s="30" t="s">
        <v>2185</v>
      </c>
      <c r="AC12" s="28">
        <v>1</v>
      </c>
      <c r="AD12" s="28">
        <v>1</v>
      </c>
      <c r="AE12" s="25" t="str">
        <f>'APH KIC KIA PC'!E12</f>
        <v/>
      </c>
      <c r="AF12" s="35" t="s">
        <v>113</v>
      </c>
      <c r="AG12" s="29"/>
      <c r="AH12" s="27" t="str">
        <f>TRIM('APH KIC KIA PC'!D12)</f>
        <v/>
      </c>
      <c r="AI12" s="26">
        <f>'APH KIC KIA PC'!AK12</f>
        <v>0</v>
      </c>
      <c r="AJ12" s="22"/>
      <c r="AK12" s="22"/>
      <c r="AL12" s="35" t="s">
        <v>112</v>
      </c>
    </row>
    <row r="13" spans="1:38" s="7" customFormat="1" ht="12.75" x14ac:dyDescent="0.2">
      <c r="A13" s="21">
        <v>9</v>
      </c>
      <c r="B13" s="21" t="str">
        <f>'APH KIC KIA PC'!I13</f>
        <v>Välj…</v>
      </c>
      <c r="C13" s="21" t="str">
        <f>'APH KIC KIA PC'!K13</f>
        <v>Välj…</v>
      </c>
      <c r="D13" s="30">
        <v>100</v>
      </c>
      <c r="E13" s="28">
        <v>4</v>
      </c>
      <c r="F13" s="28">
        <v>1</v>
      </c>
      <c r="G13" s="25" t="str">
        <f>'APH KIC KIA PC'!E13</f>
        <v/>
      </c>
      <c r="H13" s="35" t="s">
        <v>113</v>
      </c>
      <c r="I13" s="29"/>
      <c r="J13" s="27" t="str">
        <f>TRIM('APH KIC KIA PC'!D13)</f>
        <v/>
      </c>
      <c r="K13" s="26" t="e">
        <f>IF('APH KIC KIA PC'!K13=Tabeller!$AI$4,'4. Inköpsdata'!J13,ROUND('APH KIC KIA PC'!AB13,2))</f>
        <v>#VALUE!</v>
      </c>
      <c r="L13" s="22"/>
      <c r="M13" s="22"/>
      <c r="N13" s="35" t="s">
        <v>112</v>
      </c>
      <c r="O13" s="41"/>
      <c r="P13" s="34" t="s">
        <v>2184</v>
      </c>
      <c r="Q13" s="28">
        <v>1</v>
      </c>
      <c r="R13" s="28">
        <v>1</v>
      </c>
      <c r="S13" s="25" t="str">
        <f>'APH KIC KIA PC'!E13</f>
        <v/>
      </c>
      <c r="T13" s="35" t="s">
        <v>113</v>
      </c>
      <c r="U13" s="29"/>
      <c r="V13" s="27" t="str">
        <f>TRIM('APH KIC KIA PC'!D13)</f>
        <v/>
      </c>
      <c r="W13" s="26" t="str">
        <f>IF('APH KIC KIA PC'!AC13="",'APH KIC KIA PC'!AD13,'APH KIC KIA PC'!AC13)</f>
        <v/>
      </c>
      <c r="X13" s="22"/>
      <c r="Y13" s="22"/>
      <c r="Z13" s="35" t="s">
        <v>112</v>
      </c>
      <c r="AB13" s="30" t="s">
        <v>2185</v>
      </c>
      <c r="AC13" s="28">
        <v>1</v>
      </c>
      <c r="AD13" s="28">
        <v>1</v>
      </c>
      <c r="AE13" s="25" t="str">
        <f>'APH KIC KIA PC'!E13</f>
        <v/>
      </c>
      <c r="AF13" s="35" t="s">
        <v>113</v>
      </c>
      <c r="AG13" s="29"/>
      <c r="AH13" s="27" t="str">
        <f>TRIM('APH KIC KIA PC'!D13)</f>
        <v/>
      </c>
      <c r="AI13" s="26">
        <f>'APH KIC KIA PC'!AK13</f>
        <v>0</v>
      </c>
      <c r="AJ13" s="22"/>
      <c r="AK13" s="22"/>
      <c r="AL13" s="35" t="s">
        <v>112</v>
      </c>
    </row>
    <row r="14" spans="1:38" s="7" customFormat="1" ht="12.75" x14ac:dyDescent="0.2">
      <c r="A14" s="21">
        <v>10</v>
      </c>
      <c r="B14" s="21" t="str">
        <f>'APH KIC KIA PC'!I14</f>
        <v>Välj…</v>
      </c>
      <c r="C14" s="21" t="str">
        <f>'APH KIC KIA PC'!K14</f>
        <v>Välj…</v>
      </c>
      <c r="D14" s="30">
        <v>100</v>
      </c>
      <c r="E14" s="28">
        <v>4</v>
      </c>
      <c r="F14" s="28">
        <v>1</v>
      </c>
      <c r="G14" s="25" t="str">
        <f>'APH KIC KIA PC'!E14</f>
        <v/>
      </c>
      <c r="H14" s="35" t="s">
        <v>113</v>
      </c>
      <c r="I14" s="29"/>
      <c r="J14" s="27" t="str">
        <f>TRIM('APH KIC KIA PC'!D14)</f>
        <v/>
      </c>
      <c r="K14" s="26" t="e">
        <f>IF('APH KIC KIA PC'!K14=Tabeller!$AI$4,'4. Inköpsdata'!J14,ROUND('APH KIC KIA PC'!AB14,2))</f>
        <v>#VALUE!</v>
      </c>
      <c r="L14" s="22"/>
      <c r="M14" s="22"/>
      <c r="N14" s="35" t="s">
        <v>112</v>
      </c>
      <c r="O14" s="41"/>
      <c r="P14" s="34" t="s">
        <v>2184</v>
      </c>
      <c r="Q14" s="28">
        <v>1</v>
      </c>
      <c r="R14" s="28">
        <v>1</v>
      </c>
      <c r="S14" s="25" t="str">
        <f>'APH KIC KIA PC'!E14</f>
        <v/>
      </c>
      <c r="T14" s="35" t="s">
        <v>113</v>
      </c>
      <c r="U14" s="29"/>
      <c r="V14" s="27" t="str">
        <f>TRIM('APH KIC KIA PC'!D14)</f>
        <v/>
      </c>
      <c r="W14" s="26" t="str">
        <f>IF('APH KIC KIA PC'!AC14="",'APH KIC KIA PC'!AD14,'APH KIC KIA PC'!AC14)</f>
        <v/>
      </c>
      <c r="X14" s="22"/>
      <c r="Y14" s="22"/>
      <c r="Z14" s="35" t="s">
        <v>112</v>
      </c>
      <c r="AB14" s="30" t="s">
        <v>2185</v>
      </c>
      <c r="AC14" s="28">
        <v>1</v>
      </c>
      <c r="AD14" s="28">
        <v>1</v>
      </c>
      <c r="AE14" s="25" t="str">
        <f>'APH KIC KIA PC'!E14</f>
        <v/>
      </c>
      <c r="AF14" s="35" t="s">
        <v>113</v>
      </c>
      <c r="AG14" s="29"/>
      <c r="AH14" s="27" t="str">
        <f>TRIM('APH KIC KIA PC'!D14)</f>
        <v/>
      </c>
      <c r="AI14" s="26">
        <f>'APH KIC KIA PC'!AK14</f>
        <v>0</v>
      </c>
      <c r="AJ14" s="22"/>
      <c r="AK14" s="22"/>
      <c r="AL14" s="35" t="s">
        <v>112</v>
      </c>
    </row>
    <row r="15" spans="1:38" s="7" customFormat="1" ht="12.75" x14ac:dyDescent="0.2">
      <c r="A15" s="21">
        <v>11</v>
      </c>
      <c r="B15" s="21" t="str">
        <f>'APH KIC KIA PC'!I15</f>
        <v>Välj…</v>
      </c>
      <c r="C15" s="21" t="str">
        <f>'APH KIC KIA PC'!K15</f>
        <v>Välj…</v>
      </c>
      <c r="D15" s="30">
        <v>100</v>
      </c>
      <c r="E15" s="28">
        <v>4</v>
      </c>
      <c r="F15" s="28">
        <v>1</v>
      </c>
      <c r="G15" s="25" t="str">
        <f>'APH KIC KIA PC'!E15</f>
        <v/>
      </c>
      <c r="H15" s="35" t="s">
        <v>113</v>
      </c>
      <c r="I15" s="29"/>
      <c r="J15" s="27" t="str">
        <f>TRIM('APH KIC KIA PC'!D15)</f>
        <v/>
      </c>
      <c r="K15" s="26" t="e">
        <f>IF('APH KIC KIA PC'!K15=Tabeller!$AI$4,'4. Inköpsdata'!J15,ROUND('APH KIC KIA PC'!AB15,2))</f>
        <v>#VALUE!</v>
      </c>
      <c r="L15" s="22"/>
      <c r="M15" s="22"/>
      <c r="N15" s="35" t="s">
        <v>112</v>
      </c>
      <c r="O15" s="41"/>
      <c r="P15" s="34" t="s">
        <v>2184</v>
      </c>
      <c r="Q15" s="28">
        <v>1</v>
      </c>
      <c r="R15" s="28">
        <v>1</v>
      </c>
      <c r="S15" s="25" t="str">
        <f>'APH KIC KIA PC'!E15</f>
        <v/>
      </c>
      <c r="T15" s="35" t="s">
        <v>113</v>
      </c>
      <c r="U15" s="29"/>
      <c r="V15" s="27" t="str">
        <f>TRIM('APH KIC KIA PC'!D15)</f>
        <v/>
      </c>
      <c r="W15" s="26" t="str">
        <f>IF('APH KIC KIA PC'!AC15="",'APH KIC KIA PC'!AD15,'APH KIC KIA PC'!AC15)</f>
        <v/>
      </c>
      <c r="X15" s="22"/>
      <c r="Y15" s="22"/>
      <c r="Z15" s="35" t="s">
        <v>112</v>
      </c>
      <c r="AB15" s="30" t="s">
        <v>2185</v>
      </c>
      <c r="AC15" s="28">
        <v>1</v>
      </c>
      <c r="AD15" s="28">
        <v>1</v>
      </c>
      <c r="AE15" s="25" t="str">
        <f>'APH KIC KIA PC'!E15</f>
        <v/>
      </c>
      <c r="AF15" s="35" t="s">
        <v>113</v>
      </c>
      <c r="AG15" s="29"/>
      <c r="AH15" s="27" t="str">
        <f>TRIM('APH KIC KIA PC'!D15)</f>
        <v/>
      </c>
      <c r="AI15" s="26">
        <f>'APH KIC KIA PC'!AK15</f>
        <v>0</v>
      </c>
      <c r="AJ15" s="22"/>
      <c r="AK15" s="22"/>
      <c r="AL15" s="35" t="s">
        <v>112</v>
      </c>
    </row>
    <row r="16" spans="1:38" s="7" customFormat="1" ht="12.75" x14ac:dyDescent="0.2">
      <c r="A16" s="21">
        <v>12</v>
      </c>
      <c r="B16" s="21" t="str">
        <f>'APH KIC KIA PC'!I16</f>
        <v>Välj…</v>
      </c>
      <c r="C16" s="21" t="str">
        <f>'APH KIC KIA PC'!K16</f>
        <v>Välj…</v>
      </c>
      <c r="D16" s="30">
        <v>100</v>
      </c>
      <c r="E16" s="28">
        <v>4</v>
      </c>
      <c r="F16" s="28">
        <v>1</v>
      </c>
      <c r="G16" s="25" t="str">
        <f>'APH KIC KIA PC'!E16</f>
        <v/>
      </c>
      <c r="H16" s="35" t="s">
        <v>113</v>
      </c>
      <c r="I16" s="29"/>
      <c r="J16" s="27" t="str">
        <f>TRIM('APH KIC KIA PC'!D16)</f>
        <v/>
      </c>
      <c r="K16" s="26" t="e">
        <f>IF('APH KIC KIA PC'!K16=Tabeller!$AI$4,'4. Inköpsdata'!J16,ROUND('APH KIC KIA PC'!AB16,2))</f>
        <v>#VALUE!</v>
      </c>
      <c r="L16" s="22"/>
      <c r="M16" s="22"/>
      <c r="N16" s="35" t="s">
        <v>112</v>
      </c>
      <c r="O16" s="41"/>
      <c r="P16" s="34" t="s">
        <v>2184</v>
      </c>
      <c r="Q16" s="28">
        <v>1</v>
      </c>
      <c r="R16" s="28">
        <v>1</v>
      </c>
      <c r="S16" s="25" t="str">
        <f>'APH KIC KIA PC'!E16</f>
        <v/>
      </c>
      <c r="T16" s="35" t="s">
        <v>113</v>
      </c>
      <c r="U16" s="29"/>
      <c r="V16" s="27" t="str">
        <f>TRIM('APH KIC KIA PC'!D16)</f>
        <v/>
      </c>
      <c r="W16" s="26" t="str">
        <f>IF('APH KIC KIA PC'!AC16="",'APH KIC KIA PC'!AD16,'APH KIC KIA PC'!AC16)</f>
        <v/>
      </c>
      <c r="X16" s="22"/>
      <c r="Y16" s="22"/>
      <c r="Z16" s="35" t="s">
        <v>112</v>
      </c>
      <c r="AB16" s="30" t="s">
        <v>2185</v>
      </c>
      <c r="AC16" s="28">
        <v>1</v>
      </c>
      <c r="AD16" s="28">
        <v>1</v>
      </c>
      <c r="AE16" s="25" t="str">
        <f>'APH KIC KIA PC'!E16</f>
        <v/>
      </c>
      <c r="AF16" s="35" t="s">
        <v>113</v>
      </c>
      <c r="AG16" s="29"/>
      <c r="AH16" s="27" t="str">
        <f>TRIM('APH KIC KIA PC'!D16)</f>
        <v/>
      </c>
      <c r="AI16" s="26">
        <f>'APH KIC KIA PC'!AK16</f>
        <v>0</v>
      </c>
      <c r="AJ16" s="22"/>
      <c r="AK16" s="22"/>
      <c r="AL16" s="35" t="s">
        <v>112</v>
      </c>
    </row>
    <row r="17" spans="1:38" s="7" customFormat="1" ht="12.75" x14ac:dyDescent="0.2">
      <c r="A17" s="21">
        <v>13</v>
      </c>
      <c r="B17" s="21" t="str">
        <f>'APH KIC KIA PC'!I17</f>
        <v>Välj…</v>
      </c>
      <c r="C17" s="21" t="str">
        <f>'APH KIC KIA PC'!K17</f>
        <v>Välj…</v>
      </c>
      <c r="D17" s="30">
        <v>100</v>
      </c>
      <c r="E17" s="28">
        <v>4</v>
      </c>
      <c r="F17" s="28">
        <v>1</v>
      </c>
      <c r="G17" s="25" t="str">
        <f>'APH KIC KIA PC'!E17</f>
        <v/>
      </c>
      <c r="H17" s="35" t="s">
        <v>113</v>
      </c>
      <c r="I17" s="29"/>
      <c r="J17" s="27" t="str">
        <f>TRIM('APH KIC KIA PC'!D17)</f>
        <v/>
      </c>
      <c r="K17" s="26" t="e">
        <f>IF('APH KIC KIA PC'!K17=Tabeller!$AI$4,'4. Inköpsdata'!J17,ROUND('APH KIC KIA PC'!AB17,2))</f>
        <v>#VALUE!</v>
      </c>
      <c r="L17" s="22"/>
      <c r="M17" s="22"/>
      <c r="N17" s="35" t="s">
        <v>112</v>
      </c>
      <c r="O17" s="41"/>
      <c r="P17" s="34" t="s">
        <v>2184</v>
      </c>
      <c r="Q17" s="28">
        <v>1</v>
      </c>
      <c r="R17" s="28">
        <v>1</v>
      </c>
      <c r="S17" s="25" t="str">
        <f>'APH KIC KIA PC'!E17</f>
        <v/>
      </c>
      <c r="T17" s="35" t="s">
        <v>113</v>
      </c>
      <c r="U17" s="29"/>
      <c r="V17" s="27" t="str">
        <f>TRIM('APH KIC KIA PC'!D17)</f>
        <v/>
      </c>
      <c r="W17" s="26" t="str">
        <f>IF('APH KIC KIA PC'!AC17="",'APH KIC KIA PC'!AD17,'APH KIC KIA PC'!AC17)</f>
        <v/>
      </c>
      <c r="X17" s="22"/>
      <c r="Y17" s="22"/>
      <c r="Z17" s="35" t="s">
        <v>112</v>
      </c>
      <c r="AB17" s="30" t="s">
        <v>2185</v>
      </c>
      <c r="AC17" s="28">
        <v>1</v>
      </c>
      <c r="AD17" s="28">
        <v>1</v>
      </c>
      <c r="AE17" s="25" t="str">
        <f>'APH KIC KIA PC'!E17</f>
        <v/>
      </c>
      <c r="AF17" s="35" t="s">
        <v>113</v>
      </c>
      <c r="AG17" s="29"/>
      <c r="AH17" s="27" t="str">
        <f>TRIM('APH KIC KIA PC'!D17)</f>
        <v/>
      </c>
      <c r="AI17" s="26">
        <f>'APH KIC KIA PC'!AK17</f>
        <v>0</v>
      </c>
      <c r="AJ17" s="22"/>
      <c r="AK17" s="22"/>
      <c r="AL17" s="35" t="s">
        <v>112</v>
      </c>
    </row>
    <row r="18" spans="1:38" s="7" customFormat="1" ht="12.75" x14ac:dyDescent="0.2">
      <c r="A18" s="21">
        <v>14</v>
      </c>
      <c r="B18" s="21" t="str">
        <f>'APH KIC KIA PC'!I18</f>
        <v>Välj…</v>
      </c>
      <c r="C18" s="21" t="str">
        <f>'APH KIC KIA PC'!K18</f>
        <v>Välj…</v>
      </c>
      <c r="D18" s="30">
        <v>100</v>
      </c>
      <c r="E18" s="28">
        <v>4</v>
      </c>
      <c r="F18" s="28">
        <v>1</v>
      </c>
      <c r="G18" s="25" t="str">
        <f>'APH KIC KIA PC'!E18</f>
        <v/>
      </c>
      <c r="H18" s="35" t="s">
        <v>113</v>
      </c>
      <c r="I18" s="29"/>
      <c r="J18" s="27" t="str">
        <f>TRIM('APH KIC KIA PC'!D18)</f>
        <v/>
      </c>
      <c r="K18" s="26" t="e">
        <f>IF('APH KIC KIA PC'!K18=Tabeller!$AI$4,'4. Inköpsdata'!J18,ROUND('APH KIC KIA PC'!AB18,2))</f>
        <v>#VALUE!</v>
      </c>
      <c r="L18" s="22"/>
      <c r="M18" s="22"/>
      <c r="N18" s="35" t="s">
        <v>112</v>
      </c>
      <c r="O18" s="41"/>
      <c r="P18" s="34" t="s">
        <v>2184</v>
      </c>
      <c r="Q18" s="28">
        <v>1</v>
      </c>
      <c r="R18" s="28">
        <v>1</v>
      </c>
      <c r="S18" s="25" t="str">
        <f>'APH KIC KIA PC'!E18</f>
        <v/>
      </c>
      <c r="T18" s="35" t="s">
        <v>113</v>
      </c>
      <c r="U18" s="29"/>
      <c r="V18" s="27" t="str">
        <f>TRIM('APH KIC KIA PC'!D18)</f>
        <v/>
      </c>
      <c r="W18" s="26" t="str">
        <f>IF('APH KIC KIA PC'!AC18="",'APH KIC KIA PC'!AD18,'APH KIC KIA PC'!AC18)</f>
        <v/>
      </c>
      <c r="X18" s="22"/>
      <c r="Y18" s="22"/>
      <c r="Z18" s="35" t="s">
        <v>112</v>
      </c>
      <c r="AB18" s="30" t="s">
        <v>2185</v>
      </c>
      <c r="AC18" s="28">
        <v>1</v>
      </c>
      <c r="AD18" s="28">
        <v>1</v>
      </c>
      <c r="AE18" s="25" t="str">
        <f>'APH KIC KIA PC'!E18</f>
        <v/>
      </c>
      <c r="AF18" s="35" t="s">
        <v>113</v>
      </c>
      <c r="AG18" s="29"/>
      <c r="AH18" s="27" t="str">
        <f>TRIM('APH KIC KIA PC'!D18)</f>
        <v/>
      </c>
      <c r="AI18" s="26">
        <f>'APH KIC KIA PC'!AK18</f>
        <v>0</v>
      </c>
      <c r="AJ18" s="22"/>
      <c r="AK18" s="22"/>
      <c r="AL18" s="35" t="s">
        <v>112</v>
      </c>
    </row>
    <row r="19" spans="1:38" s="7" customFormat="1" ht="12.75" x14ac:dyDescent="0.2">
      <c r="A19" s="21">
        <v>15</v>
      </c>
      <c r="B19" s="21" t="str">
        <f>'APH KIC KIA PC'!I19</f>
        <v>Välj…</v>
      </c>
      <c r="C19" s="21" t="str">
        <f>'APH KIC KIA PC'!K19</f>
        <v>Välj…</v>
      </c>
      <c r="D19" s="30">
        <v>100</v>
      </c>
      <c r="E19" s="28">
        <v>4</v>
      </c>
      <c r="F19" s="28">
        <v>1</v>
      </c>
      <c r="G19" s="25" t="str">
        <f>'APH KIC KIA PC'!E19</f>
        <v/>
      </c>
      <c r="H19" s="35" t="s">
        <v>113</v>
      </c>
      <c r="I19" s="29"/>
      <c r="J19" s="27" t="str">
        <f>TRIM('APH KIC KIA PC'!D19)</f>
        <v/>
      </c>
      <c r="K19" s="26" t="e">
        <f>IF('APH KIC KIA PC'!K19=Tabeller!$AI$4,'4. Inköpsdata'!J19,ROUND('APH KIC KIA PC'!AB19,2))</f>
        <v>#VALUE!</v>
      </c>
      <c r="L19" s="22"/>
      <c r="M19" s="22"/>
      <c r="N19" s="35" t="s">
        <v>112</v>
      </c>
      <c r="O19" s="41"/>
      <c r="P19" s="34" t="s">
        <v>2184</v>
      </c>
      <c r="Q19" s="28">
        <v>1</v>
      </c>
      <c r="R19" s="28">
        <v>1</v>
      </c>
      <c r="S19" s="25" t="str">
        <f>'APH KIC KIA PC'!E19</f>
        <v/>
      </c>
      <c r="T19" s="35" t="s">
        <v>113</v>
      </c>
      <c r="U19" s="29"/>
      <c r="V19" s="27" t="str">
        <f>TRIM('APH KIC KIA PC'!D19)</f>
        <v/>
      </c>
      <c r="W19" s="26" t="str">
        <f>IF('APH KIC KIA PC'!AC19="",'APH KIC KIA PC'!AD19,'APH KIC KIA PC'!AC19)</f>
        <v/>
      </c>
      <c r="X19" s="22"/>
      <c r="Y19" s="22"/>
      <c r="Z19" s="35" t="s">
        <v>112</v>
      </c>
      <c r="AB19" s="30" t="s">
        <v>2185</v>
      </c>
      <c r="AC19" s="28">
        <v>1</v>
      </c>
      <c r="AD19" s="28">
        <v>1</v>
      </c>
      <c r="AE19" s="25" t="str">
        <f>'APH KIC KIA PC'!E19</f>
        <v/>
      </c>
      <c r="AF19" s="35" t="s">
        <v>113</v>
      </c>
      <c r="AG19" s="29"/>
      <c r="AH19" s="27" t="str">
        <f>TRIM('APH KIC KIA PC'!D19)</f>
        <v/>
      </c>
      <c r="AI19" s="26">
        <f>'APH KIC KIA PC'!AK19</f>
        <v>0</v>
      </c>
      <c r="AJ19" s="22"/>
      <c r="AK19" s="22"/>
      <c r="AL19" s="35" t="s">
        <v>112</v>
      </c>
    </row>
    <row r="20" spans="1:38" s="7" customFormat="1" ht="12.75" x14ac:dyDescent="0.2">
      <c r="A20" s="21">
        <v>16</v>
      </c>
      <c r="B20" s="21" t="str">
        <f>'APH KIC KIA PC'!I20</f>
        <v>Välj…</v>
      </c>
      <c r="C20" s="21" t="str">
        <f>'APH KIC KIA PC'!K20</f>
        <v>Välj…</v>
      </c>
      <c r="D20" s="30">
        <v>100</v>
      </c>
      <c r="E20" s="28">
        <v>4</v>
      </c>
      <c r="F20" s="28">
        <v>1</v>
      </c>
      <c r="G20" s="25" t="str">
        <f>'APH KIC KIA PC'!E20</f>
        <v/>
      </c>
      <c r="H20" s="35" t="s">
        <v>113</v>
      </c>
      <c r="I20" s="29"/>
      <c r="J20" s="27" t="str">
        <f>TRIM('APH KIC KIA PC'!D20)</f>
        <v/>
      </c>
      <c r="K20" s="26" t="e">
        <f>IF('APH KIC KIA PC'!K20=Tabeller!$AI$4,'4. Inköpsdata'!J20,ROUND('APH KIC KIA PC'!AB20,2))</f>
        <v>#VALUE!</v>
      </c>
      <c r="L20" s="22"/>
      <c r="M20" s="22"/>
      <c r="N20" s="35" t="s">
        <v>112</v>
      </c>
      <c r="O20" s="41"/>
      <c r="P20" s="34" t="s">
        <v>2184</v>
      </c>
      <c r="Q20" s="28">
        <v>1</v>
      </c>
      <c r="R20" s="28">
        <v>1</v>
      </c>
      <c r="S20" s="25" t="str">
        <f>'APH KIC KIA PC'!E20</f>
        <v/>
      </c>
      <c r="T20" s="35" t="s">
        <v>113</v>
      </c>
      <c r="U20" s="29"/>
      <c r="V20" s="27" t="str">
        <f>TRIM('APH KIC KIA PC'!D20)</f>
        <v/>
      </c>
      <c r="W20" s="26" t="str">
        <f>IF('APH KIC KIA PC'!AC20="",'APH KIC KIA PC'!AD20,'APH KIC KIA PC'!AC20)</f>
        <v/>
      </c>
      <c r="X20" s="22"/>
      <c r="Y20" s="22"/>
      <c r="Z20" s="35" t="s">
        <v>112</v>
      </c>
      <c r="AB20" s="30" t="s">
        <v>2185</v>
      </c>
      <c r="AC20" s="28">
        <v>1</v>
      </c>
      <c r="AD20" s="28">
        <v>1</v>
      </c>
      <c r="AE20" s="25" t="str">
        <f>'APH KIC KIA PC'!E20</f>
        <v/>
      </c>
      <c r="AF20" s="35" t="s">
        <v>113</v>
      </c>
      <c r="AG20" s="29"/>
      <c r="AH20" s="27" t="str">
        <f>TRIM('APH KIC KIA PC'!D20)</f>
        <v/>
      </c>
      <c r="AI20" s="26">
        <f>'APH KIC KIA PC'!AK20</f>
        <v>0</v>
      </c>
      <c r="AJ20" s="22"/>
      <c r="AK20" s="22"/>
      <c r="AL20" s="35" t="s">
        <v>112</v>
      </c>
    </row>
    <row r="21" spans="1:38" s="7" customFormat="1" ht="12.75" x14ac:dyDescent="0.2">
      <c r="A21" s="21">
        <v>17</v>
      </c>
      <c r="B21" s="21" t="str">
        <f>'APH KIC KIA PC'!I21</f>
        <v>Välj…</v>
      </c>
      <c r="C21" s="21" t="str">
        <f>'APH KIC KIA PC'!K21</f>
        <v>Välj…</v>
      </c>
      <c r="D21" s="30">
        <v>100</v>
      </c>
      <c r="E21" s="28">
        <v>4</v>
      </c>
      <c r="F21" s="28">
        <v>1</v>
      </c>
      <c r="G21" s="25" t="str">
        <f>'APH KIC KIA PC'!E21</f>
        <v/>
      </c>
      <c r="H21" s="35" t="s">
        <v>113</v>
      </c>
      <c r="I21" s="29"/>
      <c r="J21" s="27" t="str">
        <f>TRIM('APH KIC KIA PC'!D21)</f>
        <v/>
      </c>
      <c r="K21" s="26" t="e">
        <f>IF('APH KIC KIA PC'!K21=Tabeller!$AI$4,'4. Inköpsdata'!J21,ROUND('APH KIC KIA PC'!AB21,2))</f>
        <v>#VALUE!</v>
      </c>
      <c r="L21" s="22"/>
      <c r="M21" s="22"/>
      <c r="N21" s="35" t="s">
        <v>112</v>
      </c>
      <c r="O21" s="41"/>
      <c r="P21" s="34" t="s">
        <v>2184</v>
      </c>
      <c r="Q21" s="28">
        <v>1</v>
      </c>
      <c r="R21" s="28">
        <v>1</v>
      </c>
      <c r="S21" s="25" t="str">
        <f>'APH KIC KIA PC'!E21</f>
        <v/>
      </c>
      <c r="T21" s="35" t="s">
        <v>113</v>
      </c>
      <c r="U21" s="29"/>
      <c r="V21" s="27" t="str">
        <f>TRIM('APH KIC KIA PC'!D21)</f>
        <v/>
      </c>
      <c r="W21" s="26" t="str">
        <f>IF('APH KIC KIA PC'!AC21="",'APH KIC KIA PC'!AD21,'APH KIC KIA PC'!AC21)</f>
        <v/>
      </c>
      <c r="X21" s="22"/>
      <c r="Y21" s="22"/>
      <c r="Z21" s="35" t="s">
        <v>112</v>
      </c>
      <c r="AB21" s="30" t="s">
        <v>2185</v>
      </c>
      <c r="AC21" s="28">
        <v>1</v>
      </c>
      <c r="AD21" s="28">
        <v>1</v>
      </c>
      <c r="AE21" s="25" t="str">
        <f>'APH KIC KIA PC'!E21</f>
        <v/>
      </c>
      <c r="AF21" s="35" t="s">
        <v>113</v>
      </c>
      <c r="AG21" s="29"/>
      <c r="AH21" s="27" t="str">
        <f>TRIM('APH KIC KIA PC'!D21)</f>
        <v/>
      </c>
      <c r="AI21" s="26">
        <f>'APH KIC KIA PC'!AK21</f>
        <v>0</v>
      </c>
      <c r="AJ21" s="22"/>
      <c r="AK21" s="22"/>
      <c r="AL21" s="35" t="s">
        <v>112</v>
      </c>
    </row>
    <row r="22" spans="1:38" s="7" customFormat="1" ht="12.75" x14ac:dyDescent="0.2">
      <c r="A22" s="21">
        <v>18</v>
      </c>
      <c r="B22" s="21" t="str">
        <f>'APH KIC KIA PC'!I22</f>
        <v>Välj…</v>
      </c>
      <c r="C22" s="21" t="str">
        <f>'APH KIC KIA PC'!K22</f>
        <v>Välj…</v>
      </c>
      <c r="D22" s="30">
        <v>100</v>
      </c>
      <c r="E22" s="28">
        <v>4</v>
      </c>
      <c r="F22" s="28">
        <v>1</v>
      </c>
      <c r="G22" s="25" t="str">
        <f>'APH KIC KIA PC'!E22</f>
        <v/>
      </c>
      <c r="H22" s="35" t="s">
        <v>113</v>
      </c>
      <c r="I22" s="29"/>
      <c r="J22" s="27" t="str">
        <f>TRIM('APH KIC KIA PC'!D22)</f>
        <v/>
      </c>
      <c r="K22" s="26" t="e">
        <f>IF('APH KIC KIA PC'!K22=Tabeller!$AI$4,'4. Inköpsdata'!J22,ROUND('APH KIC KIA PC'!AB22,2))</f>
        <v>#VALUE!</v>
      </c>
      <c r="L22" s="22"/>
      <c r="M22" s="22"/>
      <c r="N22" s="35" t="s">
        <v>112</v>
      </c>
      <c r="O22" s="41"/>
      <c r="P22" s="34" t="s">
        <v>2184</v>
      </c>
      <c r="Q22" s="28">
        <v>1</v>
      </c>
      <c r="R22" s="28">
        <v>1</v>
      </c>
      <c r="S22" s="25" t="str">
        <f>'APH KIC KIA PC'!E22</f>
        <v/>
      </c>
      <c r="T22" s="35" t="s">
        <v>113</v>
      </c>
      <c r="U22" s="29"/>
      <c r="V22" s="27" t="str">
        <f>TRIM('APH KIC KIA PC'!D22)</f>
        <v/>
      </c>
      <c r="W22" s="26" t="str">
        <f>IF('APH KIC KIA PC'!AC22="",'APH KIC KIA PC'!AD22,'APH KIC KIA PC'!AC22)</f>
        <v/>
      </c>
      <c r="X22" s="22"/>
      <c r="Y22" s="22"/>
      <c r="Z22" s="35" t="s">
        <v>112</v>
      </c>
      <c r="AB22" s="30" t="s">
        <v>2185</v>
      </c>
      <c r="AC22" s="28">
        <v>1</v>
      </c>
      <c r="AD22" s="28">
        <v>1</v>
      </c>
      <c r="AE22" s="25" t="str">
        <f>'APH KIC KIA PC'!E22</f>
        <v/>
      </c>
      <c r="AF22" s="35" t="s">
        <v>113</v>
      </c>
      <c r="AG22" s="29"/>
      <c r="AH22" s="27" t="str">
        <f>TRIM('APH KIC KIA PC'!D22)</f>
        <v/>
      </c>
      <c r="AI22" s="26">
        <f>'APH KIC KIA PC'!AK22</f>
        <v>0</v>
      </c>
      <c r="AJ22" s="22"/>
      <c r="AK22" s="22"/>
      <c r="AL22" s="35" t="s">
        <v>112</v>
      </c>
    </row>
    <row r="23" spans="1:38" s="7" customFormat="1" ht="12.75" x14ac:dyDescent="0.2">
      <c r="A23" s="21">
        <v>19</v>
      </c>
      <c r="B23" s="21" t="str">
        <f>'APH KIC KIA PC'!I23</f>
        <v>Välj…</v>
      </c>
      <c r="C23" s="21" t="str">
        <f>'APH KIC KIA PC'!K23</f>
        <v>Välj…</v>
      </c>
      <c r="D23" s="30">
        <v>100</v>
      </c>
      <c r="E23" s="28">
        <v>4</v>
      </c>
      <c r="F23" s="28">
        <v>1</v>
      </c>
      <c r="G23" s="25" t="str">
        <f>'APH KIC KIA PC'!E23</f>
        <v/>
      </c>
      <c r="H23" s="35" t="s">
        <v>113</v>
      </c>
      <c r="I23" s="29"/>
      <c r="J23" s="27" t="str">
        <f>TRIM('APH KIC KIA PC'!D23)</f>
        <v/>
      </c>
      <c r="K23" s="26" t="e">
        <f>IF('APH KIC KIA PC'!K23=Tabeller!$AI$4,'4. Inköpsdata'!J23,ROUND('APH KIC KIA PC'!AB23,2))</f>
        <v>#VALUE!</v>
      </c>
      <c r="L23" s="22"/>
      <c r="M23" s="22"/>
      <c r="N23" s="35" t="s">
        <v>112</v>
      </c>
      <c r="O23" s="41"/>
      <c r="P23" s="34" t="s">
        <v>2184</v>
      </c>
      <c r="Q23" s="28">
        <v>1</v>
      </c>
      <c r="R23" s="28">
        <v>1</v>
      </c>
      <c r="S23" s="25" t="str">
        <f>'APH KIC KIA PC'!E23</f>
        <v/>
      </c>
      <c r="T23" s="35" t="s">
        <v>113</v>
      </c>
      <c r="U23" s="29"/>
      <c r="V23" s="27" t="str">
        <f>TRIM('APH KIC KIA PC'!D23)</f>
        <v/>
      </c>
      <c r="W23" s="26" t="str">
        <f>IF('APH KIC KIA PC'!AC23="",'APH KIC KIA PC'!AD23,'APH KIC KIA PC'!AC23)</f>
        <v/>
      </c>
      <c r="X23" s="22"/>
      <c r="Y23" s="22"/>
      <c r="Z23" s="35" t="s">
        <v>112</v>
      </c>
      <c r="AB23" s="30" t="s">
        <v>2185</v>
      </c>
      <c r="AC23" s="28">
        <v>1</v>
      </c>
      <c r="AD23" s="28">
        <v>1</v>
      </c>
      <c r="AE23" s="25" t="str">
        <f>'APH KIC KIA PC'!E23</f>
        <v/>
      </c>
      <c r="AF23" s="35" t="s">
        <v>113</v>
      </c>
      <c r="AG23" s="29"/>
      <c r="AH23" s="27" t="str">
        <f>TRIM('APH KIC KIA PC'!D23)</f>
        <v/>
      </c>
      <c r="AI23" s="26">
        <f>'APH KIC KIA PC'!AK23</f>
        <v>0</v>
      </c>
      <c r="AJ23" s="22"/>
      <c r="AK23" s="22"/>
      <c r="AL23" s="35" t="s">
        <v>112</v>
      </c>
    </row>
    <row r="24" spans="1:38" s="7" customFormat="1" ht="12.75" x14ac:dyDescent="0.2">
      <c r="A24" s="21">
        <v>20</v>
      </c>
      <c r="B24" s="21" t="str">
        <f>'APH KIC KIA PC'!I24</f>
        <v>Välj…</v>
      </c>
      <c r="C24" s="21" t="str">
        <f>'APH KIC KIA PC'!K24</f>
        <v>Välj…</v>
      </c>
      <c r="D24" s="30">
        <v>100</v>
      </c>
      <c r="E24" s="28">
        <v>4</v>
      </c>
      <c r="F24" s="28">
        <v>1</v>
      </c>
      <c r="G24" s="25" t="str">
        <f>'APH KIC KIA PC'!E24</f>
        <v/>
      </c>
      <c r="H24" s="35" t="s">
        <v>113</v>
      </c>
      <c r="I24" s="29"/>
      <c r="J24" s="27" t="str">
        <f>TRIM('APH KIC KIA PC'!D24)</f>
        <v/>
      </c>
      <c r="K24" s="26" t="e">
        <f>IF('APH KIC KIA PC'!K24=Tabeller!$AI$4,'4. Inköpsdata'!J24,ROUND('APH KIC KIA PC'!AB24,2))</f>
        <v>#VALUE!</v>
      </c>
      <c r="L24" s="22"/>
      <c r="M24" s="22"/>
      <c r="N24" s="35" t="s">
        <v>112</v>
      </c>
      <c r="O24" s="41"/>
      <c r="P24" s="34" t="s">
        <v>2184</v>
      </c>
      <c r="Q24" s="28">
        <v>1</v>
      </c>
      <c r="R24" s="28">
        <v>1</v>
      </c>
      <c r="S24" s="25" t="str">
        <f>'APH KIC KIA PC'!E24</f>
        <v/>
      </c>
      <c r="T24" s="35" t="s">
        <v>113</v>
      </c>
      <c r="U24" s="29"/>
      <c r="V24" s="27" t="str">
        <f>TRIM('APH KIC KIA PC'!D24)</f>
        <v/>
      </c>
      <c r="W24" s="26" t="str">
        <f>IF('APH KIC KIA PC'!AC24="",'APH KIC KIA PC'!AD24,'APH KIC KIA PC'!AC24)</f>
        <v/>
      </c>
      <c r="X24" s="22"/>
      <c r="Y24" s="22"/>
      <c r="Z24" s="35" t="s">
        <v>112</v>
      </c>
      <c r="AB24" s="30" t="s">
        <v>2185</v>
      </c>
      <c r="AC24" s="28">
        <v>1</v>
      </c>
      <c r="AD24" s="28">
        <v>1</v>
      </c>
      <c r="AE24" s="25" t="str">
        <f>'APH KIC KIA PC'!E24</f>
        <v/>
      </c>
      <c r="AF24" s="35" t="s">
        <v>113</v>
      </c>
      <c r="AG24" s="29"/>
      <c r="AH24" s="27" t="str">
        <f>TRIM('APH KIC KIA PC'!D24)</f>
        <v/>
      </c>
      <c r="AI24" s="26">
        <f>'APH KIC KIA PC'!AK24</f>
        <v>0</v>
      </c>
      <c r="AJ24" s="22"/>
      <c r="AK24" s="22"/>
      <c r="AL24" s="35" t="s">
        <v>112</v>
      </c>
    </row>
    <row r="25" spans="1:38" s="7" customFormat="1" ht="12.75" x14ac:dyDescent="0.2">
      <c r="A25" s="21">
        <v>21</v>
      </c>
      <c r="B25" s="21" t="str">
        <f>'APH KIC KIA PC'!I25</f>
        <v>Välj…</v>
      </c>
      <c r="C25" s="21" t="str">
        <f>'APH KIC KIA PC'!K25</f>
        <v>Välj…</v>
      </c>
      <c r="D25" s="30">
        <v>100</v>
      </c>
      <c r="E25" s="28">
        <v>4</v>
      </c>
      <c r="F25" s="28">
        <v>1</v>
      </c>
      <c r="G25" s="25" t="str">
        <f>'APH KIC KIA PC'!E25</f>
        <v/>
      </c>
      <c r="H25" s="35" t="s">
        <v>113</v>
      </c>
      <c r="I25" s="29"/>
      <c r="J25" s="27" t="str">
        <f>TRIM('APH KIC KIA PC'!D25)</f>
        <v/>
      </c>
      <c r="K25" s="26" t="e">
        <f>IF('APH KIC KIA PC'!K25=Tabeller!$AI$4,'4. Inköpsdata'!J25,ROUND('APH KIC KIA PC'!AB25,2))</f>
        <v>#VALUE!</v>
      </c>
      <c r="L25" s="22"/>
      <c r="M25" s="22"/>
      <c r="N25" s="35" t="s">
        <v>112</v>
      </c>
      <c r="O25" s="41"/>
      <c r="P25" s="34" t="s">
        <v>2184</v>
      </c>
      <c r="Q25" s="28">
        <v>1</v>
      </c>
      <c r="R25" s="28">
        <v>1</v>
      </c>
      <c r="S25" s="25" t="str">
        <f>'APH KIC KIA PC'!E25</f>
        <v/>
      </c>
      <c r="T25" s="35" t="s">
        <v>113</v>
      </c>
      <c r="U25" s="29"/>
      <c r="V25" s="27" t="str">
        <f>TRIM('APH KIC KIA PC'!D25)</f>
        <v/>
      </c>
      <c r="W25" s="26" t="str">
        <f>IF('APH KIC KIA PC'!AC25="",'APH KIC KIA PC'!AD25,'APH KIC KIA PC'!AC25)</f>
        <v/>
      </c>
      <c r="X25" s="22"/>
      <c r="Y25" s="22"/>
      <c r="Z25" s="35" t="s">
        <v>112</v>
      </c>
      <c r="AB25" s="30" t="s">
        <v>2185</v>
      </c>
      <c r="AC25" s="28">
        <v>1</v>
      </c>
      <c r="AD25" s="28">
        <v>1</v>
      </c>
      <c r="AE25" s="25" t="str">
        <f>'APH KIC KIA PC'!E25</f>
        <v/>
      </c>
      <c r="AF25" s="35" t="s">
        <v>113</v>
      </c>
      <c r="AG25" s="29"/>
      <c r="AH25" s="27" t="str">
        <f>TRIM('APH KIC KIA PC'!D25)</f>
        <v/>
      </c>
      <c r="AI25" s="26">
        <f>'APH KIC KIA PC'!AK25</f>
        <v>0</v>
      </c>
      <c r="AJ25" s="22"/>
      <c r="AK25" s="22"/>
      <c r="AL25" s="35" t="s">
        <v>112</v>
      </c>
    </row>
    <row r="26" spans="1:38" s="7" customFormat="1" ht="12.75" x14ac:dyDescent="0.2">
      <c r="A26" s="21">
        <v>22</v>
      </c>
      <c r="B26" s="21" t="str">
        <f>'APH KIC KIA PC'!I26</f>
        <v>Välj…</v>
      </c>
      <c r="C26" s="21" t="str">
        <f>'APH KIC KIA PC'!K26</f>
        <v>Välj…</v>
      </c>
      <c r="D26" s="30">
        <v>100</v>
      </c>
      <c r="E26" s="28">
        <v>4</v>
      </c>
      <c r="F26" s="28">
        <v>1</v>
      </c>
      <c r="G26" s="25" t="str">
        <f>'APH KIC KIA PC'!E26</f>
        <v/>
      </c>
      <c r="H26" s="35" t="s">
        <v>113</v>
      </c>
      <c r="I26" s="29"/>
      <c r="J26" s="27" t="str">
        <f>TRIM('APH KIC KIA PC'!D26)</f>
        <v/>
      </c>
      <c r="K26" s="26" t="e">
        <f>IF('APH KIC KIA PC'!K26=Tabeller!$AI$4,'4. Inköpsdata'!J26,ROUND('APH KIC KIA PC'!AB26,2))</f>
        <v>#VALUE!</v>
      </c>
      <c r="L26" s="22"/>
      <c r="M26" s="22"/>
      <c r="N26" s="35" t="s">
        <v>112</v>
      </c>
      <c r="O26" s="41"/>
      <c r="P26" s="34" t="s">
        <v>2184</v>
      </c>
      <c r="Q26" s="28">
        <v>1</v>
      </c>
      <c r="R26" s="28">
        <v>1</v>
      </c>
      <c r="S26" s="25" t="str">
        <f>'APH KIC KIA PC'!E26</f>
        <v/>
      </c>
      <c r="T26" s="35" t="s">
        <v>113</v>
      </c>
      <c r="U26" s="29"/>
      <c r="V26" s="27" t="str">
        <f>TRIM('APH KIC KIA PC'!D26)</f>
        <v/>
      </c>
      <c r="W26" s="26" t="str">
        <f>IF('APH KIC KIA PC'!AC26="",'APH KIC KIA PC'!AD26,'APH KIC KIA PC'!AC26)</f>
        <v/>
      </c>
      <c r="X26" s="22"/>
      <c r="Y26" s="22"/>
      <c r="Z26" s="35" t="s">
        <v>112</v>
      </c>
      <c r="AB26" s="30" t="s">
        <v>2185</v>
      </c>
      <c r="AC26" s="28">
        <v>1</v>
      </c>
      <c r="AD26" s="28">
        <v>1</v>
      </c>
      <c r="AE26" s="25" t="str">
        <f>'APH KIC KIA PC'!E26</f>
        <v/>
      </c>
      <c r="AF26" s="35" t="s">
        <v>113</v>
      </c>
      <c r="AG26" s="29"/>
      <c r="AH26" s="27" t="str">
        <f>TRIM('APH KIC KIA PC'!D26)</f>
        <v/>
      </c>
      <c r="AI26" s="26">
        <f>'APH KIC KIA PC'!AK26</f>
        <v>0</v>
      </c>
      <c r="AJ26" s="22"/>
      <c r="AK26" s="22"/>
      <c r="AL26" s="35" t="s">
        <v>112</v>
      </c>
    </row>
    <row r="27" spans="1:38" s="7" customFormat="1" ht="12.75" x14ac:dyDescent="0.2">
      <c r="A27" s="21">
        <v>23</v>
      </c>
      <c r="B27" s="21" t="str">
        <f>'APH KIC KIA PC'!I27</f>
        <v>Välj…</v>
      </c>
      <c r="C27" s="21" t="str">
        <f>'APH KIC KIA PC'!K27</f>
        <v>Välj…</v>
      </c>
      <c r="D27" s="30">
        <v>100</v>
      </c>
      <c r="E27" s="28">
        <v>4</v>
      </c>
      <c r="F27" s="28">
        <v>1</v>
      </c>
      <c r="G27" s="25" t="str">
        <f>'APH KIC KIA PC'!E27</f>
        <v/>
      </c>
      <c r="H27" s="35" t="s">
        <v>113</v>
      </c>
      <c r="I27" s="29"/>
      <c r="J27" s="27" t="str">
        <f>TRIM('APH KIC KIA PC'!D27)</f>
        <v/>
      </c>
      <c r="K27" s="26" t="e">
        <f>IF('APH KIC KIA PC'!K27=Tabeller!$AI$4,'4. Inköpsdata'!J27,ROUND('APH KIC KIA PC'!AB27,2))</f>
        <v>#VALUE!</v>
      </c>
      <c r="L27" s="22"/>
      <c r="M27" s="22"/>
      <c r="N27" s="35" t="s">
        <v>112</v>
      </c>
      <c r="O27" s="41"/>
      <c r="P27" s="34" t="s">
        <v>2184</v>
      </c>
      <c r="Q27" s="28">
        <v>1</v>
      </c>
      <c r="R27" s="28">
        <v>1</v>
      </c>
      <c r="S27" s="25" t="str">
        <f>'APH KIC KIA PC'!E27</f>
        <v/>
      </c>
      <c r="T27" s="35" t="s">
        <v>113</v>
      </c>
      <c r="U27" s="29"/>
      <c r="V27" s="27" t="str">
        <f>TRIM('APH KIC KIA PC'!D27)</f>
        <v/>
      </c>
      <c r="W27" s="26" t="str">
        <f>IF('APH KIC KIA PC'!AC27="",'APH KIC KIA PC'!AD27,'APH KIC KIA PC'!AC27)</f>
        <v/>
      </c>
      <c r="X27" s="22"/>
      <c r="Y27" s="22"/>
      <c r="Z27" s="35" t="s">
        <v>112</v>
      </c>
      <c r="AB27" s="30" t="s">
        <v>2185</v>
      </c>
      <c r="AC27" s="28">
        <v>1</v>
      </c>
      <c r="AD27" s="28">
        <v>1</v>
      </c>
      <c r="AE27" s="25" t="str">
        <f>'APH KIC KIA PC'!E27</f>
        <v/>
      </c>
      <c r="AF27" s="35" t="s">
        <v>113</v>
      </c>
      <c r="AG27" s="29"/>
      <c r="AH27" s="27" t="str">
        <f>TRIM('APH KIC KIA PC'!D27)</f>
        <v/>
      </c>
      <c r="AI27" s="26">
        <f>'APH KIC KIA PC'!AK27</f>
        <v>0</v>
      </c>
      <c r="AJ27" s="22"/>
      <c r="AK27" s="22"/>
      <c r="AL27" s="35" t="s">
        <v>112</v>
      </c>
    </row>
    <row r="28" spans="1:38" s="7" customFormat="1" ht="12.75" x14ac:dyDescent="0.2">
      <c r="A28" s="21">
        <v>24</v>
      </c>
      <c r="B28" s="21" t="str">
        <f>'APH KIC KIA PC'!I28</f>
        <v>Välj…</v>
      </c>
      <c r="C28" s="21" t="str">
        <f>'APH KIC KIA PC'!K28</f>
        <v>Välj…</v>
      </c>
      <c r="D28" s="30">
        <v>100</v>
      </c>
      <c r="E28" s="28">
        <v>4</v>
      </c>
      <c r="F28" s="28">
        <v>1</v>
      </c>
      <c r="G28" s="25" t="str">
        <f>'APH KIC KIA PC'!E28</f>
        <v/>
      </c>
      <c r="H28" s="35" t="s">
        <v>113</v>
      </c>
      <c r="I28" s="29"/>
      <c r="J28" s="27" t="str">
        <f>TRIM('APH KIC KIA PC'!D28)</f>
        <v/>
      </c>
      <c r="K28" s="26" t="e">
        <f>IF('APH KIC KIA PC'!K28=Tabeller!$AI$4,'4. Inköpsdata'!J28,ROUND('APH KIC KIA PC'!AB28,2))</f>
        <v>#VALUE!</v>
      </c>
      <c r="L28" s="22"/>
      <c r="M28" s="22"/>
      <c r="N28" s="35" t="s">
        <v>112</v>
      </c>
      <c r="O28" s="41"/>
      <c r="P28" s="34" t="s">
        <v>2184</v>
      </c>
      <c r="Q28" s="28">
        <v>1</v>
      </c>
      <c r="R28" s="28">
        <v>1</v>
      </c>
      <c r="S28" s="25" t="str">
        <f>'APH KIC KIA PC'!E28</f>
        <v/>
      </c>
      <c r="T28" s="35" t="s">
        <v>113</v>
      </c>
      <c r="U28" s="29"/>
      <c r="V28" s="27" t="str">
        <f>TRIM('APH KIC KIA PC'!D28)</f>
        <v/>
      </c>
      <c r="W28" s="26" t="str">
        <f>IF('APH KIC KIA PC'!AC28="",'APH KIC KIA PC'!AD28,'APH KIC KIA PC'!AC28)</f>
        <v/>
      </c>
      <c r="X28" s="22"/>
      <c r="Y28" s="22"/>
      <c r="Z28" s="35" t="s">
        <v>112</v>
      </c>
      <c r="AB28" s="30" t="s">
        <v>2185</v>
      </c>
      <c r="AC28" s="28">
        <v>1</v>
      </c>
      <c r="AD28" s="28">
        <v>1</v>
      </c>
      <c r="AE28" s="25" t="str">
        <f>'APH KIC KIA PC'!E28</f>
        <v/>
      </c>
      <c r="AF28" s="35" t="s">
        <v>113</v>
      </c>
      <c r="AG28" s="29"/>
      <c r="AH28" s="27" t="str">
        <f>TRIM('APH KIC KIA PC'!D28)</f>
        <v/>
      </c>
      <c r="AI28" s="26">
        <f>'APH KIC KIA PC'!AK28</f>
        <v>0</v>
      </c>
      <c r="AJ28" s="22"/>
      <c r="AK28" s="22"/>
      <c r="AL28" s="35" t="s">
        <v>112</v>
      </c>
    </row>
    <row r="29" spans="1:38" s="7" customFormat="1" ht="12.75" x14ac:dyDescent="0.2">
      <c r="A29" s="21">
        <v>25</v>
      </c>
      <c r="B29" s="21" t="str">
        <f>'APH KIC KIA PC'!I29</f>
        <v>Välj…</v>
      </c>
      <c r="C29" s="21" t="str">
        <f>'APH KIC KIA PC'!K29</f>
        <v>Välj…</v>
      </c>
      <c r="D29" s="30">
        <v>100</v>
      </c>
      <c r="E29" s="28">
        <v>4</v>
      </c>
      <c r="F29" s="28">
        <v>1</v>
      </c>
      <c r="G29" s="25" t="str">
        <f>'APH KIC KIA PC'!E29</f>
        <v/>
      </c>
      <c r="H29" s="35" t="s">
        <v>113</v>
      </c>
      <c r="I29" s="29"/>
      <c r="J29" s="27" t="str">
        <f>TRIM('APH KIC KIA PC'!D29)</f>
        <v/>
      </c>
      <c r="K29" s="26" t="e">
        <f>IF('APH KIC KIA PC'!K29=Tabeller!$AI$4,'4. Inköpsdata'!J29,ROUND('APH KIC KIA PC'!AB29,2))</f>
        <v>#VALUE!</v>
      </c>
      <c r="L29" s="22"/>
      <c r="M29" s="22"/>
      <c r="N29" s="35" t="s">
        <v>112</v>
      </c>
      <c r="O29" s="41"/>
      <c r="P29" s="34" t="s">
        <v>2184</v>
      </c>
      <c r="Q29" s="28">
        <v>1</v>
      </c>
      <c r="R29" s="28">
        <v>1</v>
      </c>
      <c r="S29" s="25" t="str">
        <f>'APH KIC KIA PC'!E29</f>
        <v/>
      </c>
      <c r="T29" s="35" t="s">
        <v>113</v>
      </c>
      <c r="U29" s="29"/>
      <c r="V29" s="27" t="str">
        <f>TRIM('APH KIC KIA PC'!D29)</f>
        <v/>
      </c>
      <c r="W29" s="26" t="str">
        <f>IF('APH KIC KIA PC'!AC29="",'APH KIC KIA PC'!AD29,'APH KIC KIA PC'!AC29)</f>
        <v/>
      </c>
      <c r="X29" s="22"/>
      <c r="Y29" s="22"/>
      <c r="Z29" s="35" t="s">
        <v>112</v>
      </c>
      <c r="AB29" s="30" t="s">
        <v>2185</v>
      </c>
      <c r="AC29" s="28">
        <v>1</v>
      </c>
      <c r="AD29" s="28">
        <v>1</v>
      </c>
      <c r="AE29" s="25" t="str">
        <f>'APH KIC KIA PC'!E29</f>
        <v/>
      </c>
      <c r="AF29" s="35" t="s">
        <v>113</v>
      </c>
      <c r="AG29" s="29"/>
      <c r="AH29" s="27" t="str">
        <f>TRIM('APH KIC KIA PC'!D29)</f>
        <v/>
      </c>
      <c r="AI29" s="26">
        <f>'APH KIC KIA PC'!AK29</f>
        <v>0</v>
      </c>
      <c r="AJ29" s="22"/>
      <c r="AK29" s="22"/>
      <c r="AL29" s="35" t="s">
        <v>112</v>
      </c>
    </row>
    <row r="30" spans="1:38" s="7" customFormat="1" ht="12.75" x14ac:dyDescent="0.2">
      <c r="A30" s="21">
        <v>26</v>
      </c>
      <c r="B30" s="21" t="str">
        <f>'APH KIC KIA PC'!I30</f>
        <v>Välj…</v>
      </c>
      <c r="C30" s="21" t="str">
        <f>'APH KIC KIA PC'!K30</f>
        <v>Välj…</v>
      </c>
      <c r="D30" s="30">
        <v>100</v>
      </c>
      <c r="E30" s="28">
        <v>4</v>
      </c>
      <c r="F30" s="28">
        <v>1</v>
      </c>
      <c r="G30" s="25" t="str">
        <f>'APH KIC KIA PC'!E30</f>
        <v/>
      </c>
      <c r="H30" s="35" t="s">
        <v>113</v>
      </c>
      <c r="I30" s="29"/>
      <c r="J30" s="27" t="str">
        <f>TRIM('APH KIC KIA PC'!D30)</f>
        <v/>
      </c>
      <c r="K30" s="26" t="e">
        <f>IF('APH KIC KIA PC'!K30=Tabeller!$AI$4,'4. Inköpsdata'!J30,ROUND('APH KIC KIA PC'!AB30,2))</f>
        <v>#VALUE!</v>
      </c>
      <c r="L30" s="22"/>
      <c r="M30" s="22"/>
      <c r="N30" s="35" t="s">
        <v>112</v>
      </c>
      <c r="O30" s="41"/>
      <c r="P30" s="34" t="s">
        <v>2184</v>
      </c>
      <c r="Q30" s="28">
        <v>1</v>
      </c>
      <c r="R30" s="28">
        <v>1</v>
      </c>
      <c r="S30" s="25" t="str">
        <f>'APH KIC KIA PC'!E30</f>
        <v/>
      </c>
      <c r="T30" s="35" t="s">
        <v>113</v>
      </c>
      <c r="U30" s="29"/>
      <c r="V30" s="27" t="str">
        <f>TRIM('APH KIC KIA PC'!D30)</f>
        <v/>
      </c>
      <c r="W30" s="26" t="str">
        <f>IF('APH KIC KIA PC'!AC30="",'APH KIC KIA PC'!AD30,'APH KIC KIA PC'!AC30)</f>
        <v/>
      </c>
      <c r="X30" s="22"/>
      <c r="Y30" s="22"/>
      <c r="Z30" s="35" t="s">
        <v>112</v>
      </c>
      <c r="AB30" s="30" t="s">
        <v>2185</v>
      </c>
      <c r="AC30" s="28">
        <v>1</v>
      </c>
      <c r="AD30" s="28">
        <v>1</v>
      </c>
      <c r="AE30" s="25" t="str">
        <f>'APH KIC KIA PC'!E30</f>
        <v/>
      </c>
      <c r="AF30" s="35" t="s">
        <v>113</v>
      </c>
      <c r="AG30" s="29"/>
      <c r="AH30" s="27" t="str">
        <f>TRIM('APH KIC KIA PC'!D30)</f>
        <v/>
      </c>
      <c r="AI30" s="26">
        <f>'APH KIC KIA PC'!AK30</f>
        <v>0</v>
      </c>
      <c r="AJ30" s="22"/>
      <c r="AK30" s="22"/>
      <c r="AL30" s="35" t="s">
        <v>112</v>
      </c>
    </row>
    <row r="31" spans="1:38" s="7" customFormat="1" ht="12.75" x14ac:dyDescent="0.2">
      <c r="A31" s="21">
        <v>27</v>
      </c>
      <c r="B31" s="21" t="str">
        <f>'APH KIC KIA PC'!I31</f>
        <v>Välj…</v>
      </c>
      <c r="C31" s="21" t="str">
        <f>'APH KIC KIA PC'!K31</f>
        <v>Välj…</v>
      </c>
      <c r="D31" s="30">
        <v>100</v>
      </c>
      <c r="E31" s="28">
        <v>4</v>
      </c>
      <c r="F31" s="28">
        <v>1</v>
      </c>
      <c r="G31" s="25" t="str">
        <f>'APH KIC KIA PC'!E31</f>
        <v/>
      </c>
      <c r="H31" s="35" t="s">
        <v>113</v>
      </c>
      <c r="I31" s="29"/>
      <c r="J31" s="27" t="str">
        <f>TRIM('APH KIC KIA PC'!D31)</f>
        <v/>
      </c>
      <c r="K31" s="26" t="e">
        <f>IF('APH KIC KIA PC'!K31=Tabeller!$AI$4,'4. Inköpsdata'!J31,ROUND('APH KIC KIA PC'!AB31,2))</f>
        <v>#VALUE!</v>
      </c>
      <c r="L31" s="22"/>
      <c r="M31" s="22"/>
      <c r="N31" s="35" t="s">
        <v>112</v>
      </c>
      <c r="O31" s="41"/>
      <c r="P31" s="34" t="s">
        <v>2184</v>
      </c>
      <c r="Q31" s="28">
        <v>1</v>
      </c>
      <c r="R31" s="28">
        <v>1</v>
      </c>
      <c r="S31" s="25" t="str">
        <f>'APH KIC KIA PC'!E31</f>
        <v/>
      </c>
      <c r="T31" s="35" t="s">
        <v>113</v>
      </c>
      <c r="U31" s="29"/>
      <c r="V31" s="27" t="str">
        <f>TRIM('APH KIC KIA PC'!D31)</f>
        <v/>
      </c>
      <c r="W31" s="26" t="str">
        <f>IF('APH KIC KIA PC'!AC31="",'APH KIC KIA PC'!AD31,'APH KIC KIA PC'!AC31)</f>
        <v/>
      </c>
      <c r="X31" s="22"/>
      <c r="Y31" s="22"/>
      <c r="Z31" s="35" t="s">
        <v>112</v>
      </c>
      <c r="AB31" s="30" t="s">
        <v>2185</v>
      </c>
      <c r="AC31" s="28">
        <v>1</v>
      </c>
      <c r="AD31" s="28">
        <v>1</v>
      </c>
      <c r="AE31" s="25" t="str">
        <f>'APH KIC KIA PC'!E31</f>
        <v/>
      </c>
      <c r="AF31" s="35" t="s">
        <v>113</v>
      </c>
      <c r="AG31" s="29"/>
      <c r="AH31" s="27" t="str">
        <f>TRIM('APH KIC KIA PC'!D31)</f>
        <v/>
      </c>
      <c r="AI31" s="26">
        <f>'APH KIC KIA PC'!AK31</f>
        <v>0</v>
      </c>
      <c r="AJ31" s="22"/>
      <c r="AK31" s="22"/>
      <c r="AL31" s="35" t="s">
        <v>112</v>
      </c>
    </row>
    <row r="32" spans="1:38" s="7" customFormat="1" ht="12.75" x14ac:dyDescent="0.2">
      <c r="A32" s="21">
        <v>28</v>
      </c>
      <c r="B32" s="21" t="str">
        <f>'APH KIC KIA PC'!I32</f>
        <v>Välj…</v>
      </c>
      <c r="C32" s="21" t="str">
        <f>'APH KIC KIA PC'!K32</f>
        <v>Välj…</v>
      </c>
      <c r="D32" s="30">
        <v>100</v>
      </c>
      <c r="E32" s="28">
        <v>4</v>
      </c>
      <c r="F32" s="28">
        <v>1</v>
      </c>
      <c r="G32" s="25" t="str">
        <f>'APH KIC KIA PC'!E32</f>
        <v/>
      </c>
      <c r="H32" s="35" t="s">
        <v>113</v>
      </c>
      <c r="I32" s="29"/>
      <c r="J32" s="27" t="str">
        <f>TRIM('APH KIC KIA PC'!D32)</f>
        <v/>
      </c>
      <c r="K32" s="26" t="e">
        <f>IF('APH KIC KIA PC'!K32=Tabeller!$AI$4,'4. Inköpsdata'!J32,ROUND('APH KIC KIA PC'!AB32,2))</f>
        <v>#VALUE!</v>
      </c>
      <c r="L32" s="22"/>
      <c r="M32" s="22"/>
      <c r="N32" s="35" t="s">
        <v>112</v>
      </c>
      <c r="O32" s="41"/>
      <c r="P32" s="34" t="s">
        <v>2184</v>
      </c>
      <c r="Q32" s="28">
        <v>1</v>
      </c>
      <c r="R32" s="28">
        <v>1</v>
      </c>
      <c r="S32" s="25" t="str">
        <f>'APH KIC KIA PC'!E32</f>
        <v/>
      </c>
      <c r="T32" s="35" t="s">
        <v>113</v>
      </c>
      <c r="U32" s="29"/>
      <c r="V32" s="27" t="str">
        <f>TRIM('APH KIC KIA PC'!D32)</f>
        <v/>
      </c>
      <c r="W32" s="26" t="str">
        <f>IF('APH KIC KIA PC'!AC32="",'APH KIC KIA PC'!AD32,'APH KIC KIA PC'!AC32)</f>
        <v/>
      </c>
      <c r="X32" s="22"/>
      <c r="Y32" s="22"/>
      <c r="Z32" s="35" t="s">
        <v>112</v>
      </c>
      <c r="AB32" s="30" t="s">
        <v>2185</v>
      </c>
      <c r="AC32" s="28">
        <v>1</v>
      </c>
      <c r="AD32" s="28">
        <v>1</v>
      </c>
      <c r="AE32" s="25" t="str">
        <f>'APH KIC KIA PC'!E32</f>
        <v/>
      </c>
      <c r="AF32" s="35" t="s">
        <v>113</v>
      </c>
      <c r="AG32" s="29"/>
      <c r="AH32" s="27" t="str">
        <f>TRIM('APH KIC KIA PC'!D32)</f>
        <v/>
      </c>
      <c r="AI32" s="26">
        <f>'APH KIC KIA PC'!AK32</f>
        <v>0</v>
      </c>
      <c r="AJ32" s="22"/>
      <c r="AK32" s="22"/>
      <c r="AL32" s="35" t="s">
        <v>112</v>
      </c>
    </row>
    <row r="33" spans="1:38" s="7" customFormat="1" ht="12.75" x14ac:dyDescent="0.2">
      <c r="A33" s="21">
        <v>29</v>
      </c>
      <c r="B33" s="21" t="str">
        <f>'APH KIC KIA PC'!I33</f>
        <v>Välj…</v>
      </c>
      <c r="C33" s="21" t="str">
        <f>'APH KIC KIA PC'!K33</f>
        <v>Välj…</v>
      </c>
      <c r="D33" s="30">
        <v>100</v>
      </c>
      <c r="E33" s="28">
        <v>4</v>
      </c>
      <c r="F33" s="28">
        <v>1</v>
      </c>
      <c r="G33" s="25" t="str">
        <f>'APH KIC KIA PC'!E33</f>
        <v/>
      </c>
      <c r="H33" s="35" t="s">
        <v>113</v>
      </c>
      <c r="I33" s="29"/>
      <c r="J33" s="27" t="str">
        <f>TRIM('APH KIC KIA PC'!D33)</f>
        <v/>
      </c>
      <c r="K33" s="26" t="e">
        <f>IF('APH KIC KIA PC'!K33=Tabeller!$AI$4,'4. Inköpsdata'!J33,ROUND('APH KIC KIA PC'!AB33,2))</f>
        <v>#VALUE!</v>
      </c>
      <c r="L33" s="22"/>
      <c r="M33" s="22"/>
      <c r="N33" s="35" t="s">
        <v>112</v>
      </c>
      <c r="O33" s="41"/>
      <c r="P33" s="34" t="s">
        <v>2184</v>
      </c>
      <c r="Q33" s="28">
        <v>1</v>
      </c>
      <c r="R33" s="28">
        <v>1</v>
      </c>
      <c r="S33" s="25" t="str">
        <f>'APH KIC KIA PC'!E33</f>
        <v/>
      </c>
      <c r="T33" s="35" t="s">
        <v>113</v>
      </c>
      <c r="U33" s="29"/>
      <c r="V33" s="27" t="str">
        <f>TRIM('APH KIC KIA PC'!D33)</f>
        <v/>
      </c>
      <c r="W33" s="26" t="str">
        <f>IF('APH KIC KIA PC'!AC33="",'APH KIC KIA PC'!AD33,'APH KIC KIA PC'!AC33)</f>
        <v/>
      </c>
      <c r="X33" s="22"/>
      <c r="Y33" s="22"/>
      <c r="Z33" s="35" t="s">
        <v>112</v>
      </c>
      <c r="AB33" s="30" t="s">
        <v>2185</v>
      </c>
      <c r="AC33" s="28">
        <v>1</v>
      </c>
      <c r="AD33" s="28">
        <v>1</v>
      </c>
      <c r="AE33" s="25" t="str">
        <f>'APH KIC KIA PC'!E33</f>
        <v/>
      </c>
      <c r="AF33" s="35" t="s">
        <v>113</v>
      </c>
      <c r="AG33" s="29"/>
      <c r="AH33" s="27" t="str">
        <f>TRIM('APH KIC KIA PC'!D33)</f>
        <v/>
      </c>
      <c r="AI33" s="26">
        <f>'APH KIC KIA PC'!AK33</f>
        <v>0</v>
      </c>
      <c r="AJ33" s="22"/>
      <c r="AK33" s="22"/>
      <c r="AL33" s="35" t="s">
        <v>112</v>
      </c>
    </row>
    <row r="34" spans="1:38" s="7" customFormat="1" ht="12.75" x14ac:dyDescent="0.2">
      <c r="A34" s="21">
        <v>30</v>
      </c>
      <c r="B34" s="21" t="str">
        <f>'APH KIC KIA PC'!I34</f>
        <v>Välj…</v>
      </c>
      <c r="C34" s="21" t="str">
        <f>'APH KIC KIA PC'!K34</f>
        <v>Välj…</v>
      </c>
      <c r="D34" s="30">
        <v>100</v>
      </c>
      <c r="E34" s="28">
        <v>4</v>
      </c>
      <c r="F34" s="28">
        <v>1</v>
      </c>
      <c r="G34" s="25" t="str">
        <f>'APH KIC KIA PC'!E34</f>
        <v/>
      </c>
      <c r="H34" s="35" t="s">
        <v>113</v>
      </c>
      <c r="I34" s="29"/>
      <c r="J34" s="27" t="str">
        <f>TRIM('APH KIC KIA PC'!D34)</f>
        <v/>
      </c>
      <c r="K34" s="26" t="e">
        <f>IF('APH KIC KIA PC'!K34=Tabeller!$AI$4,'4. Inköpsdata'!J34,ROUND('APH KIC KIA PC'!AB34,2))</f>
        <v>#VALUE!</v>
      </c>
      <c r="L34" s="22"/>
      <c r="M34" s="22"/>
      <c r="N34" s="35" t="s">
        <v>112</v>
      </c>
      <c r="O34" s="41"/>
      <c r="P34" s="34" t="s">
        <v>2184</v>
      </c>
      <c r="Q34" s="28">
        <v>1</v>
      </c>
      <c r="R34" s="28">
        <v>1</v>
      </c>
      <c r="S34" s="25" t="str">
        <f>'APH KIC KIA PC'!E34</f>
        <v/>
      </c>
      <c r="T34" s="35" t="s">
        <v>113</v>
      </c>
      <c r="U34" s="29"/>
      <c r="V34" s="27" t="str">
        <f>TRIM('APH KIC KIA PC'!D34)</f>
        <v/>
      </c>
      <c r="W34" s="26" t="str">
        <f>IF('APH KIC KIA PC'!AC34="",'APH KIC KIA PC'!AD34,'APH KIC KIA PC'!AC34)</f>
        <v/>
      </c>
      <c r="X34" s="22"/>
      <c r="Y34" s="22"/>
      <c r="Z34" s="35" t="s">
        <v>112</v>
      </c>
      <c r="AB34" s="30" t="s">
        <v>2185</v>
      </c>
      <c r="AC34" s="28">
        <v>1</v>
      </c>
      <c r="AD34" s="28">
        <v>1</v>
      </c>
      <c r="AE34" s="25" t="str">
        <f>'APH KIC KIA PC'!E34</f>
        <v/>
      </c>
      <c r="AF34" s="35" t="s">
        <v>113</v>
      </c>
      <c r="AG34" s="29"/>
      <c r="AH34" s="27" t="str">
        <f>TRIM('APH KIC KIA PC'!D34)</f>
        <v/>
      </c>
      <c r="AI34" s="26">
        <f>'APH KIC KIA PC'!AK34</f>
        <v>0</v>
      </c>
      <c r="AJ34" s="22"/>
      <c r="AK34" s="22"/>
      <c r="AL34" s="35" t="s">
        <v>112</v>
      </c>
    </row>
    <row r="35" spans="1:38" s="7" customFormat="1" ht="12.75" x14ac:dyDescent="0.2">
      <c r="A35" s="21">
        <v>31</v>
      </c>
      <c r="B35" s="21" t="str">
        <f>'APH KIC KIA PC'!I35</f>
        <v>Välj…</v>
      </c>
      <c r="C35" s="21" t="str">
        <f>'APH KIC KIA PC'!K35</f>
        <v>Välj…</v>
      </c>
      <c r="D35" s="30">
        <v>100</v>
      </c>
      <c r="E35" s="28">
        <v>4</v>
      </c>
      <c r="F35" s="28">
        <v>1</v>
      </c>
      <c r="G35" s="25" t="str">
        <f>'APH KIC KIA PC'!E35</f>
        <v/>
      </c>
      <c r="H35" s="35" t="s">
        <v>113</v>
      </c>
      <c r="I35" s="29"/>
      <c r="J35" s="27" t="str">
        <f>TRIM('APH KIC KIA PC'!D35)</f>
        <v/>
      </c>
      <c r="K35" s="26" t="e">
        <f>IF('APH KIC KIA PC'!K35=Tabeller!$AI$4,'4. Inköpsdata'!J35,ROUND('APH KIC KIA PC'!AB35,2))</f>
        <v>#VALUE!</v>
      </c>
      <c r="L35" s="22"/>
      <c r="M35" s="22"/>
      <c r="N35" s="35" t="s">
        <v>112</v>
      </c>
      <c r="O35" s="41"/>
      <c r="P35" s="34" t="s">
        <v>2184</v>
      </c>
      <c r="Q35" s="28">
        <v>1</v>
      </c>
      <c r="R35" s="28">
        <v>1</v>
      </c>
      <c r="S35" s="25" t="str">
        <f>'APH KIC KIA PC'!E35</f>
        <v/>
      </c>
      <c r="T35" s="35" t="s">
        <v>113</v>
      </c>
      <c r="U35" s="29"/>
      <c r="V35" s="27" t="str">
        <f>TRIM('APH KIC KIA PC'!D35)</f>
        <v/>
      </c>
      <c r="W35" s="26" t="str">
        <f>IF('APH KIC KIA PC'!AC35="",'APH KIC KIA PC'!AD35,'APH KIC KIA PC'!AC35)</f>
        <v/>
      </c>
      <c r="X35" s="22"/>
      <c r="Y35" s="22"/>
      <c r="Z35" s="35" t="s">
        <v>112</v>
      </c>
      <c r="AB35" s="30" t="s">
        <v>2185</v>
      </c>
      <c r="AC35" s="28">
        <v>1</v>
      </c>
      <c r="AD35" s="28">
        <v>1</v>
      </c>
      <c r="AE35" s="25" t="str">
        <f>'APH KIC KIA PC'!E35</f>
        <v/>
      </c>
      <c r="AF35" s="35" t="s">
        <v>113</v>
      </c>
      <c r="AG35" s="29"/>
      <c r="AH35" s="27" t="str">
        <f>TRIM('APH KIC KIA PC'!D35)</f>
        <v/>
      </c>
      <c r="AI35" s="26">
        <f>'APH KIC KIA PC'!AK35</f>
        <v>0</v>
      </c>
      <c r="AJ35" s="22"/>
      <c r="AK35" s="22"/>
      <c r="AL35" s="35" t="s">
        <v>112</v>
      </c>
    </row>
    <row r="36" spans="1:38" s="7" customFormat="1" ht="12.75" x14ac:dyDescent="0.2">
      <c r="A36" s="21">
        <v>32</v>
      </c>
      <c r="B36" s="21" t="str">
        <f>'APH KIC KIA PC'!I36</f>
        <v>Välj…</v>
      </c>
      <c r="C36" s="21" t="str">
        <f>'APH KIC KIA PC'!K36</f>
        <v>Välj…</v>
      </c>
      <c r="D36" s="30">
        <v>100</v>
      </c>
      <c r="E36" s="28">
        <v>4</v>
      </c>
      <c r="F36" s="28">
        <v>1</v>
      </c>
      <c r="G36" s="25" t="str">
        <f>'APH KIC KIA PC'!E36</f>
        <v/>
      </c>
      <c r="H36" s="35" t="s">
        <v>113</v>
      </c>
      <c r="I36" s="29"/>
      <c r="J36" s="27" t="str">
        <f>TRIM('APH KIC KIA PC'!D36)</f>
        <v/>
      </c>
      <c r="K36" s="26" t="e">
        <f>IF('APH KIC KIA PC'!K36=Tabeller!$AI$4,'4. Inköpsdata'!J36,ROUND('APH KIC KIA PC'!AB36,2))</f>
        <v>#VALUE!</v>
      </c>
      <c r="L36" s="22"/>
      <c r="M36" s="22"/>
      <c r="N36" s="35" t="s">
        <v>112</v>
      </c>
      <c r="O36" s="41"/>
      <c r="P36" s="34" t="s">
        <v>2184</v>
      </c>
      <c r="Q36" s="28">
        <v>1</v>
      </c>
      <c r="R36" s="28">
        <v>1</v>
      </c>
      <c r="S36" s="25" t="str">
        <f>'APH KIC KIA PC'!E36</f>
        <v/>
      </c>
      <c r="T36" s="35" t="s">
        <v>113</v>
      </c>
      <c r="U36" s="29"/>
      <c r="V36" s="27" t="str">
        <f>TRIM('APH KIC KIA PC'!D36)</f>
        <v/>
      </c>
      <c r="W36" s="26" t="str">
        <f>IF('APH KIC KIA PC'!AC36="",'APH KIC KIA PC'!AD36,'APH KIC KIA PC'!AC36)</f>
        <v/>
      </c>
      <c r="X36" s="22"/>
      <c r="Y36" s="22"/>
      <c r="Z36" s="35" t="s">
        <v>112</v>
      </c>
      <c r="AB36" s="30" t="s">
        <v>2185</v>
      </c>
      <c r="AC36" s="28">
        <v>1</v>
      </c>
      <c r="AD36" s="28">
        <v>1</v>
      </c>
      <c r="AE36" s="25" t="str">
        <f>'APH KIC KIA PC'!E36</f>
        <v/>
      </c>
      <c r="AF36" s="35" t="s">
        <v>113</v>
      </c>
      <c r="AG36" s="29"/>
      <c r="AH36" s="27" t="str">
        <f>TRIM('APH KIC KIA PC'!D36)</f>
        <v/>
      </c>
      <c r="AI36" s="26">
        <f>'APH KIC KIA PC'!AK36</f>
        <v>0</v>
      </c>
      <c r="AJ36" s="22"/>
      <c r="AK36" s="22"/>
      <c r="AL36" s="35" t="s">
        <v>112</v>
      </c>
    </row>
    <row r="37" spans="1:38" s="7" customFormat="1" ht="12.75" x14ac:dyDescent="0.2">
      <c r="A37" s="21">
        <v>33</v>
      </c>
      <c r="B37" s="21" t="str">
        <f>'APH KIC KIA PC'!I37</f>
        <v>Välj…</v>
      </c>
      <c r="C37" s="21" t="str">
        <f>'APH KIC KIA PC'!K37</f>
        <v>Välj…</v>
      </c>
      <c r="D37" s="30">
        <v>100</v>
      </c>
      <c r="E37" s="28">
        <v>4</v>
      </c>
      <c r="F37" s="28">
        <v>1</v>
      </c>
      <c r="G37" s="25" t="str">
        <f>'APH KIC KIA PC'!E37</f>
        <v/>
      </c>
      <c r="H37" s="35" t="s">
        <v>113</v>
      </c>
      <c r="I37" s="29"/>
      <c r="J37" s="27" t="str">
        <f>TRIM('APH KIC KIA PC'!D37)</f>
        <v/>
      </c>
      <c r="K37" s="26" t="e">
        <f>IF('APH KIC KIA PC'!K37=Tabeller!$AI$4,'4. Inköpsdata'!J37,ROUND('APH KIC KIA PC'!AB37,2))</f>
        <v>#VALUE!</v>
      </c>
      <c r="L37" s="22"/>
      <c r="M37" s="22"/>
      <c r="N37" s="35" t="s">
        <v>112</v>
      </c>
      <c r="O37" s="41"/>
      <c r="P37" s="34" t="s">
        <v>2184</v>
      </c>
      <c r="Q37" s="28">
        <v>1</v>
      </c>
      <c r="R37" s="28">
        <v>1</v>
      </c>
      <c r="S37" s="25" t="str">
        <f>'APH KIC KIA PC'!E37</f>
        <v/>
      </c>
      <c r="T37" s="35" t="s">
        <v>113</v>
      </c>
      <c r="U37" s="29"/>
      <c r="V37" s="27" t="str">
        <f>TRIM('APH KIC KIA PC'!D37)</f>
        <v/>
      </c>
      <c r="W37" s="26" t="str">
        <f>IF('APH KIC KIA PC'!AC37="",'APH KIC KIA PC'!AD37,'APH KIC KIA PC'!AC37)</f>
        <v/>
      </c>
      <c r="X37" s="22"/>
      <c r="Y37" s="22"/>
      <c r="Z37" s="35" t="s">
        <v>112</v>
      </c>
      <c r="AB37" s="30" t="s">
        <v>2185</v>
      </c>
      <c r="AC37" s="28">
        <v>1</v>
      </c>
      <c r="AD37" s="28">
        <v>1</v>
      </c>
      <c r="AE37" s="25" t="str">
        <f>'APH KIC KIA PC'!E37</f>
        <v/>
      </c>
      <c r="AF37" s="35" t="s">
        <v>113</v>
      </c>
      <c r="AG37" s="29"/>
      <c r="AH37" s="27" t="str">
        <f>TRIM('APH KIC KIA PC'!D37)</f>
        <v/>
      </c>
      <c r="AI37" s="26">
        <f>'APH KIC KIA PC'!AK37</f>
        <v>0</v>
      </c>
      <c r="AJ37" s="22"/>
      <c r="AK37" s="22"/>
      <c r="AL37" s="35" t="s">
        <v>112</v>
      </c>
    </row>
    <row r="38" spans="1:38" s="7" customFormat="1" ht="12.75" x14ac:dyDescent="0.2">
      <c r="A38" s="21">
        <v>34</v>
      </c>
      <c r="B38" s="21" t="str">
        <f>'APH KIC KIA PC'!I38</f>
        <v>Välj…</v>
      </c>
      <c r="C38" s="21" t="str">
        <f>'APH KIC KIA PC'!K38</f>
        <v>Välj…</v>
      </c>
      <c r="D38" s="30">
        <v>100</v>
      </c>
      <c r="E38" s="28">
        <v>4</v>
      </c>
      <c r="F38" s="28">
        <v>1</v>
      </c>
      <c r="G38" s="25" t="str">
        <f>'APH KIC KIA PC'!E38</f>
        <v/>
      </c>
      <c r="H38" s="35" t="s">
        <v>113</v>
      </c>
      <c r="I38" s="29"/>
      <c r="J38" s="27" t="str">
        <f>TRIM('APH KIC KIA PC'!D38)</f>
        <v/>
      </c>
      <c r="K38" s="26" t="e">
        <f>IF('APH KIC KIA PC'!K38=Tabeller!$AI$4,'4. Inköpsdata'!J38,ROUND('APH KIC KIA PC'!AB38,2))</f>
        <v>#VALUE!</v>
      </c>
      <c r="L38" s="22"/>
      <c r="M38" s="22"/>
      <c r="N38" s="35" t="s">
        <v>112</v>
      </c>
      <c r="O38" s="41"/>
      <c r="P38" s="34" t="s">
        <v>2184</v>
      </c>
      <c r="Q38" s="28">
        <v>1</v>
      </c>
      <c r="R38" s="28">
        <v>1</v>
      </c>
      <c r="S38" s="25" t="str">
        <f>'APH KIC KIA PC'!E38</f>
        <v/>
      </c>
      <c r="T38" s="35" t="s">
        <v>113</v>
      </c>
      <c r="U38" s="29"/>
      <c r="V38" s="27" t="str">
        <f>TRIM('APH KIC KIA PC'!D38)</f>
        <v/>
      </c>
      <c r="W38" s="26" t="str">
        <f>IF('APH KIC KIA PC'!AC38="",'APH KIC KIA PC'!AD38,'APH KIC KIA PC'!AC38)</f>
        <v/>
      </c>
      <c r="X38" s="22"/>
      <c r="Y38" s="22"/>
      <c r="Z38" s="35" t="s">
        <v>112</v>
      </c>
      <c r="AB38" s="30" t="s">
        <v>2185</v>
      </c>
      <c r="AC38" s="28">
        <v>1</v>
      </c>
      <c r="AD38" s="28">
        <v>1</v>
      </c>
      <c r="AE38" s="25" t="str">
        <f>'APH KIC KIA PC'!E38</f>
        <v/>
      </c>
      <c r="AF38" s="35" t="s">
        <v>113</v>
      </c>
      <c r="AG38" s="29"/>
      <c r="AH38" s="27" t="str">
        <f>TRIM('APH KIC KIA PC'!D38)</f>
        <v/>
      </c>
      <c r="AI38" s="26">
        <f>'APH KIC KIA PC'!AK38</f>
        <v>0</v>
      </c>
      <c r="AJ38" s="22"/>
      <c r="AK38" s="22"/>
      <c r="AL38" s="35" t="s">
        <v>112</v>
      </c>
    </row>
    <row r="39" spans="1:38" s="7" customFormat="1" ht="12.75" x14ac:dyDescent="0.2">
      <c r="A39" s="21">
        <v>35</v>
      </c>
      <c r="B39" s="21" t="str">
        <f>'APH KIC KIA PC'!I39</f>
        <v>Välj…</v>
      </c>
      <c r="C39" s="21" t="str">
        <f>'APH KIC KIA PC'!K39</f>
        <v>Välj…</v>
      </c>
      <c r="D39" s="30">
        <v>100</v>
      </c>
      <c r="E39" s="28">
        <v>4</v>
      </c>
      <c r="F39" s="28">
        <v>1</v>
      </c>
      <c r="G39" s="25" t="str">
        <f>'APH KIC KIA PC'!E39</f>
        <v/>
      </c>
      <c r="H39" s="35" t="s">
        <v>113</v>
      </c>
      <c r="I39" s="29"/>
      <c r="J39" s="27" t="str">
        <f>TRIM('APH KIC KIA PC'!D39)</f>
        <v/>
      </c>
      <c r="K39" s="26" t="e">
        <f>IF('APH KIC KIA PC'!K39=Tabeller!$AI$4,'4. Inköpsdata'!J39,ROUND('APH KIC KIA PC'!AB39,2))</f>
        <v>#VALUE!</v>
      </c>
      <c r="L39" s="22"/>
      <c r="M39" s="22"/>
      <c r="N39" s="35" t="s">
        <v>112</v>
      </c>
      <c r="O39" s="41"/>
      <c r="P39" s="34" t="s">
        <v>2184</v>
      </c>
      <c r="Q39" s="28">
        <v>1</v>
      </c>
      <c r="R39" s="28">
        <v>1</v>
      </c>
      <c r="S39" s="25" t="str">
        <f>'APH KIC KIA PC'!E39</f>
        <v/>
      </c>
      <c r="T39" s="35" t="s">
        <v>113</v>
      </c>
      <c r="U39" s="29"/>
      <c r="V39" s="27" t="str">
        <f>TRIM('APH KIC KIA PC'!D39)</f>
        <v/>
      </c>
      <c r="W39" s="26" t="str">
        <f>IF('APH KIC KIA PC'!AC39="",'APH KIC KIA PC'!AD39,'APH KIC KIA PC'!AC39)</f>
        <v/>
      </c>
      <c r="X39" s="22"/>
      <c r="Y39" s="22"/>
      <c r="Z39" s="35" t="s">
        <v>112</v>
      </c>
      <c r="AB39" s="30" t="s">
        <v>2185</v>
      </c>
      <c r="AC39" s="28">
        <v>1</v>
      </c>
      <c r="AD39" s="28">
        <v>1</v>
      </c>
      <c r="AE39" s="25" t="str">
        <f>'APH KIC KIA PC'!E39</f>
        <v/>
      </c>
      <c r="AF39" s="35" t="s">
        <v>113</v>
      </c>
      <c r="AG39" s="29"/>
      <c r="AH39" s="27" t="str">
        <f>TRIM('APH KIC KIA PC'!D39)</f>
        <v/>
      </c>
      <c r="AI39" s="26">
        <f>'APH KIC KIA PC'!AK39</f>
        <v>0</v>
      </c>
      <c r="AJ39" s="22"/>
      <c r="AK39" s="22"/>
      <c r="AL39" s="35" t="s">
        <v>112</v>
      </c>
    </row>
    <row r="40" spans="1:38" s="7" customFormat="1" ht="12.75" x14ac:dyDescent="0.2">
      <c r="A40" s="21">
        <v>36</v>
      </c>
      <c r="B40" s="21" t="str">
        <f>'APH KIC KIA PC'!I40</f>
        <v>Välj…</v>
      </c>
      <c r="C40" s="21" t="str">
        <f>'APH KIC KIA PC'!K40</f>
        <v>Välj…</v>
      </c>
      <c r="D40" s="30">
        <v>100</v>
      </c>
      <c r="E40" s="28">
        <v>4</v>
      </c>
      <c r="F40" s="28">
        <v>1</v>
      </c>
      <c r="G40" s="25" t="str">
        <f>'APH KIC KIA PC'!E40</f>
        <v/>
      </c>
      <c r="H40" s="35" t="s">
        <v>113</v>
      </c>
      <c r="I40" s="29"/>
      <c r="J40" s="27" t="str">
        <f>TRIM('APH KIC KIA PC'!D40)</f>
        <v/>
      </c>
      <c r="K40" s="26" t="e">
        <f>IF('APH KIC KIA PC'!K40=Tabeller!$AI$4,'4. Inköpsdata'!J40,ROUND('APH KIC KIA PC'!AB40,2))</f>
        <v>#VALUE!</v>
      </c>
      <c r="L40" s="22"/>
      <c r="M40" s="22"/>
      <c r="N40" s="35" t="s">
        <v>112</v>
      </c>
      <c r="O40" s="41"/>
      <c r="P40" s="34" t="s">
        <v>2184</v>
      </c>
      <c r="Q40" s="28">
        <v>1</v>
      </c>
      <c r="R40" s="28">
        <v>1</v>
      </c>
      <c r="S40" s="25" t="str">
        <f>'APH KIC KIA PC'!E40</f>
        <v/>
      </c>
      <c r="T40" s="35" t="s">
        <v>113</v>
      </c>
      <c r="U40" s="29"/>
      <c r="V40" s="27" t="str">
        <f>TRIM('APH KIC KIA PC'!D40)</f>
        <v/>
      </c>
      <c r="W40" s="26" t="str">
        <f>IF('APH KIC KIA PC'!AC40="",'APH KIC KIA PC'!AD40,'APH KIC KIA PC'!AC40)</f>
        <v/>
      </c>
      <c r="X40" s="22"/>
      <c r="Y40" s="22"/>
      <c r="Z40" s="35" t="s">
        <v>112</v>
      </c>
      <c r="AB40" s="30" t="s">
        <v>2185</v>
      </c>
      <c r="AC40" s="28">
        <v>1</v>
      </c>
      <c r="AD40" s="28">
        <v>1</v>
      </c>
      <c r="AE40" s="25" t="str">
        <f>'APH KIC KIA PC'!E40</f>
        <v/>
      </c>
      <c r="AF40" s="35" t="s">
        <v>113</v>
      </c>
      <c r="AG40" s="29"/>
      <c r="AH40" s="27" t="str">
        <f>TRIM('APH KIC KIA PC'!D40)</f>
        <v/>
      </c>
      <c r="AI40" s="26">
        <f>'APH KIC KIA PC'!AK40</f>
        <v>0</v>
      </c>
      <c r="AJ40" s="22"/>
      <c r="AK40" s="22"/>
      <c r="AL40" s="35" t="s">
        <v>112</v>
      </c>
    </row>
    <row r="41" spans="1:38" s="7" customFormat="1" ht="12.75" x14ac:dyDescent="0.2">
      <c r="A41" s="21">
        <v>37</v>
      </c>
      <c r="B41" s="21" t="str">
        <f>'APH KIC KIA PC'!I41</f>
        <v>Välj…</v>
      </c>
      <c r="C41" s="21" t="str">
        <f>'APH KIC KIA PC'!K41</f>
        <v>Välj…</v>
      </c>
      <c r="D41" s="30">
        <v>100</v>
      </c>
      <c r="E41" s="28">
        <v>4</v>
      </c>
      <c r="F41" s="28">
        <v>1</v>
      </c>
      <c r="G41" s="25" t="str">
        <f>'APH KIC KIA PC'!E41</f>
        <v/>
      </c>
      <c r="H41" s="35" t="s">
        <v>113</v>
      </c>
      <c r="I41" s="29"/>
      <c r="J41" s="27" t="str">
        <f>TRIM('APH KIC KIA PC'!D41)</f>
        <v/>
      </c>
      <c r="K41" s="26" t="e">
        <f>IF('APH KIC KIA PC'!K41=Tabeller!$AI$4,'4. Inköpsdata'!J41,ROUND('APH KIC KIA PC'!AB41,2))</f>
        <v>#VALUE!</v>
      </c>
      <c r="L41" s="22"/>
      <c r="M41" s="22"/>
      <c r="N41" s="35" t="s">
        <v>112</v>
      </c>
      <c r="O41" s="41"/>
      <c r="P41" s="34" t="s">
        <v>2184</v>
      </c>
      <c r="Q41" s="28">
        <v>1</v>
      </c>
      <c r="R41" s="28">
        <v>1</v>
      </c>
      <c r="S41" s="25" t="str">
        <f>'APH KIC KIA PC'!E41</f>
        <v/>
      </c>
      <c r="T41" s="35" t="s">
        <v>113</v>
      </c>
      <c r="U41" s="29"/>
      <c r="V41" s="27" t="str">
        <f>TRIM('APH KIC KIA PC'!D41)</f>
        <v/>
      </c>
      <c r="W41" s="26" t="str">
        <f>IF('APH KIC KIA PC'!AC41="",'APH KIC KIA PC'!AD41,'APH KIC KIA PC'!AC41)</f>
        <v/>
      </c>
      <c r="X41" s="22"/>
      <c r="Y41" s="22"/>
      <c r="Z41" s="35" t="s">
        <v>112</v>
      </c>
      <c r="AB41" s="30" t="s">
        <v>2185</v>
      </c>
      <c r="AC41" s="28">
        <v>1</v>
      </c>
      <c r="AD41" s="28">
        <v>1</v>
      </c>
      <c r="AE41" s="25" t="str">
        <f>'APH KIC KIA PC'!E41</f>
        <v/>
      </c>
      <c r="AF41" s="35" t="s">
        <v>113</v>
      </c>
      <c r="AG41" s="29"/>
      <c r="AH41" s="27" t="str">
        <f>TRIM('APH KIC KIA PC'!D41)</f>
        <v/>
      </c>
      <c r="AI41" s="26">
        <f>'APH KIC KIA PC'!AK41</f>
        <v>0</v>
      </c>
      <c r="AJ41" s="22"/>
      <c r="AK41" s="22"/>
      <c r="AL41" s="35" t="s">
        <v>112</v>
      </c>
    </row>
    <row r="42" spans="1:38" s="7" customFormat="1" ht="12.75" x14ac:dyDescent="0.2">
      <c r="A42" s="21">
        <v>38</v>
      </c>
      <c r="B42" s="21" t="str">
        <f>'APH KIC KIA PC'!I42</f>
        <v>Välj…</v>
      </c>
      <c r="C42" s="21" t="str">
        <f>'APH KIC KIA PC'!K42</f>
        <v>Välj…</v>
      </c>
      <c r="D42" s="30">
        <v>100</v>
      </c>
      <c r="E42" s="28">
        <v>4</v>
      </c>
      <c r="F42" s="28">
        <v>1</v>
      </c>
      <c r="G42" s="25" t="str">
        <f>'APH KIC KIA PC'!E42</f>
        <v/>
      </c>
      <c r="H42" s="35" t="s">
        <v>113</v>
      </c>
      <c r="I42" s="29"/>
      <c r="J42" s="27" t="str">
        <f>TRIM('APH KIC KIA PC'!D42)</f>
        <v/>
      </c>
      <c r="K42" s="26" t="e">
        <f>IF('APH KIC KIA PC'!K42=Tabeller!$AI$4,'4. Inköpsdata'!J42,ROUND('APH KIC KIA PC'!AB42,2))</f>
        <v>#VALUE!</v>
      </c>
      <c r="L42" s="22"/>
      <c r="M42" s="22"/>
      <c r="N42" s="35" t="s">
        <v>112</v>
      </c>
      <c r="O42" s="41"/>
      <c r="P42" s="34" t="s">
        <v>2184</v>
      </c>
      <c r="Q42" s="28">
        <v>1</v>
      </c>
      <c r="R42" s="28">
        <v>1</v>
      </c>
      <c r="S42" s="25" t="str">
        <f>'APH KIC KIA PC'!E42</f>
        <v/>
      </c>
      <c r="T42" s="35" t="s">
        <v>113</v>
      </c>
      <c r="U42" s="29"/>
      <c r="V42" s="27" t="str">
        <f>TRIM('APH KIC KIA PC'!D42)</f>
        <v/>
      </c>
      <c r="W42" s="26" t="str">
        <f>IF('APH KIC KIA PC'!AC42="",'APH KIC KIA PC'!AD42,'APH KIC KIA PC'!AC42)</f>
        <v/>
      </c>
      <c r="X42" s="22"/>
      <c r="Y42" s="22"/>
      <c r="Z42" s="35" t="s">
        <v>112</v>
      </c>
      <c r="AB42" s="30" t="s">
        <v>2185</v>
      </c>
      <c r="AC42" s="28">
        <v>1</v>
      </c>
      <c r="AD42" s="28">
        <v>1</v>
      </c>
      <c r="AE42" s="25" t="str">
        <f>'APH KIC KIA PC'!E42</f>
        <v/>
      </c>
      <c r="AF42" s="35" t="s">
        <v>113</v>
      </c>
      <c r="AG42" s="29"/>
      <c r="AH42" s="27" t="str">
        <f>TRIM('APH KIC KIA PC'!D42)</f>
        <v/>
      </c>
      <c r="AI42" s="26">
        <f>'APH KIC KIA PC'!AK42</f>
        <v>0</v>
      </c>
      <c r="AJ42" s="22"/>
      <c r="AK42" s="22"/>
      <c r="AL42" s="35" t="s">
        <v>112</v>
      </c>
    </row>
    <row r="43" spans="1:38" s="7" customFormat="1" ht="12.75" x14ac:dyDescent="0.2">
      <c r="A43" s="21">
        <v>39</v>
      </c>
      <c r="B43" s="21" t="str">
        <f>'APH KIC KIA PC'!I43</f>
        <v>Välj…</v>
      </c>
      <c r="C43" s="21" t="str">
        <f>'APH KIC KIA PC'!K43</f>
        <v>Välj…</v>
      </c>
      <c r="D43" s="30">
        <v>100</v>
      </c>
      <c r="E43" s="28">
        <v>4</v>
      </c>
      <c r="F43" s="28">
        <v>1</v>
      </c>
      <c r="G43" s="25" t="str">
        <f>'APH KIC KIA PC'!E43</f>
        <v/>
      </c>
      <c r="H43" s="35" t="s">
        <v>113</v>
      </c>
      <c r="I43" s="29"/>
      <c r="J43" s="27" t="str">
        <f>TRIM('APH KIC KIA PC'!D43)</f>
        <v/>
      </c>
      <c r="K43" s="26" t="e">
        <f>IF('APH KIC KIA PC'!K43=Tabeller!$AI$4,'4. Inköpsdata'!J43,ROUND('APH KIC KIA PC'!AB43,2))</f>
        <v>#VALUE!</v>
      </c>
      <c r="L43" s="22"/>
      <c r="M43" s="22"/>
      <c r="N43" s="35" t="s">
        <v>112</v>
      </c>
      <c r="O43" s="41"/>
      <c r="P43" s="34" t="s">
        <v>2184</v>
      </c>
      <c r="Q43" s="28">
        <v>1</v>
      </c>
      <c r="R43" s="28">
        <v>1</v>
      </c>
      <c r="S43" s="25" t="str">
        <f>'APH KIC KIA PC'!E43</f>
        <v/>
      </c>
      <c r="T43" s="35" t="s">
        <v>113</v>
      </c>
      <c r="U43" s="29"/>
      <c r="V43" s="27" t="str">
        <f>TRIM('APH KIC KIA PC'!D43)</f>
        <v/>
      </c>
      <c r="W43" s="26" t="str">
        <f>IF('APH KIC KIA PC'!AC43="",'APH KIC KIA PC'!AD43,'APH KIC KIA PC'!AC43)</f>
        <v/>
      </c>
      <c r="X43" s="22"/>
      <c r="Y43" s="22"/>
      <c r="Z43" s="35" t="s">
        <v>112</v>
      </c>
      <c r="AB43" s="30" t="s">
        <v>2185</v>
      </c>
      <c r="AC43" s="28">
        <v>1</v>
      </c>
      <c r="AD43" s="28">
        <v>1</v>
      </c>
      <c r="AE43" s="25" t="str">
        <f>'APH KIC KIA PC'!E43</f>
        <v/>
      </c>
      <c r="AF43" s="35" t="s">
        <v>113</v>
      </c>
      <c r="AG43" s="29"/>
      <c r="AH43" s="27" t="str">
        <f>TRIM('APH KIC KIA PC'!D43)</f>
        <v/>
      </c>
      <c r="AI43" s="26">
        <f>'APH KIC KIA PC'!AK43</f>
        <v>0</v>
      </c>
      <c r="AJ43" s="22"/>
      <c r="AK43" s="22"/>
      <c r="AL43" s="35" t="s">
        <v>112</v>
      </c>
    </row>
    <row r="44" spans="1:38" s="7" customFormat="1" ht="12.75" x14ac:dyDescent="0.2">
      <c r="A44" s="21">
        <v>40</v>
      </c>
      <c r="B44" s="21" t="str">
        <f>'APH KIC KIA PC'!I44</f>
        <v>Välj…</v>
      </c>
      <c r="C44" s="21" t="str">
        <f>'APH KIC KIA PC'!K44</f>
        <v>Välj…</v>
      </c>
      <c r="D44" s="30">
        <v>100</v>
      </c>
      <c r="E44" s="28">
        <v>4</v>
      </c>
      <c r="F44" s="28">
        <v>1</v>
      </c>
      <c r="G44" s="25" t="str">
        <f>'APH KIC KIA PC'!E44</f>
        <v/>
      </c>
      <c r="H44" s="35" t="s">
        <v>113</v>
      </c>
      <c r="I44" s="29"/>
      <c r="J44" s="27" t="str">
        <f>TRIM('APH KIC KIA PC'!D44)</f>
        <v/>
      </c>
      <c r="K44" s="26" t="e">
        <f>IF('APH KIC KIA PC'!K44=Tabeller!$AI$4,'4. Inköpsdata'!J44,ROUND('APH KIC KIA PC'!AB44,2))</f>
        <v>#VALUE!</v>
      </c>
      <c r="L44" s="22"/>
      <c r="M44" s="22"/>
      <c r="N44" s="35" t="s">
        <v>112</v>
      </c>
      <c r="O44" s="41"/>
      <c r="P44" s="34" t="s">
        <v>2184</v>
      </c>
      <c r="Q44" s="28">
        <v>1</v>
      </c>
      <c r="R44" s="28">
        <v>1</v>
      </c>
      <c r="S44" s="25" t="str">
        <f>'APH KIC KIA PC'!E44</f>
        <v/>
      </c>
      <c r="T44" s="35" t="s">
        <v>113</v>
      </c>
      <c r="U44" s="29"/>
      <c r="V44" s="448" t="str">
        <f>TRIM('APH KIC KIA PC'!D44)</f>
        <v/>
      </c>
      <c r="W44" s="26" t="str">
        <f>IF('APH KIC KIA PC'!AC44="",'APH KIC KIA PC'!AD44,'APH KIC KIA PC'!AC44)</f>
        <v/>
      </c>
      <c r="X44" s="22"/>
      <c r="Y44" s="22"/>
      <c r="Z44" s="35" t="s">
        <v>112</v>
      </c>
      <c r="AB44" s="30" t="s">
        <v>2185</v>
      </c>
      <c r="AC44" s="28">
        <v>1</v>
      </c>
      <c r="AD44" s="28">
        <v>1</v>
      </c>
      <c r="AE44" s="25" t="str">
        <f>'APH KIC KIA PC'!E44</f>
        <v/>
      </c>
      <c r="AF44" s="35" t="s">
        <v>113</v>
      </c>
      <c r="AG44" s="29"/>
      <c r="AH44" s="27" t="str">
        <f>TRIM('APH KIC KIA PC'!D44)</f>
        <v/>
      </c>
      <c r="AI44" s="26">
        <f>'APH KIC KIA PC'!AK44</f>
        <v>0</v>
      </c>
      <c r="AJ44" s="22"/>
      <c r="AK44" s="22"/>
      <c r="AL44" s="35" t="s">
        <v>112</v>
      </c>
    </row>
    <row r="45" spans="1:38" ht="15" x14ac:dyDescent="0.25">
      <c r="A45" s="21">
        <v>41</v>
      </c>
      <c r="B45" s="21" t="str">
        <f>'APH KIC KIA PC'!I45</f>
        <v>Välj…</v>
      </c>
      <c r="C45" s="21" t="str">
        <f>'APH KIC KIA PC'!K45</f>
        <v>Välj…</v>
      </c>
      <c r="D45" s="30">
        <v>100</v>
      </c>
      <c r="E45" s="28">
        <v>4</v>
      </c>
      <c r="F45" s="28">
        <v>1</v>
      </c>
      <c r="G45" s="25" t="str">
        <f>'APH KIC KIA PC'!E45</f>
        <v/>
      </c>
      <c r="H45" s="35" t="s">
        <v>113</v>
      </c>
      <c r="I45" s="29"/>
      <c r="J45" s="27" t="str">
        <f>TRIM('APH KIC KIA PC'!D45)</f>
        <v/>
      </c>
      <c r="K45" s="26" t="e">
        <f>IF('APH KIC KIA PC'!K45=Tabeller!$AI$4,'4. Inköpsdata'!J45,ROUND('APH KIC KIA PC'!AB45,2))</f>
        <v>#VALUE!</v>
      </c>
      <c r="L45" s="22"/>
      <c r="M45" s="22"/>
      <c r="N45" s="35" t="s">
        <v>112</v>
      </c>
      <c r="O45" s="41"/>
      <c r="P45" s="34" t="s">
        <v>2184</v>
      </c>
      <c r="Q45" s="28">
        <v>1</v>
      </c>
      <c r="R45" s="28">
        <v>1</v>
      </c>
      <c r="S45" s="25" t="str">
        <f>'APH KIC KIA PC'!E45</f>
        <v/>
      </c>
      <c r="T45" s="35" t="s">
        <v>113</v>
      </c>
      <c r="U45" s="29"/>
      <c r="V45" s="448" t="str">
        <f>TRIM('APH KIC KIA PC'!D45)</f>
        <v/>
      </c>
      <c r="W45" s="26" t="str">
        <f>IF('APH KIC KIA PC'!AC45="",'APH KIC KIA PC'!AD45,'APH KIC KIA PC'!AC45)</f>
        <v/>
      </c>
      <c r="X45" s="22"/>
      <c r="Y45" s="22"/>
      <c r="Z45" s="35" t="s">
        <v>112</v>
      </c>
      <c r="AA45" s="7"/>
      <c r="AB45" s="30" t="s">
        <v>2185</v>
      </c>
      <c r="AC45" s="28">
        <v>1</v>
      </c>
      <c r="AD45" s="28">
        <v>1</v>
      </c>
      <c r="AE45" s="25" t="str">
        <f>'APH KIC KIA PC'!E45</f>
        <v/>
      </c>
      <c r="AF45" s="35" t="s">
        <v>113</v>
      </c>
      <c r="AG45" s="29"/>
      <c r="AH45" s="27" t="str">
        <f>TRIM('APH KIC KIA PC'!D45)</f>
        <v/>
      </c>
      <c r="AI45" s="26">
        <f>'APH KIC KIA PC'!AK45</f>
        <v>0</v>
      </c>
      <c r="AJ45" s="22"/>
      <c r="AK45" s="22"/>
      <c r="AL45" s="35" t="s">
        <v>112</v>
      </c>
    </row>
    <row r="46" spans="1:38" ht="15" x14ac:dyDescent="0.25">
      <c r="A46" s="21">
        <v>42</v>
      </c>
      <c r="B46" s="21" t="str">
        <f>'APH KIC KIA PC'!I46</f>
        <v>Välj…</v>
      </c>
      <c r="C46" s="21" t="str">
        <f>'APH KIC KIA PC'!K46</f>
        <v>Välj…</v>
      </c>
      <c r="D46" s="30">
        <v>100</v>
      </c>
      <c r="E46" s="28">
        <v>4</v>
      </c>
      <c r="F46" s="28">
        <v>1</v>
      </c>
      <c r="G46" s="25" t="str">
        <f>'APH KIC KIA PC'!E46</f>
        <v/>
      </c>
      <c r="H46" s="35" t="s">
        <v>113</v>
      </c>
      <c r="I46" s="29"/>
      <c r="J46" s="27" t="str">
        <f>TRIM('APH KIC KIA PC'!D46)</f>
        <v/>
      </c>
      <c r="K46" s="26" t="e">
        <f>IF('APH KIC KIA PC'!K46=Tabeller!$AI$4,'4. Inköpsdata'!J46,ROUND('APH KIC KIA PC'!AB46,2))</f>
        <v>#VALUE!</v>
      </c>
      <c r="L46" s="22"/>
      <c r="M46" s="22"/>
      <c r="N46" s="35" t="s">
        <v>112</v>
      </c>
      <c r="O46" s="41"/>
      <c r="P46" s="34" t="s">
        <v>2184</v>
      </c>
      <c r="Q46" s="28">
        <v>1</v>
      </c>
      <c r="R46" s="28">
        <v>1</v>
      </c>
      <c r="S46" s="25" t="str">
        <f>'APH KIC KIA PC'!E46</f>
        <v/>
      </c>
      <c r="T46" s="35" t="s">
        <v>113</v>
      </c>
      <c r="U46" s="29"/>
      <c r="V46" s="448" t="str">
        <f>TRIM('APH KIC KIA PC'!D46)</f>
        <v/>
      </c>
      <c r="W46" s="26" t="str">
        <f>IF('APH KIC KIA PC'!AC46="",'APH KIC KIA PC'!AD46,'APH KIC KIA PC'!AC46)</f>
        <v/>
      </c>
      <c r="X46" s="22"/>
      <c r="Y46" s="22"/>
      <c r="Z46" s="35" t="s">
        <v>112</v>
      </c>
      <c r="AA46" s="7"/>
      <c r="AB46" s="30" t="s">
        <v>2185</v>
      </c>
      <c r="AC46" s="28">
        <v>1</v>
      </c>
      <c r="AD46" s="28">
        <v>1</v>
      </c>
      <c r="AE46" s="25" t="str">
        <f>'APH KIC KIA PC'!E46</f>
        <v/>
      </c>
      <c r="AF46" s="35" t="s">
        <v>113</v>
      </c>
      <c r="AG46" s="29"/>
      <c r="AH46" s="27" t="str">
        <f>TRIM('APH KIC KIA PC'!D46)</f>
        <v/>
      </c>
      <c r="AI46" s="26">
        <f>'APH KIC KIA PC'!AK46</f>
        <v>0</v>
      </c>
      <c r="AJ46" s="22"/>
      <c r="AK46" s="22"/>
      <c r="AL46" s="35" t="s">
        <v>112</v>
      </c>
    </row>
    <row r="47" spans="1:38" ht="15" x14ac:dyDescent="0.25">
      <c r="A47" s="21">
        <v>43</v>
      </c>
      <c r="B47" s="21" t="str">
        <f>'APH KIC KIA PC'!I47</f>
        <v>Välj…</v>
      </c>
      <c r="C47" s="21" t="str">
        <f>'APH KIC KIA PC'!K47</f>
        <v>Välj…</v>
      </c>
      <c r="D47" s="30">
        <v>100</v>
      </c>
      <c r="E47" s="28">
        <v>4</v>
      </c>
      <c r="F47" s="28">
        <v>1</v>
      </c>
      <c r="G47" s="25" t="str">
        <f>'APH KIC KIA PC'!E47</f>
        <v/>
      </c>
      <c r="H47" s="35" t="s">
        <v>113</v>
      </c>
      <c r="I47" s="29"/>
      <c r="J47" s="27" t="str">
        <f>TRIM('APH KIC KIA PC'!D47)</f>
        <v/>
      </c>
      <c r="K47" s="26" t="e">
        <f>IF('APH KIC KIA PC'!K47=Tabeller!$AI$4,'4. Inköpsdata'!J47,ROUND('APH KIC KIA PC'!AB47,2))</f>
        <v>#VALUE!</v>
      </c>
      <c r="L47" s="22"/>
      <c r="M47" s="22"/>
      <c r="N47" s="35" t="s">
        <v>112</v>
      </c>
      <c r="O47" s="41"/>
      <c r="P47" s="34" t="s">
        <v>2184</v>
      </c>
      <c r="Q47" s="28">
        <v>1</v>
      </c>
      <c r="R47" s="28">
        <v>1</v>
      </c>
      <c r="S47" s="25" t="str">
        <f>'APH KIC KIA PC'!E47</f>
        <v/>
      </c>
      <c r="T47" s="35" t="s">
        <v>113</v>
      </c>
      <c r="U47" s="29"/>
      <c r="V47" s="448" t="str">
        <f>TRIM('APH KIC KIA PC'!D47)</f>
        <v/>
      </c>
      <c r="W47" s="26" t="str">
        <f>IF('APH KIC KIA PC'!AC47="",'APH KIC KIA PC'!AD47,'APH KIC KIA PC'!AC47)</f>
        <v/>
      </c>
      <c r="X47" s="22"/>
      <c r="Y47" s="22"/>
      <c r="Z47" s="35" t="s">
        <v>112</v>
      </c>
      <c r="AA47" s="7"/>
      <c r="AB47" s="30" t="s">
        <v>2185</v>
      </c>
      <c r="AC47" s="28">
        <v>1</v>
      </c>
      <c r="AD47" s="28">
        <v>1</v>
      </c>
      <c r="AE47" s="25" t="str">
        <f>'APH KIC KIA PC'!E47</f>
        <v/>
      </c>
      <c r="AF47" s="35" t="s">
        <v>113</v>
      </c>
      <c r="AG47" s="29"/>
      <c r="AH47" s="27" t="str">
        <f>TRIM('APH KIC KIA PC'!D47)</f>
        <v/>
      </c>
      <c r="AI47" s="26">
        <f>'APH KIC KIA PC'!AK47</f>
        <v>0</v>
      </c>
      <c r="AJ47" s="22"/>
      <c r="AK47" s="22"/>
      <c r="AL47" s="35" t="s">
        <v>112</v>
      </c>
    </row>
    <row r="48" spans="1:38" ht="15" x14ac:dyDescent="0.25">
      <c r="A48" s="21">
        <v>44</v>
      </c>
      <c r="B48" s="21" t="str">
        <f>'APH KIC KIA PC'!I48</f>
        <v>Välj…</v>
      </c>
      <c r="C48" s="21" t="str">
        <f>'APH KIC KIA PC'!K48</f>
        <v>Välj…</v>
      </c>
      <c r="D48" s="30">
        <v>100</v>
      </c>
      <c r="E48" s="28">
        <v>4</v>
      </c>
      <c r="F48" s="28">
        <v>1</v>
      </c>
      <c r="G48" s="25" t="str">
        <f>'APH KIC KIA PC'!E48</f>
        <v/>
      </c>
      <c r="H48" s="35" t="s">
        <v>113</v>
      </c>
      <c r="I48" s="29"/>
      <c r="J48" s="27" t="str">
        <f>TRIM('APH KIC KIA PC'!D48)</f>
        <v/>
      </c>
      <c r="K48" s="26" t="e">
        <f>IF('APH KIC KIA PC'!K48=Tabeller!$AI$4,'4. Inköpsdata'!J48,ROUND('APH KIC KIA PC'!AB48,2))</f>
        <v>#VALUE!</v>
      </c>
      <c r="L48" s="22"/>
      <c r="M48" s="22"/>
      <c r="N48" s="35" t="s">
        <v>112</v>
      </c>
      <c r="O48" s="41"/>
      <c r="P48" s="34" t="s">
        <v>2184</v>
      </c>
      <c r="Q48" s="28">
        <v>1</v>
      </c>
      <c r="R48" s="28">
        <v>1</v>
      </c>
      <c r="S48" s="25" t="str">
        <f>'APH KIC KIA PC'!E48</f>
        <v/>
      </c>
      <c r="T48" s="35" t="s">
        <v>113</v>
      </c>
      <c r="U48" s="29"/>
      <c r="V48" s="448" t="str">
        <f>TRIM('APH KIC KIA PC'!D48)</f>
        <v/>
      </c>
      <c r="W48" s="26" t="str">
        <f>IF('APH KIC KIA PC'!AC48="",'APH KIC KIA PC'!AD48,'APH KIC KIA PC'!AC48)</f>
        <v/>
      </c>
      <c r="X48" s="22"/>
      <c r="Y48" s="22"/>
      <c r="Z48" s="35" t="s">
        <v>112</v>
      </c>
      <c r="AA48" s="7"/>
      <c r="AB48" s="30" t="s">
        <v>2185</v>
      </c>
      <c r="AC48" s="28">
        <v>1</v>
      </c>
      <c r="AD48" s="28">
        <v>1</v>
      </c>
      <c r="AE48" s="25" t="str">
        <f>'APH KIC KIA PC'!E48</f>
        <v/>
      </c>
      <c r="AF48" s="35" t="s">
        <v>113</v>
      </c>
      <c r="AG48" s="29"/>
      <c r="AH48" s="27" t="str">
        <f>TRIM('APH KIC KIA PC'!D48)</f>
        <v/>
      </c>
      <c r="AI48" s="26">
        <f>'APH KIC KIA PC'!AK48</f>
        <v>0</v>
      </c>
      <c r="AJ48" s="22"/>
      <c r="AK48" s="22"/>
      <c r="AL48" s="35" t="s">
        <v>112</v>
      </c>
    </row>
    <row r="49" spans="1:38" ht="15" x14ac:dyDescent="0.25">
      <c r="A49" s="21">
        <v>45</v>
      </c>
      <c r="B49" s="21" t="str">
        <f>'APH KIC KIA PC'!I49</f>
        <v>Välj…</v>
      </c>
      <c r="C49" s="21" t="str">
        <f>'APH KIC KIA PC'!K49</f>
        <v>Välj…</v>
      </c>
      <c r="D49" s="30">
        <v>100</v>
      </c>
      <c r="E49" s="28">
        <v>4</v>
      </c>
      <c r="F49" s="28">
        <v>1</v>
      </c>
      <c r="G49" s="25" t="str">
        <f>'APH KIC KIA PC'!E49</f>
        <v/>
      </c>
      <c r="H49" s="35" t="s">
        <v>113</v>
      </c>
      <c r="I49" s="29"/>
      <c r="J49" s="27" t="str">
        <f>TRIM('APH KIC KIA PC'!D49)</f>
        <v/>
      </c>
      <c r="K49" s="26" t="e">
        <f>IF('APH KIC KIA PC'!K49=Tabeller!$AI$4,'4. Inköpsdata'!J49,ROUND('APH KIC KIA PC'!AB49,2))</f>
        <v>#VALUE!</v>
      </c>
      <c r="L49" s="22"/>
      <c r="M49" s="22"/>
      <c r="N49" s="35" t="s">
        <v>112</v>
      </c>
      <c r="O49" s="41"/>
      <c r="P49" s="34" t="s">
        <v>2184</v>
      </c>
      <c r="Q49" s="28">
        <v>1</v>
      </c>
      <c r="R49" s="28">
        <v>1</v>
      </c>
      <c r="S49" s="25" t="str">
        <f>'APH KIC KIA PC'!E49</f>
        <v/>
      </c>
      <c r="T49" s="35" t="s">
        <v>113</v>
      </c>
      <c r="U49" s="29"/>
      <c r="V49" s="448" t="str">
        <f>TRIM('APH KIC KIA PC'!D49)</f>
        <v/>
      </c>
      <c r="W49" s="26" t="str">
        <f>IF('APH KIC KIA PC'!AC49="",'APH KIC KIA PC'!AD49,'APH KIC KIA PC'!AC49)</f>
        <v/>
      </c>
      <c r="X49" s="22"/>
      <c r="Y49" s="22"/>
      <c r="Z49" s="35" t="s">
        <v>112</v>
      </c>
      <c r="AA49" s="7"/>
      <c r="AB49" s="30" t="s">
        <v>2185</v>
      </c>
      <c r="AC49" s="28">
        <v>1</v>
      </c>
      <c r="AD49" s="28">
        <v>1</v>
      </c>
      <c r="AE49" s="25" t="str">
        <f>'APH KIC KIA PC'!E49</f>
        <v/>
      </c>
      <c r="AF49" s="35" t="s">
        <v>113</v>
      </c>
      <c r="AG49" s="29"/>
      <c r="AH49" s="27" t="str">
        <f>TRIM('APH KIC KIA PC'!D49)</f>
        <v/>
      </c>
      <c r="AI49" s="26">
        <f>'APH KIC KIA PC'!AK49</f>
        <v>0</v>
      </c>
      <c r="AJ49" s="22"/>
      <c r="AK49" s="22"/>
      <c r="AL49" s="35" t="s">
        <v>112</v>
      </c>
    </row>
    <row r="50" spans="1:38" ht="15" x14ac:dyDescent="0.25">
      <c r="A50" s="21">
        <v>46</v>
      </c>
      <c r="B50" s="21" t="str">
        <f>'APH KIC KIA PC'!I50</f>
        <v>Välj…</v>
      </c>
      <c r="C50" s="21" t="str">
        <f>'APH KIC KIA PC'!K50</f>
        <v>Välj…</v>
      </c>
      <c r="D50" s="30">
        <v>100</v>
      </c>
      <c r="E50" s="28">
        <v>4</v>
      </c>
      <c r="F50" s="28">
        <v>1</v>
      </c>
      <c r="G50" s="25" t="str">
        <f>'APH KIC KIA PC'!E50</f>
        <v/>
      </c>
      <c r="H50" s="35" t="s">
        <v>113</v>
      </c>
      <c r="I50" s="29"/>
      <c r="J50" s="27" t="str">
        <f>TRIM('APH KIC KIA PC'!D50)</f>
        <v/>
      </c>
      <c r="K50" s="26" t="e">
        <f>IF('APH KIC KIA PC'!K50=Tabeller!$AI$4,'4. Inköpsdata'!J50,ROUND('APH KIC KIA PC'!AB50,2))</f>
        <v>#VALUE!</v>
      </c>
      <c r="L50" s="22"/>
      <c r="M50" s="22"/>
      <c r="N50" s="35" t="s">
        <v>112</v>
      </c>
      <c r="O50" s="41"/>
      <c r="P50" s="34" t="s">
        <v>2184</v>
      </c>
      <c r="Q50" s="28">
        <v>1</v>
      </c>
      <c r="R50" s="28">
        <v>1</v>
      </c>
      <c r="S50" s="25" t="str">
        <f>'APH KIC KIA PC'!E50</f>
        <v/>
      </c>
      <c r="T50" s="35" t="s">
        <v>113</v>
      </c>
      <c r="U50" s="29"/>
      <c r="V50" s="448" t="str">
        <f>TRIM('APH KIC KIA PC'!D50)</f>
        <v/>
      </c>
      <c r="W50" s="26" t="str">
        <f>IF('APH KIC KIA PC'!AC50="",'APH KIC KIA PC'!AD50,'APH KIC KIA PC'!AC50)</f>
        <v/>
      </c>
      <c r="X50" s="22"/>
      <c r="Y50" s="22"/>
      <c r="Z50" s="35" t="s">
        <v>112</v>
      </c>
      <c r="AA50" s="7"/>
      <c r="AB50" s="30" t="s">
        <v>2185</v>
      </c>
      <c r="AC50" s="28">
        <v>1</v>
      </c>
      <c r="AD50" s="28">
        <v>1</v>
      </c>
      <c r="AE50" s="25" t="str">
        <f>'APH KIC KIA PC'!E50</f>
        <v/>
      </c>
      <c r="AF50" s="35" t="s">
        <v>113</v>
      </c>
      <c r="AG50" s="29"/>
      <c r="AH50" s="27" t="str">
        <f>TRIM('APH KIC KIA PC'!D50)</f>
        <v/>
      </c>
      <c r="AI50" s="26">
        <f>'APH KIC KIA PC'!AK50</f>
        <v>0</v>
      </c>
      <c r="AJ50" s="22"/>
      <c r="AK50" s="22"/>
      <c r="AL50" s="35" t="s">
        <v>112</v>
      </c>
    </row>
    <row r="51" spans="1:38" ht="15" x14ac:dyDescent="0.25">
      <c r="A51" s="21">
        <v>47</v>
      </c>
      <c r="B51" s="21" t="str">
        <f>'APH KIC KIA PC'!I51</f>
        <v>Välj…</v>
      </c>
      <c r="C51" s="21" t="str">
        <f>'APH KIC KIA PC'!K51</f>
        <v>Välj…</v>
      </c>
      <c r="D51" s="30">
        <v>100</v>
      </c>
      <c r="E51" s="28">
        <v>4</v>
      </c>
      <c r="F51" s="28">
        <v>1</v>
      </c>
      <c r="G51" s="25" t="str">
        <f>'APH KIC KIA PC'!E51</f>
        <v/>
      </c>
      <c r="H51" s="35" t="s">
        <v>113</v>
      </c>
      <c r="I51" s="29"/>
      <c r="J51" s="27" t="str">
        <f>TRIM('APH KIC KIA PC'!D51)</f>
        <v/>
      </c>
      <c r="K51" s="26" t="e">
        <f>IF('APH KIC KIA PC'!K51=Tabeller!$AI$4,'4. Inköpsdata'!J51,ROUND('APH KIC KIA PC'!AB51,2))</f>
        <v>#VALUE!</v>
      </c>
      <c r="L51" s="22"/>
      <c r="M51" s="22"/>
      <c r="N51" s="35" t="s">
        <v>112</v>
      </c>
      <c r="O51" s="41"/>
      <c r="P51" s="34" t="s">
        <v>2184</v>
      </c>
      <c r="Q51" s="28">
        <v>1</v>
      </c>
      <c r="R51" s="28">
        <v>1</v>
      </c>
      <c r="S51" s="25" t="str">
        <f>'APH KIC KIA PC'!E51</f>
        <v/>
      </c>
      <c r="T51" s="35" t="s">
        <v>113</v>
      </c>
      <c r="U51" s="29"/>
      <c r="V51" s="448" t="str">
        <f>TRIM('APH KIC KIA PC'!D51)</f>
        <v/>
      </c>
      <c r="W51" s="26" t="str">
        <f>IF('APH KIC KIA PC'!AC51="",'APH KIC KIA PC'!AD51,'APH KIC KIA PC'!AC51)</f>
        <v/>
      </c>
      <c r="X51" s="22"/>
      <c r="Y51" s="22"/>
      <c r="Z51" s="35" t="s">
        <v>112</v>
      </c>
      <c r="AA51" s="7"/>
      <c r="AB51" s="30" t="s">
        <v>2185</v>
      </c>
      <c r="AC51" s="28">
        <v>1</v>
      </c>
      <c r="AD51" s="28">
        <v>1</v>
      </c>
      <c r="AE51" s="25" t="str">
        <f>'APH KIC KIA PC'!E51</f>
        <v/>
      </c>
      <c r="AF51" s="35" t="s">
        <v>113</v>
      </c>
      <c r="AG51" s="29"/>
      <c r="AH51" s="27" t="str">
        <f>TRIM('APH KIC KIA PC'!D51)</f>
        <v/>
      </c>
      <c r="AI51" s="26">
        <f>'APH KIC KIA PC'!AK51</f>
        <v>0</v>
      </c>
      <c r="AJ51" s="22"/>
      <c r="AK51" s="22"/>
      <c r="AL51" s="35" t="s">
        <v>112</v>
      </c>
    </row>
    <row r="52" spans="1:38" ht="15" x14ac:dyDescent="0.25">
      <c r="A52" s="21">
        <v>48</v>
      </c>
      <c r="B52" s="21" t="str">
        <f>'APH KIC KIA PC'!I52</f>
        <v>Välj…</v>
      </c>
      <c r="C52" s="21" t="str">
        <f>'APH KIC KIA PC'!K52</f>
        <v>Välj…</v>
      </c>
      <c r="D52" s="30">
        <v>100</v>
      </c>
      <c r="E52" s="28">
        <v>4</v>
      </c>
      <c r="F52" s="28">
        <v>1</v>
      </c>
      <c r="G52" s="25" t="str">
        <f>'APH KIC KIA PC'!E52</f>
        <v/>
      </c>
      <c r="H52" s="35" t="s">
        <v>113</v>
      </c>
      <c r="I52" s="29"/>
      <c r="J52" s="27" t="str">
        <f>TRIM('APH KIC KIA PC'!D52)</f>
        <v/>
      </c>
      <c r="K52" s="26" t="e">
        <f>IF('APH KIC KIA PC'!K52=Tabeller!$AI$4,'4. Inköpsdata'!J52,ROUND('APH KIC KIA PC'!AB52,2))</f>
        <v>#VALUE!</v>
      </c>
      <c r="L52" s="22"/>
      <c r="M52" s="22"/>
      <c r="N52" s="35" t="s">
        <v>112</v>
      </c>
      <c r="O52" s="41"/>
      <c r="P52" s="34" t="s">
        <v>2184</v>
      </c>
      <c r="Q52" s="28">
        <v>1</v>
      </c>
      <c r="R52" s="28">
        <v>1</v>
      </c>
      <c r="S52" s="25" t="str">
        <f>'APH KIC KIA PC'!E52</f>
        <v/>
      </c>
      <c r="T52" s="35" t="s">
        <v>113</v>
      </c>
      <c r="U52" s="29"/>
      <c r="V52" s="448" t="str">
        <f>TRIM('APH KIC KIA PC'!D52)</f>
        <v/>
      </c>
      <c r="W52" s="26" t="str">
        <f>IF('APH KIC KIA PC'!AC52="",'APH KIC KIA PC'!AD52,'APH KIC KIA PC'!AC52)</f>
        <v/>
      </c>
      <c r="X52" s="22"/>
      <c r="Y52" s="22"/>
      <c r="Z52" s="35" t="s">
        <v>112</v>
      </c>
      <c r="AA52" s="7"/>
      <c r="AB52" s="30" t="s">
        <v>2185</v>
      </c>
      <c r="AC52" s="28">
        <v>1</v>
      </c>
      <c r="AD52" s="28">
        <v>1</v>
      </c>
      <c r="AE52" s="25" t="str">
        <f>'APH KIC KIA PC'!E52</f>
        <v/>
      </c>
      <c r="AF52" s="35" t="s">
        <v>113</v>
      </c>
      <c r="AG52" s="29"/>
      <c r="AH52" s="27" t="str">
        <f>TRIM('APH KIC KIA PC'!D52)</f>
        <v/>
      </c>
      <c r="AI52" s="26">
        <f>'APH KIC KIA PC'!AK52</f>
        <v>0</v>
      </c>
      <c r="AJ52" s="22"/>
      <c r="AK52" s="22"/>
      <c r="AL52" s="35" t="s">
        <v>112</v>
      </c>
    </row>
    <row r="53" spans="1:38" ht="15" x14ac:dyDescent="0.25">
      <c r="A53" s="21">
        <v>49</v>
      </c>
      <c r="B53" s="21" t="str">
        <f>'APH KIC KIA PC'!I53</f>
        <v>Välj…</v>
      </c>
      <c r="C53" s="21" t="str">
        <f>'APH KIC KIA PC'!K53</f>
        <v>Välj…</v>
      </c>
      <c r="D53" s="30">
        <v>100</v>
      </c>
      <c r="E53" s="28">
        <v>4</v>
      </c>
      <c r="F53" s="28">
        <v>1</v>
      </c>
      <c r="G53" s="25" t="str">
        <f>'APH KIC KIA PC'!E53</f>
        <v/>
      </c>
      <c r="H53" s="35" t="s">
        <v>113</v>
      </c>
      <c r="I53" s="29"/>
      <c r="J53" s="27" t="str">
        <f>TRIM('APH KIC KIA PC'!D53)</f>
        <v/>
      </c>
      <c r="K53" s="26" t="e">
        <f>IF('APH KIC KIA PC'!K53=Tabeller!$AI$4,'4. Inköpsdata'!J53,ROUND('APH KIC KIA PC'!AB53,2))</f>
        <v>#VALUE!</v>
      </c>
      <c r="L53" s="22"/>
      <c r="M53" s="22"/>
      <c r="N53" s="35" t="s">
        <v>112</v>
      </c>
      <c r="O53" s="41"/>
      <c r="P53" s="34" t="s">
        <v>2184</v>
      </c>
      <c r="Q53" s="28">
        <v>1</v>
      </c>
      <c r="R53" s="28">
        <v>1</v>
      </c>
      <c r="S53" s="25" t="str">
        <f>'APH KIC KIA PC'!E53</f>
        <v/>
      </c>
      <c r="T53" s="35" t="s">
        <v>113</v>
      </c>
      <c r="U53" s="29"/>
      <c r="V53" s="448" t="str">
        <f>TRIM('APH KIC KIA PC'!D53)</f>
        <v/>
      </c>
      <c r="W53" s="26" t="str">
        <f>IF('APH KIC KIA PC'!AC53="",'APH KIC KIA PC'!AD53,'APH KIC KIA PC'!AC53)</f>
        <v/>
      </c>
      <c r="X53" s="22"/>
      <c r="Y53" s="22"/>
      <c r="Z53" s="35" t="s">
        <v>112</v>
      </c>
      <c r="AA53" s="7"/>
      <c r="AB53" s="30" t="s">
        <v>2185</v>
      </c>
      <c r="AC53" s="28">
        <v>1</v>
      </c>
      <c r="AD53" s="28">
        <v>1</v>
      </c>
      <c r="AE53" s="25" t="str">
        <f>'APH KIC KIA PC'!E53</f>
        <v/>
      </c>
      <c r="AF53" s="35" t="s">
        <v>113</v>
      </c>
      <c r="AG53" s="29"/>
      <c r="AH53" s="27" t="str">
        <f>TRIM('APH KIC KIA PC'!D53)</f>
        <v/>
      </c>
      <c r="AI53" s="26">
        <f>'APH KIC KIA PC'!AK53</f>
        <v>0</v>
      </c>
      <c r="AJ53" s="22"/>
      <c r="AK53" s="22"/>
      <c r="AL53" s="35" t="s">
        <v>112</v>
      </c>
    </row>
    <row r="54" spans="1:38" ht="15" x14ac:dyDescent="0.25">
      <c r="A54" s="21">
        <v>50</v>
      </c>
      <c r="B54" s="21" t="str">
        <f>'APH KIC KIA PC'!I54</f>
        <v>Välj…</v>
      </c>
      <c r="C54" s="21" t="str">
        <f>'APH KIC KIA PC'!K54</f>
        <v>Välj…</v>
      </c>
      <c r="D54" s="30">
        <v>100</v>
      </c>
      <c r="E54" s="28">
        <v>4</v>
      </c>
      <c r="F54" s="28">
        <v>1</v>
      </c>
      <c r="G54" s="25" t="str">
        <f>'APH KIC KIA PC'!E54</f>
        <v/>
      </c>
      <c r="H54" s="35" t="s">
        <v>113</v>
      </c>
      <c r="I54" s="29"/>
      <c r="J54" s="27" t="str">
        <f>TRIM('APH KIC KIA PC'!D54)</f>
        <v/>
      </c>
      <c r="K54" s="26" t="e">
        <f>IF('APH KIC KIA PC'!K54=Tabeller!$AI$4,'4. Inköpsdata'!J54,ROUND('APH KIC KIA PC'!AB54,2))</f>
        <v>#VALUE!</v>
      </c>
      <c r="L54" s="22"/>
      <c r="M54" s="22"/>
      <c r="N54" s="35" t="s">
        <v>112</v>
      </c>
      <c r="O54" s="41"/>
      <c r="P54" s="34" t="s">
        <v>2184</v>
      </c>
      <c r="Q54" s="28">
        <v>1</v>
      </c>
      <c r="R54" s="28">
        <v>1</v>
      </c>
      <c r="S54" s="25" t="str">
        <f>'APH KIC KIA PC'!E54</f>
        <v/>
      </c>
      <c r="T54" s="35" t="s">
        <v>113</v>
      </c>
      <c r="U54" s="29"/>
      <c r="V54" s="448" t="str">
        <f>TRIM('APH KIC KIA PC'!D54)</f>
        <v/>
      </c>
      <c r="W54" s="26" t="str">
        <f>IF('APH KIC KIA PC'!AC54="",'APH KIC KIA PC'!AD54,'APH KIC KIA PC'!AC54)</f>
        <v/>
      </c>
      <c r="X54" s="22"/>
      <c r="Y54" s="22"/>
      <c r="Z54" s="35" t="s">
        <v>112</v>
      </c>
      <c r="AA54" s="7"/>
      <c r="AB54" s="30" t="s">
        <v>2185</v>
      </c>
      <c r="AC54" s="28">
        <v>1</v>
      </c>
      <c r="AD54" s="28">
        <v>1</v>
      </c>
      <c r="AE54" s="25" t="str">
        <f>'APH KIC KIA PC'!E54</f>
        <v/>
      </c>
      <c r="AF54" s="35" t="s">
        <v>113</v>
      </c>
      <c r="AG54" s="29"/>
      <c r="AH54" s="27" t="str">
        <f>TRIM('APH KIC KIA PC'!D54)</f>
        <v/>
      </c>
      <c r="AI54" s="26">
        <f>'APH KIC KIA PC'!AK54</f>
        <v>0</v>
      </c>
      <c r="AJ54" s="22"/>
      <c r="AK54" s="22"/>
      <c r="AL54" s="35" t="s">
        <v>112</v>
      </c>
    </row>
    <row r="55" spans="1:38" ht="15" x14ac:dyDescent="0.25">
      <c r="A55" s="21">
        <v>51</v>
      </c>
      <c r="B55" s="21" t="str">
        <f>'APH KIC KIA PC'!I55</f>
        <v>Välj…</v>
      </c>
      <c r="C55" s="21" t="str">
        <f>'APH KIC KIA PC'!K55</f>
        <v>Välj…</v>
      </c>
      <c r="D55" s="30">
        <v>100</v>
      </c>
      <c r="E55" s="28">
        <v>4</v>
      </c>
      <c r="F55" s="28">
        <v>1</v>
      </c>
      <c r="G55" s="25" t="str">
        <f>'APH KIC KIA PC'!E55</f>
        <v/>
      </c>
      <c r="H55" s="35" t="s">
        <v>113</v>
      </c>
      <c r="I55" s="29"/>
      <c r="J55" s="27" t="str">
        <f>TRIM('APH KIC KIA PC'!D55)</f>
        <v/>
      </c>
      <c r="K55" s="26" t="e">
        <f>IF('APH KIC KIA PC'!K55=Tabeller!$AI$4,'4. Inköpsdata'!J55,ROUND('APH KIC KIA PC'!AB55,2))</f>
        <v>#VALUE!</v>
      </c>
      <c r="L55" s="22"/>
      <c r="M55" s="22"/>
      <c r="N55" s="35" t="s">
        <v>112</v>
      </c>
      <c r="O55" s="41"/>
      <c r="P55" s="34" t="s">
        <v>2184</v>
      </c>
      <c r="Q55" s="28">
        <v>1</v>
      </c>
      <c r="R55" s="28">
        <v>1</v>
      </c>
      <c r="S55" s="25" t="str">
        <f>'APH KIC KIA PC'!E55</f>
        <v/>
      </c>
      <c r="T55" s="35" t="s">
        <v>113</v>
      </c>
      <c r="U55" s="29"/>
      <c r="V55" s="448" t="str">
        <f>TRIM('APH KIC KIA PC'!D55)</f>
        <v/>
      </c>
      <c r="W55" s="26" t="str">
        <f>IF('APH KIC KIA PC'!AC55="",'APH KIC KIA PC'!AD55,'APH KIC KIA PC'!AC55)</f>
        <v/>
      </c>
      <c r="X55" s="22"/>
      <c r="Y55" s="22"/>
      <c r="Z55" s="35" t="s">
        <v>112</v>
      </c>
      <c r="AA55" s="7"/>
      <c r="AB55" s="30" t="s">
        <v>2185</v>
      </c>
      <c r="AC55" s="28">
        <v>1</v>
      </c>
      <c r="AD55" s="28">
        <v>1</v>
      </c>
      <c r="AE55" s="25" t="str">
        <f>'APH KIC KIA PC'!E55</f>
        <v/>
      </c>
      <c r="AF55" s="35" t="s">
        <v>113</v>
      </c>
      <c r="AG55" s="29"/>
      <c r="AH55" s="27" t="str">
        <f>TRIM('APH KIC KIA PC'!D55)</f>
        <v/>
      </c>
      <c r="AI55" s="26">
        <f>'APH KIC KIA PC'!AK55</f>
        <v>0</v>
      </c>
      <c r="AJ55" s="22"/>
      <c r="AK55" s="22"/>
      <c r="AL55" s="35" t="s">
        <v>112</v>
      </c>
    </row>
    <row r="56" spans="1:38" ht="15" x14ac:dyDescent="0.25">
      <c r="A56" s="21">
        <v>52</v>
      </c>
      <c r="B56" s="21" t="str">
        <f>'APH KIC KIA PC'!I56</f>
        <v>Välj…</v>
      </c>
      <c r="C56" s="21" t="str">
        <f>'APH KIC KIA PC'!K56</f>
        <v>Välj…</v>
      </c>
      <c r="D56" s="30">
        <v>100</v>
      </c>
      <c r="E56" s="28">
        <v>4</v>
      </c>
      <c r="F56" s="28">
        <v>1</v>
      </c>
      <c r="G56" s="25" t="str">
        <f>'APH KIC KIA PC'!E56</f>
        <v/>
      </c>
      <c r="H56" s="35" t="s">
        <v>113</v>
      </c>
      <c r="I56" s="29"/>
      <c r="J56" s="27" t="str">
        <f>TRIM('APH KIC KIA PC'!D56)</f>
        <v/>
      </c>
      <c r="K56" s="26" t="e">
        <f>IF('APH KIC KIA PC'!K56=Tabeller!$AI$4,'4. Inköpsdata'!J56,ROUND('APH KIC KIA PC'!AB56,2))</f>
        <v>#VALUE!</v>
      </c>
      <c r="L56" s="22"/>
      <c r="M56" s="22"/>
      <c r="N56" s="35" t="s">
        <v>112</v>
      </c>
      <c r="O56" s="41"/>
      <c r="P56" s="34" t="s">
        <v>2184</v>
      </c>
      <c r="Q56" s="28">
        <v>1</v>
      </c>
      <c r="R56" s="28">
        <v>1</v>
      </c>
      <c r="S56" s="25" t="str">
        <f>'APH KIC KIA PC'!E56</f>
        <v/>
      </c>
      <c r="T56" s="35" t="s">
        <v>113</v>
      </c>
      <c r="U56" s="29"/>
      <c r="V56" s="448" t="str">
        <f>TRIM('APH KIC KIA PC'!D56)</f>
        <v/>
      </c>
      <c r="W56" s="26" t="str">
        <f>IF('APH KIC KIA PC'!AC56="",'APH KIC KIA PC'!AD56,'APH KIC KIA PC'!AC56)</f>
        <v/>
      </c>
      <c r="X56" s="22"/>
      <c r="Y56" s="22"/>
      <c r="Z56" s="35" t="s">
        <v>112</v>
      </c>
      <c r="AA56" s="7"/>
      <c r="AB56" s="30" t="s">
        <v>2185</v>
      </c>
      <c r="AC56" s="28">
        <v>1</v>
      </c>
      <c r="AD56" s="28">
        <v>1</v>
      </c>
      <c r="AE56" s="25" t="str">
        <f>'APH KIC KIA PC'!E56</f>
        <v/>
      </c>
      <c r="AF56" s="35" t="s">
        <v>113</v>
      </c>
      <c r="AG56" s="29"/>
      <c r="AH56" s="27" t="str">
        <f>TRIM('APH KIC KIA PC'!D56)</f>
        <v/>
      </c>
      <c r="AI56" s="26">
        <f>'APH KIC KIA PC'!AK56</f>
        <v>0</v>
      </c>
      <c r="AJ56" s="22"/>
      <c r="AK56" s="22"/>
      <c r="AL56" s="35" t="s">
        <v>112</v>
      </c>
    </row>
    <row r="57" spans="1:38" ht="15" x14ac:dyDescent="0.25">
      <c r="A57" s="21">
        <v>53</v>
      </c>
      <c r="B57" s="21" t="str">
        <f>'APH KIC KIA PC'!I57</f>
        <v>Välj…</v>
      </c>
      <c r="C57" s="21" t="str">
        <f>'APH KIC KIA PC'!K57</f>
        <v>Välj…</v>
      </c>
      <c r="D57" s="30">
        <v>100</v>
      </c>
      <c r="E57" s="28">
        <v>4</v>
      </c>
      <c r="F57" s="28">
        <v>1</v>
      </c>
      <c r="G57" s="25" t="str">
        <f>'APH KIC KIA PC'!E57</f>
        <v/>
      </c>
      <c r="H57" s="35" t="s">
        <v>113</v>
      </c>
      <c r="I57" s="29"/>
      <c r="J57" s="27" t="str">
        <f>TRIM('APH KIC KIA PC'!D57)</f>
        <v/>
      </c>
      <c r="K57" s="26" t="e">
        <f>IF('APH KIC KIA PC'!K57=Tabeller!$AI$4,'4. Inköpsdata'!J57,ROUND('APH KIC KIA PC'!AB57,2))</f>
        <v>#VALUE!</v>
      </c>
      <c r="L57" s="22"/>
      <c r="M57" s="22"/>
      <c r="N57" s="35" t="s">
        <v>112</v>
      </c>
      <c r="O57" s="41"/>
      <c r="P57" s="34" t="s">
        <v>2184</v>
      </c>
      <c r="Q57" s="28">
        <v>1</v>
      </c>
      <c r="R57" s="28">
        <v>1</v>
      </c>
      <c r="S57" s="25" t="str">
        <f>'APH KIC KIA PC'!E57</f>
        <v/>
      </c>
      <c r="T57" s="35" t="s">
        <v>113</v>
      </c>
      <c r="U57" s="29"/>
      <c r="V57" s="448" t="str">
        <f>TRIM('APH KIC KIA PC'!D57)</f>
        <v/>
      </c>
      <c r="W57" s="26" t="str">
        <f>IF('APH KIC KIA PC'!AC57="",'APH KIC KIA PC'!AD57,'APH KIC KIA PC'!AC57)</f>
        <v/>
      </c>
      <c r="X57" s="22"/>
      <c r="Y57" s="22"/>
      <c r="Z57" s="35" t="s">
        <v>112</v>
      </c>
      <c r="AA57" s="7"/>
      <c r="AB57" s="30" t="s">
        <v>2185</v>
      </c>
      <c r="AC57" s="28">
        <v>1</v>
      </c>
      <c r="AD57" s="28">
        <v>1</v>
      </c>
      <c r="AE57" s="25" t="str">
        <f>'APH KIC KIA PC'!E57</f>
        <v/>
      </c>
      <c r="AF57" s="35" t="s">
        <v>113</v>
      </c>
      <c r="AG57" s="29"/>
      <c r="AH57" s="27" t="str">
        <f>TRIM('APH KIC KIA PC'!D57)</f>
        <v/>
      </c>
      <c r="AI57" s="26">
        <f>'APH KIC KIA PC'!AK57</f>
        <v>0</v>
      </c>
      <c r="AJ57" s="22"/>
      <c r="AK57" s="22"/>
      <c r="AL57" s="35" t="s">
        <v>112</v>
      </c>
    </row>
    <row r="58" spans="1:38" ht="15" x14ac:dyDescent="0.25">
      <c r="A58" s="21">
        <v>54</v>
      </c>
      <c r="B58" s="21" t="str">
        <f>'APH KIC KIA PC'!I58</f>
        <v>Välj…</v>
      </c>
      <c r="C58" s="21" t="str">
        <f>'APH KIC KIA PC'!K58</f>
        <v>Välj…</v>
      </c>
      <c r="D58" s="30">
        <v>100</v>
      </c>
      <c r="E58" s="28">
        <v>4</v>
      </c>
      <c r="F58" s="28">
        <v>1</v>
      </c>
      <c r="G58" s="25" t="str">
        <f>'APH KIC KIA PC'!E58</f>
        <v/>
      </c>
      <c r="H58" s="35" t="s">
        <v>113</v>
      </c>
      <c r="I58" s="29"/>
      <c r="J58" s="27" t="str">
        <f>TRIM('APH KIC KIA PC'!D58)</f>
        <v/>
      </c>
      <c r="K58" s="26" t="e">
        <f>IF('APH KIC KIA PC'!K58=Tabeller!$AI$4,'4. Inköpsdata'!J58,ROUND('APH KIC KIA PC'!AB58,2))</f>
        <v>#VALUE!</v>
      </c>
      <c r="L58" s="22"/>
      <c r="M58" s="22"/>
      <c r="N58" s="35" t="s">
        <v>112</v>
      </c>
      <c r="O58" s="41"/>
      <c r="P58" s="34" t="s">
        <v>2184</v>
      </c>
      <c r="Q58" s="28">
        <v>1</v>
      </c>
      <c r="R58" s="28">
        <v>1</v>
      </c>
      <c r="S58" s="25" t="str">
        <f>'APH KIC KIA PC'!E58</f>
        <v/>
      </c>
      <c r="T58" s="35" t="s">
        <v>113</v>
      </c>
      <c r="U58" s="29"/>
      <c r="V58" s="448" t="str">
        <f>TRIM('APH KIC KIA PC'!D58)</f>
        <v/>
      </c>
      <c r="W58" s="26" t="str">
        <f>IF('APH KIC KIA PC'!AC58="",'APH KIC KIA PC'!AD58,'APH KIC KIA PC'!AC58)</f>
        <v/>
      </c>
      <c r="X58" s="22"/>
      <c r="Y58" s="22"/>
      <c r="Z58" s="35" t="s">
        <v>112</v>
      </c>
      <c r="AA58" s="7"/>
      <c r="AB58" s="30" t="s">
        <v>2185</v>
      </c>
      <c r="AC58" s="28">
        <v>1</v>
      </c>
      <c r="AD58" s="28">
        <v>1</v>
      </c>
      <c r="AE58" s="25" t="str">
        <f>'APH KIC KIA PC'!E58</f>
        <v/>
      </c>
      <c r="AF58" s="35" t="s">
        <v>113</v>
      </c>
      <c r="AG58" s="29"/>
      <c r="AH58" s="27" t="str">
        <f>TRIM('APH KIC KIA PC'!D58)</f>
        <v/>
      </c>
      <c r="AI58" s="26">
        <f>'APH KIC KIA PC'!AK58</f>
        <v>0</v>
      </c>
      <c r="AJ58" s="22"/>
      <c r="AK58" s="22"/>
      <c r="AL58" s="35" t="s">
        <v>112</v>
      </c>
    </row>
    <row r="59" spans="1:38" ht="15" x14ac:dyDescent="0.25">
      <c r="A59" s="21">
        <v>55</v>
      </c>
      <c r="B59" s="21" t="str">
        <f>'APH KIC KIA PC'!I59</f>
        <v>Välj…</v>
      </c>
      <c r="C59" s="21" t="str">
        <f>'APH KIC KIA PC'!K59</f>
        <v>Välj…</v>
      </c>
      <c r="D59" s="30">
        <v>100</v>
      </c>
      <c r="E59" s="28">
        <v>4</v>
      </c>
      <c r="F59" s="28">
        <v>1</v>
      </c>
      <c r="G59" s="25" t="str">
        <f>'APH KIC KIA PC'!E59</f>
        <v/>
      </c>
      <c r="H59" s="35" t="s">
        <v>113</v>
      </c>
      <c r="I59" s="29"/>
      <c r="J59" s="27" t="str">
        <f>TRIM('APH KIC KIA PC'!D59)</f>
        <v/>
      </c>
      <c r="K59" s="26" t="e">
        <f>IF('APH KIC KIA PC'!K59=Tabeller!$AI$4,'4. Inköpsdata'!J59,ROUND('APH KIC KIA PC'!AB59,2))</f>
        <v>#VALUE!</v>
      </c>
      <c r="L59" s="22"/>
      <c r="M59" s="22"/>
      <c r="N59" s="35" t="s">
        <v>112</v>
      </c>
      <c r="O59" s="41"/>
      <c r="P59" s="34" t="s">
        <v>2184</v>
      </c>
      <c r="Q59" s="28">
        <v>1</v>
      </c>
      <c r="R59" s="28">
        <v>1</v>
      </c>
      <c r="S59" s="25" t="str">
        <f>'APH KIC KIA PC'!E59</f>
        <v/>
      </c>
      <c r="T59" s="35" t="s">
        <v>113</v>
      </c>
      <c r="U59" s="29"/>
      <c r="V59" s="448" t="str">
        <f>TRIM('APH KIC KIA PC'!D59)</f>
        <v/>
      </c>
      <c r="W59" s="26" t="str">
        <f>IF('APH KIC KIA PC'!AC59="",'APH KIC KIA PC'!AD59,'APH KIC KIA PC'!AC59)</f>
        <v/>
      </c>
      <c r="X59" s="22"/>
      <c r="Y59" s="22"/>
      <c r="Z59" s="35" t="s">
        <v>112</v>
      </c>
      <c r="AA59" s="7"/>
      <c r="AB59" s="30" t="s">
        <v>2185</v>
      </c>
      <c r="AC59" s="28">
        <v>1</v>
      </c>
      <c r="AD59" s="28">
        <v>1</v>
      </c>
      <c r="AE59" s="25" t="str">
        <f>'APH KIC KIA PC'!E59</f>
        <v/>
      </c>
      <c r="AF59" s="35" t="s">
        <v>113</v>
      </c>
      <c r="AG59" s="29"/>
      <c r="AH59" s="27" t="str">
        <f>TRIM('APH KIC KIA PC'!D59)</f>
        <v/>
      </c>
      <c r="AI59" s="26">
        <f>'APH KIC KIA PC'!AK59</f>
        <v>0</v>
      </c>
      <c r="AJ59" s="22"/>
      <c r="AK59" s="22"/>
      <c r="AL59" s="35" t="s">
        <v>112</v>
      </c>
    </row>
    <row r="60" spans="1:38" ht="15" x14ac:dyDescent="0.25">
      <c r="A60" s="21">
        <v>56</v>
      </c>
      <c r="B60" s="21" t="str">
        <f>'APH KIC KIA PC'!I60</f>
        <v>Välj…</v>
      </c>
      <c r="C60" s="21" t="str">
        <f>'APH KIC KIA PC'!K60</f>
        <v>Välj…</v>
      </c>
      <c r="D60" s="30">
        <v>100</v>
      </c>
      <c r="E60" s="28">
        <v>4</v>
      </c>
      <c r="F60" s="28">
        <v>1</v>
      </c>
      <c r="G60" s="25" t="str">
        <f>'APH KIC KIA PC'!E60</f>
        <v/>
      </c>
      <c r="H60" s="35" t="s">
        <v>113</v>
      </c>
      <c r="I60" s="29"/>
      <c r="J60" s="27" t="str">
        <f>TRIM('APH KIC KIA PC'!D60)</f>
        <v/>
      </c>
      <c r="K60" s="26" t="e">
        <f>IF('APH KIC KIA PC'!K60=Tabeller!$AI$4,'4. Inköpsdata'!J60,ROUND('APH KIC KIA PC'!AB60,2))</f>
        <v>#VALUE!</v>
      </c>
      <c r="L60" s="22"/>
      <c r="M60" s="22"/>
      <c r="N60" s="35" t="s">
        <v>112</v>
      </c>
      <c r="O60" s="41"/>
      <c r="P60" s="34" t="s">
        <v>2184</v>
      </c>
      <c r="Q60" s="28">
        <v>1</v>
      </c>
      <c r="R60" s="28">
        <v>1</v>
      </c>
      <c r="S60" s="25" t="str">
        <f>'APH KIC KIA PC'!E60</f>
        <v/>
      </c>
      <c r="T60" s="35" t="s">
        <v>113</v>
      </c>
      <c r="U60" s="29"/>
      <c r="V60" s="448" t="str">
        <f>TRIM('APH KIC KIA PC'!D60)</f>
        <v/>
      </c>
      <c r="W60" s="26" t="str">
        <f>IF('APH KIC KIA PC'!AC60="",'APH KIC KIA PC'!AD60,'APH KIC KIA PC'!AC60)</f>
        <v/>
      </c>
      <c r="X60" s="22"/>
      <c r="Y60" s="22"/>
      <c r="Z60" s="35" t="s">
        <v>112</v>
      </c>
      <c r="AA60" s="7"/>
      <c r="AB60" s="30" t="s">
        <v>2185</v>
      </c>
      <c r="AC60" s="28">
        <v>1</v>
      </c>
      <c r="AD60" s="28">
        <v>1</v>
      </c>
      <c r="AE60" s="25" t="str">
        <f>'APH KIC KIA PC'!E60</f>
        <v/>
      </c>
      <c r="AF60" s="35" t="s">
        <v>113</v>
      </c>
      <c r="AG60" s="29"/>
      <c r="AH60" s="27" t="str">
        <f>TRIM('APH KIC KIA PC'!D60)</f>
        <v/>
      </c>
      <c r="AI60" s="26">
        <f>'APH KIC KIA PC'!AK60</f>
        <v>0</v>
      </c>
      <c r="AJ60" s="22"/>
      <c r="AK60" s="22"/>
      <c r="AL60" s="35" t="s">
        <v>112</v>
      </c>
    </row>
    <row r="61" spans="1:38" ht="15" x14ac:dyDescent="0.25">
      <c r="A61" s="21">
        <v>57</v>
      </c>
      <c r="B61" s="21" t="str">
        <f>'APH KIC KIA PC'!I61</f>
        <v>Välj…</v>
      </c>
      <c r="C61" s="21" t="str">
        <f>'APH KIC KIA PC'!K61</f>
        <v>Välj…</v>
      </c>
      <c r="D61" s="30">
        <v>100</v>
      </c>
      <c r="E61" s="28">
        <v>4</v>
      </c>
      <c r="F61" s="28">
        <v>1</v>
      </c>
      <c r="G61" s="25" t="str">
        <f>'APH KIC KIA PC'!E61</f>
        <v/>
      </c>
      <c r="H61" s="35" t="s">
        <v>113</v>
      </c>
      <c r="I61" s="29"/>
      <c r="J61" s="27" t="str">
        <f>TRIM('APH KIC KIA PC'!D61)</f>
        <v/>
      </c>
      <c r="K61" s="26" t="e">
        <f>IF('APH KIC KIA PC'!K61=Tabeller!$AI$4,'4. Inköpsdata'!J61,ROUND('APH KIC KIA PC'!AB61,2))</f>
        <v>#VALUE!</v>
      </c>
      <c r="L61" s="22"/>
      <c r="M61" s="22"/>
      <c r="N61" s="35" t="s">
        <v>112</v>
      </c>
      <c r="O61" s="41"/>
      <c r="P61" s="34" t="s">
        <v>2184</v>
      </c>
      <c r="Q61" s="28">
        <v>1</v>
      </c>
      <c r="R61" s="28">
        <v>1</v>
      </c>
      <c r="S61" s="25" t="str">
        <f>'APH KIC KIA PC'!E61</f>
        <v/>
      </c>
      <c r="T61" s="35" t="s">
        <v>113</v>
      </c>
      <c r="U61" s="29"/>
      <c r="V61" s="448" t="str">
        <f>TRIM('APH KIC KIA PC'!D61)</f>
        <v/>
      </c>
      <c r="W61" s="26" t="str">
        <f>IF('APH KIC KIA PC'!AC61="",'APH KIC KIA PC'!AD61,'APH KIC KIA PC'!AC61)</f>
        <v/>
      </c>
      <c r="X61" s="22"/>
      <c r="Y61" s="22"/>
      <c r="Z61" s="35" t="s">
        <v>112</v>
      </c>
      <c r="AA61" s="7"/>
      <c r="AB61" s="30" t="s">
        <v>2185</v>
      </c>
      <c r="AC61" s="28">
        <v>1</v>
      </c>
      <c r="AD61" s="28">
        <v>1</v>
      </c>
      <c r="AE61" s="25" t="str">
        <f>'APH KIC KIA PC'!E61</f>
        <v/>
      </c>
      <c r="AF61" s="35" t="s">
        <v>113</v>
      </c>
      <c r="AG61" s="29"/>
      <c r="AH61" s="27" t="str">
        <f>TRIM('APH KIC KIA PC'!D61)</f>
        <v/>
      </c>
      <c r="AI61" s="26">
        <f>'APH KIC KIA PC'!AK61</f>
        <v>0</v>
      </c>
      <c r="AJ61" s="22"/>
      <c r="AK61" s="22"/>
      <c r="AL61" s="35" t="s">
        <v>112</v>
      </c>
    </row>
    <row r="62" spans="1:38" ht="15" x14ac:dyDescent="0.25">
      <c r="A62" s="21">
        <v>58</v>
      </c>
      <c r="B62" s="21" t="str">
        <f>'APH KIC KIA PC'!I62</f>
        <v>Välj…</v>
      </c>
      <c r="C62" s="21" t="str">
        <f>'APH KIC KIA PC'!K62</f>
        <v>Välj…</v>
      </c>
      <c r="D62" s="30">
        <v>100</v>
      </c>
      <c r="E62" s="28">
        <v>4</v>
      </c>
      <c r="F62" s="28">
        <v>1</v>
      </c>
      <c r="G62" s="25" t="str">
        <f>'APH KIC KIA PC'!E62</f>
        <v/>
      </c>
      <c r="H62" s="35" t="s">
        <v>113</v>
      </c>
      <c r="I62" s="29"/>
      <c r="J62" s="27" t="str">
        <f>TRIM('APH KIC KIA PC'!D62)</f>
        <v/>
      </c>
      <c r="K62" s="26" t="e">
        <f>IF('APH KIC KIA PC'!K62=Tabeller!$AI$4,'4. Inköpsdata'!J62,ROUND('APH KIC KIA PC'!AB62,2))</f>
        <v>#VALUE!</v>
      </c>
      <c r="L62" s="22"/>
      <c r="M62" s="22"/>
      <c r="N62" s="35" t="s">
        <v>112</v>
      </c>
      <c r="O62" s="41"/>
      <c r="P62" s="34" t="s">
        <v>2184</v>
      </c>
      <c r="Q62" s="28">
        <v>1</v>
      </c>
      <c r="R62" s="28">
        <v>1</v>
      </c>
      <c r="S62" s="25" t="str">
        <f>'APH KIC KIA PC'!E62</f>
        <v/>
      </c>
      <c r="T62" s="35" t="s">
        <v>113</v>
      </c>
      <c r="U62" s="29"/>
      <c r="V62" s="448" t="str">
        <f>TRIM('APH KIC KIA PC'!D62)</f>
        <v/>
      </c>
      <c r="W62" s="26" t="str">
        <f>IF('APH KIC KIA PC'!AC62="",'APH KIC KIA PC'!AD62,'APH KIC KIA PC'!AC62)</f>
        <v/>
      </c>
      <c r="X62" s="22"/>
      <c r="Y62" s="22"/>
      <c r="Z62" s="35" t="s">
        <v>112</v>
      </c>
      <c r="AA62" s="7"/>
      <c r="AB62" s="30" t="s">
        <v>2185</v>
      </c>
      <c r="AC62" s="28">
        <v>1</v>
      </c>
      <c r="AD62" s="28">
        <v>1</v>
      </c>
      <c r="AE62" s="25" t="str">
        <f>'APH KIC KIA PC'!E62</f>
        <v/>
      </c>
      <c r="AF62" s="35" t="s">
        <v>113</v>
      </c>
      <c r="AG62" s="29"/>
      <c r="AH62" s="27" t="str">
        <f>TRIM('APH KIC KIA PC'!D62)</f>
        <v/>
      </c>
      <c r="AI62" s="26">
        <f>'APH KIC KIA PC'!AK62</f>
        <v>0</v>
      </c>
      <c r="AJ62" s="22"/>
      <c r="AK62" s="22"/>
      <c r="AL62" s="35" t="s">
        <v>112</v>
      </c>
    </row>
    <row r="63" spans="1:38" ht="15" x14ac:dyDescent="0.25">
      <c r="A63" s="21">
        <v>59</v>
      </c>
      <c r="B63" s="21" t="str">
        <f>'APH KIC KIA PC'!I63</f>
        <v>Välj…</v>
      </c>
      <c r="C63" s="21" t="str">
        <f>'APH KIC KIA PC'!K63</f>
        <v>Välj…</v>
      </c>
      <c r="D63" s="30">
        <v>100</v>
      </c>
      <c r="E63" s="28">
        <v>4</v>
      </c>
      <c r="F63" s="28">
        <v>1</v>
      </c>
      <c r="G63" s="25" t="str">
        <f>'APH KIC KIA PC'!E63</f>
        <v/>
      </c>
      <c r="H63" s="35" t="s">
        <v>113</v>
      </c>
      <c r="I63" s="29"/>
      <c r="J63" s="27" t="str">
        <f>TRIM('APH KIC KIA PC'!D63)</f>
        <v/>
      </c>
      <c r="K63" s="26" t="e">
        <f>IF('APH KIC KIA PC'!K63=Tabeller!$AI$4,'4. Inköpsdata'!J63,ROUND('APH KIC KIA PC'!AB63,2))</f>
        <v>#VALUE!</v>
      </c>
      <c r="L63" s="22"/>
      <c r="M63" s="22"/>
      <c r="N63" s="35" t="s">
        <v>112</v>
      </c>
      <c r="O63" s="41"/>
      <c r="P63" s="34" t="s">
        <v>2184</v>
      </c>
      <c r="Q63" s="28">
        <v>1</v>
      </c>
      <c r="R63" s="28">
        <v>1</v>
      </c>
      <c r="S63" s="25" t="str">
        <f>'APH KIC KIA PC'!E63</f>
        <v/>
      </c>
      <c r="T63" s="35" t="s">
        <v>113</v>
      </c>
      <c r="U63" s="29"/>
      <c r="V63" s="448" t="str">
        <f>TRIM('APH KIC KIA PC'!D63)</f>
        <v/>
      </c>
      <c r="W63" s="26" t="str">
        <f>IF('APH KIC KIA PC'!AC63="",'APH KIC KIA PC'!AD63,'APH KIC KIA PC'!AC63)</f>
        <v/>
      </c>
      <c r="X63" s="22"/>
      <c r="Y63" s="22"/>
      <c r="Z63" s="35" t="s">
        <v>112</v>
      </c>
      <c r="AA63" s="7"/>
      <c r="AB63" s="30" t="s">
        <v>2185</v>
      </c>
      <c r="AC63" s="28">
        <v>1</v>
      </c>
      <c r="AD63" s="28">
        <v>1</v>
      </c>
      <c r="AE63" s="25" t="str">
        <f>'APH KIC KIA PC'!E63</f>
        <v/>
      </c>
      <c r="AF63" s="35" t="s">
        <v>113</v>
      </c>
      <c r="AG63" s="29"/>
      <c r="AH63" s="27" t="str">
        <f>TRIM('APH KIC KIA PC'!D63)</f>
        <v/>
      </c>
      <c r="AI63" s="26">
        <f>'APH KIC KIA PC'!AK63</f>
        <v>0</v>
      </c>
      <c r="AJ63" s="22"/>
      <c r="AK63" s="22"/>
      <c r="AL63" s="35" t="s">
        <v>112</v>
      </c>
    </row>
    <row r="64" spans="1:38" ht="15" x14ac:dyDescent="0.25">
      <c r="A64" s="21">
        <v>60</v>
      </c>
      <c r="B64" s="21" t="str">
        <f>'APH KIC KIA PC'!I64</f>
        <v>Välj…</v>
      </c>
      <c r="C64" s="21" t="str">
        <f>'APH KIC KIA PC'!K64</f>
        <v>Välj…</v>
      </c>
      <c r="D64" s="30">
        <v>100</v>
      </c>
      <c r="E64" s="28">
        <v>4</v>
      </c>
      <c r="F64" s="28">
        <v>1</v>
      </c>
      <c r="G64" s="25" t="str">
        <f>'APH KIC KIA PC'!E64</f>
        <v/>
      </c>
      <c r="H64" s="35" t="s">
        <v>113</v>
      </c>
      <c r="I64" s="29"/>
      <c r="J64" s="27" t="str">
        <f>TRIM('APH KIC KIA PC'!D64)</f>
        <v/>
      </c>
      <c r="K64" s="26" t="e">
        <f>IF('APH KIC KIA PC'!K64=Tabeller!$AI$4,'4. Inköpsdata'!J64,ROUND('APH KIC KIA PC'!AB64,2))</f>
        <v>#VALUE!</v>
      </c>
      <c r="L64" s="22"/>
      <c r="M64" s="22"/>
      <c r="N64" s="35" t="s">
        <v>112</v>
      </c>
      <c r="O64" s="41"/>
      <c r="P64" s="34" t="s">
        <v>2184</v>
      </c>
      <c r="Q64" s="28">
        <v>1</v>
      </c>
      <c r="R64" s="28">
        <v>1</v>
      </c>
      <c r="S64" s="25" t="str">
        <f>'APH KIC KIA PC'!E64</f>
        <v/>
      </c>
      <c r="T64" s="35" t="s">
        <v>113</v>
      </c>
      <c r="U64" s="29"/>
      <c r="V64" s="448" t="str">
        <f>TRIM('APH KIC KIA PC'!D64)</f>
        <v/>
      </c>
      <c r="W64" s="26" t="str">
        <f>IF('APH KIC KIA PC'!AC64="",'APH KIC KIA PC'!AD64,'APH KIC KIA PC'!AC64)</f>
        <v/>
      </c>
      <c r="X64" s="22"/>
      <c r="Y64" s="22"/>
      <c r="Z64" s="35" t="s">
        <v>112</v>
      </c>
      <c r="AA64" s="7"/>
      <c r="AB64" s="30" t="s">
        <v>2185</v>
      </c>
      <c r="AC64" s="28">
        <v>1</v>
      </c>
      <c r="AD64" s="28">
        <v>1</v>
      </c>
      <c r="AE64" s="25" t="str">
        <f>'APH KIC KIA PC'!E64</f>
        <v/>
      </c>
      <c r="AF64" s="35" t="s">
        <v>113</v>
      </c>
      <c r="AG64" s="29"/>
      <c r="AH64" s="27" t="str">
        <f>TRIM('APH KIC KIA PC'!D64)</f>
        <v/>
      </c>
      <c r="AI64" s="26">
        <f>'APH KIC KIA PC'!AK64</f>
        <v>0</v>
      </c>
      <c r="AJ64" s="22"/>
      <c r="AK64" s="22"/>
      <c r="AL64" s="35" t="s">
        <v>112</v>
      </c>
    </row>
    <row r="65" spans="1:38" ht="15" x14ac:dyDescent="0.25">
      <c r="A65" s="21">
        <v>61</v>
      </c>
      <c r="B65" s="21" t="str">
        <f>'APH KIC KIA PC'!I65</f>
        <v>Välj…</v>
      </c>
      <c r="C65" s="21" t="str">
        <f>'APH KIC KIA PC'!K65</f>
        <v>Välj…</v>
      </c>
      <c r="D65" s="30">
        <v>100</v>
      </c>
      <c r="E65" s="28">
        <v>4</v>
      </c>
      <c r="F65" s="28">
        <v>1</v>
      </c>
      <c r="G65" s="25" t="str">
        <f>'APH KIC KIA PC'!E65</f>
        <v/>
      </c>
      <c r="H65" s="35" t="s">
        <v>113</v>
      </c>
      <c r="I65" s="29"/>
      <c r="J65" s="27" t="str">
        <f>TRIM('APH KIC KIA PC'!D65)</f>
        <v/>
      </c>
      <c r="K65" s="26" t="e">
        <f>IF('APH KIC KIA PC'!K65=Tabeller!$AI$4,'4. Inköpsdata'!J65,ROUND('APH KIC KIA PC'!AB65,2))</f>
        <v>#VALUE!</v>
      </c>
      <c r="L65" s="22"/>
      <c r="M65" s="22"/>
      <c r="N65" s="35" t="s">
        <v>112</v>
      </c>
      <c r="O65" s="41"/>
      <c r="P65" s="34" t="s">
        <v>2184</v>
      </c>
      <c r="Q65" s="28">
        <v>1</v>
      </c>
      <c r="R65" s="28">
        <v>1</v>
      </c>
      <c r="S65" s="25" t="str">
        <f>'APH KIC KIA PC'!E65</f>
        <v/>
      </c>
      <c r="T65" s="35" t="s">
        <v>113</v>
      </c>
      <c r="U65" s="29"/>
      <c r="V65" s="448" t="str">
        <f>TRIM('APH KIC KIA PC'!D65)</f>
        <v/>
      </c>
      <c r="W65" s="26" t="str">
        <f>IF('APH KIC KIA PC'!AC65="",'APH KIC KIA PC'!AD65,'APH KIC KIA PC'!AC65)</f>
        <v/>
      </c>
      <c r="X65" s="22"/>
      <c r="Y65" s="22"/>
      <c r="Z65" s="35" t="s">
        <v>112</v>
      </c>
      <c r="AA65" s="7"/>
      <c r="AB65" s="30" t="s">
        <v>2185</v>
      </c>
      <c r="AC65" s="28">
        <v>1</v>
      </c>
      <c r="AD65" s="28">
        <v>1</v>
      </c>
      <c r="AE65" s="25" t="str">
        <f>'APH KIC KIA PC'!E65</f>
        <v/>
      </c>
      <c r="AF65" s="35" t="s">
        <v>113</v>
      </c>
      <c r="AG65" s="29"/>
      <c r="AH65" s="27" t="str">
        <f>TRIM('APH KIC KIA PC'!D65)</f>
        <v/>
      </c>
      <c r="AI65" s="26">
        <f>'APH KIC KIA PC'!AK65</f>
        <v>0</v>
      </c>
      <c r="AJ65" s="22"/>
      <c r="AK65" s="22"/>
      <c r="AL65" s="35" t="s">
        <v>112</v>
      </c>
    </row>
    <row r="66" spans="1:38" ht="15" x14ac:dyDescent="0.25">
      <c r="A66" s="21">
        <v>62</v>
      </c>
      <c r="B66" s="21" t="str">
        <f>'APH KIC KIA PC'!I66</f>
        <v>Välj…</v>
      </c>
      <c r="C66" s="21" t="str">
        <f>'APH KIC KIA PC'!K66</f>
        <v>Välj…</v>
      </c>
      <c r="D66" s="30">
        <v>100</v>
      </c>
      <c r="E66" s="28">
        <v>4</v>
      </c>
      <c r="F66" s="28">
        <v>1</v>
      </c>
      <c r="G66" s="25" t="str">
        <f>'APH KIC KIA PC'!E66</f>
        <v/>
      </c>
      <c r="H66" s="35" t="s">
        <v>113</v>
      </c>
      <c r="I66" s="29"/>
      <c r="J66" s="27" t="str">
        <f>TRIM('APH KIC KIA PC'!D66)</f>
        <v/>
      </c>
      <c r="K66" s="26" t="e">
        <f>IF('APH KIC KIA PC'!K66=Tabeller!$AI$4,'4. Inköpsdata'!J66,ROUND('APH KIC KIA PC'!AB66,2))</f>
        <v>#VALUE!</v>
      </c>
      <c r="L66" s="22"/>
      <c r="M66" s="22"/>
      <c r="N66" s="35" t="s">
        <v>112</v>
      </c>
      <c r="O66" s="41"/>
      <c r="P66" s="34" t="s">
        <v>2184</v>
      </c>
      <c r="Q66" s="28">
        <v>1</v>
      </c>
      <c r="R66" s="28">
        <v>1</v>
      </c>
      <c r="S66" s="25" t="str">
        <f>'APH KIC KIA PC'!E66</f>
        <v/>
      </c>
      <c r="T66" s="35" t="s">
        <v>113</v>
      </c>
      <c r="U66" s="29"/>
      <c r="V66" s="448" t="str">
        <f>TRIM('APH KIC KIA PC'!D66)</f>
        <v/>
      </c>
      <c r="W66" s="26" t="str">
        <f>IF('APH KIC KIA PC'!AC66="",'APH KIC KIA PC'!AD66,'APH KIC KIA PC'!AC66)</f>
        <v/>
      </c>
      <c r="X66" s="22"/>
      <c r="Y66" s="22"/>
      <c r="Z66" s="35" t="s">
        <v>112</v>
      </c>
      <c r="AA66" s="7"/>
      <c r="AB66" s="30" t="s">
        <v>2185</v>
      </c>
      <c r="AC66" s="28">
        <v>1</v>
      </c>
      <c r="AD66" s="28">
        <v>1</v>
      </c>
      <c r="AE66" s="25" t="str">
        <f>'APH KIC KIA PC'!E66</f>
        <v/>
      </c>
      <c r="AF66" s="35" t="s">
        <v>113</v>
      </c>
      <c r="AG66" s="29"/>
      <c r="AH66" s="27" t="str">
        <f>TRIM('APH KIC KIA PC'!D66)</f>
        <v/>
      </c>
      <c r="AI66" s="26">
        <f>'APH KIC KIA PC'!AK66</f>
        <v>0</v>
      </c>
      <c r="AJ66" s="22"/>
      <c r="AK66" s="22"/>
      <c r="AL66" s="35" t="s">
        <v>112</v>
      </c>
    </row>
    <row r="67" spans="1:38" ht="15" x14ac:dyDescent="0.25">
      <c r="A67" s="21">
        <v>63</v>
      </c>
      <c r="B67" s="21" t="str">
        <f>'APH KIC KIA PC'!I67</f>
        <v>Välj…</v>
      </c>
      <c r="C67" s="21" t="str">
        <f>'APH KIC KIA PC'!K67</f>
        <v>Välj…</v>
      </c>
      <c r="D67" s="30">
        <v>100</v>
      </c>
      <c r="E67" s="28">
        <v>4</v>
      </c>
      <c r="F67" s="28">
        <v>1</v>
      </c>
      <c r="G67" s="25" t="str">
        <f>'APH KIC KIA PC'!E67</f>
        <v/>
      </c>
      <c r="H67" s="35" t="s">
        <v>113</v>
      </c>
      <c r="I67" s="29"/>
      <c r="J67" s="27" t="str">
        <f>TRIM('APH KIC KIA PC'!D67)</f>
        <v/>
      </c>
      <c r="K67" s="26" t="e">
        <f>IF('APH KIC KIA PC'!K67=Tabeller!$AI$4,'4. Inköpsdata'!J67,ROUND('APH KIC KIA PC'!AB67,2))</f>
        <v>#VALUE!</v>
      </c>
      <c r="L67" s="22"/>
      <c r="M67" s="22"/>
      <c r="N67" s="35" t="s">
        <v>112</v>
      </c>
      <c r="O67" s="41"/>
      <c r="P67" s="34" t="s">
        <v>2184</v>
      </c>
      <c r="Q67" s="28">
        <v>1</v>
      </c>
      <c r="R67" s="28">
        <v>1</v>
      </c>
      <c r="S67" s="25" t="str">
        <f>'APH KIC KIA PC'!E67</f>
        <v/>
      </c>
      <c r="T67" s="35" t="s">
        <v>113</v>
      </c>
      <c r="U67" s="29"/>
      <c r="V67" s="448" t="str">
        <f>TRIM('APH KIC KIA PC'!D67)</f>
        <v/>
      </c>
      <c r="W67" s="26" t="str">
        <f>IF('APH KIC KIA PC'!AC67="",'APH KIC KIA PC'!AD67,'APH KIC KIA PC'!AC67)</f>
        <v/>
      </c>
      <c r="X67" s="22"/>
      <c r="Y67" s="22"/>
      <c r="Z67" s="35" t="s">
        <v>112</v>
      </c>
      <c r="AA67" s="7"/>
      <c r="AB67" s="30" t="s">
        <v>2185</v>
      </c>
      <c r="AC67" s="28">
        <v>1</v>
      </c>
      <c r="AD67" s="28">
        <v>1</v>
      </c>
      <c r="AE67" s="25" t="str">
        <f>'APH KIC KIA PC'!E67</f>
        <v/>
      </c>
      <c r="AF67" s="35" t="s">
        <v>113</v>
      </c>
      <c r="AG67" s="29"/>
      <c r="AH67" s="27" t="str">
        <f>TRIM('APH KIC KIA PC'!D67)</f>
        <v/>
      </c>
      <c r="AI67" s="26">
        <f>'APH KIC KIA PC'!AK67</f>
        <v>0</v>
      </c>
      <c r="AJ67" s="22"/>
      <c r="AK67" s="22"/>
      <c r="AL67" s="35" t="s">
        <v>112</v>
      </c>
    </row>
    <row r="68" spans="1:38" ht="15" x14ac:dyDescent="0.25">
      <c r="A68" s="21">
        <v>64</v>
      </c>
      <c r="B68" s="21" t="str">
        <f>'APH KIC KIA PC'!I68</f>
        <v>Välj…</v>
      </c>
      <c r="C68" s="21" t="str">
        <f>'APH KIC KIA PC'!K68</f>
        <v>Välj…</v>
      </c>
      <c r="D68" s="30">
        <v>100</v>
      </c>
      <c r="E68" s="28">
        <v>4</v>
      </c>
      <c r="F68" s="28">
        <v>1</v>
      </c>
      <c r="G68" s="25" t="str">
        <f>'APH KIC KIA PC'!E68</f>
        <v/>
      </c>
      <c r="H68" s="35" t="s">
        <v>113</v>
      </c>
      <c r="I68" s="29"/>
      <c r="J68" s="27" t="str">
        <f>TRIM('APH KIC KIA PC'!D68)</f>
        <v/>
      </c>
      <c r="K68" s="26" t="e">
        <f>IF('APH KIC KIA PC'!K68=Tabeller!$AI$4,'4. Inköpsdata'!J68,ROUND('APH KIC KIA PC'!AB68,2))</f>
        <v>#VALUE!</v>
      </c>
      <c r="L68" s="22"/>
      <c r="M68" s="22"/>
      <c r="N68" s="35" t="s">
        <v>112</v>
      </c>
      <c r="O68" s="41"/>
      <c r="P68" s="34" t="s">
        <v>2184</v>
      </c>
      <c r="Q68" s="28">
        <v>1</v>
      </c>
      <c r="R68" s="28">
        <v>1</v>
      </c>
      <c r="S68" s="25" t="str">
        <f>'APH KIC KIA PC'!E68</f>
        <v/>
      </c>
      <c r="T68" s="35" t="s">
        <v>113</v>
      </c>
      <c r="U68" s="29"/>
      <c r="V68" s="448" t="str">
        <f>TRIM('APH KIC KIA PC'!D68)</f>
        <v/>
      </c>
      <c r="W68" s="26" t="str">
        <f>IF('APH KIC KIA PC'!AC68="",'APH KIC KIA PC'!AD68,'APH KIC KIA PC'!AC68)</f>
        <v/>
      </c>
      <c r="X68" s="22"/>
      <c r="Y68" s="22"/>
      <c r="Z68" s="35" t="s">
        <v>112</v>
      </c>
      <c r="AA68" s="7"/>
      <c r="AB68" s="30" t="s">
        <v>2185</v>
      </c>
      <c r="AC68" s="28">
        <v>1</v>
      </c>
      <c r="AD68" s="28">
        <v>1</v>
      </c>
      <c r="AE68" s="25" t="str">
        <f>'APH KIC KIA PC'!E68</f>
        <v/>
      </c>
      <c r="AF68" s="35" t="s">
        <v>113</v>
      </c>
      <c r="AG68" s="29"/>
      <c r="AH68" s="27" t="str">
        <f>TRIM('APH KIC KIA PC'!D68)</f>
        <v/>
      </c>
      <c r="AI68" s="26">
        <f>'APH KIC KIA PC'!AK68</f>
        <v>0</v>
      </c>
      <c r="AJ68" s="22"/>
      <c r="AK68" s="22"/>
      <c r="AL68" s="35" t="s">
        <v>112</v>
      </c>
    </row>
    <row r="69" spans="1:38" ht="15" x14ac:dyDescent="0.25">
      <c r="A69" s="21">
        <v>65</v>
      </c>
      <c r="B69" s="21" t="str">
        <f>'APH KIC KIA PC'!I69</f>
        <v>Välj…</v>
      </c>
      <c r="C69" s="21" t="str">
        <f>'APH KIC KIA PC'!K69</f>
        <v>Välj…</v>
      </c>
      <c r="D69" s="30">
        <v>100</v>
      </c>
      <c r="E69" s="28">
        <v>4</v>
      </c>
      <c r="F69" s="28">
        <v>1</v>
      </c>
      <c r="G69" s="25" t="str">
        <f>'APH KIC KIA PC'!E69</f>
        <v/>
      </c>
      <c r="H69" s="35" t="s">
        <v>113</v>
      </c>
      <c r="I69" s="29"/>
      <c r="J69" s="27" t="str">
        <f>TRIM('APH KIC KIA PC'!D69)</f>
        <v/>
      </c>
      <c r="K69" s="26" t="e">
        <f>IF('APH KIC KIA PC'!K69=Tabeller!$AI$4,'4. Inköpsdata'!J69,ROUND('APH KIC KIA PC'!AB69,2))</f>
        <v>#VALUE!</v>
      </c>
      <c r="L69" s="22"/>
      <c r="M69" s="22"/>
      <c r="N69" s="35" t="s">
        <v>112</v>
      </c>
      <c r="O69" s="41"/>
      <c r="P69" s="34" t="s">
        <v>2184</v>
      </c>
      <c r="Q69" s="28">
        <v>1</v>
      </c>
      <c r="R69" s="28">
        <v>1</v>
      </c>
      <c r="S69" s="25" t="str">
        <f>'APH KIC KIA PC'!E69</f>
        <v/>
      </c>
      <c r="T69" s="35" t="s">
        <v>113</v>
      </c>
      <c r="U69" s="29"/>
      <c r="V69" s="448" t="str">
        <f>TRIM('APH KIC KIA PC'!D69)</f>
        <v/>
      </c>
      <c r="W69" s="26" t="str">
        <f>IF('APH KIC KIA PC'!AC69="",'APH KIC KIA PC'!AD69,'APH KIC KIA PC'!AC69)</f>
        <v/>
      </c>
      <c r="X69" s="22"/>
      <c r="Y69" s="22"/>
      <c r="Z69" s="35" t="s">
        <v>112</v>
      </c>
      <c r="AA69" s="7"/>
      <c r="AB69" s="30" t="s">
        <v>2185</v>
      </c>
      <c r="AC69" s="28">
        <v>1</v>
      </c>
      <c r="AD69" s="28">
        <v>1</v>
      </c>
      <c r="AE69" s="25" t="str">
        <f>'APH KIC KIA PC'!E69</f>
        <v/>
      </c>
      <c r="AF69" s="35" t="s">
        <v>113</v>
      </c>
      <c r="AG69" s="29"/>
      <c r="AH69" s="27" t="str">
        <f>TRIM('APH KIC KIA PC'!D69)</f>
        <v/>
      </c>
      <c r="AI69" s="26">
        <f>'APH KIC KIA PC'!AK69</f>
        <v>0</v>
      </c>
      <c r="AJ69" s="22"/>
      <c r="AK69" s="22"/>
      <c r="AL69" s="35" t="s">
        <v>112</v>
      </c>
    </row>
    <row r="70" spans="1:38" ht="15" x14ac:dyDescent="0.25">
      <c r="A70" s="21">
        <v>66</v>
      </c>
      <c r="B70" s="21" t="str">
        <f>'APH KIC KIA PC'!I70</f>
        <v>Välj…</v>
      </c>
      <c r="C70" s="21" t="str">
        <f>'APH KIC KIA PC'!K70</f>
        <v>Välj…</v>
      </c>
      <c r="D70" s="30">
        <v>100</v>
      </c>
      <c r="E70" s="28">
        <v>4</v>
      </c>
      <c r="F70" s="28">
        <v>1</v>
      </c>
      <c r="G70" s="25" t="str">
        <f>'APH KIC KIA PC'!E70</f>
        <v/>
      </c>
      <c r="H70" s="35" t="s">
        <v>113</v>
      </c>
      <c r="I70" s="29"/>
      <c r="J70" s="27" t="str">
        <f>TRIM('APH KIC KIA PC'!D70)</f>
        <v/>
      </c>
      <c r="K70" s="26" t="e">
        <f>IF('APH KIC KIA PC'!K70=Tabeller!$AI$4,'4. Inköpsdata'!J70,ROUND('APH KIC KIA PC'!AB70,2))</f>
        <v>#VALUE!</v>
      </c>
      <c r="L70" s="22"/>
      <c r="M70" s="22"/>
      <c r="N70" s="35" t="s">
        <v>112</v>
      </c>
      <c r="O70" s="41"/>
      <c r="P70" s="34" t="s">
        <v>2184</v>
      </c>
      <c r="Q70" s="28">
        <v>1</v>
      </c>
      <c r="R70" s="28">
        <v>1</v>
      </c>
      <c r="S70" s="25" t="str">
        <f>'APH KIC KIA PC'!E70</f>
        <v/>
      </c>
      <c r="T70" s="35" t="s">
        <v>113</v>
      </c>
      <c r="U70" s="29"/>
      <c r="V70" s="448" t="str">
        <f>TRIM('APH KIC KIA PC'!D70)</f>
        <v/>
      </c>
      <c r="W70" s="26" t="str">
        <f>IF('APH KIC KIA PC'!AC70="",'APH KIC KIA PC'!AD70,'APH KIC KIA PC'!AC70)</f>
        <v/>
      </c>
      <c r="X70" s="22"/>
      <c r="Y70" s="22"/>
      <c r="Z70" s="35" t="s">
        <v>112</v>
      </c>
      <c r="AA70" s="7"/>
      <c r="AB70" s="30" t="s">
        <v>2185</v>
      </c>
      <c r="AC70" s="28">
        <v>1</v>
      </c>
      <c r="AD70" s="28">
        <v>1</v>
      </c>
      <c r="AE70" s="25" t="str">
        <f>'APH KIC KIA PC'!E70</f>
        <v/>
      </c>
      <c r="AF70" s="35" t="s">
        <v>113</v>
      </c>
      <c r="AG70" s="29"/>
      <c r="AH70" s="27" t="str">
        <f>TRIM('APH KIC KIA PC'!D70)</f>
        <v/>
      </c>
      <c r="AI70" s="26">
        <f>'APH KIC KIA PC'!AK70</f>
        <v>0</v>
      </c>
      <c r="AJ70" s="22"/>
      <c r="AK70" s="22"/>
      <c r="AL70" s="35" t="s">
        <v>112</v>
      </c>
    </row>
    <row r="71" spans="1:38" ht="15" x14ac:dyDescent="0.25">
      <c r="A71" s="21">
        <v>67</v>
      </c>
      <c r="B71" s="21" t="str">
        <f>'APH KIC KIA PC'!I71</f>
        <v>Välj…</v>
      </c>
      <c r="C71" s="21" t="str">
        <f>'APH KIC KIA PC'!K71</f>
        <v>Välj…</v>
      </c>
      <c r="D71" s="30">
        <v>100</v>
      </c>
      <c r="E71" s="28">
        <v>4</v>
      </c>
      <c r="F71" s="28">
        <v>1</v>
      </c>
      <c r="G71" s="25" t="str">
        <f>'APH KIC KIA PC'!E71</f>
        <v/>
      </c>
      <c r="H71" s="35" t="s">
        <v>113</v>
      </c>
      <c r="I71" s="29"/>
      <c r="J71" s="27" t="str">
        <f>TRIM('APH KIC KIA PC'!D71)</f>
        <v/>
      </c>
      <c r="K71" s="26" t="e">
        <f>IF('APH KIC KIA PC'!K71=Tabeller!$AI$4,'4. Inköpsdata'!J71,ROUND('APH KIC KIA PC'!AB71,2))</f>
        <v>#VALUE!</v>
      </c>
      <c r="L71" s="22"/>
      <c r="M71" s="22"/>
      <c r="N71" s="35" t="s">
        <v>112</v>
      </c>
      <c r="O71" s="41"/>
      <c r="P71" s="34" t="s">
        <v>2184</v>
      </c>
      <c r="Q71" s="28">
        <v>1</v>
      </c>
      <c r="R71" s="28">
        <v>1</v>
      </c>
      <c r="S71" s="25" t="str">
        <f>'APH KIC KIA PC'!E71</f>
        <v/>
      </c>
      <c r="T71" s="35" t="s">
        <v>113</v>
      </c>
      <c r="U71" s="29"/>
      <c r="V71" s="448" t="str">
        <f>TRIM('APH KIC KIA PC'!D71)</f>
        <v/>
      </c>
      <c r="W71" s="26" t="str">
        <f>IF('APH KIC KIA PC'!AC71="",'APH KIC KIA PC'!AD71,'APH KIC KIA PC'!AC71)</f>
        <v/>
      </c>
      <c r="X71" s="22"/>
      <c r="Y71" s="22"/>
      <c r="Z71" s="35" t="s">
        <v>112</v>
      </c>
      <c r="AA71" s="7"/>
      <c r="AB71" s="30" t="s">
        <v>2185</v>
      </c>
      <c r="AC71" s="28">
        <v>1</v>
      </c>
      <c r="AD71" s="28">
        <v>1</v>
      </c>
      <c r="AE71" s="25" t="str">
        <f>'APH KIC KIA PC'!E71</f>
        <v/>
      </c>
      <c r="AF71" s="35" t="s">
        <v>113</v>
      </c>
      <c r="AG71" s="29"/>
      <c r="AH71" s="27" t="str">
        <f>TRIM('APH KIC KIA PC'!D71)</f>
        <v/>
      </c>
      <c r="AI71" s="26">
        <f>'APH KIC KIA PC'!AK71</f>
        <v>0</v>
      </c>
      <c r="AJ71" s="22"/>
      <c r="AK71" s="22"/>
      <c r="AL71" s="35" t="s">
        <v>112</v>
      </c>
    </row>
    <row r="72" spans="1:38" ht="15" x14ac:dyDescent="0.25">
      <c r="A72" s="21">
        <v>68</v>
      </c>
      <c r="B72" s="21" t="str">
        <f>'APH KIC KIA PC'!I72</f>
        <v>Välj…</v>
      </c>
      <c r="C72" s="21" t="str">
        <f>'APH KIC KIA PC'!K72</f>
        <v>Välj…</v>
      </c>
      <c r="D72" s="30">
        <v>100</v>
      </c>
      <c r="E72" s="28">
        <v>4</v>
      </c>
      <c r="F72" s="28">
        <v>1</v>
      </c>
      <c r="G72" s="25" t="str">
        <f>'APH KIC KIA PC'!E72</f>
        <v/>
      </c>
      <c r="H72" s="35" t="s">
        <v>113</v>
      </c>
      <c r="I72" s="29"/>
      <c r="J72" s="27" t="str">
        <f>TRIM('APH KIC KIA PC'!D72)</f>
        <v/>
      </c>
      <c r="K72" s="26" t="e">
        <f>IF('APH KIC KIA PC'!K72=Tabeller!$AI$4,'4. Inköpsdata'!J72,ROUND('APH KIC KIA PC'!AB72,2))</f>
        <v>#VALUE!</v>
      </c>
      <c r="L72" s="22"/>
      <c r="M72" s="22"/>
      <c r="N72" s="35" t="s">
        <v>112</v>
      </c>
      <c r="O72" s="41"/>
      <c r="P72" s="34" t="s">
        <v>2184</v>
      </c>
      <c r="Q72" s="28">
        <v>1</v>
      </c>
      <c r="R72" s="28">
        <v>1</v>
      </c>
      <c r="S72" s="25" t="str">
        <f>'APH KIC KIA PC'!E72</f>
        <v/>
      </c>
      <c r="T72" s="35" t="s">
        <v>113</v>
      </c>
      <c r="U72" s="29"/>
      <c r="V72" s="448" t="str">
        <f>TRIM('APH KIC KIA PC'!D72)</f>
        <v/>
      </c>
      <c r="W72" s="26" t="str">
        <f>IF('APH KIC KIA PC'!AC72="",'APH KIC KIA PC'!AD72,'APH KIC KIA PC'!AC72)</f>
        <v/>
      </c>
      <c r="X72" s="22"/>
      <c r="Y72" s="22"/>
      <c r="Z72" s="35" t="s">
        <v>112</v>
      </c>
      <c r="AA72" s="7"/>
      <c r="AB72" s="30" t="s">
        <v>2185</v>
      </c>
      <c r="AC72" s="28">
        <v>1</v>
      </c>
      <c r="AD72" s="28">
        <v>1</v>
      </c>
      <c r="AE72" s="25" t="str">
        <f>'APH KIC KIA PC'!E72</f>
        <v/>
      </c>
      <c r="AF72" s="35" t="s">
        <v>113</v>
      </c>
      <c r="AG72" s="29"/>
      <c r="AH72" s="27" t="str">
        <f>TRIM('APH KIC KIA PC'!D72)</f>
        <v/>
      </c>
      <c r="AI72" s="26">
        <f>'APH KIC KIA PC'!AK72</f>
        <v>0</v>
      </c>
      <c r="AJ72" s="22"/>
      <c r="AK72" s="22"/>
      <c r="AL72" s="35" t="s">
        <v>112</v>
      </c>
    </row>
    <row r="73" spans="1:38" ht="15" x14ac:dyDescent="0.25">
      <c r="A73" s="21">
        <v>69</v>
      </c>
      <c r="B73" s="21" t="str">
        <f>'APH KIC KIA PC'!I73</f>
        <v>Välj…</v>
      </c>
      <c r="C73" s="21" t="str">
        <f>'APH KIC KIA PC'!K73</f>
        <v>Välj…</v>
      </c>
      <c r="D73" s="30">
        <v>100</v>
      </c>
      <c r="E73" s="28">
        <v>4</v>
      </c>
      <c r="F73" s="28">
        <v>1</v>
      </c>
      <c r="G73" s="25" t="str">
        <f>'APH KIC KIA PC'!E73</f>
        <v/>
      </c>
      <c r="H73" s="35" t="s">
        <v>113</v>
      </c>
      <c r="I73" s="29"/>
      <c r="J73" s="27" t="str">
        <f>TRIM('APH KIC KIA PC'!D73)</f>
        <v/>
      </c>
      <c r="K73" s="26" t="e">
        <f>IF('APH KIC KIA PC'!K73=Tabeller!$AI$4,'4. Inköpsdata'!J73,ROUND('APH KIC KIA PC'!AB73,2))</f>
        <v>#VALUE!</v>
      </c>
      <c r="L73" s="22"/>
      <c r="M73" s="22"/>
      <c r="N73" s="35" t="s">
        <v>112</v>
      </c>
      <c r="O73" s="41"/>
      <c r="P73" s="34" t="s">
        <v>2184</v>
      </c>
      <c r="Q73" s="28">
        <v>1</v>
      </c>
      <c r="R73" s="28">
        <v>1</v>
      </c>
      <c r="S73" s="25" t="str">
        <f>'APH KIC KIA PC'!E73</f>
        <v/>
      </c>
      <c r="T73" s="35" t="s">
        <v>113</v>
      </c>
      <c r="U73" s="29"/>
      <c r="V73" s="448" t="str">
        <f>TRIM('APH KIC KIA PC'!D73)</f>
        <v/>
      </c>
      <c r="W73" s="26" t="str">
        <f>IF('APH KIC KIA PC'!AC73="",'APH KIC KIA PC'!AD73,'APH KIC KIA PC'!AC73)</f>
        <v/>
      </c>
      <c r="X73" s="22"/>
      <c r="Y73" s="22"/>
      <c r="Z73" s="35" t="s">
        <v>112</v>
      </c>
      <c r="AA73" s="7"/>
      <c r="AB73" s="30" t="s">
        <v>2185</v>
      </c>
      <c r="AC73" s="28">
        <v>1</v>
      </c>
      <c r="AD73" s="28">
        <v>1</v>
      </c>
      <c r="AE73" s="25" t="str">
        <f>'APH KIC KIA PC'!E73</f>
        <v/>
      </c>
      <c r="AF73" s="35" t="s">
        <v>113</v>
      </c>
      <c r="AG73" s="29"/>
      <c r="AH73" s="27" t="str">
        <f>TRIM('APH KIC KIA PC'!D73)</f>
        <v/>
      </c>
      <c r="AI73" s="26">
        <f>'APH KIC KIA PC'!AK73</f>
        <v>0</v>
      </c>
      <c r="AJ73" s="22"/>
      <c r="AK73" s="22"/>
      <c r="AL73" s="35" t="s">
        <v>112</v>
      </c>
    </row>
    <row r="74" spans="1:38" ht="15" x14ac:dyDescent="0.25">
      <c r="A74" s="21">
        <v>70</v>
      </c>
      <c r="B74" s="21" t="str">
        <f>'APH KIC KIA PC'!I74</f>
        <v>Välj…</v>
      </c>
      <c r="C74" s="21" t="str">
        <f>'APH KIC KIA PC'!K74</f>
        <v>Välj…</v>
      </c>
      <c r="D74" s="30">
        <v>100</v>
      </c>
      <c r="E74" s="28">
        <v>4</v>
      </c>
      <c r="F74" s="28">
        <v>1</v>
      </c>
      <c r="G74" s="25" t="str">
        <f>'APH KIC KIA PC'!E74</f>
        <v/>
      </c>
      <c r="H74" s="35" t="s">
        <v>113</v>
      </c>
      <c r="I74" s="29"/>
      <c r="J74" s="27" t="str">
        <f>TRIM('APH KIC KIA PC'!D74)</f>
        <v/>
      </c>
      <c r="K74" s="26" t="e">
        <f>IF('APH KIC KIA PC'!K74=Tabeller!$AI$4,'4. Inköpsdata'!J74,ROUND('APH KIC KIA PC'!AB74,2))</f>
        <v>#VALUE!</v>
      </c>
      <c r="L74" s="22"/>
      <c r="M74" s="22"/>
      <c r="N74" s="35" t="s">
        <v>112</v>
      </c>
      <c r="O74" s="41"/>
      <c r="P74" s="34" t="s">
        <v>2184</v>
      </c>
      <c r="Q74" s="28">
        <v>1</v>
      </c>
      <c r="R74" s="28">
        <v>1</v>
      </c>
      <c r="S74" s="25" t="str">
        <f>'APH KIC KIA PC'!E74</f>
        <v/>
      </c>
      <c r="T74" s="35" t="s">
        <v>113</v>
      </c>
      <c r="U74" s="29"/>
      <c r="V74" s="448" t="str">
        <f>TRIM('APH KIC KIA PC'!D74)</f>
        <v/>
      </c>
      <c r="W74" s="26" t="str">
        <f>IF('APH KIC KIA PC'!AC74="",'APH KIC KIA PC'!AD74,'APH KIC KIA PC'!AC74)</f>
        <v/>
      </c>
      <c r="X74" s="22"/>
      <c r="Y74" s="22"/>
      <c r="Z74" s="35" t="s">
        <v>112</v>
      </c>
      <c r="AA74" s="7"/>
      <c r="AB74" s="30" t="s">
        <v>2185</v>
      </c>
      <c r="AC74" s="28">
        <v>1</v>
      </c>
      <c r="AD74" s="28">
        <v>1</v>
      </c>
      <c r="AE74" s="25" t="str">
        <f>'APH KIC KIA PC'!E74</f>
        <v/>
      </c>
      <c r="AF74" s="35" t="s">
        <v>113</v>
      </c>
      <c r="AG74" s="29"/>
      <c r="AH74" s="27" t="str">
        <f>TRIM('APH KIC KIA PC'!D74)</f>
        <v/>
      </c>
      <c r="AI74" s="26">
        <f>'APH KIC KIA PC'!AK74</f>
        <v>0</v>
      </c>
      <c r="AJ74" s="22"/>
      <c r="AK74" s="22"/>
      <c r="AL74" s="35" t="s">
        <v>112</v>
      </c>
    </row>
    <row r="75" spans="1:38" ht="15" x14ac:dyDescent="0.25">
      <c r="A75" s="21">
        <v>71</v>
      </c>
      <c r="B75" s="21" t="str">
        <f>'APH KIC KIA PC'!I75</f>
        <v>Välj…</v>
      </c>
      <c r="C75" s="21" t="str">
        <f>'APH KIC KIA PC'!K75</f>
        <v>Välj…</v>
      </c>
      <c r="D75" s="30">
        <v>100</v>
      </c>
      <c r="E75" s="28">
        <v>4</v>
      </c>
      <c r="F75" s="28">
        <v>1</v>
      </c>
      <c r="G75" s="25" t="str">
        <f>'APH KIC KIA PC'!E75</f>
        <v/>
      </c>
      <c r="H75" s="35" t="s">
        <v>113</v>
      </c>
      <c r="I75" s="29"/>
      <c r="J75" s="27" t="str">
        <f>TRIM('APH KIC KIA PC'!D75)</f>
        <v/>
      </c>
      <c r="K75" s="26" t="e">
        <f>IF('APH KIC KIA PC'!K75=Tabeller!$AI$4,'4. Inköpsdata'!J75,ROUND('APH KIC KIA PC'!AB75,2))</f>
        <v>#VALUE!</v>
      </c>
      <c r="L75" s="22"/>
      <c r="M75" s="22"/>
      <c r="N75" s="35" t="s">
        <v>112</v>
      </c>
      <c r="O75" s="41"/>
      <c r="P75" s="34" t="s">
        <v>2184</v>
      </c>
      <c r="Q75" s="28">
        <v>1</v>
      </c>
      <c r="R75" s="28">
        <v>1</v>
      </c>
      <c r="S75" s="25" t="str">
        <f>'APH KIC KIA PC'!E75</f>
        <v/>
      </c>
      <c r="T75" s="35" t="s">
        <v>113</v>
      </c>
      <c r="U75" s="29"/>
      <c r="V75" s="448" t="str">
        <f>TRIM('APH KIC KIA PC'!D75)</f>
        <v/>
      </c>
      <c r="W75" s="26" t="str">
        <f>IF('APH KIC KIA PC'!AC75="",'APH KIC KIA PC'!AD75,'APH KIC KIA PC'!AC75)</f>
        <v/>
      </c>
      <c r="X75" s="22"/>
      <c r="Y75" s="22"/>
      <c r="Z75" s="35" t="s">
        <v>112</v>
      </c>
      <c r="AA75" s="7"/>
      <c r="AB75" s="30" t="s">
        <v>2185</v>
      </c>
      <c r="AC75" s="28">
        <v>1</v>
      </c>
      <c r="AD75" s="28">
        <v>1</v>
      </c>
      <c r="AE75" s="25" t="str">
        <f>'APH KIC KIA PC'!E75</f>
        <v/>
      </c>
      <c r="AF75" s="35" t="s">
        <v>113</v>
      </c>
      <c r="AG75" s="29"/>
      <c r="AH75" s="27" t="str">
        <f>TRIM('APH KIC KIA PC'!D75)</f>
        <v/>
      </c>
      <c r="AI75" s="26">
        <f>'APH KIC KIA PC'!AK75</f>
        <v>0</v>
      </c>
      <c r="AJ75" s="22"/>
      <c r="AK75" s="22"/>
      <c r="AL75" s="35" t="s">
        <v>112</v>
      </c>
    </row>
    <row r="76" spans="1:38" ht="15" x14ac:dyDescent="0.25">
      <c r="A76" s="21">
        <v>72</v>
      </c>
      <c r="B76" s="21" t="str">
        <f>'APH KIC KIA PC'!I76</f>
        <v>Välj…</v>
      </c>
      <c r="C76" s="21" t="str">
        <f>'APH KIC KIA PC'!K76</f>
        <v>Välj…</v>
      </c>
      <c r="D76" s="30">
        <v>100</v>
      </c>
      <c r="E76" s="28">
        <v>4</v>
      </c>
      <c r="F76" s="28">
        <v>1</v>
      </c>
      <c r="G76" s="25" t="str">
        <f>'APH KIC KIA PC'!E76</f>
        <v/>
      </c>
      <c r="H76" s="35" t="s">
        <v>113</v>
      </c>
      <c r="I76" s="29"/>
      <c r="J76" s="27" t="str">
        <f>TRIM('APH KIC KIA PC'!D76)</f>
        <v/>
      </c>
      <c r="K76" s="26" t="e">
        <f>IF('APH KIC KIA PC'!K76=Tabeller!$AI$4,'4. Inköpsdata'!J76,ROUND('APH KIC KIA PC'!AB76,2))</f>
        <v>#VALUE!</v>
      </c>
      <c r="L76" s="22"/>
      <c r="M76" s="22"/>
      <c r="N76" s="35" t="s">
        <v>112</v>
      </c>
      <c r="O76" s="41"/>
      <c r="P76" s="34" t="s">
        <v>2184</v>
      </c>
      <c r="Q76" s="28">
        <v>1</v>
      </c>
      <c r="R76" s="28">
        <v>1</v>
      </c>
      <c r="S76" s="25" t="str">
        <f>'APH KIC KIA PC'!E76</f>
        <v/>
      </c>
      <c r="T76" s="35" t="s">
        <v>113</v>
      </c>
      <c r="U76" s="29"/>
      <c r="V76" s="448" t="str">
        <f>TRIM('APH KIC KIA PC'!D76)</f>
        <v/>
      </c>
      <c r="W76" s="26" t="str">
        <f>IF('APH KIC KIA PC'!AC76="",'APH KIC KIA PC'!AD76,'APH KIC KIA PC'!AC76)</f>
        <v/>
      </c>
      <c r="X76" s="22"/>
      <c r="Y76" s="22"/>
      <c r="Z76" s="35" t="s">
        <v>112</v>
      </c>
      <c r="AA76" s="7"/>
      <c r="AB76" s="30" t="s">
        <v>2185</v>
      </c>
      <c r="AC76" s="28">
        <v>1</v>
      </c>
      <c r="AD76" s="28">
        <v>1</v>
      </c>
      <c r="AE76" s="25" t="str">
        <f>'APH KIC KIA PC'!E76</f>
        <v/>
      </c>
      <c r="AF76" s="35" t="s">
        <v>113</v>
      </c>
      <c r="AG76" s="29"/>
      <c r="AH76" s="27" t="str">
        <f>TRIM('APH KIC KIA PC'!D76)</f>
        <v/>
      </c>
      <c r="AI76" s="26">
        <f>'APH KIC KIA PC'!AK76</f>
        <v>0</v>
      </c>
      <c r="AJ76" s="22"/>
      <c r="AK76" s="22"/>
      <c r="AL76" s="35" t="s">
        <v>112</v>
      </c>
    </row>
    <row r="77" spans="1:38" ht="15" x14ac:dyDescent="0.25">
      <c r="A77" s="21">
        <v>73</v>
      </c>
      <c r="B77" s="21" t="str">
        <f>'APH KIC KIA PC'!I77</f>
        <v>Välj…</v>
      </c>
      <c r="C77" s="21" t="str">
        <f>'APH KIC KIA PC'!K77</f>
        <v>Välj…</v>
      </c>
      <c r="D77" s="30">
        <v>100</v>
      </c>
      <c r="E77" s="28">
        <v>4</v>
      </c>
      <c r="F77" s="28">
        <v>1</v>
      </c>
      <c r="G77" s="25" t="str">
        <f>'APH KIC KIA PC'!E77</f>
        <v/>
      </c>
      <c r="H77" s="35" t="s">
        <v>113</v>
      </c>
      <c r="I77" s="29"/>
      <c r="J77" s="27" t="str">
        <f>TRIM('APH KIC KIA PC'!D77)</f>
        <v/>
      </c>
      <c r="K77" s="26" t="e">
        <f>IF('APH KIC KIA PC'!K77=Tabeller!$AI$4,'4. Inköpsdata'!J77,ROUND('APH KIC KIA PC'!AB77,2))</f>
        <v>#VALUE!</v>
      </c>
      <c r="L77" s="22"/>
      <c r="M77" s="22"/>
      <c r="N77" s="35" t="s">
        <v>112</v>
      </c>
      <c r="O77" s="41"/>
      <c r="P77" s="34" t="s">
        <v>2184</v>
      </c>
      <c r="Q77" s="28">
        <v>1</v>
      </c>
      <c r="R77" s="28">
        <v>1</v>
      </c>
      <c r="S77" s="25" t="str">
        <f>'APH KIC KIA PC'!E77</f>
        <v/>
      </c>
      <c r="T77" s="35" t="s">
        <v>113</v>
      </c>
      <c r="U77" s="29"/>
      <c r="V77" s="448" t="str">
        <f>TRIM('APH KIC KIA PC'!D77)</f>
        <v/>
      </c>
      <c r="W77" s="26" t="str">
        <f>IF('APH KIC KIA PC'!AC77="",'APH KIC KIA PC'!AD77,'APH KIC KIA PC'!AC77)</f>
        <v/>
      </c>
      <c r="X77" s="22"/>
      <c r="Y77" s="22"/>
      <c r="Z77" s="35" t="s">
        <v>112</v>
      </c>
      <c r="AA77" s="7"/>
      <c r="AB77" s="30" t="s">
        <v>2185</v>
      </c>
      <c r="AC77" s="28">
        <v>1</v>
      </c>
      <c r="AD77" s="28">
        <v>1</v>
      </c>
      <c r="AE77" s="25" t="str">
        <f>'APH KIC KIA PC'!E77</f>
        <v/>
      </c>
      <c r="AF77" s="35" t="s">
        <v>113</v>
      </c>
      <c r="AG77" s="29"/>
      <c r="AH77" s="27" t="str">
        <f>TRIM('APH KIC KIA PC'!D77)</f>
        <v/>
      </c>
      <c r="AI77" s="26">
        <f>'APH KIC KIA PC'!AK77</f>
        <v>0</v>
      </c>
      <c r="AJ77" s="22"/>
      <c r="AK77" s="22"/>
      <c r="AL77" s="35" t="s">
        <v>112</v>
      </c>
    </row>
    <row r="78" spans="1:38" ht="15" x14ac:dyDescent="0.25">
      <c r="A78" s="21">
        <v>74</v>
      </c>
      <c r="B78" s="21" t="str">
        <f>'APH KIC KIA PC'!I78</f>
        <v>Välj…</v>
      </c>
      <c r="C78" s="21" t="str">
        <f>'APH KIC KIA PC'!K78</f>
        <v>Välj…</v>
      </c>
      <c r="D78" s="30">
        <v>100</v>
      </c>
      <c r="E78" s="28">
        <v>4</v>
      </c>
      <c r="F78" s="28">
        <v>1</v>
      </c>
      <c r="G78" s="25" t="str">
        <f>'APH KIC KIA PC'!E78</f>
        <v/>
      </c>
      <c r="H78" s="35" t="s">
        <v>113</v>
      </c>
      <c r="I78" s="29"/>
      <c r="J78" s="27" t="str">
        <f>TRIM('APH KIC KIA PC'!D78)</f>
        <v/>
      </c>
      <c r="K78" s="26" t="e">
        <f>IF('APH KIC KIA PC'!K78=Tabeller!$AI$4,'4. Inköpsdata'!J78,ROUND('APH KIC KIA PC'!AB78,2))</f>
        <v>#VALUE!</v>
      </c>
      <c r="L78" s="22"/>
      <c r="M78" s="22"/>
      <c r="N78" s="35" t="s">
        <v>112</v>
      </c>
      <c r="O78" s="41"/>
      <c r="P78" s="34" t="s">
        <v>2184</v>
      </c>
      <c r="Q78" s="28">
        <v>1</v>
      </c>
      <c r="R78" s="28">
        <v>1</v>
      </c>
      <c r="S78" s="25" t="str">
        <f>'APH KIC KIA PC'!E78</f>
        <v/>
      </c>
      <c r="T78" s="35" t="s">
        <v>113</v>
      </c>
      <c r="U78" s="29"/>
      <c r="V78" s="448" t="str">
        <f>TRIM('APH KIC KIA PC'!D78)</f>
        <v/>
      </c>
      <c r="W78" s="26" t="str">
        <f>IF('APH KIC KIA PC'!AC78="",'APH KIC KIA PC'!AD78,'APH KIC KIA PC'!AC78)</f>
        <v/>
      </c>
      <c r="X78" s="22"/>
      <c r="Y78" s="22"/>
      <c r="Z78" s="35" t="s">
        <v>112</v>
      </c>
      <c r="AA78" s="7"/>
      <c r="AB78" s="30" t="s">
        <v>2185</v>
      </c>
      <c r="AC78" s="28">
        <v>1</v>
      </c>
      <c r="AD78" s="28">
        <v>1</v>
      </c>
      <c r="AE78" s="25" t="str">
        <f>'APH KIC KIA PC'!E78</f>
        <v/>
      </c>
      <c r="AF78" s="35" t="s">
        <v>113</v>
      </c>
      <c r="AG78" s="29"/>
      <c r="AH78" s="27" t="str">
        <f>TRIM('APH KIC KIA PC'!D78)</f>
        <v/>
      </c>
      <c r="AI78" s="26">
        <f>'APH KIC KIA PC'!AK78</f>
        <v>0</v>
      </c>
      <c r="AJ78" s="22"/>
      <c r="AK78" s="22"/>
      <c r="AL78" s="35" t="s">
        <v>112</v>
      </c>
    </row>
    <row r="79" spans="1:38" ht="15" x14ac:dyDescent="0.25">
      <c r="A79" s="21">
        <v>75</v>
      </c>
      <c r="B79" s="21" t="str">
        <f>'APH KIC KIA PC'!I79</f>
        <v>Välj…</v>
      </c>
      <c r="C79" s="21" t="str">
        <f>'APH KIC KIA PC'!K79</f>
        <v>Välj…</v>
      </c>
      <c r="D79" s="30">
        <v>100</v>
      </c>
      <c r="E79" s="28">
        <v>4</v>
      </c>
      <c r="F79" s="28">
        <v>1</v>
      </c>
      <c r="G79" s="25" t="str">
        <f>'APH KIC KIA PC'!E79</f>
        <v/>
      </c>
      <c r="H79" s="35" t="s">
        <v>113</v>
      </c>
      <c r="I79" s="29"/>
      <c r="J79" s="27" t="str">
        <f>TRIM('APH KIC KIA PC'!D79)</f>
        <v/>
      </c>
      <c r="K79" s="26" t="e">
        <f>IF('APH KIC KIA PC'!K79=Tabeller!$AI$4,'4. Inköpsdata'!J79,ROUND('APH KIC KIA PC'!AB79,2))</f>
        <v>#VALUE!</v>
      </c>
      <c r="L79" s="22"/>
      <c r="M79" s="22"/>
      <c r="N79" s="35" t="s">
        <v>112</v>
      </c>
      <c r="O79" s="41"/>
      <c r="P79" s="34" t="s">
        <v>2184</v>
      </c>
      <c r="Q79" s="28">
        <v>1</v>
      </c>
      <c r="R79" s="28">
        <v>1</v>
      </c>
      <c r="S79" s="25" t="str">
        <f>'APH KIC KIA PC'!E79</f>
        <v/>
      </c>
      <c r="T79" s="35" t="s">
        <v>113</v>
      </c>
      <c r="U79" s="29"/>
      <c r="V79" s="448" t="str">
        <f>TRIM('APH KIC KIA PC'!D79)</f>
        <v/>
      </c>
      <c r="W79" s="26" t="str">
        <f>IF('APH KIC KIA PC'!AC79="",'APH KIC KIA PC'!AD79,'APH KIC KIA PC'!AC79)</f>
        <v/>
      </c>
      <c r="X79" s="22"/>
      <c r="Y79" s="22"/>
      <c r="Z79" s="35" t="s">
        <v>112</v>
      </c>
      <c r="AA79" s="7"/>
      <c r="AB79" s="30" t="s">
        <v>2185</v>
      </c>
      <c r="AC79" s="28">
        <v>1</v>
      </c>
      <c r="AD79" s="28">
        <v>1</v>
      </c>
      <c r="AE79" s="25" t="str">
        <f>'APH KIC KIA PC'!E79</f>
        <v/>
      </c>
      <c r="AF79" s="35" t="s">
        <v>113</v>
      </c>
      <c r="AG79" s="29"/>
      <c r="AH79" s="27" t="str">
        <f>TRIM('APH KIC KIA PC'!D79)</f>
        <v/>
      </c>
      <c r="AI79" s="26">
        <f>'APH KIC KIA PC'!AK79</f>
        <v>0</v>
      </c>
      <c r="AJ79" s="22"/>
      <c r="AK79" s="22"/>
      <c r="AL79" s="35" t="s">
        <v>112</v>
      </c>
    </row>
    <row r="80" spans="1:38" ht="15" x14ac:dyDescent="0.25">
      <c r="A80" s="21">
        <v>76</v>
      </c>
      <c r="B80" s="21" t="str">
        <f>'APH KIC KIA PC'!I80</f>
        <v>Välj…</v>
      </c>
      <c r="C80" s="21" t="str">
        <f>'APH KIC KIA PC'!K80</f>
        <v>Välj…</v>
      </c>
      <c r="D80" s="30">
        <v>100</v>
      </c>
      <c r="E80" s="28">
        <v>4</v>
      </c>
      <c r="F80" s="28">
        <v>1</v>
      </c>
      <c r="G80" s="25" t="str">
        <f>'APH KIC KIA PC'!E80</f>
        <v/>
      </c>
      <c r="H80" s="35" t="s">
        <v>113</v>
      </c>
      <c r="I80" s="29"/>
      <c r="J80" s="27" t="str">
        <f>TRIM('APH KIC KIA PC'!D80)</f>
        <v/>
      </c>
      <c r="K80" s="26" t="e">
        <f>IF('APH KIC KIA PC'!K80=Tabeller!$AI$4,'4. Inköpsdata'!J80,ROUND('APH KIC KIA PC'!AB80,2))</f>
        <v>#VALUE!</v>
      </c>
      <c r="L80" s="22"/>
      <c r="M80" s="22"/>
      <c r="N80" s="35" t="s">
        <v>112</v>
      </c>
      <c r="O80" s="41"/>
      <c r="P80" s="34" t="s">
        <v>2184</v>
      </c>
      <c r="Q80" s="28">
        <v>1</v>
      </c>
      <c r="R80" s="28">
        <v>1</v>
      </c>
      <c r="S80" s="25" t="str">
        <f>'APH KIC KIA PC'!E80</f>
        <v/>
      </c>
      <c r="T80" s="35" t="s">
        <v>113</v>
      </c>
      <c r="U80" s="29"/>
      <c r="V80" s="448" t="str">
        <f>TRIM('APH KIC KIA PC'!D80)</f>
        <v/>
      </c>
      <c r="W80" s="26" t="str">
        <f>IF('APH KIC KIA PC'!AC80="",'APH KIC KIA PC'!AD80,'APH KIC KIA PC'!AC80)</f>
        <v/>
      </c>
      <c r="X80" s="22"/>
      <c r="Y80" s="22"/>
      <c r="Z80" s="35" t="s">
        <v>112</v>
      </c>
      <c r="AA80" s="7"/>
      <c r="AB80" s="30" t="s">
        <v>2185</v>
      </c>
      <c r="AC80" s="28">
        <v>1</v>
      </c>
      <c r="AD80" s="28">
        <v>1</v>
      </c>
      <c r="AE80" s="25" t="str">
        <f>'APH KIC KIA PC'!E80</f>
        <v/>
      </c>
      <c r="AF80" s="35" t="s">
        <v>113</v>
      </c>
      <c r="AG80" s="29"/>
      <c r="AH80" s="27" t="str">
        <f>TRIM('APH KIC KIA PC'!D80)</f>
        <v/>
      </c>
      <c r="AI80" s="26">
        <f>'APH KIC KIA PC'!AK80</f>
        <v>0</v>
      </c>
      <c r="AJ80" s="22"/>
      <c r="AK80" s="22"/>
      <c r="AL80" s="35" t="s">
        <v>112</v>
      </c>
    </row>
    <row r="81" spans="1:38" ht="15" x14ac:dyDescent="0.25">
      <c r="A81" s="21">
        <v>77</v>
      </c>
      <c r="B81" s="21" t="str">
        <f>'APH KIC KIA PC'!I81</f>
        <v>Välj…</v>
      </c>
      <c r="C81" s="21" t="str">
        <f>'APH KIC KIA PC'!K81</f>
        <v>Välj…</v>
      </c>
      <c r="D81" s="30">
        <v>100</v>
      </c>
      <c r="E81" s="28">
        <v>4</v>
      </c>
      <c r="F81" s="28">
        <v>1</v>
      </c>
      <c r="G81" s="25" t="str">
        <f>'APH KIC KIA PC'!E81</f>
        <v/>
      </c>
      <c r="H81" s="35" t="s">
        <v>113</v>
      </c>
      <c r="I81" s="29"/>
      <c r="J81" s="27" t="str">
        <f>TRIM('APH KIC KIA PC'!D81)</f>
        <v/>
      </c>
      <c r="K81" s="26" t="e">
        <f>IF('APH KIC KIA PC'!K81=Tabeller!$AI$4,'4. Inköpsdata'!J81,ROUND('APH KIC KIA PC'!AB81,2))</f>
        <v>#VALUE!</v>
      </c>
      <c r="L81" s="22"/>
      <c r="M81" s="22"/>
      <c r="N81" s="35" t="s">
        <v>112</v>
      </c>
      <c r="O81" s="41"/>
      <c r="P81" s="34" t="s">
        <v>2184</v>
      </c>
      <c r="Q81" s="28">
        <v>1</v>
      </c>
      <c r="R81" s="28">
        <v>1</v>
      </c>
      <c r="S81" s="25" t="str">
        <f>'APH KIC KIA PC'!E81</f>
        <v/>
      </c>
      <c r="T81" s="35" t="s">
        <v>113</v>
      </c>
      <c r="U81" s="29"/>
      <c r="V81" s="448" t="str">
        <f>TRIM('APH KIC KIA PC'!D81)</f>
        <v/>
      </c>
      <c r="W81" s="26" t="str">
        <f>IF('APH KIC KIA PC'!AC81="",'APH KIC KIA PC'!AD81,'APH KIC KIA PC'!AC81)</f>
        <v/>
      </c>
      <c r="X81" s="22"/>
      <c r="Y81" s="22"/>
      <c r="Z81" s="35" t="s">
        <v>112</v>
      </c>
      <c r="AA81" s="7"/>
      <c r="AB81" s="30" t="s">
        <v>2185</v>
      </c>
      <c r="AC81" s="28">
        <v>1</v>
      </c>
      <c r="AD81" s="28">
        <v>1</v>
      </c>
      <c r="AE81" s="25" t="str">
        <f>'APH KIC KIA PC'!E81</f>
        <v/>
      </c>
      <c r="AF81" s="35" t="s">
        <v>113</v>
      </c>
      <c r="AG81" s="29"/>
      <c r="AH81" s="27" t="str">
        <f>TRIM('APH KIC KIA PC'!D81)</f>
        <v/>
      </c>
      <c r="AI81" s="26">
        <f>'APH KIC KIA PC'!AK81</f>
        <v>0</v>
      </c>
      <c r="AJ81" s="22"/>
      <c r="AK81" s="22"/>
      <c r="AL81" s="35" t="s">
        <v>112</v>
      </c>
    </row>
    <row r="82" spans="1:38" ht="15" x14ac:dyDescent="0.25">
      <c r="A82" s="21">
        <v>78</v>
      </c>
      <c r="B82" s="21" t="str">
        <f>'APH KIC KIA PC'!I82</f>
        <v>Välj…</v>
      </c>
      <c r="C82" s="21" t="str">
        <f>'APH KIC KIA PC'!K82</f>
        <v>Välj…</v>
      </c>
      <c r="D82" s="30">
        <v>100</v>
      </c>
      <c r="E82" s="28">
        <v>4</v>
      </c>
      <c r="F82" s="28">
        <v>1</v>
      </c>
      <c r="G82" s="25" t="str">
        <f>'APH KIC KIA PC'!E82</f>
        <v/>
      </c>
      <c r="H82" s="35" t="s">
        <v>113</v>
      </c>
      <c r="I82" s="29"/>
      <c r="J82" s="27" t="str">
        <f>TRIM('APH KIC KIA PC'!D82)</f>
        <v/>
      </c>
      <c r="K82" s="26" t="e">
        <f>IF('APH KIC KIA PC'!K82=Tabeller!$AI$4,'4. Inköpsdata'!J82,ROUND('APH KIC KIA PC'!AB82,2))</f>
        <v>#VALUE!</v>
      </c>
      <c r="L82" s="22"/>
      <c r="M82" s="22"/>
      <c r="N82" s="35" t="s">
        <v>112</v>
      </c>
      <c r="O82" s="41"/>
      <c r="P82" s="34" t="s">
        <v>2184</v>
      </c>
      <c r="Q82" s="28">
        <v>1</v>
      </c>
      <c r="R82" s="28">
        <v>1</v>
      </c>
      <c r="S82" s="25" t="str">
        <f>'APH KIC KIA PC'!E82</f>
        <v/>
      </c>
      <c r="T82" s="35" t="s">
        <v>113</v>
      </c>
      <c r="U82" s="29"/>
      <c r="V82" s="448" t="str">
        <f>TRIM('APH KIC KIA PC'!D82)</f>
        <v/>
      </c>
      <c r="W82" s="26" t="str">
        <f>IF('APH KIC KIA PC'!AC82="",'APH KIC KIA PC'!AD82,'APH KIC KIA PC'!AC82)</f>
        <v/>
      </c>
      <c r="X82" s="22"/>
      <c r="Y82" s="22"/>
      <c r="Z82" s="35" t="s">
        <v>112</v>
      </c>
      <c r="AA82" s="7"/>
      <c r="AB82" s="30" t="s">
        <v>2185</v>
      </c>
      <c r="AC82" s="28">
        <v>1</v>
      </c>
      <c r="AD82" s="28">
        <v>1</v>
      </c>
      <c r="AE82" s="25" t="str">
        <f>'APH KIC KIA PC'!E82</f>
        <v/>
      </c>
      <c r="AF82" s="35" t="s">
        <v>113</v>
      </c>
      <c r="AG82" s="29"/>
      <c r="AH82" s="27" t="str">
        <f>TRIM('APH KIC KIA PC'!D82)</f>
        <v/>
      </c>
      <c r="AI82" s="26">
        <f>'APH KIC KIA PC'!AK82</f>
        <v>0</v>
      </c>
      <c r="AJ82" s="22"/>
      <c r="AK82" s="22"/>
      <c r="AL82" s="35" t="s">
        <v>112</v>
      </c>
    </row>
    <row r="83" spans="1:38" ht="15" x14ac:dyDescent="0.25">
      <c r="A83" s="21">
        <v>79</v>
      </c>
      <c r="B83" s="21" t="str">
        <f>'APH KIC KIA PC'!I83</f>
        <v>Välj…</v>
      </c>
      <c r="C83" s="21" t="str">
        <f>'APH KIC KIA PC'!K83</f>
        <v>Välj…</v>
      </c>
      <c r="D83" s="30">
        <v>100</v>
      </c>
      <c r="E83" s="28">
        <v>4</v>
      </c>
      <c r="F83" s="28">
        <v>1</v>
      </c>
      <c r="G83" s="25" t="str">
        <f>'APH KIC KIA PC'!E83</f>
        <v/>
      </c>
      <c r="H83" s="35" t="s">
        <v>113</v>
      </c>
      <c r="I83" s="29"/>
      <c r="J83" s="27" t="str">
        <f>TRIM('APH KIC KIA PC'!D83)</f>
        <v/>
      </c>
      <c r="K83" s="26" t="e">
        <f>IF('APH KIC KIA PC'!K83=Tabeller!$AI$4,'4. Inköpsdata'!J83,ROUND('APH KIC KIA PC'!AB83,2))</f>
        <v>#VALUE!</v>
      </c>
      <c r="L83" s="22"/>
      <c r="M83" s="22"/>
      <c r="N83" s="35" t="s">
        <v>112</v>
      </c>
      <c r="O83" s="41"/>
      <c r="P83" s="34" t="s">
        <v>2184</v>
      </c>
      <c r="Q83" s="28">
        <v>1</v>
      </c>
      <c r="R83" s="28">
        <v>1</v>
      </c>
      <c r="S83" s="25" t="str">
        <f>'APH KIC KIA PC'!E83</f>
        <v/>
      </c>
      <c r="T83" s="35" t="s">
        <v>113</v>
      </c>
      <c r="U83" s="29"/>
      <c r="V83" s="448" t="str">
        <f>TRIM('APH KIC KIA PC'!D83)</f>
        <v/>
      </c>
      <c r="W83" s="26" t="str">
        <f>IF('APH KIC KIA PC'!AC83="",'APH KIC KIA PC'!AD83,'APH KIC KIA PC'!AC83)</f>
        <v/>
      </c>
      <c r="X83" s="22"/>
      <c r="Y83" s="22"/>
      <c r="Z83" s="35" t="s">
        <v>112</v>
      </c>
      <c r="AA83" s="7"/>
      <c r="AB83" s="30" t="s">
        <v>2185</v>
      </c>
      <c r="AC83" s="28">
        <v>1</v>
      </c>
      <c r="AD83" s="28">
        <v>1</v>
      </c>
      <c r="AE83" s="25" t="str">
        <f>'APH KIC KIA PC'!E83</f>
        <v/>
      </c>
      <c r="AF83" s="35" t="s">
        <v>113</v>
      </c>
      <c r="AG83" s="29"/>
      <c r="AH83" s="27" t="str">
        <f>TRIM('APH KIC KIA PC'!D83)</f>
        <v/>
      </c>
      <c r="AI83" s="26">
        <f>'APH KIC KIA PC'!AK83</f>
        <v>0</v>
      </c>
      <c r="AJ83" s="22"/>
      <c r="AK83" s="22"/>
      <c r="AL83" s="35" t="s">
        <v>112</v>
      </c>
    </row>
    <row r="84" spans="1:38" ht="15" x14ac:dyDescent="0.25">
      <c r="A84" s="21">
        <v>80</v>
      </c>
      <c r="B84" s="21" t="str">
        <f>'APH KIC KIA PC'!I84</f>
        <v>Välj…</v>
      </c>
      <c r="C84" s="21" t="str">
        <f>'APH KIC KIA PC'!K84</f>
        <v>Välj…</v>
      </c>
      <c r="D84" s="30">
        <v>100</v>
      </c>
      <c r="E84" s="28">
        <v>4</v>
      </c>
      <c r="F84" s="28">
        <v>1</v>
      </c>
      <c r="G84" s="25" t="str">
        <f>'APH KIC KIA PC'!E84</f>
        <v/>
      </c>
      <c r="H84" s="35" t="s">
        <v>113</v>
      </c>
      <c r="I84" s="29"/>
      <c r="J84" s="27" t="str">
        <f>TRIM('APH KIC KIA PC'!D84)</f>
        <v/>
      </c>
      <c r="K84" s="26" t="e">
        <f>IF('APH KIC KIA PC'!K84=Tabeller!$AI$4,'4. Inköpsdata'!J84,ROUND('APH KIC KIA PC'!AB84,2))</f>
        <v>#VALUE!</v>
      </c>
      <c r="L84" s="22"/>
      <c r="M84" s="22"/>
      <c r="N84" s="35" t="s">
        <v>112</v>
      </c>
      <c r="O84" s="41"/>
      <c r="P84" s="34" t="s">
        <v>2184</v>
      </c>
      <c r="Q84" s="28">
        <v>1</v>
      </c>
      <c r="R84" s="28">
        <v>1</v>
      </c>
      <c r="S84" s="25" t="str">
        <f>'APH KIC KIA PC'!E84</f>
        <v/>
      </c>
      <c r="T84" s="35" t="s">
        <v>113</v>
      </c>
      <c r="U84" s="29"/>
      <c r="V84" s="448" t="str">
        <f>TRIM('APH KIC KIA PC'!D84)</f>
        <v/>
      </c>
      <c r="W84" s="26" t="str">
        <f>IF('APH KIC KIA PC'!AC84="",'APH KIC KIA PC'!AD84,'APH KIC KIA PC'!AC84)</f>
        <v/>
      </c>
      <c r="X84" s="22"/>
      <c r="Y84" s="22"/>
      <c r="Z84" s="35" t="s">
        <v>112</v>
      </c>
      <c r="AA84" s="7"/>
      <c r="AB84" s="30" t="s">
        <v>2185</v>
      </c>
      <c r="AC84" s="28">
        <v>1</v>
      </c>
      <c r="AD84" s="28">
        <v>1</v>
      </c>
      <c r="AE84" s="25" t="str">
        <f>'APH KIC KIA PC'!E84</f>
        <v/>
      </c>
      <c r="AF84" s="35" t="s">
        <v>113</v>
      </c>
      <c r="AG84" s="29"/>
      <c r="AH84" s="27" t="str">
        <f>TRIM('APH KIC KIA PC'!D84)</f>
        <v/>
      </c>
      <c r="AI84" s="26">
        <f>'APH KIC KIA PC'!AK84</f>
        <v>0</v>
      </c>
      <c r="AJ84" s="22"/>
      <c r="AK84" s="22"/>
      <c r="AL84" s="35" t="s">
        <v>112</v>
      </c>
    </row>
    <row r="85" spans="1:38" ht="15" x14ac:dyDescent="0.25">
      <c r="A85" s="21">
        <v>81</v>
      </c>
      <c r="B85" s="21" t="str">
        <f>'APH KIC KIA PC'!I85</f>
        <v>Välj…</v>
      </c>
      <c r="C85" s="21" t="str">
        <f>'APH KIC KIA PC'!K85</f>
        <v>Välj…</v>
      </c>
      <c r="D85" s="30">
        <v>100</v>
      </c>
      <c r="E85" s="28">
        <v>4</v>
      </c>
      <c r="F85" s="28">
        <v>1</v>
      </c>
      <c r="G85" s="25" t="str">
        <f>'APH KIC KIA PC'!E85</f>
        <v/>
      </c>
      <c r="H85" s="35" t="s">
        <v>113</v>
      </c>
      <c r="I85" s="29"/>
      <c r="J85" s="27" t="str">
        <f>TRIM('APH KIC KIA PC'!D85)</f>
        <v/>
      </c>
      <c r="K85" s="26" t="e">
        <f>IF('APH KIC KIA PC'!K85=Tabeller!$AI$4,'4. Inköpsdata'!J85,ROUND('APH KIC KIA PC'!AB85,2))</f>
        <v>#VALUE!</v>
      </c>
      <c r="L85" s="22"/>
      <c r="M85" s="22"/>
      <c r="N85" s="35" t="s">
        <v>112</v>
      </c>
      <c r="O85" s="41"/>
      <c r="P85" s="34" t="s">
        <v>2184</v>
      </c>
      <c r="Q85" s="28">
        <v>1</v>
      </c>
      <c r="R85" s="28">
        <v>1</v>
      </c>
      <c r="S85" s="25" t="str">
        <f>'APH KIC KIA PC'!E85</f>
        <v/>
      </c>
      <c r="T85" s="35" t="s">
        <v>113</v>
      </c>
      <c r="U85" s="29"/>
      <c r="V85" s="448" t="str">
        <f>TRIM('APH KIC KIA PC'!D85)</f>
        <v/>
      </c>
      <c r="W85" s="26" t="str">
        <f>IF('APH KIC KIA PC'!AC85="",'APH KIC KIA PC'!AD85,'APH KIC KIA PC'!AC85)</f>
        <v/>
      </c>
      <c r="X85" s="22"/>
      <c r="Y85" s="22"/>
      <c r="Z85" s="35" t="s">
        <v>112</v>
      </c>
      <c r="AA85" s="7"/>
      <c r="AB85" s="30" t="s">
        <v>2185</v>
      </c>
      <c r="AC85" s="28">
        <v>1</v>
      </c>
      <c r="AD85" s="28">
        <v>1</v>
      </c>
      <c r="AE85" s="25" t="str">
        <f>'APH KIC KIA PC'!E85</f>
        <v/>
      </c>
      <c r="AF85" s="35" t="s">
        <v>113</v>
      </c>
      <c r="AG85" s="29"/>
      <c r="AH85" s="27" t="str">
        <f>TRIM('APH KIC KIA PC'!D85)</f>
        <v/>
      </c>
      <c r="AI85" s="26">
        <f>'APH KIC KIA PC'!AK85</f>
        <v>0</v>
      </c>
      <c r="AJ85" s="22"/>
      <c r="AK85" s="22"/>
      <c r="AL85" s="35" t="s">
        <v>112</v>
      </c>
    </row>
    <row r="86" spans="1:38" ht="15" x14ac:dyDescent="0.25">
      <c r="A86" s="21">
        <v>82</v>
      </c>
      <c r="B86" s="21" t="str">
        <f>'APH KIC KIA PC'!I86</f>
        <v>Välj…</v>
      </c>
      <c r="C86" s="21" t="str">
        <f>'APH KIC KIA PC'!K86</f>
        <v>Välj…</v>
      </c>
      <c r="D86" s="30">
        <v>100</v>
      </c>
      <c r="E86" s="28">
        <v>4</v>
      </c>
      <c r="F86" s="28">
        <v>1</v>
      </c>
      <c r="G86" s="25" t="str">
        <f>'APH KIC KIA PC'!E86</f>
        <v/>
      </c>
      <c r="H86" s="35" t="s">
        <v>113</v>
      </c>
      <c r="I86" s="29"/>
      <c r="J86" s="27" t="str">
        <f>TRIM('APH KIC KIA PC'!D86)</f>
        <v/>
      </c>
      <c r="K86" s="26" t="e">
        <f>IF('APH KIC KIA PC'!K86=Tabeller!$AI$4,'4. Inköpsdata'!J86,ROUND('APH KIC KIA PC'!AB86,2))</f>
        <v>#VALUE!</v>
      </c>
      <c r="L86" s="22"/>
      <c r="M86" s="22"/>
      <c r="N86" s="35" t="s">
        <v>112</v>
      </c>
      <c r="O86" s="41"/>
      <c r="P86" s="34" t="s">
        <v>2184</v>
      </c>
      <c r="Q86" s="28">
        <v>1</v>
      </c>
      <c r="R86" s="28">
        <v>1</v>
      </c>
      <c r="S86" s="25" t="str">
        <f>'APH KIC KIA PC'!E86</f>
        <v/>
      </c>
      <c r="T86" s="35" t="s">
        <v>113</v>
      </c>
      <c r="U86" s="29"/>
      <c r="V86" s="448" t="str">
        <f>TRIM('APH KIC KIA PC'!D86)</f>
        <v/>
      </c>
      <c r="W86" s="26" t="str">
        <f>IF('APH KIC KIA PC'!AC86="",'APH KIC KIA PC'!AD86,'APH KIC KIA PC'!AC86)</f>
        <v/>
      </c>
      <c r="X86" s="22"/>
      <c r="Y86" s="22"/>
      <c r="Z86" s="35" t="s">
        <v>112</v>
      </c>
      <c r="AA86" s="7"/>
      <c r="AB86" s="30" t="s">
        <v>2185</v>
      </c>
      <c r="AC86" s="28">
        <v>1</v>
      </c>
      <c r="AD86" s="28">
        <v>1</v>
      </c>
      <c r="AE86" s="25" t="str">
        <f>'APH KIC KIA PC'!E86</f>
        <v/>
      </c>
      <c r="AF86" s="35" t="s">
        <v>113</v>
      </c>
      <c r="AG86" s="29"/>
      <c r="AH86" s="27" t="str">
        <f>TRIM('APH KIC KIA PC'!D86)</f>
        <v/>
      </c>
      <c r="AI86" s="26">
        <f>'APH KIC KIA PC'!AK86</f>
        <v>0</v>
      </c>
      <c r="AJ86" s="22"/>
      <c r="AK86" s="22"/>
      <c r="AL86" s="35" t="s">
        <v>112</v>
      </c>
    </row>
    <row r="87" spans="1:38" ht="15" x14ac:dyDescent="0.25">
      <c r="A87" s="21">
        <v>83</v>
      </c>
      <c r="B87" s="21" t="str">
        <f>'APH KIC KIA PC'!I87</f>
        <v>Välj…</v>
      </c>
      <c r="C87" s="21" t="str">
        <f>'APH KIC KIA PC'!K87</f>
        <v>Välj…</v>
      </c>
      <c r="D87" s="30">
        <v>100</v>
      </c>
      <c r="E87" s="28">
        <v>4</v>
      </c>
      <c r="F87" s="28">
        <v>1</v>
      </c>
      <c r="G87" s="25" t="str">
        <f>'APH KIC KIA PC'!E87</f>
        <v/>
      </c>
      <c r="H87" s="35" t="s">
        <v>113</v>
      </c>
      <c r="I87" s="29"/>
      <c r="J87" s="27" t="str">
        <f>TRIM('APH KIC KIA PC'!D87)</f>
        <v/>
      </c>
      <c r="K87" s="26" t="e">
        <f>IF('APH KIC KIA PC'!K87=Tabeller!$AI$4,'4. Inköpsdata'!J87,ROUND('APH KIC KIA PC'!AB87,2))</f>
        <v>#VALUE!</v>
      </c>
      <c r="L87" s="22"/>
      <c r="M87" s="22"/>
      <c r="N87" s="35" t="s">
        <v>112</v>
      </c>
      <c r="O87" s="41"/>
      <c r="P87" s="34" t="s">
        <v>2184</v>
      </c>
      <c r="Q87" s="28">
        <v>1</v>
      </c>
      <c r="R87" s="28">
        <v>1</v>
      </c>
      <c r="S87" s="25" t="str">
        <f>'APH KIC KIA PC'!E87</f>
        <v/>
      </c>
      <c r="T87" s="35" t="s">
        <v>113</v>
      </c>
      <c r="U87" s="29"/>
      <c r="V87" s="448" t="str">
        <f>TRIM('APH KIC KIA PC'!D87)</f>
        <v/>
      </c>
      <c r="W87" s="26" t="str">
        <f>IF('APH KIC KIA PC'!AC87="",'APH KIC KIA PC'!AD87,'APH KIC KIA PC'!AC87)</f>
        <v/>
      </c>
      <c r="X87" s="22"/>
      <c r="Y87" s="22"/>
      <c r="Z87" s="35" t="s">
        <v>112</v>
      </c>
      <c r="AA87" s="7"/>
      <c r="AB87" s="30" t="s">
        <v>2185</v>
      </c>
      <c r="AC87" s="28">
        <v>1</v>
      </c>
      <c r="AD87" s="28">
        <v>1</v>
      </c>
      <c r="AE87" s="25" t="str">
        <f>'APH KIC KIA PC'!E87</f>
        <v/>
      </c>
      <c r="AF87" s="35" t="s">
        <v>113</v>
      </c>
      <c r="AG87" s="29"/>
      <c r="AH87" s="27" t="str">
        <f>TRIM('APH KIC KIA PC'!D87)</f>
        <v/>
      </c>
      <c r="AI87" s="26">
        <f>'APH KIC KIA PC'!AK87</f>
        <v>0</v>
      </c>
      <c r="AJ87" s="22"/>
      <c r="AK87" s="22"/>
      <c r="AL87" s="35" t="s">
        <v>112</v>
      </c>
    </row>
    <row r="88" spans="1:38" ht="15" x14ac:dyDescent="0.25">
      <c r="A88" s="21">
        <v>84</v>
      </c>
      <c r="B88" s="21" t="str">
        <f>'APH KIC KIA PC'!I88</f>
        <v>Välj…</v>
      </c>
      <c r="C88" s="21" t="str">
        <f>'APH KIC KIA PC'!K88</f>
        <v>Välj…</v>
      </c>
      <c r="D88" s="30">
        <v>100</v>
      </c>
      <c r="E88" s="28">
        <v>4</v>
      </c>
      <c r="F88" s="28">
        <v>1</v>
      </c>
      <c r="G88" s="25" t="str">
        <f>'APH KIC KIA PC'!E88</f>
        <v/>
      </c>
      <c r="H88" s="35" t="s">
        <v>113</v>
      </c>
      <c r="I88" s="29"/>
      <c r="J88" s="27" t="str">
        <f>TRIM('APH KIC KIA PC'!D88)</f>
        <v/>
      </c>
      <c r="K88" s="26" t="e">
        <f>IF('APH KIC KIA PC'!K88=Tabeller!$AI$4,'4. Inköpsdata'!J88,ROUND('APH KIC KIA PC'!AB88,2))</f>
        <v>#VALUE!</v>
      </c>
      <c r="L88" s="22"/>
      <c r="M88" s="22"/>
      <c r="N88" s="35" t="s">
        <v>112</v>
      </c>
      <c r="O88" s="41"/>
      <c r="P88" s="34" t="s">
        <v>2184</v>
      </c>
      <c r="Q88" s="28">
        <v>1</v>
      </c>
      <c r="R88" s="28">
        <v>1</v>
      </c>
      <c r="S88" s="25" t="str">
        <f>'APH KIC KIA PC'!E88</f>
        <v/>
      </c>
      <c r="T88" s="35" t="s">
        <v>113</v>
      </c>
      <c r="U88" s="29"/>
      <c r="V88" s="448" t="str">
        <f>TRIM('APH KIC KIA PC'!D88)</f>
        <v/>
      </c>
      <c r="W88" s="26" t="str">
        <f>IF('APH KIC KIA PC'!AC88="",'APH KIC KIA PC'!AD88,'APH KIC KIA PC'!AC88)</f>
        <v/>
      </c>
      <c r="X88" s="22"/>
      <c r="Y88" s="22"/>
      <c r="Z88" s="35" t="s">
        <v>112</v>
      </c>
      <c r="AA88" s="7"/>
      <c r="AB88" s="30" t="s">
        <v>2185</v>
      </c>
      <c r="AC88" s="28">
        <v>1</v>
      </c>
      <c r="AD88" s="28">
        <v>1</v>
      </c>
      <c r="AE88" s="25" t="str">
        <f>'APH KIC KIA PC'!E88</f>
        <v/>
      </c>
      <c r="AF88" s="35" t="s">
        <v>113</v>
      </c>
      <c r="AG88" s="29"/>
      <c r="AH88" s="27" t="str">
        <f>TRIM('APH KIC KIA PC'!D88)</f>
        <v/>
      </c>
      <c r="AI88" s="26">
        <f>'APH KIC KIA PC'!AK88</f>
        <v>0</v>
      </c>
      <c r="AJ88" s="22"/>
      <c r="AK88" s="22"/>
      <c r="AL88" s="35" t="s">
        <v>112</v>
      </c>
    </row>
    <row r="89" spans="1:38" ht="15" x14ac:dyDescent="0.25">
      <c r="A89" s="21">
        <v>85</v>
      </c>
      <c r="B89" s="21" t="str">
        <f>'APH KIC KIA PC'!I89</f>
        <v>Välj…</v>
      </c>
      <c r="C89" s="21" t="str">
        <f>'APH KIC KIA PC'!K89</f>
        <v>Välj…</v>
      </c>
      <c r="D89" s="30">
        <v>100</v>
      </c>
      <c r="E89" s="28">
        <v>4</v>
      </c>
      <c r="F89" s="28">
        <v>1</v>
      </c>
      <c r="G89" s="25" t="str">
        <f>'APH KIC KIA PC'!E89</f>
        <v/>
      </c>
      <c r="H89" s="35" t="s">
        <v>113</v>
      </c>
      <c r="I89" s="29"/>
      <c r="J89" s="27" t="str">
        <f>TRIM('APH KIC KIA PC'!D89)</f>
        <v/>
      </c>
      <c r="K89" s="26" t="e">
        <f>IF('APH KIC KIA PC'!K89=Tabeller!$AI$4,'4. Inköpsdata'!J89,ROUND('APH KIC KIA PC'!AB89,2))</f>
        <v>#VALUE!</v>
      </c>
      <c r="L89" s="22"/>
      <c r="M89" s="22"/>
      <c r="N89" s="35" t="s">
        <v>112</v>
      </c>
      <c r="O89" s="41"/>
      <c r="P89" s="34" t="s">
        <v>2184</v>
      </c>
      <c r="Q89" s="28">
        <v>1</v>
      </c>
      <c r="R89" s="28">
        <v>1</v>
      </c>
      <c r="S89" s="25" t="str">
        <f>'APH KIC KIA PC'!E89</f>
        <v/>
      </c>
      <c r="T89" s="35" t="s">
        <v>113</v>
      </c>
      <c r="U89" s="29"/>
      <c r="V89" s="448" t="str">
        <f>TRIM('APH KIC KIA PC'!D89)</f>
        <v/>
      </c>
      <c r="W89" s="26" t="str">
        <f>IF('APH KIC KIA PC'!AC89="",'APH KIC KIA PC'!AD89,'APH KIC KIA PC'!AC89)</f>
        <v/>
      </c>
      <c r="X89" s="22"/>
      <c r="Y89" s="22"/>
      <c r="Z89" s="35" t="s">
        <v>112</v>
      </c>
      <c r="AA89" s="7"/>
      <c r="AB89" s="30" t="s">
        <v>2185</v>
      </c>
      <c r="AC89" s="28">
        <v>1</v>
      </c>
      <c r="AD89" s="28">
        <v>1</v>
      </c>
      <c r="AE89" s="25" t="str">
        <f>'APH KIC KIA PC'!E89</f>
        <v/>
      </c>
      <c r="AF89" s="35" t="s">
        <v>113</v>
      </c>
      <c r="AG89" s="29"/>
      <c r="AH89" s="27" t="str">
        <f>TRIM('APH KIC KIA PC'!D89)</f>
        <v/>
      </c>
      <c r="AI89" s="26">
        <f>'APH KIC KIA PC'!AK89</f>
        <v>0</v>
      </c>
      <c r="AJ89" s="22"/>
      <c r="AK89" s="22"/>
      <c r="AL89" s="35" t="s">
        <v>112</v>
      </c>
    </row>
    <row r="90" spans="1:38" ht="15" x14ac:dyDescent="0.25">
      <c r="A90" s="21">
        <v>86</v>
      </c>
      <c r="B90" s="21" t="str">
        <f>'APH KIC KIA PC'!I90</f>
        <v>Välj…</v>
      </c>
      <c r="C90" s="21" t="str">
        <f>'APH KIC KIA PC'!K90</f>
        <v>Välj…</v>
      </c>
      <c r="D90" s="30">
        <v>100</v>
      </c>
      <c r="E90" s="28">
        <v>4</v>
      </c>
      <c r="F90" s="28">
        <v>1</v>
      </c>
      <c r="G90" s="25" t="str">
        <f>'APH KIC KIA PC'!E90</f>
        <v/>
      </c>
      <c r="H90" s="35" t="s">
        <v>113</v>
      </c>
      <c r="I90" s="29"/>
      <c r="J90" s="27" t="str">
        <f>TRIM('APH KIC KIA PC'!D90)</f>
        <v/>
      </c>
      <c r="K90" s="26" t="e">
        <f>IF('APH KIC KIA PC'!K90=Tabeller!$AI$4,'4. Inköpsdata'!J90,ROUND('APH KIC KIA PC'!AB90,2))</f>
        <v>#VALUE!</v>
      </c>
      <c r="L90" s="22"/>
      <c r="M90" s="22"/>
      <c r="N90" s="35" t="s">
        <v>112</v>
      </c>
      <c r="O90" s="41"/>
      <c r="P90" s="34" t="s">
        <v>2184</v>
      </c>
      <c r="Q90" s="28">
        <v>1</v>
      </c>
      <c r="R90" s="28">
        <v>1</v>
      </c>
      <c r="S90" s="25" t="str">
        <f>'APH KIC KIA PC'!E90</f>
        <v/>
      </c>
      <c r="T90" s="35" t="s">
        <v>113</v>
      </c>
      <c r="U90" s="29"/>
      <c r="V90" s="448" t="str">
        <f>TRIM('APH KIC KIA PC'!D90)</f>
        <v/>
      </c>
      <c r="W90" s="26" t="str">
        <f>IF('APH KIC KIA PC'!AC90="",'APH KIC KIA PC'!AD90,'APH KIC KIA PC'!AC90)</f>
        <v/>
      </c>
      <c r="X90" s="22"/>
      <c r="Y90" s="22"/>
      <c r="Z90" s="35" t="s">
        <v>112</v>
      </c>
      <c r="AA90" s="7"/>
      <c r="AB90" s="30" t="s">
        <v>2185</v>
      </c>
      <c r="AC90" s="28">
        <v>1</v>
      </c>
      <c r="AD90" s="28">
        <v>1</v>
      </c>
      <c r="AE90" s="25" t="str">
        <f>'APH KIC KIA PC'!E90</f>
        <v/>
      </c>
      <c r="AF90" s="35" t="s">
        <v>113</v>
      </c>
      <c r="AG90" s="29"/>
      <c r="AH90" s="27" t="str">
        <f>TRIM('APH KIC KIA PC'!D90)</f>
        <v/>
      </c>
      <c r="AI90" s="26">
        <f>'APH KIC KIA PC'!AK90</f>
        <v>0</v>
      </c>
      <c r="AJ90" s="22"/>
      <c r="AK90" s="22"/>
      <c r="AL90" s="35" t="s">
        <v>112</v>
      </c>
    </row>
    <row r="91" spans="1:38" ht="15" x14ac:dyDescent="0.25">
      <c r="A91" s="21">
        <v>87</v>
      </c>
      <c r="B91" s="21" t="str">
        <f>'APH KIC KIA PC'!I91</f>
        <v>Välj…</v>
      </c>
      <c r="C91" s="21" t="str">
        <f>'APH KIC KIA PC'!K91</f>
        <v>Välj…</v>
      </c>
      <c r="D91" s="30">
        <v>100</v>
      </c>
      <c r="E91" s="28">
        <v>4</v>
      </c>
      <c r="F91" s="28">
        <v>1</v>
      </c>
      <c r="G91" s="25" t="str">
        <f>'APH KIC KIA PC'!E91</f>
        <v/>
      </c>
      <c r="H91" s="35" t="s">
        <v>113</v>
      </c>
      <c r="I91" s="29"/>
      <c r="J91" s="27" t="str">
        <f>TRIM('APH KIC KIA PC'!D91)</f>
        <v/>
      </c>
      <c r="K91" s="26" t="e">
        <f>IF('APH KIC KIA PC'!K91=Tabeller!$AI$4,'4. Inköpsdata'!J91,ROUND('APH KIC KIA PC'!AB91,2))</f>
        <v>#VALUE!</v>
      </c>
      <c r="L91" s="22"/>
      <c r="M91" s="22"/>
      <c r="N91" s="35" t="s">
        <v>112</v>
      </c>
      <c r="O91" s="41"/>
      <c r="P91" s="34" t="s">
        <v>2184</v>
      </c>
      <c r="Q91" s="28">
        <v>1</v>
      </c>
      <c r="R91" s="28">
        <v>1</v>
      </c>
      <c r="S91" s="25" t="str">
        <f>'APH KIC KIA PC'!E91</f>
        <v/>
      </c>
      <c r="T91" s="35" t="s">
        <v>113</v>
      </c>
      <c r="U91" s="29"/>
      <c r="V91" s="448" t="str">
        <f>TRIM('APH KIC KIA PC'!D91)</f>
        <v/>
      </c>
      <c r="W91" s="26" t="str">
        <f>IF('APH KIC KIA PC'!AC91="",'APH KIC KIA PC'!AD91,'APH KIC KIA PC'!AC91)</f>
        <v/>
      </c>
      <c r="X91" s="22"/>
      <c r="Y91" s="22"/>
      <c r="Z91" s="35" t="s">
        <v>112</v>
      </c>
      <c r="AA91" s="7"/>
      <c r="AB91" s="30" t="s">
        <v>2185</v>
      </c>
      <c r="AC91" s="28">
        <v>1</v>
      </c>
      <c r="AD91" s="28">
        <v>1</v>
      </c>
      <c r="AE91" s="25" t="str">
        <f>'APH KIC KIA PC'!E91</f>
        <v/>
      </c>
      <c r="AF91" s="35" t="s">
        <v>113</v>
      </c>
      <c r="AG91" s="29"/>
      <c r="AH91" s="27" t="str">
        <f>TRIM('APH KIC KIA PC'!D91)</f>
        <v/>
      </c>
      <c r="AI91" s="26">
        <f>'APH KIC KIA PC'!AK91</f>
        <v>0</v>
      </c>
      <c r="AJ91" s="22"/>
      <c r="AK91" s="22"/>
      <c r="AL91" s="35" t="s">
        <v>112</v>
      </c>
    </row>
    <row r="92" spans="1:38" ht="15" x14ac:dyDescent="0.25">
      <c r="A92" s="21">
        <v>88</v>
      </c>
      <c r="B92" s="21" t="str">
        <f>'APH KIC KIA PC'!I92</f>
        <v>Välj…</v>
      </c>
      <c r="C92" s="21" t="str">
        <f>'APH KIC KIA PC'!K92</f>
        <v>Välj…</v>
      </c>
      <c r="D92" s="30">
        <v>100</v>
      </c>
      <c r="E92" s="28">
        <v>4</v>
      </c>
      <c r="F92" s="28">
        <v>1</v>
      </c>
      <c r="G92" s="25" t="str">
        <f>'APH KIC KIA PC'!E92</f>
        <v/>
      </c>
      <c r="H92" s="35" t="s">
        <v>113</v>
      </c>
      <c r="I92" s="29"/>
      <c r="J92" s="27" t="str">
        <f>TRIM('APH KIC KIA PC'!D92)</f>
        <v/>
      </c>
      <c r="K92" s="26" t="e">
        <f>IF('APH KIC KIA PC'!K92=Tabeller!$AI$4,'4. Inköpsdata'!J92,ROUND('APH KIC KIA PC'!AB92,2))</f>
        <v>#VALUE!</v>
      </c>
      <c r="L92" s="22"/>
      <c r="M92" s="22"/>
      <c r="N92" s="35" t="s">
        <v>112</v>
      </c>
      <c r="O92" s="41"/>
      <c r="P92" s="34" t="s">
        <v>2184</v>
      </c>
      <c r="Q92" s="28">
        <v>1</v>
      </c>
      <c r="R92" s="28">
        <v>1</v>
      </c>
      <c r="S92" s="25" t="str">
        <f>'APH KIC KIA PC'!E92</f>
        <v/>
      </c>
      <c r="T92" s="35" t="s">
        <v>113</v>
      </c>
      <c r="U92" s="29"/>
      <c r="V92" s="448" t="str">
        <f>TRIM('APH KIC KIA PC'!D92)</f>
        <v/>
      </c>
      <c r="W92" s="26" t="str">
        <f>IF('APH KIC KIA PC'!AC92="",'APH KIC KIA PC'!AD92,'APH KIC KIA PC'!AC92)</f>
        <v/>
      </c>
      <c r="X92" s="22"/>
      <c r="Y92" s="22"/>
      <c r="Z92" s="35" t="s">
        <v>112</v>
      </c>
      <c r="AA92" s="7"/>
      <c r="AB92" s="30" t="s">
        <v>2185</v>
      </c>
      <c r="AC92" s="28">
        <v>1</v>
      </c>
      <c r="AD92" s="28">
        <v>1</v>
      </c>
      <c r="AE92" s="25" t="str">
        <f>'APH KIC KIA PC'!E92</f>
        <v/>
      </c>
      <c r="AF92" s="35" t="s">
        <v>113</v>
      </c>
      <c r="AG92" s="29"/>
      <c r="AH92" s="27" t="str">
        <f>TRIM('APH KIC KIA PC'!D92)</f>
        <v/>
      </c>
      <c r="AI92" s="26">
        <f>'APH KIC KIA PC'!AK92</f>
        <v>0</v>
      </c>
      <c r="AJ92" s="22"/>
      <c r="AK92" s="22"/>
      <c r="AL92" s="35" t="s">
        <v>112</v>
      </c>
    </row>
    <row r="93" spans="1:38" ht="15" x14ac:dyDescent="0.25">
      <c r="A93" s="21">
        <v>89</v>
      </c>
      <c r="B93" s="21" t="str">
        <f>'APH KIC KIA PC'!I93</f>
        <v>Välj…</v>
      </c>
      <c r="C93" s="21" t="str">
        <f>'APH KIC KIA PC'!K93</f>
        <v>Välj…</v>
      </c>
      <c r="D93" s="30">
        <v>100</v>
      </c>
      <c r="E93" s="28">
        <v>4</v>
      </c>
      <c r="F93" s="28">
        <v>1</v>
      </c>
      <c r="G93" s="25" t="str">
        <f>'APH KIC KIA PC'!E93</f>
        <v/>
      </c>
      <c r="H93" s="35" t="s">
        <v>113</v>
      </c>
      <c r="I93" s="29"/>
      <c r="J93" s="27" t="str">
        <f>TRIM('APH KIC KIA PC'!D93)</f>
        <v/>
      </c>
      <c r="K93" s="26" t="e">
        <f>IF('APH KIC KIA PC'!K93=Tabeller!$AI$4,'4. Inköpsdata'!J93,ROUND('APH KIC KIA PC'!AB93,2))</f>
        <v>#VALUE!</v>
      </c>
      <c r="L93" s="22"/>
      <c r="M93" s="22"/>
      <c r="N93" s="35" t="s">
        <v>112</v>
      </c>
      <c r="O93" s="41"/>
      <c r="P93" s="34" t="s">
        <v>2184</v>
      </c>
      <c r="Q93" s="28">
        <v>1</v>
      </c>
      <c r="R93" s="28">
        <v>1</v>
      </c>
      <c r="S93" s="25" t="str">
        <f>'APH KIC KIA PC'!E93</f>
        <v/>
      </c>
      <c r="T93" s="35" t="s">
        <v>113</v>
      </c>
      <c r="U93" s="29"/>
      <c r="V93" s="448" t="str">
        <f>TRIM('APH KIC KIA PC'!D93)</f>
        <v/>
      </c>
      <c r="W93" s="26" t="str">
        <f>IF('APH KIC KIA PC'!AC93="",'APH KIC KIA PC'!AD93,'APH KIC KIA PC'!AC93)</f>
        <v/>
      </c>
      <c r="X93" s="22"/>
      <c r="Y93" s="22"/>
      <c r="Z93" s="35" t="s">
        <v>112</v>
      </c>
      <c r="AA93" s="7"/>
      <c r="AB93" s="30" t="s">
        <v>2185</v>
      </c>
      <c r="AC93" s="28">
        <v>1</v>
      </c>
      <c r="AD93" s="28">
        <v>1</v>
      </c>
      <c r="AE93" s="25" t="str">
        <f>'APH KIC KIA PC'!E93</f>
        <v/>
      </c>
      <c r="AF93" s="35" t="s">
        <v>113</v>
      </c>
      <c r="AG93" s="29"/>
      <c r="AH93" s="27" t="str">
        <f>TRIM('APH KIC KIA PC'!D93)</f>
        <v/>
      </c>
      <c r="AI93" s="26">
        <f>'APH KIC KIA PC'!AK93</f>
        <v>0</v>
      </c>
      <c r="AJ93" s="22"/>
      <c r="AK93" s="22"/>
      <c r="AL93" s="35" t="s">
        <v>112</v>
      </c>
    </row>
    <row r="94" spans="1:38" ht="15" x14ac:dyDescent="0.25">
      <c r="A94" s="21">
        <v>90</v>
      </c>
      <c r="B94" s="21" t="str">
        <f>'APH KIC KIA PC'!I94</f>
        <v>Välj…</v>
      </c>
      <c r="C94" s="21" t="str">
        <f>'APH KIC KIA PC'!K94</f>
        <v>Välj…</v>
      </c>
      <c r="D94" s="30">
        <v>100</v>
      </c>
      <c r="E94" s="28">
        <v>4</v>
      </c>
      <c r="F94" s="28">
        <v>1</v>
      </c>
      <c r="G94" s="25" t="str">
        <f>'APH KIC KIA PC'!E94</f>
        <v/>
      </c>
      <c r="H94" s="35" t="s">
        <v>113</v>
      </c>
      <c r="I94" s="29"/>
      <c r="J94" s="27" t="str">
        <f>TRIM('APH KIC KIA PC'!D94)</f>
        <v/>
      </c>
      <c r="K94" s="26" t="e">
        <f>IF('APH KIC KIA PC'!K94=Tabeller!$AI$4,'4. Inköpsdata'!J94,ROUND('APH KIC KIA PC'!AB94,2))</f>
        <v>#VALUE!</v>
      </c>
      <c r="L94" s="22"/>
      <c r="M94" s="22"/>
      <c r="N94" s="35" t="s">
        <v>112</v>
      </c>
      <c r="O94" s="41"/>
      <c r="P94" s="34" t="s">
        <v>2184</v>
      </c>
      <c r="Q94" s="28">
        <v>1</v>
      </c>
      <c r="R94" s="28">
        <v>1</v>
      </c>
      <c r="S94" s="25" t="str">
        <f>'APH KIC KIA PC'!E94</f>
        <v/>
      </c>
      <c r="T94" s="35" t="s">
        <v>113</v>
      </c>
      <c r="U94" s="29"/>
      <c r="V94" s="448" t="str">
        <f>TRIM('APH KIC KIA PC'!D94)</f>
        <v/>
      </c>
      <c r="W94" s="26" t="str">
        <f>IF('APH KIC KIA PC'!AC94="",'APH KIC KIA PC'!AD94,'APH KIC KIA PC'!AC94)</f>
        <v/>
      </c>
      <c r="X94" s="22"/>
      <c r="Y94" s="22"/>
      <c r="Z94" s="35" t="s">
        <v>112</v>
      </c>
      <c r="AA94" s="7"/>
      <c r="AB94" s="30" t="s">
        <v>2185</v>
      </c>
      <c r="AC94" s="28">
        <v>1</v>
      </c>
      <c r="AD94" s="28">
        <v>1</v>
      </c>
      <c r="AE94" s="25" t="str">
        <f>'APH KIC KIA PC'!E94</f>
        <v/>
      </c>
      <c r="AF94" s="35" t="s">
        <v>113</v>
      </c>
      <c r="AG94" s="29"/>
      <c r="AH94" s="27" t="str">
        <f>TRIM('APH KIC KIA PC'!D94)</f>
        <v/>
      </c>
      <c r="AI94" s="26">
        <f>'APH KIC KIA PC'!AK94</f>
        <v>0</v>
      </c>
      <c r="AJ94" s="22"/>
      <c r="AK94" s="22"/>
      <c r="AL94" s="35" t="s">
        <v>112</v>
      </c>
    </row>
    <row r="95" spans="1:38" ht="15" x14ac:dyDescent="0.25">
      <c r="A95" s="21">
        <v>91</v>
      </c>
      <c r="B95" s="21" t="str">
        <f>'APH KIC KIA PC'!I95</f>
        <v>Välj…</v>
      </c>
      <c r="C95" s="21" t="str">
        <f>'APH KIC KIA PC'!K95</f>
        <v>Välj…</v>
      </c>
      <c r="D95" s="30">
        <v>100</v>
      </c>
      <c r="E95" s="28">
        <v>4</v>
      </c>
      <c r="F95" s="28">
        <v>1</v>
      </c>
      <c r="G95" s="25" t="str">
        <f>'APH KIC KIA PC'!E95</f>
        <v/>
      </c>
      <c r="H95" s="35" t="s">
        <v>113</v>
      </c>
      <c r="I95" s="29"/>
      <c r="J95" s="27" t="str">
        <f>TRIM('APH KIC KIA PC'!D95)</f>
        <v/>
      </c>
      <c r="K95" s="26" t="e">
        <f>IF('APH KIC KIA PC'!K95=Tabeller!$AI$4,'4. Inköpsdata'!J95,ROUND('APH KIC KIA PC'!AB95,2))</f>
        <v>#VALUE!</v>
      </c>
      <c r="L95" s="22"/>
      <c r="M95" s="22"/>
      <c r="N95" s="35" t="s">
        <v>112</v>
      </c>
      <c r="O95" s="41"/>
      <c r="P95" s="34" t="s">
        <v>2184</v>
      </c>
      <c r="Q95" s="28">
        <v>1</v>
      </c>
      <c r="R95" s="28">
        <v>1</v>
      </c>
      <c r="S95" s="25" t="str">
        <f>'APH KIC KIA PC'!E95</f>
        <v/>
      </c>
      <c r="T95" s="35" t="s">
        <v>113</v>
      </c>
      <c r="U95" s="29"/>
      <c r="V95" s="448" t="str">
        <f>TRIM('APH KIC KIA PC'!D95)</f>
        <v/>
      </c>
      <c r="W95" s="26" t="str">
        <f>IF('APH KIC KIA PC'!AC95="",'APH KIC KIA PC'!AD95,'APH KIC KIA PC'!AC95)</f>
        <v/>
      </c>
      <c r="X95" s="22"/>
      <c r="Y95" s="22"/>
      <c r="Z95" s="35" t="s">
        <v>112</v>
      </c>
      <c r="AA95" s="7"/>
      <c r="AB95" s="30" t="s">
        <v>2185</v>
      </c>
      <c r="AC95" s="28">
        <v>1</v>
      </c>
      <c r="AD95" s="28">
        <v>1</v>
      </c>
      <c r="AE95" s="25" t="str">
        <f>'APH KIC KIA PC'!E95</f>
        <v/>
      </c>
      <c r="AF95" s="35" t="s">
        <v>113</v>
      </c>
      <c r="AG95" s="29"/>
      <c r="AH95" s="27" t="str">
        <f>TRIM('APH KIC KIA PC'!D95)</f>
        <v/>
      </c>
      <c r="AI95" s="26">
        <f>'APH KIC KIA PC'!AK95</f>
        <v>0</v>
      </c>
      <c r="AJ95" s="22"/>
      <c r="AK95" s="22"/>
      <c r="AL95" s="35" t="s">
        <v>112</v>
      </c>
    </row>
    <row r="96" spans="1:38" ht="15" x14ac:dyDescent="0.25">
      <c r="A96" s="21">
        <v>92</v>
      </c>
      <c r="B96" s="21" t="str">
        <f>'APH KIC KIA PC'!I96</f>
        <v>Välj…</v>
      </c>
      <c r="C96" s="21" t="str">
        <f>'APH KIC KIA PC'!K96</f>
        <v>Välj…</v>
      </c>
      <c r="D96" s="30">
        <v>100</v>
      </c>
      <c r="E96" s="28">
        <v>4</v>
      </c>
      <c r="F96" s="28">
        <v>1</v>
      </c>
      <c r="G96" s="25" t="str">
        <f>'APH KIC KIA PC'!E96</f>
        <v/>
      </c>
      <c r="H96" s="35" t="s">
        <v>113</v>
      </c>
      <c r="I96" s="29"/>
      <c r="J96" s="27" t="str">
        <f>TRIM('APH KIC KIA PC'!D96)</f>
        <v/>
      </c>
      <c r="K96" s="26" t="e">
        <f>IF('APH KIC KIA PC'!K96=Tabeller!$AI$4,'4. Inköpsdata'!J96,ROUND('APH KIC KIA PC'!AB96,2))</f>
        <v>#VALUE!</v>
      </c>
      <c r="L96" s="22"/>
      <c r="M96" s="22"/>
      <c r="N96" s="35" t="s">
        <v>112</v>
      </c>
      <c r="O96" s="41"/>
      <c r="P96" s="34" t="s">
        <v>2184</v>
      </c>
      <c r="Q96" s="28">
        <v>1</v>
      </c>
      <c r="R96" s="28">
        <v>1</v>
      </c>
      <c r="S96" s="25" t="str">
        <f>'APH KIC KIA PC'!E96</f>
        <v/>
      </c>
      <c r="T96" s="35" t="s">
        <v>113</v>
      </c>
      <c r="U96" s="29"/>
      <c r="V96" s="448" t="str">
        <f>TRIM('APH KIC KIA PC'!D96)</f>
        <v/>
      </c>
      <c r="W96" s="26" t="str">
        <f>IF('APH KIC KIA PC'!AC96="",'APH KIC KIA PC'!AD96,'APH KIC KIA PC'!AC96)</f>
        <v/>
      </c>
      <c r="X96" s="22"/>
      <c r="Y96" s="22"/>
      <c r="Z96" s="35" t="s">
        <v>112</v>
      </c>
      <c r="AA96" s="7"/>
      <c r="AB96" s="30" t="s">
        <v>2185</v>
      </c>
      <c r="AC96" s="28">
        <v>1</v>
      </c>
      <c r="AD96" s="28">
        <v>1</v>
      </c>
      <c r="AE96" s="25" t="str">
        <f>'APH KIC KIA PC'!E96</f>
        <v/>
      </c>
      <c r="AF96" s="35" t="s">
        <v>113</v>
      </c>
      <c r="AG96" s="29"/>
      <c r="AH96" s="27" t="str">
        <f>TRIM('APH KIC KIA PC'!D96)</f>
        <v/>
      </c>
      <c r="AI96" s="26">
        <f>'APH KIC KIA PC'!AK96</f>
        <v>0</v>
      </c>
      <c r="AJ96" s="22"/>
      <c r="AK96" s="22"/>
      <c r="AL96" s="35" t="s">
        <v>112</v>
      </c>
    </row>
    <row r="97" spans="1:38" ht="15" x14ac:dyDescent="0.25">
      <c r="A97" s="21">
        <v>93</v>
      </c>
      <c r="B97" s="21" t="str">
        <f>'APH KIC KIA PC'!I97</f>
        <v>Välj…</v>
      </c>
      <c r="C97" s="21" t="str">
        <f>'APH KIC KIA PC'!K97</f>
        <v>Välj…</v>
      </c>
      <c r="D97" s="30">
        <v>100</v>
      </c>
      <c r="E97" s="28">
        <v>4</v>
      </c>
      <c r="F97" s="28">
        <v>1</v>
      </c>
      <c r="G97" s="25" t="str">
        <f>'APH KIC KIA PC'!E97</f>
        <v/>
      </c>
      <c r="H97" s="35" t="s">
        <v>113</v>
      </c>
      <c r="I97" s="29"/>
      <c r="J97" s="27" t="str">
        <f>TRIM('APH KIC KIA PC'!D97)</f>
        <v/>
      </c>
      <c r="K97" s="26" t="e">
        <f>IF('APH KIC KIA PC'!K97=Tabeller!$AI$4,'4. Inköpsdata'!J97,ROUND('APH KIC KIA PC'!AB97,2))</f>
        <v>#VALUE!</v>
      </c>
      <c r="L97" s="22"/>
      <c r="M97" s="22"/>
      <c r="N97" s="35" t="s">
        <v>112</v>
      </c>
      <c r="O97" s="41"/>
      <c r="P97" s="34" t="s">
        <v>2184</v>
      </c>
      <c r="Q97" s="28">
        <v>1</v>
      </c>
      <c r="R97" s="28">
        <v>1</v>
      </c>
      <c r="S97" s="25" t="str">
        <f>'APH KIC KIA PC'!E97</f>
        <v/>
      </c>
      <c r="T97" s="35" t="s">
        <v>113</v>
      </c>
      <c r="U97" s="29"/>
      <c r="V97" s="448" t="str">
        <f>TRIM('APH KIC KIA PC'!D97)</f>
        <v/>
      </c>
      <c r="W97" s="26" t="str">
        <f>IF('APH KIC KIA PC'!AC97="",'APH KIC KIA PC'!AD97,'APH KIC KIA PC'!AC97)</f>
        <v/>
      </c>
      <c r="X97" s="22"/>
      <c r="Y97" s="22"/>
      <c r="Z97" s="35" t="s">
        <v>112</v>
      </c>
      <c r="AA97" s="7"/>
      <c r="AB97" s="30" t="s">
        <v>2185</v>
      </c>
      <c r="AC97" s="28">
        <v>1</v>
      </c>
      <c r="AD97" s="28">
        <v>1</v>
      </c>
      <c r="AE97" s="25" t="str">
        <f>'APH KIC KIA PC'!E97</f>
        <v/>
      </c>
      <c r="AF97" s="35" t="s">
        <v>113</v>
      </c>
      <c r="AG97" s="29"/>
      <c r="AH97" s="27" t="str">
        <f>TRIM('APH KIC KIA PC'!D97)</f>
        <v/>
      </c>
      <c r="AI97" s="26">
        <f>'APH KIC KIA PC'!AK97</f>
        <v>0</v>
      </c>
      <c r="AJ97" s="22"/>
      <c r="AK97" s="22"/>
      <c r="AL97" s="35" t="s">
        <v>112</v>
      </c>
    </row>
    <row r="98" spans="1:38" ht="15" x14ac:dyDescent="0.25">
      <c r="A98" s="21">
        <v>94</v>
      </c>
      <c r="B98" s="21" t="str">
        <f>'APH KIC KIA PC'!I98</f>
        <v>Välj…</v>
      </c>
      <c r="C98" s="21" t="str">
        <f>'APH KIC KIA PC'!K98</f>
        <v>Välj…</v>
      </c>
      <c r="D98" s="30">
        <v>100</v>
      </c>
      <c r="E98" s="28">
        <v>4</v>
      </c>
      <c r="F98" s="28">
        <v>1</v>
      </c>
      <c r="G98" s="25" t="str">
        <f>'APH KIC KIA PC'!E98</f>
        <v/>
      </c>
      <c r="H98" s="35" t="s">
        <v>113</v>
      </c>
      <c r="I98" s="29"/>
      <c r="J98" s="27" t="str">
        <f>TRIM('APH KIC KIA PC'!D98)</f>
        <v/>
      </c>
      <c r="K98" s="26" t="e">
        <f>IF('APH KIC KIA PC'!K98=Tabeller!$AI$4,'4. Inköpsdata'!J98,ROUND('APH KIC KIA PC'!AB98,2))</f>
        <v>#VALUE!</v>
      </c>
      <c r="L98" s="22"/>
      <c r="M98" s="22"/>
      <c r="N98" s="35" t="s">
        <v>112</v>
      </c>
      <c r="O98" s="41"/>
      <c r="P98" s="34" t="s">
        <v>2184</v>
      </c>
      <c r="Q98" s="28">
        <v>1</v>
      </c>
      <c r="R98" s="28">
        <v>1</v>
      </c>
      <c r="S98" s="25" t="str">
        <f>'APH KIC KIA PC'!E98</f>
        <v/>
      </c>
      <c r="T98" s="35" t="s">
        <v>113</v>
      </c>
      <c r="U98" s="29"/>
      <c r="V98" s="448" t="str">
        <f>TRIM('APH KIC KIA PC'!D98)</f>
        <v/>
      </c>
      <c r="W98" s="26" t="str">
        <f>IF('APH KIC KIA PC'!AC98="",'APH KIC KIA PC'!AD98,'APH KIC KIA PC'!AC98)</f>
        <v/>
      </c>
      <c r="X98" s="22"/>
      <c r="Y98" s="22"/>
      <c r="Z98" s="35" t="s">
        <v>112</v>
      </c>
      <c r="AA98" s="7"/>
      <c r="AB98" s="30" t="s">
        <v>2185</v>
      </c>
      <c r="AC98" s="28">
        <v>1</v>
      </c>
      <c r="AD98" s="28">
        <v>1</v>
      </c>
      <c r="AE98" s="25" t="str">
        <f>'APH KIC KIA PC'!E98</f>
        <v/>
      </c>
      <c r="AF98" s="35" t="s">
        <v>113</v>
      </c>
      <c r="AG98" s="29"/>
      <c r="AH98" s="27" t="str">
        <f>TRIM('APH KIC KIA PC'!D98)</f>
        <v/>
      </c>
      <c r="AI98" s="26">
        <f>'APH KIC KIA PC'!AK98</f>
        <v>0</v>
      </c>
      <c r="AJ98" s="22"/>
      <c r="AK98" s="22"/>
      <c r="AL98" s="35" t="s">
        <v>112</v>
      </c>
    </row>
    <row r="99" spans="1:38" ht="15" x14ac:dyDescent="0.25">
      <c r="A99" s="21">
        <v>95</v>
      </c>
      <c r="B99" s="21" t="str">
        <f>'APH KIC KIA PC'!I99</f>
        <v>Välj…</v>
      </c>
      <c r="C99" s="21" t="str">
        <f>'APH KIC KIA PC'!K99</f>
        <v>Välj…</v>
      </c>
      <c r="D99" s="30">
        <v>100</v>
      </c>
      <c r="E99" s="28">
        <v>4</v>
      </c>
      <c r="F99" s="28">
        <v>1</v>
      </c>
      <c r="G99" s="25" t="str">
        <f>'APH KIC KIA PC'!E99</f>
        <v/>
      </c>
      <c r="H99" s="35" t="s">
        <v>113</v>
      </c>
      <c r="I99" s="29"/>
      <c r="J99" s="27" t="str">
        <f>TRIM('APH KIC KIA PC'!D99)</f>
        <v/>
      </c>
      <c r="K99" s="26" t="e">
        <f>IF('APH KIC KIA PC'!K99=Tabeller!$AI$4,'4. Inköpsdata'!J99,ROUND('APH KIC KIA PC'!AB99,2))</f>
        <v>#VALUE!</v>
      </c>
      <c r="L99" s="22"/>
      <c r="M99" s="22"/>
      <c r="N99" s="35" t="s">
        <v>112</v>
      </c>
      <c r="O99" s="41"/>
      <c r="P99" s="34" t="s">
        <v>2184</v>
      </c>
      <c r="Q99" s="28">
        <v>1</v>
      </c>
      <c r="R99" s="28">
        <v>1</v>
      </c>
      <c r="S99" s="25" t="str">
        <f>'APH KIC KIA PC'!E99</f>
        <v/>
      </c>
      <c r="T99" s="35" t="s">
        <v>113</v>
      </c>
      <c r="U99" s="29"/>
      <c r="V99" s="448" t="str">
        <f>TRIM('APH KIC KIA PC'!D99)</f>
        <v/>
      </c>
      <c r="W99" s="26" t="str">
        <f>IF('APH KIC KIA PC'!AC99="",'APH KIC KIA PC'!AD99,'APH KIC KIA PC'!AC99)</f>
        <v/>
      </c>
      <c r="X99" s="22"/>
      <c r="Y99" s="22"/>
      <c r="Z99" s="35" t="s">
        <v>112</v>
      </c>
      <c r="AA99" s="7"/>
      <c r="AB99" s="30" t="s">
        <v>2185</v>
      </c>
      <c r="AC99" s="28">
        <v>1</v>
      </c>
      <c r="AD99" s="28">
        <v>1</v>
      </c>
      <c r="AE99" s="25" t="str">
        <f>'APH KIC KIA PC'!E99</f>
        <v/>
      </c>
      <c r="AF99" s="35" t="s">
        <v>113</v>
      </c>
      <c r="AG99" s="29"/>
      <c r="AH99" s="27" t="str">
        <f>TRIM('APH KIC KIA PC'!D99)</f>
        <v/>
      </c>
      <c r="AI99" s="26">
        <f>'APH KIC KIA PC'!AK99</f>
        <v>0</v>
      </c>
      <c r="AJ99" s="22"/>
      <c r="AK99" s="22"/>
      <c r="AL99" s="35" t="s">
        <v>112</v>
      </c>
    </row>
    <row r="100" spans="1:38" ht="15" x14ac:dyDescent="0.25">
      <c r="A100" s="21">
        <v>96</v>
      </c>
      <c r="B100" s="21" t="str">
        <f>'APH KIC KIA PC'!I100</f>
        <v>Välj…</v>
      </c>
      <c r="C100" s="21" t="str">
        <f>'APH KIC KIA PC'!K100</f>
        <v>Välj…</v>
      </c>
      <c r="D100" s="30">
        <v>100</v>
      </c>
      <c r="E100" s="28">
        <v>4</v>
      </c>
      <c r="F100" s="28">
        <v>1</v>
      </c>
      <c r="G100" s="25" t="str">
        <f>'APH KIC KIA PC'!E100</f>
        <v/>
      </c>
      <c r="H100" s="35" t="s">
        <v>113</v>
      </c>
      <c r="I100" s="29"/>
      <c r="J100" s="27" t="str">
        <f>TRIM('APH KIC KIA PC'!D100)</f>
        <v/>
      </c>
      <c r="K100" s="26" t="e">
        <f>IF('APH KIC KIA PC'!K100=Tabeller!$AI$4,'4. Inköpsdata'!J100,ROUND('APH KIC KIA PC'!AB100,2))</f>
        <v>#VALUE!</v>
      </c>
      <c r="L100" s="22"/>
      <c r="M100" s="22"/>
      <c r="N100" s="35" t="s">
        <v>112</v>
      </c>
      <c r="O100" s="41"/>
      <c r="P100" s="34" t="s">
        <v>2184</v>
      </c>
      <c r="Q100" s="28">
        <v>1</v>
      </c>
      <c r="R100" s="28">
        <v>1</v>
      </c>
      <c r="S100" s="25" t="str">
        <f>'APH KIC KIA PC'!E100</f>
        <v/>
      </c>
      <c r="T100" s="35" t="s">
        <v>113</v>
      </c>
      <c r="U100" s="29"/>
      <c r="V100" s="448" t="str">
        <f>TRIM('APH KIC KIA PC'!D100)</f>
        <v/>
      </c>
      <c r="W100" s="26" t="str">
        <f>IF('APH KIC KIA PC'!AC100="",'APH KIC KIA PC'!AD100,'APH KIC KIA PC'!AC100)</f>
        <v/>
      </c>
      <c r="X100" s="22"/>
      <c r="Y100" s="22"/>
      <c r="Z100" s="35" t="s">
        <v>112</v>
      </c>
      <c r="AA100" s="7"/>
      <c r="AB100" s="30" t="s">
        <v>2185</v>
      </c>
      <c r="AC100" s="28">
        <v>1</v>
      </c>
      <c r="AD100" s="28">
        <v>1</v>
      </c>
      <c r="AE100" s="25" t="str">
        <f>'APH KIC KIA PC'!E100</f>
        <v/>
      </c>
      <c r="AF100" s="35" t="s">
        <v>113</v>
      </c>
      <c r="AG100" s="29"/>
      <c r="AH100" s="27" t="str">
        <f>TRIM('APH KIC KIA PC'!D100)</f>
        <v/>
      </c>
      <c r="AI100" s="26">
        <f>'APH KIC KIA PC'!AK100</f>
        <v>0</v>
      </c>
      <c r="AJ100" s="22"/>
      <c r="AK100" s="22"/>
      <c r="AL100" s="35" t="s">
        <v>112</v>
      </c>
    </row>
    <row r="101" spans="1:38" ht="15" x14ac:dyDescent="0.25">
      <c r="A101" s="21">
        <v>97</v>
      </c>
      <c r="B101" s="21" t="str">
        <f>'APH KIC KIA PC'!I101</f>
        <v>Välj…</v>
      </c>
      <c r="C101" s="21" t="str">
        <f>'APH KIC KIA PC'!K101</f>
        <v>Välj…</v>
      </c>
      <c r="D101" s="30">
        <v>100</v>
      </c>
      <c r="E101" s="28">
        <v>4</v>
      </c>
      <c r="F101" s="28">
        <v>1</v>
      </c>
      <c r="G101" s="25" t="str">
        <f>'APH KIC KIA PC'!E101</f>
        <v/>
      </c>
      <c r="H101" s="35" t="s">
        <v>113</v>
      </c>
      <c r="I101" s="29"/>
      <c r="J101" s="27" t="str">
        <f>TRIM('APH KIC KIA PC'!D101)</f>
        <v/>
      </c>
      <c r="K101" s="26" t="e">
        <f>IF('APH KIC KIA PC'!K101=Tabeller!$AI$4,'4. Inköpsdata'!J101,ROUND('APH KIC KIA PC'!AB101,2))</f>
        <v>#VALUE!</v>
      </c>
      <c r="L101" s="22"/>
      <c r="M101" s="22"/>
      <c r="N101" s="35" t="s">
        <v>112</v>
      </c>
      <c r="O101" s="41"/>
      <c r="P101" s="34" t="s">
        <v>2184</v>
      </c>
      <c r="Q101" s="28">
        <v>1</v>
      </c>
      <c r="R101" s="28">
        <v>1</v>
      </c>
      <c r="S101" s="25" t="str">
        <f>'APH KIC KIA PC'!E101</f>
        <v/>
      </c>
      <c r="T101" s="35" t="s">
        <v>113</v>
      </c>
      <c r="U101" s="29"/>
      <c r="V101" s="448" t="str">
        <f>TRIM('APH KIC KIA PC'!D101)</f>
        <v/>
      </c>
      <c r="W101" s="26" t="str">
        <f>IF('APH KIC KIA PC'!AC101="",'APH KIC KIA PC'!AD101,'APH KIC KIA PC'!AC101)</f>
        <v/>
      </c>
      <c r="X101" s="22"/>
      <c r="Y101" s="22"/>
      <c r="Z101" s="35" t="s">
        <v>112</v>
      </c>
      <c r="AA101" s="7"/>
      <c r="AB101" s="30" t="s">
        <v>2185</v>
      </c>
      <c r="AC101" s="28">
        <v>1</v>
      </c>
      <c r="AD101" s="28">
        <v>1</v>
      </c>
      <c r="AE101" s="25" t="str">
        <f>'APH KIC KIA PC'!E101</f>
        <v/>
      </c>
      <c r="AF101" s="35" t="s">
        <v>113</v>
      </c>
      <c r="AG101" s="29"/>
      <c r="AH101" s="27" t="str">
        <f>TRIM('APH KIC KIA PC'!D101)</f>
        <v/>
      </c>
      <c r="AI101" s="26">
        <f>'APH KIC KIA PC'!AK101</f>
        <v>0</v>
      </c>
      <c r="AJ101" s="22"/>
      <c r="AK101" s="22"/>
      <c r="AL101" s="35" t="s">
        <v>112</v>
      </c>
    </row>
    <row r="102" spans="1:38" ht="15" x14ac:dyDescent="0.25">
      <c r="A102" s="21">
        <v>98</v>
      </c>
      <c r="B102" s="21" t="str">
        <f>'APH KIC KIA PC'!I102</f>
        <v>Välj…</v>
      </c>
      <c r="C102" s="21" t="str">
        <f>'APH KIC KIA PC'!K102</f>
        <v>Välj…</v>
      </c>
      <c r="D102" s="30">
        <v>100</v>
      </c>
      <c r="E102" s="28">
        <v>4</v>
      </c>
      <c r="F102" s="28">
        <v>1</v>
      </c>
      <c r="G102" s="25" t="str">
        <f>'APH KIC KIA PC'!E102</f>
        <v/>
      </c>
      <c r="H102" s="35" t="s">
        <v>113</v>
      </c>
      <c r="I102" s="29"/>
      <c r="J102" s="27" t="str">
        <f>TRIM('APH KIC KIA PC'!D102)</f>
        <v/>
      </c>
      <c r="K102" s="26" t="e">
        <f>IF('APH KIC KIA PC'!K102=Tabeller!$AI$4,'4. Inköpsdata'!J102,ROUND('APH KIC KIA PC'!AB102,2))</f>
        <v>#VALUE!</v>
      </c>
      <c r="L102" s="22"/>
      <c r="M102" s="22"/>
      <c r="N102" s="35" t="s">
        <v>112</v>
      </c>
      <c r="O102" s="41"/>
      <c r="P102" s="34" t="s">
        <v>2184</v>
      </c>
      <c r="Q102" s="28">
        <v>1</v>
      </c>
      <c r="R102" s="28">
        <v>1</v>
      </c>
      <c r="S102" s="25" t="str">
        <f>'APH KIC KIA PC'!E102</f>
        <v/>
      </c>
      <c r="T102" s="35" t="s">
        <v>113</v>
      </c>
      <c r="U102" s="29"/>
      <c r="V102" s="448" t="str">
        <f>TRIM('APH KIC KIA PC'!D102)</f>
        <v/>
      </c>
      <c r="W102" s="26" t="str">
        <f>IF('APH KIC KIA PC'!AC102="",'APH KIC KIA PC'!AD102,'APH KIC KIA PC'!AC102)</f>
        <v/>
      </c>
      <c r="X102" s="22"/>
      <c r="Y102" s="22"/>
      <c r="Z102" s="35" t="s">
        <v>112</v>
      </c>
      <c r="AA102" s="7"/>
      <c r="AB102" s="30" t="s">
        <v>2185</v>
      </c>
      <c r="AC102" s="28">
        <v>1</v>
      </c>
      <c r="AD102" s="28">
        <v>1</v>
      </c>
      <c r="AE102" s="25" t="str">
        <f>'APH KIC KIA PC'!E102</f>
        <v/>
      </c>
      <c r="AF102" s="35" t="s">
        <v>113</v>
      </c>
      <c r="AG102" s="29"/>
      <c r="AH102" s="27" t="str">
        <f>TRIM('APH KIC KIA PC'!D102)</f>
        <v/>
      </c>
      <c r="AI102" s="26">
        <f>'APH KIC KIA PC'!AK102</f>
        <v>0</v>
      </c>
      <c r="AJ102" s="22"/>
      <c r="AK102" s="22"/>
      <c r="AL102" s="35" t="s">
        <v>112</v>
      </c>
    </row>
    <row r="103" spans="1:38" ht="15" x14ac:dyDescent="0.25">
      <c r="A103" s="21">
        <v>99</v>
      </c>
      <c r="B103" s="21" t="str">
        <f>'APH KIC KIA PC'!I103</f>
        <v>Välj…</v>
      </c>
      <c r="C103" s="21" t="str">
        <f>'APH KIC KIA PC'!K103</f>
        <v>Välj…</v>
      </c>
      <c r="D103" s="30">
        <v>100</v>
      </c>
      <c r="E103" s="28">
        <v>4</v>
      </c>
      <c r="F103" s="28">
        <v>1</v>
      </c>
      <c r="G103" s="25" t="str">
        <f>'APH KIC KIA PC'!E103</f>
        <v/>
      </c>
      <c r="H103" s="35" t="s">
        <v>113</v>
      </c>
      <c r="I103" s="29"/>
      <c r="J103" s="27" t="str">
        <f>TRIM('APH KIC KIA PC'!D103)</f>
        <v/>
      </c>
      <c r="K103" s="26" t="e">
        <f>IF('APH KIC KIA PC'!K103=Tabeller!$AI$4,'4. Inköpsdata'!J103,ROUND('APH KIC KIA PC'!AB103,2))</f>
        <v>#VALUE!</v>
      </c>
      <c r="L103" s="22"/>
      <c r="M103" s="22"/>
      <c r="N103" s="35" t="s">
        <v>112</v>
      </c>
      <c r="O103" s="41"/>
      <c r="P103" s="34" t="s">
        <v>2184</v>
      </c>
      <c r="Q103" s="28">
        <v>1</v>
      </c>
      <c r="R103" s="28">
        <v>1</v>
      </c>
      <c r="S103" s="25" t="str">
        <f>'APH KIC KIA PC'!E103</f>
        <v/>
      </c>
      <c r="T103" s="35" t="s">
        <v>113</v>
      </c>
      <c r="U103" s="29"/>
      <c r="V103" s="448" t="str">
        <f>TRIM('APH KIC KIA PC'!D103)</f>
        <v/>
      </c>
      <c r="W103" s="26" t="str">
        <f>IF('APH KIC KIA PC'!AC103="",'APH KIC KIA PC'!AD103,'APH KIC KIA PC'!AC103)</f>
        <v/>
      </c>
      <c r="X103" s="22"/>
      <c r="Y103" s="22"/>
      <c r="Z103" s="35" t="s">
        <v>112</v>
      </c>
      <c r="AA103" s="7"/>
      <c r="AB103" s="30" t="s">
        <v>2185</v>
      </c>
      <c r="AC103" s="28">
        <v>1</v>
      </c>
      <c r="AD103" s="28">
        <v>1</v>
      </c>
      <c r="AE103" s="25" t="str">
        <f>'APH KIC KIA PC'!E103</f>
        <v/>
      </c>
      <c r="AF103" s="35" t="s">
        <v>113</v>
      </c>
      <c r="AG103" s="29"/>
      <c r="AH103" s="27" t="str">
        <f>TRIM('APH KIC KIA PC'!D103)</f>
        <v/>
      </c>
      <c r="AI103" s="26">
        <f>'APH KIC KIA PC'!AK103</f>
        <v>0</v>
      </c>
      <c r="AJ103" s="22"/>
      <c r="AK103" s="22"/>
      <c r="AL103" s="35" t="s">
        <v>112</v>
      </c>
    </row>
    <row r="104" spans="1:38" ht="15" x14ac:dyDescent="0.25">
      <c r="A104" s="21">
        <v>100</v>
      </c>
      <c r="B104" s="21" t="str">
        <f>'APH KIC KIA PC'!I104</f>
        <v>Välj…</v>
      </c>
      <c r="C104" s="21" t="str">
        <f>'APH KIC KIA PC'!K104</f>
        <v>Välj…</v>
      </c>
      <c r="D104" s="30">
        <v>100</v>
      </c>
      <c r="E104" s="28">
        <v>4</v>
      </c>
      <c r="F104" s="28">
        <v>1</v>
      </c>
      <c r="G104" s="25" t="str">
        <f>'APH KIC KIA PC'!E104</f>
        <v/>
      </c>
      <c r="H104" s="35" t="s">
        <v>113</v>
      </c>
      <c r="I104" s="29"/>
      <c r="J104" s="27" t="str">
        <f>TRIM('APH KIC KIA PC'!D104)</f>
        <v/>
      </c>
      <c r="K104" s="26" t="e">
        <f>IF('APH KIC KIA PC'!K104=Tabeller!$AI$4,'4. Inköpsdata'!J104,ROUND('APH KIC KIA PC'!AB104,2))</f>
        <v>#VALUE!</v>
      </c>
      <c r="L104" s="22"/>
      <c r="M104" s="22"/>
      <c r="N104" s="35" t="s">
        <v>112</v>
      </c>
      <c r="O104" s="41"/>
      <c r="P104" s="34" t="s">
        <v>2184</v>
      </c>
      <c r="Q104" s="28">
        <v>1</v>
      </c>
      <c r="R104" s="28">
        <v>1</v>
      </c>
      <c r="S104" s="25" t="str">
        <f>'APH KIC KIA PC'!E104</f>
        <v/>
      </c>
      <c r="T104" s="35" t="s">
        <v>113</v>
      </c>
      <c r="U104" s="29"/>
      <c r="V104" s="448" t="str">
        <f>TRIM('APH KIC KIA PC'!D104)</f>
        <v/>
      </c>
      <c r="W104" s="26" t="str">
        <f>IF('APH KIC KIA PC'!AC104="",'APH KIC KIA PC'!AD104,'APH KIC KIA PC'!AC104)</f>
        <v/>
      </c>
      <c r="X104" s="22"/>
      <c r="Y104" s="22"/>
      <c r="Z104" s="35" t="s">
        <v>112</v>
      </c>
      <c r="AA104" s="7"/>
      <c r="AB104" s="30" t="s">
        <v>2185</v>
      </c>
      <c r="AC104" s="28">
        <v>1</v>
      </c>
      <c r="AD104" s="28">
        <v>1</v>
      </c>
      <c r="AE104" s="25" t="str">
        <f>'APH KIC KIA PC'!E104</f>
        <v/>
      </c>
      <c r="AF104" s="35" t="s">
        <v>113</v>
      </c>
      <c r="AG104" s="29"/>
      <c r="AH104" s="27" t="str">
        <f>TRIM('APH KIC KIA PC'!D104)</f>
        <v/>
      </c>
      <c r="AI104" s="26">
        <f>'APH KIC KIA PC'!AK104</f>
        <v>0</v>
      </c>
      <c r="AJ104" s="22"/>
      <c r="AK104" s="22"/>
      <c r="AL104" s="35" t="s">
        <v>112</v>
      </c>
    </row>
    <row r="105" spans="1:38" ht="15" x14ac:dyDescent="0.25">
      <c r="A105" s="21">
        <v>101</v>
      </c>
      <c r="B105" s="21" t="str">
        <f>'APH KIC KIA PC'!I105</f>
        <v>Välj…</v>
      </c>
      <c r="C105" s="21" t="str">
        <f>'APH KIC KIA PC'!K105</f>
        <v>Välj…</v>
      </c>
      <c r="D105" s="30">
        <v>100</v>
      </c>
      <c r="E105" s="28">
        <v>4</v>
      </c>
      <c r="F105" s="28">
        <v>1</v>
      </c>
      <c r="G105" s="25" t="str">
        <f>'APH KIC KIA PC'!E105</f>
        <v/>
      </c>
      <c r="H105" s="35" t="s">
        <v>113</v>
      </c>
      <c r="I105" s="29"/>
      <c r="J105" s="27" t="str">
        <f>TRIM('APH KIC KIA PC'!D105)</f>
        <v/>
      </c>
      <c r="K105" s="26" t="e">
        <f>IF('APH KIC KIA PC'!K105=Tabeller!$AI$4,'4. Inköpsdata'!J105,ROUND('APH KIC KIA PC'!AB105,2))</f>
        <v>#VALUE!</v>
      </c>
      <c r="L105" s="22"/>
      <c r="M105" s="22"/>
      <c r="N105" s="35" t="s">
        <v>112</v>
      </c>
      <c r="O105" s="41"/>
      <c r="P105" s="34" t="s">
        <v>2184</v>
      </c>
      <c r="Q105" s="28">
        <v>1</v>
      </c>
      <c r="R105" s="28">
        <v>1</v>
      </c>
      <c r="S105" s="25" t="str">
        <f>'APH KIC KIA PC'!E105</f>
        <v/>
      </c>
      <c r="T105" s="35" t="s">
        <v>113</v>
      </c>
      <c r="U105" s="29"/>
      <c r="V105" s="448" t="str">
        <f>TRIM('APH KIC KIA PC'!D105)</f>
        <v/>
      </c>
      <c r="W105" s="26" t="str">
        <f>IF('APH KIC KIA PC'!AC105="",'APH KIC KIA PC'!AD105,'APH KIC KIA PC'!AC105)</f>
        <v/>
      </c>
      <c r="X105" s="22"/>
      <c r="Y105" s="22"/>
      <c r="Z105" s="35" t="s">
        <v>112</v>
      </c>
      <c r="AA105" s="7"/>
      <c r="AB105" s="30" t="s">
        <v>2185</v>
      </c>
      <c r="AC105" s="28">
        <v>1</v>
      </c>
      <c r="AD105" s="28">
        <v>1</v>
      </c>
      <c r="AE105" s="25" t="str">
        <f>'APH KIC KIA PC'!E105</f>
        <v/>
      </c>
      <c r="AF105" s="35" t="s">
        <v>113</v>
      </c>
      <c r="AG105" s="29"/>
      <c r="AH105" s="27" t="str">
        <f>TRIM('APH KIC KIA PC'!D105)</f>
        <v/>
      </c>
      <c r="AI105" s="26">
        <f>'APH KIC KIA PC'!AK105</f>
        <v>0</v>
      </c>
      <c r="AJ105" s="22"/>
      <c r="AK105" s="22"/>
      <c r="AL105" s="35" t="s">
        <v>112</v>
      </c>
    </row>
    <row r="106" spans="1:38" ht="15" x14ac:dyDescent="0.25">
      <c r="A106" s="21">
        <v>102</v>
      </c>
      <c r="B106" s="21" t="str">
        <f>'APH KIC KIA PC'!I106</f>
        <v>Välj…</v>
      </c>
      <c r="C106" s="21" t="str">
        <f>'APH KIC KIA PC'!K106</f>
        <v>Välj…</v>
      </c>
      <c r="D106" s="30">
        <v>100</v>
      </c>
      <c r="E106" s="28">
        <v>4</v>
      </c>
      <c r="F106" s="28">
        <v>1</v>
      </c>
      <c r="G106" s="25" t="str">
        <f>'APH KIC KIA PC'!E106</f>
        <v/>
      </c>
      <c r="H106" s="35" t="s">
        <v>113</v>
      </c>
      <c r="I106" s="29"/>
      <c r="J106" s="27" t="str">
        <f>TRIM('APH KIC KIA PC'!D106)</f>
        <v/>
      </c>
      <c r="K106" s="26" t="e">
        <f>IF('APH KIC KIA PC'!K106=Tabeller!$AI$4,'4. Inköpsdata'!J106,ROUND('APH KIC KIA PC'!AB106,2))</f>
        <v>#VALUE!</v>
      </c>
      <c r="L106" s="22"/>
      <c r="M106" s="22"/>
      <c r="N106" s="35" t="s">
        <v>112</v>
      </c>
      <c r="O106" s="41"/>
      <c r="P106" s="34" t="s">
        <v>2184</v>
      </c>
      <c r="Q106" s="28">
        <v>1</v>
      </c>
      <c r="R106" s="28">
        <v>1</v>
      </c>
      <c r="S106" s="25" t="str">
        <f>'APH KIC KIA PC'!E106</f>
        <v/>
      </c>
      <c r="T106" s="35" t="s">
        <v>113</v>
      </c>
      <c r="U106" s="29"/>
      <c r="V106" s="448" t="str">
        <f>TRIM('APH KIC KIA PC'!D106)</f>
        <v/>
      </c>
      <c r="W106" s="26" t="str">
        <f>IF('APH KIC KIA PC'!AC106="",'APH KIC KIA PC'!AD106,'APH KIC KIA PC'!AC106)</f>
        <v/>
      </c>
      <c r="X106" s="22"/>
      <c r="Y106" s="22"/>
      <c r="Z106" s="35" t="s">
        <v>112</v>
      </c>
      <c r="AA106" s="7"/>
      <c r="AB106" s="30" t="s">
        <v>2185</v>
      </c>
      <c r="AC106" s="28">
        <v>1</v>
      </c>
      <c r="AD106" s="28">
        <v>1</v>
      </c>
      <c r="AE106" s="25" t="str">
        <f>'APH KIC KIA PC'!E106</f>
        <v/>
      </c>
      <c r="AF106" s="35" t="s">
        <v>113</v>
      </c>
      <c r="AG106" s="29"/>
      <c r="AH106" s="27" t="str">
        <f>TRIM('APH KIC KIA PC'!D106)</f>
        <v/>
      </c>
      <c r="AI106" s="26">
        <f>'APH KIC KIA PC'!AK106</f>
        <v>0</v>
      </c>
      <c r="AJ106" s="22"/>
      <c r="AK106" s="22"/>
      <c r="AL106" s="35" t="s">
        <v>112</v>
      </c>
    </row>
    <row r="107" spans="1:38" ht="15" x14ac:dyDescent="0.25">
      <c r="A107" s="21">
        <v>103</v>
      </c>
      <c r="B107" s="21" t="str">
        <f>'APH KIC KIA PC'!I107</f>
        <v>Välj…</v>
      </c>
      <c r="C107" s="21" t="str">
        <f>'APH KIC KIA PC'!K107</f>
        <v>Välj…</v>
      </c>
      <c r="D107" s="30">
        <v>100</v>
      </c>
      <c r="E107" s="28">
        <v>4</v>
      </c>
      <c r="F107" s="28">
        <v>1</v>
      </c>
      <c r="G107" s="25" t="str">
        <f>'APH KIC KIA PC'!E107</f>
        <v/>
      </c>
      <c r="H107" s="35" t="s">
        <v>113</v>
      </c>
      <c r="I107" s="29"/>
      <c r="J107" s="27" t="str">
        <f>TRIM('APH KIC KIA PC'!D107)</f>
        <v/>
      </c>
      <c r="K107" s="26" t="e">
        <f>IF('APH KIC KIA PC'!K107=Tabeller!$AI$4,'4. Inköpsdata'!J107,ROUND('APH KIC KIA PC'!AB107,2))</f>
        <v>#VALUE!</v>
      </c>
      <c r="L107" s="22"/>
      <c r="M107" s="22"/>
      <c r="N107" s="35" t="s">
        <v>112</v>
      </c>
      <c r="O107" s="41"/>
      <c r="P107" s="34" t="s">
        <v>2184</v>
      </c>
      <c r="Q107" s="28">
        <v>1</v>
      </c>
      <c r="R107" s="28">
        <v>1</v>
      </c>
      <c r="S107" s="25" t="str">
        <f>'APH KIC KIA PC'!E107</f>
        <v/>
      </c>
      <c r="T107" s="35" t="s">
        <v>113</v>
      </c>
      <c r="U107" s="29"/>
      <c r="V107" s="448" t="str">
        <f>TRIM('APH KIC KIA PC'!D107)</f>
        <v/>
      </c>
      <c r="W107" s="26" t="str">
        <f>IF('APH KIC KIA PC'!AC107="",'APH KIC KIA PC'!AD107,'APH KIC KIA PC'!AC107)</f>
        <v/>
      </c>
      <c r="X107" s="22"/>
      <c r="Y107" s="22"/>
      <c r="Z107" s="35" t="s">
        <v>112</v>
      </c>
      <c r="AA107" s="7"/>
      <c r="AB107" s="30" t="s">
        <v>2185</v>
      </c>
      <c r="AC107" s="28">
        <v>1</v>
      </c>
      <c r="AD107" s="28">
        <v>1</v>
      </c>
      <c r="AE107" s="25" t="str">
        <f>'APH KIC KIA PC'!E107</f>
        <v/>
      </c>
      <c r="AF107" s="35" t="s">
        <v>113</v>
      </c>
      <c r="AG107" s="29"/>
      <c r="AH107" s="27" t="str">
        <f>TRIM('APH KIC KIA PC'!D107)</f>
        <v/>
      </c>
      <c r="AI107" s="26">
        <f>'APH KIC KIA PC'!AK107</f>
        <v>0</v>
      </c>
      <c r="AJ107" s="22"/>
      <c r="AK107" s="22"/>
      <c r="AL107" s="35" t="s">
        <v>112</v>
      </c>
    </row>
    <row r="108" spans="1:38" ht="15" x14ac:dyDescent="0.25">
      <c r="A108" s="21">
        <v>104</v>
      </c>
      <c r="B108" s="21" t="str">
        <f>'APH KIC KIA PC'!I108</f>
        <v>Välj…</v>
      </c>
      <c r="C108" s="21" t="str">
        <f>'APH KIC KIA PC'!K108</f>
        <v>Välj…</v>
      </c>
      <c r="D108" s="30">
        <v>100</v>
      </c>
      <c r="E108" s="28">
        <v>4</v>
      </c>
      <c r="F108" s="28">
        <v>1</v>
      </c>
      <c r="G108" s="25" t="str">
        <f>'APH KIC KIA PC'!E108</f>
        <v/>
      </c>
      <c r="H108" s="35" t="s">
        <v>113</v>
      </c>
      <c r="I108" s="29"/>
      <c r="J108" s="27" t="str">
        <f>TRIM('APH KIC KIA PC'!D108)</f>
        <v/>
      </c>
      <c r="K108" s="26" t="e">
        <f>IF('APH KIC KIA PC'!K108=Tabeller!$AI$4,'4. Inköpsdata'!J108,ROUND('APH KIC KIA PC'!AB108,2))</f>
        <v>#VALUE!</v>
      </c>
      <c r="L108" s="22"/>
      <c r="M108" s="22"/>
      <c r="N108" s="35" t="s">
        <v>112</v>
      </c>
      <c r="O108" s="41"/>
      <c r="P108" s="34" t="s">
        <v>2184</v>
      </c>
      <c r="Q108" s="28">
        <v>1</v>
      </c>
      <c r="R108" s="28">
        <v>1</v>
      </c>
      <c r="S108" s="25" t="str">
        <f>'APH KIC KIA PC'!E108</f>
        <v/>
      </c>
      <c r="T108" s="35" t="s">
        <v>113</v>
      </c>
      <c r="U108" s="29"/>
      <c r="V108" s="448" t="str">
        <f>TRIM('APH KIC KIA PC'!D108)</f>
        <v/>
      </c>
      <c r="W108" s="26" t="str">
        <f>IF('APH KIC KIA PC'!AC108="",'APH KIC KIA PC'!AD108,'APH KIC KIA PC'!AC108)</f>
        <v/>
      </c>
      <c r="X108" s="22"/>
      <c r="Y108" s="22"/>
      <c r="Z108" s="35" t="s">
        <v>112</v>
      </c>
      <c r="AA108" s="7"/>
      <c r="AB108" s="30" t="s">
        <v>2185</v>
      </c>
      <c r="AC108" s="28">
        <v>1</v>
      </c>
      <c r="AD108" s="28">
        <v>1</v>
      </c>
      <c r="AE108" s="25" t="str">
        <f>'APH KIC KIA PC'!E108</f>
        <v/>
      </c>
      <c r="AF108" s="35" t="s">
        <v>113</v>
      </c>
      <c r="AG108" s="29"/>
      <c r="AH108" s="27" t="str">
        <f>TRIM('APH KIC KIA PC'!D108)</f>
        <v/>
      </c>
      <c r="AI108" s="26">
        <f>'APH KIC KIA PC'!AK108</f>
        <v>0</v>
      </c>
      <c r="AJ108" s="22"/>
      <c r="AK108" s="22"/>
      <c r="AL108" s="35" t="s">
        <v>112</v>
      </c>
    </row>
    <row r="109" spans="1:38" ht="15" x14ac:dyDescent="0.25">
      <c r="A109" s="21">
        <v>105</v>
      </c>
      <c r="B109" s="21" t="str">
        <f>'APH KIC KIA PC'!I109</f>
        <v>Välj…</v>
      </c>
      <c r="C109" s="21" t="str">
        <f>'APH KIC KIA PC'!K109</f>
        <v>Välj…</v>
      </c>
      <c r="D109" s="30">
        <v>100</v>
      </c>
      <c r="E109" s="28">
        <v>4</v>
      </c>
      <c r="F109" s="28">
        <v>1</v>
      </c>
      <c r="G109" s="25" t="str">
        <f>'APH KIC KIA PC'!E109</f>
        <v/>
      </c>
      <c r="H109" s="35" t="s">
        <v>113</v>
      </c>
      <c r="I109" s="29"/>
      <c r="J109" s="27" t="str">
        <f>TRIM('APH KIC KIA PC'!D109)</f>
        <v/>
      </c>
      <c r="K109" s="26" t="e">
        <f>IF('APH KIC KIA PC'!K109=Tabeller!$AI$4,'4. Inköpsdata'!J109,ROUND('APH KIC KIA PC'!AB109,2))</f>
        <v>#VALUE!</v>
      </c>
      <c r="L109" s="22"/>
      <c r="M109" s="22"/>
      <c r="N109" s="35" t="s">
        <v>112</v>
      </c>
      <c r="O109" s="41"/>
      <c r="P109" s="34" t="s">
        <v>2184</v>
      </c>
      <c r="Q109" s="28">
        <v>1</v>
      </c>
      <c r="R109" s="28">
        <v>1</v>
      </c>
      <c r="S109" s="25" t="str">
        <f>'APH KIC KIA PC'!E109</f>
        <v/>
      </c>
      <c r="T109" s="35" t="s">
        <v>113</v>
      </c>
      <c r="U109" s="29"/>
      <c r="V109" s="448" t="str">
        <f>TRIM('APH KIC KIA PC'!D109)</f>
        <v/>
      </c>
      <c r="W109" s="26" t="str">
        <f>IF('APH KIC KIA PC'!AC109="",'APH KIC KIA PC'!AD109,'APH KIC KIA PC'!AC109)</f>
        <v/>
      </c>
      <c r="X109" s="22"/>
      <c r="Y109" s="22"/>
      <c r="Z109" s="35" t="s">
        <v>112</v>
      </c>
      <c r="AA109" s="7"/>
      <c r="AB109" s="30" t="s">
        <v>2185</v>
      </c>
      <c r="AC109" s="28">
        <v>1</v>
      </c>
      <c r="AD109" s="28">
        <v>1</v>
      </c>
      <c r="AE109" s="25" t="str">
        <f>'APH KIC KIA PC'!E109</f>
        <v/>
      </c>
      <c r="AF109" s="35" t="s">
        <v>113</v>
      </c>
      <c r="AG109" s="29"/>
      <c r="AH109" s="27" t="str">
        <f>TRIM('APH KIC KIA PC'!D109)</f>
        <v/>
      </c>
      <c r="AI109" s="26">
        <f>'APH KIC KIA PC'!AK109</f>
        <v>0</v>
      </c>
      <c r="AJ109" s="22"/>
      <c r="AK109" s="22"/>
      <c r="AL109" s="35" t="s">
        <v>112</v>
      </c>
    </row>
    <row r="110" spans="1:38" ht="15" x14ac:dyDescent="0.25">
      <c r="A110" s="21">
        <v>106</v>
      </c>
      <c r="B110" s="21" t="str">
        <f>'APH KIC KIA PC'!I110</f>
        <v>Välj…</v>
      </c>
      <c r="C110" s="21" t="str">
        <f>'APH KIC KIA PC'!K110</f>
        <v>Välj…</v>
      </c>
      <c r="D110" s="30">
        <v>100</v>
      </c>
      <c r="E110" s="28">
        <v>4</v>
      </c>
      <c r="F110" s="28">
        <v>1</v>
      </c>
      <c r="G110" s="25" t="str">
        <f>'APH KIC KIA PC'!E110</f>
        <v/>
      </c>
      <c r="H110" s="35" t="s">
        <v>113</v>
      </c>
      <c r="I110" s="29"/>
      <c r="J110" s="27" t="str">
        <f>TRIM('APH KIC KIA PC'!D110)</f>
        <v/>
      </c>
      <c r="K110" s="26" t="e">
        <f>IF('APH KIC KIA PC'!K110=Tabeller!$AI$4,'4. Inköpsdata'!J110,ROUND('APH KIC KIA PC'!AB110,2))</f>
        <v>#VALUE!</v>
      </c>
      <c r="L110" s="22"/>
      <c r="M110" s="22"/>
      <c r="N110" s="35" t="s">
        <v>112</v>
      </c>
      <c r="O110" s="41"/>
      <c r="P110" s="34" t="s">
        <v>2184</v>
      </c>
      <c r="Q110" s="28">
        <v>1</v>
      </c>
      <c r="R110" s="28">
        <v>1</v>
      </c>
      <c r="S110" s="25" t="str">
        <f>'APH KIC KIA PC'!E110</f>
        <v/>
      </c>
      <c r="T110" s="35" t="s">
        <v>113</v>
      </c>
      <c r="U110" s="29"/>
      <c r="V110" s="448" t="str">
        <f>TRIM('APH KIC KIA PC'!D110)</f>
        <v/>
      </c>
      <c r="W110" s="26" t="str">
        <f>IF('APH KIC KIA PC'!AC110="",'APH KIC KIA PC'!AD110,'APH KIC KIA PC'!AC110)</f>
        <v/>
      </c>
      <c r="X110" s="22"/>
      <c r="Y110" s="22"/>
      <c r="Z110" s="35" t="s">
        <v>112</v>
      </c>
      <c r="AA110" s="7"/>
      <c r="AB110" s="30" t="s">
        <v>2185</v>
      </c>
      <c r="AC110" s="28">
        <v>1</v>
      </c>
      <c r="AD110" s="28">
        <v>1</v>
      </c>
      <c r="AE110" s="25" t="str">
        <f>'APH KIC KIA PC'!E110</f>
        <v/>
      </c>
      <c r="AF110" s="35" t="s">
        <v>113</v>
      </c>
      <c r="AG110" s="29"/>
      <c r="AH110" s="27" t="str">
        <f>TRIM('APH KIC KIA PC'!D110)</f>
        <v/>
      </c>
      <c r="AI110" s="26">
        <f>'APH KIC KIA PC'!AK110</f>
        <v>0</v>
      </c>
      <c r="AJ110" s="22"/>
      <c r="AK110" s="22"/>
      <c r="AL110" s="35" t="s">
        <v>112</v>
      </c>
    </row>
    <row r="111" spans="1:38" ht="15" x14ac:dyDescent="0.25">
      <c r="A111" s="21">
        <v>107</v>
      </c>
      <c r="B111" s="21" t="str">
        <f>'APH KIC KIA PC'!I111</f>
        <v>Välj…</v>
      </c>
      <c r="C111" s="21" t="str">
        <f>'APH KIC KIA PC'!K111</f>
        <v>Välj…</v>
      </c>
      <c r="D111" s="30">
        <v>100</v>
      </c>
      <c r="E111" s="28">
        <v>4</v>
      </c>
      <c r="F111" s="28">
        <v>1</v>
      </c>
      <c r="G111" s="25" t="str">
        <f>'APH KIC KIA PC'!E111</f>
        <v/>
      </c>
      <c r="H111" s="35" t="s">
        <v>113</v>
      </c>
      <c r="I111" s="29"/>
      <c r="J111" s="27" t="str">
        <f>TRIM('APH KIC KIA PC'!D111)</f>
        <v/>
      </c>
      <c r="K111" s="26" t="e">
        <f>IF('APH KIC KIA PC'!K111=Tabeller!$AI$4,'4. Inköpsdata'!J111,ROUND('APH KIC KIA PC'!AB111,2))</f>
        <v>#VALUE!</v>
      </c>
      <c r="L111" s="22"/>
      <c r="M111" s="22"/>
      <c r="N111" s="35" t="s">
        <v>112</v>
      </c>
      <c r="O111" s="41"/>
      <c r="P111" s="34" t="s">
        <v>2184</v>
      </c>
      <c r="Q111" s="28">
        <v>1</v>
      </c>
      <c r="R111" s="28">
        <v>1</v>
      </c>
      <c r="S111" s="25" t="str">
        <f>'APH KIC KIA PC'!E111</f>
        <v/>
      </c>
      <c r="T111" s="35" t="s">
        <v>113</v>
      </c>
      <c r="U111" s="29"/>
      <c r="V111" s="448" t="str">
        <f>TRIM('APH KIC KIA PC'!D111)</f>
        <v/>
      </c>
      <c r="W111" s="26" t="str">
        <f>IF('APH KIC KIA PC'!AC111="",'APH KIC KIA PC'!AD111,'APH KIC KIA PC'!AC111)</f>
        <v/>
      </c>
      <c r="X111" s="22"/>
      <c r="Y111" s="22"/>
      <c r="Z111" s="35" t="s">
        <v>112</v>
      </c>
      <c r="AA111" s="7"/>
      <c r="AB111" s="30" t="s">
        <v>2185</v>
      </c>
      <c r="AC111" s="28">
        <v>1</v>
      </c>
      <c r="AD111" s="28">
        <v>1</v>
      </c>
      <c r="AE111" s="25" t="str">
        <f>'APH KIC KIA PC'!E111</f>
        <v/>
      </c>
      <c r="AF111" s="35" t="s">
        <v>113</v>
      </c>
      <c r="AG111" s="29"/>
      <c r="AH111" s="27" t="str">
        <f>TRIM('APH KIC KIA PC'!D111)</f>
        <v/>
      </c>
      <c r="AI111" s="26">
        <f>'APH KIC KIA PC'!AK111</f>
        <v>0</v>
      </c>
      <c r="AJ111" s="22"/>
      <c r="AK111" s="22"/>
      <c r="AL111" s="35" t="s">
        <v>112</v>
      </c>
    </row>
    <row r="112" spans="1:38" ht="15" x14ac:dyDescent="0.25">
      <c r="A112" s="21">
        <v>108</v>
      </c>
      <c r="B112" s="21" t="str">
        <f>'APH KIC KIA PC'!I112</f>
        <v>Välj…</v>
      </c>
      <c r="C112" s="21" t="str">
        <f>'APH KIC KIA PC'!K112</f>
        <v>Välj…</v>
      </c>
      <c r="D112" s="30">
        <v>100</v>
      </c>
      <c r="E112" s="28">
        <v>4</v>
      </c>
      <c r="F112" s="28">
        <v>1</v>
      </c>
      <c r="G112" s="25" t="str">
        <f>'APH KIC KIA PC'!E112</f>
        <v/>
      </c>
      <c r="H112" s="35" t="s">
        <v>113</v>
      </c>
      <c r="I112" s="29"/>
      <c r="J112" s="27" t="str">
        <f>TRIM('APH KIC KIA PC'!D112)</f>
        <v/>
      </c>
      <c r="K112" s="26" t="e">
        <f>IF('APH KIC KIA PC'!K112=Tabeller!$AI$4,'4. Inköpsdata'!J112,ROUND('APH KIC KIA PC'!AB112,2))</f>
        <v>#VALUE!</v>
      </c>
      <c r="L112" s="22"/>
      <c r="M112" s="22"/>
      <c r="N112" s="35" t="s">
        <v>112</v>
      </c>
      <c r="O112" s="41"/>
      <c r="P112" s="34" t="s">
        <v>2184</v>
      </c>
      <c r="Q112" s="28">
        <v>1</v>
      </c>
      <c r="R112" s="28">
        <v>1</v>
      </c>
      <c r="S112" s="25" t="str">
        <f>'APH KIC KIA PC'!E112</f>
        <v/>
      </c>
      <c r="T112" s="35" t="s">
        <v>113</v>
      </c>
      <c r="U112" s="29"/>
      <c r="V112" s="448" t="str">
        <f>TRIM('APH KIC KIA PC'!D112)</f>
        <v/>
      </c>
      <c r="W112" s="26" t="str">
        <f>IF('APH KIC KIA PC'!AC112="",'APH KIC KIA PC'!AD112,'APH KIC KIA PC'!AC112)</f>
        <v/>
      </c>
      <c r="X112" s="22"/>
      <c r="Y112" s="22"/>
      <c r="Z112" s="35" t="s">
        <v>112</v>
      </c>
      <c r="AA112" s="7"/>
      <c r="AB112" s="30" t="s">
        <v>2185</v>
      </c>
      <c r="AC112" s="28">
        <v>1</v>
      </c>
      <c r="AD112" s="28">
        <v>1</v>
      </c>
      <c r="AE112" s="25" t="str">
        <f>'APH KIC KIA PC'!E112</f>
        <v/>
      </c>
      <c r="AF112" s="35" t="s">
        <v>113</v>
      </c>
      <c r="AG112" s="29"/>
      <c r="AH112" s="27" t="str">
        <f>TRIM('APH KIC KIA PC'!D112)</f>
        <v/>
      </c>
      <c r="AI112" s="26">
        <f>'APH KIC KIA PC'!AK112</f>
        <v>0</v>
      </c>
      <c r="AJ112" s="22"/>
      <c r="AK112" s="22"/>
      <c r="AL112" s="35" t="s">
        <v>112</v>
      </c>
    </row>
    <row r="113" spans="1:38" ht="15" x14ac:dyDescent="0.25">
      <c r="A113" s="21">
        <v>109</v>
      </c>
      <c r="B113" s="21" t="str">
        <f>'APH KIC KIA PC'!I113</f>
        <v>Välj…</v>
      </c>
      <c r="C113" s="21" t="str">
        <f>'APH KIC KIA PC'!K113</f>
        <v>Välj…</v>
      </c>
      <c r="D113" s="30">
        <v>100</v>
      </c>
      <c r="E113" s="28">
        <v>4</v>
      </c>
      <c r="F113" s="28">
        <v>1</v>
      </c>
      <c r="G113" s="25" t="str">
        <f>'APH KIC KIA PC'!E113</f>
        <v/>
      </c>
      <c r="H113" s="35" t="s">
        <v>113</v>
      </c>
      <c r="I113" s="29"/>
      <c r="J113" s="27" t="str">
        <f>TRIM('APH KIC KIA PC'!D113)</f>
        <v/>
      </c>
      <c r="K113" s="26" t="e">
        <f>IF('APH KIC KIA PC'!K113=Tabeller!$AI$4,'4. Inköpsdata'!J113,ROUND('APH KIC KIA PC'!AB113,2))</f>
        <v>#VALUE!</v>
      </c>
      <c r="L113" s="22"/>
      <c r="M113" s="22"/>
      <c r="N113" s="35" t="s">
        <v>112</v>
      </c>
      <c r="O113" s="41"/>
      <c r="P113" s="34" t="s">
        <v>2184</v>
      </c>
      <c r="Q113" s="28">
        <v>1</v>
      </c>
      <c r="R113" s="28">
        <v>1</v>
      </c>
      <c r="S113" s="25" t="str">
        <f>'APH KIC KIA PC'!E113</f>
        <v/>
      </c>
      <c r="T113" s="35" t="s">
        <v>113</v>
      </c>
      <c r="U113" s="29"/>
      <c r="V113" s="448" t="str">
        <f>TRIM('APH KIC KIA PC'!D113)</f>
        <v/>
      </c>
      <c r="W113" s="26" t="str">
        <f>IF('APH KIC KIA PC'!AC113="",'APH KIC KIA PC'!AD113,'APH KIC KIA PC'!AC113)</f>
        <v/>
      </c>
      <c r="X113" s="22"/>
      <c r="Y113" s="22"/>
      <c r="Z113" s="35" t="s">
        <v>112</v>
      </c>
      <c r="AA113" s="7"/>
      <c r="AB113" s="30" t="s">
        <v>2185</v>
      </c>
      <c r="AC113" s="28">
        <v>1</v>
      </c>
      <c r="AD113" s="28">
        <v>1</v>
      </c>
      <c r="AE113" s="25" t="str">
        <f>'APH KIC KIA PC'!E113</f>
        <v/>
      </c>
      <c r="AF113" s="35" t="s">
        <v>113</v>
      </c>
      <c r="AG113" s="29"/>
      <c r="AH113" s="27" t="str">
        <f>TRIM('APH KIC KIA PC'!D113)</f>
        <v/>
      </c>
      <c r="AI113" s="26">
        <f>'APH KIC KIA PC'!AK113</f>
        <v>0</v>
      </c>
      <c r="AJ113" s="22"/>
      <c r="AK113" s="22"/>
      <c r="AL113" s="35" t="s">
        <v>112</v>
      </c>
    </row>
    <row r="114" spans="1:38" ht="15" x14ac:dyDescent="0.25">
      <c r="A114" s="21">
        <v>110</v>
      </c>
      <c r="B114" s="21" t="str">
        <f>'APH KIC KIA PC'!I114</f>
        <v>Välj…</v>
      </c>
      <c r="C114" s="21" t="str">
        <f>'APH KIC KIA PC'!K114</f>
        <v>Välj…</v>
      </c>
      <c r="D114" s="30">
        <v>100</v>
      </c>
      <c r="E114" s="28">
        <v>4</v>
      </c>
      <c r="F114" s="28">
        <v>1</v>
      </c>
      <c r="G114" s="25" t="str">
        <f>'APH KIC KIA PC'!E114</f>
        <v/>
      </c>
      <c r="H114" s="35" t="s">
        <v>113</v>
      </c>
      <c r="I114" s="29"/>
      <c r="J114" s="27" t="str">
        <f>TRIM('APH KIC KIA PC'!D114)</f>
        <v/>
      </c>
      <c r="K114" s="26" t="e">
        <f>IF('APH KIC KIA PC'!K114=Tabeller!$AI$4,'4. Inköpsdata'!J114,ROUND('APH KIC KIA PC'!AB114,2))</f>
        <v>#VALUE!</v>
      </c>
      <c r="L114" s="22"/>
      <c r="M114" s="22"/>
      <c r="N114" s="35" t="s">
        <v>112</v>
      </c>
      <c r="O114" s="41"/>
      <c r="P114" s="34" t="s">
        <v>2184</v>
      </c>
      <c r="Q114" s="28">
        <v>1</v>
      </c>
      <c r="R114" s="28">
        <v>1</v>
      </c>
      <c r="S114" s="25" t="str">
        <f>'APH KIC KIA PC'!E114</f>
        <v/>
      </c>
      <c r="T114" s="35" t="s">
        <v>113</v>
      </c>
      <c r="U114" s="29"/>
      <c r="V114" s="448" t="str">
        <f>TRIM('APH KIC KIA PC'!D114)</f>
        <v/>
      </c>
      <c r="W114" s="26" t="str">
        <f>IF('APH KIC KIA PC'!AC114="",'APH KIC KIA PC'!AD114,'APH KIC KIA PC'!AC114)</f>
        <v/>
      </c>
      <c r="X114" s="22"/>
      <c r="Y114" s="22"/>
      <c r="Z114" s="35" t="s">
        <v>112</v>
      </c>
      <c r="AA114" s="7"/>
      <c r="AB114" s="30" t="s">
        <v>2185</v>
      </c>
      <c r="AC114" s="28">
        <v>1</v>
      </c>
      <c r="AD114" s="28">
        <v>1</v>
      </c>
      <c r="AE114" s="25" t="str">
        <f>'APH KIC KIA PC'!E114</f>
        <v/>
      </c>
      <c r="AF114" s="35" t="s">
        <v>113</v>
      </c>
      <c r="AG114" s="29"/>
      <c r="AH114" s="27" t="str">
        <f>TRIM('APH KIC KIA PC'!D114)</f>
        <v/>
      </c>
      <c r="AI114" s="26">
        <f>'APH KIC KIA PC'!AK114</f>
        <v>0</v>
      </c>
      <c r="AJ114" s="22"/>
      <c r="AK114" s="22"/>
      <c r="AL114" s="35" t="s">
        <v>112</v>
      </c>
    </row>
    <row r="115" spans="1:38" ht="15" x14ac:dyDescent="0.25">
      <c r="A115" s="21">
        <v>111</v>
      </c>
      <c r="B115" s="21" t="str">
        <f>'APH KIC KIA PC'!I115</f>
        <v>Välj…</v>
      </c>
      <c r="C115" s="21" t="str">
        <f>'APH KIC KIA PC'!K115</f>
        <v>Välj…</v>
      </c>
      <c r="D115" s="30">
        <v>100</v>
      </c>
      <c r="E115" s="28">
        <v>4</v>
      </c>
      <c r="F115" s="28">
        <v>1</v>
      </c>
      <c r="G115" s="25" t="str">
        <f>'APH KIC KIA PC'!E115</f>
        <v/>
      </c>
      <c r="H115" s="35" t="s">
        <v>113</v>
      </c>
      <c r="I115" s="29"/>
      <c r="J115" s="27" t="str">
        <f>TRIM('APH KIC KIA PC'!D115)</f>
        <v/>
      </c>
      <c r="K115" s="26" t="e">
        <f>IF('APH KIC KIA PC'!K115=Tabeller!$AI$4,'4. Inköpsdata'!J115,ROUND('APH KIC KIA PC'!AB115,2))</f>
        <v>#VALUE!</v>
      </c>
      <c r="L115" s="22"/>
      <c r="M115" s="22"/>
      <c r="N115" s="35" t="s">
        <v>112</v>
      </c>
      <c r="O115" s="41"/>
      <c r="P115" s="34" t="s">
        <v>2184</v>
      </c>
      <c r="Q115" s="28">
        <v>1</v>
      </c>
      <c r="R115" s="28">
        <v>1</v>
      </c>
      <c r="S115" s="25" t="str">
        <f>'APH KIC KIA PC'!E115</f>
        <v/>
      </c>
      <c r="T115" s="35" t="s">
        <v>113</v>
      </c>
      <c r="U115" s="29"/>
      <c r="V115" s="448" t="str">
        <f>TRIM('APH KIC KIA PC'!D115)</f>
        <v/>
      </c>
      <c r="W115" s="26" t="str">
        <f>IF('APH KIC KIA PC'!AC115="",'APH KIC KIA PC'!AD115,'APH KIC KIA PC'!AC115)</f>
        <v/>
      </c>
      <c r="X115" s="22"/>
      <c r="Y115" s="22"/>
      <c r="Z115" s="35" t="s">
        <v>112</v>
      </c>
      <c r="AA115" s="7"/>
      <c r="AB115" s="30" t="s">
        <v>2185</v>
      </c>
      <c r="AC115" s="28">
        <v>1</v>
      </c>
      <c r="AD115" s="28">
        <v>1</v>
      </c>
      <c r="AE115" s="25" t="str">
        <f>'APH KIC KIA PC'!E115</f>
        <v/>
      </c>
      <c r="AF115" s="35" t="s">
        <v>113</v>
      </c>
      <c r="AG115" s="29"/>
      <c r="AH115" s="27" t="str">
        <f>TRIM('APH KIC KIA PC'!D115)</f>
        <v/>
      </c>
      <c r="AI115" s="26">
        <f>'APH KIC KIA PC'!AK115</f>
        <v>0</v>
      </c>
      <c r="AJ115" s="22"/>
      <c r="AK115" s="22"/>
      <c r="AL115" s="35" t="s">
        <v>112</v>
      </c>
    </row>
    <row r="116" spans="1:38" ht="15" x14ac:dyDescent="0.25">
      <c r="A116" s="21">
        <v>112</v>
      </c>
      <c r="B116" s="21" t="str">
        <f>'APH KIC KIA PC'!I116</f>
        <v>Välj…</v>
      </c>
      <c r="C116" s="21" t="str">
        <f>'APH KIC KIA PC'!K116</f>
        <v>Välj…</v>
      </c>
      <c r="D116" s="30">
        <v>100</v>
      </c>
      <c r="E116" s="28">
        <v>4</v>
      </c>
      <c r="F116" s="28">
        <v>1</v>
      </c>
      <c r="G116" s="25" t="str">
        <f>'APH KIC KIA PC'!E116</f>
        <v/>
      </c>
      <c r="H116" s="35" t="s">
        <v>113</v>
      </c>
      <c r="I116" s="29"/>
      <c r="J116" s="27" t="str">
        <f>TRIM('APH KIC KIA PC'!D116)</f>
        <v/>
      </c>
      <c r="K116" s="26" t="e">
        <f>IF('APH KIC KIA PC'!K116=Tabeller!$AI$4,'4. Inköpsdata'!J116,ROUND('APH KIC KIA PC'!AB116,2))</f>
        <v>#VALUE!</v>
      </c>
      <c r="L116" s="22"/>
      <c r="M116" s="22"/>
      <c r="N116" s="35" t="s">
        <v>112</v>
      </c>
      <c r="O116" s="41"/>
      <c r="P116" s="34" t="s">
        <v>2184</v>
      </c>
      <c r="Q116" s="28">
        <v>1</v>
      </c>
      <c r="R116" s="28">
        <v>1</v>
      </c>
      <c r="S116" s="25" t="str">
        <f>'APH KIC KIA PC'!E116</f>
        <v/>
      </c>
      <c r="T116" s="35" t="s">
        <v>113</v>
      </c>
      <c r="U116" s="29"/>
      <c r="V116" s="448" t="str">
        <f>TRIM('APH KIC KIA PC'!D116)</f>
        <v/>
      </c>
      <c r="W116" s="26" t="str">
        <f>IF('APH KIC KIA PC'!AC116="",'APH KIC KIA PC'!AD116,'APH KIC KIA PC'!AC116)</f>
        <v/>
      </c>
      <c r="X116" s="22"/>
      <c r="Y116" s="22"/>
      <c r="Z116" s="35" t="s">
        <v>112</v>
      </c>
      <c r="AA116" s="7"/>
      <c r="AB116" s="30" t="s">
        <v>2185</v>
      </c>
      <c r="AC116" s="28">
        <v>1</v>
      </c>
      <c r="AD116" s="28">
        <v>1</v>
      </c>
      <c r="AE116" s="25" t="str">
        <f>'APH KIC KIA PC'!E116</f>
        <v/>
      </c>
      <c r="AF116" s="35" t="s">
        <v>113</v>
      </c>
      <c r="AG116" s="29"/>
      <c r="AH116" s="27" t="str">
        <f>TRIM('APH KIC KIA PC'!D116)</f>
        <v/>
      </c>
      <c r="AI116" s="26">
        <f>'APH KIC KIA PC'!AK116</f>
        <v>0</v>
      </c>
      <c r="AJ116" s="22"/>
      <c r="AK116" s="22"/>
      <c r="AL116" s="35" t="s">
        <v>112</v>
      </c>
    </row>
    <row r="117" spans="1:38" ht="15" x14ac:dyDescent="0.25">
      <c r="A117" s="21">
        <v>113</v>
      </c>
      <c r="B117" s="21" t="str">
        <f>'APH KIC KIA PC'!I117</f>
        <v>Välj…</v>
      </c>
      <c r="C117" s="21" t="str">
        <f>'APH KIC KIA PC'!K117</f>
        <v>Välj…</v>
      </c>
      <c r="D117" s="30">
        <v>100</v>
      </c>
      <c r="E117" s="28">
        <v>4</v>
      </c>
      <c r="F117" s="28">
        <v>1</v>
      </c>
      <c r="G117" s="25" t="str">
        <f>'APH KIC KIA PC'!E117</f>
        <v/>
      </c>
      <c r="H117" s="35" t="s">
        <v>113</v>
      </c>
      <c r="I117" s="29"/>
      <c r="J117" s="27" t="str">
        <f>TRIM('APH KIC KIA PC'!D117)</f>
        <v/>
      </c>
      <c r="K117" s="26" t="e">
        <f>IF('APH KIC KIA PC'!K117=Tabeller!$AI$4,'4. Inköpsdata'!J117,ROUND('APH KIC KIA PC'!AB117,2))</f>
        <v>#VALUE!</v>
      </c>
      <c r="L117" s="22"/>
      <c r="M117" s="22"/>
      <c r="N117" s="35" t="s">
        <v>112</v>
      </c>
      <c r="O117" s="41"/>
      <c r="P117" s="34" t="s">
        <v>2184</v>
      </c>
      <c r="Q117" s="28">
        <v>1</v>
      </c>
      <c r="R117" s="28">
        <v>1</v>
      </c>
      <c r="S117" s="25" t="str">
        <f>'APH KIC KIA PC'!E117</f>
        <v/>
      </c>
      <c r="T117" s="35" t="s">
        <v>113</v>
      </c>
      <c r="U117" s="29"/>
      <c r="V117" s="448" t="str">
        <f>TRIM('APH KIC KIA PC'!D117)</f>
        <v/>
      </c>
      <c r="W117" s="26" t="str">
        <f>IF('APH KIC KIA PC'!AC117="",'APH KIC KIA PC'!AD117,'APH KIC KIA PC'!AC117)</f>
        <v/>
      </c>
      <c r="X117" s="22"/>
      <c r="Y117" s="22"/>
      <c r="Z117" s="35" t="s">
        <v>112</v>
      </c>
      <c r="AA117" s="7"/>
      <c r="AB117" s="30" t="s">
        <v>2185</v>
      </c>
      <c r="AC117" s="28">
        <v>1</v>
      </c>
      <c r="AD117" s="28">
        <v>1</v>
      </c>
      <c r="AE117" s="25" t="str">
        <f>'APH KIC KIA PC'!E117</f>
        <v/>
      </c>
      <c r="AF117" s="35" t="s">
        <v>113</v>
      </c>
      <c r="AG117" s="29"/>
      <c r="AH117" s="27" t="str">
        <f>TRIM('APH KIC KIA PC'!D117)</f>
        <v/>
      </c>
      <c r="AI117" s="26">
        <f>'APH KIC KIA PC'!AK117</f>
        <v>0</v>
      </c>
      <c r="AJ117" s="22"/>
      <c r="AK117" s="22"/>
      <c r="AL117" s="35" t="s">
        <v>112</v>
      </c>
    </row>
    <row r="118" spans="1:38" ht="15" x14ac:dyDescent="0.25">
      <c r="A118" s="21">
        <v>114</v>
      </c>
      <c r="B118" s="21" t="str">
        <f>'APH KIC KIA PC'!I118</f>
        <v>Välj…</v>
      </c>
      <c r="C118" s="21" t="str">
        <f>'APH KIC KIA PC'!K118</f>
        <v>Välj…</v>
      </c>
      <c r="D118" s="30">
        <v>100</v>
      </c>
      <c r="E118" s="28">
        <v>4</v>
      </c>
      <c r="F118" s="28">
        <v>1</v>
      </c>
      <c r="G118" s="25" t="str">
        <f>'APH KIC KIA PC'!E118</f>
        <v/>
      </c>
      <c r="H118" s="35" t="s">
        <v>113</v>
      </c>
      <c r="I118" s="29"/>
      <c r="J118" s="27" t="str">
        <f>TRIM('APH KIC KIA PC'!D118)</f>
        <v/>
      </c>
      <c r="K118" s="26" t="e">
        <f>IF('APH KIC KIA PC'!K118=Tabeller!$AI$4,'4. Inköpsdata'!J118,ROUND('APH KIC KIA PC'!AB118,2))</f>
        <v>#VALUE!</v>
      </c>
      <c r="L118" s="22"/>
      <c r="M118" s="22"/>
      <c r="N118" s="35" t="s">
        <v>112</v>
      </c>
      <c r="O118" s="41"/>
      <c r="P118" s="34" t="s">
        <v>2184</v>
      </c>
      <c r="Q118" s="28">
        <v>1</v>
      </c>
      <c r="R118" s="28">
        <v>1</v>
      </c>
      <c r="S118" s="25" t="str">
        <f>'APH KIC KIA PC'!E118</f>
        <v/>
      </c>
      <c r="T118" s="35" t="s">
        <v>113</v>
      </c>
      <c r="U118" s="29"/>
      <c r="V118" s="448" t="str">
        <f>TRIM('APH KIC KIA PC'!D118)</f>
        <v/>
      </c>
      <c r="W118" s="26" t="str">
        <f>IF('APH KIC KIA PC'!AC118="",'APH KIC KIA PC'!AD118,'APH KIC KIA PC'!AC118)</f>
        <v/>
      </c>
      <c r="X118" s="22"/>
      <c r="Y118" s="22"/>
      <c r="Z118" s="35" t="s">
        <v>112</v>
      </c>
      <c r="AA118" s="7"/>
      <c r="AB118" s="30" t="s">
        <v>2185</v>
      </c>
      <c r="AC118" s="28">
        <v>1</v>
      </c>
      <c r="AD118" s="28">
        <v>1</v>
      </c>
      <c r="AE118" s="25" t="str">
        <f>'APH KIC KIA PC'!E118</f>
        <v/>
      </c>
      <c r="AF118" s="35" t="s">
        <v>113</v>
      </c>
      <c r="AG118" s="29"/>
      <c r="AH118" s="27" t="str">
        <f>TRIM('APH KIC KIA PC'!D118)</f>
        <v/>
      </c>
      <c r="AI118" s="26">
        <f>'APH KIC KIA PC'!AK118</f>
        <v>0</v>
      </c>
      <c r="AJ118" s="22"/>
      <c r="AK118" s="22"/>
      <c r="AL118" s="35" t="s">
        <v>112</v>
      </c>
    </row>
    <row r="119" spans="1:38" ht="15" x14ac:dyDescent="0.25">
      <c r="A119" s="21">
        <v>115</v>
      </c>
      <c r="B119" s="21" t="str">
        <f>'APH KIC KIA PC'!I119</f>
        <v>Välj…</v>
      </c>
      <c r="C119" s="21" t="str">
        <f>'APH KIC KIA PC'!K119</f>
        <v>Välj…</v>
      </c>
      <c r="D119" s="30">
        <v>100</v>
      </c>
      <c r="E119" s="28">
        <v>4</v>
      </c>
      <c r="F119" s="28">
        <v>1</v>
      </c>
      <c r="G119" s="25" t="str">
        <f>'APH KIC KIA PC'!E119</f>
        <v/>
      </c>
      <c r="H119" s="35" t="s">
        <v>113</v>
      </c>
      <c r="I119" s="29"/>
      <c r="J119" s="27" t="str">
        <f>TRIM('APH KIC KIA PC'!D119)</f>
        <v/>
      </c>
      <c r="K119" s="26" t="e">
        <f>IF('APH KIC KIA PC'!K119=Tabeller!$AI$4,'4. Inköpsdata'!J119,ROUND('APH KIC KIA PC'!AB119,2))</f>
        <v>#VALUE!</v>
      </c>
      <c r="L119" s="22"/>
      <c r="M119" s="22"/>
      <c r="N119" s="35" t="s">
        <v>112</v>
      </c>
      <c r="O119" s="41"/>
      <c r="P119" s="34" t="s">
        <v>2184</v>
      </c>
      <c r="Q119" s="28">
        <v>1</v>
      </c>
      <c r="R119" s="28">
        <v>1</v>
      </c>
      <c r="S119" s="25" t="str">
        <f>'APH KIC KIA PC'!E119</f>
        <v/>
      </c>
      <c r="T119" s="35" t="s">
        <v>113</v>
      </c>
      <c r="U119" s="29"/>
      <c r="V119" s="448" t="str">
        <f>TRIM('APH KIC KIA PC'!D119)</f>
        <v/>
      </c>
      <c r="W119" s="26" t="str">
        <f>IF('APH KIC KIA PC'!AC119="",'APH KIC KIA PC'!AD119,'APH KIC KIA PC'!AC119)</f>
        <v/>
      </c>
      <c r="X119" s="22"/>
      <c r="Y119" s="22"/>
      <c r="Z119" s="35" t="s">
        <v>112</v>
      </c>
      <c r="AA119" s="7"/>
      <c r="AB119" s="30" t="s">
        <v>2185</v>
      </c>
      <c r="AC119" s="28">
        <v>1</v>
      </c>
      <c r="AD119" s="28">
        <v>1</v>
      </c>
      <c r="AE119" s="25" t="str">
        <f>'APH KIC KIA PC'!E119</f>
        <v/>
      </c>
      <c r="AF119" s="35" t="s">
        <v>113</v>
      </c>
      <c r="AG119" s="29"/>
      <c r="AH119" s="27" t="str">
        <f>TRIM('APH KIC KIA PC'!D119)</f>
        <v/>
      </c>
      <c r="AI119" s="26">
        <f>'APH KIC KIA PC'!AK119</f>
        <v>0</v>
      </c>
      <c r="AJ119" s="22"/>
      <c r="AK119" s="22"/>
      <c r="AL119" s="35" t="s">
        <v>112</v>
      </c>
    </row>
    <row r="120" spans="1:38" ht="15" x14ac:dyDescent="0.25">
      <c r="A120" s="21">
        <v>116</v>
      </c>
      <c r="B120" s="21" t="str">
        <f>'APH KIC KIA PC'!I120</f>
        <v>Välj…</v>
      </c>
      <c r="C120" s="21" t="str">
        <f>'APH KIC KIA PC'!K120</f>
        <v>Välj…</v>
      </c>
      <c r="D120" s="30">
        <v>100</v>
      </c>
      <c r="E120" s="28">
        <v>4</v>
      </c>
      <c r="F120" s="28">
        <v>1</v>
      </c>
      <c r="G120" s="25" t="str">
        <f>'APH KIC KIA PC'!E120</f>
        <v/>
      </c>
      <c r="H120" s="35" t="s">
        <v>113</v>
      </c>
      <c r="I120" s="29"/>
      <c r="J120" s="27" t="str">
        <f>TRIM('APH KIC KIA PC'!D120)</f>
        <v/>
      </c>
      <c r="K120" s="26" t="e">
        <f>IF('APH KIC KIA PC'!K120=Tabeller!$AI$4,'4. Inköpsdata'!J120,ROUND('APH KIC KIA PC'!AB120,2))</f>
        <v>#VALUE!</v>
      </c>
      <c r="L120" s="22"/>
      <c r="M120" s="22"/>
      <c r="N120" s="35" t="s">
        <v>112</v>
      </c>
      <c r="O120" s="41"/>
      <c r="P120" s="34" t="s">
        <v>2184</v>
      </c>
      <c r="Q120" s="28">
        <v>1</v>
      </c>
      <c r="R120" s="28">
        <v>1</v>
      </c>
      <c r="S120" s="25" t="str">
        <f>'APH KIC KIA PC'!E120</f>
        <v/>
      </c>
      <c r="T120" s="35" t="s">
        <v>113</v>
      </c>
      <c r="U120" s="29"/>
      <c r="V120" s="448" t="str">
        <f>TRIM('APH KIC KIA PC'!D120)</f>
        <v/>
      </c>
      <c r="W120" s="26" t="str">
        <f>IF('APH KIC KIA PC'!AC120="",'APH KIC KIA PC'!AD120,'APH KIC KIA PC'!AC120)</f>
        <v/>
      </c>
      <c r="X120" s="22"/>
      <c r="Y120" s="22"/>
      <c r="Z120" s="35" t="s">
        <v>112</v>
      </c>
      <c r="AA120" s="7"/>
      <c r="AB120" s="30" t="s">
        <v>2185</v>
      </c>
      <c r="AC120" s="28">
        <v>1</v>
      </c>
      <c r="AD120" s="28">
        <v>1</v>
      </c>
      <c r="AE120" s="25" t="str">
        <f>'APH KIC KIA PC'!E120</f>
        <v/>
      </c>
      <c r="AF120" s="35" t="s">
        <v>113</v>
      </c>
      <c r="AG120" s="29"/>
      <c r="AH120" s="27" t="str">
        <f>TRIM('APH KIC KIA PC'!D120)</f>
        <v/>
      </c>
      <c r="AI120" s="26">
        <f>'APH KIC KIA PC'!AK120</f>
        <v>0</v>
      </c>
      <c r="AJ120" s="22"/>
      <c r="AK120" s="22"/>
      <c r="AL120" s="35" t="s">
        <v>112</v>
      </c>
    </row>
    <row r="121" spans="1:38" ht="15" x14ac:dyDescent="0.25">
      <c r="A121" s="21">
        <v>117</v>
      </c>
      <c r="B121" s="21" t="str">
        <f>'APH KIC KIA PC'!I121</f>
        <v>Välj…</v>
      </c>
      <c r="C121" s="21" t="str">
        <f>'APH KIC KIA PC'!K121</f>
        <v>Välj…</v>
      </c>
      <c r="D121" s="30">
        <v>100</v>
      </c>
      <c r="E121" s="28">
        <v>4</v>
      </c>
      <c r="F121" s="28">
        <v>1</v>
      </c>
      <c r="G121" s="25" t="str">
        <f>'APH KIC KIA PC'!E121</f>
        <v/>
      </c>
      <c r="H121" s="35" t="s">
        <v>113</v>
      </c>
      <c r="I121" s="29"/>
      <c r="J121" s="27" t="str">
        <f>TRIM('APH KIC KIA PC'!D121)</f>
        <v/>
      </c>
      <c r="K121" s="26" t="e">
        <f>IF('APH KIC KIA PC'!K121=Tabeller!$AI$4,'4. Inköpsdata'!J121,ROUND('APH KIC KIA PC'!AB121,2))</f>
        <v>#VALUE!</v>
      </c>
      <c r="L121" s="22"/>
      <c r="M121" s="22"/>
      <c r="N121" s="35" t="s">
        <v>112</v>
      </c>
      <c r="O121" s="41"/>
      <c r="P121" s="34" t="s">
        <v>2184</v>
      </c>
      <c r="Q121" s="28">
        <v>1</v>
      </c>
      <c r="R121" s="28">
        <v>1</v>
      </c>
      <c r="S121" s="25" t="str">
        <f>'APH KIC KIA PC'!E121</f>
        <v/>
      </c>
      <c r="T121" s="35" t="s">
        <v>113</v>
      </c>
      <c r="U121" s="29"/>
      <c r="V121" s="448" t="str">
        <f>TRIM('APH KIC KIA PC'!D121)</f>
        <v/>
      </c>
      <c r="W121" s="26" t="str">
        <f>IF('APH KIC KIA PC'!AC121="",'APH KIC KIA PC'!AD121,'APH KIC KIA PC'!AC121)</f>
        <v/>
      </c>
      <c r="X121" s="22"/>
      <c r="Y121" s="22"/>
      <c r="Z121" s="35" t="s">
        <v>112</v>
      </c>
      <c r="AA121" s="7"/>
      <c r="AB121" s="30" t="s">
        <v>2185</v>
      </c>
      <c r="AC121" s="28">
        <v>1</v>
      </c>
      <c r="AD121" s="28">
        <v>1</v>
      </c>
      <c r="AE121" s="25" t="str">
        <f>'APH KIC KIA PC'!E121</f>
        <v/>
      </c>
      <c r="AF121" s="35" t="s">
        <v>113</v>
      </c>
      <c r="AG121" s="29"/>
      <c r="AH121" s="27" t="str">
        <f>TRIM('APH KIC KIA PC'!D121)</f>
        <v/>
      </c>
      <c r="AI121" s="26">
        <f>'APH KIC KIA PC'!AK121</f>
        <v>0</v>
      </c>
      <c r="AJ121" s="22"/>
      <c r="AK121" s="22"/>
      <c r="AL121" s="35" t="s">
        <v>112</v>
      </c>
    </row>
    <row r="122" spans="1:38" ht="15" x14ac:dyDescent="0.25">
      <c r="A122" s="21">
        <v>118</v>
      </c>
      <c r="B122" s="21" t="str">
        <f>'APH KIC KIA PC'!I122</f>
        <v>Välj…</v>
      </c>
      <c r="C122" s="21" t="str">
        <f>'APH KIC KIA PC'!K122</f>
        <v>Välj…</v>
      </c>
      <c r="D122" s="30">
        <v>100</v>
      </c>
      <c r="E122" s="28">
        <v>4</v>
      </c>
      <c r="F122" s="28">
        <v>1</v>
      </c>
      <c r="G122" s="25" t="str">
        <f>'APH KIC KIA PC'!E122</f>
        <v/>
      </c>
      <c r="H122" s="35" t="s">
        <v>113</v>
      </c>
      <c r="I122" s="29"/>
      <c r="J122" s="27" t="str">
        <f>TRIM('APH KIC KIA PC'!D122)</f>
        <v/>
      </c>
      <c r="K122" s="26" t="e">
        <f>IF('APH KIC KIA PC'!K122=Tabeller!$AI$4,'4. Inköpsdata'!J122,ROUND('APH KIC KIA PC'!AB122,2))</f>
        <v>#VALUE!</v>
      </c>
      <c r="L122" s="22"/>
      <c r="M122" s="22"/>
      <c r="N122" s="35" t="s">
        <v>112</v>
      </c>
      <c r="O122" s="41"/>
      <c r="P122" s="34" t="s">
        <v>2184</v>
      </c>
      <c r="Q122" s="28">
        <v>1</v>
      </c>
      <c r="R122" s="28">
        <v>1</v>
      </c>
      <c r="S122" s="25" t="str">
        <f>'APH KIC KIA PC'!E122</f>
        <v/>
      </c>
      <c r="T122" s="35" t="s">
        <v>113</v>
      </c>
      <c r="U122" s="29"/>
      <c r="V122" s="448" t="str">
        <f>TRIM('APH KIC KIA PC'!D122)</f>
        <v/>
      </c>
      <c r="W122" s="26" t="str">
        <f>IF('APH KIC KIA PC'!AC122="",'APH KIC KIA PC'!AD122,'APH KIC KIA PC'!AC122)</f>
        <v/>
      </c>
      <c r="X122" s="22"/>
      <c r="Y122" s="22"/>
      <c r="Z122" s="35" t="s">
        <v>112</v>
      </c>
      <c r="AA122" s="7"/>
      <c r="AB122" s="30" t="s">
        <v>2185</v>
      </c>
      <c r="AC122" s="28">
        <v>1</v>
      </c>
      <c r="AD122" s="28">
        <v>1</v>
      </c>
      <c r="AE122" s="25" t="str">
        <f>'APH KIC KIA PC'!E122</f>
        <v/>
      </c>
      <c r="AF122" s="35" t="s">
        <v>113</v>
      </c>
      <c r="AG122" s="29"/>
      <c r="AH122" s="27" t="str">
        <f>TRIM('APH KIC KIA PC'!D122)</f>
        <v/>
      </c>
      <c r="AI122" s="26">
        <f>'APH KIC KIA PC'!AK122</f>
        <v>0</v>
      </c>
      <c r="AJ122" s="22"/>
      <c r="AK122" s="22"/>
      <c r="AL122" s="35" t="s">
        <v>112</v>
      </c>
    </row>
    <row r="123" spans="1:38" ht="15" x14ac:dyDescent="0.25">
      <c r="A123" s="21">
        <v>119</v>
      </c>
      <c r="B123" s="21" t="str">
        <f>'APH KIC KIA PC'!I123</f>
        <v>Välj…</v>
      </c>
      <c r="C123" s="21" t="str">
        <f>'APH KIC KIA PC'!K123</f>
        <v>Välj…</v>
      </c>
      <c r="D123" s="30">
        <v>100</v>
      </c>
      <c r="E123" s="28">
        <v>4</v>
      </c>
      <c r="F123" s="28">
        <v>1</v>
      </c>
      <c r="G123" s="25" t="str">
        <f>'APH KIC KIA PC'!E123</f>
        <v/>
      </c>
      <c r="H123" s="35" t="s">
        <v>113</v>
      </c>
      <c r="I123" s="29"/>
      <c r="J123" s="27" t="str">
        <f>TRIM('APH KIC KIA PC'!D123)</f>
        <v/>
      </c>
      <c r="K123" s="26" t="e">
        <f>IF('APH KIC KIA PC'!K123=Tabeller!$AI$4,'4. Inköpsdata'!J123,ROUND('APH KIC KIA PC'!AB123,2))</f>
        <v>#VALUE!</v>
      </c>
      <c r="L123" s="22"/>
      <c r="M123" s="22"/>
      <c r="N123" s="35" t="s">
        <v>112</v>
      </c>
      <c r="O123" s="41"/>
      <c r="P123" s="34" t="s">
        <v>2184</v>
      </c>
      <c r="Q123" s="28">
        <v>1</v>
      </c>
      <c r="R123" s="28">
        <v>1</v>
      </c>
      <c r="S123" s="25" t="str">
        <f>'APH KIC KIA PC'!E123</f>
        <v/>
      </c>
      <c r="T123" s="35" t="s">
        <v>113</v>
      </c>
      <c r="U123" s="29"/>
      <c r="V123" s="448" t="str">
        <f>TRIM('APH KIC KIA PC'!D123)</f>
        <v/>
      </c>
      <c r="W123" s="26" t="str">
        <f>IF('APH KIC KIA PC'!AC123="",'APH KIC KIA PC'!AD123,'APH KIC KIA PC'!AC123)</f>
        <v/>
      </c>
      <c r="X123" s="22"/>
      <c r="Y123" s="22"/>
      <c r="Z123" s="35" t="s">
        <v>112</v>
      </c>
      <c r="AA123" s="7"/>
      <c r="AB123" s="30" t="s">
        <v>2185</v>
      </c>
      <c r="AC123" s="28">
        <v>1</v>
      </c>
      <c r="AD123" s="28">
        <v>1</v>
      </c>
      <c r="AE123" s="25" t="str">
        <f>'APH KIC KIA PC'!E123</f>
        <v/>
      </c>
      <c r="AF123" s="35" t="s">
        <v>113</v>
      </c>
      <c r="AG123" s="29"/>
      <c r="AH123" s="27" t="str">
        <f>TRIM('APH KIC KIA PC'!D123)</f>
        <v/>
      </c>
      <c r="AI123" s="26">
        <f>'APH KIC KIA PC'!AK123</f>
        <v>0</v>
      </c>
      <c r="AJ123" s="22"/>
      <c r="AK123" s="22"/>
      <c r="AL123" s="35" t="s">
        <v>112</v>
      </c>
    </row>
    <row r="124" spans="1:38" ht="15" x14ac:dyDescent="0.25">
      <c r="A124" s="21">
        <v>120</v>
      </c>
      <c r="B124" s="21" t="str">
        <f>'APH KIC KIA PC'!I124</f>
        <v>Välj…</v>
      </c>
      <c r="C124" s="21" t="str">
        <f>'APH KIC KIA PC'!K124</f>
        <v>Välj…</v>
      </c>
      <c r="D124" s="30">
        <v>100</v>
      </c>
      <c r="E124" s="28">
        <v>4</v>
      </c>
      <c r="F124" s="28">
        <v>1</v>
      </c>
      <c r="G124" s="25" t="str">
        <f>'APH KIC KIA PC'!E124</f>
        <v/>
      </c>
      <c r="H124" s="35" t="s">
        <v>113</v>
      </c>
      <c r="I124" s="29"/>
      <c r="J124" s="27" t="str">
        <f>TRIM('APH KIC KIA PC'!D124)</f>
        <v/>
      </c>
      <c r="K124" s="26" t="e">
        <f>IF('APH KIC KIA PC'!K124=Tabeller!$AI$4,'4. Inköpsdata'!J124,ROUND('APH KIC KIA PC'!AB124,2))</f>
        <v>#VALUE!</v>
      </c>
      <c r="L124" s="22"/>
      <c r="M124" s="22"/>
      <c r="N124" s="35" t="s">
        <v>112</v>
      </c>
      <c r="O124" s="41"/>
      <c r="P124" s="34" t="s">
        <v>2184</v>
      </c>
      <c r="Q124" s="28">
        <v>1</v>
      </c>
      <c r="R124" s="28">
        <v>1</v>
      </c>
      <c r="S124" s="25" t="str">
        <f>'APH KIC KIA PC'!E124</f>
        <v/>
      </c>
      <c r="T124" s="35" t="s">
        <v>113</v>
      </c>
      <c r="U124" s="29"/>
      <c r="V124" s="448" t="str">
        <f>TRIM('APH KIC KIA PC'!D124)</f>
        <v/>
      </c>
      <c r="W124" s="26" t="str">
        <f>IF('APH KIC KIA PC'!AC124="",'APH KIC KIA PC'!AD124,'APH KIC KIA PC'!AC124)</f>
        <v/>
      </c>
      <c r="X124" s="22"/>
      <c r="Y124" s="22"/>
      <c r="Z124" s="35" t="s">
        <v>112</v>
      </c>
      <c r="AA124" s="7"/>
      <c r="AB124" s="30" t="s">
        <v>2185</v>
      </c>
      <c r="AC124" s="28">
        <v>1</v>
      </c>
      <c r="AD124" s="28">
        <v>1</v>
      </c>
      <c r="AE124" s="25" t="str">
        <f>'APH KIC KIA PC'!E124</f>
        <v/>
      </c>
      <c r="AF124" s="35" t="s">
        <v>113</v>
      </c>
      <c r="AG124" s="29"/>
      <c r="AH124" s="27" t="str">
        <f>TRIM('APH KIC KIA PC'!D124)</f>
        <v/>
      </c>
      <c r="AI124" s="26">
        <f>'APH KIC KIA PC'!AK124</f>
        <v>0</v>
      </c>
      <c r="AJ124" s="22"/>
      <c r="AK124" s="22"/>
      <c r="AL124" s="35" t="s">
        <v>112</v>
      </c>
    </row>
    <row r="125" spans="1:38" ht="15" x14ac:dyDescent="0.25">
      <c r="A125" s="21">
        <v>121</v>
      </c>
      <c r="B125" s="21" t="str">
        <f>'APH KIC KIA PC'!I125</f>
        <v>Välj…</v>
      </c>
      <c r="C125" s="21" t="str">
        <f>'APH KIC KIA PC'!K125</f>
        <v>Välj…</v>
      </c>
      <c r="D125" s="30">
        <v>100</v>
      </c>
      <c r="E125" s="28">
        <v>4</v>
      </c>
      <c r="F125" s="28">
        <v>1</v>
      </c>
      <c r="G125" s="25" t="str">
        <f>'APH KIC KIA PC'!E125</f>
        <v/>
      </c>
      <c r="H125" s="35" t="s">
        <v>113</v>
      </c>
      <c r="I125" s="29"/>
      <c r="J125" s="27" t="str">
        <f>TRIM('APH KIC KIA PC'!D125)</f>
        <v/>
      </c>
      <c r="K125" s="26" t="e">
        <f>IF('APH KIC KIA PC'!K125=Tabeller!$AI$4,'4. Inköpsdata'!J125,ROUND('APH KIC KIA PC'!AB125,2))</f>
        <v>#VALUE!</v>
      </c>
      <c r="L125" s="22"/>
      <c r="M125" s="22"/>
      <c r="N125" s="35" t="s">
        <v>112</v>
      </c>
      <c r="O125" s="41"/>
      <c r="P125" s="34" t="s">
        <v>2184</v>
      </c>
      <c r="Q125" s="28">
        <v>1</v>
      </c>
      <c r="R125" s="28">
        <v>1</v>
      </c>
      <c r="S125" s="25" t="str">
        <f>'APH KIC KIA PC'!E125</f>
        <v/>
      </c>
      <c r="T125" s="35" t="s">
        <v>113</v>
      </c>
      <c r="U125" s="29"/>
      <c r="V125" s="448" t="str">
        <f>TRIM('APH KIC KIA PC'!D125)</f>
        <v/>
      </c>
      <c r="W125" s="26" t="str">
        <f>IF('APH KIC KIA PC'!AC125="",'APH KIC KIA PC'!AD125,'APH KIC KIA PC'!AC125)</f>
        <v/>
      </c>
      <c r="X125" s="22"/>
      <c r="Y125" s="22"/>
      <c r="Z125" s="35" t="s">
        <v>112</v>
      </c>
      <c r="AA125" s="7"/>
      <c r="AB125" s="30" t="s">
        <v>2185</v>
      </c>
      <c r="AC125" s="28">
        <v>1</v>
      </c>
      <c r="AD125" s="28">
        <v>1</v>
      </c>
      <c r="AE125" s="25" t="str">
        <f>'APH KIC KIA PC'!E125</f>
        <v/>
      </c>
      <c r="AF125" s="35" t="s">
        <v>113</v>
      </c>
      <c r="AG125" s="29"/>
      <c r="AH125" s="27" t="str">
        <f>TRIM('APH KIC KIA PC'!D125)</f>
        <v/>
      </c>
      <c r="AI125" s="26">
        <f>'APH KIC KIA PC'!AK125</f>
        <v>0</v>
      </c>
      <c r="AJ125" s="22"/>
      <c r="AK125" s="22"/>
      <c r="AL125" s="35" t="s">
        <v>112</v>
      </c>
    </row>
    <row r="126" spans="1:38" ht="15" x14ac:dyDescent="0.25">
      <c r="A126" s="21">
        <v>122</v>
      </c>
      <c r="B126" s="21" t="str">
        <f>'APH KIC KIA PC'!I126</f>
        <v>Välj…</v>
      </c>
      <c r="C126" s="21" t="str">
        <f>'APH KIC KIA PC'!K126</f>
        <v>Välj…</v>
      </c>
      <c r="D126" s="30">
        <v>100</v>
      </c>
      <c r="E126" s="28">
        <v>4</v>
      </c>
      <c r="F126" s="28">
        <v>1</v>
      </c>
      <c r="G126" s="25" t="str">
        <f>'APH KIC KIA PC'!E126</f>
        <v/>
      </c>
      <c r="H126" s="35" t="s">
        <v>113</v>
      </c>
      <c r="I126" s="29"/>
      <c r="J126" s="27" t="str">
        <f>TRIM('APH KIC KIA PC'!D126)</f>
        <v/>
      </c>
      <c r="K126" s="26" t="e">
        <f>IF('APH KIC KIA PC'!K126=Tabeller!$AI$4,'4. Inköpsdata'!J126,ROUND('APH KIC KIA PC'!AB126,2))</f>
        <v>#VALUE!</v>
      </c>
      <c r="L126" s="22"/>
      <c r="M126" s="22"/>
      <c r="N126" s="35" t="s">
        <v>112</v>
      </c>
      <c r="O126" s="41"/>
      <c r="P126" s="34" t="s">
        <v>2184</v>
      </c>
      <c r="Q126" s="28">
        <v>1</v>
      </c>
      <c r="R126" s="28">
        <v>1</v>
      </c>
      <c r="S126" s="25" t="str">
        <f>'APH KIC KIA PC'!E126</f>
        <v/>
      </c>
      <c r="T126" s="35" t="s">
        <v>113</v>
      </c>
      <c r="U126" s="29"/>
      <c r="V126" s="448" t="str">
        <f>TRIM('APH KIC KIA PC'!D126)</f>
        <v/>
      </c>
      <c r="W126" s="26" t="str">
        <f>IF('APH KIC KIA PC'!AC126="",'APH KIC KIA PC'!AD126,'APH KIC KIA PC'!AC126)</f>
        <v/>
      </c>
      <c r="X126" s="22"/>
      <c r="Y126" s="22"/>
      <c r="Z126" s="35" t="s">
        <v>112</v>
      </c>
      <c r="AA126" s="7"/>
      <c r="AB126" s="30" t="s">
        <v>2185</v>
      </c>
      <c r="AC126" s="28">
        <v>1</v>
      </c>
      <c r="AD126" s="28">
        <v>1</v>
      </c>
      <c r="AE126" s="25" t="str">
        <f>'APH KIC KIA PC'!E126</f>
        <v/>
      </c>
      <c r="AF126" s="35" t="s">
        <v>113</v>
      </c>
      <c r="AG126" s="29"/>
      <c r="AH126" s="27" t="str">
        <f>TRIM('APH KIC KIA PC'!D126)</f>
        <v/>
      </c>
      <c r="AI126" s="26">
        <f>'APH KIC KIA PC'!AK126</f>
        <v>0</v>
      </c>
      <c r="AJ126" s="22"/>
      <c r="AK126" s="22"/>
      <c r="AL126" s="35" t="s">
        <v>112</v>
      </c>
    </row>
    <row r="127" spans="1:38" ht="15" x14ac:dyDescent="0.25">
      <c r="A127" s="21">
        <v>123</v>
      </c>
      <c r="B127" s="21" t="str">
        <f>'APH KIC KIA PC'!I127</f>
        <v>Välj…</v>
      </c>
      <c r="C127" s="21" t="str">
        <f>'APH KIC KIA PC'!K127</f>
        <v>Välj…</v>
      </c>
      <c r="D127" s="30">
        <v>100</v>
      </c>
      <c r="E127" s="28">
        <v>4</v>
      </c>
      <c r="F127" s="28">
        <v>1</v>
      </c>
      <c r="G127" s="25" t="str">
        <f>'APH KIC KIA PC'!E127</f>
        <v/>
      </c>
      <c r="H127" s="35" t="s">
        <v>113</v>
      </c>
      <c r="I127" s="29"/>
      <c r="J127" s="27" t="str">
        <f>TRIM('APH KIC KIA PC'!D127)</f>
        <v/>
      </c>
      <c r="K127" s="26" t="e">
        <f>IF('APH KIC KIA PC'!K127=Tabeller!$AI$4,'4. Inköpsdata'!J127,ROUND('APH KIC KIA PC'!AB127,2))</f>
        <v>#VALUE!</v>
      </c>
      <c r="L127" s="22"/>
      <c r="M127" s="22"/>
      <c r="N127" s="35" t="s">
        <v>112</v>
      </c>
      <c r="O127" s="41"/>
      <c r="P127" s="34" t="s">
        <v>2184</v>
      </c>
      <c r="Q127" s="28">
        <v>1</v>
      </c>
      <c r="R127" s="28">
        <v>1</v>
      </c>
      <c r="S127" s="25" t="str">
        <f>'APH KIC KIA PC'!E127</f>
        <v/>
      </c>
      <c r="T127" s="35" t="s">
        <v>113</v>
      </c>
      <c r="U127" s="29"/>
      <c r="V127" s="448" t="str">
        <f>TRIM('APH KIC KIA PC'!D127)</f>
        <v/>
      </c>
      <c r="W127" s="26" t="str">
        <f>IF('APH KIC KIA PC'!AC127="",'APH KIC KIA PC'!AD127,'APH KIC KIA PC'!AC127)</f>
        <v/>
      </c>
      <c r="X127" s="22"/>
      <c r="Y127" s="22"/>
      <c r="Z127" s="35" t="s">
        <v>112</v>
      </c>
      <c r="AA127" s="7"/>
      <c r="AB127" s="30" t="s">
        <v>2185</v>
      </c>
      <c r="AC127" s="28">
        <v>1</v>
      </c>
      <c r="AD127" s="28">
        <v>1</v>
      </c>
      <c r="AE127" s="25" t="str">
        <f>'APH KIC KIA PC'!E127</f>
        <v/>
      </c>
      <c r="AF127" s="35" t="s">
        <v>113</v>
      </c>
      <c r="AG127" s="29"/>
      <c r="AH127" s="27" t="str">
        <f>TRIM('APH KIC KIA PC'!D127)</f>
        <v/>
      </c>
      <c r="AI127" s="26">
        <f>'APH KIC KIA PC'!AK127</f>
        <v>0</v>
      </c>
      <c r="AJ127" s="22"/>
      <c r="AK127" s="22"/>
      <c r="AL127" s="35" t="s">
        <v>112</v>
      </c>
    </row>
    <row r="128" spans="1:38" ht="15" x14ac:dyDescent="0.25">
      <c r="A128" s="21">
        <v>124</v>
      </c>
      <c r="B128" s="21" t="str">
        <f>'APH KIC KIA PC'!I128</f>
        <v>Välj…</v>
      </c>
      <c r="C128" s="21" t="str">
        <f>'APH KIC KIA PC'!K128</f>
        <v>Välj…</v>
      </c>
      <c r="D128" s="30">
        <v>100</v>
      </c>
      <c r="E128" s="28">
        <v>4</v>
      </c>
      <c r="F128" s="28">
        <v>1</v>
      </c>
      <c r="G128" s="25" t="str">
        <f>'APH KIC KIA PC'!E128</f>
        <v/>
      </c>
      <c r="H128" s="35" t="s">
        <v>113</v>
      </c>
      <c r="I128" s="29"/>
      <c r="J128" s="27" t="str">
        <f>TRIM('APH KIC KIA PC'!D128)</f>
        <v/>
      </c>
      <c r="K128" s="26" t="e">
        <f>IF('APH KIC KIA PC'!K128=Tabeller!$AI$4,'4. Inköpsdata'!J128,ROUND('APH KIC KIA PC'!AB128,2))</f>
        <v>#VALUE!</v>
      </c>
      <c r="L128" s="22"/>
      <c r="M128" s="22"/>
      <c r="N128" s="35" t="s">
        <v>112</v>
      </c>
      <c r="O128" s="41"/>
      <c r="P128" s="34" t="s">
        <v>2184</v>
      </c>
      <c r="Q128" s="28">
        <v>1</v>
      </c>
      <c r="R128" s="28">
        <v>1</v>
      </c>
      <c r="S128" s="25" t="str">
        <f>'APH KIC KIA PC'!E128</f>
        <v/>
      </c>
      <c r="T128" s="35" t="s">
        <v>113</v>
      </c>
      <c r="U128" s="29"/>
      <c r="V128" s="448" t="str">
        <f>TRIM('APH KIC KIA PC'!D128)</f>
        <v/>
      </c>
      <c r="W128" s="26" t="str">
        <f>IF('APH KIC KIA PC'!AC128="",'APH KIC KIA PC'!AD128,'APH KIC KIA PC'!AC128)</f>
        <v/>
      </c>
      <c r="X128" s="22"/>
      <c r="Y128" s="22"/>
      <c r="Z128" s="35" t="s">
        <v>112</v>
      </c>
      <c r="AA128" s="7"/>
      <c r="AB128" s="30" t="s">
        <v>2185</v>
      </c>
      <c r="AC128" s="28">
        <v>1</v>
      </c>
      <c r="AD128" s="28">
        <v>1</v>
      </c>
      <c r="AE128" s="25" t="str">
        <f>'APH KIC KIA PC'!E128</f>
        <v/>
      </c>
      <c r="AF128" s="35" t="s">
        <v>113</v>
      </c>
      <c r="AG128" s="29"/>
      <c r="AH128" s="27" t="str">
        <f>TRIM('APH KIC KIA PC'!D128)</f>
        <v/>
      </c>
      <c r="AI128" s="26">
        <f>'APH KIC KIA PC'!AK128</f>
        <v>0</v>
      </c>
      <c r="AJ128" s="22"/>
      <c r="AK128" s="22"/>
      <c r="AL128" s="35" t="s">
        <v>112</v>
      </c>
    </row>
    <row r="129" spans="1:38" ht="15" x14ac:dyDescent="0.25">
      <c r="A129" s="21">
        <v>125</v>
      </c>
      <c r="B129" s="21" t="str">
        <f>'APH KIC KIA PC'!I129</f>
        <v>Välj…</v>
      </c>
      <c r="C129" s="21" t="str">
        <f>'APH KIC KIA PC'!K129</f>
        <v>Välj…</v>
      </c>
      <c r="D129" s="30">
        <v>100</v>
      </c>
      <c r="E129" s="28">
        <v>4</v>
      </c>
      <c r="F129" s="28">
        <v>1</v>
      </c>
      <c r="G129" s="25" t="str">
        <f>'APH KIC KIA PC'!E129</f>
        <v/>
      </c>
      <c r="H129" s="35" t="s">
        <v>113</v>
      </c>
      <c r="I129" s="29"/>
      <c r="J129" s="27" t="str">
        <f>TRIM('APH KIC KIA PC'!D129)</f>
        <v/>
      </c>
      <c r="K129" s="26" t="e">
        <f>IF('APH KIC KIA PC'!K129=Tabeller!$AI$4,'4. Inköpsdata'!J129,ROUND('APH KIC KIA PC'!AB129,2))</f>
        <v>#VALUE!</v>
      </c>
      <c r="L129" s="22"/>
      <c r="M129" s="22"/>
      <c r="N129" s="35" t="s">
        <v>112</v>
      </c>
      <c r="O129" s="41"/>
      <c r="P129" s="34" t="s">
        <v>2184</v>
      </c>
      <c r="Q129" s="28">
        <v>1</v>
      </c>
      <c r="R129" s="28">
        <v>1</v>
      </c>
      <c r="S129" s="25" t="str">
        <f>'APH KIC KIA PC'!E129</f>
        <v/>
      </c>
      <c r="T129" s="35" t="s">
        <v>113</v>
      </c>
      <c r="U129" s="29"/>
      <c r="V129" s="448" t="str">
        <f>TRIM('APH KIC KIA PC'!D129)</f>
        <v/>
      </c>
      <c r="W129" s="26" t="str">
        <f>IF('APH KIC KIA PC'!AC129="",'APH KIC KIA PC'!AD129,'APH KIC KIA PC'!AC129)</f>
        <v/>
      </c>
      <c r="X129" s="22"/>
      <c r="Y129" s="22"/>
      <c r="Z129" s="35" t="s">
        <v>112</v>
      </c>
      <c r="AA129" s="7"/>
      <c r="AB129" s="30" t="s">
        <v>2185</v>
      </c>
      <c r="AC129" s="28">
        <v>1</v>
      </c>
      <c r="AD129" s="28">
        <v>1</v>
      </c>
      <c r="AE129" s="25" t="str">
        <f>'APH KIC KIA PC'!E129</f>
        <v/>
      </c>
      <c r="AF129" s="35" t="s">
        <v>113</v>
      </c>
      <c r="AG129" s="29"/>
      <c r="AH129" s="27" t="str">
        <f>TRIM('APH KIC KIA PC'!D129)</f>
        <v/>
      </c>
      <c r="AI129" s="26">
        <f>'APH KIC KIA PC'!AK129</f>
        <v>0</v>
      </c>
      <c r="AJ129" s="22"/>
      <c r="AK129" s="22"/>
      <c r="AL129" s="35" t="s">
        <v>112</v>
      </c>
    </row>
    <row r="130" spans="1:38" ht="15" x14ac:dyDescent="0.25">
      <c r="A130" s="21">
        <v>126</v>
      </c>
      <c r="B130" s="21" t="str">
        <f>'APH KIC KIA PC'!I130</f>
        <v>Välj…</v>
      </c>
      <c r="C130" s="21" t="str">
        <f>'APH KIC KIA PC'!K130</f>
        <v>Välj…</v>
      </c>
      <c r="D130" s="30">
        <v>100</v>
      </c>
      <c r="E130" s="28">
        <v>4</v>
      </c>
      <c r="F130" s="28">
        <v>1</v>
      </c>
      <c r="G130" s="25" t="str">
        <f>'APH KIC KIA PC'!E130</f>
        <v/>
      </c>
      <c r="H130" s="35" t="s">
        <v>113</v>
      </c>
      <c r="I130" s="29"/>
      <c r="J130" s="27" t="str">
        <f>TRIM('APH KIC KIA PC'!D130)</f>
        <v/>
      </c>
      <c r="K130" s="26" t="e">
        <f>IF('APH KIC KIA PC'!K130=Tabeller!$AI$4,'4. Inköpsdata'!J130,ROUND('APH KIC KIA PC'!AB130,2))</f>
        <v>#VALUE!</v>
      </c>
      <c r="L130" s="22"/>
      <c r="M130" s="22"/>
      <c r="N130" s="35" t="s">
        <v>112</v>
      </c>
      <c r="O130" s="41"/>
      <c r="P130" s="34" t="s">
        <v>2184</v>
      </c>
      <c r="Q130" s="28">
        <v>1</v>
      </c>
      <c r="R130" s="28">
        <v>1</v>
      </c>
      <c r="S130" s="25" t="str">
        <f>'APH KIC KIA PC'!E130</f>
        <v/>
      </c>
      <c r="T130" s="35" t="s">
        <v>113</v>
      </c>
      <c r="U130" s="29"/>
      <c r="V130" s="448" t="str">
        <f>TRIM('APH KIC KIA PC'!D130)</f>
        <v/>
      </c>
      <c r="W130" s="26" t="str">
        <f>IF('APH KIC KIA PC'!AC130="",'APH KIC KIA PC'!AD130,'APH KIC KIA PC'!AC130)</f>
        <v/>
      </c>
      <c r="X130" s="22"/>
      <c r="Y130" s="22"/>
      <c r="Z130" s="35" t="s">
        <v>112</v>
      </c>
      <c r="AA130" s="7"/>
      <c r="AB130" s="30" t="s">
        <v>2185</v>
      </c>
      <c r="AC130" s="28">
        <v>1</v>
      </c>
      <c r="AD130" s="28">
        <v>1</v>
      </c>
      <c r="AE130" s="25" t="str">
        <f>'APH KIC KIA PC'!E130</f>
        <v/>
      </c>
      <c r="AF130" s="35" t="s">
        <v>113</v>
      </c>
      <c r="AG130" s="29"/>
      <c r="AH130" s="27" t="str">
        <f>TRIM('APH KIC KIA PC'!D130)</f>
        <v/>
      </c>
      <c r="AI130" s="26">
        <f>'APH KIC KIA PC'!AK130</f>
        <v>0</v>
      </c>
      <c r="AJ130" s="22"/>
      <c r="AK130" s="22"/>
      <c r="AL130" s="35" t="s">
        <v>112</v>
      </c>
    </row>
    <row r="131" spans="1:38" ht="15" x14ac:dyDescent="0.25">
      <c r="A131" s="21">
        <v>127</v>
      </c>
      <c r="B131" s="21" t="str">
        <f>'APH KIC KIA PC'!I131</f>
        <v>Välj…</v>
      </c>
      <c r="C131" s="21" t="str">
        <f>'APH KIC KIA PC'!K131</f>
        <v>Välj…</v>
      </c>
      <c r="D131" s="30">
        <v>100</v>
      </c>
      <c r="E131" s="28">
        <v>4</v>
      </c>
      <c r="F131" s="28">
        <v>1</v>
      </c>
      <c r="G131" s="25" t="str">
        <f>'APH KIC KIA PC'!E131</f>
        <v/>
      </c>
      <c r="H131" s="35" t="s">
        <v>113</v>
      </c>
      <c r="I131" s="29"/>
      <c r="J131" s="27" t="str">
        <f>TRIM('APH KIC KIA PC'!D131)</f>
        <v/>
      </c>
      <c r="K131" s="26" t="e">
        <f>IF('APH KIC KIA PC'!K131=Tabeller!$AI$4,'4. Inköpsdata'!J131,ROUND('APH KIC KIA PC'!AB131,2))</f>
        <v>#VALUE!</v>
      </c>
      <c r="L131" s="22"/>
      <c r="M131" s="22"/>
      <c r="N131" s="35" t="s">
        <v>112</v>
      </c>
      <c r="O131" s="41"/>
      <c r="P131" s="34" t="s">
        <v>2184</v>
      </c>
      <c r="Q131" s="28">
        <v>1</v>
      </c>
      <c r="R131" s="28">
        <v>1</v>
      </c>
      <c r="S131" s="25" t="str">
        <f>'APH KIC KIA PC'!E131</f>
        <v/>
      </c>
      <c r="T131" s="35" t="s">
        <v>113</v>
      </c>
      <c r="U131" s="29"/>
      <c r="V131" s="448" t="str">
        <f>TRIM('APH KIC KIA PC'!D131)</f>
        <v/>
      </c>
      <c r="W131" s="26" t="str">
        <f>IF('APH KIC KIA PC'!AC131="",'APH KIC KIA PC'!AD131,'APH KIC KIA PC'!AC131)</f>
        <v/>
      </c>
      <c r="X131" s="22"/>
      <c r="Y131" s="22"/>
      <c r="Z131" s="35" t="s">
        <v>112</v>
      </c>
      <c r="AA131" s="7"/>
      <c r="AB131" s="30" t="s">
        <v>2185</v>
      </c>
      <c r="AC131" s="28">
        <v>1</v>
      </c>
      <c r="AD131" s="28">
        <v>1</v>
      </c>
      <c r="AE131" s="25" t="str">
        <f>'APH KIC KIA PC'!E131</f>
        <v/>
      </c>
      <c r="AF131" s="35" t="s">
        <v>113</v>
      </c>
      <c r="AG131" s="29"/>
      <c r="AH131" s="27" t="str">
        <f>TRIM('APH KIC KIA PC'!D131)</f>
        <v/>
      </c>
      <c r="AI131" s="26">
        <f>'APH KIC KIA PC'!AK131</f>
        <v>0</v>
      </c>
      <c r="AJ131" s="22"/>
      <c r="AK131" s="22"/>
      <c r="AL131" s="35" t="s">
        <v>112</v>
      </c>
    </row>
    <row r="132" spans="1:38" ht="15" x14ac:dyDescent="0.25">
      <c r="A132" s="21">
        <v>128</v>
      </c>
      <c r="B132" s="21" t="str">
        <f>'APH KIC KIA PC'!I132</f>
        <v>Välj…</v>
      </c>
      <c r="C132" s="21" t="str">
        <f>'APH KIC KIA PC'!K132</f>
        <v>Välj…</v>
      </c>
      <c r="D132" s="30">
        <v>100</v>
      </c>
      <c r="E132" s="28">
        <v>4</v>
      </c>
      <c r="F132" s="28">
        <v>1</v>
      </c>
      <c r="G132" s="25" t="str">
        <f>'APH KIC KIA PC'!E132</f>
        <v/>
      </c>
      <c r="H132" s="35" t="s">
        <v>113</v>
      </c>
      <c r="I132" s="29"/>
      <c r="J132" s="27" t="str">
        <f>TRIM('APH KIC KIA PC'!D132)</f>
        <v/>
      </c>
      <c r="K132" s="26" t="e">
        <f>IF('APH KIC KIA PC'!K132=Tabeller!$AI$4,'4. Inköpsdata'!J132,ROUND('APH KIC KIA PC'!AB132,2))</f>
        <v>#VALUE!</v>
      </c>
      <c r="L132" s="22"/>
      <c r="M132" s="22"/>
      <c r="N132" s="35" t="s">
        <v>112</v>
      </c>
      <c r="O132" s="41"/>
      <c r="P132" s="34" t="s">
        <v>2184</v>
      </c>
      <c r="Q132" s="28">
        <v>1</v>
      </c>
      <c r="R132" s="28">
        <v>1</v>
      </c>
      <c r="S132" s="25" t="str">
        <f>'APH KIC KIA PC'!E132</f>
        <v/>
      </c>
      <c r="T132" s="35" t="s">
        <v>113</v>
      </c>
      <c r="U132" s="29"/>
      <c r="V132" s="448" t="str">
        <f>TRIM('APH KIC KIA PC'!D132)</f>
        <v/>
      </c>
      <c r="W132" s="26" t="str">
        <f>IF('APH KIC KIA PC'!AC132="",'APH KIC KIA PC'!AD132,'APH KIC KIA PC'!AC132)</f>
        <v/>
      </c>
      <c r="X132" s="22"/>
      <c r="Y132" s="22"/>
      <c r="Z132" s="35" t="s">
        <v>112</v>
      </c>
      <c r="AA132" s="7"/>
      <c r="AB132" s="30" t="s">
        <v>2185</v>
      </c>
      <c r="AC132" s="28">
        <v>1</v>
      </c>
      <c r="AD132" s="28">
        <v>1</v>
      </c>
      <c r="AE132" s="25" t="str">
        <f>'APH KIC KIA PC'!E132</f>
        <v/>
      </c>
      <c r="AF132" s="35" t="s">
        <v>113</v>
      </c>
      <c r="AG132" s="29"/>
      <c r="AH132" s="27" t="str">
        <f>TRIM('APH KIC KIA PC'!D132)</f>
        <v/>
      </c>
      <c r="AI132" s="26">
        <f>'APH KIC KIA PC'!AK132</f>
        <v>0</v>
      </c>
      <c r="AJ132" s="22"/>
      <c r="AK132" s="22"/>
      <c r="AL132" s="35" t="s">
        <v>112</v>
      </c>
    </row>
    <row r="133" spans="1:38" ht="15" x14ac:dyDescent="0.25">
      <c r="A133" s="21">
        <v>129</v>
      </c>
      <c r="B133" s="21" t="str">
        <f>'APH KIC KIA PC'!I133</f>
        <v>Välj…</v>
      </c>
      <c r="C133" s="21" t="str">
        <f>'APH KIC KIA PC'!K133</f>
        <v>Välj…</v>
      </c>
      <c r="D133" s="30">
        <v>100</v>
      </c>
      <c r="E133" s="28">
        <v>4</v>
      </c>
      <c r="F133" s="28">
        <v>1</v>
      </c>
      <c r="G133" s="25" t="str">
        <f>'APH KIC KIA PC'!E133</f>
        <v/>
      </c>
      <c r="H133" s="35" t="s">
        <v>113</v>
      </c>
      <c r="I133" s="29"/>
      <c r="J133" s="27" t="str">
        <f>TRIM('APH KIC KIA PC'!D133)</f>
        <v/>
      </c>
      <c r="K133" s="26" t="e">
        <f>IF('APH KIC KIA PC'!K133=Tabeller!$AI$4,'4. Inköpsdata'!J133,ROUND('APH KIC KIA PC'!AB133,2))</f>
        <v>#VALUE!</v>
      </c>
      <c r="L133" s="22"/>
      <c r="M133" s="22"/>
      <c r="N133" s="35" t="s">
        <v>112</v>
      </c>
      <c r="O133" s="41"/>
      <c r="P133" s="34" t="s">
        <v>2184</v>
      </c>
      <c r="Q133" s="28">
        <v>1</v>
      </c>
      <c r="R133" s="28">
        <v>1</v>
      </c>
      <c r="S133" s="25" t="str">
        <f>'APH KIC KIA PC'!E133</f>
        <v/>
      </c>
      <c r="T133" s="35" t="s">
        <v>113</v>
      </c>
      <c r="U133" s="29"/>
      <c r="V133" s="448" t="str">
        <f>TRIM('APH KIC KIA PC'!D133)</f>
        <v/>
      </c>
      <c r="W133" s="26" t="str">
        <f>IF('APH KIC KIA PC'!AC133="",'APH KIC KIA PC'!AD133,'APH KIC KIA PC'!AC133)</f>
        <v/>
      </c>
      <c r="X133" s="22"/>
      <c r="Y133" s="22"/>
      <c r="Z133" s="35" t="s">
        <v>112</v>
      </c>
      <c r="AA133" s="7"/>
      <c r="AB133" s="30" t="s">
        <v>2185</v>
      </c>
      <c r="AC133" s="28">
        <v>1</v>
      </c>
      <c r="AD133" s="28">
        <v>1</v>
      </c>
      <c r="AE133" s="25" t="str">
        <f>'APH KIC KIA PC'!E133</f>
        <v/>
      </c>
      <c r="AF133" s="35" t="s">
        <v>113</v>
      </c>
      <c r="AG133" s="29"/>
      <c r="AH133" s="27" t="str">
        <f>TRIM('APH KIC KIA PC'!D133)</f>
        <v/>
      </c>
      <c r="AI133" s="26">
        <f>'APH KIC KIA PC'!AK133</f>
        <v>0</v>
      </c>
      <c r="AJ133" s="22"/>
      <c r="AK133" s="22"/>
      <c r="AL133" s="35" t="s">
        <v>112</v>
      </c>
    </row>
    <row r="134" spans="1:38" ht="15" x14ac:dyDescent="0.25">
      <c r="A134" s="21">
        <v>130</v>
      </c>
      <c r="B134" s="21" t="str">
        <f>'APH KIC KIA PC'!I134</f>
        <v>Välj…</v>
      </c>
      <c r="C134" s="21" t="str">
        <f>'APH KIC KIA PC'!K134</f>
        <v>Välj…</v>
      </c>
      <c r="D134" s="30">
        <v>100</v>
      </c>
      <c r="E134" s="28">
        <v>4</v>
      </c>
      <c r="F134" s="28">
        <v>1</v>
      </c>
      <c r="G134" s="25" t="str">
        <f>'APH KIC KIA PC'!E134</f>
        <v/>
      </c>
      <c r="H134" s="35" t="s">
        <v>113</v>
      </c>
      <c r="I134" s="29"/>
      <c r="J134" s="27" t="str">
        <f>TRIM('APH KIC KIA PC'!D134)</f>
        <v/>
      </c>
      <c r="K134" s="26" t="e">
        <f>IF('APH KIC KIA PC'!K134=Tabeller!$AI$4,'4. Inköpsdata'!J134,ROUND('APH KIC KIA PC'!AB134,2))</f>
        <v>#VALUE!</v>
      </c>
      <c r="L134" s="22"/>
      <c r="M134" s="22"/>
      <c r="N134" s="35" t="s">
        <v>112</v>
      </c>
      <c r="O134" s="41"/>
      <c r="P134" s="34" t="s">
        <v>2184</v>
      </c>
      <c r="Q134" s="28">
        <v>1</v>
      </c>
      <c r="R134" s="28">
        <v>1</v>
      </c>
      <c r="S134" s="25" t="str">
        <f>'APH KIC KIA PC'!E134</f>
        <v/>
      </c>
      <c r="T134" s="35" t="s">
        <v>113</v>
      </c>
      <c r="U134" s="29"/>
      <c r="V134" s="448" t="str">
        <f>TRIM('APH KIC KIA PC'!D134)</f>
        <v/>
      </c>
      <c r="W134" s="26" t="str">
        <f>IF('APH KIC KIA PC'!AC134="",'APH KIC KIA PC'!AD134,'APH KIC KIA PC'!AC134)</f>
        <v/>
      </c>
      <c r="X134" s="22"/>
      <c r="Y134" s="22"/>
      <c r="Z134" s="35" t="s">
        <v>112</v>
      </c>
      <c r="AA134" s="7"/>
      <c r="AB134" s="30" t="s">
        <v>2185</v>
      </c>
      <c r="AC134" s="28">
        <v>1</v>
      </c>
      <c r="AD134" s="28">
        <v>1</v>
      </c>
      <c r="AE134" s="25" t="str">
        <f>'APH KIC KIA PC'!E134</f>
        <v/>
      </c>
      <c r="AF134" s="35" t="s">
        <v>113</v>
      </c>
      <c r="AG134" s="29"/>
      <c r="AH134" s="27" t="str">
        <f>TRIM('APH KIC KIA PC'!D134)</f>
        <v/>
      </c>
      <c r="AI134" s="26">
        <f>'APH KIC KIA PC'!AK134</f>
        <v>0</v>
      </c>
      <c r="AJ134" s="22"/>
      <c r="AK134" s="22"/>
      <c r="AL134" s="35" t="s">
        <v>112</v>
      </c>
    </row>
    <row r="135" spans="1:38" ht="15" x14ac:dyDescent="0.25">
      <c r="A135" s="21">
        <v>131</v>
      </c>
      <c r="B135" s="21" t="str">
        <f>'APH KIC KIA PC'!I135</f>
        <v>Välj…</v>
      </c>
      <c r="C135" s="21" t="str">
        <f>'APH KIC KIA PC'!K135</f>
        <v>Välj…</v>
      </c>
      <c r="D135" s="30">
        <v>100</v>
      </c>
      <c r="E135" s="28">
        <v>4</v>
      </c>
      <c r="F135" s="28">
        <v>1</v>
      </c>
      <c r="G135" s="25" t="str">
        <f>'APH KIC KIA PC'!E135</f>
        <v/>
      </c>
      <c r="H135" s="35" t="s">
        <v>113</v>
      </c>
      <c r="I135" s="29"/>
      <c r="J135" s="27" t="str">
        <f>TRIM('APH KIC KIA PC'!D135)</f>
        <v/>
      </c>
      <c r="K135" s="26" t="e">
        <f>IF('APH KIC KIA PC'!K135=Tabeller!$AI$4,'4. Inköpsdata'!J135,ROUND('APH KIC KIA PC'!AB135,2))</f>
        <v>#VALUE!</v>
      </c>
      <c r="L135" s="22"/>
      <c r="M135" s="22"/>
      <c r="N135" s="35" t="s">
        <v>112</v>
      </c>
      <c r="O135" s="41"/>
      <c r="P135" s="34" t="s">
        <v>2184</v>
      </c>
      <c r="Q135" s="28">
        <v>1</v>
      </c>
      <c r="R135" s="28">
        <v>1</v>
      </c>
      <c r="S135" s="25" t="str">
        <f>'APH KIC KIA PC'!E135</f>
        <v/>
      </c>
      <c r="T135" s="35" t="s">
        <v>113</v>
      </c>
      <c r="U135" s="29"/>
      <c r="V135" s="448" t="str">
        <f>TRIM('APH KIC KIA PC'!D135)</f>
        <v/>
      </c>
      <c r="W135" s="26" t="str">
        <f>IF('APH KIC KIA PC'!AC135="",'APH KIC KIA PC'!AD135,'APH KIC KIA PC'!AC135)</f>
        <v/>
      </c>
      <c r="X135" s="22"/>
      <c r="Y135" s="22"/>
      <c r="Z135" s="35" t="s">
        <v>112</v>
      </c>
      <c r="AA135" s="7"/>
      <c r="AB135" s="30" t="s">
        <v>2185</v>
      </c>
      <c r="AC135" s="28">
        <v>1</v>
      </c>
      <c r="AD135" s="28">
        <v>1</v>
      </c>
      <c r="AE135" s="25" t="str">
        <f>'APH KIC KIA PC'!E135</f>
        <v/>
      </c>
      <c r="AF135" s="35" t="s">
        <v>113</v>
      </c>
      <c r="AG135" s="29"/>
      <c r="AH135" s="27" t="str">
        <f>TRIM('APH KIC KIA PC'!D135)</f>
        <v/>
      </c>
      <c r="AI135" s="26">
        <f>'APH KIC KIA PC'!AK135</f>
        <v>0</v>
      </c>
      <c r="AJ135" s="22"/>
      <c r="AK135" s="22"/>
      <c r="AL135" s="35" t="s">
        <v>112</v>
      </c>
    </row>
    <row r="136" spans="1:38" ht="15" x14ac:dyDescent="0.25">
      <c r="A136" s="21">
        <v>132</v>
      </c>
      <c r="B136" s="21" t="str">
        <f>'APH KIC KIA PC'!I136</f>
        <v>Välj…</v>
      </c>
      <c r="C136" s="21" t="str">
        <f>'APH KIC KIA PC'!K136</f>
        <v>Välj…</v>
      </c>
      <c r="D136" s="30">
        <v>100</v>
      </c>
      <c r="E136" s="28">
        <v>4</v>
      </c>
      <c r="F136" s="28">
        <v>1</v>
      </c>
      <c r="G136" s="25" t="str">
        <f>'APH KIC KIA PC'!E136</f>
        <v/>
      </c>
      <c r="H136" s="35" t="s">
        <v>113</v>
      </c>
      <c r="I136" s="29"/>
      <c r="J136" s="27" t="str">
        <f>TRIM('APH KIC KIA PC'!D136)</f>
        <v/>
      </c>
      <c r="K136" s="26" t="e">
        <f>IF('APH KIC KIA PC'!K136=Tabeller!$AI$4,'4. Inköpsdata'!J136,ROUND('APH KIC KIA PC'!AB136,2))</f>
        <v>#VALUE!</v>
      </c>
      <c r="L136" s="22"/>
      <c r="M136" s="22"/>
      <c r="N136" s="35" t="s">
        <v>112</v>
      </c>
      <c r="O136" s="41"/>
      <c r="P136" s="34" t="s">
        <v>2184</v>
      </c>
      <c r="Q136" s="28">
        <v>1</v>
      </c>
      <c r="R136" s="28">
        <v>1</v>
      </c>
      <c r="S136" s="25" t="str">
        <f>'APH KIC KIA PC'!E136</f>
        <v/>
      </c>
      <c r="T136" s="35" t="s">
        <v>113</v>
      </c>
      <c r="U136" s="29"/>
      <c r="V136" s="448" t="str">
        <f>TRIM('APH KIC KIA PC'!D136)</f>
        <v/>
      </c>
      <c r="W136" s="26" t="str">
        <f>IF('APH KIC KIA PC'!AC136="",'APH KIC KIA PC'!AD136,'APH KIC KIA PC'!AC136)</f>
        <v/>
      </c>
      <c r="X136" s="22"/>
      <c r="Y136" s="22"/>
      <c r="Z136" s="35" t="s">
        <v>112</v>
      </c>
      <c r="AA136" s="7"/>
      <c r="AB136" s="30" t="s">
        <v>2185</v>
      </c>
      <c r="AC136" s="28">
        <v>1</v>
      </c>
      <c r="AD136" s="28">
        <v>1</v>
      </c>
      <c r="AE136" s="25" t="str">
        <f>'APH KIC KIA PC'!E136</f>
        <v/>
      </c>
      <c r="AF136" s="35" t="s">
        <v>113</v>
      </c>
      <c r="AG136" s="29"/>
      <c r="AH136" s="27" t="str">
        <f>TRIM('APH KIC KIA PC'!D136)</f>
        <v/>
      </c>
      <c r="AI136" s="26">
        <f>'APH KIC KIA PC'!AK136</f>
        <v>0</v>
      </c>
      <c r="AJ136" s="22"/>
      <c r="AK136" s="22"/>
      <c r="AL136" s="35" t="s">
        <v>112</v>
      </c>
    </row>
    <row r="137" spans="1:38" ht="15" x14ac:dyDescent="0.25">
      <c r="A137" s="21">
        <v>133</v>
      </c>
      <c r="B137" s="21" t="str">
        <f>'APH KIC KIA PC'!I137</f>
        <v>Välj…</v>
      </c>
      <c r="C137" s="21" t="str">
        <f>'APH KIC KIA PC'!K137</f>
        <v>Välj…</v>
      </c>
      <c r="D137" s="30">
        <v>100</v>
      </c>
      <c r="E137" s="28">
        <v>4</v>
      </c>
      <c r="F137" s="28">
        <v>1</v>
      </c>
      <c r="G137" s="25" t="str">
        <f>'APH KIC KIA PC'!E137</f>
        <v/>
      </c>
      <c r="H137" s="35" t="s">
        <v>113</v>
      </c>
      <c r="I137" s="29"/>
      <c r="J137" s="27" t="str">
        <f>TRIM('APH KIC KIA PC'!D137)</f>
        <v/>
      </c>
      <c r="K137" s="26" t="e">
        <f>IF('APH KIC KIA PC'!K137=Tabeller!$AI$4,'4. Inköpsdata'!J137,ROUND('APH KIC KIA PC'!AB137,2))</f>
        <v>#VALUE!</v>
      </c>
      <c r="L137" s="22"/>
      <c r="M137" s="22"/>
      <c r="N137" s="35" t="s">
        <v>112</v>
      </c>
      <c r="O137" s="41"/>
      <c r="P137" s="34" t="s">
        <v>2184</v>
      </c>
      <c r="Q137" s="28">
        <v>1</v>
      </c>
      <c r="R137" s="28">
        <v>1</v>
      </c>
      <c r="S137" s="25" t="str">
        <f>'APH KIC KIA PC'!E137</f>
        <v/>
      </c>
      <c r="T137" s="35" t="s">
        <v>113</v>
      </c>
      <c r="U137" s="29"/>
      <c r="V137" s="448" t="str">
        <f>TRIM('APH KIC KIA PC'!D137)</f>
        <v/>
      </c>
      <c r="W137" s="26" t="str">
        <f>IF('APH KIC KIA PC'!AC137="",'APH KIC KIA PC'!AD137,'APH KIC KIA PC'!AC137)</f>
        <v/>
      </c>
      <c r="X137" s="22"/>
      <c r="Y137" s="22"/>
      <c r="Z137" s="35" t="s">
        <v>112</v>
      </c>
      <c r="AA137" s="7"/>
      <c r="AB137" s="30" t="s">
        <v>2185</v>
      </c>
      <c r="AC137" s="28">
        <v>1</v>
      </c>
      <c r="AD137" s="28">
        <v>1</v>
      </c>
      <c r="AE137" s="25" t="str">
        <f>'APH KIC KIA PC'!E137</f>
        <v/>
      </c>
      <c r="AF137" s="35" t="s">
        <v>113</v>
      </c>
      <c r="AG137" s="29"/>
      <c r="AH137" s="27" t="str">
        <f>TRIM('APH KIC KIA PC'!D137)</f>
        <v/>
      </c>
      <c r="AI137" s="26">
        <f>'APH KIC KIA PC'!AK137</f>
        <v>0</v>
      </c>
      <c r="AJ137" s="22"/>
      <c r="AK137" s="22"/>
      <c r="AL137" s="35" t="s">
        <v>112</v>
      </c>
    </row>
    <row r="138" spans="1:38" ht="15" x14ac:dyDescent="0.25">
      <c r="A138" s="21">
        <v>134</v>
      </c>
      <c r="B138" s="21" t="str">
        <f>'APH KIC KIA PC'!I138</f>
        <v>Välj…</v>
      </c>
      <c r="C138" s="21" t="str">
        <f>'APH KIC KIA PC'!K138</f>
        <v>Välj…</v>
      </c>
      <c r="D138" s="30">
        <v>100</v>
      </c>
      <c r="E138" s="28">
        <v>4</v>
      </c>
      <c r="F138" s="28">
        <v>1</v>
      </c>
      <c r="G138" s="25" t="str">
        <f>'APH KIC KIA PC'!E138</f>
        <v/>
      </c>
      <c r="H138" s="35" t="s">
        <v>113</v>
      </c>
      <c r="I138" s="29"/>
      <c r="J138" s="27" t="str">
        <f>TRIM('APH KIC KIA PC'!D138)</f>
        <v/>
      </c>
      <c r="K138" s="26" t="e">
        <f>IF('APH KIC KIA PC'!K138=Tabeller!$AI$4,'4. Inköpsdata'!J138,ROUND('APH KIC KIA PC'!AB138,2))</f>
        <v>#VALUE!</v>
      </c>
      <c r="L138" s="22"/>
      <c r="M138" s="22"/>
      <c r="N138" s="35" t="s">
        <v>112</v>
      </c>
      <c r="O138" s="41"/>
      <c r="P138" s="34" t="s">
        <v>2184</v>
      </c>
      <c r="Q138" s="28">
        <v>1</v>
      </c>
      <c r="R138" s="28">
        <v>1</v>
      </c>
      <c r="S138" s="25" t="str">
        <f>'APH KIC KIA PC'!E138</f>
        <v/>
      </c>
      <c r="T138" s="35" t="s">
        <v>113</v>
      </c>
      <c r="U138" s="29"/>
      <c r="V138" s="448" t="str">
        <f>TRIM('APH KIC KIA PC'!D138)</f>
        <v/>
      </c>
      <c r="W138" s="26" t="str">
        <f>IF('APH KIC KIA PC'!AC138="",'APH KIC KIA PC'!AD138,'APH KIC KIA PC'!AC138)</f>
        <v/>
      </c>
      <c r="X138" s="22"/>
      <c r="Y138" s="22"/>
      <c r="Z138" s="35" t="s">
        <v>112</v>
      </c>
      <c r="AA138" s="7"/>
      <c r="AB138" s="30" t="s">
        <v>2185</v>
      </c>
      <c r="AC138" s="28">
        <v>1</v>
      </c>
      <c r="AD138" s="28">
        <v>1</v>
      </c>
      <c r="AE138" s="25" t="str">
        <f>'APH KIC KIA PC'!E138</f>
        <v/>
      </c>
      <c r="AF138" s="35" t="s">
        <v>113</v>
      </c>
      <c r="AG138" s="29"/>
      <c r="AH138" s="27" t="str">
        <f>TRIM('APH KIC KIA PC'!D138)</f>
        <v/>
      </c>
      <c r="AI138" s="26">
        <f>'APH KIC KIA PC'!AK138</f>
        <v>0</v>
      </c>
      <c r="AJ138" s="22"/>
      <c r="AK138" s="22"/>
      <c r="AL138" s="35" t="s">
        <v>112</v>
      </c>
    </row>
    <row r="139" spans="1:38" ht="15" x14ac:dyDescent="0.25">
      <c r="A139" s="21">
        <v>135</v>
      </c>
      <c r="B139" s="21" t="str">
        <f>'APH KIC KIA PC'!I139</f>
        <v>Välj…</v>
      </c>
      <c r="C139" s="21" t="str">
        <f>'APH KIC KIA PC'!K139</f>
        <v>Välj…</v>
      </c>
      <c r="D139" s="30">
        <v>100</v>
      </c>
      <c r="E139" s="28">
        <v>4</v>
      </c>
      <c r="F139" s="28">
        <v>1</v>
      </c>
      <c r="G139" s="25" t="str">
        <f>'APH KIC KIA PC'!E139</f>
        <v/>
      </c>
      <c r="H139" s="35" t="s">
        <v>113</v>
      </c>
      <c r="I139" s="29"/>
      <c r="J139" s="27" t="str">
        <f>TRIM('APH KIC KIA PC'!D139)</f>
        <v/>
      </c>
      <c r="K139" s="26" t="e">
        <f>IF('APH KIC KIA PC'!K139=Tabeller!$AI$4,'4. Inköpsdata'!J139,ROUND('APH KIC KIA PC'!AB139,2))</f>
        <v>#VALUE!</v>
      </c>
      <c r="L139" s="22"/>
      <c r="M139" s="22"/>
      <c r="N139" s="35" t="s">
        <v>112</v>
      </c>
      <c r="O139" s="41"/>
      <c r="P139" s="34" t="s">
        <v>2184</v>
      </c>
      <c r="Q139" s="28">
        <v>1</v>
      </c>
      <c r="R139" s="28">
        <v>1</v>
      </c>
      <c r="S139" s="25" t="str">
        <f>'APH KIC KIA PC'!E139</f>
        <v/>
      </c>
      <c r="T139" s="35" t="s">
        <v>113</v>
      </c>
      <c r="U139" s="29"/>
      <c r="V139" s="448" t="str">
        <f>TRIM('APH KIC KIA PC'!D139)</f>
        <v/>
      </c>
      <c r="W139" s="26" t="str">
        <f>IF('APH KIC KIA PC'!AC139="",'APH KIC KIA PC'!AD139,'APH KIC KIA PC'!AC139)</f>
        <v/>
      </c>
      <c r="X139" s="22"/>
      <c r="Y139" s="22"/>
      <c r="Z139" s="35" t="s">
        <v>112</v>
      </c>
      <c r="AA139" s="7"/>
      <c r="AB139" s="30" t="s">
        <v>2185</v>
      </c>
      <c r="AC139" s="28">
        <v>1</v>
      </c>
      <c r="AD139" s="28">
        <v>1</v>
      </c>
      <c r="AE139" s="25" t="str">
        <f>'APH KIC KIA PC'!E139</f>
        <v/>
      </c>
      <c r="AF139" s="35" t="s">
        <v>113</v>
      </c>
      <c r="AG139" s="29"/>
      <c r="AH139" s="27" t="str">
        <f>TRIM('APH KIC KIA PC'!D139)</f>
        <v/>
      </c>
      <c r="AI139" s="26">
        <f>'APH KIC KIA PC'!AK139</f>
        <v>0</v>
      </c>
      <c r="AJ139" s="22"/>
      <c r="AK139" s="22"/>
      <c r="AL139" s="35" t="s">
        <v>112</v>
      </c>
    </row>
    <row r="140" spans="1:38" ht="15" x14ac:dyDescent="0.25">
      <c r="A140" s="21">
        <v>136</v>
      </c>
      <c r="B140" s="21" t="str">
        <f>'APH KIC KIA PC'!I140</f>
        <v>Välj…</v>
      </c>
      <c r="C140" s="21" t="str">
        <f>'APH KIC KIA PC'!K140</f>
        <v>Välj…</v>
      </c>
      <c r="D140" s="30">
        <v>100</v>
      </c>
      <c r="E140" s="28">
        <v>4</v>
      </c>
      <c r="F140" s="28">
        <v>1</v>
      </c>
      <c r="G140" s="25" t="str">
        <f>'APH KIC KIA PC'!E140</f>
        <v/>
      </c>
      <c r="H140" s="35" t="s">
        <v>113</v>
      </c>
      <c r="I140" s="29"/>
      <c r="J140" s="27" t="str">
        <f>TRIM('APH KIC KIA PC'!D140)</f>
        <v/>
      </c>
      <c r="K140" s="26" t="e">
        <f>IF('APH KIC KIA PC'!K140=Tabeller!$AI$4,'4. Inköpsdata'!J140,ROUND('APH KIC KIA PC'!AB140,2))</f>
        <v>#VALUE!</v>
      </c>
      <c r="L140" s="22"/>
      <c r="M140" s="22"/>
      <c r="N140" s="35" t="s">
        <v>112</v>
      </c>
      <c r="O140" s="41"/>
      <c r="P140" s="34" t="s">
        <v>2184</v>
      </c>
      <c r="Q140" s="28">
        <v>1</v>
      </c>
      <c r="R140" s="28">
        <v>1</v>
      </c>
      <c r="S140" s="25" t="str">
        <f>'APH KIC KIA PC'!E140</f>
        <v/>
      </c>
      <c r="T140" s="35" t="s">
        <v>113</v>
      </c>
      <c r="U140" s="29"/>
      <c r="V140" s="448" t="str">
        <f>TRIM('APH KIC KIA PC'!D140)</f>
        <v/>
      </c>
      <c r="W140" s="26" t="str">
        <f>IF('APH KIC KIA PC'!AC140="",'APH KIC KIA PC'!AD140,'APH KIC KIA PC'!AC140)</f>
        <v/>
      </c>
      <c r="X140" s="22"/>
      <c r="Y140" s="22"/>
      <c r="Z140" s="35" t="s">
        <v>112</v>
      </c>
      <c r="AA140" s="7"/>
      <c r="AB140" s="30" t="s">
        <v>2185</v>
      </c>
      <c r="AC140" s="28">
        <v>1</v>
      </c>
      <c r="AD140" s="28">
        <v>1</v>
      </c>
      <c r="AE140" s="25" t="str">
        <f>'APH KIC KIA PC'!E140</f>
        <v/>
      </c>
      <c r="AF140" s="35" t="s">
        <v>113</v>
      </c>
      <c r="AG140" s="29"/>
      <c r="AH140" s="27" t="str">
        <f>TRIM('APH KIC KIA PC'!D140)</f>
        <v/>
      </c>
      <c r="AI140" s="26">
        <f>'APH KIC KIA PC'!AK140</f>
        <v>0</v>
      </c>
      <c r="AJ140" s="22"/>
      <c r="AK140" s="22"/>
      <c r="AL140" s="35" t="s">
        <v>112</v>
      </c>
    </row>
    <row r="141" spans="1:38" ht="15" x14ac:dyDescent="0.25">
      <c r="A141" s="21">
        <v>137</v>
      </c>
      <c r="B141" s="21" t="str">
        <f>'APH KIC KIA PC'!I141</f>
        <v>Välj…</v>
      </c>
      <c r="C141" s="21" t="str">
        <f>'APH KIC KIA PC'!K141</f>
        <v>Välj…</v>
      </c>
      <c r="D141" s="30">
        <v>100</v>
      </c>
      <c r="E141" s="28">
        <v>4</v>
      </c>
      <c r="F141" s="28">
        <v>1</v>
      </c>
      <c r="G141" s="25" t="str">
        <f>'APH KIC KIA PC'!E141</f>
        <v/>
      </c>
      <c r="H141" s="35" t="s">
        <v>113</v>
      </c>
      <c r="I141" s="29"/>
      <c r="J141" s="27" t="str">
        <f>TRIM('APH KIC KIA PC'!D141)</f>
        <v/>
      </c>
      <c r="K141" s="26" t="e">
        <f>IF('APH KIC KIA PC'!K141=Tabeller!$AI$4,'4. Inköpsdata'!J141,ROUND('APH KIC KIA PC'!AB141,2))</f>
        <v>#VALUE!</v>
      </c>
      <c r="L141" s="22"/>
      <c r="M141" s="22"/>
      <c r="N141" s="35" t="s">
        <v>112</v>
      </c>
      <c r="O141" s="41"/>
      <c r="P141" s="34" t="s">
        <v>2184</v>
      </c>
      <c r="Q141" s="28">
        <v>1</v>
      </c>
      <c r="R141" s="28">
        <v>1</v>
      </c>
      <c r="S141" s="25" t="str">
        <f>'APH KIC KIA PC'!E141</f>
        <v/>
      </c>
      <c r="T141" s="35" t="s">
        <v>113</v>
      </c>
      <c r="U141" s="29"/>
      <c r="V141" s="448" t="str">
        <f>TRIM('APH KIC KIA PC'!D141)</f>
        <v/>
      </c>
      <c r="W141" s="26" t="str">
        <f>IF('APH KIC KIA PC'!AC141="",'APH KIC KIA PC'!AD141,'APH KIC KIA PC'!AC141)</f>
        <v/>
      </c>
      <c r="X141" s="22"/>
      <c r="Y141" s="22"/>
      <c r="Z141" s="35" t="s">
        <v>112</v>
      </c>
      <c r="AA141" s="7"/>
      <c r="AB141" s="30" t="s">
        <v>2185</v>
      </c>
      <c r="AC141" s="28">
        <v>1</v>
      </c>
      <c r="AD141" s="28">
        <v>1</v>
      </c>
      <c r="AE141" s="25" t="str">
        <f>'APH KIC KIA PC'!E141</f>
        <v/>
      </c>
      <c r="AF141" s="35" t="s">
        <v>113</v>
      </c>
      <c r="AG141" s="29"/>
      <c r="AH141" s="27" t="str">
        <f>TRIM('APH KIC KIA PC'!D141)</f>
        <v/>
      </c>
      <c r="AI141" s="26">
        <f>'APH KIC KIA PC'!AK141</f>
        <v>0</v>
      </c>
      <c r="AJ141" s="22"/>
      <c r="AK141" s="22"/>
      <c r="AL141" s="35" t="s">
        <v>112</v>
      </c>
    </row>
    <row r="142" spans="1:38" ht="15" x14ac:dyDescent="0.25">
      <c r="A142" s="21">
        <v>138</v>
      </c>
      <c r="B142" s="21" t="str">
        <f>'APH KIC KIA PC'!I142</f>
        <v>Välj…</v>
      </c>
      <c r="C142" s="21" t="str">
        <f>'APH KIC KIA PC'!K142</f>
        <v>Välj…</v>
      </c>
      <c r="D142" s="30">
        <v>100</v>
      </c>
      <c r="E142" s="28">
        <v>4</v>
      </c>
      <c r="F142" s="28">
        <v>1</v>
      </c>
      <c r="G142" s="25" t="str">
        <f>'APH KIC KIA PC'!E142</f>
        <v/>
      </c>
      <c r="H142" s="35" t="s">
        <v>113</v>
      </c>
      <c r="I142" s="29"/>
      <c r="J142" s="27" t="str">
        <f>TRIM('APH KIC KIA PC'!D142)</f>
        <v/>
      </c>
      <c r="K142" s="26" t="e">
        <f>IF('APH KIC KIA PC'!K142=Tabeller!$AI$4,'4. Inköpsdata'!J142,ROUND('APH KIC KIA PC'!AB142,2))</f>
        <v>#VALUE!</v>
      </c>
      <c r="L142" s="22"/>
      <c r="M142" s="22"/>
      <c r="N142" s="35" t="s">
        <v>112</v>
      </c>
      <c r="O142" s="41"/>
      <c r="P142" s="34" t="s">
        <v>2184</v>
      </c>
      <c r="Q142" s="28">
        <v>1</v>
      </c>
      <c r="R142" s="28">
        <v>1</v>
      </c>
      <c r="S142" s="25" t="str">
        <f>'APH KIC KIA PC'!E142</f>
        <v/>
      </c>
      <c r="T142" s="35" t="s">
        <v>113</v>
      </c>
      <c r="U142" s="29"/>
      <c r="V142" s="448" t="str">
        <f>TRIM('APH KIC KIA PC'!D142)</f>
        <v/>
      </c>
      <c r="W142" s="26" t="str">
        <f>IF('APH KIC KIA PC'!AC142="",'APH KIC KIA PC'!AD142,'APH KIC KIA PC'!AC142)</f>
        <v/>
      </c>
      <c r="X142" s="22"/>
      <c r="Y142" s="22"/>
      <c r="Z142" s="35" t="s">
        <v>112</v>
      </c>
      <c r="AA142" s="7"/>
      <c r="AB142" s="30" t="s">
        <v>2185</v>
      </c>
      <c r="AC142" s="28">
        <v>1</v>
      </c>
      <c r="AD142" s="28">
        <v>1</v>
      </c>
      <c r="AE142" s="25" t="str">
        <f>'APH KIC KIA PC'!E142</f>
        <v/>
      </c>
      <c r="AF142" s="35" t="s">
        <v>113</v>
      </c>
      <c r="AG142" s="29"/>
      <c r="AH142" s="27" t="str">
        <f>TRIM('APH KIC KIA PC'!D142)</f>
        <v/>
      </c>
      <c r="AI142" s="26">
        <f>'APH KIC KIA PC'!AK142</f>
        <v>0</v>
      </c>
      <c r="AJ142" s="22"/>
      <c r="AK142" s="22"/>
      <c r="AL142" s="35" t="s">
        <v>112</v>
      </c>
    </row>
    <row r="143" spans="1:38" ht="15" x14ac:dyDescent="0.25">
      <c r="A143" s="21">
        <v>139</v>
      </c>
      <c r="B143" s="21" t="str">
        <f>'APH KIC KIA PC'!I143</f>
        <v>Välj…</v>
      </c>
      <c r="C143" s="21" t="str">
        <f>'APH KIC KIA PC'!K143</f>
        <v>Välj…</v>
      </c>
      <c r="D143" s="30">
        <v>100</v>
      </c>
      <c r="E143" s="28">
        <v>4</v>
      </c>
      <c r="F143" s="28">
        <v>1</v>
      </c>
      <c r="G143" s="25" t="str">
        <f>'APH KIC KIA PC'!E143</f>
        <v/>
      </c>
      <c r="H143" s="35" t="s">
        <v>113</v>
      </c>
      <c r="I143" s="29"/>
      <c r="J143" s="27" t="str">
        <f>TRIM('APH KIC KIA PC'!D143)</f>
        <v/>
      </c>
      <c r="K143" s="26" t="e">
        <f>IF('APH KIC KIA PC'!K143=Tabeller!$AI$4,'4. Inköpsdata'!J143,ROUND('APH KIC KIA PC'!AB143,2))</f>
        <v>#VALUE!</v>
      </c>
      <c r="L143" s="22"/>
      <c r="M143" s="22"/>
      <c r="N143" s="35" t="s">
        <v>112</v>
      </c>
      <c r="O143" s="41"/>
      <c r="P143" s="34" t="s">
        <v>2184</v>
      </c>
      <c r="Q143" s="28">
        <v>1</v>
      </c>
      <c r="R143" s="28">
        <v>1</v>
      </c>
      <c r="S143" s="25" t="str">
        <f>'APH KIC KIA PC'!E143</f>
        <v/>
      </c>
      <c r="T143" s="35" t="s">
        <v>113</v>
      </c>
      <c r="U143" s="29"/>
      <c r="V143" s="448" t="str">
        <f>TRIM('APH KIC KIA PC'!D143)</f>
        <v/>
      </c>
      <c r="W143" s="26" t="str">
        <f>IF('APH KIC KIA PC'!AC143="",'APH KIC KIA PC'!AD143,'APH KIC KIA PC'!AC143)</f>
        <v/>
      </c>
      <c r="X143" s="22"/>
      <c r="Y143" s="22"/>
      <c r="Z143" s="35" t="s">
        <v>112</v>
      </c>
      <c r="AA143" s="7"/>
      <c r="AB143" s="30" t="s">
        <v>2185</v>
      </c>
      <c r="AC143" s="28">
        <v>1</v>
      </c>
      <c r="AD143" s="28">
        <v>1</v>
      </c>
      <c r="AE143" s="25" t="str">
        <f>'APH KIC KIA PC'!E143</f>
        <v/>
      </c>
      <c r="AF143" s="35" t="s">
        <v>113</v>
      </c>
      <c r="AG143" s="29"/>
      <c r="AH143" s="27" t="str">
        <f>TRIM('APH KIC KIA PC'!D143)</f>
        <v/>
      </c>
      <c r="AI143" s="26">
        <f>'APH KIC KIA PC'!AK143</f>
        <v>0</v>
      </c>
      <c r="AJ143" s="22"/>
      <c r="AK143" s="22"/>
      <c r="AL143" s="35" t="s">
        <v>112</v>
      </c>
    </row>
    <row r="144" spans="1:38" ht="15" x14ac:dyDescent="0.25">
      <c r="A144" s="21">
        <v>140</v>
      </c>
      <c r="B144" s="21" t="str">
        <f>'APH KIC KIA PC'!I144</f>
        <v>Välj…</v>
      </c>
      <c r="C144" s="21" t="str">
        <f>'APH KIC KIA PC'!K144</f>
        <v>Välj…</v>
      </c>
      <c r="D144" s="30">
        <v>100</v>
      </c>
      <c r="E144" s="28">
        <v>4</v>
      </c>
      <c r="F144" s="28">
        <v>1</v>
      </c>
      <c r="G144" s="25" t="str">
        <f>'APH KIC KIA PC'!E144</f>
        <v/>
      </c>
      <c r="H144" s="35" t="s">
        <v>113</v>
      </c>
      <c r="I144" s="29"/>
      <c r="J144" s="27" t="str">
        <f>TRIM('APH KIC KIA PC'!D144)</f>
        <v/>
      </c>
      <c r="K144" s="26" t="e">
        <f>IF('APH KIC KIA PC'!K144=Tabeller!$AI$4,'4. Inköpsdata'!J144,ROUND('APH KIC KIA PC'!AB144,2))</f>
        <v>#VALUE!</v>
      </c>
      <c r="L144" s="22"/>
      <c r="M144" s="22"/>
      <c r="N144" s="35" t="s">
        <v>112</v>
      </c>
      <c r="O144" s="41"/>
      <c r="P144" s="34" t="s">
        <v>2184</v>
      </c>
      <c r="Q144" s="28">
        <v>1</v>
      </c>
      <c r="R144" s="28">
        <v>1</v>
      </c>
      <c r="S144" s="25" t="str">
        <f>'APH KIC KIA PC'!E144</f>
        <v/>
      </c>
      <c r="T144" s="35" t="s">
        <v>113</v>
      </c>
      <c r="U144" s="29"/>
      <c r="V144" s="448" t="str">
        <f>TRIM('APH KIC KIA PC'!D144)</f>
        <v/>
      </c>
      <c r="W144" s="26" t="str">
        <f>IF('APH KIC KIA PC'!AC144="",'APH KIC KIA PC'!AD144,'APH KIC KIA PC'!AC144)</f>
        <v/>
      </c>
      <c r="X144" s="22"/>
      <c r="Y144" s="22"/>
      <c r="Z144" s="35" t="s">
        <v>112</v>
      </c>
      <c r="AA144" s="7"/>
      <c r="AB144" s="30" t="s">
        <v>2185</v>
      </c>
      <c r="AC144" s="28">
        <v>1</v>
      </c>
      <c r="AD144" s="28">
        <v>1</v>
      </c>
      <c r="AE144" s="25" t="str">
        <f>'APH KIC KIA PC'!E144</f>
        <v/>
      </c>
      <c r="AF144" s="35" t="s">
        <v>113</v>
      </c>
      <c r="AG144" s="29"/>
      <c r="AH144" s="27" t="str">
        <f>TRIM('APH KIC KIA PC'!D144)</f>
        <v/>
      </c>
      <c r="AI144" s="26">
        <f>'APH KIC KIA PC'!AK144</f>
        <v>0</v>
      </c>
      <c r="AJ144" s="22"/>
      <c r="AK144" s="22"/>
      <c r="AL144" s="35" t="s">
        <v>112</v>
      </c>
    </row>
    <row r="145" spans="1:38" ht="15" x14ac:dyDescent="0.25">
      <c r="A145" s="21">
        <v>141</v>
      </c>
      <c r="B145" s="21" t="str">
        <f>'APH KIC KIA PC'!I145</f>
        <v>Välj…</v>
      </c>
      <c r="C145" s="21" t="str">
        <f>'APH KIC KIA PC'!K145</f>
        <v>Välj…</v>
      </c>
      <c r="D145" s="30">
        <v>100</v>
      </c>
      <c r="E145" s="28">
        <v>4</v>
      </c>
      <c r="F145" s="28">
        <v>1</v>
      </c>
      <c r="G145" s="25" t="str">
        <f>'APH KIC KIA PC'!E145</f>
        <v/>
      </c>
      <c r="H145" s="35" t="s">
        <v>113</v>
      </c>
      <c r="I145" s="29"/>
      <c r="J145" s="27" t="str">
        <f>TRIM('APH KIC KIA PC'!D145)</f>
        <v/>
      </c>
      <c r="K145" s="26" t="e">
        <f>IF('APH KIC KIA PC'!K145=Tabeller!$AI$4,'4. Inköpsdata'!J145,ROUND('APH KIC KIA PC'!AB145,2))</f>
        <v>#VALUE!</v>
      </c>
      <c r="L145" s="22"/>
      <c r="M145" s="22"/>
      <c r="N145" s="35" t="s">
        <v>112</v>
      </c>
      <c r="O145" s="41"/>
      <c r="P145" s="34" t="s">
        <v>2184</v>
      </c>
      <c r="Q145" s="28">
        <v>1</v>
      </c>
      <c r="R145" s="28">
        <v>1</v>
      </c>
      <c r="S145" s="25" t="str">
        <f>'APH KIC KIA PC'!E145</f>
        <v/>
      </c>
      <c r="T145" s="35" t="s">
        <v>113</v>
      </c>
      <c r="U145" s="29"/>
      <c r="V145" s="448" t="str">
        <f>TRIM('APH KIC KIA PC'!D145)</f>
        <v/>
      </c>
      <c r="W145" s="26" t="str">
        <f>IF('APH KIC KIA PC'!AC145="",'APH KIC KIA PC'!AD145,'APH KIC KIA PC'!AC145)</f>
        <v/>
      </c>
      <c r="X145" s="22"/>
      <c r="Y145" s="22"/>
      <c r="Z145" s="35" t="s">
        <v>112</v>
      </c>
      <c r="AA145" s="7"/>
      <c r="AB145" s="30" t="s">
        <v>2185</v>
      </c>
      <c r="AC145" s="28">
        <v>1</v>
      </c>
      <c r="AD145" s="28">
        <v>1</v>
      </c>
      <c r="AE145" s="25" t="str">
        <f>'APH KIC KIA PC'!E145</f>
        <v/>
      </c>
      <c r="AF145" s="35" t="s">
        <v>113</v>
      </c>
      <c r="AG145" s="29"/>
      <c r="AH145" s="27" t="str">
        <f>TRIM('APH KIC KIA PC'!D145)</f>
        <v/>
      </c>
      <c r="AI145" s="26">
        <f>'APH KIC KIA PC'!AK145</f>
        <v>0</v>
      </c>
      <c r="AJ145" s="22"/>
      <c r="AK145" s="22"/>
      <c r="AL145" s="35" t="s">
        <v>112</v>
      </c>
    </row>
    <row r="146" spans="1:38" ht="15" x14ac:dyDescent="0.25">
      <c r="A146" s="21">
        <v>142</v>
      </c>
      <c r="B146" s="21" t="str">
        <f>'APH KIC KIA PC'!I146</f>
        <v>Välj…</v>
      </c>
      <c r="C146" s="21" t="str">
        <f>'APH KIC KIA PC'!K146</f>
        <v>Välj…</v>
      </c>
      <c r="D146" s="30">
        <v>100</v>
      </c>
      <c r="E146" s="28">
        <v>4</v>
      </c>
      <c r="F146" s="28">
        <v>1</v>
      </c>
      <c r="G146" s="25" t="str">
        <f>'APH KIC KIA PC'!E146</f>
        <v/>
      </c>
      <c r="H146" s="35" t="s">
        <v>113</v>
      </c>
      <c r="I146" s="29"/>
      <c r="J146" s="27" t="str">
        <f>TRIM('APH KIC KIA PC'!D146)</f>
        <v/>
      </c>
      <c r="K146" s="26" t="e">
        <f>IF('APH KIC KIA PC'!K146=Tabeller!$AI$4,'4. Inköpsdata'!J146,ROUND('APH KIC KIA PC'!AB146,2))</f>
        <v>#VALUE!</v>
      </c>
      <c r="L146" s="22"/>
      <c r="M146" s="22"/>
      <c r="N146" s="35" t="s">
        <v>112</v>
      </c>
      <c r="O146" s="41"/>
      <c r="P146" s="34" t="s">
        <v>2184</v>
      </c>
      <c r="Q146" s="28">
        <v>1</v>
      </c>
      <c r="R146" s="28">
        <v>1</v>
      </c>
      <c r="S146" s="25" t="str">
        <f>'APH KIC KIA PC'!E146</f>
        <v/>
      </c>
      <c r="T146" s="35" t="s">
        <v>113</v>
      </c>
      <c r="U146" s="29"/>
      <c r="V146" s="448" t="str">
        <f>TRIM('APH KIC KIA PC'!D146)</f>
        <v/>
      </c>
      <c r="W146" s="26" t="str">
        <f>IF('APH KIC KIA PC'!AC146="",'APH KIC KIA PC'!AD146,'APH KIC KIA PC'!AC146)</f>
        <v/>
      </c>
      <c r="X146" s="22"/>
      <c r="Y146" s="22"/>
      <c r="Z146" s="35" t="s">
        <v>112</v>
      </c>
      <c r="AA146" s="7"/>
      <c r="AB146" s="30" t="s">
        <v>2185</v>
      </c>
      <c r="AC146" s="28">
        <v>1</v>
      </c>
      <c r="AD146" s="28">
        <v>1</v>
      </c>
      <c r="AE146" s="25" t="str">
        <f>'APH KIC KIA PC'!E146</f>
        <v/>
      </c>
      <c r="AF146" s="35" t="s">
        <v>113</v>
      </c>
      <c r="AG146" s="29"/>
      <c r="AH146" s="27" t="str">
        <f>TRIM('APH KIC KIA PC'!D146)</f>
        <v/>
      </c>
      <c r="AI146" s="26">
        <f>'APH KIC KIA PC'!AK146</f>
        <v>0</v>
      </c>
      <c r="AJ146" s="22"/>
      <c r="AK146" s="22"/>
      <c r="AL146" s="35" t="s">
        <v>112</v>
      </c>
    </row>
    <row r="147" spans="1:38" ht="15" x14ac:dyDescent="0.25">
      <c r="A147" s="21">
        <v>143</v>
      </c>
      <c r="B147" s="21" t="str">
        <f>'APH KIC KIA PC'!I147</f>
        <v>Välj…</v>
      </c>
      <c r="C147" s="21" t="str">
        <f>'APH KIC KIA PC'!K147</f>
        <v>Välj…</v>
      </c>
      <c r="D147" s="30">
        <v>100</v>
      </c>
      <c r="E147" s="28">
        <v>4</v>
      </c>
      <c r="F147" s="28">
        <v>1</v>
      </c>
      <c r="G147" s="25" t="str">
        <f>'APH KIC KIA PC'!E147</f>
        <v/>
      </c>
      <c r="H147" s="35" t="s">
        <v>113</v>
      </c>
      <c r="I147" s="29"/>
      <c r="J147" s="27" t="str">
        <f>TRIM('APH KIC KIA PC'!D147)</f>
        <v/>
      </c>
      <c r="K147" s="26" t="e">
        <f>IF('APH KIC KIA PC'!K147=Tabeller!$AI$4,'4. Inköpsdata'!J147,ROUND('APH KIC KIA PC'!AB147,2))</f>
        <v>#VALUE!</v>
      </c>
      <c r="L147" s="22"/>
      <c r="M147" s="22"/>
      <c r="N147" s="35" t="s">
        <v>112</v>
      </c>
      <c r="O147" s="41"/>
      <c r="P147" s="34" t="s">
        <v>2184</v>
      </c>
      <c r="Q147" s="28">
        <v>1</v>
      </c>
      <c r="R147" s="28">
        <v>1</v>
      </c>
      <c r="S147" s="25" t="str">
        <f>'APH KIC KIA PC'!E147</f>
        <v/>
      </c>
      <c r="T147" s="35" t="s">
        <v>113</v>
      </c>
      <c r="U147" s="29"/>
      <c r="V147" s="448" t="str">
        <f>TRIM('APH KIC KIA PC'!D147)</f>
        <v/>
      </c>
      <c r="W147" s="26" t="str">
        <f>IF('APH KIC KIA PC'!AC147="",'APH KIC KIA PC'!AD147,'APH KIC KIA PC'!AC147)</f>
        <v/>
      </c>
      <c r="X147" s="22"/>
      <c r="Y147" s="22"/>
      <c r="Z147" s="35" t="s">
        <v>112</v>
      </c>
      <c r="AA147" s="7"/>
      <c r="AB147" s="30" t="s">
        <v>2185</v>
      </c>
      <c r="AC147" s="28">
        <v>1</v>
      </c>
      <c r="AD147" s="28">
        <v>1</v>
      </c>
      <c r="AE147" s="25" t="str">
        <f>'APH KIC KIA PC'!E147</f>
        <v/>
      </c>
      <c r="AF147" s="35" t="s">
        <v>113</v>
      </c>
      <c r="AG147" s="29"/>
      <c r="AH147" s="27" t="str">
        <f>TRIM('APH KIC KIA PC'!D147)</f>
        <v/>
      </c>
      <c r="AI147" s="26">
        <f>'APH KIC KIA PC'!AK147</f>
        <v>0</v>
      </c>
      <c r="AJ147" s="22"/>
      <c r="AK147" s="22"/>
      <c r="AL147" s="35" t="s">
        <v>112</v>
      </c>
    </row>
    <row r="148" spans="1:38" ht="15" x14ac:dyDescent="0.25">
      <c r="A148" s="21">
        <v>144</v>
      </c>
      <c r="B148" s="21" t="str">
        <f>'APH KIC KIA PC'!I148</f>
        <v>Välj…</v>
      </c>
      <c r="C148" s="21" t="str">
        <f>'APH KIC KIA PC'!K148</f>
        <v>Välj…</v>
      </c>
      <c r="D148" s="30">
        <v>100</v>
      </c>
      <c r="E148" s="28">
        <v>4</v>
      </c>
      <c r="F148" s="28">
        <v>1</v>
      </c>
      <c r="G148" s="25" t="str">
        <f>'APH KIC KIA PC'!E148</f>
        <v/>
      </c>
      <c r="H148" s="35" t="s">
        <v>113</v>
      </c>
      <c r="I148" s="29"/>
      <c r="J148" s="27" t="str">
        <f>TRIM('APH KIC KIA PC'!D148)</f>
        <v/>
      </c>
      <c r="K148" s="26" t="e">
        <f>IF('APH KIC KIA PC'!K148=Tabeller!$AI$4,'4. Inköpsdata'!J148,ROUND('APH KIC KIA PC'!AB148,2))</f>
        <v>#VALUE!</v>
      </c>
      <c r="L148" s="22"/>
      <c r="M148" s="22"/>
      <c r="N148" s="35" t="s">
        <v>112</v>
      </c>
      <c r="O148" s="41"/>
      <c r="P148" s="34" t="s">
        <v>2184</v>
      </c>
      <c r="Q148" s="28">
        <v>1</v>
      </c>
      <c r="R148" s="28">
        <v>1</v>
      </c>
      <c r="S148" s="25" t="str">
        <f>'APH KIC KIA PC'!E148</f>
        <v/>
      </c>
      <c r="T148" s="35" t="s">
        <v>113</v>
      </c>
      <c r="U148" s="29"/>
      <c r="V148" s="448" t="str">
        <f>TRIM('APH KIC KIA PC'!D148)</f>
        <v/>
      </c>
      <c r="W148" s="26" t="str">
        <f>IF('APH KIC KIA PC'!AC148="",'APH KIC KIA PC'!AD148,'APH KIC KIA PC'!AC148)</f>
        <v/>
      </c>
      <c r="X148" s="22"/>
      <c r="Y148" s="22"/>
      <c r="Z148" s="35" t="s">
        <v>112</v>
      </c>
      <c r="AA148" s="7"/>
      <c r="AB148" s="30" t="s">
        <v>2185</v>
      </c>
      <c r="AC148" s="28">
        <v>1</v>
      </c>
      <c r="AD148" s="28">
        <v>1</v>
      </c>
      <c r="AE148" s="25" t="str">
        <f>'APH KIC KIA PC'!E148</f>
        <v/>
      </c>
      <c r="AF148" s="35" t="s">
        <v>113</v>
      </c>
      <c r="AG148" s="29"/>
      <c r="AH148" s="27" t="str">
        <f>TRIM('APH KIC KIA PC'!D148)</f>
        <v/>
      </c>
      <c r="AI148" s="26">
        <f>'APH KIC KIA PC'!AK148</f>
        <v>0</v>
      </c>
      <c r="AJ148" s="22"/>
      <c r="AK148" s="22"/>
      <c r="AL148" s="35" t="s">
        <v>112</v>
      </c>
    </row>
    <row r="149" spans="1:38" ht="15" x14ac:dyDescent="0.25">
      <c r="A149" s="21">
        <v>145</v>
      </c>
      <c r="B149" s="21" t="str">
        <f>'APH KIC KIA PC'!I149</f>
        <v>Välj…</v>
      </c>
      <c r="C149" s="21" t="str">
        <f>'APH KIC KIA PC'!K149</f>
        <v>Välj…</v>
      </c>
      <c r="D149" s="30">
        <v>100</v>
      </c>
      <c r="E149" s="28">
        <v>4</v>
      </c>
      <c r="F149" s="28">
        <v>1</v>
      </c>
      <c r="G149" s="25" t="str">
        <f>'APH KIC KIA PC'!E149</f>
        <v/>
      </c>
      <c r="H149" s="35" t="s">
        <v>113</v>
      </c>
      <c r="I149" s="29"/>
      <c r="J149" s="27" t="str">
        <f>TRIM('APH KIC KIA PC'!D149)</f>
        <v/>
      </c>
      <c r="K149" s="26" t="e">
        <f>IF('APH KIC KIA PC'!K149=Tabeller!$AI$4,'4. Inköpsdata'!J149,ROUND('APH KIC KIA PC'!AB149,2))</f>
        <v>#VALUE!</v>
      </c>
      <c r="L149" s="22"/>
      <c r="M149" s="22"/>
      <c r="N149" s="35" t="s">
        <v>112</v>
      </c>
      <c r="O149" s="41"/>
      <c r="P149" s="34" t="s">
        <v>2184</v>
      </c>
      <c r="Q149" s="28">
        <v>1</v>
      </c>
      <c r="R149" s="28">
        <v>1</v>
      </c>
      <c r="S149" s="25" t="str">
        <f>'APH KIC KIA PC'!E149</f>
        <v/>
      </c>
      <c r="T149" s="35" t="s">
        <v>113</v>
      </c>
      <c r="U149" s="29"/>
      <c r="V149" s="448" t="str">
        <f>TRIM('APH KIC KIA PC'!D149)</f>
        <v/>
      </c>
      <c r="W149" s="26" t="str">
        <f>IF('APH KIC KIA PC'!AC149="",'APH KIC KIA PC'!AD149,'APH KIC KIA PC'!AC149)</f>
        <v/>
      </c>
      <c r="X149" s="22"/>
      <c r="Y149" s="22"/>
      <c r="Z149" s="35" t="s">
        <v>112</v>
      </c>
      <c r="AA149" s="7"/>
      <c r="AB149" s="30" t="s">
        <v>2185</v>
      </c>
      <c r="AC149" s="28">
        <v>1</v>
      </c>
      <c r="AD149" s="28">
        <v>1</v>
      </c>
      <c r="AE149" s="25" t="str">
        <f>'APH KIC KIA PC'!E149</f>
        <v/>
      </c>
      <c r="AF149" s="35" t="s">
        <v>113</v>
      </c>
      <c r="AG149" s="29"/>
      <c r="AH149" s="27" t="str">
        <f>TRIM('APH KIC KIA PC'!D149)</f>
        <v/>
      </c>
      <c r="AI149" s="26">
        <f>'APH KIC KIA PC'!AK149</f>
        <v>0</v>
      </c>
      <c r="AJ149" s="22"/>
      <c r="AK149" s="22"/>
      <c r="AL149" s="35" t="s">
        <v>112</v>
      </c>
    </row>
    <row r="150" spans="1:38" ht="15" x14ac:dyDescent="0.25">
      <c r="A150" s="21">
        <v>146</v>
      </c>
      <c r="B150" s="21" t="str">
        <f>'APH KIC KIA PC'!I150</f>
        <v>Välj…</v>
      </c>
      <c r="C150" s="21" t="str">
        <f>'APH KIC KIA PC'!K150</f>
        <v>Välj…</v>
      </c>
      <c r="D150" s="30">
        <v>100</v>
      </c>
      <c r="E150" s="28">
        <v>4</v>
      </c>
      <c r="F150" s="28">
        <v>1</v>
      </c>
      <c r="G150" s="25" t="str">
        <f>'APH KIC KIA PC'!E150</f>
        <v/>
      </c>
      <c r="H150" s="35" t="s">
        <v>113</v>
      </c>
      <c r="I150" s="29"/>
      <c r="J150" s="27" t="str">
        <f>TRIM('APH KIC KIA PC'!D150)</f>
        <v/>
      </c>
      <c r="K150" s="26" t="e">
        <f>IF('APH KIC KIA PC'!K150=Tabeller!$AI$4,'4. Inköpsdata'!J150,ROUND('APH KIC KIA PC'!AB150,2))</f>
        <v>#VALUE!</v>
      </c>
      <c r="L150" s="22"/>
      <c r="M150" s="22"/>
      <c r="N150" s="35" t="s">
        <v>112</v>
      </c>
      <c r="O150" s="41"/>
      <c r="P150" s="34" t="s">
        <v>2184</v>
      </c>
      <c r="Q150" s="28">
        <v>1</v>
      </c>
      <c r="R150" s="28">
        <v>1</v>
      </c>
      <c r="S150" s="25" t="str">
        <f>'APH KIC KIA PC'!E150</f>
        <v/>
      </c>
      <c r="T150" s="35" t="s">
        <v>113</v>
      </c>
      <c r="U150" s="29"/>
      <c r="V150" s="448" t="str">
        <f>TRIM('APH KIC KIA PC'!D150)</f>
        <v/>
      </c>
      <c r="W150" s="26" t="str">
        <f>IF('APH KIC KIA PC'!AC150="",'APH KIC KIA PC'!AD150,'APH KIC KIA PC'!AC150)</f>
        <v/>
      </c>
      <c r="X150" s="22"/>
      <c r="Y150" s="22"/>
      <c r="Z150" s="35" t="s">
        <v>112</v>
      </c>
      <c r="AA150" s="7"/>
      <c r="AB150" s="30" t="s">
        <v>2185</v>
      </c>
      <c r="AC150" s="28">
        <v>1</v>
      </c>
      <c r="AD150" s="28">
        <v>1</v>
      </c>
      <c r="AE150" s="25" t="str">
        <f>'APH KIC KIA PC'!E150</f>
        <v/>
      </c>
      <c r="AF150" s="35" t="s">
        <v>113</v>
      </c>
      <c r="AG150" s="29"/>
      <c r="AH150" s="27" t="str">
        <f>TRIM('APH KIC KIA PC'!D150)</f>
        <v/>
      </c>
      <c r="AI150" s="26">
        <f>'APH KIC KIA PC'!AK150</f>
        <v>0</v>
      </c>
      <c r="AJ150" s="22"/>
      <c r="AK150" s="22"/>
      <c r="AL150" s="35" t="s">
        <v>112</v>
      </c>
    </row>
    <row r="151" spans="1:38" ht="15" x14ac:dyDescent="0.25">
      <c r="A151" s="21">
        <v>147</v>
      </c>
      <c r="B151" s="21" t="str">
        <f>'APH KIC KIA PC'!I151</f>
        <v>Välj…</v>
      </c>
      <c r="C151" s="21" t="str">
        <f>'APH KIC KIA PC'!K151</f>
        <v>Välj…</v>
      </c>
      <c r="D151" s="30">
        <v>100</v>
      </c>
      <c r="E151" s="28">
        <v>4</v>
      </c>
      <c r="F151" s="28">
        <v>1</v>
      </c>
      <c r="G151" s="25" t="str">
        <f>'APH KIC KIA PC'!E151</f>
        <v/>
      </c>
      <c r="H151" s="35" t="s">
        <v>113</v>
      </c>
      <c r="I151" s="29"/>
      <c r="J151" s="27" t="str">
        <f>TRIM('APH KIC KIA PC'!D151)</f>
        <v/>
      </c>
      <c r="K151" s="26" t="e">
        <f>IF('APH KIC KIA PC'!K151=Tabeller!$AI$4,'4. Inköpsdata'!J151,ROUND('APH KIC KIA PC'!AB151,2))</f>
        <v>#VALUE!</v>
      </c>
      <c r="L151" s="22"/>
      <c r="M151" s="22"/>
      <c r="N151" s="35" t="s">
        <v>112</v>
      </c>
      <c r="O151" s="41"/>
      <c r="P151" s="34" t="s">
        <v>2184</v>
      </c>
      <c r="Q151" s="28">
        <v>1</v>
      </c>
      <c r="R151" s="28">
        <v>1</v>
      </c>
      <c r="S151" s="25" t="str">
        <f>'APH KIC KIA PC'!E151</f>
        <v/>
      </c>
      <c r="T151" s="35" t="s">
        <v>113</v>
      </c>
      <c r="U151" s="29"/>
      <c r="V151" s="448" t="str">
        <f>TRIM('APH KIC KIA PC'!D151)</f>
        <v/>
      </c>
      <c r="W151" s="26" t="str">
        <f>IF('APH KIC KIA PC'!AC151="",'APH KIC KIA PC'!AD151,'APH KIC KIA PC'!AC151)</f>
        <v/>
      </c>
      <c r="X151" s="22"/>
      <c r="Y151" s="22"/>
      <c r="Z151" s="35" t="s">
        <v>112</v>
      </c>
      <c r="AA151" s="7"/>
      <c r="AB151" s="30" t="s">
        <v>2185</v>
      </c>
      <c r="AC151" s="28">
        <v>1</v>
      </c>
      <c r="AD151" s="28">
        <v>1</v>
      </c>
      <c r="AE151" s="25" t="str">
        <f>'APH KIC KIA PC'!E151</f>
        <v/>
      </c>
      <c r="AF151" s="35" t="s">
        <v>113</v>
      </c>
      <c r="AG151" s="29"/>
      <c r="AH151" s="27" t="str">
        <f>TRIM('APH KIC KIA PC'!D151)</f>
        <v/>
      </c>
      <c r="AI151" s="26">
        <f>'APH KIC KIA PC'!AK151</f>
        <v>0</v>
      </c>
      <c r="AJ151" s="22"/>
      <c r="AK151" s="22"/>
      <c r="AL151" s="35" t="s">
        <v>112</v>
      </c>
    </row>
    <row r="152" spans="1:38" ht="15" x14ac:dyDescent="0.25">
      <c r="A152" s="21">
        <v>148</v>
      </c>
      <c r="B152" s="21" t="str">
        <f>'APH KIC KIA PC'!I152</f>
        <v>Välj…</v>
      </c>
      <c r="C152" s="21" t="str">
        <f>'APH KIC KIA PC'!K152</f>
        <v>Välj…</v>
      </c>
      <c r="D152" s="30">
        <v>100</v>
      </c>
      <c r="E152" s="28">
        <v>4</v>
      </c>
      <c r="F152" s="28">
        <v>1</v>
      </c>
      <c r="G152" s="25" t="str">
        <f>'APH KIC KIA PC'!E152</f>
        <v/>
      </c>
      <c r="H152" s="35" t="s">
        <v>113</v>
      </c>
      <c r="I152" s="29"/>
      <c r="J152" s="27" t="str">
        <f>TRIM('APH KIC KIA PC'!D152)</f>
        <v/>
      </c>
      <c r="K152" s="26" t="e">
        <f>IF('APH KIC KIA PC'!K152=Tabeller!$AI$4,'4. Inköpsdata'!J152,ROUND('APH KIC KIA PC'!AB152,2))</f>
        <v>#VALUE!</v>
      </c>
      <c r="L152" s="22"/>
      <c r="M152" s="22"/>
      <c r="N152" s="35" t="s">
        <v>112</v>
      </c>
      <c r="O152" s="41"/>
      <c r="P152" s="34" t="s">
        <v>2184</v>
      </c>
      <c r="Q152" s="28">
        <v>1</v>
      </c>
      <c r="R152" s="28">
        <v>1</v>
      </c>
      <c r="S152" s="25" t="str">
        <f>'APH KIC KIA PC'!E152</f>
        <v/>
      </c>
      <c r="T152" s="35" t="s">
        <v>113</v>
      </c>
      <c r="U152" s="29"/>
      <c r="V152" s="448" t="str">
        <f>TRIM('APH KIC KIA PC'!D152)</f>
        <v/>
      </c>
      <c r="W152" s="26" t="str">
        <f>IF('APH KIC KIA PC'!AC152="",'APH KIC KIA PC'!AD152,'APH KIC KIA PC'!AC152)</f>
        <v/>
      </c>
      <c r="X152" s="22"/>
      <c r="Y152" s="22"/>
      <c r="Z152" s="35" t="s">
        <v>112</v>
      </c>
      <c r="AA152" s="7"/>
      <c r="AB152" s="30" t="s">
        <v>2185</v>
      </c>
      <c r="AC152" s="28">
        <v>1</v>
      </c>
      <c r="AD152" s="28">
        <v>1</v>
      </c>
      <c r="AE152" s="25" t="str">
        <f>'APH KIC KIA PC'!E152</f>
        <v/>
      </c>
      <c r="AF152" s="35" t="s">
        <v>113</v>
      </c>
      <c r="AG152" s="29"/>
      <c r="AH152" s="27" t="str">
        <f>TRIM('APH KIC KIA PC'!D152)</f>
        <v/>
      </c>
      <c r="AI152" s="26">
        <f>'APH KIC KIA PC'!AK152</f>
        <v>0</v>
      </c>
      <c r="AJ152" s="22"/>
      <c r="AK152" s="22"/>
      <c r="AL152" s="35" t="s">
        <v>112</v>
      </c>
    </row>
    <row r="153" spans="1:38" ht="15" x14ac:dyDescent="0.25">
      <c r="A153" s="21">
        <v>149</v>
      </c>
      <c r="B153" s="21" t="str">
        <f>'APH KIC KIA PC'!I153</f>
        <v>Välj…</v>
      </c>
      <c r="C153" s="21" t="str">
        <f>'APH KIC KIA PC'!K153</f>
        <v>Välj…</v>
      </c>
      <c r="D153" s="30">
        <v>100</v>
      </c>
      <c r="E153" s="28">
        <v>4</v>
      </c>
      <c r="F153" s="28">
        <v>1</v>
      </c>
      <c r="G153" s="25" t="str">
        <f>'APH KIC KIA PC'!E153</f>
        <v/>
      </c>
      <c r="H153" s="35" t="s">
        <v>113</v>
      </c>
      <c r="I153" s="29"/>
      <c r="J153" s="27" t="str">
        <f>TRIM('APH KIC KIA PC'!D153)</f>
        <v/>
      </c>
      <c r="K153" s="26" t="e">
        <f>IF('APH KIC KIA PC'!K153=Tabeller!$AI$4,'4. Inköpsdata'!J153,ROUND('APH KIC KIA PC'!AB153,2))</f>
        <v>#VALUE!</v>
      </c>
      <c r="L153" s="22"/>
      <c r="M153" s="22"/>
      <c r="N153" s="35" t="s">
        <v>112</v>
      </c>
      <c r="O153" s="41"/>
      <c r="P153" s="34" t="s">
        <v>2184</v>
      </c>
      <c r="Q153" s="28">
        <v>1</v>
      </c>
      <c r="R153" s="28">
        <v>1</v>
      </c>
      <c r="S153" s="25" t="str">
        <f>'APH KIC KIA PC'!E153</f>
        <v/>
      </c>
      <c r="T153" s="35" t="s">
        <v>113</v>
      </c>
      <c r="U153" s="29"/>
      <c r="V153" s="448" t="str">
        <f>TRIM('APH KIC KIA PC'!D153)</f>
        <v/>
      </c>
      <c r="W153" s="26" t="str">
        <f>IF('APH KIC KIA PC'!AC153="",'APH KIC KIA PC'!AD153,'APH KIC KIA PC'!AC153)</f>
        <v/>
      </c>
      <c r="X153" s="22"/>
      <c r="Y153" s="22"/>
      <c r="Z153" s="35" t="s">
        <v>112</v>
      </c>
      <c r="AA153" s="7"/>
      <c r="AB153" s="30" t="s">
        <v>2185</v>
      </c>
      <c r="AC153" s="28">
        <v>1</v>
      </c>
      <c r="AD153" s="28">
        <v>1</v>
      </c>
      <c r="AE153" s="25" t="str">
        <f>'APH KIC KIA PC'!E153</f>
        <v/>
      </c>
      <c r="AF153" s="35" t="s">
        <v>113</v>
      </c>
      <c r="AG153" s="29"/>
      <c r="AH153" s="27" t="str">
        <f>TRIM('APH KIC KIA PC'!D153)</f>
        <v/>
      </c>
      <c r="AI153" s="26">
        <f>'APH KIC KIA PC'!AK153</f>
        <v>0</v>
      </c>
      <c r="AJ153" s="22"/>
      <c r="AK153" s="22"/>
      <c r="AL153" s="35" t="s">
        <v>112</v>
      </c>
    </row>
    <row r="154" spans="1:38" ht="15" x14ac:dyDescent="0.25">
      <c r="A154" s="21">
        <v>150</v>
      </c>
      <c r="B154" s="21" t="str">
        <f>'APH KIC KIA PC'!I154</f>
        <v>Välj…</v>
      </c>
      <c r="C154" s="21" t="str">
        <f>'APH KIC KIA PC'!K154</f>
        <v>Välj…</v>
      </c>
      <c r="D154" s="30">
        <v>100</v>
      </c>
      <c r="E154" s="28">
        <v>4</v>
      </c>
      <c r="F154" s="28">
        <v>1</v>
      </c>
      <c r="G154" s="25" t="str">
        <f>'APH KIC KIA PC'!E154</f>
        <v/>
      </c>
      <c r="H154" s="35" t="s">
        <v>113</v>
      </c>
      <c r="I154" s="29"/>
      <c r="J154" s="27" t="str">
        <f>TRIM('APH KIC KIA PC'!D154)</f>
        <v/>
      </c>
      <c r="K154" s="26" t="e">
        <f>IF('APH KIC KIA PC'!K154=Tabeller!$AI$4,'4. Inköpsdata'!J154,ROUND('APH KIC KIA PC'!AB154,2))</f>
        <v>#VALUE!</v>
      </c>
      <c r="L154" s="22"/>
      <c r="M154" s="22"/>
      <c r="N154" s="35" t="s">
        <v>112</v>
      </c>
      <c r="O154" s="41"/>
      <c r="P154" s="34" t="s">
        <v>2184</v>
      </c>
      <c r="Q154" s="28">
        <v>1</v>
      </c>
      <c r="R154" s="28">
        <v>1</v>
      </c>
      <c r="S154" s="25" t="str">
        <f>'APH KIC KIA PC'!E154</f>
        <v/>
      </c>
      <c r="T154" s="35" t="s">
        <v>113</v>
      </c>
      <c r="U154" s="29"/>
      <c r="V154" s="448" t="str">
        <f>TRIM('APH KIC KIA PC'!D154)</f>
        <v/>
      </c>
      <c r="W154" s="26" t="str">
        <f>IF('APH KIC KIA PC'!AC154="",'APH KIC KIA PC'!AD154,'APH KIC KIA PC'!AC154)</f>
        <v/>
      </c>
      <c r="X154" s="22"/>
      <c r="Y154" s="22"/>
      <c r="Z154" s="35" t="s">
        <v>112</v>
      </c>
      <c r="AA154" s="7"/>
      <c r="AB154" s="30" t="s">
        <v>2185</v>
      </c>
      <c r="AC154" s="28">
        <v>1</v>
      </c>
      <c r="AD154" s="28">
        <v>1</v>
      </c>
      <c r="AE154" s="25" t="str">
        <f>'APH KIC KIA PC'!E154</f>
        <v/>
      </c>
      <c r="AF154" s="35" t="s">
        <v>113</v>
      </c>
      <c r="AG154" s="29"/>
      <c r="AH154" s="27" t="str">
        <f>TRIM('APH KIC KIA PC'!D154)</f>
        <v/>
      </c>
      <c r="AI154" s="26">
        <f>'APH KIC KIA PC'!AK154</f>
        <v>0</v>
      </c>
      <c r="AJ154" s="22"/>
      <c r="AK154" s="22"/>
      <c r="AL154" s="35" t="s">
        <v>112</v>
      </c>
    </row>
    <row r="155" spans="1:38" ht="15" x14ac:dyDescent="0.25">
      <c r="A155" s="21">
        <v>151</v>
      </c>
      <c r="B155" s="21" t="str">
        <f>'APH KIC KIA PC'!I155</f>
        <v>Välj…</v>
      </c>
      <c r="C155" s="21" t="str">
        <f>'APH KIC KIA PC'!K155</f>
        <v>Välj…</v>
      </c>
      <c r="D155" s="30">
        <v>100</v>
      </c>
      <c r="E155" s="28">
        <v>4</v>
      </c>
      <c r="F155" s="28">
        <v>1</v>
      </c>
      <c r="G155" s="25" t="str">
        <f>'APH KIC KIA PC'!E155</f>
        <v/>
      </c>
      <c r="H155" s="35" t="s">
        <v>113</v>
      </c>
      <c r="I155" s="29"/>
      <c r="J155" s="27" t="str">
        <f>TRIM('APH KIC KIA PC'!D155)</f>
        <v/>
      </c>
      <c r="K155" s="26" t="e">
        <f>IF('APH KIC KIA PC'!K155=Tabeller!$AI$4,'4. Inköpsdata'!J155,ROUND('APH KIC KIA PC'!AB155,2))</f>
        <v>#VALUE!</v>
      </c>
      <c r="L155" s="22"/>
      <c r="M155" s="22"/>
      <c r="N155" s="35" t="s">
        <v>112</v>
      </c>
      <c r="O155" s="41"/>
      <c r="P155" s="34" t="s">
        <v>2184</v>
      </c>
      <c r="Q155" s="28">
        <v>1</v>
      </c>
      <c r="R155" s="28">
        <v>1</v>
      </c>
      <c r="S155" s="25" t="str">
        <f>'APH KIC KIA PC'!E155</f>
        <v/>
      </c>
      <c r="T155" s="35" t="s">
        <v>113</v>
      </c>
      <c r="U155" s="29"/>
      <c r="V155" s="448" t="str">
        <f>TRIM('APH KIC KIA PC'!D155)</f>
        <v/>
      </c>
      <c r="W155" s="26" t="str">
        <f>IF('APH KIC KIA PC'!AC155="",'APH KIC KIA PC'!AD155,'APH KIC KIA PC'!AC155)</f>
        <v/>
      </c>
      <c r="X155" s="22"/>
      <c r="Y155" s="22"/>
      <c r="Z155" s="35" t="s">
        <v>112</v>
      </c>
      <c r="AA155" s="7"/>
      <c r="AB155" s="30" t="s">
        <v>2185</v>
      </c>
      <c r="AC155" s="28">
        <v>1</v>
      </c>
      <c r="AD155" s="28">
        <v>1</v>
      </c>
      <c r="AE155" s="25" t="str">
        <f>'APH KIC KIA PC'!E155</f>
        <v/>
      </c>
      <c r="AF155" s="35" t="s">
        <v>113</v>
      </c>
      <c r="AG155" s="29"/>
      <c r="AH155" s="27" t="str">
        <f>TRIM('APH KIC KIA PC'!D155)</f>
        <v/>
      </c>
      <c r="AI155" s="26">
        <f>'APH KIC KIA PC'!AK155</f>
        <v>0</v>
      </c>
      <c r="AJ155" s="22"/>
      <c r="AK155" s="22"/>
      <c r="AL155" s="35" t="s">
        <v>112</v>
      </c>
    </row>
    <row r="156" spans="1:38" ht="15" x14ac:dyDescent="0.25">
      <c r="A156" s="21">
        <v>152</v>
      </c>
      <c r="B156" s="21" t="str">
        <f>'APH KIC KIA PC'!I156</f>
        <v>Välj…</v>
      </c>
      <c r="C156" s="21" t="str">
        <f>'APH KIC KIA PC'!K156</f>
        <v>Välj…</v>
      </c>
      <c r="D156" s="30">
        <v>100</v>
      </c>
      <c r="E156" s="28">
        <v>4</v>
      </c>
      <c r="F156" s="28">
        <v>1</v>
      </c>
      <c r="G156" s="25" t="str">
        <f>'APH KIC KIA PC'!E156</f>
        <v/>
      </c>
      <c r="H156" s="35" t="s">
        <v>113</v>
      </c>
      <c r="I156" s="29"/>
      <c r="J156" s="27" t="str">
        <f>TRIM('APH KIC KIA PC'!D156)</f>
        <v/>
      </c>
      <c r="K156" s="26" t="e">
        <f>IF('APH KIC KIA PC'!K156=Tabeller!$AI$4,'4. Inköpsdata'!J156,ROUND('APH KIC KIA PC'!AB156,2))</f>
        <v>#VALUE!</v>
      </c>
      <c r="L156" s="22"/>
      <c r="M156" s="22"/>
      <c r="N156" s="35" t="s">
        <v>112</v>
      </c>
      <c r="O156" s="41"/>
      <c r="P156" s="34" t="s">
        <v>2184</v>
      </c>
      <c r="Q156" s="28">
        <v>1</v>
      </c>
      <c r="R156" s="28">
        <v>1</v>
      </c>
      <c r="S156" s="25" t="str">
        <f>'APH KIC KIA PC'!E156</f>
        <v/>
      </c>
      <c r="T156" s="35" t="s">
        <v>113</v>
      </c>
      <c r="U156" s="29"/>
      <c r="V156" s="448" t="str">
        <f>TRIM('APH KIC KIA PC'!D156)</f>
        <v/>
      </c>
      <c r="W156" s="26" t="str">
        <f>IF('APH KIC KIA PC'!AC156="",'APH KIC KIA PC'!AD156,'APH KIC KIA PC'!AC156)</f>
        <v/>
      </c>
      <c r="X156" s="22"/>
      <c r="Y156" s="22"/>
      <c r="Z156" s="35" t="s">
        <v>112</v>
      </c>
      <c r="AA156" s="7"/>
      <c r="AB156" s="30" t="s">
        <v>2185</v>
      </c>
      <c r="AC156" s="28">
        <v>1</v>
      </c>
      <c r="AD156" s="28">
        <v>1</v>
      </c>
      <c r="AE156" s="25" t="str">
        <f>'APH KIC KIA PC'!E156</f>
        <v/>
      </c>
      <c r="AF156" s="35" t="s">
        <v>113</v>
      </c>
      <c r="AG156" s="29"/>
      <c r="AH156" s="27" t="str">
        <f>TRIM('APH KIC KIA PC'!D156)</f>
        <v/>
      </c>
      <c r="AI156" s="26">
        <f>'APH KIC KIA PC'!AK156</f>
        <v>0</v>
      </c>
      <c r="AJ156" s="22"/>
      <c r="AK156" s="22"/>
      <c r="AL156" s="35" t="s">
        <v>112</v>
      </c>
    </row>
    <row r="157" spans="1:38" ht="15" x14ac:dyDescent="0.25">
      <c r="A157" s="21">
        <v>153</v>
      </c>
      <c r="B157" s="21" t="str">
        <f>'APH KIC KIA PC'!I157</f>
        <v>Välj…</v>
      </c>
      <c r="C157" s="21" t="str">
        <f>'APH KIC KIA PC'!K157</f>
        <v>Välj…</v>
      </c>
      <c r="D157" s="30">
        <v>100</v>
      </c>
      <c r="E157" s="28">
        <v>4</v>
      </c>
      <c r="F157" s="28">
        <v>1</v>
      </c>
      <c r="G157" s="25" t="str">
        <f>'APH KIC KIA PC'!E157</f>
        <v/>
      </c>
      <c r="H157" s="35" t="s">
        <v>113</v>
      </c>
      <c r="I157" s="29"/>
      <c r="J157" s="27" t="str">
        <f>TRIM('APH KIC KIA PC'!D157)</f>
        <v/>
      </c>
      <c r="K157" s="26" t="e">
        <f>IF('APH KIC KIA PC'!K157=Tabeller!$AI$4,'4. Inköpsdata'!J157,ROUND('APH KIC KIA PC'!AB157,2))</f>
        <v>#VALUE!</v>
      </c>
      <c r="L157" s="22"/>
      <c r="M157" s="22"/>
      <c r="N157" s="35" t="s">
        <v>112</v>
      </c>
      <c r="O157" s="41"/>
      <c r="P157" s="34" t="s">
        <v>2184</v>
      </c>
      <c r="Q157" s="28">
        <v>1</v>
      </c>
      <c r="R157" s="28">
        <v>1</v>
      </c>
      <c r="S157" s="25" t="str">
        <f>'APH KIC KIA PC'!E157</f>
        <v/>
      </c>
      <c r="T157" s="35" t="s">
        <v>113</v>
      </c>
      <c r="U157" s="29"/>
      <c r="V157" s="448" t="str">
        <f>TRIM('APH KIC KIA PC'!D157)</f>
        <v/>
      </c>
      <c r="W157" s="26" t="str">
        <f>IF('APH KIC KIA PC'!AC157="",'APH KIC KIA PC'!AD157,'APH KIC KIA PC'!AC157)</f>
        <v/>
      </c>
      <c r="X157" s="22"/>
      <c r="Y157" s="22"/>
      <c r="Z157" s="35" t="s">
        <v>112</v>
      </c>
      <c r="AA157" s="7"/>
      <c r="AB157" s="30" t="s">
        <v>2185</v>
      </c>
      <c r="AC157" s="28">
        <v>1</v>
      </c>
      <c r="AD157" s="28">
        <v>1</v>
      </c>
      <c r="AE157" s="25" t="str">
        <f>'APH KIC KIA PC'!E157</f>
        <v/>
      </c>
      <c r="AF157" s="35" t="s">
        <v>113</v>
      </c>
      <c r="AG157" s="29"/>
      <c r="AH157" s="27" t="str">
        <f>TRIM('APH KIC KIA PC'!D157)</f>
        <v/>
      </c>
      <c r="AI157" s="26">
        <f>'APH KIC KIA PC'!AK157</f>
        <v>0</v>
      </c>
      <c r="AJ157" s="22"/>
      <c r="AK157" s="22"/>
      <c r="AL157" s="35" t="s">
        <v>112</v>
      </c>
    </row>
    <row r="158" spans="1:38" ht="15" x14ac:dyDescent="0.25">
      <c r="A158" s="21">
        <v>154</v>
      </c>
      <c r="B158" s="21" t="str">
        <f>'APH KIC KIA PC'!I158</f>
        <v>Välj…</v>
      </c>
      <c r="C158" s="21" t="str">
        <f>'APH KIC KIA PC'!K158</f>
        <v>Välj…</v>
      </c>
      <c r="D158" s="30">
        <v>100</v>
      </c>
      <c r="E158" s="28">
        <v>4</v>
      </c>
      <c r="F158" s="28">
        <v>1</v>
      </c>
      <c r="G158" s="25" t="str">
        <f>'APH KIC KIA PC'!E158</f>
        <v/>
      </c>
      <c r="H158" s="35" t="s">
        <v>113</v>
      </c>
      <c r="I158" s="29"/>
      <c r="J158" s="27" t="str">
        <f>TRIM('APH KIC KIA PC'!D158)</f>
        <v/>
      </c>
      <c r="K158" s="26" t="e">
        <f>IF('APH KIC KIA PC'!K158=Tabeller!$AI$4,'4. Inköpsdata'!J158,ROUND('APH KIC KIA PC'!AB158,2))</f>
        <v>#VALUE!</v>
      </c>
      <c r="L158" s="22"/>
      <c r="M158" s="22"/>
      <c r="N158" s="35" t="s">
        <v>112</v>
      </c>
      <c r="O158" s="41"/>
      <c r="P158" s="34" t="s">
        <v>2184</v>
      </c>
      <c r="Q158" s="28">
        <v>1</v>
      </c>
      <c r="R158" s="28">
        <v>1</v>
      </c>
      <c r="S158" s="25" t="str">
        <f>'APH KIC KIA PC'!E158</f>
        <v/>
      </c>
      <c r="T158" s="35" t="s">
        <v>113</v>
      </c>
      <c r="U158" s="29"/>
      <c r="V158" s="448" t="str">
        <f>TRIM('APH KIC KIA PC'!D158)</f>
        <v/>
      </c>
      <c r="W158" s="26" t="str">
        <f>IF('APH KIC KIA PC'!AC158="",'APH KIC KIA PC'!AD158,'APH KIC KIA PC'!AC158)</f>
        <v/>
      </c>
      <c r="X158" s="22"/>
      <c r="Y158" s="22"/>
      <c r="Z158" s="35" t="s">
        <v>112</v>
      </c>
      <c r="AA158" s="7"/>
      <c r="AB158" s="30" t="s">
        <v>2185</v>
      </c>
      <c r="AC158" s="28">
        <v>1</v>
      </c>
      <c r="AD158" s="28">
        <v>1</v>
      </c>
      <c r="AE158" s="25" t="str">
        <f>'APH KIC KIA PC'!E158</f>
        <v/>
      </c>
      <c r="AF158" s="35" t="s">
        <v>113</v>
      </c>
      <c r="AG158" s="29"/>
      <c r="AH158" s="27" t="str">
        <f>TRIM('APH KIC KIA PC'!D158)</f>
        <v/>
      </c>
      <c r="AI158" s="26">
        <f>'APH KIC KIA PC'!AK158</f>
        <v>0</v>
      </c>
      <c r="AJ158" s="22"/>
      <c r="AK158" s="22"/>
      <c r="AL158" s="35" t="s">
        <v>112</v>
      </c>
    </row>
    <row r="159" spans="1:38" ht="15" x14ac:dyDescent="0.25">
      <c r="A159" s="21">
        <v>155</v>
      </c>
      <c r="B159" s="21" t="str">
        <f>'APH KIC KIA PC'!I159</f>
        <v>Välj…</v>
      </c>
      <c r="C159" s="21" t="str">
        <f>'APH KIC KIA PC'!K159</f>
        <v>Välj…</v>
      </c>
      <c r="D159" s="30">
        <v>100</v>
      </c>
      <c r="E159" s="28">
        <v>4</v>
      </c>
      <c r="F159" s="28">
        <v>1</v>
      </c>
      <c r="G159" s="25" t="str">
        <f>'APH KIC KIA PC'!E159</f>
        <v/>
      </c>
      <c r="H159" s="35" t="s">
        <v>113</v>
      </c>
      <c r="I159" s="29"/>
      <c r="J159" s="27" t="str">
        <f>TRIM('APH KIC KIA PC'!D159)</f>
        <v/>
      </c>
      <c r="K159" s="26" t="e">
        <f>IF('APH KIC KIA PC'!K159=Tabeller!$AI$4,'4. Inköpsdata'!J159,ROUND('APH KIC KIA PC'!AB159,2))</f>
        <v>#VALUE!</v>
      </c>
      <c r="L159" s="22"/>
      <c r="M159" s="22"/>
      <c r="N159" s="35" t="s">
        <v>112</v>
      </c>
      <c r="O159" s="41"/>
      <c r="P159" s="34" t="s">
        <v>2184</v>
      </c>
      <c r="Q159" s="28">
        <v>1</v>
      </c>
      <c r="R159" s="28">
        <v>1</v>
      </c>
      <c r="S159" s="25" t="str">
        <f>'APH KIC KIA PC'!E159</f>
        <v/>
      </c>
      <c r="T159" s="35" t="s">
        <v>113</v>
      </c>
      <c r="U159" s="29"/>
      <c r="V159" s="448" t="str">
        <f>TRIM('APH KIC KIA PC'!D159)</f>
        <v/>
      </c>
      <c r="W159" s="26" t="str">
        <f>IF('APH KIC KIA PC'!AC159="",'APH KIC KIA PC'!AD159,'APH KIC KIA PC'!AC159)</f>
        <v/>
      </c>
      <c r="X159" s="22"/>
      <c r="Y159" s="22"/>
      <c r="Z159" s="35" t="s">
        <v>112</v>
      </c>
      <c r="AA159" s="7"/>
      <c r="AB159" s="30" t="s">
        <v>2185</v>
      </c>
      <c r="AC159" s="28">
        <v>1</v>
      </c>
      <c r="AD159" s="28">
        <v>1</v>
      </c>
      <c r="AE159" s="25" t="str">
        <f>'APH KIC KIA PC'!E159</f>
        <v/>
      </c>
      <c r="AF159" s="35" t="s">
        <v>113</v>
      </c>
      <c r="AG159" s="29"/>
      <c r="AH159" s="27" t="str">
        <f>TRIM('APH KIC KIA PC'!D159)</f>
        <v/>
      </c>
      <c r="AI159" s="26">
        <f>'APH KIC KIA PC'!AK159</f>
        <v>0</v>
      </c>
      <c r="AJ159" s="22"/>
      <c r="AK159" s="22"/>
      <c r="AL159" s="35" t="s">
        <v>112</v>
      </c>
    </row>
    <row r="160" spans="1:38" ht="15" x14ac:dyDescent="0.25">
      <c r="A160" s="21">
        <v>156</v>
      </c>
      <c r="B160" s="21" t="str">
        <f>'APH KIC KIA PC'!I160</f>
        <v>Välj…</v>
      </c>
      <c r="C160" s="21" t="str">
        <f>'APH KIC KIA PC'!K160</f>
        <v>Välj…</v>
      </c>
      <c r="D160" s="30">
        <v>100</v>
      </c>
      <c r="E160" s="28">
        <v>4</v>
      </c>
      <c r="F160" s="28">
        <v>1</v>
      </c>
      <c r="G160" s="25" t="str">
        <f>'APH KIC KIA PC'!E160</f>
        <v/>
      </c>
      <c r="H160" s="35" t="s">
        <v>113</v>
      </c>
      <c r="I160" s="29"/>
      <c r="J160" s="27" t="str">
        <f>TRIM('APH KIC KIA PC'!D160)</f>
        <v/>
      </c>
      <c r="K160" s="26" t="e">
        <f>IF('APH KIC KIA PC'!K160=Tabeller!$AI$4,'4. Inköpsdata'!J160,ROUND('APH KIC KIA PC'!AB160,2))</f>
        <v>#VALUE!</v>
      </c>
      <c r="L160" s="22"/>
      <c r="M160" s="22"/>
      <c r="N160" s="35" t="s">
        <v>112</v>
      </c>
      <c r="O160" s="41"/>
      <c r="P160" s="34" t="s">
        <v>2184</v>
      </c>
      <c r="Q160" s="28">
        <v>1</v>
      </c>
      <c r="R160" s="28">
        <v>1</v>
      </c>
      <c r="S160" s="25" t="str">
        <f>'APH KIC KIA PC'!E160</f>
        <v/>
      </c>
      <c r="T160" s="35" t="s">
        <v>113</v>
      </c>
      <c r="U160" s="29"/>
      <c r="V160" s="448" t="str">
        <f>TRIM('APH KIC KIA PC'!D160)</f>
        <v/>
      </c>
      <c r="W160" s="26" t="str">
        <f>IF('APH KIC KIA PC'!AC160="",'APH KIC KIA PC'!AD160,'APH KIC KIA PC'!AC160)</f>
        <v/>
      </c>
      <c r="X160" s="22"/>
      <c r="Y160" s="22"/>
      <c r="Z160" s="35" t="s">
        <v>112</v>
      </c>
      <c r="AA160" s="7"/>
      <c r="AB160" s="30" t="s">
        <v>2185</v>
      </c>
      <c r="AC160" s="28">
        <v>1</v>
      </c>
      <c r="AD160" s="28">
        <v>1</v>
      </c>
      <c r="AE160" s="25" t="str">
        <f>'APH KIC KIA PC'!E160</f>
        <v/>
      </c>
      <c r="AF160" s="35" t="s">
        <v>113</v>
      </c>
      <c r="AG160" s="29"/>
      <c r="AH160" s="27" t="str">
        <f>TRIM('APH KIC KIA PC'!D160)</f>
        <v/>
      </c>
      <c r="AI160" s="26">
        <f>'APH KIC KIA PC'!AK160</f>
        <v>0</v>
      </c>
      <c r="AJ160" s="22"/>
      <c r="AK160" s="22"/>
      <c r="AL160" s="35" t="s">
        <v>112</v>
      </c>
    </row>
    <row r="161" spans="1:38" ht="15" x14ac:dyDescent="0.25">
      <c r="A161" s="21">
        <v>157</v>
      </c>
      <c r="B161" s="21" t="str">
        <f>'APH KIC KIA PC'!I161</f>
        <v>Välj…</v>
      </c>
      <c r="C161" s="21" t="str">
        <f>'APH KIC KIA PC'!K161</f>
        <v>Välj…</v>
      </c>
      <c r="D161" s="30">
        <v>100</v>
      </c>
      <c r="E161" s="28">
        <v>4</v>
      </c>
      <c r="F161" s="28">
        <v>1</v>
      </c>
      <c r="G161" s="25" t="str">
        <f>'APH KIC KIA PC'!E161</f>
        <v/>
      </c>
      <c r="H161" s="35" t="s">
        <v>113</v>
      </c>
      <c r="I161" s="29"/>
      <c r="J161" s="27" t="str">
        <f>TRIM('APH KIC KIA PC'!D161)</f>
        <v/>
      </c>
      <c r="K161" s="26" t="e">
        <f>IF('APH KIC KIA PC'!K161=Tabeller!$AI$4,'4. Inköpsdata'!J161,ROUND('APH KIC KIA PC'!AB161,2))</f>
        <v>#VALUE!</v>
      </c>
      <c r="L161" s="22"/>
      <c r="M161" s="22"/>
      <c r="N161" s="35" t="s">
        <v>112</v>
      </c>
      <c r="O161" s="41"/>
      <c r="P161" s="34" t="s">
        <v>2184</v>
      </c>
      <c r="Q161" s="28">
        <v>1</v>
      </c>
      <c r="R161" s="28">
        <v>1</v>
      </c>
      <c r="S161" s="25" t="str">
        <f>'APH KIC KIA PC'!E161</f>
        <v/>
      </c>
      <c r="T161" s="35" t="s">
        <v>113</v>
      </c>
      <c r="U161" s="29"/>
      <c r="V161" s="448" t="str">
        <f>TRIM('APH KIC KIA PC'!D161)</f>
        <v/>
      </c>
      <c r="W161" s="26" t="str">
        <f>IF('APH KIC KIA PC'!AC161="",'APH KIC KIA PC'!AD161,'APH KIC KIA PC'!AC161)</f>
        <v/>
      </c>
      <c r="X161" s="22"/>
      <c r="Y161" s="22"/>
      <c r="Z161" s="35" t="s">
        <v>112</v>
      </c>
      <c r="AA161" s="7"/>
      <c r="AB161" s="30" t="s">
        <v>2185</v>
      </c>
      <c r="AC161" s="28">
        <v>1</v>
      </c>
      <c r="AD161" s="28">
        <v>1</v>
      </c>
      <c r="AE161" s="25" t="str">
        <f>'APH KIC KIA PC'!E161</f>
        <v/>
      </c>
      <c r="AF161" s="35" t="s">
        <v>113</v>
      </c>
      <c r="AG161" s="29"/>
      <c r="AH161" s="27" t="str">
        <f>TRIM('APH KIC KIA PC'!D161)</f>
        <v/>
      </c>
      <c r="AI161" s="26">
        <f>'APH KIC KIA PC'!AK161</f>
        <v>0</v>
      </c>
      <c r="AJ161" s="22"/>
      <c r="AK161" s="22"/>
      <c r="AL161" s="35" t="s">
        <v>112</v>
      </c>
    </row>
    <row r="162" spans="1:38" ht="15" x14ac:dyDescent="0.25">
      <c r="A162" s="21">
        <v>158</v>
      </c>
      <c r="B162" s="21" t="str">
        <f>'APH KIC KIA PC'!I162</f>
        <v>Välj…</v>
      </c>
      <c r="C162" s="21" t="str">
        <f>'APH KIC KIA PC'!K162</f>
        <v>Välj…</v>
      </c>
      <c r="D162" s="30">
        <v>100</v>
      </c>
      <c r="E162" s="28">
        <v>4</v>
      </c>
      <c r="F162" s="28">
        <v>1</v>
      </c>
      <c r="G162" s="25" t="str">
        <f>'APH KIC KIA PC'!E162</f>
        <v/>
      </c>
      <c r="H162" s="35" t="s">
        <v>113</v>
      </c>
      <c r="I162" s="29"/>
      <c r="J162" s="27" t="str">
        <f>TRIM('APH KIC KIA PC'!D162)</f>
        <v/>
      </c>
      <c r="K162" s="26" t="e">
        <f>IF('APH KIC KIA PC'!K162=Tabeller!$AI$4,'4. Inköpsdata'!J162,ROUND('APH KIC KIA PC'!AB162,2))</f>
        <v>#VALUE!</v>
      </c>
      <c r="L162" s="22"/>
      <c r="M162" s="22"/>
      <c r="N162" s="35" t="s">
        <v>112</v>
      </c>
      <c r="O162" s="41"/>
      <c r="P162" s="34" t="s">
        <v>2184</v>
      </c>
      <c r="Q162" s="28">
        <v>1</v>
      </c>
      <c r="R162" s="28">
        <v>1</v>
      </c>
      <c r="S162" s="25" t="str">
        <f>'APH KIC KIA PC'!E162</f>
        <v/>
      </c>
      <c r="T162" s="35" t="s">
        <v>113</v>
      </c>
      <c r="U162" s="29"/>
      <c r="V162" s="448" t="str">
        <f>TRIM('APH KIC KIA PC'!D162)</f>
        <v/>
      </c>
      <c r="W162" s="26" t="str">
        <f>IF('APH KIC KIA PC'!AC162="",'APH KIC KIA PC'!AD162,'APH KIC KIA PC'!AC162)</f>
        <v/>
      </c>
      <c r="X162" s="22"/>
      <c r="Y162" s="22"/>
      <c r="Z162" s="35" t="s">
        <v>112</v>
      </c>
      <c r="AA162" s="7"/>
      <c r="AB162" s="30" t="s">
        <v>2185</v>
      </c>
      <c r="AC162" s="28">
        <v>1</v>
      </c>
      <c r="AD162" s="28">
        <v>1</v>
      </c>
      <c r="AE162" s="25" t="str">
        <f>'APH KIC KIA PC'!E162</f>
        <v/>
      </c>
      <c r="AF162" s="35" t="s">
        <v>113</v>
      </c>
      <c r="AG162" s="29"/>
      <c r="AH162" s="27" t="str">
        <f>TRIM('APH KIC KIA PC'!D162)</f>
        <v/>
      </c>
      <c r="AI162" s="26">
        <f>'APH KIC KIA PC'!AK162</f>
        <v>0</v>
      </c>
      <c r="AJ162" s="22"/>
      <c r="AK162" s="22"/>
      <c r="AL162" s="35" t="s">
        <v>112</v>
      </c>
    </row>
    <row r="163" spans="1:38" ht="15" x14ac:dyDescent="0.25">
      <c r="A163" s="21">
        <v>159</v>
      </c>
      <c r="B163" s="21" t="str">
        <f>'APH KIC KIA PC'!I163</f>
        <v>Välj…</v>
      </c>
      <c r="C163" s="21" t="str">
        <f>'APH KIC KIA PC'!K163</f>
        <v>Välj…</v>
      </c>
      <c r="D163" s="30">
        <v>100</v>
      </c>
      <c r="E163" s="28">
        <v>4</v>
      </c>
      <c r="F163" s="28">
        <v>1</v>
      </c>
      <c r="G163" s="25" t="str">
        <f>'APH KIC KIA PC'!E163</f>
        <v/>
      </c>
      <c r="H163" s="35" t="s">
        <v>113</v>
      </c>
      <c r="I163" s="29"/>
      <c r="J163" s="27" t="str">
        <f>TRIM('APH KIC KIA PC'!D163)</f>
        <v/>
      </c>
      <c r="K163" s="26" t="e">
        <f>IF('APH KIC KIA PC'!K163=Tabeller!$AI$4,'4. Inköpsdata'!J163,ROUND('APH KIC KIA PC'!AB163,2))</f>
        <v>#VALUE!</v>
      </c>
      <c r="L163" s="22"/>
      <c r="M163" s="22"/>
      <c r="N163" s="35" t="s">
        <v>112</v>
      </c>
      <c r="O163" s="41"/>
      <c r="P163" s="34" t="s">
        <v>2184</v>
      </c>
      <c r="Q163" s="28">
        <v>1</v>
      </c>
      <c r="R163" s="28">
        <v>1</v>
      </c>
      <c r="S163" s="25" t="str">
        <f>'APH KIC KIA PC'!E163</f>
        <v/>
      </c>
      <c r="T163" s="35" t="s">
        <v>113</v>
      </c>
      <c r="U163" s="29"/>
      <c r="V163" s="448" t="str">
        <f>TRIM('APH KIC KIA PC'!D163)</f>
        <v/>
      </c>
      <c r="W163" s="26" t="str">
        <f>IF('APH KIC KIA PC'!AC163="",'APH KIC KIA PC'!AD163,'APH KIC KIA PC'!AC163)</f>
        <v/>
      </c>
      <c r="X163" s="22"/>
      <c r="Y163" s="22"/>
      <c r="Z163" s="35" t="s">
        <v>112</v>
      </c>
      <c r="AA163" s="7"/>
      <c r="AB163" s="30" t="s">
        <v>2185</v>
      </c>
      <c r="AC163" s="28">
        <v>1</v>
      </c>
      <c r="AD163" s="28">
        <v>1</v>
      </c>
      <c r="AE163" s="25" t="str">
        <f>'APH KIC KIA PC'!E163</f>
        <v/>
      </c>
      <c r="AF163" s="35" t="s">
        <v>113</v>
      </c>
      <c r="AG163" s="29"/>
      <c r="AH163" s="27" t="str">
        <f>TRIM('APH KIC KIA PC'!D163)</f>
        <v/>
      </c>
      <c r="AI163" s="26">
        <f>'APH KIC KIA PC'!AK163</f>
        <v>0</v>
      </c>
      <c r="AJ163" s="22"/>
      <c r="AK163" s="22"/>
      <c r="AL163" s="35" t="s">
        <v>112</v>
      </c>
    </row>
    <row r="164" spans="1:38" ht="15" x14ac:dyDescent="0.25">
      <c r="A164" s="21">
        <v>160</v>
      </c>
      <c r="B164" s="21" t="str">
        <f>'APH KIC KIA PC'!I164</f>
        <v>Välj…</v>
      </c>
      <c r="C164" s="21" t="str">
        <f>'APH KIC KIA PC'!K164</f>
        <v>Välj…</v>
      </c>
      <c r="D164" s="30">
        <v>100</v>
      </c>
      <c r="E164" s="28">
        <v>4</v>
      </c>
      <c r="F164" s="28">
        <v>1</v>
      </c>
      <c r="G164" s="25" t="str">
        <f>'APH KIC KIA PC'!E164</f>
        <v/>
      </c>
      <c r="H164" s="35" t="s">
        <v>113</v>
      </c>
      <c r="I164" s="29"/>
      <c r="J164" s="27" t="str">
        <f>TRIM('APH KIC KIA PC'!D164)</f>
        <v/>
      </c>
      <c r="K164" s="26" t="e">
        <f>IF('APH KIC KIA PC'!K164=Tabeller!$AI$4,'4. Inköpsdata'!J164,ROUND('APH KIC KIA PC'!AB164,2))</f>
        <v>#VALUE!</v>
      </c>
      <c r="L164" s="22"/>
      <c r="M164" s="22"/>
      <c r="N164" s="35" t="s">
        <v>112</v>
      </c>
      <c r="O164" s="41"/>
      <c r="P164" s="34" t="s">
        <v>2184</v>
      </c>
      <c r="Q164" s="28">
        <v>1</v>
      </c>
      <c r="R164" s="28">
        <v>1</v>
      </c>
      <c r="S164" s="25" t="str">
        <f>'APH KIC KIA PC'!E164</f>
        <v/>
      </c>
      <c r="T164" s="35" t="s">
        <v>113</v>
      </c>
      <c r="U164" s="29"/>
      <c r="V164" s="448" t="str">
        <f>TRIM('APH KIC KIA PC'!D164)</f>
        <v/>
      </c>
      <c r="W164" s="26" t="str">
        <f>IF('APH KIC KIA PC'!AC164="",'APH KIC KIA PC'!AD164,'APH KIC KIA PC'!AC164)</f>
        <v/>
      </c>
      <c r="X164" s="22"/>
      <c r="Y164" s="22"/>
      <c r="Z164" s="35" t="s">
        <v>112</v>
      </c>
      <c r="AA164" s="7"/>
      <c r="AB164" s="30" t="s">
        <v>2185</v>
      </c>
      <c r="AC164" s="28">
        <v>1</v>
      </c>
      <c r="AD164" s="28">
        <v>1</v>
      </c>
      <c r="AE164" s="25" t="str">
        <f>'APH KIC KIA PC'!E164</f>
        <v/>
      </c>
      <c r="AF164" s="35" t="s">
        <v>113</v>
      </c>
      <c r="AG164" s="29"/>
      <c r="AH164" s="27" t="str">
        <f>TRIM('APH KIC KIA PC'!D164)</f>
        <v/>
      </c>
      <c r="AI164" s="26">
        <f>'APH KIC KIA PC'!AK164</f>
        <v>0</v>
      </c>
      <c r="AJ164" s="22"/>
      <c r="AK164" s="22"/>
      <c r="AL164" s="35" t="s">
        <v>112</v>
      </c>
    </row>
    <row r="165" spans="1:38" ht="15" x14ac:dyDescent="0.25">
      <c r="A165" s="21">
        <v>161</v>
      </c>
      <c r="B165" s="21" t="str">
        <f>'APH KIC KIA PC'!I165</f>
        <v>Välj…</v>
      </c>
      <c r="C165" s="21" t="str">
        <f>'APH KIC KIA PC'!K165</f>
        <v>Välj…</v>
      </c>
      <c r="D165" s="30">
        <v>100</v>
      </c>
      <c r="E165" s="28">
        <v>4</v>
      </c>
      <c r="F165" s="28">
        <v>1</v>
      </c>
      <c r="G165" s="25" t="str">
        <f>'APH KIC KIA PC'!E165</f>
        <v/>
      </c>
      <c r="H165" s="35" t="s">
        <v>113</v>
      </c>
      <c r="I165" s="29"/>
      <c r="J165" s="27" t="str">
        <f>TRIM('APH KIC KIA PC'!D165)</f>
        <v/>
      </c>
      <c r="K165" s="26" t="e">
        <f>IF('APH KIC KIA PC'!K165=Tabeller!$AI$4,'4. Inköpsdata'!J165,ROUND('APH KIC KIA PC'!AB165,2))</f>
        <v>#VALUE!</v>
      </c>
      <c r="L165" s="22"/>
      <c r="M165" s="22"/>
      <c r="N165" s="35" t="s">
        <v>112</v>
      </c>
      <c r="O165" s="41"/>
      <c r="P165" s="34" t="s">
        <v>2184</v>
      </c>
      <c r="Q165" s="28">
        <v>1</v>
      </c>
      <c r="R165" s="28">
        <v>1</v>
      </c>
      <c r="S165" s="25" t="str">
        <f>'APH KIC KIA PC'!E165</f>
        <v/>
      </c>
      <c r="T165" s="35" t="s">
        <v>113</v>
      </c>
      <c r="U165" s="29"/>
      <c r="V165" s="448" t="str">
        <f>TRIM('APH KIC KIA PC'!D165)</f>
        <v/>
      </c>
      <c r="W165" s="26" t="str">
        <f>IF('APH KIC KIA PC'!AC165="",'APH KIC KIA PC'!AD165,'APH KIC KIA PC'!AC165)</f>
        <v/>
      </c>
      <c r="X165" s="22"/>
      <c r="Y165" s="22"/>
      <c r="Z165" s="35" t="s">
        <v>112</v>
      </c>
      <c r="AA165" s="7"/>
      <c r="AB165" s="30" t="s">
        <v>2185</v>
      </c>
      <c r="AC165" s="28">
        <v>1</v>
      </c>
      <c r="AD165" s="28">
        <v>1</v>
      </c>
      <c r="AE165" s="25" t="str">
        <f>'APH KIC KIA PC'!E165</f>
        <v/>
      </c>
      <c r="AF165" s="35" t="s">
        <v>113</v>
      </c>
      <c r="AG165" s="29"/>
      <c r="AH165" s="27" t="str">
        <f>TRIM('APH KIC KIA PC'!D165)</f>
        <v/>
      </c>
      <c r="AI165" s="26">
        <f>'APH KIC KIA PC'!AK165</f>
        <v>0</v>
      </c>
      <c r="AJ165" s="22"/>
      <c r="AK165" s="22"/>
      <c r="AL165" s="35" t="s">
        <v>112</v>
      </c>
    </row>
    <row r="166" spans="1:38" ht="15" x14ac:dyDescent="0.25">
      <c r="A166" s="21">
        <v>162</v>
      </c>
      <c r="B166" s="21" t="str">
        <f>'APH KIC KIA PC'!I166</f>
        <v>Välj…</v>
      </c>
      <c r="C166" s="21" t="str">
        <f>'APH KIC KIA PC'!K166</f>
        <v>Välj…</v>
      </c>
      <c r="D166" s="30">
        <v>100</v>
      </c>
      <c r="E166" s="28">
        <v>4</v>
      </c>
      <c r="F166" s="28">
        <v>1</v>
      </c>
      <c r="G166" s="25" t="str">
        <f>'APH KIC KIA PC'!E166</f>
        <v/>
      </c>
      <c r="H166" s="35" t="s">
        <v>113</v>
      </c>
      <c r="I166" s="29"/>
      <c r="J166" s="27" t="str">
        <f>TRIM('APH KIC KIA PC'!D166)</f>
        <v/>
      </c>
      <c r="K166" s="26" t="e">
        <f>IF('APH KIC KIA PC'!K166=Tabeller!$AI$4,'4. Inköpsdata'!J166,ROUND('APH KIC KIA PC'!AB166,2))</f>
        <v>#VALUE!</v>
      </c>
      <c r="L166" s="22"/>
      <c r="M166" s="22"/>
      <c r="N166" s="35" t="s">
        <v>112</v>
      </c>
      <c r="O166" s="41"/>
      <c r="P166" s="34" t="s">
        <v>2184</v>
      </c>
      <c r="Q166" s="28">
        <v>1</v>
      </c>
      <c r="R166" s="28">
        <v>1</v>
      </c>
      <c r="S166" s="25" t="str">
        <f>'APH KIC KIA PC'!E166</f>
        <v/>
      </c>
      <c r="T166" s="35" t="s">
        <v>113</v>
      </c>
      <c r="U166" s="29"/>
      <c r="V166" s="448" t="str">
        <f>TRIM('APH KIC KIA PC'!D166)</f>
        <v/>
      </c>
      <c r="W166" s="26" t="str">
        <f>IF('APH KIC KIA PC'!AC166="",'APH KIC KIA PC'!AD166,'APH KIC KIA PC'!AC166)</f>
        <v/>
      </c>
      <c r="X166" s="22"/>
      <c r="Y166" s="22"/>
      <c r="Z166" s="35" t="s">
        <v>112</v>
      </c>
      <c r="AA166" s="7"/>
      <c r="AB166" s="30" t="s">
        <v>2185</v>
      </c>
      <c r="AC166" s="28">
        <v>1</v>
      </c>
      <c r="AD166" s="28">
        <v>1</v>
      </c>
      <c r="AE166" s="25" t="str">
        <f>'APH KIC KIA PC'!E166</f>
        <v/>
      </c>
      <c r="AF166" s="35" t="s">
        <v>113</v>
      </c>
      <c r="AG166" s="29"/>
      <c r="AH166" s="27" t="str">
        <f>TRIM('APH KIC KIA PC'!D166)</f>
        <v/>
      </c>
      <c r="AI166" s="26">
        <f>'APH KIC KIA PC'!AK166</f>
        <v>0</v>
      </c>
      <c r="AJ166" s="22"/>
      <c r="AK166" s="22"/>
      <c r="AL166" s="35" t="s">
        <v>112</v>
      </c>
    </row>
    <row r="167" spans="1:38" ht="15" x14ac:dyDescent="0.25">
      <c r="A167" s="21">
        <v>163</v>
      </c>
      <c r="B167" s="21" t="str">
        <f>'APH KIC KIA PC'!I167</f>
        <v>Välj…</v>
      </c>
      <c r="C167" s="21" t="str">
        <f>'APH KIC KIA PC'!K167</f>
        <v>Välj…</v>
      </c>
      <c r="D167" s="30">
        <v>100</v>
      </c>
      <c r="E167" s="28">
        <v>4</v>
      </c>
      <c r="F167" s="28">
        <v>1</v>
      </c>
      <c r="G167" s="25" t="str">
        <f>'APH KIC KIA PC'!E167</f>
        <v/>
      </c>
      <c r="H167" s="35" t="s">
        <v>113</v>
      </c>
      <c r="I167" s="29"/>
      <c r="J167" s="27" t="str">
        <f>TRIM('APH KIC KIA PC'!D167)</f>
        <v/>
      </c>
      <c r="K167" s="26" t="e">
        <f>IF('APH KIC KIA PC'!K167=Tabeller!$AI$4,'4. Inköpsdata'!J167,ROUND('APH KIC KIA PC'!AB167,2))</f>
        <v>#VALUE!</v>
      </c>
      <c r="L167" s="22"/>
      <c r="M167" s="22"/>
      <c r="N167" s="35" t="s">
        <v>112</v>
      </c>
      <c r="O167" s="41"/>
      <c r="P167" s="34" t="s">
        <v>2184</v>
      </c>
      <c r="Q167" s="28">
        <v>1</v>
      </c>
      <c r="R167" s="28">
        <v>1</v>
      </c>
      <c r="S167" s="25" t="str">
        <f>'APH KIC KIA PC'!E167</f>
        <v/>
      </c>
      <c r="T167" s="35" t="s">
        <v>113</v>
      </c>
      <c r="U167" s="29"/>
      <c r="V167" s="448" t="str">
        <f>TRIM('APH KIC KIA PC'!D167)</f>
        <v/>
      </c>
      <c r="W167" s="26" t="str">
        <f>IF('APH KIC KIA PC'!AC167="",'APH KIC KIA PC'!AD167,'APH KIC KIA PC'!AC167)</f>
        <v/>
      </c>
      <c r="X167" s="22"/>
      <c r="Y167" s="22"/>
      <c r="Z167" s="35" t="s">
        <v>112</v>
      </c>
      <c r="AA167" s="7"/>
      <c r="AB167" s="30" t="s">
        <v>2185</v>
      </c>
      <c r="AC167" s="28">
        <v>1</v>
      </c>
      <c r="AD167" s="28">
        <v>1</v>
      </c>
      <c r="AE167" s="25" t="str">
        <f>'APH KIC KIA PC'!E167</f>
        <v/>
      </c>
      <c r="AF167" s="35" t="s">
        <v>113</v>
      </c>
      <c r="AG167" s="29"/>
      <c r="AH167" s="27" t="str">
        <f>TRIM('APH KIC KIA PC'!D167)</f>
        <v/>
      </c>
      <c r="AI167" s="26">
        <f>'APH KIC KIA PC'!AK167</f>
        <v>0</v>
      </c>
      <c r="AJ167" s="22"/>
      <c r="AK167" s="22"/>
      <c r="AL167" s="35" t="s">
        <v>112</v>
      </c>
    </row>
    <row r="168" spans="1:38" ht="15" x14ac:dyDescent="0.25">
      <c r="A168" s="21">
        <v>164</v>
      </c>
      <c r="B168" s="21" t="str">
        <f>'APH KIC KIA PC'!I168</f>
        <v>Välj…</v>
      </c>
      <c r="C168" s="21" t="str">
        <f>'APH KIC KIA PC'!K168</f>
        <v>Välj…</v>
      </c>
      <c r="D168" s="30">
        <v>100</v>
      </c>
      <c r="E168" s="28">
        <v>4</v>
      </c>
      <c r="F168" s="28">
        <v>1</v>
      </c>
      <c r="G168" s="25" t="str">
        <f>'APH KIC KIA PC'!E168</f>
        <v/>
      </c>
      <c r="H168" s="35" t="s">
        <v>113</v>
      </c>
      <c r="I168" s="29"/>
      <c r="J168" s="27" t="str">
        <f>TRIM('APH KIC KIA PC'!D168)</f>
        <v/>
      </c>
      <c r="K168" s="26" t="e">
        <f>IF('APH KIC KIA PC'!K168=Tabeller!$AI$4,'4. Inköpsdata'!J168,ROUND('APH KIC KIA PC'!AB168,2))</f>
        <v>#VALUE!</v>
      </c>
      <c r="L168" s="22"/>
      <c r="M168" s="22"/>
      <c r="N168" s="35" t="s">
        <v>112</v>
      </c>
      <c r="O168" s="41"/>
      <c r="P168" s="34" t="s">
        <v>2184</v>
      </c>
      <c r="Q168" s="28">
        <v>1</v>
      </c>
      <c r="R168" s="28">
        <v>1</v>
      </c>
      <c r="S168" s="25" t="str">
        <f>'APH KIC KIA PC'!E168</f>
        <v/>
      </c>
      <c r="T168" s="35" t="s">
        <v>113</v>
      </c>
      <c r="U168" s="29"/>
      <c r="V168" s="448" t="str">
        <f>TRIM('APH KIC KIA PC'!D168)</f>
        <v/>
      </c>
      <c r="W168" s="26" t="str">
        <f>IF('APH KIC KIA PC'!AC168="",'APH KIC KIA PC'!AD168,'APH KIC KIA PC'!AC168)</f>
        <v/>
      </c>
      <c r="X168" s="22"/>
      <c r="Y168" s="22"/>
      <c r="Z168" s="35" t="s">
        <v>112</v>
      </c>
      <c r="AA168" s="7"/>
      <c r="AB168" s="30" t="s">
        <v>2185</v>
      </c>
      <c r="AC168" s="28">
        <v>1</v>
      </c>
      <c r="AD168" s="28">
        <v>1</v>
      </c>
      <c r="AE168" s="25" t="str">
        <f>'APH KIC KIA PC'!E168</f>
        <v/>
      </c>
      <c r="AF168" s="35" t="s">
        <v>113</v>
      </c>
      <c r="AG168" s="29"/>
      <c r="AH168" s="27" t="str">
        <f>TRIM('APH KIC KIA PC'!D168)</f>
        <v/>
      </c>
      <c r="AI168" s="26">
        <f>'APH KIC KIA PC'!AK168</f>
        <v>0</v>
      </c>
      <c r="AJ168" s="22"/>
      <c r="AK168" s="22"/>
      <c r="AL168" s="35" t="s">
        <v>112</v>
      </c>
    </row>
    <row r="169" spans="1:38" ht="15" x14ac:dyDescent="0.25">
      <c r="A169" s="21">
        <v>165</v>
      </c>
      <c r="B169" s="21" t="str">
        <f>'APH KIC KIA PC'!I169</f>
        <v>Välj…</v>
      </c>
      <c r="C169" s="21" t="str">
        <f>'APH KIC KIA PC'!K169</f>
        <v>Välj…</v>
      </c>
      <c r="D169" s="30">
        <v>100</v>
      </c>
      <c r="E169" s="28">
        <v>4</v>
      </c>
      <c r="F169" s="28">
        <v>1</v>
      </c>
      <c r="G169" s="25" t="str">
        <f>'APH KIC KIA PC'!E169</f>
        <v/>
      </c>
      <c r="H169" s="35" t="s">
        <v>113</v>
      </c>
      <c r="I169" s="29"/>
      <c r="J169" s="27" t="str">
        <f>TRIM('APH KIC KIA PC'!D169)</f>
        <v/>
      </c>
      <c r="K169" s="26" t="e">
        <f>IF('APH KIC KIA PC'!K169=Tabeller!$AI$4,'4. Inköpsdata'!J169,ROUND('APH KIC KIA PC'!AB169,2))</f>
        <v>#VALUE!</v>
      </c>
      <c r="L169" s="22"/>
      <c r="M169" s="22"/>
      <c r="N169" s="35" t="s">
        <v>112</v>
      </c>
      <c r="O169" s="41"/>
      <c r="P169" s="34" t="s">
        <v>2184</v>
      </c>
      <c r="Q169" s="28">
        <v>1</v>
      </c>
      <c r="R169" s="28">
        <v>1</v>
      </c>
      <c r="S169" s="25" t="str">
        <f>'APH KIC KIA PC'!E169</f>
        <v/>
      </c>
      <c r="T169" s="35" t="s">
        <v>113</v>
      </c>
      <c r="U169" s="29"/>
      <c r="V169" s="448" t="str">
        <f>TRIM('APH KIC KIA PC'!D169)</f>
        <v/>
      </c>
      <c r="W169" s="26" t="str">
        <f>IF('APH KIC KIA PC'!AC169="",'APH KIC KIA PC'!AD169,'APH KIC KIA PC'!AC169)</f>
        <v/>
      </c>
      <c r="X169" s="22"/>
      <c r="Y169" s="22"/>
      <c r="Z169" s="35" t="s">
        <v>112</v>
      </c>
      <c r="AA169" s="7"/>
      <c r="AB169" s="30" t="s">
        <v>2185</v>
      </c>
      <c r="AC169" s="28">
        <v>1</v>
      </c>
      <c r="AD169" s="28">
        <v>1</v>
      </c>
      <c r="AE169" s="25" t="str">
        <f>'APH KIC KIA PC'!E169</f>
        <v/>
      </c>
      <c r="AF169" s="35" t="s">
        <v>113</v>
      </c>
      <c r="AG169" s="29"/>
      <c r="AH169" s="27" t="str">
        <f>TRIM('APH KIC KIA PC'!D169)</f>
        <v/>
      </c>
      <c r="AI169" s="26">
        <f>'APH KIC KIA PC'!AK169</f>
        <v>0</v>
      </c>
      <c r="AJ169" s="22"/>
      <c r="AK169" s="22"/>
      <c r="AL169" s="35" t="s">
        <v>112</v>
      </c>
    </row>
    <row r="170" spans="1:38" ht="15" x14ac:dyDescent="0.25">
      <c r="A170" s="21">
        <v>166</v>
      </c>
      <c r="B170" s="21" t="str">
        <f>'APH KIC KIA PC'!I170</f>
        <v>Välj…</v>
      </c>
      <c r="C170" s="21" t="str">
        <f>'APH KIC KIA PC'!K170</f>
        <v>Välj…</v>
      </c>
      <c r="D170" s="30">
        <v>100</v>
      </c>
      <c r="E170" s="28">
        <v>4</v>
      </c>
      <c r="F170" s="28">
        <v>1</v>
      </c>
      <c r="G170" s="25" t="str">
        <f>'APH KIC KIA PC'!E170</f>
        <v/>
      </c>
      <c r="H170" s="35" t="s">
        <v>113</v>
      </c>
      <c r="I170" s="29"/>
      <c r="J170" s="27" t="str">
        <f>TRIM('APH KIC KIA PC'!D170)</f>
        <v/>
      </c>
      <c r="K170" s="26" t="e">
        <f>IF('APH KIC KIA PC'!K170=Tabeller!$AI$4,'4. Inköpsdata'!J170,ROUND('APH KIC KIA PC'!AB170,2))</f>
        <v>#VALUE!</v>
      </c>
      <c r="L170" s="22"/>
      <c r="M170" s="22"/>
      <c r="N170" s="35" t="s">
        <v>112</v>
      </c>
      <c r="O170" s="41"/>
      <c r="P170" s="34" t="s">
        <v>2184</v>
      </c>
      <c r="Q170" s="28">
        <v>1</v>
      </c>
      <c r="R170" s="28">
        <v>1</v>
      </c>
      <c r="S170" s="25" t="str">
        <f>'APH KIC KIA PC'!E170</f>
        <v/>
      </c>
      <c r="T170" s="35" t="s">
        <v>113</v>
      </c>
      <c r="U170" s="29"/>
      <c r="V170" s="448" t="str">
        <f>TRIM('APH KIC KIA PC'!D170)</f>
        <v/>
      </c>
      <c r="W170" s="26" t="str">
        <f>IF('APH KIC KIA PC'!AC170="",'APH KIC KIA PC'!AD170,'APH KIC KIA PC'!AC170)</f>
        <v/>
      </c>
      <c r="X170" s="22"/>
      <c r="Y170" s="22"/>
      <c r="Z170" s="35" t="s">
        <v>112</v>
      </c>
      <c r="AA170" s="7"/>
      <c r="AB170" s="30" t="s">
        <v>2185</v>
      </c>
      <c r="AC170" s="28">
        <v>1</v>
      </c>
      <c r="AD170" s="28">
        <v>1</v>
      </c>
      <c r="AE170" s="25" t="str">
        <f>'APH KIC KIA PC'!E170</f>
        <v/>
      </c>
      <c r="AF170" s="35" t="s">
        <v>113</v>
      </c>
      <c r="AG170" s="29"/>
      <c r="AH170" s="27" t="str">
        <f>TRIM('APH KIC KIA PC'!D170)</f>
        <v/>
      </c>
      <c r="AI170" s="26">
        <f>'APH KIC KIA PC'!AK170</f>
        <v>0</v>
      </c>
      <c r="AJ170" s="22"/>
      <c r="AK170" s="22"/>
      <c r="AL170" s="35" t="s">
        <v>112</v>
      </c>
    </row>
    <row r="171" spans="1:38" ht="15" x14ac:dyDescent="0.25">
      <c r="A171" s="21">
        <v>167</v>
      </c>
      <c r="B171" s="21" t="str">
        <f>'APH KIC KIA PC'!I171</f>
        <v>Välj…</v>
      </c>
      <c r="C171" s="21" t="str">
        <f>'APH KIC KIA PC'!K171</f>
        <v>Välj…</v>
      </c>
      <c r="D171" s="30">
        <v>100</v>
      </c>
      <c r="E171" s="28">
        <v>4</v>
      </c>
      <c r="F171" s="28">
        <v>1</v>
      </c>
      <c r="G171" s="25" t="str">
        <f>'APH KIC KIA PC'!E171</f>
        <v/>
      </c>
      <c r="H171" s="35" t="s">
        <v>113</v>
      </c>
      <c r="I171" s="29"/>
      <c r="J171" s="27" t="str">
        <f>TRIM('APH KIC KIA PC'!D171)</f>
        <v/>
      </c>
      <c r="K171" s="26" t="e">
        <f>IF('APH KIC KIA PC'!K171=Tabeller!$AI$4,'4. Inköpsdata'!J171,ROUND('APH KIC KIA PC'!AB171,2))</f>
        <v>#VALUE!</v>
      </c>
      <c r="L171" s="22"/>
      <c r="M171" s="22"/>
      <c r="N171" s="35" t="s">
        <v>112</v>
      </c>
      <c r="O171" s="41"/>
      <c r="P171" s="34" t="s">
        <v>2184</v>
      </c>
      <c r="Q171" s="28">
        <v>1</v>
      </c>
      <c r="R171" s="28">
        <v>1</v>
      </c>
      <c r="S171" s="25" t="str">
        <f>'APH KIC KIA PC'!E171</f>
        <v/>
      </c>
      <c r="T171" s="35" t="s">
        <v>113</v>
      </c>
      <c r="U171" s="29"/>
      <c r="V171" s="448" t="str">
        <f>TRIM('APH KIC KIA PC'!D171)</f>
        <v/>
      </c>
      <c r="W171" s="26" t="str">
        <f>IF('APH KIC KIA PC'!AC171="",'APH KIC KIA PC'!AD171,'APH KIC KIA PC'!AC171)</f>
        <v/>
      </c>
      <c r="X171" s="22"/>
      <c r="Y171" s="22"/>
      <c r="Z171" s="35" t="s">
        <v>112</v>
      </c>
      <c r="AA171" s="7"/>
      <c r="AB171" s="30" t="s">
        <v>2185</v>
      </c>
      <c r="AC171" s="28">
        <v>1</v>
      </c>
      <c r="AD171" s="28">
        <v>1</v>
      </c>
      <c r="AE171" s="25" t="str">
        <f>'APH KIC KIA PC'!E171</f>
        <v/>
      </c>
      <c r="AF171" s="35" t="s">
        <v>113</v>
      </c>
      <c r="AG171" s="29"/>
      <c r="AH171" s="27" t="str">
        <f>TRIM('APH KIC KIA PC'!D171)</f>
        <v/>
      </c>
      <c r="AI171" s="26">
        <f>'APH KIC KIA PC'!AK171</f>
        <v>0</v>
      </c>
      <c r="AJ171" s="22"/>
      <c r="AK171" s="22"/>
      <c r="AL171" s="35" t="s">
        <v>112</v>
      </c>
    </row>
    <row r="172" spans="1:38" ht="15" x14ac:dyDescent="0.25">
      <c r="A172" s="21">
        <v>168</v>
      </c>
      <c r="B172" s="21" t="str">
        <f>'APH KIC KIA PC'!I172</f>
        <v>Välj…</v>
      </c>
      <c r="C172" s="21" t="str">
        <f>'APH KIC KIA PC'!K172</f>
        <v>Välj…</v>
      </c>
      <c r="D172" s="30">
        <v>100</v>
      </c>
      <c r="E172" s="28">
        <v>4</v>
      </c>
      <c r="F172" s="28">
        <v>1</v>
      </c>
      <c r="G172" s="25" t="str">
        <f>'APH KIC KIA PC'!E172</f>
        <v/>
      </c>
      <c r="H172" s="35" t="s">
        <v>113</v>
      </c>
      <c r="I172" s="29"/>
      <c r="J172" s="27" t="str">
        <f>TRIM('APH KIC KIA PC'!D172)</f>
        <v/>
      </c>
      <c r="K172" s="26" t="e">
        <f>IF('APH KIC KIA PC'!K172=Tabeller!$AI$4,'4. Inköpsdata'!J172,ROUND('APH KIC KIA PC'!AB172,2))</f>
        <v>#VALUE!</v>
      </c>
      <c r="L172" s="22"/>
      <c r="M172" s="22"/>
      <c r="N172" s="35" t="s">
        <v>112</v>
      </c>
      <c r="O172" s="41"/>
      <c r="P172" s="34" t="s">
        <v>2184</v>
      </c>
      <c r="Q172" s="28">
        <v>1</v>
      </c>
      <c r="R172" s="28">
        <v>1</v>
      </c>
      <c r="S172" s="25" t="str">
        <f>'APH KIC KIA PC'!E172</f>
        <v/>
      </c>
      <c r="T172" s="35" t="s">
        <v>113</v>
      </c>
      <c r="U172" s="29"/>
      <c r="V172" s="448" t="str">
        <f>TRIM('APH KIC KIA PC'!D172)</f>
        <v/>
      </c>
      <c r="W172" s="26" t="str">
        <f>IF('APH KIC KIA PC'!AC172="",'APH KIC KIA PC'!AD172,'APH KIC KIA PC'!AC172)</f>
        <v/>
      </c>
      <c r="X172" s="22"/>
      <c r="Y172" s="22"/>
      <c r="Z172" s="35" t="s">
        <v>112</v>
      </c>
      <c r="AA172" s="7"/>
      <c r="AB172" s="30" t="s">
        <v>2185</v>
      </c>
      <c r="AC172" s="28">
        <v>1</v>
      </c>
      <c r="AD172" s="28">
        <v>1</v>
      </c>
      <c r="AE172" s="25" t="str">
        <f>'APH KIC KIA PC'!E172</f>
        <v/>
      </c>
      <c r="AF172" s="35" t="s">
        <v>113</v>
      </c>
      <c r="AG172" s="29"/>
      <c r="AH172" s="27" t="str">
        <f>TRIM('APH KIC KIA PC'!D172)</f>
        <v/>
      </c>
      <c r="AI172" s="26">
        <f>'APH KIC KIA PC'!AK172</f>
        <v>0</v>
      </c>
      <c r="AJ172" s="22"/>
      <c r="AK172" s="22"/>
      <c r="AL172" s="35" t="s">
        <v>112</v>
      </c>
    </row>
    <row r="173" spans="1:38" ht="15" x14ac:dyDescent="0.25">
      <c r="A173" s="21">
        <v>169</v>
      </c>
      <c r="B173" s="21" t="str">
        <f>'APH KIC KIA PC'!I173</f>
        <v>Välj…</v>
      </c>
      <c r="C173" s="21" t="str">
        <f>'APH KIC KIA PC'!K173</f>
        <v>Välj…</v>
      </c>
      <c r="D173" s="30">
        <v>100</v>
      </c>
      <c r="E173" s="28">
        <v>4</v>
      </c>
      <c r="F173" s="28">
        <v>1</v>
      </c>
      <c r="G173" s="25" t="str">
        <f>'APH KIC KIA PC'!E173</f>
        <v/>
      </c>
      <c r="H173" s="35" t="s">
        <v>113</v>
      </c>
      <c r="I173" s="29"/>
      <c r="J173" s="27" t="str">
        <f>TRIM('APH KIC KIA PC'!D173)</f>
        <v/>
      </c>
      <c r="K173" s="26" t="e">
        <f>IF('APH KIC KIA PC'!K173=Tabeller!$AI$4,'4. Inköpsdata'!J173,ROUND('APH KIC KIA PC'!AB173,2))</f>
        <v>#VALUE!</v>
      </c>
      <c r="L173" s="22"/>
      <c r="M173" s="22"/>
      <c r="N173" s="35" t="s">
        <v>112</v>
      </c>
      <c r="O173" s="41"/>
      <c r="P173" s="34" t="s">
        <v>2184</v>
      </c>
      <c r="Q173" s="28">
        <v>1</v>
      </c>
      <c r="R173" s="28">
        <v>1</v>
      </c>
      <c r="S173" s="25" t="str">
        <f>'APH KIC KIA PC'!E173</f>
        <v/>
      </c>
      <c r="T173" s="35" t="s">
        <v>113</v>
      </c>
      <c r="U173" s="29"/>
      <c r="V173" s="448" t="str">
        <f>TRIM('APH KIC KIA PC'!D173)</f>
        <v/>
      </c>
      <c r="W173" s="26" t="str">
        <f>IF('APH KIC KIA PC'!AC173="",'APH KIC KIA PC'!AD173,'APH KIC KIA PC'!AC173)</f>
        <v/>
      </c>
      <c r="X173" s="22"/>
      <c r="Y173" s="22"/>
      <c r="Z173" s="35" t="s">
        <v>112</v>
      </c>
      <c r="AA173" s="7"/>
      <c r="AB173" s="30" t="s">
        <v>2185</v>
      </c>
      <c r="AC173" s="28">
        <v>1</v>
      </c>
      <c r="AD173" s="28">
        <v>1</v>
      </c>
      <c r="AE173" s="25" t="str">
        <f>'APH KIC KIA PC'!E173</f>
        <v/>
      </c>
      <c r="AF173" s="35" t="s">
        <v>113</v>
      </c>
      <c r="AG173" s="29"/>
      <c r="AH173" s="27" t="str">
        <f>TRIM('APH KIC KIA PC'!D173)</f>
        <v/>
      </c>
      <c r="AI173" s="26">
        <f>'APH KIC KIA PC'!AK173</f>
        <v>0</v>
      </c>
      <c r="AJ173" s="22"/>
      <c r="AK173" s="22"/>
      <c r="AL173" s="35" t="s">
        <v>112</v>
      </c>
    </row>
    <row r="174" spans="1:38" ht="15" x14ac:dyDescent="0.25">
      <c r="A174" s="21">
        <v>170</v>
      </c>
      <c r="B174" s="21" t="str">
        <f>'APH KIC KIA PC'!I174</f>
        <v>Välj…</v>
      </c>
      <c r="C174" s="21" t="str">
        <f>'APH KIC KIA PC'!K174</f>
        <v>Välj…</v>
      </c>
      <c r="D174" s="30">
        <v>100</v>
      </c>
      <c r="E174" s="28">
        <v>4</v>
      </c>
      <c r="F174" s="28">
        <v>1</v>
      </c>
      <c r="G174" s="25" t="str">
        <f>'APH KIC KIA PC'!E174</f>
        <v/>
      </c>
      <c r="H174" s="35" t="s">
        <v>113</v>
      </c>
      <c r="I174" s="29"/>
      <c r="J174" s="27" t="str">
        <f>TRIM('APH KIC KIA PC'!D174)</f>
        <v/>
      </c>
      <c r="K174" s="26" t="e">
        <f>IF('APH KIC KIA PC'!K174=Tabeller!$AI$4,'4. Inköpsdata'!J174,ROUND('APH KIC KIA PC'!AB174,2))</f>
        <v>#VALUE!</v>
      </c>
      <c r="L174" s="22"/>
      <c r="M174" s="22"/>
      <c r="N174" s="35" t="s">
        <v>112</v>
      </c>
      <c r="O174" s="41"/>
      <c r="P174" s="34" t="s">
        <v>2184</v>
      </c>
      <c r="Q174" s="28">
        <v>1</v>
      </c>
      <c r="R174" s="28">
        <v>1</v>
      </c>
      <c r="S174" s="25" t="str">
        <f>'APH KIC KIA PC'!E174</f>
        <v/>
      </c>
      <c r="T174" s="35" t="s">
        <v>113</v>
      </c>
      <c r="U174" s="29"/>
      <c r="V174" s="448" t="str">
        <f>TRIM('APH KIC KIA PC'!D174)</f>
        <v/>
      </c>
      <c r="W174" s="26" t="str">
        <f>IF('APH KIC KIA PC'!AC174="",'APH KIC KIA PC'!AD174,'APH KIC KIA PC'!AC174)</f>
        <v/>
      </c>
      <c r="X174" s="22"/>
      <c r="Y174" s="22"/>
      <c r="Z174" s="35" t="s">
        <v>112</v>
      </c>
      <c r="AA174" s="7"/>
      <c r="AB174" s="30" t="s">
        <v>2185</v>
      </c>
      <c r="AC174" s="28">
        <v>1</v>
      </c>
      <c r="AD174" s="28">
        <v>1</v>
      </c>
      <c r="AE174" s="25" t="str">
        <f>'APH KIC KIA PC'!E174</f>
        <v/>
      </c>
      <c r="AF174" s="35" t="s">
        <v>113</v>
      </c>
      <c r="AG174" s="29"/>
      <c r="AH174" s="27" t="str">
        <f>TRIM('APH KIC KIA PC'!D174)</f>
        <v/>
      </c>
      <c r="AI174" s="26">
        <f>'APH KIC KIA PC'!AK174</f>
        <v>0</v>
      </c>
      <c r="AJ174" s="22"/>
      <c r="AK174" s="22"/>
      <c r="AL174" s="35" t="s">
        <v>112</v>
      </c>
    </row>
    <row r="175" spans="1:38" ht="15" x14ac:dyDescent="0.25">
      <c r="A175" s="21">
        <v>171</v>
      </c>
      <c r="B175" s="21" t="str">
        <f>'APH KIC KIA PC'!I175</f>
        <v>Välj…</v>
      </c>
      <c r="C175" s="21" t="str">
        <f>'APH KIC KIA PC'!K175</f>
        <v>Välj…</v>
      </c>
      <c r="D175" s="30">
        <v>100</v>
      </c>
      <c r="E175" s="28">
        <v>4</v>
      </c>
      <c r="F175" s="28">
        <v>1</v>
      </c>
      <c r="G175" s="25" t="str">
        <f>'APH KIC KIA PC'!E175</f>
        <v/>
      </c>
      <c r="H175" s="35" t="s">
        <v>113</v>
      </c>
      <c r="I175" s="29"/>
      <c r="J175" s="27" t="str">
        <f>TRIM('APH KIC KIA PC'!D175)</f>
        <v/>
      </c>
      <c r="K175" s="26" t="e">
        <f>IF('APH KIC KIA PC'!K175=Tabeller!$AI$4,'4. Inköpsdata'!J175,ROUND('APH KIC KIA PC'!AB175,2))</f>
        <v>#VALUE!</v>
      </c>
      <c r="L175" s="22"/>
      <c r="M175" s="22"/>
      <c r="N175" s="35" t="s">
        <v>112</v>
      </c>
      <c r="O175" s="41"/>
      <c r="P175" s="34" t="s">
        <v>2184</v>
      </c>
      <c r="Q175" s="28">
        <v>1</v>
      </c>
      <c r="R175" s="28">
        <v>1</v>
      </c>
      <c r="S175" s="25" t="str">
        <f>'APH KIC KIA PC'!E175</f>
        <v/>
      </c>
      <c r="T175" s="35" t="s">
        <v>113</v>
      </c>
      <c r="U175" s="29"/>
      <c r="V175" s="448" t="str">
        <f>TRIM('APH KIC KIA PC'!D175)</f>
        <v/>
      </c>
      <c r="W175" s="26" t="str">
        <f>IF('APH KIC KIA PC'!AC175="",'APH KIC KIA PC'!AD175,'APH KIC KIA PC'!AC175)</f>
        <v/>
      </c>
      <c r="X175" s="22"/>
      <c r="Y175" s="22"/>
      <c r="Z175" s="35" t="s">
        <v>112</v>
      </c>
      <c r="AA175" s="7"/>
      <c r="AB175" s="30" t="s">
        <v>2185</v>
      </c>
      <c r="AC175" s="28">
        <v>1</v>
      </c>
      <c r="AD175" s="28">
        <v>1</v>
      </c>
      <c r="AE175" s="25" t="str">
        <f>'APH KIC KIA PC'!E175</f>
        <v/>
      </c>
      <c r="AF175" s="35" t="s">
        <v>113</v>
      </c>
      <c r="AG175" s="29"/>
      <c r="AH175" s="27" t="str">
        <f>TRIM('APH KIC KIA PC'!D175)</f>
        <v/>
      </c>
      <c r="AI175" s="26">
        <f>'APH KIC KIA PC'!AK175</f>
        <v>0</v>
      </c>
      <c r="AJ175" s="22"/>
      <c r="AK175" s="22"/>
      <c r="AL175" s="35" t="s">
        <v>112</v>
      </c>
    </row>
    <row r="176" spans="1:38" ht="15" x14ac:dyDescent="0.25">
      <c r="A176" s="21">
        <v>172</v>
      </c>
      <c r="B176" s="21" t="str">
        <f>'APH KIC KIA PC'!I176</f>
        <v>Välj…</v>
      </c>
      <c r="C176" s="21" t="str">
        <f>'APH KIC KIA PC'!K176</f>
        <v>Välj…</v>
      </c>
      <c r="D176" s="30">
        <v>100</v>
      </c>
      <c r="E176" s="28">
        <v>4</v>
      </c>
      <c r="F176" s="28">
        <v>1</v>
      </c>
      <c r="G176" s="25" t="str">
        <f>'APH KIC KIA PC'!E176</f>
        <v/>
      </c>
      <c r="H176" s="35" t="s">
        <v>113</v>
      </c>
      <c r="I176" s="29"/>
      <c r="J176" s="27" t="str">
        <f>TRIM('APH KIC KIA PC'!D176)</f>
        <v/>
      </c>
      <c r="K176" s="26" t="e">
        <f>IF('APH KIC KIA PC'!K176=Tabeller!$AI$4,'4. Inköpsdata'!J176,ROUND('APH KIC KIA PC'!AB176,2))</f>
        <v>#VALUE!</v>
      </c>
      <c r="L176" s="22"/>
      <c r="M176" s="22"/>
      <c r="N176" s="35" t="s">
        <v>112</v>
      </c>
      <c r="O176" s="41"/>
      <c r="P176" s="34" t="s">
        <v>2184</v>
      </c>
      <c r="Q176" s="28">
        <v>1</v>
      </c>
      <c r="R176" s="28">
        <v>1</v>
      </c>
      <c r="S176" s="25" t="str">
        <f>'APH KIC KIA PC'!E176</f>
        <v/>
      </c>
      <c r="T176" s="35" t="s">
        <v>113</v>
      </c>
      <c r="U176" s="29"/>
      <c r="V176" s="448" t="str">
        <f>TRIM('APH KIC KIA PC'!D176)</f>
        <v/>
      </c>
      <c r="W176" s="26" t="str">
        <f>IF('APH KIC KIA PC'!AC176="",'APH KIC KIA PC'!AD176,'APH KIC KIA PC'!AC176)</f>
        <v/>
      </c>
      <c r="X176" s="22"/>
      <c r="Y176" s="22"/>
      <c r="Z176" s="35" t="s">
        <v>112</v>
      </c>
      <c r="AA176" s="7"/>
      <c r="AB176" s="30" t="s">
        <v>2185</v>
      </c>
      <c r="AC176" s="28">
        <v>1</v>
      </c>
      <c r="AD176" s="28">
        <v>1</v>
      </c>
      <c r="AE176" s="25" t="str">
        <f>'APH KIC KIA PC'!E176</f>
        <v/>
      </c>
      <c r="AF176" s="35" t="s">
        <v>113</v>
      </c>
      <c r="AG176" s="29"/>
      <c r="AH176" s="27" t="str">
        <f>TRIM('APH KIC KIA PC'!D176)</f>
        <v/>
      </c>
      <c r="AI176" s="26">
        <f>'APH KIC KIA PC'!AK176</f>
        <v>0</v>
      </c>
      <c r="AJ176" s="22"/>
      <c r="AK176" s="22"/>
      <c r="AL176" s="35" t="s">
        <v>112</v>
      </c>
    </row>
    <row r="177" spans="1:38" ht="15" x14ac:dyDescent="0.25">
      <c r="A177" s="21">
        <v>173</v>
      </c>
      <c r="B177" s="21" t="str">
        <f>'APH KIC KIA PC'!I177</f>
        <v>Välj…</v>
      </c>
      <c r="C177" s="21" t="str">
        <f>'APH KIC KIA PC'!K177</f>
        <v>Välj…</v>
      </c>
      <c r="D177" s="30">
        <v>100</v>
      </c>
      <c r="E177" s="28">
        <v>4</v>
      </c>
      <c r="F177" s="28">
        <v>1</v>
      </c>
      <c r="G177" s="25" t="str">
        <f>'APH KIC KIA PC'!E177</f>
        <v/>
      </c>
      <c r="H177" s="35" t="s">
        <v>113</v>
      </c>
      <c r="I177" s="29"/>
      <c r="J177" s="27" t="str">
        <f>TRIM('APH KIC KIA PC'!D177)</f>
        <v/>
      </c>
      <c r="K177" s="26" t="e">
        <f>IF('APH KIC KIA PC'!K177=Tabeller!$AI$4,'4. Inköpsdata'!J177,ROUND('APH KIC KIA PC'!AB177,2))</f>
        <v>#VALUE!</v>
      </c>
      <c r="L177" s="22"/>
      <c r="M177" s="22"/>
      <c r="N177" s="35" t="s">
        <v>112</v>
      </c>
      <c r="O177" s="41"/>
      <c r="P177" s="34" t="s">
        <v>2184</v>
      </c>
      <c r="Q177" s="28">
        <v>1</v>
      </c>
      <c r="R177" s="28">
        <v>1</v>
      </c>
      <c r="S177" s="25" t="str">
        <f>'APH KIC KIA PC'!E177</f>
        <v/>
      </c>
      <c r="T177" s="35" t="s">
        <v>113</v>
      </c>
      <c r="U177" s="29"/>
      <c r="V177" s="448" t="str">
        <f>TRIM('APH KIC KIA PC'!D177)</f>
        <v/>
      </c>
      <c r="W177" s="26" t="str">
        <f>IF('APH KIC KIA PC'!AC177="",'APH KIC KIA PC'!AD177,'APH KIC KIA PC'!AC177)</f>
        <v/>
      </c>
      <c r="X177" s="22"/>
      <c r="Y177" s="22"/>
      <c r="Z177" s="35" t="s">
        <v>112</v>
      </c>
      <c r="AA177" s="7"/>
      <c r="AB177" s="30" t="s">
        <v>2185</v>
      </c>
      <c r="AC177" s="28">
        <v>1</v>
      </c>
      <c r="AD177" s="28">
        <v>1</v>
      </c>
      <c r="AE177" s="25" t="str">
        <f>'APH KIC KIA PC'!E177</f>
        <v/>
      </c>
      <c r="AF177" s="35" t="s">
        <v>113</v>
      </c>
      <c r="AG177" s="29"/>
      <c r="AH177" s="27" t="str">
        <f>TRIM('APH KIC KIA PC'!D177)</f>
        <v/>
      </c>
      <c r="AI177" s="26">
        <f>'APH KIC KIA PC'!AK177</f>
        <v>0</v>
      </c>
      <c r="AJ177" s="22"/>
      <c r="AK177" s="22"/>
      <c r="AL177" s="35" t="s">
        <v>112</v>
      </c>
    </row>
    <row r="178" spans="1:38" ht="15" x14ac:dyDescent="0.25">
      <c r="A178" s="21">
        <v>174</v>
      </c>
      <c r="B178" s="21" t="str">
        <f>'APH KIC KIA PC'!I178</f>
        <v>Välj…</v>
      </c>
      <c r="C178" s="21" t="str">
        <f>'APH KIC KIA PC'!K178</f>
        <v>Välj…</v>
      </c>
      <c r="D178" s="30">
        <v>100</v>
      </c>
      <c r="E178" s="28">
        <v>4</v>
      </c>
      <c r="F178" s="28">
        <v>1</v>
      </c>
      <c r="G178" s="25" t="str">
        <f>'APH KIC KIA PC'!E178</f>
        <v/>
      </c>
      <c r="H178" s="35" t="s">
        <v>113</v>
      </c>
      <c r="I178" s="29"/>
      <c r="J178" s="27" t="str">
        <f>TRIM('APH KIC KIA PC'!D178)</f>
        <v/>
      </c>
      <c r="K178" s="26" t="e">
        <f>IF('APH KIC KIA PC'!K178=Tabeller!$AI$4,'4. Inköpsdata'!J178,ROUND('APH KIC KIA PC'!AB178,2))</f>
        <v>#VALUE!</v>
      </c>
      <c r="L178" s="22"/>
      <c r="M178" s="22"/>
      <c r="N178" s="35" t="s">
        <v>112</v>
      </c>
      <c r="O178" s="41"/>
      <c r="P178" s="34" t="s">
        <v>2184</v>
      </c>
      <c r="Q178" s="28">
        <v>1</v>
      </c>
      <c r="R178" s="28">
        <v>1</v>
      </c>
      <c r="S178" s="25" t="str">
        <f>'APH KIC KIA PC'!E178</f>
        <v/>
      </c>
      <c r="T178" s="35" t="s">
        <v>113</v>
      </c>
      <c r="U178" s="29"/>
      <c r="V178" s="448" t="str">
        <f>TRIM('APH KIC KIA PC'!D178)</f>
        <v/>
      </c>
      <c r="W178" s="26" t="str">
        <f>IF('APH KIC KIA PC'!AC178="",'APH KIC KIA PC'!AD178,'APH KIC KIA PC'!AC178)</f>
        <v/>
      </c>
      <c r="X178" s="22"/>
      <c r="Y178" s="22"/>
      <c r="Z178" s="35" t="s">
        <v>112</v>
      </c>
      <c r="AA178" s="7"/>
      <c r="AB178" s="30" t="s">
        <v>2185</v>
      </c>
      <c r="AC178" s="28">
        <v>1</v>
      </c>
      <c r="AD178" s="28">
        <v>1</v>
      </c>
      <c r="AE178" s="25" t="str">
        <f>'APH KIC KIA PC'!E178</f>
        <v/>
      </c>
      <c r="AF178" s="35" t="s">
        <v>113</v>
      </c>
      <c r="AG178" s="29"/>
      <c r="AH178" s="27" t="str">
        <f>TRIM('APH KIC KIA PC'!D178)</f>
        <v/>
      </c>
      <c r="AI178" s="26">
        <f>'APH KIC KIA PC'!AK178</f>
        <v>0</v>
      </c>
      <c r="AJ178" s="22"/>
      <c r="AK178" s="22"/>
      <c r="AL178" s="35" t="s">
        <v>112</v>
      </c>
    </row>
    <row r="179" spans="1:38" ht="15" x14ac:dyDescent="0.25">
      <c r="A179" s="21">
        <v>175</v>
      </c>
      <c r="B179" s="21" t="str">
        <f>'APH KIC KIA PC'!I179</f>
        <v>Välj…</v>
      </c>
      <c r="C179" s="21" t="str">
        <f>'APH KIC KIA PC'!K179</f>
        <v>Välj…</v>
      </c>
      <c r="D179" s="30">
        <v>100</v>
      </c>
      <c r="E179" s="28">
        <v>4</v>
      </c>
      <c r="F179" s="28">
        <v>1</v>
      </c>
      <c r="G179" s="25" t="str">
        <f>'APH KIC KIA PC'!E179</f>
        <v/>
      </c>
      <c r="H179" s="35" t="s">
        <v>113</v>
      </c>
      <c r="I179" s="29"/>
      <c r="J179" s="27" t="str">
        <f>TRIM('APH KIC KIA PC'!D179)</f>
        <v/>
      </c>
      <c r="K179" s="26" t="e">
        <f>IF('APH KIC KIA PC'!K179=Tabeller!$AI$4,'4. Inköpsdata'!J179,ROUND('APH KIC KIA PC'!AB179,2))</f>
        <v>#VALUE!</v>
      </c>
      <c r="L179" s="22"/>
      <c r="M179" s="22"/>
      <c r="N179" s="35" t="s">
        <v>112</v>
      </c>
      <c r="O179" s="41"/>
      <c r="P179" s="34" t="s">
        <v>2184</v>
      </c>
      <c r="Q179" s="28">
        <v>1</v>
      </c>
      <c r="R179" s="28">
        <v>1</v>
      </c>
      <c r="S179" s="25" t="str">
        <f>'APH KIC KIA PC'!E179</f>
        <v/>
      </c>
      <c r="T179" s="35" t="s">
        <v>113</v>
      </c>
      <c r="U179" s="29"/>
      <c r="V179" s="448" t="str">
        <f>TRIM('APH KIC KIA PC'!D179)</f>
        <v/>
      </c>
      <c r="W179" s="26" t="str">
        <f>IF('APH KIC KIA PC'!AC179="",'APH KIC KIA PC'!AD179,'APH KIC KIA PC'!AC179)</f>
        <v/>
      </c>
      <c r="X179" s="22"/>
      <c r="Y179" s="22"/>
      <c r="Z179" s="35" t="s">
        <v>112</v>
      </c>
      <c r="AA179" s="7"/>
      <c r="AB179" s="30" t="s">
        <v>2185</v>
      </c>
      <c r="AC179" s="28">
        <v>1</v>
      </c>
      <c r="AD179" s="28">
        <v>1</v>
      </c>
      <c r="AE179" s="25" t="str">
        <f>'APH KIC KIA PC'!E179</f>
        <v/>
      </c>
      <c r="AF179" s="35" t="s">
        <v>113</v>
      </c>
      <c r="AG179" s="29"/>
      <c r="AH179" s="27" t="str">
        <f>TRIM('APH KIC KIA PC'!D179)</f>
        <v/>
      </c>
      <c r="AI179" s="26">
        <f>'APH KIC KIA PC'!AK179</f>
        <v>0</v>
      </c>
      <c r="AJ179" s="22"/>
      <c r="AK179" s="22"/>
      <c r="AL179" s="35" t="s">
        <v>112</v>
      </c>
    </row>
    <row r="180" spans="1:38" ht="15" x14ac:dyDescent="0.25">
      <c r="A180" s="21">
        <v>176</v>
      </c>
      <c r="B180" s="21" t="str">
        <f>'APH KIC KIA PC'!I180</f>
        <v>Välj…</v>
      </c>
      <c r="C180" s="21" t="str">
        <f>'APH KIC KIA PC'!K180</f>
        <v>Välj…</v>
      </c>
      <c r="D180" s="30">
        <v>100</v>
      </c>
      <c r="E180" s="28">
        <v>4</v>
      </c>
      <c r="F180" s="28">
        <v>1</v>
      </c>
      <c r="G180" s="25" t="str">
        <f>'APH KIC KIA PC'!E180</f>
        <v/>
      </c>
      <c r="H180" s="35" t="s">
        <v>113</v>
      </c>
      <c r="I180" s="29"/>
      <c r="J180" s="27" t="str">
        <f>TRIM('APH KIC KIA PC'!D180)</f>
        <v/>
      </c>
      <c r="K180" s="26" t="e">
        <f>IF('APH KIC KIA PC'!K180=Tabeller!$AI$4,'4. Inköpsdata'!J180,ROUND('APH KIC KIA PC'!AB180,2))</f>
        <v>#VALUE!</v>
      </c>
      <c r="L180" s="22"/>
      <c r="M180" s="22"/>
      <c r="N180" s="35" t="s">
        <v>112</v>
      </c>
      <c r="O180" s="41"/>
      <c r="P180" s="34" t="s">
        <v>2184</v>
      </c>
      <c r="Q180" s="28">
        <v>1</v>
      </c>
      <c r="R180" s="28">
        <v>1</v>
      </c>
      <c r="S180" s="25" t="str">
        <f>'APH KIC KIA PC'!E180</f>
        <v/>
      </c>
      <c r="T180" s="35" t="s">
        <v>113</v>
      </c>
      <c r="U180" s="29"/>
      <c r="V180" s="448" t="str">
        <f>TRIM('APH KIC KIA PC'!D180)</f>
        <v/>
      </c>
      <c r="W180" s="26" t="str">
        <f>IF('APH KIC KIA PC'!AC180="",'APH KIC KIA PC'!AD180,'APH KIC KIA PC'!AC180)</f>
        <v/>
      </c>
      <c r="X180" s="22"/>
      <c r="Y180" s="22"/>
      <c r="Z180" s="35" t="s">
        <v>112</v>
      </c>
      <c r="AA180" s="7"/>
      <c r="AB180" s="30" t="s">
        <v>2185</v>
      </c>
      <c r="AC180" s="28">
        <v>1</v>
      </c>
      <c r="AD180" s="28">
        <v>1</v>
      </c>
      <c r="AE180" s="25" t="str">
        <f>'APH KIC KIA PC'!E180</f>
        <v/>
      </c>
      <c r="AF180" s="35" t="s">
        <v>113</v>
      </c>
      <c r="AG180" s="29"/>
      <c r="AH180" s="27" t="str">
        <f>TRIM('APH KIC KIA PC'!D180)</f>
        <v/>
      </c>
      <c r="AI180" s="26">
        <f>'APH KIC KIA PC'!AK180</f>
        <v>0</v>
      </c>
      <c r="AJ180" s="22"/>
      <c r="AK180" s="22"/>
      <c r="AL180" s="35" t="s">
        <v>112</v>
      </c>
    </row>
    <row r="181" spans="1:38" ht="15" x14ac:dyDescent="0.25">
      <c r="A181" s="21">
        <v>177</v>
      </c>
      <c r="B181" s="21" t="str">
        <f>'APH KIC KIA PC'!I181</f>
        <v>Välj…</v>
      </c>
      <c r="C181" s="21" t="str">
        <f>'APH KIC KIA PC'!K181</f>
        <v>Välj…</v>
      </c>
      <c r="D181" s="30">
        <v>100</v>
      </c>
      <c r="E181" s="28">
        <v>4</v>
      </c>
      <c r="F181" s="28">
        <v>1</v>
      </c>
      <c r="G181" s="25" t="str">
        <f>'APH KIC KIA PC'!E181</f>
        <v/>
      </c>
      <c r="H181" s="35" t="s">
        <v>113</v>
      </c>
      <c r="I181" s="29"/>
      <c r="J181" s="27" t="str">
        <f>TRIM('APH KIC KIA PC'!D181)</f>
        <v/>
      </c>
      <c r="K181" s="26" t="e">
        <f>IF('APH KIC KIA PC'!K181=Tabeller!$AI$4,'4. Inköpsdata'!J181,ROUND('APH KIC KIA PC'!AB181,2))</f>
        <v>#VALUE!</v>
      </c>
      <c r="L181" s="22"/>
      <c r="M181" s="22"/>
      <c r="N181" s="35" t="s">
        <v>112</v>
      </c>
      <c r="O181" s="41"/>
      <c r="P181" s="34" t="s">
        <v>2184</v>
      </c>
      <c r="Q181" s="28">
        <v>1</v>
      </c>
      <c r="R181" s="28">
        <v>1</v>
      </c>
      <c r="S181" s="25" t="str">
        <f>'APH KIC KIA PC'!E181</f>
        <v/>
      </c>
      <c r="T181" s="35" t="s">
        <v>113</v>
      </c>
      <c r="U181" s="29"/>
      <c r="V181" s="448" t="str">
        <f>TRIM('APH KIC KIA PC'!D181)</f>
        <v/>
      </c>
      <c r="W181" s="26" t="str">
        <f>IF('APH KIC KIA PC'!AC181="",'APH KIC KIA PC'!AD181,'APH KIC KIA PC'!AC181)</f>
        <v/>
      </c>
      <c r="X181" s="22"/>
      <c r="Y181" s="22"/>
      <c r="Z181" s="35" t="s">
        <v>112</v>
      </c>
      <c r="AA181" s="7"/>
      <c r="AB181" s="30" t="s">
        <v>2185</v>
      </c>
      <c r="AC181" s="28">
        <v>1</v>
      </c>
      <c r="AD181" s="28">
        <v>1</v>
      </c>
      <c r="AE181" s="25" t="str">
        <f>'APH KIC KIA PC'!E181</f>
        <v/>
      </c>
      <c r="AF181" s="35" t="s">
        <v>113</v>
      </c>
      <c r="AG181" s="29"/>
      <c r="AH181" s="27" t="str">
        <f>TRIM('APH KIC KIA PC'!D181)</f>
        <v/>
      </c>
      <c r="AI181" s="26">
        <f>'APH KIC KIA PC'!AK181</f>
        <v>0</v>
      </c>
      <c r="AJ181" s="22"/>
      <c r="AK181" s="22"/>
      <c r="AL181" s="35" t="s">
        <v>112</v>
      </c>
    </row>
    <row r="182" spans="1:38" ht="15" x14ac:dyDescent="0.25">
      <c r="A182" s="21">
        <v>178</v>
      </c>
      <c r="B182" s="21" t="str">
        <f>'APH KIC KIA PC'!I182</f>
        <v>Välj…</v>
      </c>
      <c r="C182" s="21" t="str">
        <f>'APH KIC KIA PC'!K182</f>
        <v>Välj…</v>
      </c>
      <c r="D182" s="30">
        <v>100</v>
      </c>
      <c r="E182" s="28">
        <v>4</v>
      </c>
      <c r="F182" s="28">
        <v>1</v>
      </c>
      <c r="G182" s="25" t="str">
        <f>'APH KIC KIA PC'!E182</f>
        <v/>
      </c>
      <c r="H182" s="35" t="s">
        <v>113</v>
      </c>
      <c r="I182" s="29"/>
      <c r="J182" s="27" t="str">
        <f>TRIM('APH KIC KIA PC'!D182)</f>
        <v/>
      </c>
      <c r="K182" s="26" t="e">
        <f>IF('APH KIC KIA PC'!K182=Tabeller!$AI$4,'4. Inköpsdata'!J182,ROUND('APH KIC KIA PC'!AB182,2))</f>
        <v>#VALUE!</v>
      </c>
      <c r="L182" s="22"/>
      <c r="M182" s="22"/>
      <c r="N182" s="35" t="s">
        <v>112</v>
      </c>
      <c r="O182" s="41"/>
      <c r="P182" s="34" t="s">
        <v>2184</v>
      </c>
      <c r="Q182" s="28">
        <v>1</v>
      </c>
      <c r="R182" s="28">
        <v>1</v>
      </c>
      <c r="S182" s="25" t="str">
        <f>'APH KIC KIA PC'!E182</f>
        <v/>
      </c>
      <c r="T182" s="35" t="s">
        <v>113</v>
      </c>
      <c r="U182" s="29"/>
      <c r="V182" s="448" t="str">
        <f>TRIM('APH KIC KIA PC'!D182)</f>
        <v/>
      </c>
      <c r="W182" s="26" t="str">
        <f>IF('APH KIC KIA PC'!AC182="",'APH KIC KIA PC'!AD182,'APH KIC KIA PC'!AC182)</f>
        <v/>
      </c>
      <c r="X182" s="22"/>
      <c r="Y182" s="22"/>
      <c r="Z182" s="35" t="s">
        <v>112</v>
      </c>
      <c r="AA182" s="7"/>
      <c r="AB182" s="30" t="s">
        <v>2185</v>
      </c>
      <c r="AC182" s="28">
        <v>1</v>
      </c>
      <c r="AD182" s="28">
        <v>1</v>
      </c>
      <c r="AE182" s="25" t="str">
        <f>'APH KIC KIA PC'!E182</f>
        <v/>
      </c>
      <c r="AF182" s="35" t="s">
        <v>113</v>
      </c>
      <c r="AG182" s="29"/>
      <c r="AH182" s="27" t="str">
        <f>TRIM('APH KIC KIA PC'!D182)</f>
        <v/>
      </c>
      <c r="AI182" s="26">
        <f>'APH KIC KIA PC'!AK182</f>
        <v>0</v>
      </c>
      <c r="AJ182" s="22"/>
      <c r="AK182" s="22"/>
      <c r="AL182" s="35" t="s">
        <v>112</v>
      </c>
    </row>
    <row r="183" spans="1:38" ht="15" x14ac:dyDescent="0.25">
      <c r="A183" s="21">
        <v>179</v>
      </c>
      <c r="B183" s="21" t="str">
        <f>'APH KIC KIA PC'!I183</f>
        <v>Välj…</v>
      </c>
      <c r="C183" s="21" t="str">
        <f>'APH KIC KIA PC'!K183</f>
        <v>Välj…</v>
      </c>
      <c r="D183" s="30">
        <v>100</v>
      </c>
      <c r="E183" s="28">
        <v>4</v>
      </c>
      <c r="F183" s="28">
        <v>1</v>
      </c>
      <c r="G183" s="25" t="str">
        <f>'APH KIC KIA PC'!E183</f>
        <v/>
      </c>
      <c r="H183" s="35" t="s">
        <v>113</v>
      </c>
      <c r="I183" s="29"/>
      <c r="J183" s="27" t="str">
        <f>TRIM('APH KIC KIA PC'!D183)</f>
        <v/>
      </c>
      <c r="K183" s="26" t="e">
        <f>IF('APH KIC KIA PC'!K183=Tabeller!$AI$4,'4. Inköpsdata'!J183,ROUND('APH KIC KIA PC'!AB183,2))</f>
        <v>#VALUE!</v>
      </c>
      <c r="L183" s="22"/>
      <c r="M183" s="22"/>
      <c r="N183" s="35" t="s">
        <v>112</v>
      </c>
      <c r="O183" s="41"/>
      <c r="P183" s="34" t="s">
        <v>2184</v>
      </c>
      <c r="Q183" s="28">
        <v>1</v>
      </c>
      <c r="R183" s="28">
        <v>1</v>
      </c>
      <c r="S183" s="25" t="str">
        <f>'APH KIC KIA PC'!E183</f>
        <v/>
      </c>
      <c r="T183" s="35" t="s">
        <v>113</v>
      </c>
      <c r="U183" s="29"/>
      <c r="V183" s="448" t="str">
        <f>TRIM('APH KIC KIA PC'!D183)</f>
        <v/>
      </c>
      <c r="W183" s="26" t="str">
        <f>IF('APH KIC KIA PC'!AC183="",'APH KIC KIA PC'!AD183,'APH KIC KIA PC'!AC183)</f>
        <v/>
      </c>
      <c r="X183" s="22"/>
      <c r="Y183" s="22"/>
      <c r="Z183" s="35" t="s">
        <v>112</v>
      </c>
      <c r="AA183" s="7"/>
      <c r="AB183" s="30" t="s">
        <v>2185</v>
      </c>
      <c r="AC183" s="28">
        <v>1</v>
      </c>
      <c r="AD183" s="28">
        <v>1</v>
      </c>
      <c r="AE183" s="25" t="str">
        <f>'APH KIC KIA PC'!E183</f>
        <v/>
      </c>
      <c r="AF183" s="35" t="s">
        <v>113</v>
      </c>
      <c r="AG183" s="29"/>
      <c r="AH183" s="27" t="str">
        <f>TRIM('APH KIC KIA PC'!D183)</f>
        <v/>
      </c>
      <c r="AI183" s="26">
        <f>'APH KIC KIA PC'!AK183</f>
        <v>0</v>
      </c>
      <c r="AJ183" s="22"/>
      <c r="AK183" s="22"/>
      <c r="AL183" s="35" t="s">
        <v>112</v>
      </c>
    </row>
    <row r="184" spans="1:38" ht="15" x14ac:dyDescent="0.25">
      <c r="A184" s="21">
        <v>180</v>
      </c>
      <c r="B184" s="21" t="str">
        <f>'APH KIC KIA PC'!I184</f>
        <v>Välj…</v>
      </c>
      <c r="C184" s="21" t="str">
        <f>'APH KIC KIA PC'!K184</f>
        <v>Välj…</v>
      </c>
      <c r="D184" s="30">
        <v>100</v>
      </c>
      <c r="E184" s="28">
        <v>4</v>
      </c>
      <c r="F184" s="28">
        <v>1</v>
      </c>
      <c r="G184" s="25" t="str">
        <f>'APH KIC KIA PC'!E184</f>
        <v/>
      </c>
      <c r="H184" s="35" t="s">
        <v>113</v>
      </c>
      <c r="I184" s="29"/>
      <c r="J184" s="27" t="str">
        <f>TRIM('APH KIC KIA PC'!D184)</f>
        <v/>
      </c>
      <c r="K184" s="26" t="e">
        <f>IF('APH KIC KIA PC'!K184=Tabeller!$AI$4,'4. Inköpsdata'!J184,ROUND('APH KIC KIA PC'!AB184,2))</f>
        <v>#VALUE!</v>
      </c>
      <c r="L184" s="22"/>
      <c r="M184" s="22"/>
      <c r="N184" s="35" t="s">
        <v>112</v>
      </c>
      <c r="O184" s="41"/>
      <c r="P184" s="34" t="s">
        <v>2184</v>
      </c>
      <c r="Q184" s="28">
        <v>1</v>
      </c>
      <c r="R184" s="28">
        <v>1</v>
      </c>
      <c r="S184" s="25" t="str">
        <f>'APH KIC KIA PC'!E184</f>
        <v/>
      </c>
      <c r="T184" s="35" t="s">
        <v>113</v>
      </c>
      <c r="U184" s="29"/>
      <c r="V184" s="448" t="str">
        <f>TRIM('APH KIC KIA PC'!D184)</f>
        <v/>
      </c>
      <c r="W184" s="26" t="str">
        <f>IF('APH KIC KIA PC'!AC184="",'APH KIC KIA PC'!AD184,'APH KIC KIA PC'!AC184)</f>
        <v/>
      </c>
      <c r="X184" s="22"/>
      <c r="Y184" s="22"/>
      <c r="Z184" s="35" t="s">
        <v>112</v>
      </c>
      <c r="AA184" s="7"/>
      <c r="AB184" s="30" t="s">
        <v>2185</v>
      </c>
      <c r="AC184" s="28">
        <v>1</v>
      </c>
      <c r="AD184" s="28">
        <v>1</v>
      </c>
      <c r="AE184" s="25" t="str">
        <f>'APH KIC KIA PC'!E184</f>
        <v/>
      </c>
      <c r="AF184" s="35" t="s">
        <v>113</v>
      </c>
      <c r="AG184" s="29"/>
      <c r="AH184" s="27" t="str">
        <f>TRIM('APH KIC KIA PC'!D184)</f>
        <v/>
      </c>
      <c r="AI184" s="26">
        <f>'APH KIC KIA PC'!AK184</f>
        <v>0</v>
      </c>
      <c r="AJ184" s="22"/>
      <c r="AK184" s="22"/>
      <c r="AL184" s="35" t="s">
        <v>112</v>
      </c>
    </row>
    <row r="185" spans="1:38" ht="15" x14ac:dyDescent="0.25">
      <c r="A185" s="21">
        <v>181</v>
      </c>
      <c r="B185" s="21" t="str">
        <f>'APH KIC KIA PC'!I185</f>
        <v>Välj…</v>
      </c>
      <c r="C185" s="21" t="str">
        <f>'APH KIC KIA PC'!K185</f>
        <v>Välj…</v>
      </c>
      <c r="D185" s="30">
        <v>100</v>
      </c>
      <c r="E185" s="28">
        <v>4</v>
      </c>
      <c r="F185" s="28">
        <v>1</v>
      </c>
      <c r="G185" s="25" t="str">
        <f>'APH KIC KIA PC'!E185</f>
        <v/>
      </c>
      <c r="H185" s="35" t="s">
        <v>113</v>
      </c>
      <c r="I185" s="29"/>
      <c r="J185" s="27" t="str">
        <f>TRIM('APH KIC KIA PC'!D185)</f>
        <v/>
      </c>
      <c r="K185" s="26" t="e">
        <f>IF('APH KIC KIA PC'!K185=Tabeller!$AI$4,'4. Inköpsdata'!J185,ROUND('APH KIC KIA PC'!AB185,2))</f>
        <v>#VALUE!</v>
      </c>
      <c r="L185" s="22"/>
      <c r="M185" s="22"/>
      <c r="N185" s="35" t="s">
        <v>112</v>
      </c>
      <c r="O185" s="41"/>
      <c r="P185" s="34" t="s">
        <v>2184</v>
      </c>
      <c r="Q185" s="28">
        <v>1</v>
      </c>
      <c r="R185" s="28">
        <v>1</v>
      </c>
      <c r="S185" s="25" t="str">
        <f>'APH KIC KIA PC'!E185</f>
        <v/>
      </c>
      <c r="T185" s="35" t="s">
        <v>113</v>
      </c>
      <c r="U185" s="29"/>
      <c r="V185" s="448" t="str">
        <f>TRIM('APH KIC KIA PC'!D185)</f>
        <v/>
      </c>
      <c r="W185" s="26" t="str">
        <f>IF('APH KIC KIA PC'!AC185="",'APH KIC KIA PC'!AD185,'APH KIC KIA PC'!AC185)</f>
        <v/>
      </c>
      <c r="X185" s="22"/>
      <c r="Y185" s="22"/>
      <c r="Z185" s="35" t="s">
        <v>112</v>
      </c>
      <c r="AA185" s="7"/>
      <c r="AB185" s="30" t="s">
        <v>2185</v>
      </c>
      <c r="AC185" s="28">
        <v>1</v>
      </c>
      <c r="AD185" s="28">
        <v>1</v>
      </c>
      <c r="AE185" s="25" t="str">
        <f>'APH KIC KIA PC'!E185</f>
        <v/>
      </c>
      <c r="AF185" s="35" t="s">
        <v>113</v>
      </c>
      <c r="AG185" s="29"/>
      <c r="AH185" s="27" t="str">
        <f>TRIM('APH KIC KIA PC'!D185)</f>
        <v/>
      </c>
      <c r="AI185" s="26">
        <f>'APH KIC KIA PC'!AK185</f>
        <v>0</v>
      </c>
      <c r="AJ185" s="22"/>
      <c r="AK185" s="22"/>
      <c r="AL185" s="35" t="s">
        <v>112</v>
      </c>
    </row>
    <row r="186" spans="1:38" ht="15" x14ac:dyDescent="0.25">
      <c r="A186" s="21">
        <v>182</v>
      </c>
      <c r="B186" s="21" t="str">
        <f>'APH KIC KIA PC'!I186</f>
        <v>Välj…</v>
      </c>
      <c r="C186" s="21" t="str">
        <f>'APH KIC KIA PC'!K186</f>
        <v>Välj…</v>
      </c>
      <c r="D186" s="30">
        <v>100</v>
      </c>
      <c r="E186" s="28">
        <v>4</v>
      </c>
      <c r="F186" s="28">
        <v>1</v>
      </c>
      <c r="G186" s="25" t="str">
        <f>'APH KIC KIA PC'!E186</f>
        <v/>
      </c>
      <c r="H186" s="35" t="s">
        <v>113</v>
      </c>
      <c r="I186" s="29"/>
      <c r="J186" s="27" t="str">
        <f>TRIM('APH KIC KIA PC'!D186)</f>
        <v/>
      </c>
      <c r="K186" s="26" t="e">
        <f>IF('APH KIC KIA PC'!K186=Tabeller!$AI$4,'4. Inköpsdata'!J186,ROUND('APH KIC KIA PC'!AB186,2))</f>
        <v>#VALUE!</v>
      </c>
      <c r="L186" s="22"/>
      <c r="M186" s="22"/>
      <c r="N186" s="35" t="s">
        <v>112</v>
      </c>
      <c r="O186" s="41"/>
      <c r="P186" s="34" t="s">
        <v>2184</v>
      </c>
      <c r="Q186" s="28">
        <v>1</v>
      </c>
      <c r="R186" s="28">
        <v>1</v>
      </c>
      <c r="S186" s="25" t="str">
        <f>'APH KIC KIA PC'!E186</f>
        <v/>
      </c>
      <c r="T186" s="35" t="s">
        <v>113</v>
      </c>
      <c r="U186" s="29"/>
      <c r="V186" s="448" t="str">
        <f>TRIM('APH KIC KIA PC'!D186)</f>
        <v/>
      </c>
      <c r="W186" s="26" t="str">
        <f>IF('APH KIC KIA PC'!AC186="",'APH KIC KIA PC'!AD186,'APH KIC KIA PC'!AC186)</f>
        <v/>
      </c>
      <c r="X186" s="22"/>
      <c r="Y186" s="22"/>
      <c r="Z186" s="35" t="s">
        <v>112</v>
      </c>
      <c r="AA186" s="7"/>
      <c r="AB186" s="30" t="s">
        <v>2185</v>
      </c>
      <c r="AC186" s="28">
        <v>1</v>
      </c>
      <c r="AD186" s="28">
        <v>1</v>
      </c>
      <c r="AE186" s="25" t="str">
        <f>'APH KIC KIA PC'!E186</f>
        <v/>
      </c>
      <c r="AF186" s="35" t="s">
        <v>113</v>
      </c>
      <c r="AG186" s="29"/>
      <c r="AH186" s="27" t="str">
        <f>TRIM('APH KIC KIA PC'!D186)</f>
        <v/>
      </c>
      <c r="AI186" s="26">
        <f>'APH KIC KIA PC'!AK186</f>
        <v>0</v>
      </c>
      <c r="AJ186" s="22"/>
      <c r="AK186" s="22"/>
      <c r="AL186" s="35" t="s">
        <v>112</v>
      </c>
    </row>
    <row r="187" spans="1:38" ht="15" x14ac:dyDescent="0.25">
      <c r="A187" s="21">
        <v>183</v>
      </c>
      <c r="B187" s="21" t="str">
        <f>'APH KIC KIA PC'!I187</f>
        <v>Välj…</v>
      </c>
      <c r="C187" s="21" t="str">
        <f>'APH KIC KIA PC'!K187</f>
        <v>Välj…</v>
      </c>
      <c r="D187" s="30">
        <v>100</v>
      </c>
      <c r="E187" s="28">
        <v>4</v>
      </c>
      <c r="F187" s="28">
        <v>1</v>
      </c>
      <c r="G187" s="25" t="str">
        <f>'APH KIC KIA PC'!E187</f>
        <v/>
      </c>
      <c r="H187" s="35" t="s">
        <v>113</v>
      </c>
      <c r="I187" s="29"/>
      <c r="J187" s="27" t="str">
        <f>TRIM('APH KIC KIA PC'!D187)</f>
        <v/>
      </c>
      <c r="K187" s="26" t="e">
        <f>IF('APH KIC KIA PC'!K187=Tabeller!$AI$4,'4. Inköpsdata'!J187,ROUND('APH KIC KIA PC'!AB187,2))</f>
        <v>#VALUE!</v>
      </c>
      <c r="L187" s="22"/>
      <c r="M187" s="22"/>
      <c r="N187" s="35" t="s">
        <v>112</v>
      </c>
      <c r="O187" s="41"/>
      <c r="P187" s="34" t="s">
        <v>2184</v>
      </c>
      <c r="Q187" s="28">
        <v>1</v>
      </c>
      <c r="R187" s="28">
        <v>1</v>
      </c>
      <c r="S187" s="25" t="str">
        <f>'APH KIC KIA PC'!E187</f>
        <v/>
      </c>
      <c r="T187" s="35" t="s">
        <v>113</v>
      </c>
      <c r="U187" s="29"/>
      <c r="V187" s="448" t="str">
        <f>TRIM('APH KIC KIA PC'!D187)</f>
        <v/>
      </c>
      <c r="W187" s="26" t="str">
        <f>IF('APH KIC KIA PC'!AC187="",'APH KIC KIA PC'!AD187,'APH KIC KIA PC'!AC187)</f>
        <v/>
      </c>
      <c r="X187" s="22"/>
      <c r="Y187" s="22"/>
      <c r="Z187" s="35" t="s">
        <v>112</v>
      </c>
      <c r="AA187" s="7"/>
      <c r="AB187" s="30" t="s">
        <v>2185</v>
      </c>
      <c r="AC187" s="28">
        <v>1</v>
      </c>
      <c r="AD187" s="28">
        <v>1</v>
      </c>
      <c r="AE187" s="25" t="str">
        <f>'APH KIC KIA PC'!E187</f>
        <v/>
      </c>
      <c r="AF187" s="35" t="s">
        <v>113</v>
      </c>
      <c r="AG187" s="29"/>
      <c r="AH187" s="27" t="str">
        <f>TRIM('APH KIC KIA PC'!D187)</f>
        <v/>
      </c>
      <c r="AI187" s="26">
        <f>'APH KIC KIA PC'!AK187</f>
        <v>0</v>
      </c>
      <c r="AJ187" s="22"/>
      <c r="AK187" s="22"/>
      <c r="AL187" s="35" t="s">
        <v>112</v>
      </c>
    </row>
    <row r="188" spans="1:38" ht="15" x14ac:dyDescent="0.25">
      <c r="A188" s="21">
        <v>184</v>
      </c>
      <c r="B188" s="21" t="str">
        <f>'APH KIC KIA PC'!I188</f>
        <v>Välj…</v>
      </c>
      <c r="C188" s="21" t="str">
        <f>'APH KIC KIA PC'!K188</f>
        <v>Välj…</v>
      </c>
      <c r="D188" s="30">
        <v>100</v>
      </c>
      <c r="E188" s="28">
        <v>4</v>
      </c>
      <c r="F188" s="28">
        <v>1</v>
      </c>
      <c r="G188" s="25" t="str">
        <f>'APH KIC KIA PC'!E188</f>
        <v/>
      </c>
      <c r="H188" s="35" t="s">
        <v>113</v>
      </c>
      <c r="I188" s="29"/>
      <c r="J188" s="27" t="str">
        <f>TRIM('APH KIC KIA PC'!D188)</f>
        <v/>
      </c>
      <c r="K188" s="26" t="e">
        <f>IF('APH KIC KIA PC'!K188=Tabeller!$AI$4,'4. Inköpsdata'!J188,ROUND('APH KIC KIA PC'!AB188,2))</f>
        <v>#VALUE!</v>
      </c>
      <c r="L188" s="22"/>
      <c r="M188" s="22"/>
      <c r="N188" s="35" t="s">
        <v>112</v>
      </c>
      <c r="O188" s="41"/>
      <c r="P188" s="34" t="s">
        <v>2184</v>
      </c>
      <c r="Q188" s="28">
        <v>1</v>
      </c>
      <c r="R188" s="28">
        <v>1</v>
      </c>
      <c r="S188" s="25" t="str">
        <f>'APH KIC KIA PC'!E188</f>
        <v/>
      </c>
      <c r="T188" s="35" t="s">
        <v>113</v>
      </c>
      <c r="U188" s="29"/>
      <c r="V188" s="448" t="str">
        <f>TRIM('APH KIC KIA PC'!D188)</f>
        <v/>
      </c>
      <c r="W188" s="26" t="str">
        <f>IF('APH KIC KIA PC'!AC188="",'APH KIC KIA PC'!AD188,'APH KIC KIA PC'!AC188)</f>
        <v/>
      </c>
      <c r="X188" s="22"/>
      <c r="Y188" s="22"/>
      <c r="Z188" s="35" t="s">
        <v>112</v>
      </c>
      <c r="AA188" s="7"/>
      <c r="AB188" s="30" t="s">
        <v>2185</v>
      </c>
      <c r="AC188" s="28">
        <v>1</v>
      </c>
      <c r="AD188" s="28">
        <v>1</v>
      </c>
      <c r="AE188" s="25" t="str">
        <f>'APH KIC KIA PC'!E188</f>
        <v/>
      </c>
      <c r="AF188" s="35" t="s">
        <v>113</v>
      </c>
      <c r="AG188" s="29"/>
      <c r="AH188" s="27" t="str">
        <f>TRIM('APH KIC KIA PC'!D188)</f>
        <v/>
      </c>
      <c r="AI188" s="26">
        <f>'APH KIC KIA PC'!AK188</f>
        <v>0</v>
      </c>
      <c r="AJ188" s="22"/>
      <c r="AK188" s="22"/>
      <c r="AL188" s="35" t="s">
        <v>112</v>
      </c>
    </row>
    <row r="189" spans="1:38" ht="15" x14ac:dyDescent="0.25">
      <c r="A189" s="21">
        <v>185</v>
      </c>
      <c r="B189" s="21" t="str">
        <f>'APH KIC KIA PC'!I189</f>
        <v>Välj…</v>
      </c>
      <c r="C189" s="21" t="str">
        <f>'APH KIC KIA PC'!K189</f>
        <v>Välj…</v>
      </c>
      <c r="D189" s="30">
        <v>100</v>
      </c>
      <c r="E189" s="28">
        <v>4</v>
      </c>
      <c r="F189" s="28">
        <v>1</v>
      </c>
      <c r="G189" s="25" t="str">
        <f>'APH KIC KIA PC'!E189</f>
        <v/>
      </c>
      <c r="H189" s="35" t="s">
        <v>113</v>
      </c>
      <c r="I189" s="29"/>
      <c r="J189" s="27" t="str">
        <f>TRIM('APH KIC KIA PC'!D189)</f>
        <v/>
      </c>
      <c r="K189" s="26" t="e">
        <f>IF('APH KIC KIA PC'!K189=Tabeller!$AI$4,'4. Inköpsdata'!J189,ROUND('APH KIC KIA PC'!AB189,2))</f>
        <v>#VALUE!</v>
      </c>
      <c r="L189" s="22"/>
      <c r="M189" s="22"/>
      <c r="N189" s="35" t="s">
        <v>112</v>
      </c>
      <c r="O189" s="41"/>
      <c r="P189" s="34" t="s">
        <v>2184</v>
      </c>
      <c r="Q189" s="28">
        <v>1</v>
      </c>
      <c r="R189" s="28">
        <v>1</v>
      </c>
      <c r="S189" s="25" t="str">
        <f>'APH KIC KIA PC'!E189</f>
        <v/>
      </c>
      <c r="T189" s="35" t="s">
        <v>113</v>
      </c>
      <c r="U189" s="29"/>
      <c r="V189" s="448" t="str">
        <f>TRIM('APH KIC KIA PC'!D189)</f>
        <v/>
      </c>
      <c r="W189" s="26" t="str">
        <f>IF('APH KIC KIA PC'!AC189="",'APH KIC KIA PC'!AD189,'APH KIC KIA PC'!AC189)</f>
        <v/>
      </c>
      <c r="X189" s="22"/>
      <c r="Y189" s="22"/>
      <c r="Z189" s="35" t="s">
        <v>112</v>
      </c>
      <c r="AA189" s="7"/>
      <c r="AB189" s="30" t="s">
        <v>2185</v>
      </c>
      <c r="AC189" s="28">
        <v>1</v>
      </c>
      <c r="AD189" s="28">
        <v>1</v>
      </c>
      <c r="AE189" s="25" t="str">
        <f>'APH KIC KIA PC'!E189</f>
        <v/>
      </c>
      <c r="AF189" s="35" t="s">
        <v>113</v>
      </c>
      <c r="AG189" s="29"/>
      <c r="AH189" s="27" t="str">
        <f>TRIM('APH KIC KIA PC'!D189)</f>
        <v/>
      </c>
      <c r="AI189" s="26">
        <f>'APH KIC KIA PC'!AK189</f>
        <v>0</v>
      </c>
      <c r="AJ189" s="22"/>
      <c r="AK189" s="22"/>
      <c r="AL189" s="35" t="s">
        <v>112</v>
      </c>
    </row>
    <row r="190" spans="1:38" ht="15" x14ac:dyDescent="0.25">
      <c r="A190" s="21">
        <v>186</v>
      </c>
      <c r="B190" s="21" t="str">
        <f>'APH KIC KIA PC'!I190</f>
        <v>Välj…</v>
      </c>
      <c r="C190" s="21" t="str">
        <f>'APH KIC KIA PC'!K190</f>
        <v>Välj…</v>
      </c>
      <c r="D190" s="30">
        <v>100</v>
      </c>
      <c r="E190" s="28">
        <v>4</v>
      </c>
      <c r="F190" s="28">
        <v>1</v>
      </c>
      <c r="G190" s="25" t="str">
        <f>'APH KIC KIA PC'!E190</f>
        <v/>
      </c>
      <c r="H190" s="35" t="s">
        <v>113</v>
      </c>
      <c r="I190" s="29"/>
      <c r="J190" s="27" t="str">
        <f>TRIM('APH KIC KIA PC'!D190)</f>
        <v/>
      </c>
      <c r="K190" s="26" t="e">
        <f>IF('APH KIC KIA PC'!K190=Tabeller!$AI$4,'4. Inköpsdata'!J190,ROUND('APH KIC KIA PC'!AB190,2))</f>
        <v>#VALUE!</v>
      </c>
      <c r="L190" s="22"/>
      <c r="M190" s="22"/>
      <c r="N190" s="35" t="s">
        <v>112</v>
      </c>
      <c r="O190" s="41"/>
      <c r="P190" s="34" t="s">
        <v>2184</v>
      </c>
      <c r="Q190" s="28">
        <v>1</v>
      </c>
      <c r="R190" s="28">
        <v>1</v>
      </c>
      <c r="S190" s="25" t="str">
        <f>'APH KIC KIA PC'!E190</f>
        <v/>
      </c>
      <c r="T190" s="35" t="s">
        <v>113</v>
      </c>
      <c r="U190" s="29"/>
      <c r="V190" s="448" t="str">
        <f>TRIM('APH KIC KIA PC'!D190)</f>
        <v/>
      </c>
      <c r="W190" s="26" t="str">
        <f>IF('APH KIC KIA PC'!AC190="",'APH KIC KIA PC'!AD190,'APH KIC KIA PC'!AC190)</f>
        <v/>
      </c>
      <c r="X190" s="22"/>
      <c r="Y190" s="22"/>
      <c r="Z190" s="35" t="s">
        <v>112</v>
      </c>
      <c r="AA190" s="7"/>
      <c r="AB190" s="30" t="s">
        <v>2185</v>
      </c>
      <c r="AC190" s="28">
        <v>1</v>
      </c>
      <c r="AD190" s="28">
        <v>1</v>
      </c>
      <c r="AE190" s="25" t="str">
        <f>'APH KIC KIA PC'!E190</f>
        <v/>
      </c>
      <c r="AF190" s="35" t="s">
        <v>113</v>
      </c>
      <c r="AG190" s="29"/>
      <c r="AH190" s="27" t="str">
        <f>TRIM('APH KIC KIA PC'!D190)</f>
        <v/>
      </c>
      <c r="AI190" s="26">
        <f>'APH KIC KIA PC'!AK190</f>
        <v>0</v>
      </c>
      <c r="AJ190" s="22"/>
      <c r="AK190" s="22"/>
      <c r="AL190" s="35" t="s">
        <v>112</v>
      </c>
    </row>
    <row r="191" spans="1:38" ht="15" x14ac:dyDescent="0.25">
      <c r="A191" s="21">
        <v>187</v>
      </c>
      <c r="B191" s="21" t="str">
        <f>'APH KIC KIA PC'!I191</f>
        <v>Välj…</v>
      </c>
      <c r="C191" s="21" t="str">
        <f>'APH KIC KIA PC'!K191</f>
        <v>Välj…</v>
      </c>
      <c r="D191" s="30">
        <v>100</v>
      </c>
      <c r="E191" s="28">
        <v>4</v>
      </c>
      <c r="F191" s="28">
        <v>1</v>
      </c>
      <c r="G191" s="25" t="str">
        <f>'APH KIC KIA PC'!E191</f>
        <v/>
      </c>
      <c r="H191" s="35" t="s">
        <v>113</v>
      </c>
      <c r="I191" s="29"/>
      <c r="J191" s="27" t="str">
        <f>TRIM('APH KIC KIA PC'!D191)</f>
        <v/>
      </c>
      <c r="K191" s="26" t="e">
        <f>IF('APH KIC KIA PC'!K191=Tabeller!$AI$4,'4. Inköpsdata'!J191,ROUND('APH KIC KIA PC'!AB191,2))</f>
        <v>#VALUE!</v>
      </c>
      <c r="L191" s="22"/>
      <c r="M191" s="22"/>
      <c r="N191" s="35" t="s">
        <v>112</v>
      </c>
      <c r="O191" s="41"/>
      <c r="P191" s="34" t="s">
        <v>2184</v>
      </c>
      <c r="Q191" s="28">
        <v>1</v>
      </c>
      <c r="R191" s="28">
        <v>1</v>
      </c>
      <c r="S191" s="25" t="str">
        <f>'APH KIC KIA PC'!E191</f>
        <v/>
      </c>
      <c r="T191" s="35" t="s">
        <v>113</v>
      </c>
      <c r="U191" s="29"/>
      <c r="V191" s="448" t="str">
        <f>TRIM('APH KIC KIA PC'!D191)</f>
        <v/>
      </c>
      <c r="W191" s="26" t="str">
        <f>IF('APH KIC KIA PC'!AC191="",'APH KIC KIA PC'!AD191,'APH KIC KIA PC'!AC191)</f>
        <v/>
      </c>
      <c r="X191" s="22"/>
      <c r="Y191" s="22"/>
      <c r="Z191" s="35" t="s">
        <v>112</v>
      </c>
      <c r="AA191" s="7"/>
      <c r="AB191" s="30" t="s">
        <v>2185</v>
      </c>
      <c r="AC191" s="28">
        <v>1</v>
      </c>
      <c r="AD191" s="28">
        <v>1</v>
      </c>
      <c r="AE191" s="25" t="str">
        <f>'APH KIC KIA PC'!E191</f>
        <v/>
      </c>
      <c r="AF191" s="35" t="s">
        <v>113</v>
      </c>
      <c r="AG191" s="29"/>
      <c r="AH191" s="27" t="str">
        <f>TRIM('APH KIC KIA PC'!D191)</f>
        <v/>
      </c>
      <c r="AI191" s="26">
        <f>'APH KIC KIA PC'!AK191</f>
        <v>0</v>
      </c>
      <c r="AJ191" s="22"/>
      <c r="AK191" s="22"/>
      <c r="AL191" s="35" t="s">
        <v>112</v>
      </c>
    </row>
    <row r="192" spans="1:38" ht="15" x14ac:dyDescent="0.25">
      <c r="A192" s="21">
        <v>188</v>
      </c>
      <c r="B192" s="21" t="str">
        <f>'APH KIC KIA PC'!I192</f>
        <v>Välj…</v>
      </c>
      <c r="C192" s="21" t="str">
        <f>'APH KIC KIA PC'!K192</f>
        <v>Välj…</v>
      </c>
      <c r="D192" s="30">
        <v>100</v>
      </c>
      <c r="E192" s="28">
        <v>4</v>
      </c>
      <c r="F192" s="28">
        <v>1</v>
      </c>
      <c r="G192" s="25" t="str">
        <f>'APH KIC KIA PC'!E192</f>
        <v/>
      </c>
      <c r="H192" s="35" t="s">
        <v>113</v>
      </c>
      <c r="I192" s="29"/>
      <c r="J192" s="27" t="str">
        <f>TRIM('APH KIC KIA PC'!D192)</f>
        <v/>
      </c>
      <c r="K192" s="26" t="e">
        <f>IF('APH KIC KIA PC'!K192=Tabeller!$AI$4,'4. Inköpsdata'!J192,ROUND('APH KIC KIA PC'!AB192,2))</f>
        <v>#VALUE!</v>
      </c>
      <c r="L192" s="22"/>
      <c r="M192" s="22"/>
      <c r="N192" s="35" t="s">
        <v>112</v>
      </c>
      <c r="O192" s="41"/>
      <c r="P192" s="34" t="s">
        <v>2184</v>
      </c>
      <c r="Q192" s="28">
        <v>1</v>
      </c>
      <c r="R192" s="28">
        <v>1</v>
      </c>
      <c r="S192" s="25" t="str">
        <f>'APH KIC KIA PC'!E192</f>
        <v/>
      </c>
      <c r="T192" s="35" t="s">
        <v>113</v>
      </c>
      <c r="U192" s="29"/>
      <c r="V192" s="448" t="str">
        <f>TRIM('APH KIC KIA PC'!D192)</f>
        <v/>
      </c>
      <c r="W192" s="26" t="str">
        <f>IF('APH KIC KIA PC'!AC192="",'APH KIC KIA PC'!AD192,'APH KIC KIA PC'!AC192)</f>
        <v/>
      </c>
      <c r="X192" s="22"/>
      <c r="Y192" s="22"/>
      <c r="Z192" s="35" t="s">
        <v>112</v>
      </c>
      <c r="AA192" s="7"/>
      <c r="AB192" s="30" t="s">
        <v>2185</v>
      </c>
      <c r="AC192" s="28">
        <v>1</v>
      </c>
      <c r="AD192" s="28">
        <v>1</v>
      </c>
      <c r="AE192" s="25" t="str">
        <f>'APH KIC KIA PC'!E192</f>
        <v/>
      </c>
      <c r="AF192" s="35" t="s">
        <v>113</v>
      </c>
      <c r="AG192" s="29"/>
      <c r="AH192" s="27" t="str">
        <f>TRIM('APH KIC KIA PC'!D192)</f>
        <v/>
      </c>
      <c r="AI192" s="26">
        <f>'APH KIC KIA PC'!AK192</f>
        <v>0</v>
      </c>
      <c r="AJ192" s="22"/>
      <c r="AK192" s="22"/>
      <c r="AL192" s="35" t="s">
        <v>112</v>
      </c>
    </row>
    <row r="193" spans="1:38" ht="15" x14ac:dyDescent="0.25">
      <c r="A193" s="21">
        <v>189</v>
      </c>
      <c r="B193" s="21" t="str">
        <f>'APH KIC KIA PC'!I193</f>
        <v>Välj…</v>
      </c>
      <c r="C193" s="21" t="str">
        <f>'APH KIC KIA PC'!K193</f>
        <v>Välj…</v>
      </c>
      <c r="D193" s="30">
        <v>100</v>
      </c>
      <c r="E193" s="28">
        <v>4</v>
      </c>
      <c r="F193" s="28">
        <v>1</v>
      </c>
      <c r="G193" s="25" t="str">
        <f>'APH KIC KIA PC'!E193</f>
        <v/>
      </c>
      <c r="H193" s="35" t="s">
        <v>113</v>
      </c>
      <c r="I193" s="29"/>
      <c r="J193" s="27" t="str">
        <f>TRIM('APH KIC KIA PC'!D193)</f>
        <v/>
      </c>
      <c r="K193" s="26" t="e">
        <f>IF('APH KIC KIA PC'!K193=Tabeller!$AI$4,'4. Inköpsdata'!J193,ROUND('APH KIC KIA PC'!AB193,2))</f>
        <v>#VALUE!</v>
      </c>
      <c r="L193" s="22"/>
      <c r="M193" s="22"/>
      <c r="N193" s="35" t="s">
        <v>112</v>
      </c>
      <c r="O193" s="41"/>
      <c r="P193" s="34" t="s">
        <v>2184</v>
      </c>
      <c r="Q193" s="28">
        <v>1</v>
      </c>
      <c r="R193" s="28">
        <v>1</v>
      </c>
      <c r="S193" s="25" t="str">
        <f>'APH KIC KIA PC'!E193</f>
        <v/>
      </c>
      <c r="T193" s="35" t="s">
        <v>113</v>
      </c>
      <c r="U193" s="29"/>
      <c r="V193" s="448" t="str">
        <f>TRIM('APH KIC KIA PC'!D193)</f>
        <v/>
      </c>
      <c r="W193" s="26" t="str">
        <f>IF('APH KIC KIA PC'!AC193="",'APH KIC KIA PC'!AD193,'APH KIC KIA PC'!AC193)</f>
        <v/>
      </c>
      <c r="X193" s="22"/>
      <c r="Y193" s="22"/>
      <c r="Z193" s="35" t="s">
        <v>112</v>
      </c>
      <c r="AA193" s="7"/>
      <c r="AB193" s="30" t="s">
        <v>2185</v>
      </c>
      <c r="AC193" s="28">
        <v>1</v>
      </c>
      <c r="AD193" s="28">
        <v>1</v>
      </c>
      <c r="AE193" s="25" t="str">
        <f>'APH KIC KIA PC'!E193</f>
        <v/>
      </c>
      <c r="AF193" s="35" t="s">
        <v>113</v>
      </c>
      <c r="AG193" s="29"/>
      <c r="AH193" s="27" t="str">
        <f>TRIM('APH KIC KIA PC'!D193)</f>
        <v/>
      </c>
      <c r="AI193" s="26">
        <f>'APH KIC KIA PC'!AK193</f>
        <v>0</v>
      </c>
      <c r="AJ193" s="22"/>
      <c r="AK193" s="22"/>
      <c r="AL193" s="35" t="s">
        <v>112</v>
      </c>
    </row>
    <row r="194" spans="1:38" ht="15" x14ac:dyDescent="0.25">
      <c r="A194" s="21">
        <v>190</v>
      </c>
      <c r="B194" s="21" t="str">
        <f>'APH KIC KIA PC'!I194</f>
        <v>Välj…</v>
      </c>
      <c r="C194" s="21" t="str">
        <f>'APH KIC KIA PC'!K194</f>
        <v>Välj…</v>
      </c>
      <c r="D194" s="30">
        <v>100</v>
      </c>
      <c r="E194" s="28">
        <v>4</v>
      </c>
      <c r="F194" s="28">
        <v>1</v>
      </c>
      <c r="G194" s="25" t="str">
        <f>'APH KIC KIA PC'!E194</f>
        <v/>
      </c>
      <c r="H194" s="35" t="s">
        <v>113</v>
      </c>
      <c r="I194" s="29"/>
      <c r="J194" s="27" t="str">
        <f>TRIM('APH KIC KIA PC'!D194)</f>
        <v/>
      </c>
      <c r="K194" s="26" t="e">
        <f>IF('APH KIC KIA PC'!K194=Tabeller!$AI$4,'4. Inköpsdata'!J194,ROUND('APH KIC KIA PC'!AB194,2))</f>
        <v>#VALUE!</v>
      </c>
      <c r="L194" s="22"/>
      <c r="M194" s="22"/>
      <c r="N194" s="35" t="s">
        <v>112</v>
      </c>
      <c r="O194" s="41"/>
      <c r="P194" s="34" t="s">
        <v>2184</v>
      </c>
      <c r="Q194" s="28">
        <v>1</v>
      </c>
      <c r="R194" s="28">
        <v>1</v>
      </c>
      <c r="S194" s="25" t="str">
        <f>'APH KIC KIA PC'!E194</f>
        <v/>
      </c>
      <c r="T194" s="35" t="s">
        <v>113</v>
      </c>
      <c r="U194" s="29"/>
      <c r="V194" s="448" t="str">
        <f>TRIM('APH KIC KIA PC'!D194)</f>
        <v/>
      </c>
      <c r="W194" s="26" t="str">
        <f>IF('APH KIC KIA PC'!AC194="",'APH KIC KIA PC'!AD194,'APH KIC KIA PC'!AC194)</f>
        <v/>
      </c>
      <c r="X194" s="22"/>
      <c r="Y194" s="22"/>
      <c r="Z194" s="35" t="s">
        <v>112</v>
      </c>
      <c r="AA194" s="7"/>
      <c r="AB194" s="30" t="s">
        <v>2185</v>
      </c>
      <c r="AC194" s="28">
        <v>1</v>
      </c>
      <c r="AD194" s="28">
        <v>1</v>
      </c>
      <c r="AE194" s="25" t="str">
        <f>'APH KIC KIA PC'!E194</f>
        <v/>
      </c>
      <c r="AF194" s="35" t="s">
        <v>113</v>
      </c>
      <c r="AG194" s="29"/>
      <c r="AH194" s="27" t="str">
        <f>TRIM('APH KIC KIA PC'!D194)</f>
        <v/>
      </c>
      <c r="AI194" s="26">
        <f>'APH KIC KIA PC'!AK194</f>
        <v>0</v>
      </c>
      <c r="AJ194" s="22"/>
      <c r="AK194" s="22"/>
      <c r="AL194" s="35" t="s">
        <v>112</v>
      </c>
    </row>
    <row r="195" spans="1:38" ht="15" x14ac:dyDescent="0.25">
      <c r="A195" s="21">
        <v>191</v>
      </c>
      <c r="B195" s="21" t="str">
        <f>'APH KIC KIA PC'!I195</f>
        <v>Välj…</v>
      </c>
      <c r="C195" s="21" t="str">
        <f>'APH KIC KIA PC'!K195</f>
        <v>Välj…</v>
      </c>
      <c r="D195" s="30">
        <v>100</v>
      </c>
      <c r="E195" s="28">
        <v>4</v>
      </c>
      <c r="F195" s="28">
        <v>1</v>
      </c>
      <c r="G195" s="25" t="str">
        <f>'APH KIC KIA PC'!E195</f>
        <v/>
      </c>
      <c r="H195" s="35" t="s">
        <v>113</v>
      </c>
      <c r="I195" s="29"/>
      <c r="J195" s="27" t="str">
        <f>TRIM('APH KIC KIA PC'!D195)</f>
        <v/>
      </c>
      <c r="K195" s="26" t="e">
        <f>IF('APH KIC KIA PC'!K195=Tabeller!$AI$4,'4. Inköpsdata'!J195,ROUND('APH KIC KIA PC'!AB195,2))</f>
        <v>#VALUE!</v>
      </c>
      <c r="L195" s="22"/>
      <c r="M195" s="22"/>
      <c r="N195" s="35" t="s">
        <v>112</v>
      </c>
      <c r="O195" s="41"/>
      <c r="P195" s="34" t="s">
        <v>2184</v>
      </c>
      <c r="Q195" s="28">
        <v>1</v>
      </c>
      <c r="R195" s="28">
        <v>1</v>
      </c>
      <c r="S195" s="25" t="str">
        <f>'APH KIC KIA PC'!E195</f>
        <v/>
      </c>
      <c r="T195" s="35" t="s">
        <v>113</v>
      </c>
      <c r="U195" s="29"/>
      <c r="V195" s="448" t="str">
        <f>TRIM('APH KIC KIA PC'!D195)</f>
        <v/>
      </c>
      <c r="W195" s="26" t="str">
        <f>IF('APH KIC KIA PC'!AC195="",'APH KIC KIA PC'!AD195,'APH KIC KIA PC'!AC195)</f>
        <v/>
      </c>
      <c r="X195" s="22"/>
      <c r="Y195" s="22"/>
      <c r="Z195" s="35" t="s">
        <v>112</v>
      </c>
      <c r="AA195" s="7"/>
      <c r="AB195" s="30" t="s">
        <v>2185</v>
      </c>
      <c r="AC195" s="28">
        <v>1</v>
      </c>
      <c r="AD195" s="28">
        <v>1</v>
      </c>
      <c r="AE195" s="25" t="str">
        <f>'APH KIC KIA PC'!E195</f>
        <v/>
      </c>
      <c r="AF195" s="35" t="s">
        <v>113</v>
      </c>
      <c r="AG195" s="29"/>
      <c r="AH195" s="27" t="str">
        <f>TRIM('APH KIC KIA PC'!D195)</f>
        <v/>
      </c>
      <c r="AI195" s="26">
        <f>'APH KIC KIA PC'!AK195</f>
        <v>0</v>
      </c>
      <c r="AJ195" s="22"/>
      <c r="AK195" s="22"/>
      <c r="AL195" s="35" t="s">
        <v>112</v>
      </c>
    </row>
    <row r="196" spans="1:38" ht="15" x14ac:dyDescent="0.25">
      <c r="A196" s="21">
        <v>192</v>
      </c>
      <c r="B196" s="21" t="str">
        <f>'APH KIC KIA PC'!I196</f>
        <v>Välj…</v>
      </c>
      <c r="C196" s="21" t="str">
        <f>'APH KIC KIA PC'!K196</f>
        <v>Välj…</v>
      </c>
      <c r="D196" s="30">
        <v>100</v>
      </c>
      <c r="E196" s="28">
        <v>4</v>
      </c>
      <c r="F196" s="28">
        <v>1</v>
      </c>
      <c r="G196" s="25" t="str">
        <f>'APH KIC KIA PC'!E196</f>
        <v/>
      </c>
      <c r="H196" s="35" t="s">
        <v>113</v>
      </c>
      <c r="I196" s="29"/>
      <c r="J196" s="27" t="str">
        <f>TRIM('APH KIC KIA PC'!D196)</f>
        <v/>
      </c>
      <c r="K196" s="26" t="e">
        <f>IF('APH KIC KIA PC'!K196=Tabeller!$AI$4,'4. Inköpsdata'!J196,ROUND('APH KIC KIA PC'!AB196,2))</f>
        <v>#VALUE!</v>
      </c>
      <c r="L196" s="22"/>
      <c r="M196" s="22"/>
      <c r="N196" s="35" t="s">
        <v>112</v>
      </c>
      <c r="O196" s="41"/>
      <c r="P196" s="34" t="s">
        <v>2184</v>
      </c>
      <c r="Q196" s="28">
        <v>1</v>
      </c>
      <c r="R196" s="28">
        <v>1</v>
      </c>
      <c r="S196" s="25" t="str">
        <f>'APH KIC KIA PC'!E196</f>
        <v/>
      </c>
      <c r="T196" s="35" t="s">
        <v>113</v>
      </c>
      <c r="U196" s="29"/>
      <c r="V196" s="448" t="str">
        <f>TRIM('APH KIC KIA PC'!D196)</f>
        <v/>
      </c>
      <c r="W196" s="26" t="str">
        <f>IF('APH KIC KIA PC'!AC196="",'APH KIC KIA PC'!AD196,'APH KIC KIA PC'!AC196)</f>
        <v/>
      </c>
      <c r="X196" s="22"/>
      <c r="Y196" s="22"/>
      <c r="Z196" s="35" t="s">
        <v>112</v>
      </c>
      <c r="AA196" s="7"/>
      <c r="AB196" s="30" t="s">
        <v>2185</v>
      </c>
      <c r="AC196" s="28">
        <v>1</v>
      </c>
      <c r="AD196" s="28">
        <v>1</v>
      </c>
      <c r="AE196" s="25" t="str">
        <f>'APH KIC KIA PC'!E196</f>
        <v/>
      </c>
      <c r="AF196" s="35" t="s">
        <v>113</v>
      </c>
      <c r="AG196" s="29"/>
      <c r="AH196" s="27" t="str">
        <f>TRIM('APH KIC KIA PC'!D196)</f>
        <v/>
      </c>
      <c r="AI196" s="26">
        <f>'APH KIC KIA PC'!AK196</f>
        <v>0</v>
      </c>
      <c r="AJ196" s="22"/>
      <c r="AK196" s="22"/>
      <c r="AL196" s="35" t="s">
        <v>112</v>
      </c>
    </row>
    <row r="197" spans="1:38" ht="15" x14ac:dyDescent="0.25">
      <c r="A197" s="21">
        <v>193</v>
      </c>
      <c r="B197" s="21" t="str">
        <f>'APH KIC KIA PC'!I197</f>
        <v>Välj…</v>
      </c>
      <c r="C197" s="21" t="str">
        <f>'APH KIC KIA PC'!K197</f>
        <v>Välj…</v>
      </c>
      <c r="D197" s="30">
        <v>100</v>
      </c>
      <c r="E197" s="28">
        <v>4</v>
      </c>
      <c r="F197" s="28">
        <v>1</v>
      </c>
      <c r="G197" s="25" t="str">
        <f>'APH KIC KIA PC'!E197</f>
        <v/>
      </c>
      <c r="H197" s="35" t="s">
        <v>113</v>
      </c>
      <c r="I197" s="29"/>
      <c r="J197" s="27" t="str">
        <f>TRIM('APH KIC KIA PC'!D197)</f>
        <v/>
      </c>
      <c r="K197" s="26" t="e">
        <f>IF('APH KIC KIA PC'!K197=Tabeller!$AI$4,'4. Inköpsdata'!J197,ROUND('APH KIC KIA PC'!AB197,2))</f>
        <v>#VALUE!</v>
      </c>
      <c r="L197" s="22"/>
      <c r="M197" s="22"/>
      <c r="N197" s="35" t="s">
        <v>112</v>
      </c>
      <c r="O197" s="41"/>
      <c r="P197" s="34" t="s">
        <v>2184</v>
      </c>
      <c r="Q197" s="28">
        <v>1</v>
      </c>
      <c r="R197" s="28">
        <v>1</v>
      </c>
      <c r="S197" s="25" t="str">
        <f>'APH KIC KIA PC'!E197</f>
        <v/>
      </c>
      <c r="T197" s="35" t="s">
        <v>113</v>
      </c>
      <c r="U197" s="29"/>
      <c r="V197" s="448" t="str">
        <f>TRIM('APH KIC KIA PC'!D197)</f>
        <v/>
      </c>
      <c r="W197" s="26" t="str">
        <f>IF('APH KIC KIA PC'!AC197="",'APH KIC KIA PC'!AD197,'APH KIC KIA PC'!AC197)</f>
        <v/>
      </c>
      <c r="X197" s="22"/>
      <c r="Y197" s="22"/>
      <c r="Z197" s="35" t="s">
        <v>112</v>
      </c>
      <c r="AA197" s="7"/>
      <c r="AB197" s="30" t="s">
        <v>2185</v>
      </c>
      <c r="AC197" s="28">
        <v>1</v>
      </c>
      <c r="AD197" s="28">
        <v>1</v>
      </c>
      <c r="AE197" s="25" t="str">
        <f>'APH KIC KIA PC'!E197</f>
        <v/>
      </c>
      <c r="AF197" s="35" t="s">
        <v>113</v>
      </c>
      <c r="AG197" s="29"/>
      <c r="AH197" s="27" t="str">
        <f>TRIM('APH KIC KIA PC'!D197)</f>
        <v/>
      </c>
      <c r="AI197" s="26">
        <f>'APH KIC KIA PC'!AK197</f>
        <v>0</v>
      </c>
      <c r="AJ197" s="22"/>
      <c r="AK197" s="22"/>
      <c r="AL197" s="35" t="s">
        <v>112</v>
      </c>
    </row>
    <row r="198" spans="1:38" ht="15" x14ac:dyDescent="0.25">
      <c r="A198" s="21">
        <v>194</v>
      </c>
      <c r="B198" s="21" t="str">
        <f>'APH KIC KIA PC'!I198</f>
        <v>Välj…</v>
      </c>
      <c r="C198" s="21" t="str">
        <f>'APH KIC KIA PC'!K198</f>
        <v>Välj…</v>
      </c>
      <c r="D198" s="30">
        <v>100</v>
      </c>
      <c r="E198" s="28">
        <v>4</v>
      </c>
      <c r="F198" s="28">
        <v>1</v>
      </c>
      <c r="G198" s="25" t="str">
        <f>'APH KIC KIA PC'!E198</f>
        <v/>
      </c>
      <c r="H198" s="35" t="s">
        <v>113</v>
      </c>
      <c r="I198" s="29"/>
      <c r="J198" s="27" t="str">
        <f>TRIM('APH KIC KIA PC'!D198)</f>
        <v/>
      </c>
      <c r="K198" s="26" t="e">
        <f>IF('APH KIC KIA PC'!K198=Tabeller!$AI$4,'4. Inköpsdata'!J198,ROUND('APH KIC KIA PC'!AB198,2))</f>
        <v>#VALUE!</v>
      </c>
      <c r="L198" s="22"/>
      <c r="M198" s="22"/>
      <c r="N198" s="35" t="s">
        <v>112</v>
      </c>
      <c r="O198" s="41"/>
      <c r="P198" s="34" t="s">
        <v>2184</v>
      </c>
      <c r="Q198" s="28">
        <v>1</v>
      </c>
      <c r="R198" s="28">
        <v>1</v>
      </c>
      <c r="S198" s="25" t="str">
        <f>'APH KIC KIA PC'!E198</f>
        <v/>
      </c>
      <c r="T198" s="35" t="s">
        <v>113</v>
      </c>
      <c r="U198" s="29"/>
      <c r="V198" s="448" t="str">
        <f>TRIM('APH KIC KIA PC'!D198)</f>
        <v/>
      </c>
      <c r="W198" s="26" t="str">
        <f>IF('APH KIC KIA PC'!AC198="",'APH KIC KIA PC'!AD198,'APH KIC KIA PC'!AC198)</f>
        <v/>
      </c>
      <c r="X198" s="22"/>
      <c r="Y198" s="22"/>
      <c r="Z198" s="35" t="s">
        <v>112</v>
      </c>
      <c r="AA198" s="7"/>
      <c r="AB198" s="30" t="s">
        <v>2185</v>
      </c>
      <c r="AC198" s="28">
        <v>1</v>
      </c>
      <c r="AD198" s="28">
        <v>1</v>
      </c>
      <c r="AE198" s="25" t="str">
        <f>'APH KIC KIA PC'!E198</f>
        <v/>
      </c>
      <c r="AF198" s="35" t="s">
        <v>113</v>
      </c>
      <c r="AG198" s="29"/>
      <c r="AH198" s="27" t="str">
        <f>TRIM('APH KIC KIA PC'!D198)</f>
        <v/>
      </c>
      <c r="AI198" s="26">
        <f>'APH KIC KIA PC'!AK198</f>
        <v>0</v>
      </c>
      <c r="AJ198" s="22"/>
      <c r="AK198" s="22"/>
      <c r="AL198" s="35" t="s">
        <v>112</v>
      </c>
    </row>
    <row r="199" spans="1:38" ht="15" x14ac:dyDescent="0.25">
      <c r="A199" s="21">
        <v>195</v>
      </c>
      <c r="B199" s="21" t="str">
        <f>'APH KIC KIA PC'!I199</f>
        <v>Välj…</v>
      </c>
      <c r="C199" s="21" t="str">
        <f>'APH KIC KIA PC'!K199</f>
        <v>Välj…</v>
      </c>
      <c r="D199" s="30">
        <v>100</v>
      </c>
      <c r="E199" s="28">
        <v>4</v>
      </c>
      <c r="F199" s="28">
        <v>1</v>
      </c>
      <c r="G199" s="25" t="str">
        <f>'APH KIC KIA PC'!E199</f>
        <v/>
      </c>
      <c r="H199" s="35" t="s">
        <v>113</v>
      </c>
      <c r="I199" s="29"/>
      <c r="J199" s="27" t="str">
        <f>TRIM('APH KIC KIA PC'!D199)</f>
        <v/>
      </c>
      <c r="K199" s="26" t="e">
        <f>IF('APH KIC KIA PC'!K199=Tabeller!$AI$4,'4. Inköpsdata'!J199,ROUND('APH KIC KIA PC'!AB199,2))</f>
        <v>#VALUE!</v>
      </c>
      <c r="L199" s="22"/>
      <c r="M199" s="22"/>
      <c r="N199" s="35" t="s">
        <v>112</v>
      </c>
      <c r="O199" s="41"/>
      <c r="P199" s="34" t="s">
        <v>2184</v>
      </c>
      <c r="Q199" s="28">
        <v>1</v>
      </c>
      <c r="R199" s="28">
        <v>1</v>
      </c>
      <c r="S199" s="25" t="str">
        <f>'APH KIC KIA PC'!E199</f>
        <v/>
      </c>
      <c r="T199" s="35" t="s">
        <v>113</v>
      </c>
      <c r="U199" s="29"/>
      <c r="V199" s="448" t="str">
        <f>TRIM('APH KIC KIA PC'!D199)</f>
        <v/>
      </c>
      <c r="W199" s="26" t="str">
        <f>IF('APH KIC KIA PC'!AC199="",'APH KIC KIA PC'!AD199,'APH KIC KIA PC'!AC199)</f>
        <v/>
      </c>
      <c r="X199" s="22"/>
      <c r="Y199" s="22"/>
      <c r="Z199" s="35" t="s">
        <v>112</v>
      </c>
      <c r="AA199" s="7"/>
      <c r="AB199" s="30" t="s">
        <v>2185</v>
      </c>
      <c r="AC199" s="28">
        <v>1</v>
      </c>
      <c r="AD199" s="28">
        <v>1</v>
      </c>
      <c r="AE199" s="25" t="str">
        <f>'APH KIC KIA PC'!E199</f>
        <v/>
      </c>
      <c r="AF199" s="35" t="s">
        <v>113</v>
      </c>
      <c r="AG199" s="29"/>
      <c r="AH199" s="27" t="str">
        <f>TRIM('APH KIC KIA PC'!D199)</f>
        <v/>
      </c>
      <c r="AI199" s="26">
        <f>'APH KIC KIA PC'!AK199</f>
        <v>0</v>
      </c>
      <c r="AJ199" s="22"/>
      <c r="AK199" s="22"/>
      <c r="AL199" s="35" t="s">
        <v>112</v>
      </c>
    </row>
    <row r="200" spans="1:38" ht="15" x14ac:dyDescent="0.25">
      <c r="A200" s="21">
        <v>196</v>
      </c>
      <c r="B200" s="21" t="str">
        <f>'APH KIC KIA PC'!I200</f>
        <v>Välj…</v>
      </c>
      <c r="C200" s="21" t="str">
        <f>'APH KIC KIA PC'!K200</f>
        <v>Välj…</v>
      </c>
      <c r="D200" s="30">
        <v>100</v>
      </c>
      <c r="E200" s="28">
        <v>4</v>
      </c>
      <c r="F200" s="28">
        <v>1</v>
      </c>
      <c r="G200" s="25" t="str">
        <f>'APH KIC KIA PC'!E200</f>
        <v/>
      </c>
      <c r="H200" s="35" t="s">
        <v>113</v>
      </c>
      <c r="I200" s="29"/>
      <c r="J200" s="27" t="str">
        <f>TRIM('APH KIC KIA PC'!D200)</f>
        <v/>
      </c>
      <c r="K200" s="26" t="e">
        <f>IF('APH KIC KIA PC'!K200=Tabeller!$AI$4,'4. Inköpsdata'!J200,ROUND('APH KIC KIA PC'!AB200,2))</f>
        <v>#VALUE!</v>
      </c>
      <c r="L200" s="22"/>
      <c r="M200" s="22"/>
      <c r="N200" s="35" t="s">
        <v>112</v>
      </c>
      <c r="O200" s="41"/>
      <c r="P200" s="34" t="s">
        <v>2184</v>
      </c>
      <c r="Q200" s="28">
        <v>1</v>
      </c>
      <c r="R200" s="28">
        <v>1</v>
      </c>
      <c r="S200" s="25" t="str">
        <f>'APH KIC KIA PC'!E200</f>
        <v/>
      </c>
      <c r="T200" s="35" t="s">
        <v>113</v>
      </c>
      <c r="U200" s="29"/>
      <c r="V200" s="448" t="str">
        <f>TRIM('APH KIC KIA PC'!D200)</f>
        <v/>
      </c>
      <c r="W200" s="26" t="str">
        <f>IF('APH KIC KIA PC'!AC200="",'APH KIC KIA PC'!AD200,'APH KIC KIA PC'!AC200)</f>
        <v/>
      </c>
      <c r="X200" s="22"/>
      <c r="Y200" s="22"/>
      <c r="Z200" s="35" t="s">
        <v>112</v>
      </c>
      <c r="AA200" s="7"/>
      <c r="AB200" s="30" t="s">
        <v>2185</v>
      </c>
      <c r="AC200" s="28">
        <v>1</v>
      </c>
      <c r="AD200" s="28">
        <v>1</v>
      </c>
      <c r="AE200" s="25" t="str">
        <f>'APH KIC KIA PC'!E200</f>
        <v/>
      </c>
      <c r="AF200" s="35" t="s">
        <v>113</v>
      </c>
      <c r="AG200" s="29"/>
      <c r="AH200" s="27" t="str">
        <f>TRIM('APH KIC KIA PC'!D200)</f>
        <v/>
      </c>
      <c r="AI200" s="26">
        <f>'APH KIC KIA PC'!AK200</f>
        <v>0</v>
      </c>
      <c r="AJ200" s="22"/>
      <c r="AK200" s="22"/>
      <c r="AL200" s="35" t="s">
        <v>112</v>
      </c>
    </row>
    <row r="201" spans="1:38" ht="15" x14ac:dyDescent="0.25">
      <c r="A201" s="21">
        <v>197</v>
      </c>
      <c r="B201" s="21" t="str">
        <f>'APH KIC KIA PC'!I201</f>
        <v>Välj…</v>
      </c>
      <c r="C201" s="21" t="str">
        <f>'APH KIC KIA PC'!K201</f>
        <v>Välj…</v>
      </c>
      <c r="D201" s="30">
        <v>100</v>
      </c>
      <c r="E201" s="28">
        <v>4</v>
      </c>
      <c r="F201" s="28">
        <v>1</v>
      </c>
      <c r="G201" s="25" t="str">
        <f>'APH KIC KIA PC'!E201</f>
        <v/>
      </c>
      <c r="H201" s="35" t="s">
        <v>113</v>
      </c>
      <c r="I201" s="29"/>
      <c r="J201" s="27" t="str">
        <f>TRIM('APH KIC KIA PC'!D201)</f>
        <v/>
      </c>
      <c r="K201" s="26" t="e">
        <f>IF('APH KIC KIA PC'!K201=Tabeller!$AI$4,'4. Inköpsdata'!J201,ROUND('APH KIC KIA PC'!AB201,2))</f>
        <v>#VALUE!</v>
      </c>
      <c r="L201" s="22"/>
      <c r="M201" s="22"/>
      <c r="N201" s="35" t="s">
        <v>112</v>
      </c>
      <c r="O201" s="41"/>
      <c r="P201" s="34" t="s">
        <v>2184</v>
      </c>
      <c r="Q201" s="28">
        <v>1</v>
      </c>
      <c r="R201" s="28">
        <v>1</v>
      </c>
      <c r="S201" s="25" t="str">
        <f>'APH KIC KIA PC'!E201</f>
        <v/>
      </c>
      <c r="T201" s="35" t="s">
        <v>113</v>
      </c>
      <c r="U201" s="29"/>
      <c r="V201" s="448" t="str">
        <f>TRIM('APH KIC KIA PC'!D201)</f>
        <v/>
      </c>
      <c r="W201" s="26" t="str">
        <f>IF('APH KIC KIA PC'!AC201="",'APH KIC KIA PC'!AD201,'APH KIC KIA PC'!AC201)</f>
        <v/>
      </c>
      <c r="X201" s="22"/>
      <c r="Y201" s="22"/>
      <c r="Z201" s="35" t="s">
        <v>112</v>
      </c>
      <c r="AA201" s="7"/>
      <c r="AB201" s="30" t="s">
        <v>2185</v>
      </c>
      <c r="AC201" s="28">
        <v>1</v>
      </c>
      <c r="AD201" s="28">
        <v>1</v>
      </c>
      <c r="AE201" s="25" t="str">
        <f>'APH KIC KIA PC'!E201</f>
        <v/>
      </c>
      <c r="AF201" s="35" t="s">
        <v>113</v>
      </c>
      <c r="AG201" s="29"/>
      <c r="AH201" s="27" t="str">
        <f>TRIM('APH KIC KIA PC'!D201)</f>
        <v/>
      </c>
      <c r="AI201" s="26">
        <f>'APH KIC KIA PC'!AK201</f>
        <v>0</v>
      </c>
      <c r="AJ201" s="22"/>
      <c r="AK201" s="22"/>
      <c r="AL201" s="35" t="s">
        <v>112</v>
      </c>
    </row>
    <row r="202" spans="1:38" ht="15" x14ac:dyDescent="0.25">
      <c r="A202" s="21">
        <v>198</v>
      </c>
      <c r="B202" s="21" t="str">
        <f>'APH KIC KIA PC'!I202</f>
        <v>Välj…</v>
      </c>
      <c r="C202" s="21" t="str">
        <f>'APH KIC KIA PC'!K202</f>
        <v>Välj…</v>
      </c>
      <c r="D202" s="30">
        <v>100</v>
      </c>
      <c r="E202" s="28">
        <v>4</v>
      </c>
      <c r="F202" s="28">
        <v>1</v>
      </c>
      <c r="G202" s="25" t="str">
        <f>'APH KIC KIA PC'!E202</f>
        <v/>
      </c>
      <c r="H202" s="35" t="s">
        <v>113</v>
      </c>
      <c r="I202" s="29"/>
      <c r="J202" s="27" t="str">
        <f>TRIM('APH KIC KIA PC'!D202)</f>
        <v/>
      </c>
      <c r="K202" s="26" t="e">
        <f>IF('APH KIC KIA PC'!K202=Tabeller!$AI$4,'4. Inköpsdata'!J202,ROUND('APH KIC KIA PC'!AB202,2))</f>
        <v>#VALUE!</v>
      </c>
      <c r="L202" s="22"/>
      <c r="M202" s="22"/>
      <c r="N202" s="35" t="s">
        <v>112</v>
      </c>
      <c r="O202" s="41"/>
      <c r="P202" s="34" t="s">
        <v>2184</v>
      </c>
      <c r="Q202" s="28">
        <v>1</v>
      </c>
      <c r="R202" s="28">
        <v>1</v>
      </c>
      <c r="S202" s="25" t="str">
        <f>'APH KIC KIA PC'!E202</f>
        <v/>
      </c>
      <c r="T202" s="35" t="s">
        <v>113</v>
      </c>
      <c r="U202" s="29"/>
      <c r="V202" s="448" t="str">
        <f>TRIM('APH KIC KIA PC'!D202)</f>
        <v/>
      </c>
      <c r="W202" s="26" t="str">
        <f>IF('APH KIC KIA PC'!AC202="",'APH KIC KIA PC'!AD202,'APH KIC KIA PC'!AC202)</f>
        <v/>
      </c>
      <c r="X202" s="22"/>
      <c r="Y202" s="22"/>
      <c r="Z202" s="35" t="s">
        <v>112</v>
      </c>
      <c r="AA202" s="7"/>
      <c r="AB202" s="30" t="s">
        <v>2185</v>
      </c>
      <c r="AC202" s="28">
        <v>1</v>
      </c>
      <c r="AD202" s="28">
        <v>1</v>
      </c>
      <c r="AE202" s="25" t="str">
        <f>'APH KIC KIA PC'!E202</f>
        <v/>
      </c>
      <c r="AF202" s="35" t="s">
        <v>113</v>
      </c>
      <c r="AG202" s="29"/>
      <c r="AH202" s="27" t="str">
        <f>TRIM('APH KIC KIA PC'!D202)</f>
        <v/>
      </c>
      <c r="AI202" s="26">
        <f>'APH KIC KIA PC'!AK202</f>
        <v>0</v>
      </c>
      <c r="AJ202" s="22"/>
      <c r="AK202" s="22"/>
      <c r="AL202" s="35" t="s">
        <v>112</v>
      </c>
    </row>
    <row r="203" spans="1:38" ht="15" x14ac:dyDescent="0.25">
      <c r="A203" s="21">
        <v>199</v>
      </c>
      <c r="B203" s="21" t="str">
        <f>'APH KIC KIA PC'!I203</f>
        <v>Välj…</v>
      </c>
      <c r="C203" s="21" t="str">
        <f>'APH KIC KIA PC'!K203</f>
        <v>Välj…</v>
      </c>
      <c r="D203" s="30">
        <v>100</v>
      </c>
      <c r="E203" s="28">
        <v>4</v>
      </c>
      <c r="F203" s="28">
        <v>1</v>
      </c>
      <c r="G203" s="25" t="str">
        <f>'APH KIC KIA PC'!E203</f>
        <v/>
      </c>
      <c r="H203" s="35" t="s">
        <v>113</v>
      </c>
      <c r="I203" s="29"/>
      <c r="J203" s="27" t="str">
        <f>TRIM('APH KIC KIA PC'!D203)</f>
        <v/>
      </c>
      <c r="K203" s="26" t="e">
        <f>IF('APH KIC KIA PC'!K203=Tabeller!$AI$4,'4. Inköpsdata'!J203,ROUND('APH KIC KIA PC'!AB203,2))</f>
        <v>#VALUE!</v>
      </c>
      <c r="L203" s="22"/>
      <c r="M203" s="22"/>
      <c r="N203" s="35" t="s">
        <v>112</v>
      </c>
      <c r="O203" s="41"/>
      <c r="P203" s="34" t="s">
        <v>2184</v>
      </c>
      <c r="Q203" s="28">
        <v>1</v>
      </c>
      <c r="R203" s="28">
        <v>1</v>
      </c>
      <c r="S203" s="25" t="str">
        <f>'APH KIC KIA PC'!E203</f>
        <v/>
      </c>
      <c r="T203" s="35" t="s">
        <v>113</v>
      </c>
      <c r="U203" s="29"/>
      <c r="V203" s="448" t="str">
        <f>TRIM('APH KIC KIA PC'!D203)</f>
        <v/>
      </c>
      <c r="W203" s="26" t="str">
        <f>IF('APH KIC KIA PC'!AC203="",'APH KIC KIA PC'!AD203,'APH KIC KIA PC'!AC203)</f>
        <v/>
      </c>
      <c r="X203" s="22"/>
      <c r="Y203" s="22"/>
      <c r="Z203" s="35" t="s">
        <v>112</v>
      </c>
      <c r="AA203" s="7"/>
      <c r="AB203" s="30" t="s">
        <v>2185</v>
      </c>
      <c r="AC203" s="28">
        <v>1</v>
      </c>
      <c r="AD203" s="28">
        <v>1</v>
      </c>
      <c r="AE203" s="25" t="str">
        <f>'APH KIC KIA PC'!E203</f>
        <v/>
      </c>
      <c r="AF203" s="35" t="s">
        <v>113</v>
      </c>
      <c r="AG203" s="29"/>
      <c r="AH203" s="27" t="str">
        <f>TRIM('APH KIC KIA PC'!D203)</f>
        <v/>
      </c>
      <c r="AI203" s="26">
        <f>'APH KIC KIA PC'!AK203</f>
        <v>0</v>
      </c>
      <c r="AJ203" s="22"/>
      <c r="AK203" s="22"/>
      <c r="AL203" s="35" t="s">
        <v>112</v>
      </c>
    </row>
    <row r="204" spans="1:38" ht="15" x14ac:dyDescent="0.25">
      <c r="A204" s="21">
        <v>200</v>
      </c>
      <c r="B204" s="21" t="str">
        <f>'APH KIC KIA PC'!I204</f>
        <v>Välj…</v>
      </c>
      <c r="C204" s="21" t="str">
        <f>'APH KIC KIA PC'!K204</f>
        <v>Välj…</v>
      </c>
      <c r="D204" s="30">
        <v>100</v>
      </c>
      <c r="E204" s="28">
        <v>4</v>
      </c>
      <c r="F204" s="28">
        <v>1</v>
      </c>
      <c r="G204" s="25" t="str">
        <f>'APH KIC KIA PC'!E204</f>
        <v/>
      </c>
      <c r="H204" s="35" t="s">
        <v>113</v>
      </c>
      <c r="I204" s="29"/>
      <c r="J204" s="27" t="str">
        <f>TRIM('APH KIC KIA PC'!D204)</f>
        <v/>
      </c>
      <c r="K204" s="26" t="e">
        <f>IF('APH KIC KIA PC'!K204=Tabeller!$AI$4,'4. Inköpsdata'!J204,ROUND('APH KIC KIA PC'!AB204,2))</f>
        <v>#VALUE!</v>
      </c>
      <c r="L204" s="22"/>
      <c r="M204" s="22"/>
      <c r="N204" s="35" t="s">
        <v>112</v>
      </c>
      <c r="O204" s="41"/>
      <c r="P204" s="34" t="s">
        <v>2184</v>
      </c>
      <c r="Q204" s="28">
        <v>1</v>
      </c>
      <c r="R204" s="28">
        <v>1</v>
      </c>
      <c r="S204" s="25" t="str">
        <f>'APH KIC KIA PC'!E204</f>
        <v/>
      </c>
      <c r="T204" s="35" t="s">
        <v>113</v>
      </c>
      <c r="U204" s="29"/>
      <c r="V204" s="448" t="str">
        <f>TRIM('APH KIC KIA PC'!D204)</f>
        <v/>
      </c>
      <c r="W204" s="26" t="str">
        <f>IF('APH KIC KIA PC'!AC204="",'APH KIC KIA PC'!AD204,'APH KIC KIA PC'!AC204)</f>
        <v/>
      </c>
      <c r="X204" s="22"/>
      <c r="Y204" s="22"/>
      <c r="Z204" s="35" t="s">
        <v>112</v>
      </c>
      <c r="AA204" s="7"/>
      <c r="AB204" s="30" t="s">
        <v>2185</v>
      </c>
      <c r="AC204" s="28">
        <v>1</v>
      </c>
      <c r="AD204" s="28">
        <v>1</v>
      </c>
      <c r="AE204" s="25" t="str">
        <f>'APH KIC KIA PC'!E204</f>
        <v/>
      </c>
      <c r="AF204" s="35" t="s">
        <v>113</v>
      </c>
      <c r="AG204" s="29"/>
      <c r="AH204" s="27" t="str">
        <f>TRIM('APH KIC KIA PC'!D204)</f>
        <v/>
      </c>
      <c r="AI204" s="26">
        <f>'APH KIC KIA PC'!AK204</f>
        <v>0</v>
      </c>
      <c r="AJ204" s="22"/>
      <c r="AK204" s="22"/>
      <c r="AL204" s="35" t="s">
        <v>112</v>
      </c>
    </row>
  </sheetData>
  <sheetProtection sort="0" autoFilter="0"/>
  <autoFilter ref="A4:AL4" xr:uid="{00000000-0001-0000-0400-000000000000}"/>
  <mergeCells count="3">
    <mergeCell ref="A1:N1"/>
    <mergeCell ref="P1:Z1"/>
    <mergeCell ref="AB1:AL1"/>
  </mergeCells>
  <pageMargins left="0.7" right="0.7" top="0.75" bottom="0.75" header="0.3" footer="0.3"/>
  <pageSetup paperSize="9"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BF8B-82CF-45E6-8C9D-705BCEAB766E}">
  <sheetPr codeName="Sheet22">
    <tabColor theme="5" tint="0.39997558519241921"/>
  </sheetPr>
  <dimension ref="A1:AD100"/>
  <sheetViews>
    <sheetView topLeftCell="H1" zoomScale="90" zoomScaleNormal="90" workbookViewId="0">
      <selection activeCell="C2" sqref="C2"/>
    </sheetView>
  </sheetViews>
  <sheetFormatPr defaultRowHeight="15" x14ac:dyDescent="0.25"/>
  <cols>
    <col min="1" max="1" width="11.85546875" style="312" bestFit="1" customWidth="1"/>
    <col min="2" max="2" width="8" style="312" bestFit="1" customWidth="1"/>
    <col min="3" max="3" width="15.7109375" style="312" bestFit="1" customWidth="1"/>
    <col min="4" max="4" width="20.42578125" style="312" bestFit="1" customWidth="1"/>
    <col min="5" max="5" width="13.5703125" style="312" bestFit="1" customWidth="1"/>
    <col min="6" max="6" width="12.28515625" style="312" bestFit="1" customWidth="1"/>
    <col min="7" max="7" width="63" style="312" bestFit="1" customWidth="1"/>
    <col min="8" max="8" width="16.42578125" style="312" bestFit="1" customWidth="1"/>
    <col min="9" max="9" width="11.5703125" style="312" bestFit="1" customWidth="1"/>
    <col min="10" max="10" width="10" style="312" bestFit="1" customWidth="1"/>
    <col min="11" max="11" width="11" style="312" bestFit="1" customWidth="1"/>
    <col min="12" max="12" width="17.85546875" style="312" bestFit="1" customWidth="1"/>
    <col min="13" max="13" width="16.140625" style="312" bestFit="1" customWidth="1"/>
    <col min="14" max="14" width="27.42578125" style="312" bestFit="1" customWidth="1"/>
    <col min="15" max="15" width="22.5703125" style="312" bestFit="1" customWidth="1"/>
    <col min="16" max="16" width="11.5703125" style="312" bestFit="1" customWidth="1"/>
    <col min="17" max="17" width="5.5703125" style="312" bestFit="1" customWidth="1"/>
    <col min="18" max="18" width="22.140625" style="312" bestFit="1" customWidth="1"/>
    <col min="19" max="19" width="11.42578125" style="312" bestFit="1" customWidth="1"/>
    <col min="20" max="20" width="15.7109375" style="312" bestFit="1" customWidth="1"/>
    <col min="21" max="23" width="6.5703125" style="312" bestFit="1" customWidth="1"/>
    <col min="24" max="24" width="7.140625" style="312" bestFit="1" customWidth="1"/>
    <col min="25" max="25" width="7.140625" style="312" customWidth="1"/>
    <col min="26" max="26" width="17.42578125" style="312" customWidth="1"/>
    <col min="27" max="27" width="34.5703125" style="312" bestFit="1" customWidth="1"/>
    <col min="28" max="28" width="36.5703125" style="312" bestFit="1" customWidth="1"/>
    <col min="29" max="29" width="26.85546875" style="312" bestFit="1" customWidth="1"/>
    <col min="30" max="30" width="22.5703125" style="312" customWidth="1"/>
  </cols>
  <sheetData>
    <row r="1" spans="1:30" s="308" customFormat="1" ht="75" x14ac:dyDescent="0.25">
      <c r="A1" s="320" t="s">
        <v>1889</v>
      </c>
      <c r="B1" s="320" t="s">
        <v>24</v>
      </c>
      <c r="C1" s="320" t="s">
        <v>2186</v>
      </c>
      <c r="D1" s="320" t="s">
        <v>2187</v>
      </c>
      <c r="E1" s="321" t="s">
        <v>1802</v>
      </c>
      <c r="F1" s="321" t="s">
        <v>2188</v>
      </c>
      <c r="G1" s="320" t="s">
        <v>2189</v>
      </c>
      <c r="H1" s="322" t="s">
        <v>2190</v>
      </c>
      <c r="I1" s="321" t="s">
        <v>2191</v>
      </c>
      <c r="J1" s="321" t="s">
        <v>1803</v>
      </c>
      <c r="K1" s="321" t="s">
        <v>2192</v>
      </c>
      <c r="L1" s="321" t="s">
        <v>2193</v>
      </c>
      <c r="M1" s="321" t="s">
        <v>2194</v>
      </c>
      <c r="N1" s="321" t="s">
        <v>2195</v>
      </c>
      <c r="O1" s="323" t="s">
        <v>2196</v>
      </c>
      <c r="P1" s="321" t="s">
        <v>2197</v>
      </c>
      <c r="Q1" s="321" t="s">
        <v>2198</v>
      </c>
      <c r="R1" s="321" t="s">
        <v>2199</v>
      </c>
      <c r="S1" s="321" t="s">
        <v>2200</v>
      </c>
      <c r="T1" s="324" t="s">
        <v>2201</v>
      </c>
      <c r="U1" s="321" t="s">
        <v>2202</v>
      </c>
      <c r="V1" s="321" t="s">
        <v>1819</v>
      </c>
      <c r="W1" s="321" t="s">
        <v>1820</v>
      </c>
      <c r="X1" s="321" t="s">
        <v>2203</v>
      </c>
      <c r="Y1" s="321" t="s">
        <v>2204</v>
      </c>
      <c r="Z1" s="313" t="s">
        <v>2205</v>
      </c>
      <c r="AA1" s="314" t="s">
        <v>2206</v>
      </c>
      <c r="AB1" s="314" t="s">
        <v>2207</v>
      </c>
      <c r="AC1" s="315" t="s">
        <v>2208</v>
      </c>
      <c r="AD1" s="315" t="s">
        <v>2209</v>
      </c>
    </row>
    <row r="2" spans="1:30" x14ac:dyDescent="0.25">
      <c r="A2" s="316">
        <f>'APH KIC KIA PC'!F5</f>
        <v>0</v>
      </c>
      <c r="B2" s="317">
        <f>'APH KIC KIA PC'!D5</f>
        <v>0</v>
      </c>
      <c r="C2" s="316">
        <f>'1. Artikeldata Grund'!D5</f>
        <v>0</v>
      </c>
      <c r="D2" s="317">
        <f>'2. Artikeldata Utökad'!I5</f>
        <v>0</v>
      </c>
      <c r="E2" s="317" t="str">
        <f>'APH KIC KIA PC'!S5</f>
        <v xml:space="preserve">  Välj…</v>
      </c>
      <c r="F2" s="317">
        <f>'APH KIC KIA PC'!J5</f>
        <v>0</v>
      </c>
      <c r="G2" s="317">
        <f>'1. Artikeldata Grund'!E5</f>
        <v>0</v>
      </c>
      <c r="H2" s="317">
        <f>'APH KIC KIA PC'!G5</f>
        <v>0</v>
      </c>
      <c r="I2" s="317" t="str">
        <f>'APH KIC KIA PC'!L5</f>
        <v>Välj….</v>
      </c>
      <c r="J2" s="317">
        <f>'APH KIC KIA PC'!M5</f>
        <v>910</v>
      </c>
      <c r="K2" s="317">
        <f>'APH KIC KIA PC'!O5</f>
        <v>0</v>
      </c>
      <c r="L2" s="316">
        <f>'APH KIC KIA PC'!Q5</f>
        <v>0</v>
      </c>
      <c r="M2" s="317">
        <f>'APH KIC KIA PC'!R5</f>
        <v>0</v>
      </c>
      <c r="N2" s="316">
        <f>'1. Artikeldata Grund'!F5</f>
        <v>0</v>
      </c>
      <c r="O2" s="317" t="str">
        <f>'1. Artikeldata Grund'!J5</f>
        <v xml:space="preserve">  Välj…</v>
      </c>
      <c r="P2" s="317" t="str">
        <f>'4. Inköpsdata'!E5</f>
        <v>ST</v>
      </c>
      <c r="Q2" s="318">
        <f>'4. Inköpsdata'!G5</f>
        <v>1</v>
      </c>
      <c r="R2" s="316" t="str">
        <f>'3. Förpackningsdata'!K5</f>
        <v>BX</v>
      </c>
      <c r="S2" s="317">
        <f>'3. Förpackningsdata'!L5</f>
        <v>0</v>
      </c>
      <c r="T2" s="316">
        <f>'3. Förpackningsdata'!M5</f>
        <v>0</v>
      </c>
      <c r="U2" s="319" t="str">
        <f>'4. Inköpsdata'!H5</f>
        <v>SEK</v>
      </c>
      <c r="V2" s="318" t="str">
        <f>'APH KIC KIA PC'!AA5</f>
        <v/>
      </c>
      <c r="W2" s="318" t="str">
        <f>'APH KIC KIA PC'!AB5</f>
        <v/>
      </c>
      <c r="X2" s="318">
        <f>'APH KIC KIA PC'!AC5</f>
        <v>0</v>
      </c>
      <c r="Y2" s="318">
        <f>'APH KIC KIA PC'!AK5</f>
        <v>0</v>
      </c>
      <c r="Z2" s="310"/>
      <c r="AA2" s="273"/>
      <c r="AB2" s="273"/>
      <c r="AC2" s="273"/>
      <c r="AD2" s="273"/>
    </row>
    <row r="3" spans="1:30" x14ac:dyDescent="0.25">
      <c r="A3" s="309">
        <f>'APH KIC KIA PC'!F6</f>
        <v>0</v>
      </c>
      <c r="B3" s="273">
        <f>'APH KIC KIA PC'!D6</f>
        <v>0</v>
      </c>
      <c r="C3" s="309">
        <f>'1. Artikeldata Grund'!D6</f>
        <v>0</v>
      </c>
      <c r="D3" s="273">
        <f>'2. Artikeldata Utökad'!I6</f>
        <v>0</v>
      </c>
      <c r="E3" s="273" t="str">
        <f>'APH KIC KIA PC'!S6</f>
        <v xml:space="preserve">  Välj…</v>
      </c>
      <c r="F3" s="273">
        <f>'APH KIC KIA PC'!J6</f>
        <v>0</v>
      </c>
      <c r="G3" s="273">
        <f>'1. Artikeldata Grund'!E6</f>
        <v>0</v>
      </c>
      <c r="H3" s="273">
        <f>'APH KIC KIA PC'!G6</f>
        <v>0</v>
      </c>
      <c r="I3" s="273" t="str">
        <f>'APH KIC KIA PC'!L6</f>
        <v>Välj….</v>
      </c>
      <c r="J3" s="273">
        <f>'APH KIC KIA PC'!M6</f>
        <v>910</v>
      </c>
      <c r="K3" s="273">
        <f>'APH KIC KIA PC'!O6</f>
        <v>0</v>
      </c>
      <c r="L3" s="309">
        <f>'APH KIC KIA PC'!Q6</f>
        <v>0</v>
      </c>
      <c r="M3" s="273">
        <f>'APH KIC KIA PC'!R6</f>
        <v>0</v>
      </c>
      <c r="N3" s="309">
        <f>'1. Artikeldata Grund'!F6</f>
        <v>0</v>
      </c>
      <c r="O3" s="273" t="str">
        <f>'1. Artikeldata Grund'!J6</f>
        <v xml:space="preserve">  Välj…</v>
      </c>
      <c r="P3" s="273" t="str">
        <f>'4. Inköpsdata'!E6</f>
        <v>ST</v>
      </c>
      <c r="Q3" s="310">
        <f>'4. Inköpsdata'!G6</f>
        <v>1</v>
      </c>
      <c r="R3" s="309" t="str">
        <f>'3. Förpackningsdata'!K6</f>
        <v>BX</v>
      </c>
      <c r="S3" s="273">
        <f>'3. Förpackningsdata'!L6</f>
        <v>0</v>
      </c>
      <c r="T3" s="309">
        <f>'3. Förpackningsdata'!M6</f>
        <v>0</v>
      </c>
      <c r="U3" s="311" t="str">
        <f>'4. Inköpsdata'!H6</f>
        <v>SEK</v>
      </c>
      <c r="V3" s="310" t="str">
        <f>'APH KIC KIA PC'!AA6</f>
        <v/>
      </c>
      <c r="W3" s="310" t="str">
        <f>'APH KIC KIA PC'!AB6</f>
        <v/>
      </c>
      <c r="X3" s="310">
        <f>'APH KIC KIA PC'!AC6</f>
        <v>0</v>
      </c>
      <c r="Y3" s="318">
        <f>'APH KIC KIA PC'!AK6</f>
        <v>0</v>
      </c>
      <c r="Z3" s="310"/>
      <c r="AA3" s="273"/>
      <c r="AB3" s="273"/>
      <c r="AC3" s="273"/>
      <c r="AD3" s="273"/>
    </row>
    <row r="4" spans="1:30" x14ac:dyDescent="0.25">
      <c r="A4" s="309">
        <f>'APH KIC KIA PC'!F7</f>
        <v>0</v>
      </c>
      <c r="B4" s="273">
        <f>'APH KIC KIA PC'!D7</f>
        <v>0</v>
      </c>
      <c r="C4" s="309">
        <f>'1. Artikeldata Grund'!D7</f>
        <v>0</v>
      </c>
      <c r="D4" s="273">
        <f>'2. Artikeldata Utökad'!I7</f>
        <v>0</v>
      </c>
      <c r="E4" s="273" t="str">
        <f>'APH KIC KIA PC'!S7</f>
        <v xml:space="preserve">  Välj…</v>
      </c>
      <c r="F4" s="273">
        <f>'APH KIC KIA PC'!J7</f>
        <v>0</v>
      </c>
      <c r="G4" s="273">
        <f>'1. Artikeldata Grund'!E7</f>
        <v>0</v>
      </c>
      <c r="H4" s="273">
        <f>'APH KIC KIA PC'!G7</f>
        <v>0</v>
      </c>
      <c r="I4" s="273" t="str">
        <f>'APH KIC KIA PC'!L7</f>
        <v>Välj….</v>
      </c>
      <c r="J4" s="273">
        <f>'APH KIC KIA PC'!M7</f>
        <v>910</v>
      </c>
      <c r="K4" s="273">
        <f>'APH KIC KIA PC'!O7</f>
        <v>0</v>
      </c>
      <c r="L4" s="309">
        <f>'APH KIC KIA PC'!Q7</f>
        <v>0</v>
      </c>
      <c r="M4" s="273">
        <f>'APH KIC KIA PC'!R7</f>
        <v>0</v>
      </c>
      <c r="N4" s="309">
        <f>'1. Artikeldata Grund'!F7</f>
        <v>0</v>
      </c>
      <c r="O4" s="273" t="str">
        <f>'1. Artikeldata Grund'!J7</f>
        <v xml:space="preserve">  Välj…</v>
      </c>
      <c r="P4" s="273" t="str">
        <f>'4. Inköpsdata'!E7</f>
        <v>ST</v>
      </c>
      <c r="Q4" s="310">
        <f>'4. Inköpsdata'!G7</f>
        <v>1</v>
      </c>
      <c r="R4" s="309" t="str">
        <f>'3. Förpackningsdata'!K7</f>
        <v>BX</v>
      </c>
      <c r="S4" s="273">
        <f>'3. Förpackningsdata'!L7</f>
        <v>0</v>
      </c>
      <c r="T4" s="309">
        <f>'3. Förpackningsdata'!M7</f>
        <v>0</v>
      </c>
      <c r="U4" s="311" t="str">
        <f>'4. Inköpsdata'!H7</f>
        <v>SEK</v>
      </c>
      <c r="V4" s="310" t="str">
        <f>'APH KIC KIA PC'!AA7</f>
        <v/>
      </c>
      <c r="W4" s="310" t="str">
        <f>'APH KIC KIA PC'!AB7</f>
        <v/>
      </c>
      <c r="X4" s="310">
        <f>'APH KIC KIA PC'!AC7</f>
        <v>0</v>
      </c>
      <c r="Y4" s="318">
        <f>'APH KIC KIA PC'!AK7</f>
        <v>0</v>
      </c>
      <c r="Z4" s="310"/>
      <c r="AA4" s="273"/>
      <c r="AB4" s="273"/>
      <c r="AC4" s="273"/>
      <c r="AD4" s="273"/>
    </row>
    <row r="5" spans="1:30" x14ac:dyDescent="0.25">
      <c r="A5" s="309">
        <f>'APH KIC KIA PC'!F8</f>
        <v>0</v>
      </c>
      <c r="B5" s="273">
        <f>'APH KIC KIA PC'!D8</f>
        <v>0</v>
      </c>
      <c r="C5" s="309">
        <f>'1. Artikeldata Grund'!D8</f>
        <v>0</v>
      </c>
      <c r="D5" s="273">
        <f>'2. Artikeldata Utökad'!I8</f>
        <v>0</v>
      </c>
      <c r="E5" s="273" t="str">
        <f>'APH KIC KIA PC'!S8</f>
        <v xml:space="preserve">  Välj…</v>
      </c>
      <c r="F5" s="273">
        <f>'APH KIC KIA PC'!J8</f>
        <v>0</v>
      </c>
      <c r="G5" s="273">
        <f>'1. Artikeldata Grund'!E8</f>
        <v>0</v>
      </c>
      <c r="H5" s="273">
        <f>'APH KIC KIA PC'!G8</f>
        <v>0</v>
      </c>
      <c r="I5" s="273" t="str">
        <f>'APH KIC KIA PC'!L8</f>
        <v>Välj….</v>
      </c>
      <c r="J5" s="273">
        <f>'APH KIC KIA PC'!M8</f>
        <v>910</v>
      </c>
      <c r="K5" s="273">
        <f>'APH KIC KIA PC'!O8</f>
        <v>0</v>
      </c>
      <c r="L5" s="309">
        <f>'APH KIC KIA PC'!Q8</f>
        <v>0</v>
      </c>
      <c r="M5" s="273">
        <f>'APH KIC KIA PC'!R8</f>
        <v>0</v>
      </c>
      <c r="N5" s="309">
        <f>'1. Artikeldata Grund'!F8</f>
        <v>0</v>
      </c>
      <c r="O5" s="273" t="str">
        <f>'1. Artikeldata Grund'!J8</f>
        <v xml:space="preserve">  Välj…</v>
      </c>
      <c r="P5" s="273" t="str">
        <f>'4. Inköpsdata'!E8</f>
        <v>ST</v>
      </c>
      <c r="Q5" s="310">
        <f>'4. Inköpsdata'!G8</f>
        <v>1</v>
      </c>
      <c r="R5" s="309" t="str">
        <f>'3. Förpackningsdata'!K8</f>
        <v>BX</v>
      </c>
      <c r="S5" s="273">
        <f>'3. Förpackningsdata'!L8</f>
        <v>0</v>
      </c>
      <c r="T5" s="309">
        <f>'3. Förpackningsdata'!M8</f>
        <v>0</v>
      </c>
      <c r="U5" s="311" t="str">
        <f>'4. Inköpsdata'!H8</f>
        <v>SEK</v>
      </c>
      <c r="V5" s="310" t="str">
        <f>'APH KIC KIA PC'!AA8</f>
        <v/>
      </c>
      <c r="W5" s="310" t="str">
        <f>'APH KIC KIA PC'!AB8</f>
        <v/>
      </c>
      <c r="X5" s="310">
        <f>'APH KIC KIA PC'!AC8</f>
        <v>0</v>
      </c>
      <c r="Y5" s="318">
        <f>'APH KIC KIA PC'!AK8</f>
        <v>0</v>
      </c>
      <c r="Z5" s="310"/>
      <c r="AA5" s="273"/>
      <c r="AB5" s="273"/>
      <c r="AC5" s="273"/>
      <c r="AD5" s="273"/>
    </row>
    <row r="6" spans="1:30" x14ac:dyDescent="0.25">
      <c r="A6" s="309">
        <f>'APH KIC KIA PC'!F9</f>
        <v>0</v>
      </c>
      <c r="B6" s="273">
        <f>'APH KIC KIA PC'!D9</f>
        <v>0</v>
      </c>
      <c r="C6" s="309">
        <f>'1. Artikeldata Grund'!D9</f>
        <v>0</v>
      </c>
      <c r="D6" s="273">
        <f>'2. Artikeldata Utökad'!I9</f>
        <v>0</v>
      </c>
      <c r="E6" s="273" t="str">
        <f>'APH KIC KIA PC'!S9</f>
        <v xml:space="preserve">  Välj…</v>
      </c>
      <c r="F6" s="273">
        <f>'APH KIC KIA PC'!J9</f>
        <v>0</v>
      </c>
      <c r="G6" s="273">
        <f>'1. Artikeldata Grund'!E9</f>
        <v>0</v>
      </c>
      <c r="H6" s="273">
        <f>'APH KIC KIA PC'!G9</f>
        <v>0</v>
      </c>
      <c r="I6" s="273" t="str">
        <f>'APH KIC KIA PC'!L9</f>
        <v>Välj….</v>
      </c>
      <c r="J6" s="273">
        <f>'APH KIC KIA PC'!M9</f>
        <v>910</v>
      </c>
      <c r="K6" s="273">
        <f>'APH KIC KIA PC'!O9</f>
        <v>0</v>
      </c>
      <c r="L6" s="309">
        <f>'APH KIC KIA PC'!Q9</f>
        <v>0</v>
      </c>
      <c r="M6" s="273">
        <f>'APH KIC KIA PC'!R9</f>
        <v>0</v>
      </c>
      <c r="N6" s="309">
        <f>'1. Artikeldata Grund'!F9</f>
        <v>0</v>
      </c>
      <c r="O6" s="273" t="str">
        <f>'1. Artikeldata Grund'!J9</f>
        <v xml:space="preserve">  Välj…</v>
      </c>
      <c r="P6" s="273" t="str">
        <f>'4. Inköpsdata'!E9</f>
        <v>ST</v>
      </c>
      <c r="Q6" s="310">
        <f>'4. Inköpsdata'!G9</f>
        <v>1</v>
      </c>
      <c r="R6" s="309" t="str">
        <f>'3. Förpackningsdata'!K9</f>
        <v>BX</v>
      </c>
      <c r="S6" s="273">
        <f>'3. Förpackningsdata'!L9</f>
        <v>0</v>
      </c>
      <c r="T6" s="309">
        <f>'3. Förpackningsdata'!M9</f>
        <v>0</v>
      </c>
      <c r="U6" s="311" t="str">
        <f>'4. Inköpsdata'!H9</f>
        <v>SEK</v>
      </c>
      <c r="V6" s="310" t="str">
        <f>'APH KIC KIA PC'!AA9</f>
        <v/>
      </c>
      <c r="W6" s="310" t="str">
        <f>'APH KIC KIA PC'!AB9</f>
        <v/>
      </c>
      <c r="X6" s="310">
        <f>'APH KIC KIA PC'!AC9</f>
        <v>0</v>
      </c>
      <c r="Y6" s="318">
        <f>'APH KIC KIA PC'!AK9</f>
        <v>0</v>
      </c>
      <c r="Z6" s="310"/>
      <c r="AA6" s="273"/>
      <c r="AB6" s="273"/>
      <c r="AC6" s="273"/>
      <c r="AD6" s="273"/>
    </row>
    <row r="7" spans="1:30" x14ac:dyDescent="0.25">
      <c r="A7" s="309">
        <f>'APH KIC KIA PC'!F10</f>
        <v>0</v>
      </c>
      <c r="B7" s="273">
        <f>'APH KIC KIA PC'!D10</f>
        <v>0</v>
      </c>
      <c r="C7" s="309">
        <f>'1. Artikeldata Grund'!D10</f>
        <v>0</v>
      </c>
      <c r="D7" s="273">
        <f>'2. Artikeldata Utökad'!I10</f>
        <v>0</v>
      </c>
      <c r="E7" s="273" t="str">
        <f>'APH KIC KIA PC'!S10</f>
        <v xml:space="preserve">  Välj…</v>
      </c>
      <c r="F7" s="273">
        <f>'APH KIC KIA PC'!J10</f>
        <v>0</v>
      </c>
      <c r="G7" s="273">
        <f>'1. Artikeldata Grund'!E10</f>
        <v>0</v>
      </c>
      <c r="H7" s="273">
        <f>'APH KIC KIA PC'!G10</f>
        <v>0</v>
      </c>
      <c r="I7" s="273" t="str">
        <f>'APH KIC KIA PC'!L10</f>
        <v>Välj….</v>
      </c>
      <c r="J7" s="273">
        <f>'APH KIC KIA PC'!M10</f>
        <v>910</v>
      </c>
      <c r="K7" s="273">
        <f>'APH KIC KIA PC'!O10</f>
        <v>0</v>
      </c>
      <c r="L7" s="309">
        <f>'APH KIC KIA PC'!Q10</f>
        <v>0</v>
      </c>
      <c r="M7" s="273">
        <f>'APH KIC KIA PC'!R10</f>
        <v>0</v>
      </c>
      <c r="N7" s="309">
        <f>'1. Artikeldata Grund'!F10</f>
        <v>0</v>
      </c>
      <c r="O7" s="273" t="str">
        <f>'1. Artikeldata Grund'!J10</f>
        <v xml:space="preserve">  Välj…</v>
      </c>
      <c r="P7" s="273" t="str">
        <f>'4. Inköpsdata'!E10</f>
        <v>ST</v>
      </c>
      <c r="Q7" s="310">
        <f>'4. Inköpsdata'!G10</f>
        <v>1</v>
      </c>
      <c r="R7" s="309" t="str">
        <f>'3. Förpackningsdata'!K10</f>
        <v>BX</v>
      </c>
      <c r="S7" s="273">
        <f>'3. Förpackningsdata'!L10</f>
        <v>0</v>
      </c>
      <c r="T7" s="309">
        <f>'3. Förpackningsdata'!M10</f>
        <v>0</v>
      </c>
      <c r="U7" s="311" t="str">
        <f>'4. Inköpsdata'!H10</f>
        <v>SEK</v>
      </c>
      <c r="V7" s="310" t="str">
        <f>'APH KIC KIA PC'!AA10</f>
        <v/>
      </c>
      <c r="W7" s="310" t="str">
        <f>'APH KIC KIA PC'!AB10</f>
        <v/>
      </c>
      <c r="X7" s="310">
        <f>'APH KIC KIA PC'!AC10</f>
        <v>0</v>
      </c>
      <c r="Y7" s="318">
        <f>'APH KIC KIA PC'!AK10</f>
        <v>0</v>
      </c>
      <c r="Z7" s="310"/>
      <c r="AA7" s="273"/>
      <c r="AB7" s="273"/>
      <c r="AC7" s="273"/>
      <c r="AD7" s="273"/>
    </row>
    <row r="8" spans="1:30" x14ac:dyDescent="0.25">
      <c r="A8" s="309">
        <f>'APH KIC KIA PC'!F11</f>
        <v>0</v>
      </c>
      <c r="B8" s="273">
        <f>'APH KIC KIA PC'!D11</f>
        <v>0</v>
      </c>
      <c r="C8" s="309">
        <f>'1. Artikeldata Grund'!D11</f>
        <v>0</v>
      </c>
      <c r="D8" s="273">
        <f>'2. Artikeldata Utökad'!I11</f>
        <v>0</v>
      </c>
      <c r="E8" s="273" t="str">
        <f>'APH KIC KIA PC'!S11</f>
        <v xml:space="preserve">  Välj…</v>
      </c>
      <c r="F8" s="273">
        <f>'APH KIC KIA PC'!J11</f>
        <v>0</v>
      </c>
      <c r="G8" s="273">
        <f>'1. Artikeldata Grund'!E11</f>
        <v>0</v>
      </c>
      <c r="H8" s="273">
        <f>'APH KIC KIA PC'!G11</f>
        <v>0</v>
      </c>
      <c r="I8" s="273" t="str">
        <f>'APH KIC KIA PC'!L11</f>
        <v>Välj….</v>
      </c>
      <c r="J8" s="273">
        <f>'APH KIC KIA PC'!M11</f>
        <v>910</v>
      </c>
      <c r="K8" s="273">
        <f>'APH KIC KIA PC'!O11</f>
        <v>0</v>
      </c>
      <c r="L8" s="309">
        <f>'APH KIC KIA PC'!Q11</f>
        <v>0</v>
      </c>
      <c r="M8" s="273">
        <f>'APH KIC KIA PC'!R11</f>
        <v>0</v>
      </c>
      <c r="N8" s="309">
        <f>'1. Artikeldata Grund'!F11</f>
        <v>0</v>
      </c>
      <c r="O8" s="273" t="str">
        <f>'1. Artikeldata Grund'!J11</f>
        <v xml:space="preserve">  Välj…</v>
      </c>
      <c r="P8" s="273" t="str">
        <f>'4. Inköpsdata'!E11</f>
        <v>ST</v>
      </c>
      <c r="Q8" s="310">
        <f>'4. Inköpsdata'!G11</f>
        <v>1</v>
      </c>
      <c r="R8" s="309" t="str">
        <f>'3. Förpackningsdata'!K11</f>
        <v>BX</v>
      </c>
      <c r="S8" s="273">
        <f>'3. Förpackningsdata'!L11</f>
        <v>0</v>
      </c>
      <c r="T8" s="309">
        <f>'3. Förpackningsdata'!M11</f>
        <v>0</v>
      </c>
      <c r="U8" s="311" t="str">
        <f>'4. Inköpsdata'!H11</f>
        <v>SEK</v>
      </c>
      <c r="V8" s="310" t="str">
        <f>'APH KIC KIA PC'!AA11</f>
        <v/>
      </c>
      <c r="W8" s="310" t="str">
        <f>'APH KIC KIA PC'!AB11</f>
        <v/>
      </c>
      <c r="X8" s="310">
        <f>'APH KIC KIA PC'!AC11</f>
        <v>0</v>
      </c>
      <c r="Y8" s="318">
        <f>'APH KIC KIA PC'!AK11</f>
        <v>0</v>
      </c>
      <c r="Z8" s="310"/>
      <c r="AA8" s="273"/>
      <c r="AB8" s="273"/>
      <c r="AC8" s="273"/>
      <c r="AD8" s="273"/>
    </row>
    <row r="9" spans="1:30" x14ac:dyDescent="0.25">
      <c r="A9" s="309">
        <f>'APH KIC KIA PC'!F12</f>
        <v>0</v>
      </c>
      <c r="B9" s="273">
        <f>'APH KIC KIA PC'!D12</f>
        <v>0</v>
      </c>
      <c r="C9" s="309">
        <f>'1. Artikeldata Grund'!D12</f>
        <v>0</v>
      </c>
      <c r="D9" s="273">
        <f>'2. Artikeldata Utökad'!I12</f>
        <v>0</v>
      </c>
      <c r="E9" s="273" t="str">
        <f>'APH KIC KIA PC'!S12</f>
        <v xml:space="preserve">  Välj…</v>
      </c>
      <c r="F9" s="273">
        <f>'APH KIC KIA PC'!J12</f>
        <v>0</v>
      </c>
      <c r="G9" s="273">
        <f>'1. Artikeldata Grund'!E12</f>
        <v>0</v>
      </c>
      <c r="H9" s="273">
        <f>'APH KIC KIA PC'!G12</f>
        <v>0</v>
      </c>
      <c r="I9" s="273" t="str">
        <f>'APH KIC KIA PC'!L12</f>
        <v>Välj….</v>
      </c>
      <c r="J9" s="273">
        <f>'APH KIC KIA PC'!M12</f>
        <v>910</v>
      </c>
      <c r="K9" s="273">
        <f>'APH KIC KIA PC'!O12</f>
        <v>0</v>
      </c>
      <c r="L9" s="309">
        <f>'APH KIC KIA PC'!Q12</f>
        <v>0</v>
      </c>
      <c r="M9" s="273">
        <f>'APH KIC KIA PC'!R12</f>
        <v>0</v>
      </c>
      <c r="N9" s="309">
        <f>'1. Artikeldata Grund'!F12</f>
        <v>0</v>
      </c>
      <c r="O9" s="273" t="str">
        <f>'1. Artikeldata Grund'!J12</f>
        <v xml:space="preserve">  Välj…</v>
      </c>
      <c r="P9" s="273" t="str">
        <f>'4. Inköpsdata'!E12</f>
        <v>ST</v>
      </c>
      <c r="Q9" s="310">
        <f>'4. Inköpsdata'!G12</f>
        <v>1</v>
      </c>
      <c r="R9" s="309" t="str">
        <f>'3. Förpackningsdata'!K12</f>
        <v>BX</v>
      </c>
      <c r="S9" s="273">
        <f>'3. Förpackningsdata'!L12</f>
        <v>0</v>
      </c>
      <c r="T9" s="309">
        <f>'3. Förpackningsdata'!M12</f>
        <v>0</v>
      </c>
      <c r="U9" s="311" t="str">
        <f>'4. Inköpsdata'!H12</f>
        <v>SEK</v>
      </c>
      <c r="V9" s="310" t="str">
        <f>'APH KIC KIA PC'!AA12</f>
        <v/>
      </c>
      <c r="W9" s="310" t="str">
        <f>'APH KIC KIA PC'!AB12</f>
        <v/>
      </c>
      <c r="X9" s="310">
        <f>'APH KIC KIA PC'!AC12</f>
        <v>0</v>
      </c>
      <c r="Y9" s="318">
        <f>'APH KIC KIA PC'!AK12</f>
        <v>0</v>
      </c>
      <c r="Z9" s="310"/>
      <c r="AA9" s="273"/>
      <c r="AB9" s="273"/>
      <c r="AC9" s="273"/>
      <c r="AD9" s="273"/>
    </row>
    <row r="10" spans="1:30" x14ac:dyDescent="0.25">
      <c r="A10" s="309">
        <f>'APH KIC KIA PC'!F13</f>
        <v>0</v>
      </c>
      <c r="B10" s="273">
        <f>'APH KIC KIA PC'!D13</f>
        <v>0</v>
      </c>
      <c r="C10" s="309">
        <f>'1. Artikeldata Grund'!D13</f>
        <v>0</v>
      </c>
      <c r="D10" s="273">
        <f>'2. Artikeldata Utökad'!I13</f>
        <v>0</v>
      </c>
      <c r="E10" s="273" t="str">
        <f>'APH KIC KIA PC'!S13</f>
        <v xml:space="preserve">  Välj…</v>
      </c>
      <c r="F10" s="273">
        <f>'APH KIC KIA PC'!J13</f>
        <v>0</v>
      </c>
      <c r="G10" s="273">
        <f>'1. Artikeldata Grund'!E13</f>
        <v>0</v>
      </c>
      <c r="H10" s="273">
        <f>'APH KIC KIA PC'!G13</f>
        <v>0</v>
      </c>
      <c r="I10" s="273" t="str">
        <f>'APH KIC KIA PC'!L13</f>
        <v>Välj….</v>
      </c>
      <c r="J10" s="273">
        <f>'APH KIC KIA PC'!M13</f>
        <v>910</v>
      </c>
      <c r="K10" s="273">
        <f>'APH KIC KIA PC'!O13</f>
        <v>0</v>
      </c>
      <c r="L10" s="309">
        <f>'APH KIC KIA PC'!Q13</f>
        <v>0</v>
      </c>
      <c r="M10" s="273">
        <f>'APH KIC KIA PC'!R13</f>
        <v>0</v>
      </c>
      <c r="N10" s="309">
        <f>'1. Artikeldata Grund'!F13</f>
        <v>0</v>
      </c>
      <c r="O10" s="273" t="str">
        <f>'1. Artikeldata Grund'!J13</f>
        <v xml:space="preserve">  Välj…</v>
      </c>
      <c r="P10" s="273" t="str">
        <f>'4. Inköpsdata'!E13</f>
        <v>ST</v>
      </c>
      <c r="Q10" s="310">
        <f>'4. Inköpsdata'!G13</f>
        <v>1</v>
      </c>
      <c r="R10" s="309" t="str">
        <f>'3. Förpackningsdata'!K13</f>
        <v>BX</v>
      </c>
      <c r="S10" s="273">
        <f>'3. Förpackningsdata'!L13</f>
        <v>0</v>
      </c>
      <c r="T10" s="309">
        <f>'3. Förpackningsdata'!M13</f>
        <v>0</v>
      </c>
      <c r="U10" s="311" t="str">
        <f>'4. Inköpsdata'!H13</f>
        <v>SEK</v>
      </c>
      <c r="V10" s="310" t="str">
        <f>'APH KIC KIA PC'!AA13</f>
        <v/>
      </c>
      <c r="W10" s="310" t="str">
        <f>'APH KIC KIA PC'!AB13</f>
        <v/>
      </c>
      <c r="X10" s="310">
        <f>'APH KIC KIA PC'!AC13</f>
        <v>0</v>
      </c>
      <c r="Y10" s="318">
        <f>'APH KIC KIA PC'!AK13</f>
        <v>0</v>
      </c>
      <c r="Z10" s="310"/>
      <c r="AA10" s="273"/>
      <c r="AB10" s="273"/>
      <c r="AC10" s="273"/>
      <c r="AD10" s="273"/>
    </row>
    <row r="11" spans="1:30" x14ac:dyDescent="0.25">
      <c r="A11" s="309">
        <f>'APH KIC KIA PC'!F14</f>
        <v>0</v>
      </c>
      <c r="B11" s="273">
        <f>'APH KIC KIA PC'!D14</f>
        <v>0</v>
      </c>
      <c r="C11" s="309">
        <f>'1. Artikeldata Grund'!D14</f>
        <v>0</v>
      </c>
      <c r="D11" s="273">
        <f>'2. Artikeldata Utökad'!I14</f>
        <v>0</v>
      </c>
      <c r="E11" s="273" t="str">
        <f>'APH KIC KIA PC'!S14</f>
        <v xml:space="preserve">  Välj…</v>
      </c>
      <c r="F11" s="273">
        <f>'APH KIC KIA PC'!J14</f>
        <v>0</v>
      </c>
      <c r="G11" s="273">
        <f>'1. Artikeldata Grund'!E14</f>
        <v>0</v>
      </c>
      <c r="H11" s="273">
        <f>'APH KIC KIA PC'!G14</f>
        <v>0</v>
      </c>
      <c r="I11" s="273" t="str">
        <f>'APH KIC KIA PC'!L14</f>
        <v>Välj….</v>
      </c>
      <c r="J11" s="273">
        <f>'APH KIC KIA PC'!M14</f>
        <v>910</v>
      </c>
      <c r="K11" s="273">
        <f>'APH KIC KIA PC'!O14</f>
        <v>0</v>
      </c>
      <c r="L11" s="309">
        <f>'APH KIC KIA PC'!Q14</f>
        <v>0</v>
      </c>
      <c r="M11" s="273">
        <f>'APH KIC KIA PC'!R14</f>
        <v>0</v>
      </c>
      <c r="N11" s="309">
        <f>'1. Artikeldata Grund'!F14</f>
        <v>0</v>
      </c>
      <c r="O11" s="273" t="str">
        <f>'1. Artikeldata Grund'!J14</f>
        <v xml:space="preserve">  Välj…</v>
      </c>
      <c r="P11" s="273" t="str">
        <f>'4. Inköpsdata'!E14</f>
        <v>ST</v>
      </c>
      <c r="Q11" s="310">
        <f>'4. Inköpsdata'!G14</f>
        <v>1</v>
      </c>
      <c r="R11" s="309" t="str">
        <f>'3. Förpackningsdata'!K14</f>
        <v>BX</v>
      </c>
      <c r="S11" s="273">
        <f>'3. Förpackningsdata'!L14</f>
        <v>0</v>
      </c>
      <c r="T11" s="309">
        <f>'3. Förpackningsdata'!M14</f>
        <v>0</v>
      </c>
      <c r="U11" s="311" t="str">
        <f>'4. Inköpsdata'!H14</f>
        <v>SEK</v>
      </c>
      <c r="V11" s="310" t="str">
        <f>'APH KIC KIA PC'!AA14</f>
        <v/>
      </c>
      <c r="W11" s="310" t="str">
        <f>'APH KIC KIA PC'!AB14</f>
        <v/>
      </c>
      <c r="X11" s="310">
        <f>'APH KIC KIA PC'!AC14</f>
        <v>0</v>
      </c>
      <c r="Y11" s="318">
        <f>'APH KIC KIA PC'!AK14</f>
        <v>0</v>
      </c>
      <c r="Z11" s="310"/>
      <c r="AA11" s="273"/>
      <c r="AB11" s="273"/>
      <c r="AC11" s="273"/>
      <c r="AD11" s="273"/>
    </row>
    <row r="12" spans="1:30" x14ac:dyDescent="0.25">
      <c r="A12" s="309">
        <f>'APH KIC KIA PC'!F15</f>
        <v>0</v>
      </c>
      <c r="B12" s="273">
        <f>'APH KIC KIA PC'!D15</f>
        <v>0</v>
      </c>
      <c r="C12" s="309">
        <f>'1. Artikeldata Grund'!D15</f>
        <v>0</v>
      </c>
      <c r="D12" s="273">
        <f>'2. Artikeldata Utökad'!I15</f>
        <v>0</v>
      </c>
      <c r="E12" s="273" t="str">
        <f>'APH KIC KIA PC'!S15</f>
        <v xml:space="preserve">  Välj…</v>
      </c>
      <c r="F12" s="273">
        <f>'APH KIC KIA PC'!J15</f>
        <v>0</v>
      </c>
      <c r="G12" s="273">
        <f>'1. Artikeldata Grund'!E15</f>
        <v>0</v>
      </c>
      <c r="H12" s="273">
        <f>'APH KIC KIA PC'!G15</f>
        <v>0</v>
      </c>
      <c r="I12" s="273" t="str">
        <f>'APH KIC KIA PC'!L15</f>
        <v>Välj….</v>
      </c>
      <c r="J12" s="273">
        <f>'APH KIC KIA PC'!M15</f>
        <v>910</v>
      </c>
      <c r="K12" s="273">
        <f>'APH KIC KIA PC'!O15</f>
        <v>0</v>
      </c>
      <c r="L12" s="309">
        <f>'APH KIC KIA PC'!Q15</f>
        <v>0</v>
      </c>
      <c r="M12" s="273">
        <f>'APH KIC KIA PC'!R15</f>
        <v>0</v>
      </c>
      <c r="N12" s="309">
        <f>'1. Artikeldata Grund'!F15</f>
        <v>0</v>
      </c>
      <c r="O12" s="273" t="str">
        <f>'1. Artikeldata Grund'!J15</f>
        <v xml:space="preserve">  Välj…</v>
      </c>
      <c r="P12" s="273" t="str">
        <f>'4. Inköpsdata'!E15</f>
        <v>ST</v>
      </c>
      <c r="Q12" s="310">
        <f>'4. Inköpsdata'!G15</f>
        <v>1</v>
      </c>
      <c r="R12" s="309" t="str">
        <f>'3. Förpackningsdata'!K15</f>
        <v>BX</v>
      </c>
      <c r="S12" s="273">
        <f>'3. Förpackningsdata'!L15</f>
        <v>0</v>
      </c>
      <c r="T12" s="309">
        <f>'3. Förpackningsdata'!M15</f>
        <v>0</v>
      </c>
      <c r="U12" s="311" t="str">
        <f>'4. Inköpsdata'!H15</f>
        <v>SEK</v>
      </c>
      <c r="V12" s="310" t="str">
        <f>'APH KIC KIA PC'!AA15</f>
        <v/>
      </c>
      <c r="W12" s="310" t="str">
        <f>'APH KIC KIA PC'!AB15</f>
        <v/>
      </c>
      <c r="X12" s="310">
        <f>'APH KIC KIA PC'!AC15</f>
        <v>0</v>
      </c>
      <c r="Y12" s="318">
        <f>'APH KIC KIA PC'!AK15</f>
        <v>0</v>
      </c>
      <c r="Z12" s="310"/>
      <c r="AA12" s="273"/>
      <c r="AB12" s="273"/>
      <c r="AC12" s="273"/>
      <c r="AD12" s="273"/>
    </row>
    <row r="13" spans="1:30" x14ac:dyDescent="0.25">
      <c r="A13" s="309">
        <f>'APH KIC KIA PC'!F16</f>
        <v>0</v>
      </c>
      <c r="B13" s="273">
        <f>'APH KIC KIA PC'!D16</f>
        <v>0</v>
      </c>
      <c r="C13" s="309">
        <f>'1. Artikeldata Grund'!D16</f>
        <v>0</v>
      </c>
      <c r="D13" s="273">
        <f>'2. Artikeldata Utökad'!I16</f>
        <v>0</v>
      </c>
      <c r="E13" s="273" t="str">
        <f>'APH KIC KIA PC'!S16</f>
        <v xml:space="preserve">  Välj…</v>
      </c>
      <c r="F13" s="273">
        <f>'APH KIC KIA PC'!J16</f>
        <v>0</v>
      </c>
      <c r="G13" s="273">
        <f>'1. Artikeldata Grund'!E16</f>
        <v>0</v>
      </c>
      <c r="H13" s="273">
        <f>'APH KIC KIA PC'!G16</f>
        <v>0</v>
      </c>
      <c r="I13" s="273" t="str">
        <f>'APH KIC KIA PC'!L16</f>
        <v>Välj….</v>
      </c>
      <c r="J13" s="273">
        <f>'APH KIC KIA PC'!M16</f>
        <v>910</v>
      </c>
      <c r="K13" s="273">
        <f>'APH KIC KIA PC'!O16</f>
        <v>0</v>
      </c>
      <c r="L13" s="309">
        <f>'APH KIC KIA PC'!Q16</f>
        <v>0</v>
      </c>
      <c r="M13" s="273">
        <f>'APH KIC KIA PC'!R16</f>
        <v>0</v>
      </c>
      <c r="N13" s="309">
        <f>'1. Artikeldata Grund'!F16</f>
        <v>0</v>
      </c>
      <c r="O13" s="273" t="str">
        <f>'1. Artikeldata Grund'!J16</f>
        <v xml:space="preserve">  Välj…</v>
      </c>
      <c r="P13" s="273" t="str">
        <f>'4. Inköpsdata'!E16</f>
        <v>ST</v>
      </c>
      <c r="Q13" s="310">
        <f>'4. Inköpsdata'!G16</f>
        <v>1</v>
      </c>
      <c r="R13" s="309" t="str">
        <f>'3. Förpackningsdata'!K16</f>
        <v>BX</v>
      </c>
      <c r="S13" s="273">
        <f>'3. Förpackningsdata'!L16</f>
        <v>0</v>
      </c>
      <c r="T13" s="309">
        <f>'3. Förpackningsdata'!M16</f>
        <v>0</v>
      </c>
      <c r="U13" s="311" t="str">
        <f>'4. Inköpsdata'!H16</f>
        <v>SEK</v>
      </c>
      <c r="V13" s="310" t="str">
        <f>'APH KIC KIA PC'!AA16</f>
        <v/>
      </c>
      <c r="W13" s="310" t="str">
        <f>'APH KIC KIA PC'!AB16</f>
        <v/>
      </c>
      <c r="X13" s="310">
        <f>'APH KIC KIA PC'!AC16</f>
        <v>0</v>
      </c>
      <c r="Y13" s="318">
        <f>'APH KIC KIA PC'!AK16</f>
        <v>0</v>
      </c>
      <c r="Z13" s="310"/>
      <c r="AA13" s="273"/>
      <c r="AB13" s="273"/>
      <c r="AC13" s="273"/>
      <c r="AD13" s="273"/>
    </row>
    <row r="14" spans="1:30" x14ac:dyDescent="0.25">
      <c r="A14" s="309">
        <f>'APH KIC KIA PC'!F17</f>
        <v>0</v>
      </c>
      <c r="B14" s="273">
        <f>'APH KIC KIA PC'!D17</f>
        <v>0</v>
      </c>
      <c r="C14" s="309">
        <f>'1. Artikeldata Grund'!D17</f>
        <v>0</v>
      </c>
      <c r="D14" s="273">
        <f>'2. Artikeldata Utökad'!I17</f>
        <v>0</v>
      </c>
      <c r="E14" s="273" t="str">
        <f>'APH KIC KIA PC'!S17</f>
        <v xml:space="preserve">  Välj…</v>
      </c>
      <c r="F14" s="273">
        <f>'APH KIC KIA PC'!J17</f>
        <v>0</v>
      </c>
      <c r="G14" s="273">
        <f>'1. Artikeldata Grund'!E17</f>
        <v>0</v>
      </c>
      <c r="H14" s="273">
        <f>'APH KIC KIA PC'!G17</f>
        <v>0</v>
      </c>
      <c r="I14" s="273" t="str">
        <f>'APH KIC KIA PC'!L17</f>
        <v>Välj….</v>
      </c>
      <c r="J14" s="273">
        <f>'APH KIC KIA PC'!M17</f>
        <v>910</v>
      </c>
      <c r="K14" s="273">
        <f>'APH KIC KIA PC'!O17</f>
        <v>0</v>
      </c>
      <c r="L14" s="309">
        <f>'APH KIC KIA PC'!Q17</f>
        <v>0</v>
      </c>
      <c r="M14" s="273">
        <f>'APH KIC KIA PC'!R17</f>
        <v>0</v>
      </c>
      <c r="N14" s="309">
        <f>'1. Artikeldata Grund'!F17</f>
        <v>0</v>
      </c>
      <c r="O14" s="273" t="str">
        <f>'1. Artikeldata Grund'!J17</f>
        <v xml:space="preserve">  Välj…</v>
      </c>
      <c r="P14" s="273" t="str">
        <f>'4. Inköpsdata'!E17</f>
        <v>ST</v>
      </c>
      <c r="Q14" s="310">
        <f>'4. Inköpsdata'!G17</f>
        <v>1</v>
      </c>
      <c r="R14" s="309" t="str">
        <f>'3. Förpackningsdata'!K17</f>
        <v>BX</v>
      </c>
      <c r="S14" s="273">
        <f>'3. Förpackningsdata'!L17</f>
        <v>0</v>
      </c>
      <c r="T14" s="309">
        <f>'3. Förpackningsdata'!M17</f>
        <v>0</v>
      </c>
      <c r="U14" s="311" t="str">
        <f>'4. Inköpsdata'!H17</f>
        <v>SEK</v>
      </c>
      <c r="V14" s="310" t="str">
        <f>'APH KIC KIA PC'!AA17</f>
        <v/>
      </c>
      <c r="W14" s="310" t="str">
        <f>'APH KIC KIA PC'!AB17</f>
        <v/>
      </c>
      <c r="X14" s="310">
        <f>'APH KIC KIA PC'!AC17</f>
        <v>0</v>
      </c>
      <c r="Y14" s="318">
        <f>'APH KIC KIA PC'!AK17</f>
        <v>0</v>
      </c>
      <c r="Z14" s="310"/>
      <c r="AA14" s="273"/>
      <c r="AB14" s="273"/>
      <c r="AC14" s="273"/>
      <c r="AD14" s="273"/>
    </row>
    <row r="15" spans="1:30" x14ac:dyDescent="0.25">
      <c r="A15" s="309">
        <f>'APH KIC KIA PC'!F18</f>
        <v>0</v>
      </c>
      <c r="B15" s="273">
        <f>'APH KIC KIA PC'!D18</f>
        <v>0</v>
      </c>
      <c r="C15" s="309">
        <f>'1. Artikeldata Grund'!D18</f>
        <v>0</v>
      </c>
      <c r="D15" s="273">
        <f>'2. Artikeldata Utökad'!I18</f>
        <v>0</v>
      </c>
      <c r="E15" s="273" t="str">
        <f>'APH KIC KIA PC'!S18</f>
        <v xml:space="preserve">  Välj…</v>
      </c>
      <c r="F15" s="273">
        <f>'APH KIC KIA PC'!J18</f>
        <v>0</v>
      </c>
      <c r="G15" s="273">
        <f>'1. Artikeldata Grund'!E18</f>
        <v>0</v>
      </c>
      <c r="H15" s="273">
        <f>'APH KIC KIA PC'!G18</f>
        <v>0</v>
      </c>
      <c r="I15" s="273" t="str">
        <f>'APH KIC KIA PC'!L18</f>
        <v>Välj….</v>
      </c>
      <c r="J15" s="273">
        <f>'APH KIC KIA PC'!M18</f>
        <v>910</v>
      </c>
      <c r="K15" s="273">
        <f>'APH KIC KIA PC'!O18</f>
        <v>0</v>
      </c>
      <c r="L15" s="309">
        <f>'APH KIC KIA PC'!Q18</f>
        <v>0</v>
      </c>
      <c r="M15" s="273">
        <f>'APH KIC KIA PC'!R18</f>
        <v>0</v>
      </c>
      <c r="N15" s="309">
        <f>'1. Artikeldata Grund'!F18</f>
        <v>0</v>
      </c>
      <c r="O15" s="273" t="str">
        <f>'1. Artikeldata Grund'!J18</f>
        <v xml:space="preserve">  Välj…</v>
      </c>
      <c r="P15" s="273" t="str">
        <f>'4. Inköpsdata'!E18</f>
        <v>ST</v>
      </c>
      <c r="Q15" s="310">
        <f>'4. Inköpsdata'!G18</f>
        <v>1</v>
      </c>
      <c r="R15" s="309" t="str">
        <f>'3. Förpackningsdata'!K18</f>
        <v>BX</v>
      </c>
      <c r="S15" s="273">
        <f>'3. Förpackningsdata'!L18</f>
        <v>0</v>
      </c>
      <c r="T15" s="309">
        <f>'3. Förpackningsdata'!M18</f>
        <v>0</v>
      </c>
      <c r="U15" s="311" t="str">
        <f>'4. Inköpsdata'!H18</f>
        <v>SEK</v>
      </c>
      <c r="V15" s="310" t="str">
        <f>'APH KIC KIA PC'!AA18</f>
        <v/>
      </c>
      <c r="W15" s="310" t="str">
        <f>'APH KIC KIA PC'!AB18</f>
        <v/>
      </c>
      <c r="X15" s="310">
        <f>'APH KIC KIA PC'!AC18</f>
        <v>0</v>
      </c>
      <c r="Y15" s="318">
        <f>'APH KIC KIA PC'!AK18</f>
        <v>0</v>
      </c>
      <c r="Z15" s="310"/>
      <c r="AA15" s="273"/>
      <c r="AB15" s="273"/>
      <c r="AC15" s="273"/>
      <c r="AD15" s="273"/>
    </row>
    <row r="16" spans="1:30" x14ac:dyDescent="0.25">
      <c r="A16" s="309">
        <f>'APH KIC KIA PC'!F19</f>
        <v>0</v>
      </c>
      <c r="B16" s="273">
        <f>'APH KIC KIA PC'!D19</f>
        <v>0</v>
      </c>
      <c r="C16" s="309">
        <f>'1. Artikeldata Grund'!D19</f>
        <v>0</v>
      </c>
      <c r="D16" s="273">
        <f>'2. Artikeldata Utökad'!I19</f>
        <v>0</v>
      </c>
      <c r="E16" s="273" t="str">
        <f>'APH KIC KIA PC'!S19</f>
        <v xml:space="preserve">  Välj…</v>
      </c>
      <c r="F16" s="273">
        <f>'APH KIC KIA PC'!J19</f>
        <v>0</v>
      </c>
      <c r="G16" s="273">
        <f>'1. Artikeldata Grund'!E19</f>
        <v>0</v>
      </c>
      <c r="H16" s="273">
        <f>'APH KIC KIA PC'!G19</f>
        <v>0</v>
      </c>
      <c r="I16" s="273" t="str">
        <f>'APH KIC KIA PC'!L19</f>
        <v>Välj….</v>
      </c>
      <c r="J16" s="273">
        <f>'APH KIC KIA PC'!M19</f>
        <v>910</v>
      </c>
      <c r="K16" s="273">
        <f>'APH KIC KIA PC'!O19</f>
        <v>0</v>
      </c>
      <c r="L16" s="309">
        <f>'APH KIC KIA PC'!Q19</f>
        <v>0</v>
      </c>
      <c r="M16" s="273">
        <f>'APH KIC KIA PC'!R19</f>
        <v>0</v>
      </c>
      <c r="N16" s="309">
        <f>'1. Artikeldata Grund'!F19</f>
        <v>0</v>
      </c>
      <c r="O16" s="273" t="str">
        <f>'1. Artikeldata Grund'!J19</f>
        <v xml:space="preserve">  Välj…</v>
      </c>
      <c r="P16" s="273" t="str">
        <f>'4. Inköpsdata'!E19</f>
        <v>ST</v>
      </c>
      <c r="Q16" s="310">
        <f>'4. Inköpsdata'!G19</f>
        <v>1</v>
      </c>
      <c r="R16" s="309" t="str">
        <f>'3. Förpackningsdata'!K19</f>
        <v>BX</v>
      </c>
      <c r="S16" s="273">
        <f>'3. Förpackningsdata'!L19</f>
        <v>0</v>
      </c>
      <c r="T16" s="309">
        <f>'3. Förpackningsdata'!M19</f>
        <v>0</v>
      </c>
      <c r="U16" s="311" t="str">
        <f>'4. Inköpsdata'!H19</f>
        <v>SEK</v>
      </c>
      <c r="V16" s="310" t="str">
        <f>'APH KIC KIA PC'!AA19</f>
        <v/>
      </c>
      <c r="W16" s="310" t="str">
        <f>'APH KIC KIA PC'!AB19</f>
        <v/>
      </c>
      <c r="X16" s="310">
        <f>'APH KIC KIA PC'!AC19</f>
        <v>0</v>
      </c>
      <c r="Y16" s="318">
        <f>'APH KIC KIA PC'!AK19</f>
        <v>0</v>
      </c>
      <c r="Z16" s="310"/>
      <c r="AA16" s="273"/>
      <c r="AB16" s="273"/>
      <c r="AC16" s="273"/>
      <c r="AD16" s="273"/>
    </row>
    <row r="17" spans="1:30" x14ac:dyDescent="0.25">
      <c r="A17" s="309">
        <f>'APH KIC KIA PC'!F20</f>
        <v>0</v>
      </c>
      <c r="B17" s="273">
        <f>'APH KIC KIA PC'!D20</f>
        <v>0</v>
      </c>
      <c r="C17" s="309">
        <f>'1. Artikeldata Grund'!D20</f>
        <v>0</v>
      </c>
      <c r="D17" s="273">
        <f>'2. Artikeldata Utökad'!I20</f>
        <v>0</v>
      </c>
      <c r="E17" s="273" t="str">
        <f>'APH KIC KIA PC'!S20</f>
        <v xml:space="preserve">  Välj…</v>
      </c>
      <c r="F17" s="273">
        <f>'APH KIC KIA PC'!J20</f>
        <v>0</v>
      </c>
      <c r="G17" s="273">
        <f>'1. Artikeldata Grund'!E20</f>
        <v>0</v>
      </c>
      <c r="H17" s="273">
        <f>'APH KIC KIA PC'!G20</f>
        <v>0</v>
      </c>
      <c r="I17" s="273" t="str">
        <f>'APH KIC KIA PC'!L20</f>
        <v>Välj….</v>
      </c>
      <c r="J17" s="273">
        <f>'APH KIC KIA PC'!M20</f>
        <v>910</v>
      </c>
      <c r="K17" s="273">
        <f>'APH KIC KIA PC'!O20</f>
        <v>0</v>
      </c>
      <c r="L17" s="309">
        <f>'APH KIC KIA PC'!Q20</f>
        <v>0</v>
      </c>
      <c r="M17" s="273">
        <f>'APH KIC KIA PC'!R20</f>
        <v>0</v>
      </c>
      <c r="N17" s="309">
        <f>'1. Artikeldata Grund'!F20</f>
        <v>0</v>
      </c>
      <c r="O17" s="273" t="str">
        <f>'1. Artikeldata Grund'!J20</f>
        <v xml:space="preserve">  Välj…</v>
      </c>
      <c r="P17" s="273" t="str">
        <f>'4. Inköpsdata'!E20</f>
        <v>ST</v>
      </c>
      <c r="Q17" s="310">
        <f>'4. Inköpsdata'!G20</f>
        <v>1</v>
      </c>
      <c r="R17" s="309" t="str">
        <f>'3. Förpackningsdata'!K20</f>
        <v>BX</v>
      </c>
      <c r="S17" s="273">
        <f>'3. Förpackningsdata'!L20</f>
        <v>0</v>
      </c>
      <c r="T17" s="309">
        <f>'3. Förpackningsdata'!M20</f>
        <v>0</v>
      </c>
      <c r="U17" s="311" t="str">
        <f>'4. Inköpsdata'!H20</f>
        <v>SEK</v>
      </c>
      <c r="V17" s="310" t="str">
        <f>'APH KIC KIA PC'!AA20</f>
        <v/>
      </c>
      <c r="W17" s="310" t="str">
        <f>'APH KIC KIA PC'!AB20</f>
        <v/>
      </c>
      <c r="X17" s="310">
        <f>'APH KIC KIA PC'!AC20</f>
        <v>0</v>
      </c>
      <c r="Y17" s="318">
        <f>'APH KIC KIA PC'!AK20</f>
        <v>0</v>
      </c>
      <c r="Z17" s="310"/>
      <c r="AA17" s="273"/>
      <c r="AB17" s="273"/>
      <c r="AC17" s="273"/>
      <c r="AD17" s="273"/>
    </row>
    <row r="18" spans="1:30" x14ac:dyDescent="0.25">
      <c r="A18" s="309">
        <f>'APH KIC KIA PC'!F21</f>
        <v>0</v>
      </c>
      <c r="B18" s="273">
        <f>'APH KIC KIA PC'!D21</f>
        <v>0</v>
      </c>
      <c r="C18" s="309">
        <f>'1. Artikeldata Grund'!D21</f>
        <v>0</v>
      </c>
      <c r="D18" s="273">
        <f>'2. Artikeldata Utökad'!I21</f>
        <v>0</v>
      </c>
      <c r="E18" s="273" t="str">
        <f>'APH KIC KIA PC'!S21</f>
        <v xml:space="preserve">  Välj…</v>
      </c>
      <c r="F18" s="273">
        <f>'APH KIC KIA PC'!J21</f>
        <v>0</v>
      </c>
      <c r="G18" s="273">
        <f>'1. Artikeldata Grund'!E21</f>
        <v>0</v>
      </c>
      <c r="H18" s="273">
        <f>'APH KIC KIA PC'!G21</f>
        <v>0</v>
      </c>
      <c r="I18" s="273" t="str">
        <f>'APH KIC KIA PC'!L21</f>
        <v>Välj….</v>
      </c>
      <c r="J18" s="273">
        <f>'APH KIC KIA PC'!M21</f>
        <v>910</v>
      </c>
      <c r="K18" s="273">
        <f>'APH KIC KIA PC'!O21</f>
        <v>0</v>
      </c>
      <c r="L18" s="309">
        <f>'APH KIC KIA PC'!Q21</f>
        <v>0</v>
      </c>
      <c r="M18" s="273">
        <f>'APH KIC KIA PC'!R21</f>
        <v>0</v>
      </c>
      <c r="N18" s="309">
        <f>'1. Artikeldata Grund'!F21</f>
        <v>0</v>
      </c>
      <c r="O18" s="273" t="str">
        <f>'1. Artikeldata Grund'!J21</f>
        <v xml:space="preserve">  Välj…</v>
      </c>
      <c r="P18" s="273" t="str">
        <f>'4. Inköpsdata'!E21</f>
        <v>ST</v>
      </c>
      <c r="Q18" s="310">
        <f>'4. Inköpsdata'!G21</f>
        <v>1</v>
      </c>
      <c r="R18" s="309" t="str">
        <f>'3. Förpackningsdata'!K21</f>
        <v>BX</v>
      </c>
      <c r="S18" s="273">
        <f>'3. Förpackningsdata'!L21</f>
        <v>0</v>
      </c>
      <c r="T18" s="309">
        <f>'3. Förpackningsdata'!M21</f>
        <v>0</v>
      </c>
      <c r="U18" s="311" t="str">
        <f>'4. Inköpsdata'!H21</f>
        <v>SEK</v>
      </c>
      <c r="V18" s="310" t="str">
        <f>'APH KIC KIA PC'!AA21</f>
        <v/>
      </c>
      <c r="W18" s="310" t="str">
        <f>'APH KIC KIA PC'!AB21</f>
        <v/>
      </c>
      <c r="X18" s="310">
        <f>'APH KIC KIA PC'!AC21</f>
        <v>0</v>
      </c>
      <c r="Y18" s="318">
        <f>'APH KIC KIA PC'!AK21</f>
        <v>0</v>
      </c>
      <c r="Z18" s="310"/>
      <c r="AA18" s="273"/>
      <c r="AB18" s="273"/>
      <c r="AC18" s="273"/>
      <c r="AD18" s="273"/>
    </row>
    <row r="19" spans="1:30" x14ac:dyDescent="0.25">
      <c r="A19" s="309">
        <f>'APH KIC KIA PC'!F22</f>
        <v>0</v>
      </c>
      <c r="B19" s="273">
        <f>'APH KIC KIA PC'!D22</f>
        <v>0</v>
      </c>
      <c r="C19" s="309">
        <f>'1. Artikeldata Grund'!D22</f>
        <v>0</v>
      </c>
      <c r="D19" s="273">
        <f>'2. Artikeldata Utökad'!I22</f>
        <v>0</v>
      </c>
      <c r="E19" s="273" t="str">
        <f>'APH KIC KIA PC'!S22</f>
        <v xml:space="preserve">  Välj…</v>
      </c>
      <c r="F19" s="273">
        <f>'APH KIC KIA PC'!J22</f>
        <v>0</v>
      </c>
      <c r="G19" s="273">
        <f>'1. Artikeldata Grund'!E22</f>
        <v>0</v>
      </c>
      <c r="H19" s="273">
        <f>'APH KIC KIA PC'!G22</f>
        <v>0</v>
      </c>
      <c r="I19" s="273" t="str">
        <f>'APH KIC KIA PC'!L22</f>
        <v>Välj….</v>
      </c>
      <c r="J19" s="273">
        <f>'APH KIC KIA PC'!M22</f>
        <v>910</v>
      </c>
      <c r="K19" s="273">
        <f>'APH KIC KIA PC'!O22</f>
        <v>0</v>
      </c>
      <c r="L19" s="309">
        <f>'APH KIC KIA PC'!Q22</f>
        <v>0</v>
      </c>
      <c r="M19" s="273">
        <f>'APH KIC KIA PC'!R22</f>
        <v>0</v>
      </c>
      <c r="N19" s="309">
        <f>'1. Artikeldata Grund'!F22</f>
        <v>0</v>
      </c>
      <c r="O19" s="273" t="str">
        <f>'1. Artikeldata Grund'!J22</f>
        <v xml:space="preserve">  Välj…</v>
      </c>
      <c r="P19" s="273" t="str">
        <f>'4. Inköpsdata'!E22</f>
        <v>ST</v>
      </c>
      <c r="Q19" s="310">
        <f>'4. Inköpsdata'!G22</f>
        <v>1</v>
      </c>
      <c r="R19" s="309" t="str">
        <f>'3. Förpackningsdata'!K22</f>
        <v>BX</v>
      </c>
      <c r="S19" s="273">
        <f>'3. Förpackningsdata'!L22</f>
        <v>0</v>
      </c>
      <c r="T19" s="309">
        <f>'3. Förpackningsdata'!M22</f>
        <v>0</v>
      </c>
      <c r="U19" s="311" t="str">
        <f>'4. Inköpsdata'!H22</f>
        <v>SEK</v>
      </c>
      <c r="V19" s="310" t="str">
        <f>'APH KIC KIA PC'!AA22</f>
        <v/>
      </c>
      <c r="W19" s="310" t="str">
        <f>'APH KIC KIA PC'!AB22</f>
        <v/>
      </c>
      <c r="X19" s="310">
        <f>'APH KIC KIA PC'!AC22</f>
        <v>0</v>
      </c>
      <c r="Y19" s="318">
        <f>'APH KIC KIA PC'!AK22</f>
        <v>0</v>
      </c>
      <c r="Z19" s="310"/>
      <c r="AA19" s="273"/>
      <c r="AB19" s="273"/>
      <c r="AC19" s="273"/>
      <c r="AD19" s="273"/>
    </row>
    <row r="20" spans="1:30" x14ac:dyDescent="0.25">
      <c r="A20" s="309">
        <f>'APH KIC KIA PC'!F23</f>
        <v>0</v>
      </c>
      <c r="B20" s="273">
        <f>'APH KIC KIA PC'!D23</f>
        <v>0</v>
      </c>
      <c r="C20" s="309">
        <f>'1. Artikeldata Grund'!D23</f>
        <v>0</v>
      </c>
      <c r="D20" s="273">
        <f>'2. Artikeldata Utökad'!I23</f>
        <v>0</v>
      </c>
      <c r="E20" s="273" t="str">
        <f>'APH KIC KIA PC'!S23</f>
        <v xml:space="preserve">  Välj…</v>
      </c>
      <c r="F20" s="273">
        <f>'APH KIC KIA PC'!J23</f>
        <v>0</v>
      </c>
      <c r="G20" s="273">
        <f>'1. Artikeldata Grund'!E23</f>
        <v>0</v>
      </c>
      <c r="H20" s="273">
        <f>'APH KIC KIA PC'!G23</f>
        <v>0</v>
      </c>
      <c r="I20" s="273" t="str">
        <f>'APH KIC KIA PC'!L23</f>
        <v>Välj….</v>
      </c>
      <c r="J20" s="273">
        <f>'APH KIC KIA PC'!M23</f>
        <v>910</v>
      </c>
      <c r="K20" s="273">
        <f>'APH KIC KIA PC'!O23</f>
        <v>0</v>
      </c>
      <c r="L20" s="309">
        <f>'APH KIC KIA PC'!Q23</f>
        <v>0</v>
      </c>
      <c r="M20" s="273">
        <f>'APH KIC KIA PC'!R23</f>
        <v>0</v>
      </c>
      <c r="N20" s="309">
        <f>'1. Artikeldata Grund'!F23</f>
        <v>0</v>
      </c>
      <c r="O20" s="273" t="str">
        <f>'1. Artikeldata Grund'!J23</f>
        <v xml:space="preserve">  Välj…</v>
      </c>
      <c r="P20" s="273" t="str">
        <f>'4. Inköpsdata'!E23</f>
        <v>ST</v>
      </c>
      <c r="Q20" s="310">
        <f>'4. Inköpsdata'!G23</f>
        <v>1</v>
      </c>
      <c r="R20" s="309" t="str">
        <f>'3. Förpackningsdata'!K23</f>
        <v>BX</v>
      </c>
      <c r="S20" s="273">
        <f>'3. Förpackningsdata'!L23</f>
        <v>0</v>
      </c>
      <c r="T20" s="309">
        <f>'3. Förpackningsdata'!M23</f>
        <v>0</v>
      </c>
      <c r="U20" s="311" t="str">
        <f>'4. Inköpsdata'!H23</f>
        <v>SEK</v>
      </c>
      <c r="V20" s="310" t="str">
        <f>'APH KIC KIA PC'!AA23</f>
        <v/>
      </c>
      <c r="W20" s="310" t="str">
        <f>'APH KIC KIA PC'!AB23</f>
        <v/>
      </c>
      <c r="X20" s="310">
        <f>'APH KIC KIA PC'!AC23</f>
        <v>0</v>
      </c>
      <c r="Y20" s="318">
        <f>'APH KIC KIA PC'!AK23</f>
        <v>0</v>
      </c>
      <c r="Z20" s="310"/>
      <c r="AA20" s="273"/>
      <c r="AB20" s="273"/>
      <c r="AC20" s="273"/>
      <c r="AD20" s="273"/>
    </row>
    <row r="21" spans="1:30" x14ac:dyDescent="0.25">
      <c r="A21" s="309">
        <f>'APH KIC KIA PC'!F24</f>
        <v>0</v>
      </c>
      <c r="B21" s="273">
        <f>'APH KIC KIA PC'!D24</f>
        <v>0</v>
      </c>
      <c r="C21" s="309">
        <f>'1. Artikeldata Grund'!D24</f>
        <v>0</v>
      </c>
      <c r="D21" s="273">
        <f>'2. Artikeldata Utökad'!I24</f>
        <v>0</v>
      </c>
      <c r="E21" s="273" t="str">
        <f>'APH KIC KIA PC'!S24</f>
        <v xml:space="preserve">  Välj…</v>
      </c>
      <c r="F21" s="273">
        <f>'APH KIC KIA PC'!J24</f>
        <v>0</v>
      </c>
      <c r="G21" s="273">
        <f>'1. Artikeldata Grund'!E24</f>
        <v>0</v>
      </c>
      <c r="H21" s="273">
        <f>'APH KIC KIA PC'!G24</f>
        <v>0</v>
      </c>
      <c r="I21" s="273" t="str">
        <f>'APH KIC KIA PC'!L24</f>
        <v>Välj….</v>
      </c>
      <c r="J21" s="273">
        <f>'APH KIC KIA PC'!M24</f>
        <v>910</v>
      </c>
      <c r="K21" s="273">
        <f>'APH KIC KIA PC'!O24</f>
        <v>0</v>
      </c>
      <c r="L21" s="309">
        <f>'APH KIC KIA PC'!Q24</f>
        <v>0</v>
      </c>
      <c r="M21" s="273">
        <f>'APH KIC KIA PC'!R24</f>
        <v>0</v>
      </c>
      <c r="N21" s="309">
        <f>'1. Artikeldata Grund'!F24</f>
        <v>0</v>
      </c>
      <c r="O21" s="273" t="str">
        <f>'1. Artikeldata Grund'!J24</f>
        <v xml:space="preserve">  Välj…</v>
      </c>
      <c r="P21" s="273" t="str">
        <f>'4. Inköpsdata'!E24</f>
        <v>ST</v>
      </c>
      <c r="Q21" s="310">
        <f>'4. Inköpsdata'!G24</f>
        <v>1</v>
      </c>
      <c r="R21" s="309" t="str">
        <f>'3. Förpackningsdata'!K24</f>
        <v>BX</v>
      </c>
      <c r="S21" s="273">
        <f>'3. Förpackningsdata'!L24</f>
        <v>0</v>
      </c>
      <c r="T21" s="309">
        <f>'3. Förpackningsdata'!M24</f>
        <v>0</v>
      </c>
      <c r="U21" s="311" t="str">
        <f>'4. Inköpsdata'!H24</f>
        <v>SEK</v>
      </c>
      <c r="V21" s="310" t="str">
        <f>'APH KIC KIA PC'!AA24</f>
        <v/>
      </c>
      <c r="W21" s="310" t="str">
        <f>'APH KIC KIA PC'!AB24</f>
        <v/>
      </c>
      <c r="X21" s="310">
        <f>'APH KIC KIA PC'!AC24</f>
        <v>0</v>
      </c>
      <c r="Y21" s="318">
        <f>'APH KIC KIA PC'!AK24</f>
        <v>0</v>
      </c>
      <c r="Z21" s="310"/>
      <c r="AA21" s="273"/>
      <c r="AB21" s="273"/>
      <c r="AC21" s="273"/>
      <c r="AD21" s="273"/>
    </row>
    <row r="22" spans="1:30" x14ac:dyDescent="0.25">
      <c r="A22" s="309">
        <f>'APH KIC KIA PC'!F25</f>
        <v>0</v>
      </c>
      <c r="B22" s="273">
        <f>'APH KIC KIA PC'!D25</f>
        <v>0</v>
      </c>
      <c r="C22" s="309">
        <f>'1. Artikeldata Grund'!D25</f>
        <v>0</v>
      </c>
      <c r="D22" s="273">
        <f>'2. Artikeldata Utökad'!I25</f>
        <v>0</v>
      </c>
      <c r="E22" s="273" t="str">
        <f>'APH KIC KIA PC'!S25</f>
        <v xml:space="preserve">  Välj…</v>
      </c>
      <c r="F22" s="273">
        <f>'APH KIC KIA PC'!J25</f>
        <v>0</v>
      </c>
      <c r="G22" s="273">
        <f>'1. Artikeldata Grund'!E25</f>
        <v>0</v>
      </c>
      <c r="H22" s="273">
        <f>'APH KIC KIA PC'!G25</f>
        <v>0</v>
      </c>
      <c r="I22" s="273" t="str">
        <f>'APH KIC KIA PC'!L25</f>
        <v>Välj….</v>
      </c>
      <c r="J22" s="273">
        <f>'APH KIC KIA PC'!M25</f>
        <v>910</v>
      </c>
      <c r="K22" s="273">
        <f>'APH KIC KIA PC'!O25</f>
        <v>0</v>
      </c>
      <c r="L22" s="309">
        <f>'APH KIC KIA PC'!Q25</f>
        <v>0</v>
      </c>
      <c r="M22" s="273">
        <f>'APH KIC KIA PC'!R25</f>
        <v>0</v>
      </c>
      <c r="N22" s="309">
        <f>'1. Artikeldata Grund'!F25</f>
        <v>0</v>
      </c>
      <c r="O22" s="273" t="str">
        <f>'1. Artikeldata Grund'!J25</f>
        <v xml:space="preserve">  Välj…</v>
      </c>
      <c r="P22" s="273" t="str">
        <f>'4. Inköpsdata'!E25</f>
        <v>ST</v>
      </c>
      <c r="Q22" s="310">
        <f>'4. Inköpsdata'!G25</f>
        <v>1</v>
      </c>
      <c r="R22" s="309" t="str">
        <f>'3. Förpackningsdata'!K25</f>
        <v>BX</v>
      </c>
      <c r="S22" s="273">
        <f>'3. Förpackningsdata'!L25</f>
        <v>0</v>
      </c>
      <c r="T22" s="309">
        <f>'3. Förpackningsdata'!M25</f>
        <v>0</v>
      </c>
      <c r="U22" s="311" t="str">
        <f>'4. Inköpsdata'!H25</f>
        <v>SEK</v>
      </c>
      <c r="V22" s="310" t="str">
        <f>'APH KIC KIA PC'!AA25</f>
        <v/>
      </c>
      <c r="W22" s="310" t="str">
        <f>'APH KIC KIA PC'!AB25</f>
        <v/>
      </c>
      <c r="X22" s="310">
        <f>'APH KIC KIA PC'!AC25</f>
        <v>0</v>
      </c>
      <c r="Y22" s="318">
        <f>'APH KIC KIA PC'!AK25</f>
        <v>0</v>
      </c>
      <c r="Z22" s="310"/>
      <c r="AA22" s="273"/>
      <c r="AB22" s="273"/>
      <c r="AC22" s="273"/>
      <c r="AD22" s="273"/>
    </row>
    <row r="23" spans="1:30" x14ac:dyDescent="0.25">
      <c r="A23" s="309">
        <f>'APH KIC KIA PC'!F26</f>
        <v>0</v>
      </c>
      <c r="B23" s="273">
        <f>'APH KIC KIA PC'!D26</f>
        <v>0</v>
      </c>
      <c r="C23" s="309">
        <f>'1. Artikeldata Grund'!D26</f>
        <v>0</v>
      </c>
      <c r="D23" s="273">
        <f>'2. Artikeldata Utökad'!I26</f>
        <v>0</v>
      </c>
      <c r="E23" s="273" t="str">
        <f>'APH KIC KIA PC'!S26</f>
        <v xml:space="preserve">  Välj…</v>
      </c>
      <c r="F23" s="273">
        <f>'APH KIC KIA PC'!J26</f>
        <v>0</v>
      </c>
      <c r="G23" s="273">
        <f>'1. Artikeldata Grund'!E26</f>
        <v>0</v>
      </c>
      <c r="H23" s="273">
        <f>'APH KIC KIA PC'!G26</f>
        <v>0</v>
      </c>
      <c r="I23" s="273" t="str">
        <f>'APH KIC KIA PC'!L26</f>
        <v>Välj….</v>
      </c>
      <c r="J23" s="273">
        <f>'APH KIC KIA PC'!M26</f>
        <v>910</v>
      </c>
      <c r="K23" s="273">
        <f>'APH KIC KIA PC'!O26</f>
        <v>0</v>
      </c>
      <c r="L23" s="309">
        <f>'APH KIC KIA PC'!Q26</f>
        <v>0</v>
      </c>
      <c r="M23" s="273">
        <f>'APH KIC KIA PC'!R26</f>
        <v>0</v>
      </c>
      <c r="N23" s="309">
        <f>'1. Artikeldata Grund'!F26</f>
        <v>0</v>
      </c>
      <c r="O23" s="273" t="str">
        <f>'1. Artikeldata Grund'!J26</f>
        <v xml:space="preserve">  Välj…</v>
      </c>
      <c r="P23" s="273" t="str">
        <f>'4. Inköpsdata'!E26</f>
        <v>ST</v>
      </c>
      <c r="Q23" s="310">
        <f>'4. Inköpsdata'!G26</f>
        <v>1</v>
      </c>
      <c r="R23" s="309" t="str">
        <f>'3. Förpackningsdata'!K26</f>
        <v>BX</v>
      </c>
      <c r="S23" s="273">
        <f>'3. Förpackningsdata'!L26</f>
        <v>0</v>
      </c>
      <c r="T23" s="309">
        <f>'3. Förpackningsdata'!M26</f>
        <v>0</v>
      </c>
      <c r="U23" s="311" t="str">
        <f>'4. Inköpsdata'!H26</f>
        <v>SEK</v>
      </c>
      <c r="V23" s="310" t="str">
        <f>'APH KIC KIA PC'!AA26</f>
        <v/>
      </c>
      <c r="W23" s="310" t="str">
        <f>'APH KIC KIA PC'!AB26</f>
        <v/>
      </c>
      <c r="X23" s="310">
        <f>'APH KIC KIA PC'!AC26</f>
        <v>0</v>
      </c>
      <c r="Y23" s="318">
        <f>'APH KIC KIA PC'!AK26</f>
        <v>0</v>
      </c>
      <c r="Z23" s="310"/>
      <c r="AA23" s="273"/>
      <c r="AB23" s="273"/>
      <c r="AC23" s="273"/>
      <c r="AD23" s="273"/>
    </row>
    <row r="24" spans="1:30" x14ac:dyDescent="0.25">
      <c r="A24" s="309">
        <f>'APH KIC KIA PC'!F27</f>
        <v>0</v>
      </c>
      <c r="B24" s="273">
        <f>'APH KIC KIA PC'!D27</f>
        <v>0</v>
      </c>
      <c r="C24" s="309">
        <f>'1. Artikeldata Grund'!D27</f>
        <v>0</v>
      </c>
      <c r="D24" s="273">
        <f>'2. Artikeldata Utökad'!I27</f>
        <v>0</v>
      </c>
      <c r="E24" s="273" t="str">
        <f>'APH KIC KIA PC'!S27</f>
        <v xml:space="preserve">  Välj…</v>
      </c>
      <c r="F24" s="273">
        <f>'APH KIC KIA PC'!J27</f>
        <v>0</v>
      </c>
      <c r="G24" s="273">
        <f>'1. Artikeldata Grund'!E27</f>
        <v>0</v>
      </c>
      <c r="H24" s="273">
        <f>'APH KIC KIA PC'!G27</f>
        <v>0</v>
      </c>
      <c r="I24" s="273" t="str">
        <f>'APH KIC KIA PC'!L27</f>
        <v>Välj….</v>
      </c>
      <c r="J24" s="273">
        <f>'APH KIC KIA PC'!M27</f>
        <v>910</v>
      </c>
      <c r="K24" s="273">
        <f>'APH KIC KIA PC'!O27</f>
        <v>0</v>
      </c>
      <c r="L24" s="309">
        <f>'APH KIC KIA PC'!Q27</f>
        <v>0</v>
      </c>
      <c r="M24" s="273">
        <f>'APH KIC KIA PC'!R27</f>
        <v>0</v>
      </c>
      <c r="N24" s="309">
        <f>'1. Artikeldata Grund'!F27</f>
        <v>0</v>
      </c>
      <c r="O24" s="273" t="str">
        <f>'1. Artikeldata Grund'!J27</f>
        <v xml:space="preserve">  Välj…</v>
      </c>
      <c r="P24" s="273" t="str">
        <f>'4. Inköpsdata'!E27</f>
        <v>ST</v>
      </c>
      <c r="Q24" s="310">
        <f>'4. Inköpsdata'!G27</f>
        <v>1</v>
      </c>
      <c r="R24" s="309" t="str">
        <f>'3. Förpackningsdata'!K27</f>
        <v>BX</v>
      </c>
      <c r="S24" s="273">
        <f>'3. Förpackningsdata'!L27</f>
        <v>0</v>
      </c>
      <c r="T24" s="309">
        <f>'3. Förpackningsdata'!M27</f>
        <v>0</v>
      </c>
      <c r="U24" s="311" t="str">
        <f>'4. Inköpsdata'!H27</f>
        <v>SEK</v>
      </c>
      <c r="V24" s="310" t="str">
        <f>'APH KIC KIA PC'!AA27</f>
        <v/>
      </c>
      <c r="W24" s="310" t="str">
        <f>'APH KIC KIA PC'!AB27</f>
        <v/>
      </c>
      <c r="X24" s="310">
        <f>'APH KIC KIA PC'!AC27</f>
        <v>0</v>
      </c>
      <c r="Y24" s="318">
        <f>'APH KIC KIA PC'!AK27</f>
        <v>0</v>
      </c>
      <c r="Z24" s="310"/>
      <c r="AA24" s="273"/>
      <c r="AB24" s="273"/>
      <c r="AC24" s="273"/>
      <c r="AD24" s="273"/>
    </row>
    <row r="25" spans="1:30" x14ac:dyDescent="0.25">
      <c r="A25" s="309">
        <f>'APH KIC KIA PC'!F28</f>
        <v>0</v>
      </c>
      <c r="B25" s="273">
        <f>'APH KIC KIA PC'!D28</f>
        <v>0</v>
      </c>
      <c r="C25" s="309">
        <f>'1. Artikeldata Grund'!D28</f>
        <v>0</v>
      </c>
      <c r="D25" s="273">
        <f>'2. Artikeldata Utökad'!I28</f>
        <v>0</v>
      </c>
      <c r="E25" s="273" t="str">
        <f>'APH KIC KIA PC'!S28</f>
        <v xml:space="preserve">  Välj…</v>
      </c>
      <c r="F25" s="273">
        <f>'APH KIC KIA PC'!J28</f>
        <v>0</v>
      </c>
      <c r="G25" s="273">
        <f>'1. Artikeldata Grund'!E28</f>
        <v>0</v>
      </c>
      <c r="H25" s="273">
        <f>'APH KIC KIA PC'!G28</f>
        <v>0</v>
      </c>
      <c r="I25" s="273" t="str">
        <f>'APH KIC KIA PC'!L28</f>
        <v>Välj….</v>
      </c>
      <c r="J25" s="273">
        <f>'APH KIC KIA PC'!M28</f>
        <v>910</v>
      </c>
      <c r="K25" s="273">
        <f>'APH KIC KIA PC'!O28</f>
        <v>0</v>
      </c>
      <c r="L25" s="309">
        <f>'APH KIC KIA PC'!Q28</f>
        <v>0</v>
      </c>
      <c r="M25" s="273">
        <f>'APH KIC KIA PC'!R28</f>
        <v>0</v>
      </c>
      <c r="N25" s="309">
        <f>'1. Artikeldata Grund'!F28</f>
        <v>0</v>
      </c>
      <c r="O25" s="273" t="str">
        <f>'1. Artikeldata Grund'!J28</f>
        <v xml:space="preserve">  Välj…</v>
      </c>
      <c r="P25" s="273" t="str">
        <f>'4. Inköpsdata'!E28</f>
        <v>ST</v>
      </c>
      <c r="Q25" s="310">
        <f>'4. Inköpsdata'!G28</f>
        <v>1</v>
      </c>
      <c r="R25" s="309" t="str">
        <f>'3. Förpackningsdata'!K28</f>
        <v>BX</v>
      </c>
      <c r="S25" s="273">
        <f>'3. Förpackningsdata'!L28</f>
        <v>0</v>
      </c>
      <c r="T25" s="309">
        <f>'3. Förpackningsdata'!M28</f>
        <v>0</v>
      </c>
      <c r="U25" s="311" t="str">
        <f>'4. Inköpsdata'!H28</f>
        <v>SEK</v>
      </c>
      <c r="V25" s="310" t="str">
        <f>'APH KIC KIA PC'!AA28</f>
        <v/>
      </c>
      <c r="W25" s="310" t="str">
        <f>'APH KIC KIA PC'!AB28</f>
        <v/>
      </c>
      <c r="X25" s="310">
        <f>'APH KIC KIA PC'!AC28</f>
        <v>0</v>
      </c>
      <c r="Y25" s="318">
        <f>'APH KIC KIA PC'!AK28</f>
        <v>0</v>
      </c>
      <c r="Z25" s="310"/>
      <c r="AA25" s="273"/>
      <c r="AB25" s="273"/>
      <c r="AC25" s="273"/>
      <c r="AD25" s="273"/>
    </row>
    <row r="26" spans="1:30" x14ac:dyDescent="0.25">
      <c r="A26" s="309">
        <f>'APH KIC KIA PC'!F29</f>
        <v>0</v>
      </c>
      <c r="B26" s="273">
        <f>'APH KIC KIA PC'!D29</f>
        <v>0</v>
      </c>
      <c r="C26" s="309">
        <f>'1. Artikeldata Grund'!D29</f>
        <v>0</v>
      </c>
      <c r="D26" s="273">
        <f>'2. Artikeldata Utökad'!I29</f>
        <v>0</v>
      </c>
      <c r="E26" s="273" t="str">
        <f>'APH KIC KIA PC'!S29</f>
        <v xml:space="preserve">  Välj…</v>
      </c>
      <c r="F26" s="273">
        <f>'APH KIC KIA PC'!J29</f>
        <v>0</v>
      </c>
      <c r="G26" s="273">
        <f>'1. Artikeldata Grund'!E29</f>
        <v>0</v>
      </c>
      <c r="H26" s="273">
        <f>'APH KIC KIA PC'!G29</f>
        <v>0</v>
      </c>
      <c r="I26" s="273" t="str">
        <f>'APH KIC KIA PC'!L29</f>
        <v>Välj….</v>
      </c>
      <c r="J26" s="273">
        <f>'APH KIC KIA PC'!M29</f>
        <v>910</v>
      </c>
      <c r="K26" s="273">
        <f>'APH KIC KIA PC'!O29</f>
        <v>0</v>
      </c>
      <c r="L26" s="309">
        <f>'APH KIC KIA PC'!Q29</f>
        <v>0</v>
      </c>
      <c r="M26" s="273">
        <f>'APH KIC KIA PC'!R29</f>
        <v>0</v>
      </c>
      <c r="N26" s="309">
        <f>'1. Artikeldata Grund'!F29</f>
        <v>0</v>
      </c>
      <c r="O26" s="273" t="str">
        <f>'1. Artikeldata Grund'!J29</f>
        <v xml:space="preserve">  Välj…</v>
      </c>
      <c r="P26" s="273" t="str">
        <f>'4. Inköpsdata'!E29</f>
        <v>ST</v>
      </c>
      <c r="Q26" s="310">
        <f>'4. Inköpsdata'!G29</f>
        <v>1</v>
      </c>
      <c r="R26" s="309" t="str">
        <f>'3. Förpackningsdata'!K29</f>
        <v>BX</v>
      </c>
      <c r="S26" s="273">
        <f>'3. Förpackningsdata'!L29</f>
        <v>0</v>
      </c>
      <c r="T26" s="309">
        <f>'3. Förpackningsdata'!M29</f>
        <v>0</v>
      </c>
      <c r="U26" s="311" t="str">
        <f>'4. Inköpsdata'!H29</f>
        <v>SEK</v>
      </c>
      <c r="V26" s="310" t="str">
        <f>'APH KIC KIA PC'!AA29</f>
        <v/>
      </c>
      <c r="W26" s="310" t="str">
        <f>'APH KIC KIA PC'!AB29</f>
        <v/>
      </c>
      <c r="X26" s="310">
        <f>'APH KIC KIA PC'!AC29</f>
        <v>0</v>
      </c>
      <c r="Y26" s="318">
        <f>'APH KIC KIA PC'!AK29</f>
        <v>0</v>
      </c>
      <c r="Z26" s="310"/>
      <c r="AA26" s="273"/>
      <c r="AB26" s="273"/>
      <c r="AC26" s="273"/>
      <c r="AD26" s="273"/>
    </row>
    <row r="27" spans="1:30" x14ac:dyDescent="0.25">
      <c r="A27" s="309">
        <f>'APH KIC KIA PC'!F30</f>
        <v>0</v>
      </c>
      <c r="B27" s="273">
        <f>'APH KIC KIA PC'!D30</f>
        <v>0</v>
      </c>
      <c r="C27" s="309">
        <f>'1. Artikeldata Grund'!D30</f>
        <v>0</v>
      </c>
      <c r="D27" s="273">
        <f>'2. Artikeldata Utökad'!I30</f>
        <v>0</v>
      </c>
      <c r="E27" s="273" t="str">
        <f>'APH KIC KIA PC'!S30</f>
        <v xml:space="preserve">  Välj…</v>
      </c>
      <c r="F27" s="273">
        <f>'APH KIC KIA PC'!J30</f>
        <v>0</v>
      </c>
      <c r="G27" s="273">
        <f>'1. Artikeldata Grund'!E30</f>
        <v>0</v>
      </c>
      <c r="H27" s="273">
        <f>'APH KIC KIA PC'!G30</f>
        <v>0</v>
      </c>
      <c r="I27" s="273" t="str">
        <f>'APH KIC KIA PC'!L30</f>
        <v>Välj….</v>
      </c>
      <c r="J27" s="273">
        <f>'APH KIC KIA PC'!M30</f>
        <v>910</v>
      </c>
      <c r="K27" s="273">
        <f>'APH KIC KIA PC'!O30</f>
        <v>0</v>
      </c>
      <c r="L27" s="309">
        <f>'APH KIC KIA PC'!Q30</f>
        <v>0</v>
      </c>
      <c r="M27" s="273">
        <f>'APH KIC KIA PC'!R30</f>
        <v>0</v>
      </c>
      <c r="N27" s="309">
        <f>'1. Artikeldata Grund'!F30</f>
        <v>0</v>
      </c>
      <c r="O27" s="273" t="str">
        <f>'1. Artikeldata Grund'!J30</f>
        <v xml:space="preserve">  Välj…</v>
      </c>
      <c r="P27" s="273" t="str">
        <f>'4. Inköpsdata'!E30</f>
        <v>ST</v>
      </c>
      <c r="Q27" s="310">
        <f>'4. Inköpsdata'!G30</f>
        <v>1</v>
      </c>
      <c r="R27" s="309" t="str">
        <f>'3. Förpackningsdata'!K30</f>
        <v>BX</v>
      </c>
      <c r="S27" s="273">
        <f>'3. Förpackningsdata'!L30</f>
        <v>0</v>
      </c>
      <c r="T27" s="309">
        <f>'3. Förpackningsdata'!M30</f>
        <v>0</v>
      </c>
      <c r="U27" s="311" t="str">
        <f>'4. Inköpsdata'!H30</f>
        <v>SEK</v>
      </c>
      <c r="V27" s="310" t="str">
        <f>'APH KIC KIA PC'!AA30</f>
        <v/>
      </c>
      <c r="W27" s="310" t="str">
        <f>'APH KIC KIA PC'!AB30</f>
        <v/>
      </c>
      <c r="X27" s="310">
        <f>'APH KIC KIA PC'!AC30</f>
        <v>0</v>
      </c>
      <c r="Y27" s="318">
        <f>'APH KIC KIA PC'!AK30</f>
        <v>0</v>
      </c>
      <c r="Z27" s="310"/>
      <c r="AA27" s="273"/>
      <c r="AB27" s="273"/>
      <c r="AC27" s="273"/>
      <c r="AD27" s="273"/>
    </row>
    <row r="28" spans="1:30" x14ac:dyDescent="0.25">
      <c r="A28" s="309">
        <f>'APH KIC KIA PC'!F31</f>
        <v>0</v>
      </c>
      <c r="B28" s="273">
        <f>'APH KIC KIA PC'!D31</f>
        <v>0</v>
      </c>
      <c r="C28" s="309">
        <f>'1. Artikeldata Grund'!D31</f>
        <v>0</v>
      </c>
      <c r="D28" s="273">
        <f>'2. Artikeldata Utökad'!I31</f>
        <v>0</v>
      </c>
      <c r="E28" s="273" t="str">
        <f>'APH KIC KIA PC'!S31</f>
        <v xml:space="preserve">  Välj…</v>
      </c>
      <c r="F28" s="273">
        <f>'APH KIC KIA PC'!J31</f>
        <v>0</v>
      </c>
      <c r="G28" s="273">
        <f>'1. Artikeldata Grund'!E31</f>
        <v>0</v>
      </c>
      <c r="H28" s="273">
        <f>'APH KIC KIA PC'!G31</f>
        <v>0</v>
      </c>
      <c r="I28" s="273" t="str">
        <f>'APH KIC KIA PC'!L31</f>
        <v>Välj….</v>
      </c>
      <c r="J28" s="273">
        <f>'APH KIC KIA PC'!M31</f>
        <v>910</v>
      </c>
      <c r="K28" s="273">
        <f>'APH KIC KIA PC'!O31</f>
        <v>0</v>
      </c>
      <c r="L28" s="309">
        <f>'APH KIC KIA PC'!Q31</f>
        <v>0</v>
      </c>
      <c r="M28" s="273">
        <f>'APH KIC KIA PC'!R31</f>
        <v>0</v>
      </c>
      <c r="N28" s="309">
        <f>'1. Artikeldata Grund'!F31</f>
        <v>0</v>
      </c>
      <c r="O28" s="273" t="str">
        <f>'1. Artikeldata Grund'!J31</f>
        <v xml:space="preserve">  Välj…</v>
      </c>
      <c r="P28" s="273" t="str">
        <f>'4. Inköpsdata'!E31</f>
        <v>ST</v>
      </c>
      <c r="Q28" s="310">
        <f>'4. Inköpsdata'!G31</f>
        <v>1</v>
      </c>
      <c r="R28" s="309" t="str">
        <f>'3. Förpackningsdata'!K31</f>
        <v>BX</v>
      </c>
      <c r="S28" s="273">
        <f>'3. Förpackningsdata'!L31</f>
        <v>0</v>
      </c>
      <c r="T28" s="309">
        <f>'3. Förpackningsdata'!M31</f>
        <v>0</v>
      </c>
      <c r="U28" s="311" t="str">
        <f>'4. Inköpsdata'!H31</f>
        <v>SEK</v>
      </c>
      <c r="V28" s="310" t="str">
        <f>'APH KIC KIA PC'!AA31</f>
        <v/>
      </c>
      <c r="W28" s="310" t="str">
        <f>'APH KIC KIA PC'!AB31</f>
        <v/>
      </c>
      <c r="X28" s="310">
        <f>'APH KIC KIA PC'!AC31</f>
        <v>0</v>
      </c>
      <c r="Y28" s="318">
        <f>'APH KIC KIA PC'!AK31</f>
        <v>0</v>
      </c>
      <c r="Z28" s="310"/>
      <c r="AA28" s="273"/>
      <c r="AB28" s="273"/>
      <c r="AC28" s="273"/>
      <c r="AD28" s="273"/>
    </row>
    <row r="29" spans="1:30" x14ac:dyDescent="0.25">
      <c r="A29" s="309">
        <f>'APH KIC KIA PC'!F32</f>
        <v>0</v>
      </c>
      <c r="B29" s="273">
        <f>'APH KIC KIA PC'!D32</f>
        <v>0</v>
      </c>
      <c r="C29" s="309">
        <f>'1. Artikeldata Grund'!D32</f>
        <v>0</v>
      </c>
      <c r="D29" s="273">
        <f>'2. Artikeldata Utökad'!I32</f>
        <v>0</v>
      </c>
      <c r="E29" s="273" t="str">
        <f>'APH KIC KIA PC'!S32</f>
        <v xml:space="preserve">  Välj…</v>
      </c>
      <c r="F29" s="273">
        <f>'APH KIC KIA PC'!J32</f>
        <v>0</v>
      </c>
      <c r="G29" s="273">
        <f>'1. Artikeldata Grund'!E32</f>
        <v>0</v>
      </c>
      <c r="H29" s="273">
        <f>'APH KIC KIA PC'!G32</f>
        <v>0</v>
      </c>
      <c r="I29" s="273" t="str">
        <f>'APH KIC KIA PC'!L32</f>
        <v>Välj….</v>
      </c>
      <c r="J29" s="273">
        <f>'APH KIC KIA PC'!M32</f>
        <v>910</v>
      </c>
      <c r="K29" s="273">
        <f>'APH KIC KIA PC'!O32</f>
        <v>0</v>
      </c>
      <c r="L29" s="309">
        <f>'APH KIC KIA PC'!Q32</f>
        <v>0</v>
      </c>
      <c r="M29" s="273">
        <f>'APH KIC KIA PC'!R32</f>
        <v>0</v>
      </c>
      <c r="N29" s="309">
        <f>'1. Artikeldata Grund'!F32</f>
        <v>0</v>
      </c>
      <c r="O29" s="273" t="str">
        <f>'1. Artikeldata Grund'!J32</f>
        <v xml:space="preserve">  Välj…</v>
      </c>
      <c r="P29" s="273" t="str">
        <f>'4. Inköpsdata'!E32</f>
        <v>ST</v>
      </c>
      <c r="Q29" s="310">
        <f>'4. Inköpsdata'!G32</f>
        <v>1</v>
      </c>
      <c r="R29" s="309" t="str">
        <f>'3. Förpackningsdata'!K32</f>
        <v>BX</v>
      </c>
      <c r="S29" s="273">
        <f>'3. Förpackningsdata'!L32</f>
        <v>0</v>
      </c>
      <c r="T29" s="309">
        <f>'3. Förpackningsdata'!M32</f>
        <v>0</v>
      </c>
      <c r="U29" s="311" t="str">
        <f>'4. Inköpsdata'!H32</f>
        <v>SEK</v>
      </c>
      <c r="V29" s="310" t="str">
        <f>'APH KIC KIA PC'!AA32</f>
        <v/>
      </c>
      <c r="W29" s="310" t="str">
        <f>'APH KIC KIA PC'!AB32</f>
        <v/>
      </c>
      <c r="X29" s="310">
        <f>'APH KIC KIA PC'!AC32</f>
        <v>0</v>
      </c>
      <c r="Y29" s="318">
        <f>'APH KIC KIA PC'!AK32</f>
        <v>0</v>
      </c>
      <c r="Z29" s="310"/>
      <c r="AA29" s="273"/>
      <c r="AB29" s="273"/>
      <c r="AC29" s="273"/>
      <c r="AD29" s="273"/>
    </row>
    <row r="30" spans="1:30" x14ac:dyDescent="0.25">
      <c r="A30" s="309">
        <f>'APH KIC KIA PC'!F33</f>
        <v>0</v>
      </c>
      <c r="B30" s="273">
        <f>'APH KIC KIA PC'!D33</f>
        <v>0</v>
      </c>
      <c r="C30" s="309">
        <f>'1. Artikeldata Grund'!D33</f>
        <v>0</v>
      </c>
      <c r="D30" s="273">
        <f>'2. Artikeldata Utökad'!I33</f>
        <v>0</v>
      </c>
      <c r="E30" s="273" t="str">
        <f>'APH KIC KIA PC'!S33</f>
        <v xml:space="preserve">  Välj…</v>
      </c>
      <c r="F30" s="273">
        <f>'APH KIC KIA PC'!J33</f>
        <v>0</v>
      </c>
      <c r="G30" s="273">
        <f>'1. Artikeldata Grund'!E33</f>
        <v>0</v>
      </c>
      <c r="H30" s="273">
        <f>'APH KIC KIA PC'!G33</f>
        <v>0</v>
      </c>
      <c r="I30" s="273" t="str">
        <f>'APH KIC KIA PC'!L33</f>
        <v>Välj….</v>
      </c>
      <c r="J30" s="273">
        <f>'APH KIC KIA PC'!M33</f>
        <v>910</v>
      </c>
      <c r="K30" s="273">
        <f>'APH KIC KIA PC'!O33</f>
        <v>0</v>
      </c>
      <c r="L30" s="309">
        <f>'APH KIC KIA PC'!Q33</f>
        <v>0</v>
      </c>
      <c r="M30" s="273">
        <f>'APH KIC KIA PC'!R33</f>
        <v>0</v>
      </c>
      <c r="N30" s="309">
        <f>'1. Artikeldata Grund'!F33</f>
        <v>0</v>
      </c>
      <c r="O30" s="273" t="str">
        <f>'1. Artikeldata Grund'!J33</f>
        <v xml:space="preserve">  Välj…</v>
      </c>
      <c r="P30" s="273" t="str">
        <f>'4. Inköpsdata'!E33</f>
        <v>ST</v>
      </c>
      <c r="Q30" s="310">
        <f>'4. Inköpsdata'!G33</f>
        <v>1</v>
      </c>
      <c r="R30" s="309" t="str">
        <f>'3. Förpackningsdata'!K33</f>
        <v>BX</v>
      </c>
      <c r="S30" s="273">
        <f>'3. Förpackningsdata'!L33</f>
        <v>0</v>
      </c>
      <c r="T30" s="309">
        <f>'3. Förpackningsdata'!M33</f>
        <v>0</v>
      </c>
      <c r="U30" s="311" t="str">
        <f>'4. Inköpsdata'!H33</f>
        <v>SEK</v>
      </c>
      <c r="V30" s="310" t="str">
        <f>'APH KIC KIA PC'!AA33</f>
        <v/>
      </c>
      <c r="W30" s="310" t="str">
        <f>'APH KIC KIA PC'!AB33</f>
        <v/>
      </c>
      <c r="X30" s="310">
        <f>'APH KIC KIA PC'!AC33</f>
        <v>0</v>
      </c>
      <c r="Y30" s="318">
        <f>'APH KIC KIA PC'!AK33</f>
        <v>0</v>
      </c>
      <c r="Z30" s="310"/>
      <c r="AA30" s="273"/>
      <c r="AB30" s="273"/>
      <c r="AC30" s="273"/>
      <c r="AD30" s="273"/>
    </row>
    <row r="31" spans="1:30" x14ac:dyDescent="0.25">
      <c r="A31" s="309">
        <f>'APH KIC KIA PC'!F34</f>
        <v>0</v>
      </c>
      <c r="B31" s="273">
        <f>'APH KIC KIA PC'!D34</f>
        <v>0</v>
      </c>
      <c r="C31" s="309">
        <f>'1. Artikeldata Grund'!D34</f>
        <v>0</v>
      </c>
      <c r="D31" s="273">
        <f>'2. Artikeldata Utökad'!I34</f>
        <v>0</v>
      </c>
      <c r="E31" s="273" t="str">
        <f>'APH KIC KIA PC'!S34</f>
        <v xml:space="preserve">  Välj…</v>
      </c>
      <c r="F31" s="273">
        <f>'APH KIC KIA PC'!J34</f>
        <v>0</v>
      </c>
      <c r="G31" s="273">
        <f>'1. Artikeldata Grund'!E34</f>
        <v>0</v>
      </c>
      <c r="H31" s="273">
        <f>'APH KIC KIA PC'!G34</f>
        <v>0</v>
      </c>
      <c r="I31" s="273" t="str">
        <f>'APH KIC KIA PC'!L34</f>
        <v>Välj….</v>
      </c>
      <c r="J31" s="273">
        <f>'APH KIC KIA PC'!M34</f>
        <v>910</v>
      </c>
      <c r="K31" s="273">
        <f>'APH KIC KIA PC'!O34</f>
        <v>0</v>
      </c>
      <c r="L31" s="309">
        <f>'APH KIC KIA PC'!Q34</f>
        <v>0</v>
      </c>
      <c r="M31" s="273">
        <f>'APH KIC KIA PC'!R34</f>
        <v>0</v>
      </c>
      <c r="N31" s="309">
        <f>'1. Artikeldata Grund'!F34</f>
        <v>0</v>
      </c>
      <c r="O31" s="273" t="str">
        <f>'1. Artikeldata Grund'!J34</f>
        <v xml:space="preserve">  Välj…</v>
      </c>
      <c r="P31" s="273" t="str">
        <f>'4. Inköpsdata'!E34</f>
        <v>ST</v>
      </c>
      <c r="Q31" s="310">
        <f>'4. Inköpsdata'!G34</f>
        <v>1</v>
      </c>
      <c r="R31" s="309" t="str">
        <f>'3. Förpackningsdata'!K34</f>
        <v>BX</v>
      </c>
      <c r="S31" s="273">
        <f>'3. Förpackningsdata'!L34</f>
        <v>0</v>
      </c>
      <c r="T31" s="309">
        <f>'3. Förpackningsdata'!M34</f>
        <v>0</v>
      </c>
      <c r="U31" s="311" t="str">
        <f>'4. Inköpsdata'!H34</f>
        <v>SEK</v>
      </c>
      <c r="V31" s="310" t="str">
        <f>'APH KIC KIA PC'!AA34</f>
        <v/>
      </c>
      <c r="W31" s="310" t="str">
        <f>'APH KIC KIA PC'!AB34</f>
        <v/>
      </c>
      <c r="X31" s="310">
        <f>'APH KIC KIA PC'!AC34</f>
        <v>0</v>
      </c>
      <c r="Y31" s="318">
        <f>'APH KIC KIA PC'!AK34</f>
        <v>0</v>
      </c>
      <c r="Z31" s="310"/>
      <c r="AA31" s="273"/>
      <c r="AB31" s="273"/>
      <c r="AC31" s="273"/>
      <c r="AD31" s="273"/>
    </row>
    <row r="32" spans="1:30" x14ac:dyDescent="0.25">
      <c r="A32" s="309">
        <f>'APH KIC KIA PC'!F35</f>
        <v>0</v>
      </c>
      <c r="B32" s="273">
        <f>'APH KIC KIA PC'!D35</f>
        <v>0</v>
      </c>
      <c r="C32" s="309">
        <f>'1. Artikeldata Grund'!D35</f>
        <v>0</v>
      </c>
      <c r="D32" s="273">
        <f>'2. Artikeldata Utökad'!I35</f>
        <v>0</v>
      </c>
      <c r="E32" s="273" t="str">
        <f>'APH KIC KIA PC'!S35</f>
        <v xml:space="preserve">  Välj…</v>
      </c>
      <c r="F32" s="273">
        <f>'APH KIC KIA PC'!J35</f>
        <v>0</v>
      </c>
      <c r="G32" s="273">
        <f>'1. Artikeldata Grund'!E35</f>
        <v>0</v>
      </c>
      <c r="H32" s="273">
        <f>'APH KIC KIA PC'!G35</f>
        <v>0</v>
      </c>
      <c r="I32" s="273" t="str">
        <f>'APH KIC KIA PC'!L35</f>
        <v>Välj….</v>
      </c>
      <c r="J32" s="273">
        <f>'APH KIC KIA PC'!M35</f>
        <v>910</v>
      </c>
      <c r="K32" s="273">
        <f>'APH KIC KIA PC'!O35</f>
        <v>0</v>
      </c>
      <c r="L32" s="309">
        <f>'APH KIC KIA PC'!Q35</f>
        <v>0</v>
      </c>
      <c r="M32" s="273">
        <f>'APH KIC KIA PC'!R35</f>
        <v>0</v>
      </c>
      <c r="N32" s="309">
        <f>'1. Artikeldata Grund'!F35</f>
        <v>0</v>
      </c>
      <c r="O32" s="273" t="str">
        <f>'1. Artikeldata Grund'!J35</f>
        <v xml:space="preserve">  Välj…</v>
      </c>
      <c r="P32" s="273" t="str">
        <f>'4. Inköpsdata'!E35</f>
        <v>ST</v>
      </c>
      <c r="Q32" s="310">
        <f>'4. Inköpsdata'!G35</f>
        <v>1</v>
      </c>
      <c r="R32" s="309" t="str">
        <f>'3. Förpackningsdata'!K35</f>
        <v>BX</v>
      </c>
      <c r="S32" s="273">
        <f>'3. Förpackningsdata'!L35</f>
        <v>0</v>
      </c>
      <c r="T32" s="309">
        <f>'3. Förpackningsdata'!M35</f>
        <v>0</v>
      </c>
      <c r="U32" s="311" t="str">
        <f>'4. Inköpsdata'!H35</f>
        <v>SEK</v>
      </c>
      <c r="V32" s="310" t="str">
        <f>'APH KIC KIA PC'!AA35</f>
        <v/>
      </c>
      <c r="W32" s="310" t="str">
        <f>'APH KIC KIA PC'!AB35</f>
        <v/>
      </c>
      <c r="X32" s="310">
        <f>'APH KIC KIA PC'!AC35</f>
        <v>0</v>
      </c>
      <c r="Y32" s="318">
        <f>'APH KIC KIA PC'!AK35</f>
        <v>0</v>
      </c>
      <c r="Z32" s="310"/>
      <c r="AA32" s="273"/>
      <c r="AB32" s="273"/>
      <c r="AC32" s="273"/>
      <c r="AD32" s="273"/>
    </row>
    <row r="33" spans="1:30" x14ac:dyDescent="0.25">
      <c r="A33" s="309">
        <f>'APH KIC KIA PC'!F36</f>
        <v>0</v>
      </c>
      <c r="B33" s="273">
        <f>'APH KIC KIA PC'!D36</f>
        <v>0</v>
      </c>
      <c r="C33" s="309">
        <f>'1. Artikeldata Grund'!D36</f>
        <v>0</v>
      </c>
      <c r="D33" s="273">
        <f>'2. Artikeldata Utökad'!I36</f>
        <v>0</v>
      </c>
      <c r="E33" s="273" t="str">
        <f>'APH KIC KIA PC'!S36</f>
        <v xml:space="preserve">  Välj…</v>
      </c>
      <c r="F33" s="273">
        <f>'APH KIC KIA PC'!J36</f>
        <v>0</v>
      </c>
      <c r="G33" s="273">
        <f>'1. Artikeldata Grund'!E36</f>
        <v>0</v>
      </c>
      <c r="H33" s="273">
        <f>'APH KIC KIA PC'!G36</f>
        <v>0</v>
      </c>
      <c r="I33" s="273" t="str">
        <f>'APH KIC KIA PC'!L36</f>
        <v>Välj….</v>
      </c>
      <c r="J33" s="273">
        <f>'APH KIC KIA PC'!M36</f>
        <v>910</v>
      </c>
      <c r="K33" s="273">
        <f>'APH KIC KIA PC'!O36</f>
        <v>0</v>
      </c>
      <c r="L33" s="309">
        <f>'APH KIC KIA PC'!Q36</f>
        <v>0</v>
      </c>
      <c r="M33" s="273">
        <f>'APH KIC KIA PC'!R36</f>
        <v>0</v>
      </c>
      <c r="N33" s="309">
        <f>'1. Artikeldata Grund'!F36</f>
        <v>0</v>
      </c>
      <c r="O33" s="273" t="str">
        <f>'1. Artikeldata Grund'!J36</f>
        <v xml:space="preserve">  Välj…</v>
      </c>
      <c r="P33" s="273" t="str">
        <f>'4. Inköpsdata'!E36</f>
        <v>ST</v>
      </c>
      <c r="Q33" s="310">
        <f>'4. Inköpsdata'!G36</f>
        <v>1</v>
      </c>
      <c r="R33" s="309" t="str">
        <f>'3. Förpackningsdata'!K36</f>
        <v>BX</v>
      </c>
      <c r="S33" s="273">
        <f>'3. Förpackningsdata'!L36</f>
        <v>0</v>
      </c>
      <c r="T33" s="309">
        <f>'3. Förpackningsdata'!M36</f>
        <v>0</v>
      </c>
      <c r="U33" s="311" t="str">
        <f>'4. Inköpsdata'!H36</f>
        <v>SEK</v>
      </c>
      <c r="V33" s="310" t="str">
        <f>'APH KIC KIA PC'!AA36</f>
        <v/>
      </c>
      <c r="W33" s="310" t="str">
        <f>'APH KIC KIA PC'!AB36</f>
        <v/>
      </c>
      <c r="X33" s="310">
        <f>'APH KIC KIA PC'!AC36</f>
        <v>0</v>
      </c>
      <c r="Y33" s="318">
        <f>'APH KIC KIA PC'!AK36</f>
        <v>0</v>
      </c>
      <c r="Z33" s="310"/>
      <c r="AA33" s="273"/>
      <c r="AB33" s="273"/>
      <c r="AC33" s="273"/>
      <c r="AD33" s="273"/>
    </row>
    <row r="34" spans="1:30" x14ac:dyDescent="0.25">
      <c r="A34" s="309">
        <f>'APH KIC KIA PC'!F37</f>
        <v>0</v>
      </c>
      <c r="B34" s="273">
        <f>'APH KIC KIA PC'!D37</f>
        <v>0</v>
      </c>
      <c r="C34" s="309">
        <f>'1. Artikeldata Grund'!D37</f>
        <v>0</v>
      </c>
      <c r="D34" s="273">
        <f>'2. Artikeldata Utökad'!I37</f>
        <v>0</v>
      </c>
      <c r="E34" s="273" t="str">
        <f>'APH KIC KIA PC'!S37</f>
        <v xml:space="preserve">  Välj…</v>
      </c>
      <c r="F34" s="273">
        <f>'APH KIC KIA PC'!J37</f>
        <v>0</v>
      </c>
      <c r="G34" s="273">
        <f>'1. Artikeldata Grund'!E37</f>
        <v>0</v>
      </c>
      <c r="H34" s="273">
        <f>'APH KIC KIA PC'!G37</f>
        <v>0</v>
      </c>
      <c r="I34" s="273" t="str">
        <f>'APH KIC KIA PC'!L37</f>
        <v>Välj….</v>
      </c>
      <c r="J34" s="273">
        <f>'APH KIC KIA PC'!M37</f>
        <v>910</v>
      </c>
      <c r="K34" s="273">
        <f>'APH KIC KIA PC'!O37</f>
        <v>0</v>
      </c>
      <c r="L34" s="309">
        <f>'APH KIC KIA PC'!Q37</f>
        <v>0</v>
      </c>
      <c r="M34" s="273">
        <f>'APH KIC KIA PC'!R37</f>
        <v>0</v>
      </c>
      <c r="N34" s="309">
        <f>'1. Artikeldata Grund'!F37</f>
        <v>0</v>
      </c>
      <c r="O34" s="273" t="str">
        <f>'1. Artikeldata Grund'!J37</f>
        <v xml:space="preserve">  Välj…</v>
      </c>
      <c r="P34" s="273" t="str">
        <f>'4. Inköpsdata'!E37</f>
        <v>ST</v>
      </c>
      <c r="Q34" s="310">
        <f>'4. Inköpsdata'!G37</f>
        <v>1</v>
      </c>
      <c r="R34" s="309" t="str">
        <f>'3. Förpackningsdata'!K37</f>
        <v>BX</v>
      </c>
      <c r="S34" s="273">
        <f>'3. Förpackningsdata'!L37</f>
        <v>0</v>
      </c>
      <c r="T34" s="309">
        <f>'3. Förpackningsdata'!M37</f>
        <v>0</v>
      </c>
      <c r="U34" s="311" t="str">
        <f>'4. Inköpsdata'!H37</f>
        <v>SEK</v>
      </c>
      <c r="V34" s="310" t="str">
        <f>'APH KIC KIA PC'!AA37</f>
        <v/>
      </c>
      <c r="W34" s="310" t="str">
        <f>'APH KIC KIA PC'!AB37</f>
        <v/>
      </c>
      <c r="X34" s="310">
        <f>'APH KIC KIA PC'!AC37</f>
        <v>0</v>
      </c>
      <c r="Y34" s="318">
        <f>'APH KIC KIA PC'!AK37</f>
        <v>0</v>
      </c>
      <c r="Z34" s="310"/>
      <c r="AA34" s="273"/>
      <c r="AB34" s="273"/>
      <c r="AC34" s="273"/>
      <c r="AD34" s="273"/>
    </row>
    <row r="35" spans="1:30" x14ac:dyDescent="0.25">
      <c r="A35" s="309">
        <f>'APH KIC KIA PC'!F38</f>
        <v>0</v>
      </c>
      <c r="B35" s="273">
        <f>'APH KIC KIA PC'!D38</f>
        <v>0</v>
      </c>
      <c r="C35" s="309">
        <f>'1. Artikeldata Grund'!D38</f>
        <v>0</v>
      </c>
      <c r="D35" s="273">
        <f>'2. Artikeldata Utökad'!I38</f>
        <v>0</v>
      </c>
      <c r="E35" s="273" t="str">
        <f>'APH KIC KIA PC'!S38</f>
        <v xml:space="preserve">  Välj…</v>
      </c>
      <c r="F35" s="273">
        <f>'APH KIC KIA PC'!J38</f>
        <v>0</v>
      </c>
      <c r="G35" s="273">
        <f>'1. Artikeldata Grund'!E38</f>
        <v>0</v>
      </c>
      <c r="H35" s="273">
        <f>'APH KIC KIA PC'!G38</f>
        <v>0</v>
      </c>
      <c r="I35" s="273" t="str">
        <f>'APH KIC KIA PC'!L38</f>
        <v>Välj….</v>
      </c>
      <c r="J35" s="273">
        <f>'APH KIC KIA PC'!M38</f>
        <v>910</v>
      </c>
      <c r="K35" s="273">
        <f>'APH KIC KIA PC'!O38</f>
        <v>0</v>
      </c>
      <c r="L35" s="309">
        <f>'APH KIC KIA PC'!Q38</f>
        <v>0</v>
      </c>
      <c r="M35" s="273">
        <f>'APH KIC KIA PC'!R38</f>
        <v>0</v>
      </c>
      <c r="N35" s="309">
        <f>'1. Artikeldata Grund'!F38</f>
        <v>0</v>
      </c>
      <c r="O35" s="273" t="str">
        <f>'1. Artikeldata Grund'!J38</f>
        <v xml:space="preserve">  Välj…</v>
      </c>
      <c r="P35" s="273" t="str">
        <f>'4. Inköpsdata'!E38</f>
        <v>ST</v>
      </c>
      <c r="Q35" s="310">
        <f>'4. Inköpsdata'!G38</f>
        <v>1</v>
      </c>
      <c r="R35" s="309" t="str">
        <f>'3. Förpackningsdata'!K38</f>
        <v>BX</v>
      </c>
      <c r="S35" s="273">
        <f>'3. Förpackningsdata'!L38</f>
        <v>0</v>
      </c>
      <c r="T35" s="309">
        <f>'3. Förpackningsdata'!M38</f>
        <v>0</v>
      </c>
      <c r="U35" s="311" t="str">
        <f>'4. Inköpsdata'!H38</f>
        <v>SEK</v>
      </c>
      <c r="V35" s="310" t="str">
        <f>'APH KIC KIA PC'!AA38</f>
        <v/>
      </c>
      <c r="W35" s="310" t="str">
        <f>'APH KIC KIA PC'!AB38</f>
        <v/>
      </c>
      <c r="X35" s="310">
        <f>'APH KIC KIA PC'!AC38</f>
        <v>0</v>
      </c>
      <c r="Y35" s="318">
        <f>'APH KIC KIA PC'!AK38</f>
        <v>0</v>
      </c>
      <c r="Z35" s="310"/>
      <c r="AA35" s="273"/>
      <c r="AB35" s="273"/>
      <c r="AC35" s="273"/>
      <c r="AD35" s="273"/>
    </row>
    <row r="36" spans="1:30" x14ac:dyDescent="0.25">
      <c r="A36" s="309">
        <f>'APH KIC KIA PC'!F39</f>
        <v>0</v>
      </c>
      <c r="B36" s="273">
        <f>'APH KIC KIA PC'!D39</f>
        <v>0</v>
      </c>
      <c r="C36" s="309">
        <f>'1. Artikeldata Grund'!D39</f>
        <v>0</v>
      </c>
      <c r="D36" s="273">
        <f>'2. Artikeldata Utökad'!I39</f>
        <v>0</v>
      </c>
      <c r="E36" s="273" t="str">
        <f>'APH KIC KIA PC'!S39</f>
        <v xml:space="preserve">  Välj…</v>
      </c>
      <c r="F36" s="273">
        <f>'APH KIC KIA PC'!J39</f>
        <v>0</v>
      </c>
      <c r="G36" s="273">
        <f>'1. Artikeldata Grund'!E39</f>
        <v>0</v>
      </c>
      <c r="H36" s="273">
        <f>'APH KIC KIA PC'!G39</f>
        <v>0</v>
      </c>
      <c r="I36" s="273" t="str">
        <f>'APH KIC KIA PC'!L39</f>
        <v>Välj….</v>
      </c>
      <c r="J36" s="273">
        <f>'APH KIC KIA PC'!M39</f>
        <v>910</v>
      </c>
      <c r="K36" s="273">
        <f>'APH KIC KIA PC'!O39</f>
        <v>0</v>
      </c>
      <c r="L36" s="309">
        <f>'APH KIC KIA PC'!Q39</f>
        <v>0</v>
      </c>
      <c r="M36" s="273">
        <f>'APH KIC KIA PC'!R39</f>
        <v>0</v>
      </c>
      <c r="N36" s="309">
        <f>'1. Artikeldata Grund'!F39</f>
        <v>0</v>
      </c>
      <c r="O36" s="273" t="str">
        <f>'1. Artikeldata Grund'!J39</f>
        <v xml:space="preserve">  Välj…</v>
      </c>
      <c r="P36" s="273" t="str">
        <f>'4. Inköpsdata'!E39</f>
        <v>ST</v>
      </c>
      <c r="Q36" s="310">
        <f>'4. Inköpsdata'!G39</f>
        <v>1</v>
      </c>
      <c r="R36" s="309" t="str">
        <f>'3. Förpackningsdata'!K39</f>
        <v>BX</v>
      </c>
      <c r="S36" s="273">
        <f>'3. Förpackningsdata'!L39</f>
        <v>0</v>
      </c>
      <c r="T36" s="309">
        <f>'3. Förpackningsdata'!M39</f>
        <v>0</v>
      </c>
      <c r="U36" s="311" t="str">
        <f>'4. Inköpsdata'!H39</f>
        <v>SEK</v>
      </c>
      <c r="V36" s="310" t="str">
        <f>'APH KIC KIA PC'!AA39</f>
        <v/>
      </c>
      <c r="W36" s="310" t="str">
        <f>'APH KIC KIA PC'!AB39</f>
        <v/>
      </c>
      <c r="X36" s="310">
        <f>'APH KIC KIA PC'!AC39</f>
        <v>0</v>
      </c>
      <c r="Y36" s="318">
        <f>'APH KIC KIA PC'!AK39</f>
        <v>0</v>
      </c>
      <c r="Z36" s="310"/>
      <c r="AA36" s="273"/>
      <c r="AB36" s="273"/>
      <c r="AC36" s="273"/>
      <c r="AD36" s="273"/>
    </row>
    <row r="37" spans="1:30" x14ac:dyDescent="0.25">
      <c r="A37" s="309">
        <f>'APH KIC KIA PC'!F40</f>
        <v>0</v>
      </c>
      <c r="B37" s="273">
        <f>'APH KIC KIA PC'!D40</f>
        <v>0</v>
      </c>
      <c r="C37" s="309">
        <f>'1. Artikeldata Grund'!D40</f>
        <v>0</v>
      </c>
      <c r="D37" s="273">
        <f>'2. Artikeldata Utökad'!I40</f>
        <v>0</v>
      </c>
      <c r="E37" s="273" t="str">
        <f>'APH KIC KIA PC'!S40</f>
        <v xml:space="preserve">  Välj…</v>
      </c>
      <c r="F37" s="273">
        <f>'APH KIC KIA PC'!J40</f>
        <v>0</v>
      </c>
      <c r="G37" s="273">
        <f>'1. Artikeldata Grund'!E40</f>
        <v>0</v>
      </c>
      <c r="H37" s="273">
        <f>'APH KIC KIA PC'!G40</f>
        <v>0</v>
      </c>
      <c r="I37" s="273" t="str">
        <f>'APH KIC KIA PC'!L40</f>
        <v>Välj….</v>
      </c>
      <c r="J37" s="273">
        <f>'APH KIC KIA PC'!M40</f>
        <v>910</v>
      </c>
      <c r="K37" s="273">
        <f>'APH KIC KIA PC'!O40</f>
        <v>0</v>
      </c>
      <c r="L37" s="309">
        <f>'APH KIC KIA PC'!Q40</f>
        <v>0</v>
      </c>
      <c r="M37" s="273">
        <f>'APH KIC KIA PC'!R40</f>
        <v>0</v>
      </c>
      <c r="N37" s="309">
        <f>'1. Artikeldata Grund'!F40</f>
        <v>0</v>
      </c>
      <c r="O37" s="273" t="str">
        <f>'1. Artikeldata Grund'!J40</f>
        <v xml:space="preserve">  Välj…</v>
      </c>
      <c r="P37" s="273" t="str">
        <f>'4. Inköpsdata'!E40</f>
        <v>ST</v>
      </c>
      <c r="Q37" s="310">
        <f>'4. Inköpsdata'!G40</f>
        <v>1</v>
      </c>
      <c r="R37" s="309" t="str">
        <f>'3. Förpackningsdata'!K40</f>
        <v>BX</v>
      </c>
      <c r="S37" s="273">
        <f>'3. Förpackningsdata'!L40</f>
        <v>0</v>
      </c>
      <c r="T37" s="309">
        <f>'3. Förpackningsdata'!M40</f>
        <v>0</v>
      </c>
      <c r="U37" s="311" t="str">
        <f>'4. Inköpsdata'!H40</f>
        <v>SEK</v>
      </c>
      <c r="V37" s="310" t="str">
        <f>'APH KIC KIA PC'!AA40</f>
        <v/>
      </c>
      <c r="W37" s="310" t="str">
        <f>'APH KIC KIA PC'!AB40</f>
        <v/>
      </c>
      <c r="X37" s="310">
        <f>'APH KIC KIA PC'!AC40</f>
        <v>0</v>
      </c>
      <c r="Y37" s="318">
        <f>'APH KIC KIA PC'!AK40</f>
        <v>0</v>
      </c>
      <c r="Z37" s="310"/>
      <c r="AA37" s="273"/>
      <c r="AB37" s="273"/>
      <c r="AC37" s="273"/>
      <c r="AD37" s="273"/>
    </row>
    <row r="38" spans="1:30" x14ac:dyDescent="0.25">
      <c r="A38" s="309">
        <f>'APH KIC KIA PC'!F41</f>
        <v>0</v>
      </c>
      <c r="B38" s="273">
        <f>'APH KIC KIA PC'!D41</f>
        <v>0</v>
      </c>
      <c r="C38" s="309">
        <f>'1. Artikeldata Grund'!D41</f>
        <v>0</v>
      </c>
      <c r="D38" s="273">
        <f>'2. Artikeldata Utökad'!I41</f>
        <v>0</v>
      </c>
      <c r="E38" s="273" t="str">
        <f>'APH KIC KIA PC'!S41</f>
        <v xml:space="preserve">  Välj…</v>
      </c>
      <c r="F38" s="273">
        <f>'APH KIC KIA PC'!J41</f>
        <v>0</v>
      </c>
      <c r="G38" s="273">
        <f>'1. Artikeldata Grund'!E41</f>
        <v>0</v>
      </c>
      <c r="H38" s="273">
        <f>'APH KIC KIA PC'!G41</f>
        <v>0</v>
      </c>
      <c r="I38" s="273" t="str">
        <f>'APH KIC KIA PC'!L41</f>
        <v>Välj….</v>
      </c>
      <c r="J38" s="273">
        <f>'APH KIC KIA PC'!M41</f>
        <v>910</v>
      </c>
      <c r="K38" s="273">
        <f>'APH KIC KIA PC'!O41</f>
        <v>0</v>
      </c>
      <c r="L38" s="309">
        <f>'APH KIC KIA PC'!Q41</f>
        <v>0</v>
      </c>
      <c r="M38" s="273">
        <f>'APH KIC KIA PC'!R41</f>
        <v>0</v>
      </c>
      <c r="N38" s="309">
        <f>'1. Artikeldata Grund'!F41</f>
        <v>0</v>
      </c>
      <c r="O38" s="273" t="str">
        <f>'1. Artikeldata Grund'!J41</f>
        <v xml:space="preserve">  Välj…</v>
      </c>
      <c r="P38" s="273" t="str">
        <f>'4. Inköpsdata'!E41</f>
        <v>ST</v>
      </c>
      <c r="Q38" s="310">
        <f>'4. Inköpsdata'!G41</f>
        <v>1</v>
      </c>
      <c r="R38" s="309" t="str">
        <f>'3. Förpackningsdata'!K41</f>
        <v>BX</v>
      </c>
      <c r="S38" s="273">
        <f>'3. Förpackningsdata'!L41</f>
        <v>0</v>
      </c>
      <c r="T38" s="309">
        <f>'3. Förpackningsdata'!M41</f>
        <v>0</v>
      </c>
      <c r="U38" s="311" t="str">
        <f>'4. Inköpsdata'!H41</f>
        <v>SEK</v>
      </c>
      <c r="V38" s="310" t="str">
        <f>'APH KIC KIA PC'!AA41</f>
        <v/>
      </c>
      <c r="W38" s="310" t="str">
        <f>'APH KIC KIA PC'!AB41</f>
        <v/>
      </c>
      <c r="X38" s="310">
        <f>'APH KIC KIA PC'!AC41</f>
        <v>0</v>
      </c>
      <c r="Y38" s="318">
        <f>'APH KIC KIA PC'!AK41</f>
        <v>0</v>
      </c>
      <c r="Z38" s="310"/>
      <c r="AA38" s="273"/>
      <c r="AB38" s="273"/>
      <c r="AC38" s="273"/>
      <c r="AD38" s="273"/>
    </row>
    <row r="39" spans="1:30" x14ac:dyDescent="0.25">
      <c r="A39" s="309">
        <f>'APH KIC KIA PC'!F42</f>
        <v>0</v>
      </c>
      <c r="B39" s="273">
        <f>'APH KIC KIA PC'!D42</f>
        <v>0</v>
      </c>
      <c r="C39" s="309">
        <f>'1. Artikeldata Grund'!D42</f>
        <v>0</v>
      </c>
      <c r="D39" s="273">
        <f>'2. Artikeldata Utökad'!I42</f>
        <v>0</v>
      </c>
      <c r="E39" s="273" t="str">
        <f>'APH KIC KIA PC'!S42</f>
        <v xml:space="preserve">  Välj…</v>
      </c>
      <c r="F39" s="273">
        <f>'APH KIC KIA PC'!J42</f>
        <v>0</v>
      </c>
      <c r="G39" s="273">
        <f>'1. Artikeldata Grund'!E42</f>
        <v>0</v>
      </c>
      <c r="H39" s="273">
        <f>'APH KIC KIA PC'!G42</f>
        <v>0</v>
      </c>
      <c r="I39" s="273" t="str">
        <f>'APH KIC KIA PC'!L42</f>
        <v>Välj….</v>
      </c>
      <c r="J39" s="273">
        <f>'APH KIC KIA PC'!M42</f>
        <v>910</v>
      </c>
      <c r="K39" s="273">
        <f>'APH KIC KIA PC'!O42</f>
        <v>0</v>
      </c>
      <c r="L39" s="309">
        <f>'APH KIC KIA PC'!Q42</f>
        <v>0</v>
      </c>
      <c r="M39" s="273">
        <f>'APH KIC KIA PC'!R42</f>
        <v>0</v>
      </c>
      <c r="N39" s="309">
        <f>'1. Artikeldata Grund'!F42</f>
        <v>0</v>
      </c>
      <c r="O39" s="273" t="str">
        <f>'1. Artikeldata Grund'!J42</f>
        <v xml:space="preserve">  Välj…</v>
      </c>
      <c r="P39" s="273" t="str">
        <f>'4. Inköpsdata'!E42</f>
        <v>ST</v>
      </c>
      <c r="Q39" s="310">
        <f>'4. Inköpsdata'!G42</f>
        <v>1</v>
      </c>
      <c r="R39" s="309" t="str">
        <f>'3. Förpackningsdata'!K42</f>
        <v>BX</v>
      </c>
      <c r="S39" s="273">
        <f>'3. Förpackningsdata'!L42</f>
        <v>0</v>
      </c>
      <c r="T39" s="309">
        <f>'3. Förpackningsdata'!M42</f>
        <v>0</v>
      </c>
      <c r="U39" s="311" t="str">
        <f>'4. Inköpsdata'!H42</f>
        <v>SEK</v>
      </c>
      <c r="V39" s="310" t="str">
        <f>'APH KIC KIA PC'!AA42</f>
        <v/>
      </c>
      <c r="W39" s="310" t="str">
        <f>'APH KIC KIA PC'!AB42</f>
        <v/>
      </c>
      <c r="X39" s="310">
        <f>'APH KIC KIA PC'!AC42</f>
        <v>0</v>
      </c>
      <c r="Y39" s="318">
        <f>'APH KIC KIA PC'!AK42</f>
        <v>0</v>
      </c>
      <c r="Z39" s="310"/>
      <c r="AA39" s="273"/>
      <c r="AB39" s="273"/>
      <c r="AC39" s="273"/>
      <c r="AD39" s="273"/>
    </row>
    <row r="40" spans="1:30" x14ac:dyDescent="0.25">
      <c r="A40" s="309">
        <f>'APH KIC KIA PC'!F43</f>
        <v>0</v>
      </c>
      <c r="B40" s="273">
        <f>'APH KIC KIA PC'!D43</f>
        <v>0</v>
      </c>
      <c r="C40" s="309">
        <f>'1. Artikeldata Grund'!D43</f>
        <v>0</v>
      </c>
      <c r="D40" s="273">
        <f>'2. Artikeldata Utökad'!I43</f>
        <v>0</v>
      </c>
      <c r="E40" s="273" t="str">
        <f>'APH KIC KIA PC'!S43</f>
        <v xml:space="preserve">  Välj…</v>
      </c>
      <c r="F40" s="273">
        <f>'APH KIC KIA PC'!J43</f>
        <v>0</v>
      </c>
      <c r="G40" s="273">
        <f>'1. Artikeldata Grund'!E43</f>
        <v>0</v>
      </c>
      <c r="H40" s="273">
        <f>'APH KIC KIA PC'!G43</f>
        <v>0</v>
      </c>
      <c r="I40" s="273" t="str">
        <f>'APH KIC KIA PC'!L43</f>
        <v>Välj….</v>
      </c>
      <c r="J40" s="273">
        <f>'APH KIC KIA PC'!M43</f>
        <v>910</v>
      </c>
      <c r="K40" s="273">
        <f>'APH KIC KIA PC'!O43</f>
        <v>0</v>
      </c>
      <c r="L40" s="309">
        <f>'APH KIC KIA PC'!Q43</f>
        <v>0</v>
      </c>
      <c r="M40" s="273">
        <f>'APH KIC KIA PC'!R43</f>
        <v>0</v>
      </c>
      <c r="N40" s="309">
        <f>'1. Artikeldata Grund'!F43</f>
        <v>0</v>
      </c>
      <c r="O40" s="273" t="str">
        <f>'1. Artikeldata Grund'!J43</f>
        <v xml:space="preserve">  Välj…</v>
      </c>
      <c r="P40" s="273" t="str">
        <f>'4. Inköpsdata'!E43</f>
        <v>ST</v>
      </c>
      <c r="Q40" s="310">
        <f>'4. Inköpsdata'!G43</f>
        <v>1</v>
      </c>
      <c r="R40" s="309" t="str">
        <f>'3. Förpackningsdata'!K43</f>
        <v>BX</v>
      </c>
      <c r="S40" s="273">
        <f>'3. Förpackningsdata'!L43</f>
        <v>0</v>
      </c>
      <c r="T40" s="309">
        <f>'3. Förpackningsdata'!M43</f>
        <v>0</v>
      </c>
      <c r="U40" s="311" t="str">
        <f>'4. Inköpsdata'!H43</f>
        <v>SEK</v>
      </c>
      <c r="V40" s="310" t="str">
        <f>'APH KIC KIA PC'!AA43</f>
        <v/>
      </c>
      <c r="W40" s="310" t="str">
        <f>'APH KIC KIA PC'!AB43</f>
        <v/>
      </c>
      <c r="X40" s="310">
        <f>'APH KIC KIA PC'!AC43</f>
        <v>0</v>
      </c>
      <c r="Y40" s="318">
        <f>'APH KIC KIA PC'!AK43</f>
        <v>0</v>
      </c>
      <c r="Z40" s="310"/>
      <c r="AA40" s="273"/>
      <c r="AB40" s="273"/>
      <c r="AC40" s="273"/>
      <c r="AD40" s="273"/>
    </row>
    <row r="41" spans="1:30" x14ac:dyDescent="0.25">
      <c r="A41" s="309">
        <f>'APH KIC KIA PC'!F44</f>
        <v>0</v>
      </c>
      <c r="B41" s="273">
        <f>'APH KIC KIA PC'!D44</f>
        <v>0</v>
      </c>
      <c r="C41" s="309">
        <f>'1. Artikeldata Grund'!D44</f>
        <v>0</v>
      </c>
      <c r="D41" s="273">
        <f>'2. Artikeldata Utökad'!I44</f>
        <v>0</v>
      </c>
      <c r="E41" s="273" t="str">
        <f>'APH KIC KIA PC'!S44</f>
        <v xml:space="preserve">  Välj…</v>
      </c>
      <c r="F41" s="273">
        <f>'APH KIC KIA PC'!J44</f>
        <v>0</v>
      </c>
      <c r="G41" s="273">
        <f>'1. Artikeldata Grund'!E44</f>
        <v>0</v>
      </c>
      <c r="H41" s="273">
        <f>'APH KIC KIA PC'!G44</f>
        <v>0</v>
      </c>
      <c r="I41" s="273" t="str">
        <f>'APH KIC KIA PC'!L44</f>
        <v>Välj….</v>
      </c>
      <c r="J41" s="273">
        <f>'APH KIC KIA PC'!M44</f>
        <v>910</v>
      </c>
      <c r="K41" s="273">
        <f>'APH KIC KIA PC'!O44</f>
        <v>0</v>
      </c>
      <c r="L41" s="309">
        <f>'APH KIC KIA PC'!Q44</f>
        <v>0</v>
      </c>
      <c r="M41" s="273">
        <f>'APH KIC KIA PC'!R44</f>
        <v>0</v>
      </c>
      <c r="N41" s="309">
        <f>'1. Artikeldata Grund'!F44</f>
        <v>0</v>
      </c>
      <c r="O41" s="273" t="str">
        <f>'1. Artikeldata Grund'!J44</f>
        <v xml:space="preserve">  Välj…</v>
      </c>
      <c r="P41" s="273" t="str">
        <f>'4. Inköpsdata'!E44</f>
        <v>ST</v>
      </c>
      <c r="Q41" s="310">
        <f>'4. Inköpsdata'!G44</f>
        <v>1</v>
      </c>
      <c r="R41" s="309" t="str">
        <f>'3. Förpackningsdata'!K44</f>
        <v>BX</v>
      </c>
      <c r="S41" s="273">
        <f>'3. Förpackningsdata'!L44</f>
        <v>0</v>
      </c>
      <c r="T41" s="309">
        <f>'3. Förpackningsdata'!M44</f>
        <v>0</v>
      </c>
      <c r="U41" s="311" t="str">
        <f>'4. Inköpsdata'!H44</f>
        <v>SEK</v>
      </c>
      <c r="V41" s="310" t="str">
        <f>'APH KIC KIA PC'!AA44</f>
        <v/>
      </c>
      <c r="W41" s="310" t="str">
        <f>'APH KIC KIA PC'!AB44</f>
        <v/>
      </c>
      <c r="X41" s="310">
        <f>'APH KIC KIA PC'!AC44</f>
        <v>0</v>
      </c>
      <c r="Y41" s="318">
        <f>'APH KIC KIA PC'!AK44</f>
        <v>0</v>
      </c>
      <c r="Z41" s="310"/>
      <c r="AA41" s="273"/>
      <c r="AB41" s="273"/>
      <c r="AC41" s="273"/>
      <c r="AD41" s="273"/>
    </row>
    <row r="42" spans="1:30" x14ac:dyDescent="0.25">
      <c r="A42" s="309">
        <f>'APH KIC KIA PC'!F45</f>
        <v>0</v>
      </c>
      <c r="B42" s="273">
        <f>'APH KIC KIA PC'!D45</f>
        <v>0</v>
      </c>
      <c r="C42" s="309">
        <f>'1. Artikeldata Grund'!D45</f>
        <v>0</v>
      </c>
      <c r="D42" s="273">
        <f>'2. Artikeldata Utökad'!I45</f>
        <v>0</v>
      </c>
      <c r="E42" s="273" t="str">
        <f>'APH KIC KIA PC'!S45</f>
        <v xml:space="preserve">  Välj…</v>
      </c>
      <c r="F42" s="273">
        <f>'APH KIC KIA PC'!J45</f>
        <v>0</v>
      </c>
      <c r="G42" s="273">
        <f>'1. Artikeldata Grund'!E45</f>
        <v>0</v>
      </c>
      <c r="H42" s="273">
        <f>'APH KIC KIA PC'!G45</f>
        <v>0</v>
      </c>
      <c r="I42" s="273" t="str">
        <f>'APH KIC KIA PC'!L45</f>
        <v>Välj….</v>
      </c>
      <c r="J42" s="273">
        <f>'APH KIC KIA PC'!M45</f>
        <v>910</v>
      </c>
      <c r="K42" s="273">
        <f>'APH KIC KIA PC'!O45</f>
        <v>0</v>
      </c>
      <c r="L42" s="309">
        <f>'APH KIC KIA PC'!Q45</f>
        <v>0</v>
      </c>
      <c r="M42" s="273">
        <f>'APH KIC KIA PC'!R45</f>
        <v>0</v>
      </c>
      <c r="N42" s="309">
        <f>'1. Artikeldata Grund'!F45</f>
        <v>0</v>
      </c>
      <c r="O42" s="273" t="str">
        <f>'1. Artikeldata Grund'!J45</f>
        <v xml:space="preserve">  Välj…</v>
      </c>
      <c r="P42" s="273" t="str">
        <f>'4. Inköpsdata'!E45</f>
        <v>ST</v>
      </c>
      <c r="Q42" s="310">
        <f>'4. Inköpsdata'!G45</f>
        <v>1</v>
      </c>
      <c r="R42" s="309" t="str">
        <f>'3. Förpackningsdata'!K45</f>
        <v>BX</v>
      </c>
      <c r="S42" s="273">
        <f>'3. Förpackningsdata'!L45</f>
        <v>0</v>
      </c>
      <c r="T42" s="309">
        <f>'3. Förpackningsdata'!M45</f>
        <v>0</v>
      </c>
      <c r="U42" s="311" t="str">
        <f>'4. Inköpsdata'!H45</f>
        <v>SEK</v>
      </c>
      <c r="V42" s="310" t="str">
        <f>'APH KIC KIA PC'!AA45</f>
        <v/>
      </c>
      <c r="W42" s="310" t="str">
        <f>'APH KIC KIA PC'!AB45</f>
        <v/>
      </c>
      <c r="X42" s="310">
        <f>'APH KIC KIA PC'!AC45</f>
        <v>0</v>
      </c>
      <c r="Y42" s="318">
        <f>'APH KIC KIA PC'!AK45</f>
        <v>0</v>
      </c>
      <c r="Z42" s="310"/>
      <c r="AA42" s="273"/>
      <c r="AB42" s="273"/>
      <c r="AC42" s="273"/>
      <c r="AD42" s="273"/>
    </row>
    <row r="43" spans="1:30" x14ac:dyDescent="0.25">
      <c r="A43" s="309">
        <f>'APH KIC KIA PC'!F46</f>
        <v>0</v>
      </c>
      <c r="B43" s="273">
        <f>'APH KIC KIA PC'!D46</f>
        <v>0</v>
      </c>
      <c r="C43" s="309">
        <f>'1. Artikeldata Grund'!D46</f>
        <v>0</v>
      </c>
      <c r="D43" s="273">
        <f>'2. Artikeldata Utökad'!I46</f>
        <v>0</v>
      </c>
      <c r="E43" s="273" t="str">
        <f>'APH KIC KIA PC'!S46</f>
        <v xml:space="preserve">  Välj…</v>
      </c>
      <c r="F43" s="273">
        <f>'APH KIC KIA PC'!J46</f>
        <v>0</v>
      </c>
      <c r="G43" s="273">
        <f>'1. Artikeldata Grund'!E46</f>
        <v>0</v>
      </c>
      <c r="H43" s="273">
        <f>'APH KIC KIA PC'!G46</f>
        <v>0</v>
      </c>
      <c r="I43" s="273" t="str">
        <f>'APH KIC KIA PC'!L46</f>
        <v>Välj….</v>
      </c>
      <c r="J43" s="273">
        <f>'APH KIC KIA PC'!M46</f>
        <v>910</v>
      </c>
      <c r="K43" s="273">
        <f>'APH KIC KIA PC'!O46</f>
        <v>0</v>
      </c>
      <c r="L43" s="309">
        <f>'APH KIC KIA PC'!Q46</f>
        <v>0</v>
      </c>
      <c r="M43" s="273">
        <f>'APH KIC KIA PC'!R46</f>
        <v>0</v>
      </c>
      <c r="N43" s="309">
        <f>'1. Artikeldata Grund'!F46</f>
        <v>0</v>
      </c>
      <c r="O43" s="273" t="str">
        <f>'1. Artikeldata Grund'!J46</f>
        <v xml:space="preserve">  Välj…</v>
      </c>
      <c r="P43" s="273" t="str">
        <f>'4. Inköpsdata'!E46</f>
        <v>ST</v>
      </c>
      <c r="Q43" s="310">
        <f>'4. Inköpsdata'!G46</f>
        <v>1</v>
      </c>
      <c r="R43" s="309" t="str">
        <f>'3. Förpackningsdata'!K46</f>
        <v>BX</v>
      </c>
      <c r="S43" s="273">
        <f>'3. Förpackningsdata'!L46</f>
        <v>0</v>
      </c>
      <c r="T43" s="309">
        <f>'3. Förpackningsdata'!M46</f>
        <v>0</v>
      </c>
      <c r="U43" s="311" t="str">
        <f>'4. Inköpsdata'!H46</f>
        <v>SEK</v>
      </c>
      <c r="V43" s="310" t="str">
        <f>'APH KIC KIA PC'!AA46</f>
        <v/>
      </c>
      <c r="W43" s="310" t="str">
        <f>'APH KIC KIA PC'!AB46</f>
        <v/>
      </c>
      <c r="X43" s="310">
        <f>'APH KIC KIA PC'!AC46</f>
        <v>0</v>
      </c>
      <c r="Y43" s="318">
        <f>'APH KIC KIA PC'!AK46</f>
        <v>0</v>
      </c>
      <c r="Z43" s="310"/>
      <c r="AA43" s="273"/>
      <c r="AB43" s="273"/>
      <c r="AC43" s="273"/>
      <c r="AD43" s="273"/>
    </row>
    <row r="44" spans="1:30" x14ac:dyDescent="0.25">
      <c r="A44" s="309">
        <f>'APH KIC KIA PC'!F47</f>
        <v>0</v>
      </c>
      <c r="B44" s="273">
        <f>'APH KIC KIA PC'!D47</f>
        <v>0</v>
      </c>
      <c r="C44" s="309">
        <f>'1. Artikeldata Grund'!D47</f>
        <v>0</v>
      </c>
      <c r="D44" s="273">
        <f>'2. Artikeldata Utökad'!I47</f>
        <v>0</v>
      </c>
      <c r="E44" s="273" t="str">
        <f>'APH KIC KIA PC'!S47</f>
        <v xml:space="preserve">  Välj…</v>
      </c>
      <c r="F44" s="273">
        <f>'APH KIC KIA PC'!J47</f>
        <v>0</v>
      </c>
      <c r="G44" s="273">
        <f>'1. Artikeldata Grund'!E47</f>
        <v>0</v>
      </c>
      <c r="H44" s="273">
        <f>'APH KIC KIA PC'!G47</f>
        <v>0</v>
      </c>
      <c r="I44" s="273" t="str">
        <f>'APH KIC KIA PC'!L47</f>
        <v>Välj….</v>
      </c>
      <c r="J44" s="273">
        <f>'APH KIC KIA PC'!M47</f>
        <v>910</v>
      </c>
      <c r="K44" s="273">
        <f>'APH KIC KIA PC'!O47</f>
        <v>0</v>
      </c>
      <c r="L44" s="309">
        <f>'APH KIC KIA PC'!Q47</f>
        <v>0</v>
      </c>
      <c r="M44" s="273">
        <f>'APH KIC KIA PC'!R47</f>
        <v>0</v>
      </c>
      <c r="N44" s="309">
        <f>'1. Artikeldata Grund'!F47</f>
        <v>0</v>
      </c>
      <c r="O44" s="273" t="str">
        <f>'1. Artikeldata Grund'!J47</f>
        <v xml:space="preserve">  Välj…</v>
      </c>
      <c r="P44" s="273" t="str">
        <f>'4. Inköpsdata'!E47</f>
        <v>ST</v>
      </c>
      <c r="Q44" s="310">
        <f>'4. Inköpsdata'!G47</f>
        <v>1</v>
      </c>
      <c r="R44" s="309" t="str">
        <f>'3. Förpackningsdata'!K47</f>
        <v>BX</v>
      </c>
      <c r="S44" s="273">
        <f>'3. Förpackningsdata'!L47</f>
        <v>0</v>
      </c>
      <c r="T44" s="309">
        <f>'3. Förpackningsdata'!M47</f>
        <v>0</v>
      </c>
      <c r="U44" s="311" t="str">
        <f>'4. Inköpsdata'!H47</f>
        <v>SEK</v>
      </c>
      <c r="V44" s="310" t="str">
        <f>'APH KIC KIA PC'!AA47</f>
        <v/>
      </c>
      <c r="W44" s="310" t="str">
        <f>'APH KIC KIA PC'!AB47</f>
        <v/>
      </c>
      <c r="X44" s="310">
        <f>'APH KIC KIA PC'!AC47</f>
        <v>0</v>
      </c>
      <c r="Y44" s="318">
        <f>'APH KIC KIA PC'!AK47</f>
        <v>0</v>
      </c>
      <c r="Z44" s="310"/>
      <c r="AA44" s="273"/>
      <c r="AB44" s="273"/>
      <c r="AC44" s="273"/>
      <c r="AD44" s="273"/>
    </row>
    <row r="45" spans="1:30" x14ac:dyDescent="0.25">
      <c r="A45" s="309">
        <f>'APH KIC KIA PC'!F48</f>
        <v>0</v>
      </c>
      <c r="B45" s="273">
        <f>'APH KIC KIA PC'!D48</f>
        <v>0</v>
      </c>
      <c r="C45" s="309">
        <f>'1. Artikeldata Grund'!D48</f>
        <v>0</v>
      </c>
      <c r="D45" s="273">
        <f>'2. Artikeldata Utökad'!I48</f>
        <v>0</v>
      </c>
      <c r="E45" s="273" t="str">
        <f>'APH KIC KIA PC'!S48</f>
        <v xml:space="preserve">  Välj…</v>
      </c>
      <c r="F45" s="273">
        <f>'APH KIC KIA PC'!J48</f>
        <v>0</v>
      </c>
      <c r="G45" s="273">
        <f>'1. Artikeldata Grund'!E48</f>
        <v>0</v>
      </c>
      <c r="H45" s="273">
        <f>'APH KIC KIA PC'!G48</f>
        <v>0</v>
      </c>
      <c r="I45" s="273" t="str">
        <f>'APH KIC KIA PC'!L48</f>
        <v>Välj….</v>
      </c>
      <c r="J45" s="273">
        <f>'APH KIC KIA PC'!M48</f>
        <v>910</v>
      </c>
      <c r="K45" s="273">
        <f>'APH KIC KIA PC'!O48</f>
        <v>0</v>
      </c>
      <c r="L45" s="309">
        <f>'APH KIC KIA PC'!Q48</f>
        <v>0</v>
      </c>
      <c r="M45" s="273">
        <f>'APH KIC KIA PC'!R48</f>
        <v>0</v>
      </c>
      <c r="N45" s="309">
        <f>'1. Artikeldata Grund'!F48</f>
        <v>0</v>
      </c>
      <c r="O45" s="273" t="str">
        <f>'1. Artikeldata Grund'!J48</f>
        <v xml:space="preserve">  Välj…</v>
      </c>
      <c r="P45" s="273" t="str">
        <f>'4. Inköpsdata'!E48</f>
        <v>ST</v>
      </c>
      <c r="Q45" s="310">
        <f>'4. Inköpsdata'!G48</f>
        <v>1</v>
      </c>
      <c r="R45" s="309" t="str">
        <f>'3. Förpackningsdata'!K48</f>
        <v>BX</v>
      </c>
      <c r="S45" s="273">
        <f>'3. Förpackningsdata'!L48</f>
        <v>0</v>
      </c>
      <c r="T45" s="309">
        <f>'3. Förpackningsdata'!M48</f>
        <v>0</v>
      </c>
      <c r="U45" s="311" t="str">
        <f>'4. Inköpsdata'!H48</f>
        <v>SEK</v>
      </c>
      <c r="V45" s="310" t="str">
        <f>'APH KIC KIA PC'!AA48</f>
        <v/>
      </c>
      <c r="W45" s="310" t="str">
        <f>'APH KIC KIA PC'!AB48</f>
        <v/>
      </c>
      <c r="X45" s="310">
        <f>'APH KIC KIA PC'!AC48</f>
        <v>0</v>
      </c>
      <c r="Y45" s="318">
        <f>'APH KIC KIA PC'!AK48</f>
        <v>0</v>
      </c>
      <c r="Z45" s="310"/>
      <c r="AA45" s="273"/>
      <c r="AB45" s="273"/>
      <c r="AC45" s="273"/>
      <c r="AD45" s="273"/>
    </row>
    <row r="46" spans="1:30" x14ac:dyDescent="0.25">
      <c r="A46" s="309">
        <f>'APH KIC KIA PC'!F49</f>
        <v>0</v>
      </c>
      <c r="B46" s="273">
        <f>'APH KIC KIA PC'!D49</f>
        <v>0</v>
      </c>
      <c r="C46" s="309">
        <f>'1. Artikeldata Grund'!D49</f>
        <v>0</v>
      </c>
      <c r="D46" s="273">
        <f>'2. Artikeldata Utökad'!I49</f>
        <v>0</v>
      </c>
      <c r="E46" s="273" t="str">
        <f>'APH KIC KIA PC'!S49</f>
        <v xml:space="preserve">  Välj…</v>
      </c>
      <c r="F46" s="273">
        <f>'APH KIC KIA PC'!J49</f>
        <v>0</v>
      </c>
      <c r="G46" s="273">
        <f>'1. Artikeldata Grund'!E49</f>
        <v>0</v>
      </c>
      <c r="H46" s="273">
        <f>'APH KIC KIA PC'!G49</f>
        <v>0</v>
      </c>
      <c r="I46" s="273" t="str">
        <f>'APH KIC KIA PC'!L49</f>
        <v>Välj….</v>
      </c>
      <c r="J46" s="273">
        <f>'APH KIC KIA PC'!M49</f>
        <v>910</v>
      </c>
      <c r="K46" s="273">
        <f>'APH KIC KIA PC'!O49</f>
        <v>0</v>
      </c>
      <c r="L46" s="309">
        <f>'APH KIC KIA PC'!Q49</f>
        <v>0</v>
      </c>
      <c r="M46" s="273">
        <f>'APH KIC KIA PC'!R49</f>
        <v>0</v>
      </c>
      <c r="N46" s="309">
        <f>'1. Artikeldata Grund'!F49</f>
        <v>0</v>
      </c>
      <c r="O46" s="273" t="str">
        <f>'1. Artikeldata Grund'!J49</f>
        <v xml:space="preserve">  Välj…</v>
      </c>
      <c r="P46" s="273" t="str">
        <f>'4. Inköpsdata'!E49</f>
        <v>ST</v>
      </c>
      <c r="Q46" s="310">
        <f>'4. Inköpsdata'!G49</f>
        <v>1</v>
      </c>
      <c r="R46" s="309" t="str">
        <f>'3. Förpackningsdata'!K49</f>
        <v>BX</v>
      </c>
      <c r="S46" s="273">
        <f>'3. Förpackningsdata'!L49</f>
        <v>0</v>
      </c>
      <c r="T46" s="309">
        <f>'3. Förpackningsdata'!M49</f>
        <v>0</v>
      </c>
      <c r="U46" s="311" t="str">
        <f>'4. Inköpsdata'!H49</f>
        <v>SEK</v>
      </c>
      <c r="V46" s="310" t="str">
        <f>'APH KIC KIA PC'!AA49</f>
        <v/>
      </c>
      <c r="W46" s="310" t="str">
        <f>'APH KIC KIA PC'!AB49</f>
        <v/>
      </c>
      <c r="X46" s="310">
        <f>'APH KIC KIA PC'!AC49</f>
        <v>0</v>
      </c>
      <c r="Y46" s="318">
        <f>'APH KIC KIA PC'!AK49</f>
        <v>0</v>
      </c>
      <c r="Z46" s="310"/>
      <c r="AA46" s="273"/>
      <c r="AB46" s="273"/>
      <c r="AC46" s="273"/>
      <c r="AD46" s="273"/>
    </row>
    <row r="47" spans="1:30" x14ac:dyDescent="0.25">
      <c r="A47" s="309">
        <f>'APH KIC KIA PC'!F50</f>
        <v>0</v>
      </c>
      <c r="B47" s="273">
        <f>'APH KIC KIA PC'!D50</f>
        <v>0</v>
      </c>
      <c r="C47" s="309">
        <f>'1. Artikeldata Grund'!D50</f>
        <v>0</v>
      </c>
      <c r="D47" s="273">
        <f>'2. Artikeldata Utökad'!I50</f>
        <v>0</v>
      </c>
      <c r="E47" s="273" t="str">
        <f>'APH KIC KIA PC'!S50</f>
        <v xml:space="preserve">  Välj…</v>
      </c>
      <c r="F47" s="273">
        <f>'APH KIC KIA PC'!J50</f>
        <v>0</v>
      </c>
      <c r="G47" s="273">
        <f>'1. Artikeldata Grund'!E50</f>
        <v>0</v>
      </c>
      <c r="H47" s="273">
        <f>'APH KIC KIA PC'!G50</f>
        <v>0</v>
      </c>
      <c r="I47" s="273" t="str">
        <f>'APH KIC KIA PC'!L50</f>
        <v>Välj….</v>
      </c>
      <c r="J47" s="273">
        <f>'APH KIC KIA PC'!M50</f>
        <v>910</v>
      </c>
      <c r="K47" s="273">
        <f>'APH KIC KIA PC'!O50</f>
        <v>0</v>
      </c>
      <c r="L47" s="309">
        <f>'APH KIC KIA PC'!Q50</f>
        <v>0</v>
      </c>
      <c r="M47" s="273">
        <f>'APH KIC KIA PC'!R50</f>
        <v>0</v>
      </c>
      <c r="N47" s="309">
        <f>'1. Artikeldata Grund'!F50</f>
        <v>0</v>
      </c>
      <c r="O47" s="273" t="str">
        <f>'1. Artikeldata Grund'!J50</f>
        <v xml:space="preserve">  Välj…</v>
      </c>
      <c r="P47" s="273" t="str">
        <f>'4. Inköpsdata'!E50</f>
        <v>ST</v>
      </c>
      <c r="Q47" s="310">
        <f>'4. Inköpsdata'!G50</f>
        <v>1</v>
      </c>
      <c r="R47" s="309" t="str">
        <f>'3. Förpackningsdata'!K50</f>
        <v>BX</v>
      </c>
      <c r="S47" s="273">
        <f>'3. Förpackningsdata'!L50</f>
        <v>0</v>
      </c>
      <c r="T47" s="309">
        <f>'3. Förpackningsdata'!M50</f>
        <v>0</v>
      </c>
      <c r="U47" s="311" t="str">
        <f>'4. Inköpsdata'!H50</f>
        <v>SEK</v>
      </c>
      <c r="V47" s="310" t="str">
        <f>'APH KIC KIA PC'!AA50</f>
        <v/>
      </c>
      <c r="W47" s="310" t="str">
        <f>'APH KIC KIA PC'!AB50</f>
        <v/>
      </c>
      <c r="X47" s="310">
        <f>'APH KIC KIA PC'!AC50</f>
        <v>0</v>
      </c>
      <c r="Y47" s="318">
        <f>'APH KIC KIA PC'!AK50</f>
        <v>0</v>
      </c>
      <c r="Z47" s="310"/>
      <c r="AA47" s="273"/>
      <c r="AB47" s="273"/>
      <c r="AC47" s="273"/>
      <c r="AD47" s="273"/>
    </row>
    <row r="48" spans="1:30" x14ac:dyDescent="0.25">
      <c r="A48" s="309">
        <f>'APH KIC KIA PC'!F51</f>
        <v>0</v>
      </c>
      <c r="B48" s="273">
        <f>'APH KIC KIA PC'!D51</f>
        <v>0</v>
      </c>
      <c r="C48" s="309">
        <f>'1. Artikeldata Grund'!D51</f>
        <v>0</v>
      </c>
      <c r="D48" s="273">
        <f>'2. Artikeldata Utökad'!I51</f>
        <v>0</v>
      </c>
      <c r="E48" s="273" t="str">
        <f>'APH KIC KIA PC'!S51</f>
        <v xml:space="preserve">  Välj…</v>
      </c>
      <c r="F48" s="273">
        <f>'APH KIC KIA PC'!J51</f>
        <v>0</v>
      </c>
      <c r="G48" s="273">
        <f>'1. Artikeldata Grund'!E51</f>
        <v>0</v>
      </c>
      <c r="H48" s="273">
        <f>'APH KIC KIA PC'!G51</f>
        <v>0</v>
      </c>
      <c r="I48" s="273" t="str">
        <f>'APH KIC KIA PC'!L51</f>
        <v>Välj….</v>
      </c>
      <c r="J48" s="273">
        <f>'APH KIC KIA PC'!M51</f>
        <v>910</v>
      </c>
      <c r="K48" s="273">
        <f>'APH KIC KIA PC'!O51</f>
        <v>0</v>
      </c>
      <c r="L48" s="309">
        <f>'APH KIC KIA PC'!Q51</f>
        <v>0</v>
      </c>
      <c r="M48" s="273">
        <f>'APH KIC KIA PC'!R51</f>
        <v>0</v>
      </c>
      <c r="N48" s="309">
        <f>'1. Artikeldata Grund'!F51</f>
        <v>0</v>
      </c>
      <c r="O48" s="273" t="str">
        <f>'1. Artikeldata Grund'!J51</f>
        <v xml:space="preserve">  Välj…</v>
      </c>
      <c r="P48" s="273" t="str">
        <f>'4. Inköpsdata'!E51</f>
        <v>ST</v>
      </c>
      <c r="Q48" s="310">
        <f>'4. Inköpsdata'!G51</f>
        <v>1</v>
      </c>
      <c r="R48" s="309" t="str">
        <f>'3. Förpackningsdata'!K51</f>
        <v>BX</v>
      </c>
      <c r="S48" s="273">
        <f>'3. Förpackningsdata'!L51</f>
        <v>0</v>
      </c>
      <c r="T48" s="309">
        <f>'3. Förpackningsdata'!M51</f>
        <v>0</v>
      </c>
      <c r="U48" s="311" t="str">
        <f>'4. Inköpsdata'!H51</f>
        <v>SEK</v>
      </c>
      <c r="V48" s="310" t="str">
        <f>'APH KIC KIA PC'!AA51</f>
        <v/>
      </c>
      <c r="W48" s="310" t="str">
        <f>'APH KIC KIA PC'!AB51</f>
        <v/>
      </c>
      <c r="X48" s="310">
        <f>'APH KIC KIA PC'!AC51</f>
        <v>0</v>
      </c>
      <c r="Y48" s="318">
        <f>'APH KIC KIA PC'!AK51</f>
        <v>0</v>
      </c>
      <c r="Z48" s="310"/>
      <c r="AA48" s="273"/>
      <c r="AB48" s="273"/>
      <c r="AC48" s="273"/>
      <c r="AD48" s="273"/>
    </row>
    <row r="49" spans="1:30" x14ac:dyDescent="0.25">
      <c r="A49" s="309">
        <f>'APH KIC KIA PC'!F52</f>
        <v>0</v>
      </c>
      <c r="B49" s="273">
        <f>'APH KIC KIA PC'!D52</f>
        <v>0</v>
      </c>
      <c r="C49" s="309">
        <f>'1. Artikeldata Grund'!D52</f>
        <v>0</v>
      </c>
      <c r="D49" s="273">
        <f>'2. Artikeldata Utökad'!I52</f>
        <v>0</v>
      </c>
      <c r="E49" s="273" t="str">
        <f>'APH KIC KIA PC'!S52</f>
        <v xml:space="preserve">  Välj…</v>
      </c>
      <c r="F49" s="273">
        <f>'APH KIC KIA PC'!J52</f>
        <v>0</v>
      </c>
      <c r="G49" s="273">
        <f>'1. Artikeldata Grund'!E52</f>
        <v>0</v>
      </c>
      <c r="H49" s="273">
        <f>'APH KIC KIA PC'!G52</f>
        <v>0</v>
      </c>
      <c r="I49" s="273" t="str">
        <f>'APH KIC KIA PC'!L52</f>
        <v>Välj….</v>
      </c>
      <c r="J49" s="273">
        <f>'APH KIC KIA PC'!M52</f>
        <v>910</v>
      </c>
      <c r="K49" s="273">
        <f>'APH KIC KIA PC'!O52</f>
        <v>0</v>
      </c>
      <c r="L49" s="309">
        <f>'APH KIC KIA PC'!Q52</f>
        <v>0</v>
      </c>
      <c r="M49" s="273">
        <f>'APH KIC KIA PC'!R52</f>
        <v>0</v>
      </c>
      <c r="N49" s="309">
        <f>'1. Artikeldata Grund'!F52</f>
        <v>0</v>
      </c>
      <c r="O49" s="273" t="str">
        <f>'1. Artikeldata Grund'!J52</f>
        <v xml:space="preserve">  Välj…</v>
      </c>
      <c r="P49" s="273" t="str">
        <f>'4. Inköpsdata'!E52</f>
        <v>ST</v>
      </c>
      <c r="Q49" s="310">
        <f>'4. Inköpsdata'!G52</f>
        <v>1</v>
      </c>
      <c r="R49" s="309" t="str">
        <f>'3. Förpackningsdata'!K52</f>
        <v>BX</v>
      </c>
      <c r="S49" s="273">
        <f>'3. Förpackningsdata'!L52</f>
        <v>0</v>
      </c>
      <c r="T49" s="309">
        <f>'3. Förpackningsdata'!M52</f>
        <v>0</v>
      </c>
      <c r="U49" s="311" t="str">
        <f>'4. Inköpsdata'!H52</f>
        <v>SEK</v>
      </c>
      <c r="V49" s="310" t="str">
        <f>'APH KIC KIA PC'!AA52</f>
        <v/>
      </c>
      <c r="W49" s="310" t="str">
        <f>'APH KIC KIA PC'!AB52</f>
        <v/>
      </c>
      <c r="X49" s="310">
        <f>'APH KIC KIA PC'!AC52</f>
        <v>0</v>
      </c>
      <c r="Y49" s="318">
        <f>'APH KIC KIA PC'!AK52</f>
        <v>0</v>
      </c>
      <c r="Z49" s="310"/>
      <c r="AA49" s="273"/>
      <c r="AB49" s="273"/>
      <c r="AC49" s="273"/>
      <c r="AD49" s="273"/>
    </row>
    <row r="50" spans="1:30" x14ac:dyDescent="0.25">
      <c r="A50" s="309">
        <f>'APH KIC KIA PC'!F53</f>
        <v>0</v>
      </c>
      <c r="B50" s="273">
        <f>'APH KIC KIA PC'!D53</f>
        <v>0</v>
      </c>
      <c r="C50" s="309">
        <f>'1. Artikeldata Grund'!D53</f>
        <v>0</v>
      </c>
      <c r="D50" s="273">
        <f>'2. Artikeldata Utökad'!I53</f>
        <v>0</v>
      </c>
      <c r="E50" s="273" t="str">
        <f>'APH KIC KIA PC'!S53</f>
        <v xml:space="preserve">  Välj…</v>
      </c>
      <c r="F50" s="273">
        <f>'APH KIC KIA PC'!J53</f>
        <v>0</v>
      </c>
      <c r="G50" s="273">
        <f>'1. Artikeldata Grund'!E53</f>
        <v>0</v>
      </c>
      <c r="H50" s="273">
        <f>'APH KIC KIA PC'!G53</f>
        <v>0</v>
      </c>
      <c r="I50" s="273" t="str">
        <f>'APH KIC KIA PC'!L53</f>
        <v>Välj….</v>
      </c>
      <c r="J50" s="273">
        <f>'APH KIC KIA PC'!M53</f>
        <v>910</v>
      </c>
      <c r="K50" s="273">
        <f>'APH KIC KIA PC'!O53</f>
        <v>0</v>
      </c>
      <c r="L50" s="309">
        <f>'APH KIC KIA PC'!Q53</f>
        <v>0</v>
      </c>
      <c r="M50" s="273">
        <f>'APH KIC KIA PC'!R53</f>
        <v>0</v>
      </c>
      <c r="N50" s="309">
        <f>'1. Artikeldata Grund'!F53</f>
        <v>0</v>
      </c>
      <c r="O50" s="273" t="str">
        <f>'1. Artikeldata Grund'!J53</f>
        <v xml:space="preserve">  Välj…</v>
      </c>
      <c r="P50" s="273" t="str">
        <f>'4. Inköpsdata'!E53</f>
        <v>ST</v>
      </c>
      <c r="Q50" s="310">
        <f>'4. Inköpsdata'!G53</f>
        <v>1</v>
      </c>
      <c r="R50" s="309" t="str">
        <f>'3. Förpackningsdata'!K53</f>
        <v>BX</v>
      </c>
      <c r="S50" s="273">
        <f>'3. Förpackningsdata'!L53</f>
        <v>0</v>
      </c>
      <c r="T50" s="309">
        <f>'3. Förpackningsdata'!M53</f>
        <v>0</v>
      </c>
      <c r="U50" s="311" t="str">
        <f>'4. Inköpsdata'!H53</f>
        <v>SEK</v>
      </c>
      <c r="V50" s="310" t="str">
        <f>'APH KIC KIA PC'!AA53</f>
        <v/>
      </c>
      <c r="W50" s="310" t="str">
        <f>'APH KIC KIA PC'!AB53</f>
        <v/>
      </c>
      <c r="X50" s="310">
        <f>'APH KIC KIA PC'!AC53</f>
        <v>0</v>
      </c>
      <c r="Y50" s="318">
        <f>'APH KIC KIA PC'!AK53</f>
        <v>0</v>
      </c>
      <c r="Z50" s="310"/>
      <c r="AA50" s="273"/>
      <c r="AB50" s="273"/>
      <c r="AC50" s="273"/>
      <c r="AD50" s="273"/>
    </row>
    <row r="51" spans="1:30" x14ac:dyDescent="0.25">
      <c r="A51" s="309">
        <f>'APH KIC KIA PC'!F54</f>
        <v>0</v>
      </c>
      <c r="B51" s="273">
        <f>'APH KIC KIA PC'!D54</f>
        <v>0</v>
      </c>
      <c r="C51" s="309">
        <f>'1. Artikeldata Grund'!D54</f>
        <v>0</v>
      </c>
      <c r="D51" s="273">
        <f>'2. Artikeldata Utökad'!I54</f>
        <v>0</v>
      </c>
      <c r="E51" s="273" t="str">
        <f>'APH KIC KIA PC'!S54</f>
        <v xml:space="preserve">  Välj…</v>
      </c>
      <c r="F51" s="273">
        <f>'APH KIC KIA PC'!J54</f>
        <v>0</v>
      </c>
      <c r="G51" s="273">
        <f>'1. Artikeldata Grund'!E54</f>
        <v>0</v>
      </c>
      <c r="H51" s="273">
        <f>'APH KIC KIA PC'!G54</f>
        <v>0</v>
      </c>
      <c r="I51" s="273" t="str">
        <f>'APH KIC KIA PC'!L54</f>
        <v>Välj….</v>
      </c>
      <c r="J51" s="273">
        <f>'APH KIC KIA PC'!M54</f>
        <v>910</v>
      </c>
      <c r="K51" s="273">
        <f>'APH KIC KIA PC'!O54</f>
        <v>0</v>
      </c>
      <c r="L51" s="309">
        <f>'APH KIC KIA PC'!Q54</f>
        <v>0</v>
      </c>
      <c r="M51" s="273">
        <f>'APH KIC KIA PC'!R54</f>
        <v>0</v>
      </c>
      <c r="N51" s="309">
        <f>'1. Artikeldata Grund'!F54</f>
        <v>0</v>
      </c>
      <c r="O51" s="273" t="str">
        <f>'1. Artikeldata Grund'!J54</f>
        <v xml:space="preserve">  Välj…</v>
      </c>
      <c r="P51" s="273" t="str">
        <f>'4. Inköpsdata'!E54</f>
        <v>ST</v>
      </c>
      <c r="Q51" s="310">
        <f>'4. Inköpsdata'!G54</f>
        <v>1</v>
      </c>
      <c r="R51" s="309" t="str">
        <f>'3. Förpackningsdata'!K54</f>
        <v>BX</v>
      </c>
      <c r="S51" s="273">
        <f>'3. Förpackningsdata'!L54</f>
        <v>0</v>
      </c>
      <c r="T51" s="309">
        <f>'3. Förpackningsdata'!M54</f>
        <v>0</v>
      </c>
      <c r="U51" s="311" t="str">
        <f>'4. Inköpsdata'!H54</f>
        <v>SEK</v>
      </c>
      <c r="V51" s="310" t="str">
        <f>'APH KIC KIA PC'!AA54</f>
        <v/>
      </c>
      <c r="W51" s="310" t="str">
        <f>'APH KIC KIA PC'!AB54</f>
        <v/>
      </c>
      <c r="X51" s="310">
        <f>'APH KIC KIA PC'!AC54</f>
        <v>0</v>
      </c>
      <c r="Y51" s="318">
        <f>'APH KIC KIA PC'!AK54</f>
        <v>0</v>
      </c>
      <c r="Z51" s="310"/>
      <c r="AA51" s="273"/>
      <c r="AB51" s="273"/>
      <c r="AC51" s="273"/>
      <c r="AD51" s="273"/>
    </row>
    <row r="52" spans="1:30" x14ac:dyDescent="0.25">
      <c r="A52" s="309">
        <f>'APH KIC KIA PC'!F55</f>
        <v>0</v>
      </c>
      <c r="B52" s="273">
        <f>'APH KIC KIA PC'!D55</f>
        <v>0</v>
      </c>
      <c r="C52" s="309">
        <f>'1. Artikeldata Grund'!D55</f>
        <v>0</v>
      </c>
      <c r="D52" s="273">
        <f>'2. Artikeldata Utökad'!I55</f>
        <v>0</v>
      </c>
      <c r="E52" s="273" t="str">
        <f>'APH KIC KIA PC'!S55</f>
        <v xml:space="preserve">  Välj…</v>
      </c>
      <c r="F52" s="273">
        <f>'APH KIC KIA PC'!J55</f>
        <v>0</v>
      </c>
      <c r="G52" s="273">
        <f>'1. Artikeldata Grund'!E55</f>
        <v>0</v>
      </c>
      <c r="H52" s="273">
        <f>'APH KIC KIA PC'!G55</f>
        <v>0</v>
      </c>
      <c r="I52" s="273" t="str">
        <f>'APH KIC KIA PC'!L55</f>
        <v>Välj….</v>
      </c>
      <c r="J52" s="273">
        <f>'APH KIC KIA PC'!M55</f>
        <v>910</v>
      </c>
      <c r="K52" s="273">
        <f>'APH KIC KIA PC'!O55</f>
        <v>0</v>
      </c>
      <c r="L52" s="309">
        <f>'APH KIC KIA PC'!Q55</f>
        <v>0</v>
      </c>
      <c r="M52" s="273">
        <f>'APH KIC KIA PC'!R55</f>
        <v>0</v>
      </c>
      <c r="N52" s="309">
        <f>'1. Artikeldata Grund'!F55</f>
        <v>0</v>
      </c>
      <c r="O52" s="273" t="str">
        <f>'1. Artikeldata Grund'!J55</f>
        <v xml:space="preserve">  Välj…</v>
      </c>
      <c r="P52" s="273" t="str">
        <f>'4. Inköpsdata'!E55</f>
        <v>ST</v>
      </c>
      <c r="Q52" s="310">
        <f>'4. Inköpsdata'!G55</f>
        <v>1</v>
      </c>
      <c r="R52" s="309" t="str">
        <f>'3. Förpackningsdata'!K55</f>
        <v>BX</v>
      </c>
      <c r="S52" s="273">
        <f>'3. Förpackningsdata'!L55</f>
        <v>0</v>
      </c>
      <c r="T52" s="309">
        <f>'3. Förpackningsdata'!M55</f>
        <v>0</v>
      </c>
      <c r="U52" s="311" t="str">
        <f>'4. Inköpsdata'!H55</f>
        <v>SEK</v>
      </c>
      <c r="V52" s="310" t="str">
        <f>'APH KIC KIA PC'!AA55</f>
        <v/>
      </c>
      <c r="W52" s="310" t="str">
        <f>'APH KIC KIA PC'!AB55</f>
        <v/>
      </c>
      <c r="X52" s="310">
        <f>'APH KIC KIA PC'!AC55</f>
        <v>0</v>
      </c>
      <c r="Y52" s="318">
        <f>'APH KIC KIA PC'!AK55</f>
        <v>0</v>
      </c>
      <c r="Z52" s="310"/>
      <c r="AA52" s="273"/>
      <c r="AB52" s="273"/>
      <c r="AC52" s="273"/>
      <c r="AD52" s="273"/>
    </row>
    <row r="53" spans="1:30" x14ac:dyDescent="0.25">
      <c r="A53" s="309">
        <f>'APH KIC KIA PC'!F56</f>
        <v>0</v>
      </c>
      <c r="B53" s="273">
        <f>'APH KIC KIA PC'!D56</f>
        <v>0</v>
      </c>
      <c r="C53" s="309">
        <f>'1. Artikeldata Grund'!D56</f>
        <v>0</v>
      </c>
      <c r="D53" s="273">
        <f>'2. Artikeldata Utökad'!I56</f>
        <v>0</v>
      </c>
      <c r="E53" s="273" t="str">
        <f>'APH KIC KIA PC'!S56</f>
        <v xml:space="preserve">  Välj…</v>
      </c>
      <c r="F53" s="273">
        <f>'APH KIC KIA PC'!J56</f>
        <v>0</v>
      </c>
      <c r="G53" s="273">
        <f>'1. Artikeldata Grund'!E56</f>
        <v>0</v>
      </c>
      <c r="H53" s="273">
        <f>'APH KIC KIA PC'!G56</f>
        <v>0</v>
      </c>
      <c r="I53" s="273" t="str">
        <f>'APH KIC KIA PC'!L56</f>
        <v>Välj….</v>
      </c>
      <c r="J53" s="273">
        <f>'APH KIC KIA PC'!M56</f>
        <v>910</v>
      </c>
      <c r="K53" s="273">
        <f>'APH KIC KIA PC'!O56</f>
        <v>0</v>
      </c>
      <c r="L53" s="309">
        <f>'APH KIC KIA PC'!Q56</f>
        <v>0</v>
      </c>
      <c r="M53" s="273">
        <f>'APH KIC KIA PC'!R56</f>
        <v>0</v>
      </c>
      <c r="N53" s="309">
        <f>'1. Artikeldata Grund'!F56</f>
        <v>0</v>
      </c>
      <c r="O53" s="273" t="str">
        <f>'1. Artikeldata Grund'!J56</f>
        <v xml:space="preserve">  Välj…</v>
      </c>
      <c r="P53" s="273" t="str">
        <f>'4. Inköpsdata'!E56</f>
        <v>ST</v>
      </c>
      <c r="Q53" s="310">
        <f>'4. Inköpsdata'!G56</f>
        <v>1</v>
      </c>
      <c r="R53" s="309" t="str">
        <f>'3. Förpackningsdata'!K56</f>
        <v>BX</v>
      </c>
      <c r="S53" s="273">
        <f>'3. Förpackningsdata'!L56</f>
        <v>0</v>
      </c>
      <c r="T53" s="309">
        <f>'3. Förpackningsdata'!M56</f>
        <v>0</v>
      </c>
      <c r="U53" s="311" t="str">
        <f>'4. Inköpsdata'!H56</f>
        <v>SEK</v>
      </c>
      <c r="V53" s="310" t="str">
        <f>'APH KIC KIA PC'!AA56</f>
        <v/>
      </c>
      <c r="W53" s="310" t="str">
        <f>'APH KIC KIA PC'!AB56</f>
        <v/>
      </c>
      <c r="X53" s="310">
        <f>'APH KIC KIA PC'!AC56</f>
        <v>0</v>
      </c>
      <c r="Y53" s="318">
        <f>'APH KIC KIA PC'!AK56</f>
        <v>0</v>
      </c>
      <c r="Z53" s="310"/>
      <c r="AA53" s="273"/>
      <c r="AB53" s="273"/>
      <c r="AC53" s="273"/>
      <c r="AD53" s="273"/>
    </row>
    <row r="54" spans="1:30" x14ac:dyDescent="0.25">
      <c r="A54" s="309">
        <f>'APH KIC KIA PC'!F57</f>
        <v>0</v>
      </c>
      <c r="B54" s="273">
        <f>'APH KIC KIA PC'!D57</f>
        <v>0</v>
      </c>
      <c r="C54" s="309">
        <f>'1. Artikeldata Grund'!D57</f>
        <v>0</v>
      </c>
      <c r="D54" s="273">
        <f>'2. Artikeldata Utökad'!I57</f>
        <v>0</v>
      </c>
      <c r="E54" s="273" t="str">
        <f>'APH KIC KIA PC'!S57</f>
        <v xml:space="preserve">  Välj…</v>
      </c>
      <c r="F54" s="273">
        <f>'APH KIC KIA PC'!J57</f>
        <v>0</v>
      </c>
      <c r="G54" s="273">
        <f>'1. Artikeldata Grund'!E57</f>
        <v>0</v>
      </c>
      <c r="H54" s="273">
        <f>'APH KIC KIA PC'!G57</f>
        <v>0</v>
      </c>
      <c r="I54" s="273" t="str">
        <f>'APH KIC KIA PC'!L57</f>
        <v>Välj….</v>
      </c>
      <c r="J54" s="273">
        <f>'APH KIC KIA PC'!M57</f>
        <v>910</v>
      </c>
      <c r="K54" s="273">
        <f>'APH KIC KIA PC'!O57</f>
        <v>0</v>
      </c>
      <c r="L54" s="309">
        <f>'APH KIC KIA PC'!Q57</f>
        <v>0</v>
      </c>
      <c r="M54" s="273">
        <f>'APH KIC KIA PC'!R57</f>
        <v>0</v>
      </c>
      <c r="N54" s="309">
        <f>'1. Artikeldata Grund'!F57</f>
        <v>0</v>
      </c>
      <c r="O54" s="273" t="str">
        <f>'1. Artikeldata Grund'!J57</f>
        <v xml:space="preserve">  Välj…</v>
      </c>
      <c r="P54" s="273" t="str">
        <f>'4. Inköpsdata'!E57</f>
        <v>ST</v>
      </c>
      <c r="Q54" s="310">
        <f>'4. Inköpsdata'!G57</f>
        <v>1</v>
      </c>
      <c r="R54" s="309" t="str">
        <f>'3. Förpackningsdata'!K57</f>
        <v>BX</v>
      </c>
      <c r="S54" s="273">
        <f>'3. Förpackningsdata'!L57</f>
        <v>0</v>
      </c>
      <c r="T54" s="309">
        <f>'3. Förpackningsdata'!M57</f>
        <v>0</v>
      </c>
      <c r="U54" s="311" t="str">
        <f>'4. Inköpsdata'!H57</f>
        <v>SEK</v>
      </c>
      <c r="V54" s="310" t="str">
        <f>'APH KIC KIA PC'!AA57</f>
        <v/>
      </c>
      <c r="W54" s="310" t="str">
        <f>'APH KIC KIA PC'!AB57</f>
        <v/>
      </c>
      <c r="X54" s="310">
        <f>'APH KIC KIA PC'!AC57</f>
        <v>0</v>
      </c>
      <c r="Y54" s="318">
        <f>'APH KIC KIA PC'!AK57</f>
        <v>0</v>
      </c>
      <c r="Z54" s="310"/>
      <c r="AA54" s="273"/>
      <c r="AB54" s="273"/>
      <c r="AC54" s="273"/>
      <c r="AD54" s="273"/>
    </row>
    <row r="55" spans="1:30" x14ac:dyDescent="0.25">
      <c r="A55" s="309">
        <f>'APH KIC KIA PC'!F58</f>
        <v>0</v>
      </c>
      <c r="B55" s="273">
        <f>'APH KIC KIA PC'!D58</f>
        <v>0</v>
      </c>
      <c r="C55" s="309">
        <f>'1. Artikeldata Grund'!D58</f>
        <v>0</v>
      </c>
      <c r="D55" s="273">
        <f>'2. Artikeldata Utökad'!I58</f>
        <v>0</v>
      </c>
      <c r="E55" s="273" t="str">
        <f>'APH KIC KIA PC'!S58</f>
        <v xml:space="preserve">  Välj…</v>
      </c>
      <c r="F55" s="273">
        <f>'APH KIC KIA PC'!J58</f>
        <v>0</v>
      </c>
      <c r="G55" s="273">
        <f>'1. Artikeldata Grund'!E58</f>
        <v>0</v>
      </c>
      <c r="H55" s="273">
        <f>'APH KIC KIA PC'!G58</f>
        <v>0</v>
      </c>
      <c r="I55" s="273" t="str">
        <f>'APH KIC KIA PC'!L58</f>
        <v>Välj….</v>
      </c>
      <c r="J55" s="273">
        <f>'APH KIC KIA PC'!M58</f>
        <v>910</v>
      </c>
      <c r="K55" s="273">
        <f>'APH KIC KIA PC'!O58</f>
        <v>0</v>
      </c>
      <c r="L55" s="309">
        <f>'APH KIC KIA PC'!Q58</f>
        <v>0</v>
      </c>
      <c r="M55" s="273">
        <f>'APH KIC KIA PC'!R58</f>
        <v>0</v>
      </c>
      <c r="N55" s="309">
        <f>'1. Artikeldata Grund'!F58</f>
        <v>0</v>
      </c>
      <c r="O55" s="273" t="str">
        <f>'1. Artikeldata Grund'!J58</f>
        <v xml:space="preserve">  Välj…</v>
      </c>
      <c r="P55" s="273" t="str">
        <f>'4. Inköpsdata'!E58</f>
        <v>ST</v>
      </c>
      <c r="Q55" s="310">
        <f>'4. Inköpsdata'!G58</f>
        <v>1</v>
      </c>
      <c r="R55" s="309" t="str">
        <f>'3. Förpackningsdata'!K58</f>
        <v>BX</v>
      </c>
      <c r="S55" s="273">
        <f>'3. Förpackningsdata'!L58</f>
        <v>0</v>
      </c>
      <c r="T55" s="309">
        <f>'3. Förpackningsdata'!M58</f>
        <v>0</v>
      </c>
      <c r="U55" s="311" t="str">
        <f>'4. Inköpsdata'!H58</f>
        <v>SEK</v>
      </c>
      <c r="V55" s="310" t="str">
        <f>'APH KIC KIA PC'!AA58</f>
        <v/>
      </c>
      <c r="W55" s="310" t="str">
        <f>'APH KIC KIA PC'!AB58</f>
        <v/>
      </c>
      <c r="X55" s="310">
        <f>'APH KIC KIA PC'!AC58</f>
        <v>0</v>
      </c>
      <c r="Y55" s="318">
        <f>'APH KIC KIA PC'!AK58</f>
        <v>0</v>
      </c>
      <c r="Z55" s="310"/>
      <c r="AA55" s="273"/>
      <c r="AB55" s="273"/>
      <c r="AC55" s="273"/>
      <c r="AD55" s="273"/>
    </row>
    <row r="56" spans="1:30" x14ac:dyDescent="0.25">
      <c r="A56" s="309">
        <f>'APH KIC KIA PC'!F59</f>
        <v>0</v>
      </c>
      <c r="B56" s="273">
        <f>'APH KIC KIA PC'!D59</f>
        <v>0</v>
      </c>
      <c r="C56" s="309">
        <f>'1. Artikeldata Grund'!D59</f>
        <v>0</v>
      </c>
      <c r="D56" s="273">
        <f>'2. Artikeldata Utökad'!I59</f>
        <v>0</v>
      </c>
      <c r="E56" s="273" t="str">
        <f>'APH KIC KIA PC'!S59</f>
        <v xml:space="preserve">  Välj…</v>
      </c>
      <c r="F56" s="273">
        <f>'APH KIC KIA PC'!J59</f>
        <v>0</v>
      </c>
      <c r="G56" s="273">
        <f>'1. Artikeldata Grund'!E59</f>
        <v>0</v>
      </c>
      <c r="H56" s="273">
        <f>'APH KIC KIA PC'!G59</f>
        <v>0</v>
      </c>
      <c r="I56" s="273" t="str">
        <f>'APH KIC KIA PC'!L59</f>
        <v>Välj….</v>
      </c>
      <c r="J56" s="273">
        <f>'APH KIC KIA PC'!M59</f>
        <v>910</v>
      </c>
      <c r="K56" s="273">
        <f>'APH KIC KIA PC'!O59</f>
        <v>0</v>
      </c>
      <c r="L56" s="309">
        <f>'APH KIC KIA PC'!Q59</f>
        <v>0</v>
      </c>
      <c r="M56" s="273">
        <f>'APH KIC KIA PC'!R59</f>
        <v>0</v>
      </c>
      <c r="N56" s="309">
        <f>'1. Artikeldata Grund'!F59</f>
        <v>0</v>
      </c>
      <c r="O56" s="273" t="str">
        <f>'1. Artikeldata Grund'!J59</f>
        <v xml:space="preserve">  Välj…</v>
      </c>
      <c r="P56" s="273" t="str">
        <f>'4. Inköpsdata'!E59</f>
        <v>ST</v>
      </c>
      <c r="Q56" s="310">
        <f>'4. Inköpsdata'!G59</f>
        <v>1</v>
      </c>
      <c r="R56" s="309" t="str">
        <f>'3. Förpackningsdata'!K59</f>
        <v>BX</v>
      </c>
      <c r="S56" s="273">
        <f>'3. Förpackningsdata'!L59</f>
        <v>0</v>
      </c>
      <c r="T56" s="309">
        <f>'3. Förpackningsdata'!M59</f>
        <v>0</v>
      </c>
      <c r="U56" s="311" t="str">
        <f>'4. Inköpsdata'!H59</f>
        <v>SEK</v>
      </c>
      <c r="V56" s="310" t="str">
        <f>'APH KIC KIA PC'!AA59</f>
        <v/>
      </c>
      <c r="W56" s="310" t="str">
        <f>'APH KIC KIA PC'!AB59</f>
        <v/>
      </c>
      <c r="X56" s="310">
        <f>'APH KIC KIA PC'!AC59</f>
        <v>0</v>
      </c>
      <c r="Y56" s="318">
        <f>'APH KIC KIA PC'!AK59</f>
        <v>0</v>
      </c>
      <c r="Z56" s="310"/>
      <c r="AA56" s="273"/>
      <c r="AB56" s="273"/>
      <c r="AC56" s="273"/>
      <c r="AD56" s="273"/>
    </row>
    <row r="57" spans="1:30" x14ac:dyDescent="0.25">
      <c r="A57" s="309">
        <f>'APH KIC KIA PC'!F60</f>
        <v>0</v>
      </c>
      <c r="B57" s="273">
        <f>'APH KIC KIA PC'!D60</f>
        <v>0</v>
      </c>
      <c r="C57" s="309">
        <f>'1. Artikeldata Grund'!D60</f>
        <v>0</v>
      </c>
      <c r="D57" s="273">
        <f>'2. Artikeldata Utökad'!I60</f>
        <v>0</v>
      </c>
      <c r="E57" s="273" t="str">
        <f>'APH KIC KIA PC'!S60</f>
        <v xml:space="preserve">  Välj…</v>
      </c>
      <c r="F57" s="273">
        <f>'APH KIC KIA PC'!J60</f>
        <v>0</v>
      </c>
      <c r="G57" s="273">
        <f>'1. Artikeldata Grund'!E60</f>
        <v>0</v>
      </c>
      <c r="H57" s="273">
        <f>'APH KIC KIA PC'!G60</f>
        <v>0</v>
      </c>
      <c r="I57" s="273" t="str">
        <f>'APH KIC KIA PC'!L60</f>
        <v>Välj….</v>
      </c>
      <c r="J57" s="273">
        <f>'APH KIC KIA PC'!M60</f>
        <v>910</v>
      </c>
      <c r="K57" s="273">
        <f>'APH KIC KIA PC'!O60</f>
        <v>0</v>
      </c>
      <c r="L57" s="309">
        <f>'APH KIC KIA PC'!Q60</f>
        <v>0</v>
      </c>
      <c r="M57" s="273">
        <f>'APH KIC KIA PC'!R60</f>
        <v>0</v>
      </c>
      <c r="N57" s="309">
        <f>'1. Artikeldata Grund'!F60</f>
        <v>0</v>
      </c>
      <c r="O57" s="273" t="str">
        <f>'1. Artikeldata Grund'!J60</f>
        <v xml:space="preserve">  Välj…</v>
      </c>
      <c r="P57" s="273" t="str">
        <f>'4. Inköpsdata'!E60</f>
        <v>ST</v>
      </c>
      <c r="Q57" s="310">
        <f>'4. Inköpsdata'!G60</f>
        <v>1</v>
      </c>
      <c r="R57" s="309" t="str">
        <f>'3. Förpackningsdata'!K60</f>
        <v>BX</v>
      </c>
      <c r="S57" s="273">
        <f>'3. Förpackningsdata'!L60</f>
        <v>0</v>
      </c>
      <c r="T57" s="309">
        <f>'3. Förpackningsdata'!M60</f>
        <v>0</v>
      </c>
      <c r="U57" s="311" t="str">
        <f>'4. Inköpsdata'!H60</f>
        <v>SEK</v>
      </c>
      <c r="V57" s="310" t="str">
        <f>'APH KIC KIA PC'!AA60</f>
        <v/>
      </c>
      <c r="W57" s="310" t="str">
        <f>'APH KIC KIA PC'!AB60</f>
        <v/>
      </c>
      <c r="X57" s="310">
        <f>'APH KIC KIA PC'!AC60</f>
        <v>0</v>
      </c>
      <c r="Y57" s="318">
        <f>'APH KIC KIA PC'!AK60</f>
        <v>0</v>
      </c>
      <c r="Z57" s="310"/>
      <c r="AA57" s="273"/>
      <c r="AB57" s="273"/>
      <c r="AC57" s="273"/>
      <c r="AD57" s="273"/>
    </row>
    <row r="58" spans="1:30" x14ac:dyDescent="0.25">
      <c r="A58" s="309">
        <f>'APH KIC KIA PC'!F61</f>
        <v>0</v>
      </c>
      <c r="B58" s="273">
        <f>'APH KIC KIA PC'!D61</f>
        <v>0</v>
      </c>
      <c r="C58" s="309">
        <f>'1. Artikeldata Grund'!D61</f>
        <v>0</v>
      </c>
      <c r="D58" s="273">
        <f>'2. Artikeldata Utökad'!I61</f>
        <v>0</v>
      </c>
      <c r="E58" s="273" t="str">
        <f>'APH KIC KIA PC'!S61</f>
        <v xml:space="preserve">  Välj…</v>
      </c>
      <c r="F58" s="273">
        <f>'APH KIC KIA PC'!J61</f>
        <v>0</v>
      </c>
      <c r="G58" s="273">
        <f>'1. Artikeldata Grund'!E61</f>
        <v>0</v>
      </c>
      <c r="H58" s="273">
        <f>'APH KIC KIA PC'!G61</f>
        <v>0</v>
      </c>
      <c r="I58" s="273" t="str">
        <f>'APH KIC KIA PC'!L61</f>
        <v>Välj….</v>
      </c>
      <c r="J58" s="273">
        <f>'APH KIC KIA PC'!M61</f>
        <v>910</v>
      </c>
      <c r="K58" s="273">
        <f>'APH KIC KIA PC'!O61</f>
        <v>0</v>
      </c>
      <c r="L58" s="309">
        <f>'APH KIC KIA PC'!Q61</f>
        <v>0</v>
      </c>
      <c r="M58" s="273">
        <f>'APH KIC KIA PC'!R61</f>
        <v>0</v>
      </c>
      <c r="N58" s="309">
        <f>'1. Artikeldata Grund'!F61</f>
        <v>0</v>
      </c>
      <c r="O58" s="273" t="str">
        <f>'1. Artikeldata Grund'!J61</f>
        <v xml:space="preserve">  Välj…</v>
      </c>
      <c r="P58" s="273" t="str">
        <f>'4. Inköpsdata'!E61</f>
        <v>ST</v>
      </c>
      <c r="Q58" s="310">
        <f>'4. Inköpsdata'!G61</f>
        <v>1</v>
      </c>
      <c r="R58" s="309" t="str">
        <f>'3. Förpackningsdata'!K61</f>
        <v>BX</v>
      </c>
      <c r="S58" s="273">
        <f>'3. Förpackningsdata'!L61</f>
        <v>0</v>
      </c>
      <c r="T58" s="309">
        <f>'3. Förpackningsdata'!M61</f>
        <v>0</v>
      </c>
      <c r="U58" s="311" t="str">
        <f>'4. Inköpsdata'!H61</f>
        <v>SEK</v>
      </c>
      <c r="V58" s="310" t="str">
        <f>'APH KIC KIA PC'!AA61</f>
        <v/>
      </c>
      <c r="W58" s="310" t="str">
        <f>'APH KIC KIA PC'!AB61</f>
        <v/>
      </c>
      <c r="X58" s="310">
        <f>'APH KIC KIA PC'!AC61</f>
        <v>0</v>
      </c>
      <c r="Y58" s="318">
        <f>'APH KIC KIA PC'!AK61</f>
        <v>0</v>
      </c>
      <c r="Z58" s="310"/>
      <c r="AA58" s="273"/>
      <c r="AB58" s="273"/>
      <c r="AC58" s="273"/>
      <c r="AD58" s="273"/>
    </row>
    <row r="59" spans="1:30" x14ac:dyDescent="0.25">
      <c r="A59" s="309">
        <f>'APH KIC KIA PC'!F62</f>
        <v>0</v>
      </c>
      <c r="B59" s="273">
        <f>'APH KIC KIA PC'!D62</f>
        <v>0</v>
      </c>
      <c r="C59" s="309">
        <f>'1. Artikeldata Grund'!D62</f>
        <v>0</v>
      </c>
      <c r="D59" s="273">
        <f>'2. Artikeldata Utökad'!I62</f>
        <v>0</v>
      </c>
      <c r="E59" s="273" t="str">
        <f>'APH KIC KIA PC'!S62</f>
        <v xml:space="preserve">  Välj…</v>
      </c>
      <c r="F59" s="273">
        <f>'APH KIC KIA PC'!J62</f>
        <v>0</v>
      </c>
      <c r="G59" s="273">
        <f>'1. Artikeldata Grund'!E62</f>
        <v>0</v>
      </c>
      <c r="H59" s="273">
        <f>'APH KIC KIA PC'!G62</f>
        <v>0</v>
      </c>
      <c r="I59" s="273" t="str">
        <f>'APH KIC KIA PC'!L62</f>
        <v>Välj….</v>
      </c>
      <c r="J59" s="273">
        <f>'APH KIC KIA PC'!M62</f>
        <v>910</v>
      </c>
      <c r="K59" s="273">
        <f>'APH KIC KIA PC'!O62</f>
        <v>0</v>
      </c>
      <c r="L59" s="309">
        <f>'APH KIC KIA PC'!Q62</f>
        <v>0</v>
      </c>
      <c r="M59" s="273">
        <f>'APH KIC KIA PC'!R62</f>
        <v>0</v>
      </c>
      <c r="N59" s="309">
        <f>'1. Artikeldata Grund'!F62</f>
        <v>0</v>
      </c>
      <c r="O59" s="273" t="str">
        <f>'1. Artikeldata Grund'!J62</f>
        <v xml:space="preserve">  Välj…</v>
      </c>
      <c r="P59" s="273" t="str">
        <f>'4. Inköpsdata'!E62</f>
        <v>ST</v>
      </c>
      <c r="Q59" s="310">
        <f>'4. Inköpsdata'!G62</f>
        <v>1</v>
      </c>
      <c r="R59" s="309" t="str">
        <f>'3. Förpackningsdata'!K62</f>
        <v>BX</v>
      </c>
      <c r="S59" s="273">
        <f>'3. Förpackningsdata'!L62</f>
        <v>0</v>
      </c>
      <c r="T59" s="309">
        <f>'3. Förpackningsdata'!M62</f>
        <v>0</v>
      </c>
      <c r="U59" s="311" t="str">
        <f>'4. Inköpsdata'!H62</f>
        <v>SEK</v>
      </c>
      <c r="V59" s="310" t="str">
        <f>'APH KIC KIA PC'!AA62</f>
        <v/>
      </c>
      <c r="W59" s="310" t="str">
        <f>'APH KIC KIA PC'!AB62</f>
        <v/>
      </c>
      <c r="X59" s="310">
        <f>'APH KIC KIA PC'!AC62</f>
        <v>0</v>
      </c>
      <c r="Y59" s="318">
        <f>'APH KIC KIA PC'!AK62</f>
        <v>0</v>
      </c>
      <c r="Z59" s="310"/>
      <c r="AA59" s="273"/>
      <c r="AB59" s="273"/>
      <c r="AC59" s="273"/>
      <c r="AD59" s="273"/>
    </row>
    <row r="60" spans="1:30" x14ac:dyDescent="0.25">
      <c r="A60" s="309">
        <f>'APH KIC KIA PC'!F63</f>
        <v>0</v>
      </c>
      <c r="B60" s="273">
        <f>'APH KIC KIA PC'!D63</f>
        <v>0</v>
      </c>
      <c r="C60" s="309">
        <f>'1. Artikeldata Grund'!D63</f>
        <v>0</v>
      </c>
      <c r="D60" s="273">
        <f>'2. Artikeldata Utökad'!I63</f>
        <v>0</v>
      </c>
      <c r="E60" s="273" t="str">
        <f>'APH KIC KIA PC'!S63</f>
        <v xml:space="preserve">  Välj…</v>
      </c>
      <c r="F60" s="273">
        <f>'APH KIC KIA PC'!J63</f>
        <v>0</v>
      </c>
      <c r="G60" s="273">
        <f>'1. Artikeldata Grund'!E63</f>
        <v>0</v>
      </c>
      <c r="H60" s="273">
        <f>'APH KIC KIA PC'!G63</f>
        <v>0</v>
      </c>
      <c r="I60" s="273" t="str">
        <f>'APH KIC KIA PC'!L63</f>
        <v>Välj….</v>
      </c>
      <c r="J60" s="273">
        <f>'APH KIC KIA PC'!M63</f>
        <v>910</v>
      </c>
      <c r="K60" s="273">
        <f>'APH KIC KIA PC'!O63</f>
        <v>0</v>
      </c>
      <c r="L60" s="309">
        <f>'APH KIC KIA PC'!Q63</f>
        <v>0</v>
      </c>
      <c r="M60" s="273">
        <f>'APH KIC KIA PC'!R63</f>
        <v>0</v>
      </c>
      <c r="N60" s="309">
        <f>'1. Artikeldata Grund'!F63</f>
        <v>0</v>
      </c>
      <c r="O60" s="273" t="str">
        <f>'1. Artikeldata Grund'!J63</f>
        <v xml:space="preserve">  Välj…</v>
      </c>
      <c r="P60" s="273" t="str">
        <f>'4. Inköpsdata'!E63</f>
        <v>ST</v>
      </c>
      <c r="Q60" s="310">
        <f>'4. Inköpsdata'!G63</f>
        <v>1</v>
      </c>
      <c r="R60" s="309" t="str">
        <f>'3. Förpackningsdata'!K63</f>
        <v>BX</v>
      </c>
      <c r="S60" s="273">
        <f>'3. Förpackningsdata'!L63</f>
        <v>0</v>
      </c>
      <c r="T60" s="309">
        <f>'3. Förpackningsdata'!M63</f>
        <v>0</v>
      </c>
      <c r="U60" s="311" t="str">
        <f>'4. Inköpsdata'!H63</f>
        <v>SEK</v>
      </c>
      <c r="V60" s="310" t="str">
        <f>'APH KIC KIA PC'!AA63</f>
        <v/>
      </c>
      <c r="W60" s="310" t="str">
        <f>'APH KIC KIA PC'!AB63</f>
        <v/>
      </c>
      <c r="X60" s="310">
        <f>'APH KIC KIA PC'!AC63</f>
        <v>0</v>
      </c>
      <c r="Y60" s="318">
        <f>'APH KIC KIA PC'!AK63</f>
        <v>0</v>
      </c>
      <c r="Z60" s="310"/>
      <c r="AA60" s="273"/>
      <c r="AB60" s="273"/>
      <c r="AC60" s="273"/>
      <c r="AD60" s="273"/>
    </row>
    <row r="61" spans="1:30" x14ac:dyDescent="0.25">
      <c r="A61" s="309">
        <f>'APH KIC KIA PC'!F64</f>
        <v>0</v>
      </c>
      <c r="B61" s="273">
        <f>'APH KIC KIA PC'!D64</f>
        <v>0</v>
      </c>
      <c r="C61" s="309">
        <f>'1. Artikeldata Grund'!D64</f>
        <v>0</v>
      </c>
      <c r="D61" s="273">
        <f>'2. Artikeldata Utökad'!I64</f>
        <v>0</v>
      </c>
      <c r="E61" s="273" t="str">
        <f>'APH KIC KIA PC'!S64</f>
        <v xml:space="preserve">  Välj…</v>
      </c>
      <c r="F61" s="273">
        <f>'APH KIC KIA PC'!J64</f>
        <v>0</v>
      </c>
      <c r="G61" s="273">
        <f>'1. Artikeldata Grund'!E64</f>
        <v>0</v>
      </c>
      <c r="H61" s="273">
        <f>'APH KIC KIA PC'!G64</f>
        <v>0</v>
      </c>
      <c r="I61" s="273" t="str">
        <f>'APH KIC KIA PC'!L64</f>
        <v>Välj….</v>
      </c>
      <c r="J61" s="273">
        <f>'APH KIC KIA PC'!M64</f>
        <v>910</v>
      </c>
      <c r="K61" s="273">
        <f>'APH KIC KIA PC'!O64</f>
        <v>0</v>
      </c>
      <c r="L61" s="309">
        <f>'APH KIC KIA PC'!Q64</f>
        <v>0</v>
      </c>
      <c r="M61" s="273">
        <f>'APH KIC KIA PC'!R64</f>
        <v>0</v>
      </c>
      <c r="N61" s="309">
        <f>'1. Artikeldata Grund'!F64</f>
        <v>0</v>
      </c>
      <c r="O61" s="273" t="str">
        <f>'1. Artikeldata Grund'!J64</f>
        <v xml:space="preserve">  Välj…</v>
      </c>
      <c r="P61" s="273" t="str">
        <f>'4. Inköpsdata'!E64</f>
        <v>ST</v>
      </c>
      <c r="Q61" s="310">
        <f>'4. Inköpsdata'!G64</f>
        <v>1</v>
      </c>
      <c r="R61" s="309" t="str">
        <f>'3. Förpackningsdata'!K64</f>
        <v>BX</v>
      </c>
      <c r="S61" s="273">
        <f>'3. Förpackningsdata'!L64</f>
        <v>0</v>
      </c>
      <c r="T61" s="309">
        <f>'3. Förpackningsdata'!M64</f>
        <v>0</v>
      </c>
      <c r="U61" s="311" t="str">
        <f>'4. Inköpsdata'!H64</f>
        <v>SEK</v>
      </c>
      <c r="V61" s="310" t="str">
        <f>'APH KIC KIA PC'!AA64</f>
        <v/>
      </c>
      <c r="W61" s="310" t="str">
        <f>'APH KIC KIA PC'!AB64</f>
        <v/>
      </c>
      <c r="X61" s="310">
        <f>'APH KIC KIA PC'!AC64</f>
        <v>0</v>
      </c>
      <c r="Y61" s="318">
        <f>'APH KIC KIA PC'!AK64</f>
        <v>0</v>
      </c>
      <c r="Z61" s="310"/>
      <c r="AA61" s="273"/>
      <c r="AB61" s="273"/>
      <c r="AC61" s="273"/>
      <c r="AD61" s="273"/>
    </row>
    <row r="62" spans="1:30" x14ac:dyDescent="0.25">
      <c r="A62" s="309">
        <f>'APH KIC KIA PC'!F65</f>
        <v>0</v>
      </c>
      <c r="B62" s="273">
        <f>'APH KIC KIA PC'!D65</f>
        <v>0</v>
      </c>
      <c r="C62" s="309">
        <f>'1. Artikeldata Grund'!D65</f>
        <v>0</v>
      </c>
      <c r="D62" s="273">
        <f>'2. Artikeldata Utökad'!I65</f>
        <v>0</v>
      </c>
      <c r="E62" s="273" t="str">
        <f>'APH KIC KIA PC'!S65</f>
        <v xml:space="preserve">  Välj…</v>
      </c>
      <c r="F62" s="273">
        <f>'APH KIC KIA PC'!J65</f>
        <v>0</v>
      </c>
      <c r="G62" s="273">
        <f>'1. Artikeldata Grund'!E65</f>
        <v>0</v>
      </c>
      <c r="H62" s="273">
        <f>'APH KIC KIA PC'!G65</f>
        <v>0</v>
      </c>
      <c r="I62" s="273" t="str">
        <f>'APH KIC KIA PC'!L65</f>
        <v>Välj….</v>
      </c>
      <c r="J62" s="273">
        <f>'APH KIC KIA PC'!M65</f>
        <v>910</v>
      </c>
      <c r="K62" s="273">
        <f>'APH KIC KIA PC'!O65</f>
        <v>0</v>
      </c>
      <c r="L62" s="309">
        <f>'APH KIC KIA PC'!Q65</f>
        <v>0</v>
      </c>
      <c r="M62" s="273">
        <f>'APH KIC KIA PC'!R65</f>
        <v>0</v>
      </c>
      <c r="N62" s="309">
        <f>'1. Artikeldata Grund'!F65</f>
        <v>0</v>
      </c>
      <c r="O62" s="273" t="str">
        <f>'1. Artikeldata Grund'!J65</f>
        <v xml:space="preserve">  Välj…</v>
      </c>
      <c r="P62" s="273" t="str">
        <f>'4. Inköpsdata'!E65</f>
        <v>ST</v>
      </c>
      <c r="Q62" s="310">
        <f>'4. Inköpsdata'!G65</f>
        <v>1</v>
      </c>
      <c r="R62" s="309" t="str">
        <f>'3. Förpackningsdata'!K65</f>
        <v>BX</v>
      </c>
      <c r="S62" s="273">
        <f>'3. Förpackningsdata'!L65</f>
        <v>0</v>
      </c>
      <c r="T62" s="309">
        <f>'3. Förpackningsdata'!M65</f>
        <v>0</v>
      </c>
      <c r="U62" s="311" t="str">
        <f>'4. Inköpsdata'!H65</f>
        <v>SEK</v>
      </c>
      <c r="V62" s="310" t="str">
        <f>'APH KIC KIA PC'!AA65</f>
        <v/>
      </c>
      <c r="W62" s="310" t="str">
        <f>'APH KIC KIA PC'!AB65</f>
        <v/>
      </c>
      <c r="X62" s="310">
        <f>'APH KIC KIA PC'!AC65</f>
        <v>0</v>
      </c>
      <c r="Y62" s="318">
        <f>'APH KIC KIA PC'!AK65</f>
        <v>0</v>
      </c>
      <c r="Z62" s="310"/>
      <c r="AA62" s="273"/>
      <c r="AB62" s="273"/>
      <c r="AC62" s="273"/>
      <c r="AD62" s="273"/>
    </row>
    <row r="63" spans="1:30" x14ac:dyDescent="0.25">
      <c r="A63" s="309">
        <f>'APH KIC KIA PC'!F66</f>
        <v>0</v>
      </c>
      <c r="B63" s="273">
        <f>'APH KIC KIA PC'!D66</f>
        <v>0</v>
      </c>
      <c r="C63" s="309">
        <f>'1. Artikeldata Grund'!D66</f>
        <v>0</v>
      </c>
      <c r="D63" s="273">
        <f>'2. Artikeldata Utökad'!I66</f>
        <v>0</v>
      </c>
      <c r="E63" s="273" t="str">
        <f>'APH KIC KIA PC'!S66</f>
        <v xml:space="preserve">  Välj…</v>
      </c>
      <c r="F63" s="273">
        <f>'APH KIC KIA PC'!J66</f>
        <v>0</v>
      </c>
      <c r="G63" s="273">
        <f>'1. Artikeldata Grund'!E66</f>
        <v>0</v>
      </c>
      <c r="H63" s="273">
        <f>'APH KIC KIA PC'!G66</f>
        <v>0</v>
      </c>
      <c r="I63" s="273" t="str">
        <f>'APH KIC KIA PC'!L66</f>
        <v>Välj….</v>
      </c>
      <c r="J63" s="273">
        <f>'APH KIC KIA PC'!M66</f>
        <v>910</v>
      </c>
      <c r="K63" s="273">
        <f>'APH KIC KIA PC'!O66</f>
        <v>0</v>
      </c>
      <c r="L63" s="309">
        <f>'APH KIC KIA PC'!Q66</f>
        <v>0</v>
      </c>
      <c r="M63" s="273">
        <f>'APH KIC KIA PC'!R66</f>
        <v>0</v>
      </c>
      <c r="N63" s="309">
        <f>'1. Artikeldata Grund'!F66</f>
        <v>0</v>
      </c>
      <c r="O63" s="273" t="str">
        <f>'1. Artikeldata Grund'!J66</f>
        <v xml:space="preserve">  Välj…</v>
      </c>
      <c r="P63" s="273" t="str">
        <f>'4. Inköpsdata'!E66</f>
        <v>ST</v>
      </c>
      <c r="Q63" s="310">
        <f>'4. Inköpsdata'!G66</f>
        <v>1</v>
      </c>
      <c r="R63" s="309" t="str">
        <f>'3. Förpackningsdata'!K66</f>
        <v>BX</v>
      </c>
      <c r="S63" s="273">
        <f>'3. Förpackningsdata'!L66</f>
        <v>0</v>
      </c>
      <c r="T63" s="309">
        <f>'3. Förpackningsdata'!M66</f>
        <v>0</v>
      </c>
      <c r="U63" s="311" t="str">
        <f>'4. Inköpsdata'!H66</f>
        <v>SEK</v>
      </c>
      <c r="V63" s="310" t="str">
        <f>'APH KIC KIA PC'!AA66</f>
        <v/>
      </c>
      <c r="W63" s="310" t="str">
        <f>'APH KIC KIA PC'!AB66</f>
        <v/>
      </c>
      <c r="X63" s="310">
        <f>'APH KIC KIA PC'!AC66</f>
        <v>0</v>
      </c>
      <c r="Y63" s="318">
        <f>'APH KIC KIA PC'!AK66</f>
        <v>0</v>
      </c>
      <c r="Z63" s="310"/>
      <c r="AA63" s="273"/>
      <c r="AB63" s="273"/>
      <c r="AC63" s="273"/>
      <c r="AD63" s="273"/>
    </row>
    <row r="64" spans="1:30" x14ac:dyDescent="0.25">
      <c r="A64" s="309">
        <f>'APH KIC KIA PC'!F67</f>
        <v>0</v>
      </c>
      <c r="B64" s="273">
        <f>'APH KIC KIA PC'!D67</f>
        <v>0</v>
      </c>
      <c r="C64" s="309">
        <f>'1. Artikeldata Grund'!D67</f>
        <v>0</v>
      </c>
      <c r="D64" s="273">
        <f>'2. Artikeldata Utökad'!I67</f>
        <v>0</v>
      </c>
      <c r="E64" s="273" t="str">
        <f>'APH KIC KIA PC'!S67</f>
        <v xml:space="preserve">  Välj…</v>
      </c>
      <c r="F64" s="273">
        <f>'APH KIC KIA PC'!J67</f>
        <v>0</v>
      </c>
      <c r="G64" s="273">
        <f>'1. Artikeldata Grund'!E67</f>
        <v>0</v>
      </c>
      <c r="H64" s="273">
        <f>'APH KIC KIA PC'!G67</f>
        <v>0</v>
      </c>
      <c r="I64" s="273" t="str">
        <f>'APH KIC KIA PC'!L67</f>
        <v>Välj….</v>
      </c>
      <c r="J64" s="273">
        <f>'APH KIC KIA PC'!M67</f>
        <v>910</v>
      </c>
      <c r="K64" s="273">
        <f>'APH KIC KIA PC'!O67</f>
        <v>0</v>
      </c>
      <c r="L64" s="309">
        <f>'APH KIC KIA PC'!Q67</f>
        <v>0</v>
      </c>
      <c r="M64" s="273">
        <f>'APH KIC KIA PC'!R67</f>
        <v>0</v>
      </c>
      <c r="N64" s="309">
        <f>'1. Artikeldata Grund'!F67</f>
        <v>0</v>
      </c>
      <c r="O64" s="273" t="str">
        <f>'1. Artikeldata Grund'!J67</f>
        <v xml:space="preserve">  Välj…</v>
      </c>
      <c r="P64" s="273" t="str">
        <f>'4. Inköpsdata'!E67</f>
        <v>ST</v>
      </c>
      <c r="Q64" s="310">
        <f>'4. Inköpsdata'!G67</f>
        <v>1</v>
      </c>
      <c r="R64" s="309" t="str">
        <f>'3. Förpackningsdata'!K67</f>
        <v>BX</v>
      </c>
      <c r="S64" s="273">
        <f>'3. Förpackningsdata'!L67</f>
        <v>0</v>
      </c>
      <c r="T64" s="309">
        <f>'3. Förpackningsdata'!M67</f>
        <v>0</v>
      </c>
      <c r="U64" s="311" t="str">
        <f>'4. Inköpsdata'!H67</f>
        <v>SEK</v>
      </c>
      <c r="V64" s="310" t="str">
        <f>'APH KIC KIA PC'!AA67</f>
        <v/>
      </c>
      <c r="W64" s="310" t="str">
        <f>'APH KIC KIA PC'!AB67</f>
        <v/>
      </c>
      <c r="X64" s="310">
        <f>'APH KIC KIA PC'!AC67</f>
        <v>0</v>
      </c>
      <c r="Y64" s="318">
        <f>'APH KIC KIA PC'!AK67</f>
        <v>0</v>
      </c>
      <c r="Z64" s="310"/>
      <c r="AA64" s="273"/>
      <c r="AB64" s="273"/>
      <c r="AC64" s="273"/>
      <c r="AD64" s="273"/>
    </row>
    <row r="65" spans="1:30" x14ac:dyDescent="0.25">
      <c r="A65" s="309">
        <f>'APH KIC KIA PC'!F68</f>
        <v>0</v>
      </c>
      <c r="B65" s="273">
        <f>'APH KIC KIA PC'!D68</f>
        <v>0</v>
      </c>
      <c r="C65" s="309">
        <f>'1. Artikeldata Grund'!D68</f>
        <v>0</v>
      </c>
      <c r="D65" s="273">
        <f>'2. Artikeldata Utökad'!I68</f>
        <v>0</v>
      </c>
      <c r="E65" s="273" t="str">
        <f>'APH KIC KIA PC'!S68</f>
        <v xml:space="preserve">  Välj…</v>
      </c>
      <c r="F65" s="273">
        <f>'APH KIC KIA PC'!J68</f>
        <v>0</v>
      </c>
      <c r="G65" s="273">
        <f>'1. Artikeldata Grund'!E68</f>
        <v>0</v>
      </c>
      <c r="H65" s="273">
        <f>'APH KIC KIA PC'!G68</f>
        <v>0</v>
      </c>
      <c r="I65" s="273" t="str">
        <f>'APH KIC KIA PC'!L68</f>
        <v>Välj….</v>
      </c>
      <c r="J65" s="273">
        <f>'APH KIC KIA PC'!M68</f>
        <v>910</v>
      </c>
      <c r="K65" s="273">
        <f>'APH KIC KIA PC'!O68</f>
        <v>0</v>
      </c>
      <c r="L65" s="309">
        <f>'APH KIC KIA PC'!Q68</f>
        <v>0</v>
      </c>
      <c r="M65" s="273">
        <f>'APH KIC KIA PC'!R68</f>
        <v>0</v>
      </c>
      <c r="N65" s="309">
        <f>'1. Artikeldata Grund'!F68</f>
        <v>0</v>
      </c>
      <c r="O65" s="273" t="str">
        <f>'1. Artikeldata Grund'!J68</f>
        <v xml:space="preserve">  Välj…</v>
      </c>
      <c r="P65" s="273" t="str">
        <f>'4. Inköpsdata'!E68</f>
        <v>ST</v>
      </c>
      <c r="Q65" s="310">
        <f>'4. Inköpsdata'!G68</f>
        <v>1</v>
      </c>
      <c r="R65" s="309" t="str">
        <f>'3. Förpackningsdata'!K68</f>
        <v>BX</v>
      </c>
      <c r="S65" s="273">
        <f>'3. Förpackningsdata'!L68</f>
        <v>0</v>
      </c>
      <c r="T65" s="309">
        <f>'3. Förpackningsdata'!M68</f>
        <v>0</v>
      </c>
      <c r="U65" s="311" t="str">
        <f>'4. Inköpsdata'!H68</f>
        <v>SEK</v>
      </c>
      <c r="V65" s="310" t="str">
        <f>'APH KIC KIA PC'!AA68</f>
        <v/>
      </c>
      <c r="W65" s="310" t="str">
        <f>'APH KIC KIA PC'!AB68</f>
        <v/>
      </c>
      <c r="X65" s="310">
        <f>'APH KIC KIA PC'!AC68</f>
        <v>0</v>
      </c>
      <c r="Y65" s="318">
        <f>'APH KIC KIA PC'!AK68</f>
        <v>0</v>
      </c>
      <c r="Z65" s="310"/>
      <c r="AA65" s="273"/>
      <c r="AB65" s="273"/>
      <c r="AC65" s="273"/>
      <c r="AD65" s="273"/>
    </row>
    <row r="66" spans="1:30" x14ac:dyDescent="0.25">
      <c r="A66" s="309">
        <f>'APH KIC KIA PC'!F69</f>
        <v>0</v>
      </c>
      <c r="B66" s="273">
        <f>'APH KIC KIA PC'!D69</f>
        <v>0</v>
      </c>
      <c r="C66" s="309">
        <f>'1. Artikeldata Grund'!D69</f>
        <v>0</v>
      </c>
      <c r="D66" s="273">
        <f>'2. Artikeldata Utökad'!I69</f>
        <v>0</v>
      </c>
      <c r="E66" s="273" t="str">
        <f>'APH KIC KIA PC'!S69</f>
        <v xml:space="preserve">  Välj…</v>
      </c>
      <c r="F66" s="273">
        <f>'APH KIC KIA PC'!J69</f>
        <v>0</v>
      </c>
      <c r="G66" s="273">
        <f>'1. Artikeldata Grund'!E69</f>
        <v>0</v>
      </c>
      <c r="H66" s="273">
        <f>'APH KIC KIA PC'!G69</f>
        <v>0</v>
      </c>
      <c r="I66" s="273" t="str">
        <f>'APH KIC KIA PC'!L69</f>
        <v>Välj….</v>
      </c>
      <c r="J66" s="273">
        <f>'APH KIC KIA PC'!M69</f>
        <v>910</v>
      </c>
      <c r="K66" s="273">
        <f>'APH KIC KIA PC'!O69</f>
        <v>0</v>
      </c>
      <c r="L66" s="309">
        <f>'APH KIC KIA PC'!Q69</f>
        <v>0</v>
      </c>
      <c r="M66" s="273">
        <f>'APH KIC KIA PC'!R69</f>
        <v>0</v>
      </c>
      <c r="N66" s="309">
        <f>'1. Artikeldata Grund'!F69</f>
        <v>0</v>
      </c>
      <c r="O66" s="273" t="str">
        <f>'1. Artikeldata Grund'!J69</f>
        <v xml:space="preserve">  Välj…</v>
      </c>
      <c r="P66" s="273" t="str">
        <f>'4. Inköpsdata'!E69</f>
        <v>ST</v>
      </c>
      <c r="Q66" s="310">
        <f>'4. Inköpsdata'!G69</f>
        <v>1</v>
      </c>
      <c r="R66" s="309" t="str">
        <f>'3. Förpackningsdata'!K69</f>
        <v>BX</v>
      </c>
      <c r="S66" s="273">
        <f>'3. Förpackningsdata'!L69</f>
        <v>0</v>
      </c>
      <c r="T66" s="309">
        <f>'3. Förpackningsdata'!M69</f>
        <v>0</v>
      </c>
      <c r="U66" s="311" t="str">
        <f>'4. Inköpsdata'!H69</f>
        <v>SEK</v>
      </c>
      <c r="V66" s="310" t="str">
        <f>'APH KIC KIA PC'!AA69</f>
        <v/>
      </c>
      <c r="W66" s="310" t="str">
        <f>'APH KIC KIA PC'!AB69</f>
        <v/>
      </c>
      <c r="X66" s="310">
        <f>'APH KIC KIA PC'!AC69</f>
        <v>0</v>
      </c>
      <c r="Y66" s="318">
        <f>'APH KIC KIA PC'!AK69</f>
        <v>0</v>
      </c>
      <c r="Z66" s="310"/>
      <c r="AA66" s="273"/>
      <c r="AB66" s="273"/>
      <c r="AC66" s="273"/>
      <c r="AD66" s="273"/>
    </row>
    <row r="67" spans="1:30" x14ac:dyDescent="0.25">
      <c r="A67" s="309">
        <f>'APH KIC KIA PC'!F70</f>
        <v>0</v>
      </c>
      <c r="B67" s="273">
        <f>'APH KIC KIA PC'!D70</f>
        <v>0</v>
      </c>
      <c r="C67" s="309">
        <f>'1. Artikeldata Grund'!D70</f>
        <v>0</v>
      </c>
      <c r="D67" s="273">
        <f>'2. Artikeldata Utökad'!I70</f>
        <v>0</v>
      </c>
      <c r="E67" s="273" t="str">
        <f>'APH KIC KIA PC'!S70</f>
        <v xml:space="preserve">  Välj…</v>
      </c>
      <c r="F67" s="273">
        <f>'APH KIC KIA PC'!J70</f>
        <v>0</v>
      </c>
      <c r="G67" s="273">
        <f>'1. Artikeldata Grund'!E70</f>
        <v>0</v>
      </c>
      <c r="H67" s="273">
        <f>'APH KIC KIA PC'!G70</f>
        <v>0</v>
      </c>
      <c r="I67" s="273" t="str">
        <f>'APH KIC KIA PC'!L70</f>
        <v>Välj….</v>
      </c>
      <c r="J67" s="273">
        <f>'APH KIC KIA PC'!M70</f>
        <v>910</v>
      </c>
      <c r="K67" s="273">
        <f>'APH KIC KIA PC'!O70</f>
        <v>0</v>
      </c>
      <c r="L67" s="309">
        <f>'APH KIC KIA PC'!Q70</f>
        <v>0</v>
      </c>
      <c r="M67" s="273">
        <f>'APH KIC KIA PC'!R70</f>
        <v>0</v>
      </c>
      <c r="N67" s="309">
        <f>'1. Artikeldata Grund'!F70</f>
        <v>0</v>
      </c>
      <c r="O67" s="273" t="str">
        <f>'1. Artikeldata Grund'!J70</f>
        <v xml:space="preserve">  Välj…</v>
      </c>
      <c r="P67" s="273" t="str">
        <f>'4. Inköpsdata'!E70</f>
        <v>ST</v>
      </c>
      <c r="Q67" s="310">
        <f>'4. Inköpsdata'!G70</f>
        <v>1</v>
      </c>
      <c r="R67" s="309" t="str">
        <f>'3. Förpackningsdata'!K70</f>
        <v>BX</v>
      </c>
      <c r="S67" s="273">
        <f>'3. Förpackningsdata'!L70</f>
        <v>0</v>
      </c>
      <c r="T67" s="309">
        <f>'3. Förpackningsdata'!M70</f>
        <v>0</v>
      </c>
      <c r="U67" s="311" t="str">
        <f>'4. Inköpsdata'!H70</f>
        <v>SEK</v>
      </c>
      <c r="V67" s="310" t="str">
        <f>'APH KIC KIA PC'!AA70</f>
        <v/>
      </c>
      <c r="W67" s="310" t="str">
        <f>'APH KIC KIA PC'!AB70</f>
        <v/>
      </c>
      <c r="X67" s="310">
        <f>'APH KIC KIA PC'!AC70</f>
        <v>0</v>
      </c>
      <c r="Y67" s="318">
        <f>'APH KIC KIA PC'!AK70</f>
        <v>0</v>
      </c>
      <c r="Z67" s="310"/>
      <c r="AA67" s="273"/>
      <c r="AB67" s="273"/>
      <c r="AC67" s="273"/>
      <c r="AD67" s="273"/>
    </row>
    <row r="68" spans="1:30" x14ac:dyDescent="0.25">
      <c r="A68" s="309">
        <f>'APH KIC KIA PC'!F71</f>
        <v>0</v>
      </c>
      <c r="B68" s="273">
        <f>'APH KIC KIA PC'!D71</f>
        <v>0</v>
      </c>
      <c r="C68" s="309">
        <f>'1. Artikeldata Grund'!D71</f>
        <v>0</v>
      </c>
      <c r="D68" s="273">
        <f>'2. Artikeldata Utökad'!I71</f>
        <v>0</v>
      </c>
      <c r="E68" s="273" t="str">
        <f>'APH KIC KIA PC'!S71</f>
        <v xml:space="preserve">  Välj…</v>
      </c>
      <c r="F68" s="273">
        <f>'APH KIC KIA PC'!J71</f>
        <v>0</v>
      </c>
      <c r="G68" s="273">
        <f>'1. Artikeldata Grund'!E71</f>
        <v>0</v>
      </c>
      <c r="H68" s="273">
        <f>'APH KIC KIA PC'!G71</f>
        <v>0</v>
      </c>
      <c r="I68" s="273" t="str">
        <f>'APH KIC KIA PC'!L71</f>
        <v>Välj….</v>
      </c>
      <c r="J68" s="273">
        <f>'APH KIC KIA PC'!M71</f>
        <v>910</v>
      </c>
      <c r="K68" s="273">
        <f>'APH KIC KIA PC'!O71</f>
        <v>0</v>
      </c>
      <c r="L68" s="309">
        <f>'APH KIC KIA PC'!Q71</f>
        <v>0</v>
      </c>
      <c r="M68" s="273">
        <f>'APH KIC KIA PC'!R71</f>
        <v>0</v>
      </c>
      <c r="N68" s="309">
        <f>'1. Artikeldata Grund'!F71</f>
        <v>0</v>
      </c>
      <c r="O68" s="273" t="str">
        <f>'1. Artikeldata Grund'!J71</f>
        <v xml:space="preserve">  Välj…</v>
      </c>
      <c r="P68" s="273" t="str">
        <f>'4. Inköpsdata'!E71</f>
        <v>ST</v>
      </c>
      <c r="Q68" s="310">
        <f>'4. Inköpsdata'!G71</f>
        <v>1</v>
      </c>
      <c r="R68" s="309" t="str">
        <f>'3. Förpackningsdata'!K71</f>
        <v>BX</v>
      </c>
      <c r="S68" s="273">
        <f>'3. Förpackningsdata'!L71</f>
        <v>0</v>
      </c>
      <c r="T68" s="309">
        <f>'3. Förpackningsdata'!M71</f>
        <v>0</v>
      </c>
      <c r="U68" s="311" t="str">
        <f>'4. Inköpsdata'!H71</f>
        <v>SEK</v>
      </c>
      <c r="V68" s="310" t="str">
        <f>'APH KIC KIA PC'!AA71</f>
        <v/>
      </c>
      <c r="W68" s="310" t="str">
        <f>'APH KIC KIA PC'!AB71</f>
        <v/>
      </c>
      <c r="X68" s="310">
        <f>'APH KIC KIA PC'!AC71</f>
        <v>0</v>
      </c>
      <c r="Y68" s="318">
        <f>'APH KIC KIA PC'!AK71</f>
        <v>0</v>
      </c>
      <c r="Z68" s="310"/>
      <c r="AA68" s="273"/>
      <c r="AB68" s="273"/>
      <c r="AC68" s="273"/>
      <c r="AD68" s="273"/>
    </row>
    <row r="69" spans="1:30" x14ac:dyDescent="0.25">
      <c r="A69" s="309">
        <f>'APH KIC KIA PC'!F72</f>
        <v>0</v>
      </c>
      <c r="B69" s="273">
        <f>'APH KIC KIA PC'!D72</f>
        <v>0</v>
      </c>
      <c r="C69" s="309">
        <f>'1. Artikeldata Grund'!D72</f>
        <v>0</v>
      </c>
      <c r="D69" s="273">
        <f>'2. Artikeldata Utökad'!I72</f>
        <v>0</v>
      </c>
      <c r="E69" s="273" t="str">
        <f>'APH KIC KIA PC'!S72</f>
        <v xml:space="preserve">  Välj…</v>
      </c>
      <c r="F69" s="273">
        <f>'APH KIC KIA PC'!J72</f>
        <v>0</v>
      </c>
      <c r="G69" s="273">
        <f>'1. Artikeldata Grund'!E72</f>
        <v>0</v>
      </c>
      <c r="H69" s="273">
        <f>'APH KIC KIA PC'!G72</f>
        <v>0</v>
      </c>
      <c r="I69" s="273" t="str">
        <f>'APH KIC KIA PC'!L72</f>
        <v>Välj….</v>
      </c>
      <c r="J69" s="273">
        <f>'APH KIC KIA PC'!M72</f>
        <v>910</v>
      </c>
      <c r="K69" s="273">
        <f>'APH KIC KIA PC'!O72</f>
        <v>0</v>
      </c>
      <c r="L69" s="309">
        <f>'APH KIC KIA PC'!Q72</f>
        <v>0</v>
      </c>
      <c r="M69" s="273">
        <f>'APH KIC KIA PC'!R72</f>
        <v>0</v>
      </c>
      <c r="N69" s="309">
        <f>'1. Artikeldata Grund'!F72</f>
        <v>0</v>
      </c>
      <c r="O69" s="273" t="str">
        <f>'1. Artikeldata Grund'!J72</f>
        <v xml:space="preserve">  Välj…</v>
      </c>
      <c r="P69" s="273" t="str">
        <f>'4. Inköpsdata'!E72</f>
        <v>ST</v>
      </c>
      <c r="Q69" s="310">
        <f>'4. Inköpsdata'!G72</f>
        <v>1</v>
      </c>
      <c r="R69" s="309" t="str">
        <f>'3. Förpackningsdata'!K72</f>
        <v>BX</v>
      </c>
      <c r="S69" s="273">
        <f>'3. Förpackningsdata'!L72</f>
        <v>0</v>
      </c>
      <c r="T69" s="309">
        <f>'3. Förpackningsdata'!M72</f>
        <v>0</v>
      </c>
      <c r="U69" s="311" t="str">
        <f>'4. Inköpsdata'!H72</f>
        <v>SEK</v>
      </c>
      <c r="V69" s="310" t="str">
        <f>'APH KIC KIA PC'!AA72</f>
        <v/>
      </c>
      <c r="W69" s="310" t="str">
        <f>'APH KIC KIA PC'!AB72</f>
        <v/>
      </c>
      <c r="X69" s="310">
        <f>'APH KIC KIA PC'!AC72</f>
        <v>0</v>
      </c>
      <c r="Y69" s="318">
        <f>'APH KIC KIA PC'!AK72</f>
        <v>0</v>
      </c>
      <c r="Z69" s="310"/>
      <c r="AA69" s="273"/>
      <c r="AB69" s="273"/>
      <c r="AC69" s="273"/>
      <c r="AD69" s="273"/>
    </row>
    <row r="70" spans="1:30" x14ac:dyDescent="0.25">
      <c r="A70" s="309">
        <f>'APH KIC KIA PC'!F73</f>
        <v>0</v>
      </c>
      <c r="B70" s="273">
        <f>'APH KIC KIA PC'!D73</f>
        <v>0</v>
      </c>
      <c r="C70" s="309">
        <f>'1. Artikeldata Grund'!D73</f>
        <v>0</v>
      </c>
      <c r="D70" s="273">
        <f>'2. Artikeldata Utökad'!I73</f>
        <v>0</v>
      </c>
      <c r="E70" s="273" t="str">
        <f>'APH KIC KIA PC'!S73</f>
        <v xml:space="preserve">  Välj…</v>
      </c>
      <c r="F70" s="273">
        <f>'APH KIC KIA PC'!J73</f>
        <v>0</v>
      </c>
      <c r="G70" s="273">
        <f>'1. Artikeldata Grund'!E73</f>
        <v>0</v>
      </c>
      <c r="H70" s="273">
        <f>'APH KIC KIA PC'!G73</f>
        <v>0</v>
      </c>
      <c r="I70" s="273" t="str">
        <f>'APH KIC KIA PC'!L73</f>
        <v>Välj….</v>
      </c>
      <c r="J70" s="273">
        <f>'APH KIC KIA PC'!M73</f>
        <v>910</v>
      </c>
      <c r="K70" s="273">
        <f>'APH KIC KIA PC'!O73</f>
        <v>0</v>
      </c>
      <c r="L70" s="309">
        <f>'APH KIC KIA PC'!Q73</f>
        <v>0</v>
      </c>
      <c r="M70" s="273">
        <f>'APH KIC KIA PC'!R73</f>
        <v>0</v>
      </c>
      <c r="N70" s="309">
        <f>'1. Artikeldata Grund'!F73</f>
        <v>0</v>
      </c>
      <c r="O70" s="273" t="str">
        <f>'1. Artikeldata Grund'!J73</f>
        <v xml:space="preserve">  Välj…</v>
      </c>
      <c r="P70" s="273" t="str">
        <f>'4. Inköpsdata'!E73</f>
        <v>ST</v>
      </c>
      <c r="Q70" s="310">
        <f>'4. Inköpsdata'!G73</f>
        <v>1</v>
      </c>
      <c r="R70" s="309" t="str">
        <f>'3. Förpackningsdata'!K73</f>
        <v>BX</v>
      </c>
      <c r="S70" s="273">
        <f>'3. Förpackningsdata'!L73</f>
        <v>0</v>
      </c>
      <c r="T70" s="309">
        <f>'3. Förpackningsdata'!M73</f>
        <v>0</v>
      </c>
      <c r="U70" s="311" t="str">
        <f>'4. Inköpsdata'!H73</f>
        <v>SEK</v>
      </c>
      <c r="V70" s="310" t="str">
        <f>'APH KIC KIA PC'!AA73</f>
        <v/>
      </c>
      <c r="W70" s="310" t="str">
        <f>'APH KIC KIA PC'!AB73</f>
        <v/>
      </c>
      <c r="X70" s="310">
        <f>'APH KIC KIA PC'!AC73</f>
        <v>0</v>
      </c>
      <c r="Y70" s="318">
        <f>'APH KIC KIA PC'!AK73</f>
        <v>0</v>
      </c>
      <c r="Z70" s="310"/>
      <c r="AA70" s="273"/>
      <c r="AB70" s="273"/>
      <c r="AC70" s="273"/>
      <c r="AD70" s="273"/>
    </row>
    <row r="71" spans="1:30" x14ac:dyDescent="0.25">
      <c r="A71" s="309">
        <f>'APH KIC KIA PC'!F74</f>
        <v>0</v>
      </c>
      <c r="B71" s="273">
        <f>'APH KIC KIA PC'!D74</f>
        <v>0</v>
      </c>
      <c r="C71" s="309">
        <f>'1. Artikeldata Grund'!D74</f>
        <v>0</v>
      </c>
      <c r="D71" s="273">
        <f>'2. Artikeldata Utökad'!I74</f>
        <v>0</v>
      </c>
      <c r="E71" s="273" t="str">
        <f>'APH KIC KIA PC'!S74</f>
        <v xml:space="preserve">  Välj…</v>
      </c>
      <c r="F71" s="273">
        <f>'APH KIC KIA PC'!J74</f>
        <v>0</v>
      </c>
      <c r="G71" s="273">
        <f>'1. Artikeldata Grund'!E74</f>
        <v>0</v>
      </c>
      <c r="H71" s="273">
        <f>'APH KIC KIA PC'!G74</f>
        <v>0</v>
      </c>
      <c r="I71" s="273" t="str">
        <f>'APH KIC KIA PC'!L74</f>
        <v>Välj….</v>
      </c>
      <c r="J71" s="273">
        <f>'APH KIC KIA PC'!M74</f>
        <v>910</v>
      </c>
      <c r="K71" s="273">
        <f>'APH KIC KIA PC'!O74</f>
        <v>0</v>
      </c>
      <c r="L71" s="309">
        <f>'APH KIC KIA PC'!Q74</f>
        <v>0</v>
      </c>
      <c r="M71" s="273">
        <f>'APH KIC KIA PC'!R74</f>
        <v>0</v>
      </c>
      <c r="N71" s="309">
        <f>'1. Artikeldata Grund'!F74</f>
        <v>0</v>
      </c>
      <c r="O71" s="273" t="str">
        <f>'1. Artikeldata Grund'!J74</f>
        <v xml:space="preserve">  Välj…</v>
      </c>
      <c r="P71" s="273" t="str">
        <f>'4. Inköpsdata'!E74</f>
        <v>ST</v>
      </c>
      <c r="Q71" s="310">
        <f>'4. Inköpsdata'!G74</f>
        <v>1</v>
      </c>
      <c r="R71" s="309" t="str">
        <f>'3. Förpackningsdata'!K74</f>
        <v>BX</v>
      </c>
      <c r="S71" s="273">
        <f>'3. Förpackningsdata'!L74</f>
        <v>0</v>
      </c>
      <c r="T71" s="309">
        <f>'3. Förpackningsdata'!M74</f>
        <v>0</v>
      </c>
      <c r="U71" s="311" t="str">
        <f>'4. Inköpsdata'!H74</f>
        <v>SEK</v>
      </c>
      <c r="V71" s="310" t="str">
        <f>'APH KIC KIA PC'!AA74</f>
        <v/>
      </c>
      <c r="W71" s="310" t="str">
        <f>'APH KIC KIA PC'!AB74</f>
        <v/>
      </c>
      <c r="X71" s="310">
        <f>'APH KIC KIA PC'!AC74</f>
        <v>0</v>
      </c>
      <c r="Y71" s="318">
        <f>'APH KIC KIA PC'!AK74</f>
        <v>0</v>
      </c>
      <c r="Z71" s="310"/>
      <c r="AA71" s="273"/>
      <c r="AB71" s="273"/>
      <c r="AC71" s="273"/>
      <c r="AD71" s="273"/>
    </row>
    <row r="72" spans="1:30" x14ac:dyDescent="0.25">
      <c r="A72" s="309">
        <f>'APH KIC KIA PC'!F75</f>
        <v>0</v>
      </c>
      <c r="B72" s="273">
        <f>'APH KIC KIA PC'!D75</f>
        <v>0</v>
      </c>
      <c r="C72" s="309">
        <f>'1. Artikeldata Grund'!D75</f>
        <v>0</v>
      </c>
      <c r="D72" s="273">
        <f>'2. Artikeldata Utökad'!I75</f>
        <v>0</v>
      </c>
      <c r="E72" s="273" t="str">
        <f>'APH KIC KIA PC'!S75</f>
        <v xml:space="preserve">  Välj…</v>
      </c>
      <c r="F72" s="273">
        <f>'APH KIC KIA PC'!J75</f>
        <v>0</v>
      </c>
      <c r="G72" s="273">
        <f>'1. Artikeldata Grund'!E75</f>
        <v>0</v>
      </c>
      <c r="H72" s="273">
        <f>'APH KIC KIA PC'!G75</f>
        <v>0</v>
      </c>
      <c r="I72" s="273" t="str">
        <f>'APH KIC KIA PC'!L75</f>
        <v>Välj….</v>
      </c>
      <c r="J72" s="273">
        <f>'APH KIC KIA PC'!M75</f>
        <v>910</v>
      </c>
      <c r="K72" s="273">
        <f>'APH KIC KIA PC'!O75</f>
        <v>0</v>
      </c>
      <c r="L72" s="309">
        <f>'APH KIC KIA PC'!Q75</f>
        <v>0</v>
      </c>
      <c r="M72" s="273">
        <f>'APH KIC KIA PC'!R75</f>
        <v>0</v>
      </c>
      <c r="N72" s="309">
        <f>'1. Artikeldata Grund'!F75</f>
        <v>0</v>
      </c>
      <c r="O72" s="273" t="str">
        <f>'1. Artikeldata Grund'!J75</f>
        <v xml:space="preserve">  Välj…</v>
      </c>
      <c r="P72" s="273" t="str">
        <f>'4. Inköpsdata'!E75</f>
        <v>ST</v>
      </c>
      <c r="Q72" s="310">
        <f>'4. Inköpsdata'!G75</f>
        <v>1</v>
      </c>
      <c r="R72" s="309" t="str">
        <f>'3. Förpackningsdata'!K75</f>
        <v>BX</v>
      </c>
      <c r="S72" s="273">
        <f>'3. Förpackningsdata'!L75</f>
        <v>0</v>
      </c>
      <c r="T72" s="309">
        <f>'3. Förpackningsdata'!M75</f>
        <v>0</v>
      </c>
      <c r="U72" s="311" t="str">
        <f>'4. Inköpsdata'!H75</f>
        <v>SEK</v>
      </c>
      <c r="V72" s="310" t="str">
        <f>'APH KIC KIA PC'!AA75</f>
        <v/>
      </c>
      <c r="W72" s="310" t="str">
        <f>'APH KIC KIA PC'!AB75</f>
        <v/>
      </c>
      <c r="X72" s="310">
        <f>'APH KIC KIA PC'!AC75</f>
        <v>0</v>
      </c>
      <c r="Y72" s="318">
        <f>'APH KIC KIA PC'!AK75</f>
        <v>0</v>
      </c>
      <c r="Z72" s="310"/>
      <c r="AA72" s="273"/>
      <c r="AB72" s="273"/>
      <c r="AC72" s="273"/>
      <c r="AD72" s="273"/>
    </row>
    <row r="73" spans="1:30" x14ac:dyDescent="0.25">
      <c r="A73" s="309">
        <f>'APH KIC KIA PC'!F76</f>
        <v>0</v>
      </c>
      <c r="B73" s="273">
        <f>'APH KIC KIA PC'!D76</f>
        <v>0</v>
      </c>
      <c r="C73" s="309">
        <f>'1. Artikeldata Grund'!D76</f>
        <v>0</v>
      </c>
      <c r="D73" s="273">
        <f>'2. Artikeldata Utökad'!I76</f>
        <v>0</v>
      </c>
      <c r="E73" s="273" t="str">
        <f>'APH KIC KIA PC'!S76</f>
        <v xml:space="preserve">  Välj…</v>
      </c>
      <c r="F73" s="273">
        <f>'APH KIC KIA PC'!J76</f>
        <v>0</v>
      </c>
      <c r="G73" s="273">
        <f>'1. Artikeldata Grund'!E76</f>
        <v>0</v>
      </c>
      <c r="H73" s="273">
        <f>'APH KIC KIA PC'!G76</f>
        <v>0</v>
      </c>
      <c r="I73" s="273" t="str">
        <f>'APH KIC KIA PC'!L76</f>
        <v>Välj….</v>
      </c>
      <c r="J73" s="273">
        <f>'APH KIC KIA PC'!M76</f>
        <v>910</v>
      </c>
      <c r="K73" s="273">
        <f>'APH KIC KIA PC'!O76</f>
        <v>0</v>
      </c>
      <c r="L73" s="309">
        <f>'APH KIC KIA PC'!Q76</f>
        <v>0</v>
      </c>
      <c r="M73" s="273">
        <f>'APH KIC KIA PC'!R76</f>
        <v>0</v>
      </c>
      <c r="N73" s="309">
        <f>'1. Artikeldata Grund'!F76</f>
        <v>0</v>
      </c>
      <c r="O73" s="273" t="str">
        <f>'1. Artikeldata Grund'!J76</f>
        <v xml:space="preserve">  Välj…</v>
      </c>
      <c r="P73" s="273" t="str">
        <f>'4. Inköpsdata'!E76</f>
        <v>ST</v>
      </c>
      <c r="Q73" s="310">
        <f>'4. Inköpsdata'!G76</f>
        <v>1</v>
      </c>
      <c r="R73" s="309" t="str">
        <f>'3. Förpackningsdata'!K76</f>
        <v>BX</v>
      </c>
      <c r="S73" s="273">
        <f>'3. Förpackningsdata'!L76</f>
        <v>0</v>
      </c>
      <c r="T73" s="309">
        <f>'3. Förpackningsdata'!M76</f>
        <v>0</v>
      </c>
      <c r="U73" s="311" t="str">
        <f>'4. Inköpsdata'!H76</f>
        <v>SEK</v>
      </c>
      <c r="V73" s="310" t="str">
        <f>'APH KIC KIA PC'!AA76</f>
        <v/>
      </c>
      <c r="W73" s="310" t="str">
        <f>'APH KIC KIA PC'!AB76</f>
        <v/>
      </c>
      <c r="X73" s="310">
        <f>'APH KIC KIA PC'!AC76</f>
        <v>0</v>
      </c>
      <c r="Y73" s="318">
        <f>'APH KIC KIA PC'!AK76</f>
        <v>0</v>
      </c>
      <c r="Z73" s="310"/>
      <c r="AA73" s="273"/>
      <c r="AB73" s="273"/>
      <c r="AC73" s="273"/>
      <c r="AD73" s="273"/>
    </row>
    <row r="74" spans="1:30" x14ac:dyDescent="0.25">
      <c r="A74" s="309">
        <f>'APH KIC KIA PC'!F77</f>
        <v>0</v>
      </c>
      <c r="B74" s="273">
        <f>'APH KIC KIA PC'!D77</f>
        <v>0</v>
      </c>
      <c r="C74" s="309">
        <f>'1. Artikeldata Grund'!D77</f>
        <v>0</v>
      </c>
      <c r="D74" s="273">
        <f>'2. Artikeldata Utökad'!I77</f>
        <v>0</v>
      </c>
      <c r="E74" s="273" t="str">
        <f>'APH KIC KIA PC'!S77</f>
        <v xml:space="preserve">  Välj…</v>
      </c>
      <c r="F74" s="273">
        <f>'APH KIC KIA PC'!J77</f>
        <v>0</v>
      </c>
      <c r="G74" s="273">
        <f>'1. Artikeldata Grund'!E77</f>
        <v>0</v>
      </c>
      <c r="H74" s="273">
        <f>'APH KIC KIA PC'!G77</f>
        <v>0</v>
      </c>
      <c r="I74" s="273" t="str">
        <f>'APH KIC KIA PC'!L77</f>
        <v>Välj….</v>
      </c>
      <c r="J74" s="273">
        <f>'APH KIC KIA PC'!M77</f>
        <v>910</v>
      </c>
      <c r="K74" s="273">
        <f>'APH KIC KIA PC'!O77</f>
        <v>0</v>
      </c>
      <c r="L74" s="309">
        <f>'APH KIC KIA PC'!Q77</f>
        <v>0</v>
      </c>
      <c r="M74" s="273">
        <f>'APH KIC KIA PC'!R77</f>
        <v>0</v>
      </c>
      <c r="N74" s="309">
        <f>'1. Artikeldata Grund'!F77</f>
        <v>0</v>
      </c>
      <c r="O74" s="273" t="str">
        <f>'1. Artikeldata Grund'!J77</f>
        <v xml:space="preserve">  Välj…</v>
      </c>
      <c r="P74" s="273" t="str">
        <f>'4. Inköpsdata'!E77</f>
        <v>ST</v>
      </c>
      <c r="Q74" s="310">
        <f>'4. Inköpsdata'!G77</f>
        <v>1</v>
      </c>
      <c r="R74" s="309" t="str">
        <f>'3. Förpackningsdata'!K77</f>
        <v>BX</v>
      </c>
      <c r="S74" s="273">
        <f>'3. Förpackningsdata'!L77</f>
        <v>0</v>
      </c>
      <c r="T74" s="309">
        <f>'3. Förpackningsdata'!M77</f>
        <v>0</v>
      </c>
      <c r="U74" s="311" t="str">
        <f>'4. Inköpsdata'!H77</f>
        <v>SEK</v>
      </c>
      <c r="V74" s="310" t="str">
        <f>'APH KIC KIA PC'!AA77</f>
        <v/>
      </c>
      <c r="W74" s="310" t="str">
        <f>'APH KIC KIA PC'!AB77</f>
        <v/>
      </c>
      <c r="X74" s="310">
        <f>'APH KIC KIA PC'!AC77</f>
        <v>0</v>
      </c>
      <c r="Y74" s="318">
        <f>'APH KIC KIA PC'!AK77</f>
        <v>0</v>
      </c>
      <c r="Z74" s="310"/>
      <c r="AA74" s="273"/>
      <c r="AB74" s="273"/>
      <c r="AC74" s="273"/>
      <c r="AD74" s="273"/>
    </row>
    <row r="75" spans="1:30" x14ac:dyDescent="0.25">
      <c r="A75" s="309">
        <f>'APH KIC KIA PC'!F78</f>
        <v>0</v>
      </c>
      <c r="B75" s="273">
        <f>'APH KIC KIA PC'!D78</f>
        <v>0</v>
      </c>
      <c r="C75" s="309">
        <f>'1. Artikeldata Grund'!D78</f>
        <v>0</v>
      </c>
      <c r="D75" s="273">
        <f>'2. Artikeldata Utökad'!I78</f>
        <v>0</v>
      </c>
      <c r="E75" s="273" t="str">
        <f>'APH KIC KIA PC'!S78</f>
        <v xml:space="preserve">  Välj…</v>
      </c>
      <c r="F75" s="273">
        <f>'APH KIC KIA PC'!J78</f>
        <v>0</v>
      </c>
      <c r="G75" s="273">
        <f>'1. Artikeldata Grund'!E78</f>
        <v>0</v>
      </c>
      <c r="H75" s="273">
        <f>'APH KIC KIA PC'!G78</f>
        <v>0</v>
      </c>
      <c r="I75" s="273" t="str">
        <f>'APH KIC KIA PC'!L78</f>
        <v>Välj….</v>
      </c>
      <c r="J75" s="273">
        <f>'APH KIC KIA PC'!M78</f>
        <v>910</v>
      </c>
      <c r="K75" s="273">
        <f>'APH KIC KIA PC'!O78</f>
        <v>0</v>
      </c>
      <c r="L75" s="309">
        <f>'APH KIC KIA PC'!Q78</f>
        <v>0</v>
      </c>
      <c r="M75" s="273">
        <f>'APH KIC KIA PC'!R78</f>
        <v>0</v>
      </c>
      <c r="N75" s="309">
        <f>'1. Artikeldata Grund'!F78</f>
        <v>0</v>
      </c>
      <c r="O75" s="273" t="str">
        <f>'1. Artikeldata Grund'!J78</f>
        <v xml:space="preserve">  Välj…</v>
      </c>
      <c r="P75" s="273" t="str">
        <f>'4. Inköpsdata'!E78</f>
        <v>ST</v>
      </c>
      <c r="Q75" s="310">
        <f>'4. Inköpsdata'!G78</f>
        <v>1</v>
      </c>
      <c r="R75" s="309" t="str">
        <f>'3. Förpackningsdata'!K78</f>
        <v>BX</v>
      </c>
      <c r="S75" s="273">
        <f>'3. Förpackningsdata'!L78</f>
        <v>0</v>
      </c>
      <c r="T75" s="309">
        <f>'3. Förpackningsdata'!M78</f>
        <v>0</v>
      </c>
      <c r="U75" s="311" t="str">
        <f>'4. Inköpsdata'!H78</f>
        <v>SEK</v>
      </c>
      <c r="V75" s="310" t="str">
        <f>'APH KIC KIA PC'!AA78</f>
        <v/>
      </c>
      <c r="W75" s="310" t="str">
        <f>'APH KIC KIA PC'!AB78</f>
        <v/>
      </c>
      <c r="X75" s="310">
        <f>'APH KIC KIA PC'!AC78</f>
        <v>0</v>
      </c>
      <c r="Y75" s="318">
        <f>'APH KIC KIA PC'!AK78</f>
        <v>0</v>
      </c>
      <c r="Z75" s="310"/>
      <c r="AA75" s="273"/>
      <c r="AB75" s="273"/>
      <c r="AC75" s="273"/>
      <c r="AD75" s="273"/>
    </row>
    <row r="76" spans="1:30" x14ac:dyDescent="0.25">
      <c r="A76" s="309">
        <f>'APH KIC KIA PC'!F79</f>
        <v>0</v>
      </c>
      <c r="B76" s="273">
        <f>'APH KIC KIA PC'!D79</f>
        <v>0</v>
      </c>
      <c r="C76" s="309">
        <f>'1. Artikeldata Grund'!D79</f>
        <v>0</v>
      </c>
      <c r="D76" s="273">
        <f>'2. Artikeldata Utökad'!I79</f>
        <v>0</v>
      </c>
      <c r="E76" s="273" t="str">
        <f>'APH KIC KIA PC'!S79</f>
        <v xml:space="preserve">  Välj…</v>
      </c>
      <c r="F76" s="273">
        <f>'APH KIC KIA PC'!J79</f>
        <v>0</v>
      </c>
      <c r="G76" s="273">
        <f>'1. Artikeldata Grund'!E79</f>
        <v>0</v>
      </c>
      <c r="H76" s="273">
        <f>'APH KIC KIA PC'!G79</f>
        <v>0</v>
      </c>
      <c r="I76" s="273" t="str">
        <f>'APH KIC KIA PC'!L79</f>
        <v>Välj….</v>
      </c>
      <c r="J76" s="273">
        <f>'APH KIC KIA PC'!M79</f>
        <v>910</v>
      </c>
      <c r="K76" s="273">
        <f>'APH KIC KIA PC'!O79</f>
        <v>0</v>
      </c>
      <c r="L76" s="309">
        <f>'APH KIC KIA PC'!Q79</f>
        <v>0</v>
      </c>
      <c r="M76" s="273">
        <f>'APH KIC KIA PC'!R79</f>
        <v>0</v>
      </c>
      <c r="N76" s="309">
        <f>'1. Artikeldata Grund'!F79</f>
        <v>0</v>
      </c>
      <c r="O76" s="273" t="str">
        <f>'1. Artikeldata Grund'!J79</f>
        <v xml:space="preserve">  Välj…</v>
      </c>
      <c r="P76" s="273" t="str">
        <f>'4. Inköpsdata'!E79</f>
        <v>ST</v>
      </c>
      <c r="Q76" s="310">
        <f>'4. Inköpsdata'!G79</f>
        <v>1</v>
      </c>
      <c r="R76" s="309" t="str">
        <f>'3. Förpackningsdata'!K79</f>
        <v>BX</v>
      </c>
      <c r="S76" s="273">
        <f>'3. Förpackningsdata'!L79</f>
        <v>0</v>
      </c>
      <c r="T76" s="309">
        <f>'3. Förpackningsdata'!M79</f>
        <v>0</v>
      </c>
      <c r="U76" s="311" t="str">
        <f>'4. Inköpsdata'!H79</f>
        <v>SEK</v>
      </c>
      <c r="V76" s="310" t="str">
        <f>'APH KIC KIA PC'!AA79</f>
        <v/>
      </c>
      <c r="W76" s="310" t="str">
        <f>'APH KIC KIA PC'!AB79</f>
        <v/>
      </c>
      <c r="X76" s="310">
        <f>'APH KIC KIA PC'!AC79</f>
        <v>0</v>
      </c>
      <c r="Y76" s="318">
        <f>'APH KIC KIA PC'!AK79</f>
        <v>0</v>
      </c>
      <c r="Z76" s="310"/>
      <c r="AA76" s="273"/>
      <c r="AB76" s="273"/>
      <c r="AC76" s="273"/>
      <c r="AD76" s="273"/>
    </row>
    <row r="77" spans="1:30" x14ac:dyDescent="0.25">
      <c r="A77" s="309">
        <f>'APH KIC KIA PC'!F80</f>
        <v>0</v>
      </c>
      <c r="B77" s="273">
        <f>'APH KIC KIA PC'!D80</f>
        <v>0</v>
      </c>
      <c r="C77" s="309">
        <f>'1. Artikeldata Grund'!D80</f>
        <v>0</v>
      </c>
      <c r="D77" s="273">
        <f>'2. Artikeldata Utökad'!I80</f>
        <v>0</v>
      </c>
      <c r="E77" s="273" t="str">
        <f>'APH KIC KIA PC'!S80</f>
        <v xml:space="preserve">  Välj…</v>
      </c>
      <c r="F77" s="273">
        <f>'APH KIC KIA PC'!J80</f>
        <v>0</v>
      </c>
      <c r="G77" s="273">
        <f>'1. Artikeldata Grund'!E80</f>
        <v>0</v>
      </c>
      <c r="H77" s="273">
        <f>'APH KIC KIA PC'!G80</f>
        <v>0</v>
      </c>
      <c r="I77" s="273" t="str">
        <f>'APH KIC KIA PC'!L80</f>
        <v>Välj….</v>
      </c>
      <c r="J77" s="273">
        <f>'APH KIC KIA PC'!M80</f>
        <v>910</v>
      </c>
      <c r="K77" s="273">
        <f>'APH KIC KIA PC'!O80</f>
        <v>0</v>
      </c>
      <c r="L77" s="309">
        <f>'APH KIC KIA PC'!Q80</f>
        <v>0</v>
      </c>
      <c r="M77" s="273">
        <f>'APH KIC KIA PC'!R80</f>
        <v>0</v>
      </c>
      <c r="N77" s="309">
        <f>'1. Artikeldata Grund'!F80</f>
        <v>0</v>
      </c>
      <c r="O77" s="273" t="str">
        <f>'1. Artikeldata Grund'!J80</f>
        <v xml:space="preserve">  Välj…</v>
      </c>
      <c r="P77" s="273" t="str">
        <f>'4. Inköpsdata'!E80</f>
        <v>ST</v>
      </c>
      <c r="Q77" s="310">
        <f>'4. Inköpsdata'!G80</f>
        <v>1</v>
      </c>
      <c r="R77" s="309" t="str">
        <f>'3. Förpackningsdata'!K80</f>
        <v>BX</v>
      </c>
      <c r="S77" s="273">
        <f>'3. Förpackningsdata'!L80</f>
        <v>0</v>
      </c>
      <c r="T77" s="309">
        <f>'3. Förpackningsdata'!M80</f>
        <v>0</v>
      </c>
      <c r="U77" s="311" t="str">
        <f>'4. Inköpsdata'!H80</f>
        <v>SEK</v>
      </c>
      <c r="V77" s="310" t="str">
        <f>'APH KIC KIA PC'!AA80</f>
        <v/>
      </c>
      <c r="W77" s="310" t="str">
        <f>'APH KIC KIA PC'!AB80</f>
        <v/>
      </c>
      <c r="X77" s="310">
        <f>'APH KIC KIA PC'!AC80</f>
        <v>0</v>
      </c>
      <c r="Y77" s="318">
        <f>'APH KIC KIA PC'!AK80</f>
        <v>0</v>
      </c>
      <c r="Z77" s="310"/>
      <c r="AA77" s="273"/>
      <c r="AB77" s="273"/>
      <c r="AC77" s="273"/>
      <c r="AD77" s="273"/>
    </row>
    <row r="78" spans="1:30" x14ac:dyDescent="0.25">
      <c r="A78" s="309">
        <f>'APH KIC KIA PC'!F81</f>
        <v>0</v>
      </c>
      <c r="B78" s="273">
        <f>'APH KIC KIA PC'!D81</f>
        <v>0</v>
      </c>
      <c r="C78" s="309">
        <f>'1. Artikeldata Grund'!D81</f>
        <v>0</v>
      </c>
      <c r="D78" s="273">
        <f>'2. Artikeldata Utökad'!I81</f>
        <v>0</v>
      </c>
      <c r="E78" s="273" t="str">
        <f>'APH KIC KIA PC'!S81</f>
        <v xml:space="preserve">  Välj…</v>
      </c>
      <c r="F78" s="273">
        <f>'APH KIC KIA PC'!J81</f>
        <v>0</v>
      </c>
      <c r="G78" s="273">
        <f>'1. Artikeldata Grund'!E81</f>
        <v>0</v>
      </c>
      <c r="H78" s="273">
        <f>'APH KIC KIA PC'!G81</f>
        <v>0</v>
      </c>
      <c r="I78" s="273" t="str">
        <f>'APH KIC KIA PC'!L81</f>
        <v>Välj….</v>
      </c>
      <c r="J78" s="273">
        <f>'APH KIC KIA PC'!M81</f>
        <v>910</v>
      </c>
      <c r="K78" s="273">
        <f>'APH KIC KIA PC'!O81</f>
        <v>0</v>
      </c>
      <c r="L78" s="309">
        <f>'APH KIC KIA PC'!Q81</f>
        <v>0</v>
      </c>
      <c r="M78" s="273">
        <f>'APH KIC KIA PC'!R81</f>
        <v>0</v>
      </c>
      <c r="N78" s="309">
        <f>'1. Artikeldata Grund'!F81</f>
        <v>0</v>
      </c>
      <c r="O78" s="273" t="str">
        <f>'1. Artikeldata Grund'!J81</f>
        <v xml:space="preserve">  Välj…</v>
      </c>
      <c r="P78" s="273" t="str">
        <f>'4. Inköpsdata'!E81</f>
        <v>ST</v>
      </c>
      <c r="Q78" s="310">
        <f>'4. Inköpsdata'!G81</f>
        <v>1</v>
      </c>
      <c r="R78" s="309" t="str">
        <f>'3. Förpackningsdata'!K81</f>
        <v>BX</v>
      </c>
      <c r="S78" s="273">
        <f>'3. Förpackningsdata'!L81</f>
        <v>0</v>
      </c>
      <c r="T78" s="309">
        <f>'3. Förpackningsdata'!M81</f>
        <v>0</v>
      </c>
      <c r="U78" s="311" t="str">
        <f>'4. Inköpsdata'!H81</f>
        <v>SEK</v>
      </c>
      <c r="V78" s="310" t="str">
        <f>'APH KIC KIA PC'!AA81</f>
        <v/>
      </c>
      <c r="W78" s="310" t="str">
        <f>'APH KIC KIA PC'!AB81</f>
        <v/>
      </c>
      <c r="X78" s="310">
        <f>'APH KIC KIA PC'!AC81</f>
        <v>0</v>
      </c>
      <c r="Y78" s="318">
        <f>'APH KIC KIA PC'!AK81</f>
        <v>0</v>
      </c>
      <c r="Z78" s="310"/>
      <c r="AA78" s="273"/>
      <c r="AB78" s="273"/>
      <c r="AC78" s="273"/>
      <c r="AD78" s="273"/>
    </row>
    <row r="79" spans="1:30" x14ac:dyDescent="0.25">
      <c r="A79" s="309">
        <f>'APH KIC KIA PC'!F82</f>
        <v>0</v>
      </c>
      <c r="B79" s="273">
        <f>'APH KIC KIA PC'!D82</f>
        <v>0</v>
      </c>
      <c r="C79" s="309">
        <f>'1. Artikeldata Grund'!D82</f>
        <v>0</v>
      </c>
      <c r="D79" s="273">
        <f>'2. Artikeldata Utökad'!I82</f>
        <v>0</v>
      </c>
      <c r="E79" s="273" t="str">
        <f>'APH KIC KIA PC'!S82</f>
        <v xml:space="preserve">  Välj…</v>
      </c>
      <c r="F79" s="273">
        <f>'APH KIC KIA PC'!J82</f>
        <v>0</v>
      </c>
      <c r="G79" s="273">
        <f>'1. Artikeldata Grund'!E82</f>
        <v>0</v>
      </c>
      <c r="H79" s="273">
        <f>'APH KIC KIA PC'!G82</f>
        <v>0</v>
      </c>
      <c r="I79" s="273" t="str">
        <f>'APH KIC KIA PC'!L82</f>
        <v>Välj….</v>
      </c>
      <c r="J79" s="273">
        <f>'APH KIC KIA PC'!M82</f>
        <v>910</v>
      </c>
      <c r="K79" s="273">
        <f>'APH KIC KIA PC'!O82</f>
        <v>0</v>
      </c>
      <c r="L79" s="309">
        <f>'APH KIC KIA PC'!Q82</f>
        <v>0</v>
      </c>
      <c r="M79" s="273">
        <f>'APH KIC KIA PC'!R82</f>
        <v>0</v>
      </c>
      <c r="N79" s="309">
        <f>'1. Artikeldata Grund'!F82</f>
        <v>0</v>
      </c>
      <c r="O79" s="273" t="str">
        <f>'1. Artikeldata Grund'!J82</f>
        <v xml:space="preserve">  Välj…</v>
      </c>
      <c r="P79" s="273" t="str">
        <f>'4. Inköpsdata'!E82</f>
        <v>ST</v>
      </c>
      <c r="Q79" s="310">
        <f>'4. Inköpsdata'!G82</f>
        <v>1</v>
      </c>
      <c r="R79" s="309" t="str">
        <f>'3. Förpackningsdata'!K82</f>
        <v>BX</v>
      </c>
      <c r="S79" s="273">
        <f>'3. Förpackningsdata'!L82</f>
        <v>0</v>
      </c>
      <c r="T79" s="309">
        <f>'3. Förpackningsdata'!M82</f>
        <v>0</v>
      </c>
      <c r="U79" s="311" t="str">
        <f>'4. Inköpsdata'!H82</f>
        <v>SEK</v>
      </c>
      <c r="V79" s="310" t="str">
        <f>'APH KIC KIA PC'!AA82</f>
        <v/>
      </c>
      <c r="W79" s="310" t="str">
        <f>'APH KIC KIA PC'!AB82</f>
        <v/>
      </c>
      <c r="X79" s="310">
        <f>'APH KIC KIA PC'!AC82</f>
        <v>0</v>
      </c>
      <c r="Y79" s="318">
        <f>'APH KIC KIA PC'!AK82</f>
        <v>0</v>
      </c>
      <c r="Z79" s="310"/>
      <c r="AA79" s="273"/>
      <c r="AB79" s="273"/>
      <c r="AC79" s="273"/>
      <c r="AD79" s="273"/>
    </row>
    <row r="80" spans="1:30" x14ac:dyDescent="0.25">
      <c r="A80" s="309">
        <f>'APH KIC KIA PC'!F83</f>
        <v>0</v>
      </c>
      <c r="B80" s="273">
        <f>'APH KIC KIA PC'!D83</f>
        <v>0</v>
      </c>
      <c r="C80" s="309">
        <f>'1. Artikeldata Grund'!D83</f>
        <v>0</v>
      </c>
      <c r="D80" s="273">
        <f>'2. Artikeldata Utökad'!I83</f>
        <v>0</v>
      </c>
      <c r="E80" s="273" t="str">
        <f>'APH KIC KIA PC'!S83</f>
        <v xml:space="preserve">  Välj…</v>
      </c>
      <c r="F80" s="273">
        <f>'APH KIC KIA PC'!J83</f>
        <v>0</v>
      </c>
      <c r="G80" s="273">
        <f>'1. Artikeldata Grund'!E83</f>
        <v>0</v>
      </c>
      <c r="H80" s="273">
        <f>'APH KIC KIA PC'!G83</f>
        <v>0</v>
      </c>
      <c r="I80" s="273" t="str">
        <f>'APH KIC KIA PC'!L83</f>
        <v>Välj….</v>
      </c>
      <c r="J80" s="273">
        <f>'APH KIC KIA PC'!M83</f>
        <v>910</v>
      </c>
      <c r="K80" s="273">
        <f>'APH KIC KIA PC'!O83</f>
        <v>0</v>
      </c>
      <c r="L80" s="309">
        <f>'APH KIC KIA PC'!Q83</f>
        <v>0</v>
      </c>
      <c r="M80" s="273">
        <f>'APH KIC KIA PC'!R83</f>
        <v>0</v>
      </c>
      <c r="N80" s="309">
        <f>'1. Artikeldata Grund'!F83</f>
        <v>0</v>
      </c>
      <c r="O80" s="273" t="str">
        <f>'1. Artikeldata Grund'!J83</f>
        <v xml:space="preserve">  Välj…</v>
      </c>
      <c r="P80" s="273" t="str">
        <f>'4. Inköpsdata'!E83</f>
        <v>ST</v>
      </c>
      <c r="Q80" s="310">
        <f>'4. Inköpsdata'!G83</f>
        <v>1</v>
      </c>
      <c r="R80" s="309" t="str">
        <f>'3. Förpackningsdata'!K83</f>
        <v>BX</v>
      </c>
      <c r="S80" s="273">
        <f>'3. Förpackningsdata'!L83</f>
        <v>0</v>
      </c>
      <c r="T80" s="309">
        <f>'3. Förpackningsdata'!M83</f>
        <v>0</v>
      </c>
      <c r="U80" s="311" t="str">
        <f>'4. Inköpsdata'!H83</f>
        <v>SEK</v>
      </c>
      <c r="V80" s="310" t="str">
        <f>'APH KIC KIA PC'!AA83</f>
        <v/>
      </c>
      <c r="W80" s="310" t="str">
        <f>'APH KIC KIA PC'!AB83</f>
        <v/>
      </c>
      <c r="X80" s="310">
        <f>'APH KIC KIA PC'!AC83</f>
        <v>0</v>
      </c>
      <c r="Y80" s="318">
        <f>'APH KIC KIA PC'!AK83</f>
        <v>0</v>
      </c>
      <c r="Z80" s="310"/>
      <c r="AA80" s="273"/>
      <c r="AB80" s="273"/>
      <c r="AC80" s="273"/>
      <c r="AD80" s="273"/>
    </row>
    <row r="81" spans="1:30" x14ac:dyDescent="0.25">
      <c r="A81" s="309">
        <f>'APH KIC KIA PC'!F84</f>
        <v>0</v>
      </c>
      <c r="B81" s="273">
        <f>'APH KIC KIA PC'!D84</f>
        <v>0</v>
      </c>
      <c r="C81" s="309">
        <f>'1. Artikeldata Grund'!D84</f>
        <v>0</v>
      </c>
      <c r="D81" s="273">
        <f>'2. Artikeldata Utökad'!I84</f>
        <v>0</v>
      </c>
      <c r="E81" s="273" t="str">
        <f>'APH KIC KIA PC'!S84</f>
        <v xml:space="preserve">  Välj…</v>
      </c>
      <c r="F81" s="273">
        <f>'APH KIC KIA PC'!J84</f>
        <v>0</v>
      </c>
      <c r="G81" s="273">
        <f>'1. Artikeldata Grund'!E84</f>
        <v>0</v>
      </c>
      <c r="H81" s="273">
        <f>'APH KIC KIA PC'!G84</f>
        <v>0</v>
      </c>
      <c r="I81" s="273" t="str">
        <f>'APH KIC KIA PC'!L84</f>
        <v>Välj….</v>
      </c>
      <c r="J81" s="273">
        <f>'APH KIC KIA PC'!M84</f>
        <v>910</v>
      </c>
      <c r="K81" s="273">
        <f>'APH KIC KIA PC'!O84</f>
        <v>0</v>
      </c>
      <c r="L81" s="309">
        <f>'APH KIC KIA PC'!Q84</f>
        <v>0</v>
      </c>
      <c r="M81" s="273">
        <f>'APH KIC KIA PC'!R84</f>
        <v>0</v>
      </c>
      <c r="N81" s="309">
        <f>'1. Artikeldata Grund'!F84</f>
        <v>0</v>
      </c>
      <c r="O81" s="273" t="str">
        <f>'1. Artikeldata Grund'!J84</f>
        <v xml:space="preserve">  Välj…</v>
      </c>
      <c r="P81" s="273" t="str">
        <f>'4. Inköpsdata'!E84</f>
        <v>ST</v>
      </c>
      <c r="Q81" s="310">
        <f>'4. Inköpsdata'!G84</f>
        <v>1</v>
      </c>
      <c r="R81" s="309" t="str">
        <f>'3. Förpackningsdata'!K84</f>
        <v>BX</v>
      </c>
      <c r="S81" s="273">
        <f>'3. Förpackningsdata'!L84</f>
        <v>0</v>
      </c>
      <c r="T81" s="309">
        <f>'3. Förpackningsdata'!M84</f>
        <v>0</v>
      </c>
      <c r="U81" s="311" t="str">
        <f>'4. Inköpsdata'!H84</f>
        <v>SEK</v>
      </c>
      <c r="V81" s="310" t="str">
        <f>'APH KIC KIA PC'!AA84</f>
        <v/>
      </c>
      <c r="W81" s="310" t="str">
        <f>'APH KIC KIA PC'!AB84</f>
        <v/>
      </c>
      <c r="X81" s="310">
        <f>'APH KIC KIA PC'!AC84</f>
        <v>0</v>
      </c>
      <c r="Y81" s="318">
        <f>'APH KIC KIA PC'!AK84</f>
        <v>0</v>
      </c>
      <c r="Z81" s="310"/>
      <c r="AA81" s="273"/>
      <c r="AB81" s="273"/>
      <c r="AC81" s="273"/>
      <c r="AD81" s="273"/>
    </row>
    <row r="82" spans="1:30" x14ac:dyDescent="0.25">
      <c r="A82" s="309">
        <f>'APH KIC KIA PC'!F85</f>
        <v>0</v>
      </c>
      <c r="B82" s="273">
        <f>'APH KIC KIA PC'!D85</f>
        <v>0</v>
      </c>
      <c r="C82" s="309">
        <f>'1. Artikeldata Grund'!D85</f>
        <v>0</v>
      </c>
      <c r="D82" s="273">
        <f>'2. Artikeldata Utökad'!I85</f>
        <v>0</v>
      </c>
      <c r="E82" s="273" t="str">
        <f>'APH KIC KIA PC'!S85</f>
        <v xml:space="preserve">  Välj…</v>
      </c>
      <c r="F82" s="273">
        <f>'APH KIC KIA PC'!J85</f>
        <v>0</v>
      </c>
      <c r="G82" s="273">
        <f>'1. Artikeldata Grund'!E85</f>
        <v>0</v>
      </c>
      <c r="H82" s="273">
        <f>'APH KIC KIA PC'!G85</f>
        <v>0</v>
      </c>
      <c r="I82" s="273" t="str">
        <f>'APH KIC KIA PC'!L85</f>
        <v>Välj….</v>
      </c>
      <c r="J82" s="273">
        <f>'APH KIC KIA PC'!M85</f>
        <v>910</v>
      </c>
      <c r="K82" s="273">
        <f>'APH KIC KIA PC'!O85</f>
        <v>0</v>
      </c>
      <c r="L82" s="309">
        <f>'APH KIC KIA PC'!Q85</f>
        <v>0</v>
      </c>
      <c r="M82" s="273">
        <f>'APH KIC KIA PC'!R85</f>
        <v>0</v>
      </c>
      <c r="N82" s="309">
        <f>'1. Artikeldata Grund'!F85</f>
        <v>0</v>
      </c>
      <c r="O82" s="273" t="str">
        <f>'1. Artikeldata Grund'!J85</f>
        <v xml:space="preserve">  Välj…</v>
      </c>
      <c r="P82" s="273" t="str">
        <f>'4. Inköpsdata'!E85</f>
        <v>ST</v>
      </c>
      <c r="Q82" s="310">
        <f>'4. Inköpsdata'!G85</f>
        <v>1</v>
      </c>
      <c r="R82" s="309" t="str">
        <f>'3. Förpackningsdata'!K85</f>
        <v>BX</v>
      </c>
      <c r="S82" s="273">
        <f>'3. Förpackningsdata'!L85</f>
        <v>0</v>
      </c>
      <c r="T82" s="309">
        <f>'3. Förpackningsdata'!M85</f>
        <v>0</v>
      </c>
      <c r="U82" s="311" t="str">
        <f>'4. Inköpsdata'!H85</f>
        <v>SEK</v>
      </c>
      <c r="V82" s="310" t="str">
        <f>'APH KIC KIA PC'!AA85</f>
        <v/>
      </c>
      <c r="W82" s="310" t="str">
        <f>'APH KIC KIA PC'!AB85</f>
        <v/>
      </c>
      <c r="X82" s="310">
        <f>'APH KIC KIA PC'!AC85</f>
        <v>0</v>
      </c>
      <c r="Y82" s="318">
        <f>'APH KIC KIA PC'!AK85</f>
        <v>0</v>
      </c>
      <c r="Z82" s="310"/>
      <c r="AA82" s="273"/>
      <c r="AB82" s="273"/>
      <c r="AC82" s="273"/>
      <c r="AD82" s="273"/>
    </row>
    <row r="83" spans="1:30" x14ac:dyDescent="0.25">
      <c r="A83" s="309">
        <f>'APH KIC KIA PC'!F86</f>
        <v>0</v>
      </c>
      <c r="B83" s="273">
        <f>'APH KIC KIA PC'!D86</f>
        <v>0</v>
      </c>
      <c r="C83" s="309">
        <f>'1. Artikeldata Grund'!D86</f>
        <v>0</v>
      </c>
      <c r="D83" s="273">
        <f>'2. Artikeldata Utökad'!I86</f>
        <v>0</v>
      </c>
      <c r="E83" s="273" t="str">
        <f>'APH KIC KIA PC'!S86</f>
        <v xml:space="preserve">  Välj…</v>
      </c>
      <c r="F83" s="273">
        <f>'APH KIC KIA PC'!J86</f>
        <v>0</v>
      </c>
      <c r="G83" s="273">
        <f>'1. Artikeldata Grund'!E86</f>
        <v>0</v>
      </c>
      <c r="H83" s="273">
        <f>'APH KIC KIA PC'!G86</f>
        <v>0</v>
      </c>
      <c r="I83" s="273" t="str">
        <f>'APH KIC KIA PC'!L86</f>
        <v>Välj….</v>
      </c>
      <c r="J83" s="273">
        <f>'APH KIC KIA PC'!M86</f>
        <v>910</v>
      </c>
      <c r="K83" s="273">
        <f>'APH KIC KIA PC'!O86</f>
        <v>0</v>
      </c>
      <c r="L83" s="309">
        <f>'APH KIC KIA PC'!Q86</f>
        <v>0</v>
      </c>
      <c r="M83" s="273">
        <f>'APH KIC KIA PC'!R86</f>
        <v>0</v>
      </c>
      <c r="N83" s="309">
        <f>'1. Artikeldata Grund'!F86</f>
        <v>0</v>
      </c>
      <c r="O83" s="273" t="str">
        <f>'1. Artikeldata Grund'!J86</f>
        <v xml:space="preserve">  Välj…</v>
      </c>
      <c r="P83" s="273" t="str">
        <f>'4. Inköpsdata'!E86</f>
        <v>ST</v>
      </c>
      <c r="Q83" s="310">
        <f>'4. Inköpsdata'!G86</f>
        <v>1</v>
      </c>
      <c r="R83" s="309" t="str">
        <f>'3. Förpackningsdata'!K86</f>
        <v>BX</v>
      </c>
      <c r="S83" s="273">
        <f>'3. Förpackningsdata'!L86</f>
        <v>0</v>
      </c>
      <c r="T83" s="309">
        <f>'3. Förpackningsdata'!M86</f>
        <v>0</v>
      </c>
      <c r="U83" s="311" t="str">
        <f>'4. Inköpsdata'!H86</f>
        <v>SEK</v>
      </c>
      <c r="V83" s="310" t="str">
        <f>'APH KIC KIA PC'!AA86</f>
        <v/>
      </c>
      <c r="W83" s="310" t="str">
        <f>'APH KIC KIA PC'!AB86</f>
        <v/>
      </c>
      <c r="X83" s="310">
        <f>'APH KIC KIA PC'!AC86</f>
        <v>0</v>
      </c>
      <c r="Y83" s="318">
        <f>'APH KIC KIA PC'!AK86</f>
        <v>0</v>
      </c>
      <c r="Z83" s="310"/>
      <c r="AA83" s="273"/>
      <c r="AB83" s="273"/>
      <c r="AC83" s="273"/>
      <c r="AD83" s="273"/>
    </row>
    <row r="84" spans="1:30" x14ac:dyDescent="0.25">
      <c r="A84" s="309">
        <f>'APH KIC KIA PC'!F87</f>
        <v>0</v>
      </c>
      <c r="B84" s="273">
        <f>'APH KIC KIA PC'!D87</f>
        <v>0</v>
      </c>
      <c r="C84" s="309">
        <f>'1. Artikeldata Grund'!D87</f>
        <v>0</v>
      </c>
      <c r="D84" s="273">
        <f>'2. Artikeldata Utökad'!I87</f>
        <v>0</v>
      </c>
      <c r="E84" s="273" t="str">
        <f>'APH KIC KIA PC'!S87</f>
        <v xml:space="preserve">  Välj…</v>
      </c>
      <c r="F84" s="273">
        <f>'APH KIC KIA PC'!J87</f>
        <v>0</v>
      </c>
      <c r="G84" s="273">
        <f>'1. Artikeldata Grund'!E87</f>
        <v>0</v>
      </c>
      <c r="H84" s="273">
        <f>'APH KIC KIA PC'!G87</f>
        <v>0</v>
      </c>
      <c r="I84" s="273" t="str">
        <f>'APH KIC KIA PC'!L87</f>
        <v>Välj….</v>
      </c>
      <c r="J84" s="273">
        <f>'APH KIC KIA PC'!M87</f>
        <v>910</v>
      </c>
      <c r="K84" s="273">
        <f>'APH KIC KIA PC'!O87</f>
        <v>0</v>
      </c>
      <c r="L84" s="309">
        <f>'APH KIC KIA PC'!Q87</f>
        <v>0</v>
      </c>
      <c r="M84" s="273">
        <f>'APH KIC KIA PC'!R87</f>
        <v>0</v>
      </c>
      <c r="N84" s="309">
        <f>'1. Artikeldata Grund'!F87</f>
        <v>0</v>
      </c>
      <c r="O84" s="273" t="str">
        <f>'1. Artikeldata Grund'!J87</f>
        <v xml:space="preserve">  Välj…</v>
      </c>
      <c r="P84" s="273" t="str">
        <f>'4. Inköpsdata'!E87</f>
        <v>ST</v>
      </c>
      <c r="Q84" s="310">
        <f>'4. Inköpsdata'!G87</f>
        <v>1</v>
      </c>
      <c r="R84" s="309" t="str">
        <f>'3. Förpackningsdata'!K87</f>
        <v>BX</v>
      </c>
      <c r="S84" s="273">
        <f>'3. Förpackningsdata'!L87</f>
        <v>0</v>
      </c>
      <c r="T84" s="309">
        <f>'3. Förpackningsdata'!M87</f>
        <v>0</v>
      </c>
      <c r="U84" s="311" t="str">
        <f>'4. Inköpsdata'!H87</f>
        <v>SEK</v>
      </c>
      <c r="V84" s="310" t="str">
        <f>'APH KIC KIA PC'!AA87</f>
        <v/>
      </c>
      <c r="W84" s="310" t="str">
        <f>'APH KIC KIA PC'!AB87</f>
        <v/>
      </c>
      <c r="X84" s="310">
        <f>'APH KIC KIA PC'!AC87</f>
        <v>0</v>
      </c>
      <c r="Y84" s="318">
        <f>'APH KIC KIA PC'!AK87</f>
        <v>0</v>
      </c>
      <c r="Z84" s="310"/>
      <c r="AA84" s="273"/>
      <c r="AB84" s="273"/>
      <c r="AC84" s="273"/>
      <c r="AD84" s="273"/>
    </row>
    <row r="85" spans="1:30" x14ac:dyDescent="0.25">
      <c r="A85" s="309">
        <f>'APH KIC KIA PC'!F88</f>
        <v>0</v>
      </c>
      <c r="B85" s="273">
        <f>'APH KIC KIA PC'!D88</f>
        <v>0</v>
      </c>
      <c r="C85" s="309">
        <f>'1. Artikeldata Grund'!D88</f>
        <v>0</v>
      </c>
      <c r="D85" s="273">
        <f>'2. Artikeldata Utökad'!I88</f>
        <v>0</v>
      </c>
      <c r="E85" s="273" t="str">
        <f>'APH KIC KIA PC'!S88</f>
        <v xml:space="preserve">  Välj…</v>
      </c>
      <c r="F85" s="273">
        <f>'APH KIC KIA PC'!J88</f>
        <v>0</v>
      </c>
      <c r="G85" s="273">
        <f>'1. Artikeldata Grund'!E88</f>
        <v>0</v>
      </c>
      <c r="H85" s="273">
        <f>'APH KIC KIA PC'!G88</f>
        <v>0</v>
      </c>
      <c r="I85" s="273" t="str">
        <f>'APH KIC KIA PC'!L88</f>
        <v>Välj….</v>
      </c>
      <c r="J85" s="273">
        <f>'APH KIC KIA PC'!M88</f>
        <v>910</v>
      </c>
      <c r="K85" s="273">
        <f>'APH KIC KIA PC'!O88</f>
        <v>0</v>
      </c>
      <c r="L85" s="309">
        <f>'APH KIC KIA PC'!Q88</f>
        <v>0</v>
      </c>
      <c r="M85" s="273">
        <f>'APH KIC KIA PC'!R88</f>
        <v>0</v>
      </c>
      <c r="N85" s="309">
        <f>'1. Artikeldata Grund'!F88</f>
        <v>0</v>
      </c>
      <c r="O85" s="273" t="str">
        <f>'1. Artikeldata Grund'!J88</f>
        <v xml:space="preserve">  Välj…</v>
      </c>
      <c r="P85" s="273" t="str">
        <f>'4. Inköpsdata'!E88</f>
        <v>ST</v>
      </c>
      <c r="Q85" s="310">
        <f>'4. Inköpsdata'!G88</f>
        <v>1</v>
      </c>
      <c r="R85" s="309" t="str">
        <f>'3. Förpackningsdata'!K88</f>
        <v>BX</v>
      </c>
      <c r="S85" s="273">
        <f>'3. Förpackningsdata'!L88</f>
        <v>0</v>
      </c>
      <c r="T85" s="309">
        <f>'3. Förpackningsdata'!M88</f>
        <v>0</v>
      </c>
      <c r="U85" s="311" t="str">
        <f>'4. Inköpsdata'!H88</f>
        <v>SEK</v>
      </c>
      <c r="V85" s="310" t="str">
        <f>'APH KIC KIA PC'!AA88</f>
        <v/>
      </c>
      <c r="W85" s="310" t="str">
        <f>'APH KIC KIA PC'!AB88</f>
        <v/>
      </c>
      <c r="X85" s="310">
        <f>'APH KIC KIA PC'!AC88</f>
        <v>0</v>
      </c>
      <c r="Y85" s="318">
        <f>'APH KIC KIA PC'!AK88</f>
        <v>0</v>
      </c>
      <c r="Z85" s="310"/>
      <c r="AA85" s="273"/>
      <c r="AB85" s="273"/>
      <c r="AC85" s="273"/>
      <c r="AD85" s="273"/>
    </row>
    <row r="86" spans="1:30" x14ac:dyDescent="0.25">
      <c r="A86" s="309">
        <f>'APH KIC KIA PC'!F89</f>
        <v>0</v>
      </c>
      <c r="B86" s="273">
        <f>'APH KIC KIA PC'!D89</f>
        <v>0</v>
      </c>
      <c r="C86" s="309">
        <f>'1. Artikeldata Grund'!D89</f>
        <v>0</v>
      </c>
      <c r="D86" s="273">
        <f>'2. Artikeldata Utökad'!I89</f>
        <v>0</v>
      </c>
      <c r="E86" s="273" t="str">
        <f>'APH KIC KIA PC'!S89</f>
        <v xml:space="preserve">  Välj…</v>
      </c>
      <c r="F86" s="273">
        <f>'APH KIC KIA PC'!J89</f>
        <v>0</v>
      </c>
      <c r="G86" s="273">
        <f>'1. Artikeldata Grund'!E89</f>
        <v>0</v>
      </c>
      <c r="H86" s="273">
        <f>'APH KIC KIA PC'!G89</f>
        <v>0</v>
      </c>
      <c r="I86" s="273" t="str">
        <f>'APH KIC KIA PC'!L89</f>
        <v>Välj….</v>
      </c>
      <c r="J86" s="273">
        <f>'APH KIC KIA PC'!M89</f>
        <v>910</v>
      </c>
      <c r="K86" s="273">
        <f>'APH KIC KIA PC'!O89</f>
        <v>0</v>
      </c>
      <c r="L86" s="309">
        <f>'APH KIC KIA PC'!Q89</f>
        <v>0</v>
      </c>
      <c r="M86" s="273">
        <f>'APH KIC KIA PC'!R89</f>
        <v>0</v>
      </c>
      <c r="N86" s="309">
        <f>'1. Artikeldata Grund'!F89</f>
        <v>0</v>
      </c>
      <c r="O86" s="273" t="str">
        <f>'1. Artikeldata Grund'!J89</f>
        <v xml:space="preserve">  Välj…</v>
      </c>
      <c r="P86" s="273" t="str">
        <f>'4. Inköpsdata'!E89</f>
        <v>ST</v>
      </c>
      <c r="Q86" s="310">
        <f>'4. Inköpsdata'!G89</f>
        <v>1</v>
      </c>
      <c r="R86" s="309" t="str">
        <f>'3. Förpackningsdata'!K89</f>
        <v>BX</v>
      </c>
      <c r="S86" s="273">
        <f>'3. Förpackningsdata'!L89</f>
        <v>0</v>
      </c>
      <c r="T86" s="309">
        <f>'3. Förpackningsdata'!M89</f>
        <v>0</v>
      </c>
      <c r="U86" s="311" t="str">
        <f>'4. Inköpsdata'!H89</f>
        <v>SEK</v>
      </c>
      <c r="V86" s="310" t="str">
        <f>'APH KIC KIA PC'!AA89</f>
        <v/>
      </c>
      <c r="W86" s="310" t="str">
        <f>'APH KIC KIA PC'!AB89</f>
        <v/>
      </c>
      <c r="X86" s="310">
        <f>'APH KIC KIA PC'!AC89</f>
        <v>0</v>
      </c>
      <c r="Y86" s="318">
        <f>'APH KIC KIA PC'!AK89</f>
        <v>0</v>
      </c>
      <c r="Z86" s="310"/>
      <c r="AA86" s="273"/>
      <c r="AB86" s="273"/>
      <c r="AC86" s="273"/>
      <c r="AD86" s="273"/>
    </row>
    <row r="87" spans="1:30" x14ac:dyDescent="0.25">
      <c r="A87" s="309">
        <f>'APH KIC KIA PC'!F90</f>
        <v>0</v>
      </c>
      <c r="B87" s="273">
        <f>'APH KIC KIA PC'!D90</f>
        <v>0</v>
      </c>
      <c r="C87" s="309">
        <f>'1. Artikeldata Grund'!D90</f>
        <v>0</v>
      </c>
      <c r="D87" s="273">
        <f>'2. Artikeldata Utökad'!I90</f>
        <v>0</v>
      </c>
      <c r="E87" s="273" t="str">
        <f>'APH KIC KIA PC'!S90</f>
        <v xml:space="preserve">  Välj…</v>
      </c>
      <c r="F87" s="273">
        <f>'APH KIC KIA PC'!J90</f>
        <v>0</v>
      </c>
      <c r="G87" s="273">
        <f>'1. Artikeldata Grund'!E90</f>
        <v>0</v>
      </c>
      <c r="H87" s="273">
        <f>'APH KIC KIA PC'!G90</f>
        <v>0</v>
      </c>
      <c r="I87" s="273" t="str">
        <f>'APH KIC KIA PC'!L90</f>
        <v>Välj….</v>
      </c>
      <c r="J87" s="273">
        <f>'APH KIC KIA PC'!M90</f>
        <v>910</v>
      </c>
      <c r="K87" s="273">
        <f>'APH KIC KIA PC'!O90</f>
        <v>0</v>
      </c>
      <c r="L87" s="309">
        <f>'APH KIC KIA PC'!Q90</f>
        <v>0</v>
      </c>
      <c r="M87" s="273">
        <f>'APH KIC KIA PC'!R90</f>
        <v>0</v>
      </c>
      <c r="N87" s="309">
        <f>'1. Artikeldata Grund'!F90</f>
        <v>0</v>
      </c>
      <c r="O87" s="273" t="str">
        <f>'1. Artikeldata Grund'!J90</f>
        <v xml:space="preserve">  Välj…</v>
      </c>
      <c r="P87" s="273" t="str">
        <f>'4. Inköpsdata'!E90</f>
        <v>ST</v>
      </c>
      <c r="Q87" s="310">
        <f>'4. Inköpsdata'!G90</f>
        <v>1</v>
      </c>
      <c r="R87" s="309" t="str">
        <f>'3. Förpackningsdata'!K90</f>
        <v>BX</v>
      </c>
      <c r="S87" s="273">
        <f>'3. Förpackningsdata'!L90</f>
        <v>0</v>
      </c>
      <c r="T87" s="309">
        <f>'3. Förpackningsdata'!M90</f>
        <v>0</v>
      </c>
      <c r="U87" s="311" t="str">
        <f>'4. Inköpsdata'!H90</f>
        <v>SEK</v>
      </c>
      <c r="V87" s="310" t="str">
        <f>'APH KIC KIA PC'!AA90</f>
        <v/>
      </c>
      <c r="W87" s="310" t="str">
        <f>'APH KIC KIA PC'!AB90</f>
        <v/>
      </c>
      <c r="X87" s="310">
        <f>'APH KIC KIA PC'!AC90</f>
        <v>0</v>
      </c>
      <c r="Y87" s="318">
        <f>'APH KIC KIA PC'!AK90</f>
        <v>0</v>
      </c>
      <c r="Z87" s="310"/>
      <c r="AA87" s="273"/>
      <c r="AB87" s="273"/>
      <c r="AC87" s="273"/>
      <c r="AD87" s="273"/>
    </row>
    <row r="88" spans="1:30" x14ac:dyDescent="0.25">
      <c r="A88" s="309">
        <f>'APH KIC KIA PC'!F91</f>
        <v>0</v>
      </c>
      <c r="B88" s="273">
        <f>'APH KIC KIA PC'!D91</f>
        <v>0</v>
      </c>
      <c r="C88" s="309">
        <f>'1. Artikeldata Grund'!D91</f>
        <v>0</v>
      </c>
      <c r="D88" s="273">
        <f>'2. Artikeldata Utökad'!I91</f>
        <v>0</v>
      </c>
      <c r="E88" s="273" t="str">
        <f>'APH KIC KIA PC'!S91</f>
        <v xml:space="preserve">  Välj…</v>
      </c>
      <c r="F88" s="273">
        <f>'APH KIC KIA PC'!J91</f>
        <v>0</v>
      </c>
      <c r="G88" s="273">
        <f>'1. Artikeldata Grund'!E91</f>
        <v>0</v>
      </c>
      <c r="H88" s="273">
        <f>'APH KIC KIA PC'!G91</f>
        <v>0</v>
      </c>
      <c r="I88" s="273" t="str">
        <f>'APH KIC KIA PC'!L91</f>
        <v>Välj….</v>
      </c>
      <c r="J88" s="273">
        <f>'APH KIC KIA PC'!M91</f>
        <v>910</v>
      </c>
      <c r="K88" s="273">
        <f>'APH KIC KIA PC'!O91</f>
        <v>0</v>
      </c>
      <c r="L88" s="309">
        <f>'APH KIC KIA PC'!Q91</f>
        <v>0</v>
      </c>
      <c r="M88" s="273">
        <f>'APH KIC KIA PC'!R91</f>
        <v>0</v>
      </c>
      <c r="N88" s="309">
        <f>'1. Artikeldata Grund'!F91</f>
        <v>0</v>
      </c>
      <c r="O88" s="273" t="str">
        <f>'1. Artikeldata Grund'!J91</f>
        <v xml:space="preserve">  Välj…</v>
      </c>
      <c r="P88" s="273" t="str">
        <f>'4. Inköpsdata'!E91</f>
        <v>ST</v>
      </c>
      <c r="Q88" s="310">
        <f>'4. Inköpsdata'!G91</f>
        <v>1</v>
      </c>
      <c r="R88" s="309" t="str">
        <f>'3. Förpackningsdata'!K91</f>
        <v>BX</v>
      </c>
      <c r="S88" s="273">
        <f>'3. Förpackningsdata'!L91</f>
        <v>0</v>
      </c>
      <c r="T88" s="309">
        <f>'3. Förpackningsdata'!M91</f>
        <v>0</v>
      </c>
      <c r="U88" s="311" t="str">
        <f>'4. Inköpsdata'!H91</f>
        <v>SEK</v>
      </c>
      <c r="V88" s="310" t="str">
        <f>'APH KIC KIA PC'!AA91</f>
        <v/>
      </c>
      <c r="W88" s="310" t="str">
        <f>'APH KIC KIA PC'!AB91</f>
        <v/>
      </c>
      <c r="X88" s="310">
        <f>'APH KIC KIA PC'!AC91</f>
        <v>0</v>
      </c>
      <c r="Y88" s="318">
        <f>'APH KIC KIA PC'!AK91</f>
        <v>0</v>
      </c>
      <c r="Z88" s="310"/>
      <c r="AA88" s="273"/>
      <c r="AB88" s="273"/>
      <c r="AC88" s="273"/>
      <c r="AD88" s="273"/>
    </row>
    <row r="89" spans="1:30" x14ac:dyDescent="0.25">
      <c r="A89" s="309">
        <f>'APH KIC KIA PC'!F92</f>
        <v>0</v>
      </c>
      <c r="B89" s="273">
        <f>'APH KIC KIA PC'!D92</f>
        <v>0</v>
      </c>
      <c r="C89" s="309">
        <f>'1. Artikeldata Grund'!D92</f>
        <v>0</v>
      </c>
      <c r="D89" s="273">
        <f>'2. Artikeldata Utökad'!I92</f>
        <v>0</v>
      </c>
      <c r="E89" s="273" t="str">
        <f>'APH KIC KIA PC'!S92</f>
        <v xml:space="preserve">  Välj…</v>
      </c>
      <c r="F89" s="273">
        <f>'APH KIC KIA PC'!J92</f>
        <v>0</v>
      </c>
      <c r="G89" s="273">
        <f>'1. Artikeldata Grund'!E92</f>
        <v>0</v>
      </c>
      <c r="H89" s="273">
        <f>'APH KIC KIA PC'!G92</f>
        <v>0</v>
      </c>
      <c r="I89" s="273" t="str">
        <f>'APH KIC KIA PC'!L92</f>
        <v>Välj….</v>
      </c>
      <c r="J89" s="273">
        <f>'APH KIC KIA PC'!M92</f>
        <v>910</v>
      </c>
      <c r="K89" s="273">
        <f>'APH KIC KIA PC'!O92</f>
        <v>0</v>
      </c>
      <c r="L89" s="309">
        <f>'APH KIC KIA PC'!Q92</f>
        <v>0</v>
      </c>
      <c r="M89" s="273">
        <f>'APH KIC KIA PC'!R92</f>
        <v>0</v>
      </c>
      <c r="N89" s="309">
        <f>'1. Artikeldata Grund'!F92</f>
        <v>0</v>
      </c>
      <c r="O89" s="273" t="str">
        <f>'1. Artikeldata Grund'!J92</f>
        <v xml:space="preserve">  Välj…</v>
      </c>
      <c r="P89" s="273" t="str">
        <f>'4. Inköpsdata'!E92</f>
        <v>ST</v>
      </c>
      <c r="Q89" s="310">
        <f>'4. Inköpsdata'!G92</f>
        <v>1</v>
      </c>
      <c r="R89" s="309" t="str">
        <f>'3. Förpackningsdata'!K92</f>
        <v>BX</v>
      </c>
      <c r="S89" s="273">
        <f>'3. Förpackningsdata'!L92</f>
        <v>0</v>
      </c>
      <c r="T89" s="309">
        <f>'3. Förpackningsdata'!M92</f>
        <v>0</v>
      </c>
      <c r="U89" s="311" t="str">
        <f>'4. Inköpsdata'!H92</f>
        <v>SEK</v>
      </c>
      <c r="V89" s="310" t="str">
        <f>'APH KIC KIA PC'!AA92</f>
        <v/>
      </c>
      <c r="W89" s="310" t="str">
        <f>'APH KIC KIA PC'!AB92</f>
        <v/>
      </c>
      <c r="X89" s="310">
        <f>'APH KIC KIA PC'!AC92</f>
        <v>0</v>
      </c>
      <c r="Y89" s="318">
        <f>'APH KIC KIA PC'!AK92</f>
        <v>0</v>
      </c>
      <c r="Z89" s="310"/>
      <c r="AA89" s="273"/>
      <c r="AB89" s="273"/>
      <c r="AC89" s="273"/>
      <c r="AD89" s="273"/>
    </row>
    <row r="90" spans="1:30" x14ac:dyDescent="0.25">
      <c r="A90" s="309">
        <f>'APH KIC KIA PC'!F93</f>
        <v>0</v>
      </c>
      <c r="B90" s="273">
        <f>'APH KIC KIA PC'!D93</f>
        <v>0</v>
      </c>
      <c r="C90" s="309">
        <f>'1. Artikeldata Grund'!D93</f>
        <v>0</v>
      </c>
      <c r="D90" s="273">
        <f>'2. Artikeldata Utökad'!I93</f>
        <v>0</v>
      </c>
      <c r="E90" s="273" t="str">
        <f>'APH KIC KIA PC'!S93</f>
        <v xml:space="preserve">  Välj…</v>
      </c>
      <c r="F90" s="273">
        <f>'APH KIC KIA PC'!J93</f>
        <v>0</v>
      </c>
      <c r="G90" s="273">
        <f>'1. Artikeldata Grund'!E93</f>
        <v>0</v>
      </c>
      <c r="H90" s="273">
        <f>'APH KIC KIA PC'!G93</f>
        <v>0</v>
      </c>
      <c r="I90" s="273" t="str">
        <f>'APH KIC KIA PC'!L93</f>
        <v>Välj….</v>
      </c>
      <c r="J90" s="273">
        <f>'APH KIC KIA PC'!M93</f>
        <v>910</v>
      </c>
      <c r="K90" s="273">
        <f>'APH KIC KIA PC'!O93</f>
        <v>0</v>
      </c>
      <c r="L90" s="309">
        <f>'APH KIC KIA PC'!Q93</f>
        <v>0</v>
      </c>
      <c r="M90" s="273">
        <f>'APH KIC KIA PC'!R93</f>
        <v>0</v>
      </c>
      <c r="N90" s="309">
        <f>'1. Artikeldata Grund'!F93</f>
        <v>0</v>
      </c>
      <c r="O90" s="273" t="str">
        <f>'1. Artikeldata Grund'!J93</f>
        <v xml:space="preserve">  Välj…</v>
      </c>
      <c r="P90" s="273" t="str">
        <f>'4. Inköpsdata'!E93</f>
        <v>ST</v>
      </c>
      <c r="Q90" s="310">
        <f>'4. Inköpsdata'!G93</f>
        <v>1</v>
      </c>
      <c r="R90" s="309" t="str">
        <f>'3. Förpackningsdata'!K93</f>
        <v>BX</v>
      </c>
      <c r="S90" s="273">
        <f>'3. Förpackningsdata'!L93</f>
        <v>0</v>
      </c>
      <c r="T90" s="309">
        <f>'3. Förpackningsdata'!M93</f>
        <v>0</v>
      </c>
      <c r="U90" s="311" t="str">
        <f>'4. Inköpsdata'!H93</f>
        <v>SEK</v>
      </c>
      <c r="V90" s="310" t="str">
        <f>'APH KIC KIA PC'!AA93</f>
        <v/>
      </c>
      <c r="W90" s="310" t="str">
        <f>'APH KIC KIA PC'!AB93</f>
        <v/>
      </c>
      <c r="X90" s="310">
        <f>'APH KIC KIA PC'!AC93</f>
        <v>0</v>
      </c>
      <c r="Y90" s="318">
        <f>'APH KIC KIA PC'!AK93</f>
        <v>0</v>
      </c>
      <c r="Z90" s="310"/>
      <c r="AA90" s="273"/>
      <c r="AB90" s="273"/>
      <c r="AC90" s="273"/>
      <c r="AD90" s="273"/>
    </row>
    <row r="91" spans="1:30" x14ac:dyDescent="0.25">
      <c r="A91" s="309">
        <f>'APH KIC KIA PC'!F94</f>
        <v>0</v>
      </c>
      <c r="B91" s="273">
        <f>'APH KIC KIA PC'!D94</f>
        <v>0</v>
      </c>
      <c r="C91" s="309">
        <f>'1. Artikeldata Grund'!D94</f>
        <v>0</v>
      </c>
      <c r="D91" s="273">
        <f>'2. Artikeldata Utökad'!I94</f>
        <v>0</v>
      </c>
      <c r="E91" s="273" t="str">
        <f>'APH KIC KIA PC'!S94</f>
        <v xml:space="preserve">  Välj…</v>
      </c>
      <c r="F91" s="273">
        <f>'APH KIC KIA PC'!J94</f>
        <v>0</v>
      </c>
      <c r="G91" s="273">
        <f>'1. Artikeldata Grund'!E94</f>
        <v>0</v>
      </c>
      <c r="H91" s="273">
        <f>'APH KIC KIA PC'!G94</f>
        <v>0</v>
      </c>
      <c r="I91" s="273" t="str">
        <f>'APH KIC KIA PC'!L94</f>
        <v>Välj….</v>
      </c>
      <c r="J91" s="273">
        <f>'APH KIC KIA PC'!M94</f>
        <v>910</v>
      </c>
      <c r="K91" s="273">
        <f>'APH KIC KIA PC'!O94</f>
        <v>0</v>
      </c>
      <c r="L91" s="309">
        <f>'APH KIC KIA PC'!Q94</f>
        <v>0</v>
      </c>
      <c r="M91" s="273">
        <f>'APH KIC KIA PC'!R94</f>
        <v>0</v>
      </c>
      <c r="N91" s="309">
        <f>'1. Artikeldata Grund'!F94</f>
        <v>0</v>
      </c>
      <c r="O91" s="273" t="str">
        <f>'1. Artikeldata Grund'!J94</f>
        <v xml:space="preserve">  Välj…</v>
      </c>
      <c r="P91" s="273" t="str">
        <f>'4. Inköpsdata'!E94</f>
        <v>ST</v>
      </c>
      <c r="Q91" s="310">
        <f>'4. Inköpsdata'!G94</f>
        <v>1</v>
      </c>
      <c r="R91" s="309" t="str">
        <f>'3. Förpackningsdata'!K94</f>
        <v>BX</v>
      </c>
      <c r="S91" s="273">
        <f>'3. Förpackningsdata'!L94</f>
        <v>0</v>
      </c>
      <c r="T91" s="309">
        <f>'3. Förpackningsdata'!M94</f>
        <v>0</v>
      </c>
      <c r="U91" s="311" t="str">
        <f>'4. Inköpsdata'!H94</f>
        <v>SEK</v>
      </c>
      <c r="V91" s="310" t="str">
        <f>'APH KIC KIA PC'!AA94</f>
        <v/>
      </c>
      <c r="W91" s="310" t="str">
        <f>'APH KIC KIA PC'!AB94</f>
        <v/>
      </c>
      <c r="X91" s="310">
        <f>'APH KIC KIA PC'!AC94</f>
        <v>0</v>
      </c>
      <c r="Y91" s="318">
        <f>'APH KIC KIA PC'!AK94</f>
        <v>0</v>
      </c>
      <c r="Z91" s="310"/>
      <c r="AA91" s="273"/>
      <c r="AB91" s="273"/>
      <c r="AC91" s="273"/>
      <c r="AD91" s="273"/>
    </row>
    <row r="92" spans="1:30" x14ac:dyDescent="0.25">
      <c r="A92" s="309">
        <f>'APH KIC KIA PC'!F95</f>
        <v>0</v>
      </c>
      <c r="B92" s="273">
        <f>'APH KIC KIA PC'!D95</f>
        <v>0</v>
      </c>
      <c r="C92" s="309">
        <f>'1. Artikeldata Grund'!D95</f>
        <v>0</v>
      </c>
      <c r="D92" s="273">
        <f>'2. Artikeldata Utökad'!I95</f>
        <v>0</v>
      </c>
      <c r="E92" s="273" t="str">
        <f>'APH KIC KIA PC'!S95</f>
        <v xml:space="preserve">  Välj…</v>
      </c>
      <c r="F92" s="273">
        <f>'APH KIC KIA PC'!J95</f>
        <v>0</v>
      </c>
      <c r="G92" s="273">
        <f>'1. Artikeldata Grund'!E95</f>
        <v>0</v>
      </c>
      <c r="H92" s="273">
        <f>'APH KIC KIA PC'!G95</f>
        <v>0</v>
      </c>
      <c r="I92" s="273" t="str">
        <f>'APH KIC KIA PC'!L95</f>
        <v>Välj….</v>
      </c>
      <c r="J92" s="273">
        <f>'APH KIC KIA PC'!M95</f>
        <v>910</v>
      </c>
      <c r="K92" s="273">
        <f>'APH KIC KIA PC'!O95</f>
        <v>0</v>
      </c>
      <c r="L92" s="309">
        <f>'APH KIC KIA PC'!Q95</f>
        <v>0</v>
      </c>
      <c r="M92" s="273">
        <f>'APH KIC KIA PC'!R95</f>
        <v>0</v>
      </c>
      <c r="N92" s="309">
        <f>'1. Artikeldata Grund'!F95</f>
        <v>0</v>
      </c>
      <c r="O92" s="273" t="str">
        <f>'1. Artikeldata Grund'!J95</f>
        <v xml:space="preserve">  Välj…</v>
      </c>
      <c r="P92" s="273" t="str">
        <f>'4. Inköpsdata'!E95</f>
        <v>ST</v>
      </c>
      <c r="Q92" s="310">
        <f>'4. Inköpsdata'!G95</f>
        <v>1</v>
      </c>
      <c r="R92" s="309" t="str">
        <f>'3. Förpackningsdata'!K95</f>
        <v>BX</v>
      </c>
      <c r="S92" s="273">
        <f>'3. Förpackningsdata'!L95</f>
        <v>0</v>
      </c>
      <c r="T92" s="309">
        <f>'3. Förpackningsdata'!M95</f>
        <v>0</v>
      </c>
      <c r="U92" s="311" t="str">
        <f>'4. Inköpsdata'!H95</f>
        <v>SEK</v>
      </c>
      <c r="V92" s="310" t="str">
        <f>'APH KIC KIA PC'!AA95</f>
        <v/>
      </c>
      <c r="W92" s="310" t="str">
        <f>'APH KIC KIA PC'!AB95</f>
        <v/>
      </c>
      <c r="X92" s="310">
        <f>'APH KIC KIA PC'!AC95</f>
        <v>0</v>
      </c>
      <c r="Y92" s="318">
        <f>'APH KIC KIA PC'!AK95</f>
        <v>0</v>
      </c>
      <c r="Z92" s="310"/>
      <c r="AA92" s="273"/>
      <c r="AB92" s="273"/>
      <c r="AC92" s="273"/>
      <c r="AD92" s="273"/>
    </row>
    <row r="93" spans="1:30" x14ac:dyDescent="0.25">
      <c r="A93" s="309">
        <f>'APH KIC KIA PC'!F96</f>
        <v>0</v>
      </c>
      <c r="B93" s="273">
        <f>'APH KIC KIA PC'!D96</f>
        <v>0</v>
      </c>
      <c r="C93" s="309">
        <f>'1. Artikeldata Grund'!D96</f>
        <v>0</v>
      </c>
      <c r="D93" s="273">
        <f>'2. Artikeldata Utökad'!I96</f>
        <v>0</v>
      </c>
      <c r="E93" s="273" t="str">
        <f>'APH KIC KIA PC'!S96</f>
        <v xml:space="preserve">  Välj…</v>
      </c>
      <c r="F93" s="273">
        <f>'APH KIC KIA PC'!J96</f>
        <v>0</v>
      </c>
      <c r="G93" s="273">
        <f>'1. Artikeldata Grund'!E96</f>
        <v>0</v>
      </c>
      <c r="H93" s="273">
        <f>'APH KIC KIA PC'!G96</f>
        <v>0</v>
      </c>
      <c r="I93" s="273" t="str">
        <f>'APH KIC KIA PC'!L96</f>
        <v>Välj….</v>
      </c>
      <c r="J93" s="273">
        <f>'APH KIC KIA PC'!M96</f>
        <v>910</v>
      </c>
      <c r="K93" s="273">
        <f>'APH KIC KIA PC'!O96</f>
        <v>0</v>
      </c>
      <c r="L93" s="309">
        <f>'APH KIC KIA PC'!Q96</f>
        <v>0</v>
      </c>
      <c r="M93" s="273">
        <f>'APH KIC KIA PC'!R96</f>
        <v>0</v>
      </c>
      <c r="N93" s="309">
        <f>'1. Artikeldata Grund'!F96</f>
        <v>0</v>
      </c>
      <c r="O93" s="273" t="str">
        <f>'1. Artikeldata Grund'!J96</f>
        <v xml:space="preserve">  Välj…</v>
      </c>
      <c r="P93" s="273" t="str">
        <f>'4. Inköpsdata'!E96</f>
        <v>ST</v>
      </c>
      <c r="Q93" s="310">
        <f>'4. Inköpsdata'!G96</f>
        <v>1</v>
      </c>
      <c r="R93" s="309" t="str">
        <f>'3. Förpackningsdata'!K96</f>
        <v>BX</v>
      </c>
      <c r="S93" s="273">
        <f>'3. Förpackningsdata'!L96</f>
        <v>0</v>
      </c>
      <c r="T93" s="309">
        <f>'3. Förpackningsdata'!M96</f>
        <v>0</v>
      </c>
      <c r="U93" s="311" t="str">
        <f>'4. Inköpsdata'!H96</f>
        <v>SEK</v>
      </c>
      <c r="V93" s="310" t="str">
        <f>'APH KIC KIA PC'!AA96</f>
        <v/>
      </c>
      <c r="W93" s="310" t="str">
        <f>'APH KIC KIA PC'!AB96</f>
        <v/>
      </c>
      <c r="X93" s="310">
        <f>'APH KIC KIA PC'!AC96</f>
        <v>0</v>
      </c>
      <c r="Y93" s="318">
        <f>'APH KIC KIA PC'!AK96</f>
        <v>0</v>
      </c>
      <c r="Z93" s="310"/>
      <c r="AA93" s="273"/>
      <c r="AB93" s="273"/>
      <c r="AC93" s="273"/>
      <c r="AD93" s="273"/>
    </row>
    <row r="94" spans="1:30" x14ac:dyDescent="0.25">
      <c r="A94" s="309">
        <f>'APH KIC KIA PC'!F97</f>
        <v>0</v>
      </c>
      <c r="B94" s="273">
        <f>'APH KIC KIA PC'!D97</f>
        <v>0</v>
      </c>
      <c r="C94" s="309">
        <f>'1. Artikeldata Grund'!D97</f>
        <v>0</v>
      </c>
      <c r="D94" s="273">
        <f>'2. Artikeldata Utökad'!I97</f>
        <v>0</v>
      </c>
      <c r="E94" s="273" t="str">
        <f>'APH KIC KIA PC'!S97</f>
        <v xml:space="preserve">  Välj…</v>
      </c>
      <c r="F94" s="273">
        <f>'APH KIC KIA PC'!J97</f>
        <v>0</v>
      </c>
      <c r="G94" s="273">
        <f>'1. Artikeldata Grund'!E97</f>
        <v>0</v>
      </c>
      <c r="H94" s="273">
        <f>'APH KIC KIA PC'!G97</f>
        <v>0</v>
      </c>
      <c r="I94" s="273" t="str">
        <f>'APH KIC KIA PC'!L97</f>
        <v>Välj….</v>
      </c>
      <c r="J94" s="273">
        <f>'APH KIC KIA PC'!M97</f>
        <v>910</v>
      </c>
      <c r="K94" s="273">
        <f>'APH KIC KIA PC'!O97</f>
        <v>0</v>
      </c>
      <c r="L94" s="309">
        <f>'APH KIC KIA PC'!Q97</f>
        <v>0</v>
      </c>
      <c r="M94" s="273">
        <f>'APH KIC KIA PC'!R97</f>
        <v>0</v>
      </c>
      <c r="N94" s="309">
        <f>'1. Artikeldata Grund'!F97</f>
        <v>0</v>
      </c>
      <c r="O94" s="273" t="str">
        <f>'1. Artikeldata Grund'!J97</f>
        <v xml:space="preserve">  Välj…</v>
      </c>
      <c r="P94" s="273" t="str">
        <f>'4. Inköpsdata'!E97</f>
        <v>ST</v>
      </c>
      <c r="Q94" s="310">
        <f>'4. Inköpsdata'!G97</f>
        <v>1</v>
      </c>
      <c r="R94" s="309" t="str">
        <f>'3. Förpackningsdata'!K97</f>
        <v>BX</v>
      </c>
      <c r="S94" s="273">
        <f>'3. Förpackningsdata'!L97</f>
        <v>0</v>
      </c>
      <c r="T94" s="309">
        <f>'3. Förpackningsdata'!M97</f>
        <v>0</v>
      </c>
      <c r="U94" s="311" t="str">
        <f>'4. Inköpsdata'!H97</f>
        <v>SEK</v>
      </c>
      <c r="V94" s="310" t="str">
        <f>'APH KIC KIA PC'!AA97</f>
        <v/>
      </c>
      <c r="W94" s="310" t="str">
        <f>'APH KIC KIA PC'!AB97</f>
        <v/>
      </c>
      <c r="X94" s="310">
        <f>'APH KIC KIA PC'!AC97</f>
        <v>0</v>
      </c>
      <c r="Y94" s="318">
        <f>'APH KIC KIA PC'!AK97</f>
        <v>0</v>
      </c>
      <c r="Z94" s="310"/>
      <c r="AA94" s="273"/>
      <c r="AB94" s="273"/>
      <c r="AC94" s="273"/>
      <c r="AD94" s="273"/>
    </row>
    <row r="95" spans="1:30" x14ac:dyDescent="0.25">
      <c r="A95" s="309">
        <f>'APH KIC KIA PC'!F98</f>
        <v>0</v>
      </c>
      <c r="B95" s="273">
        <f>'APH KIC KIA PC'!D98</f>
        <v>0</v>
      </c>
      <c r="C95" s="309">
        <f>'1. Artikeldata Grund'!D98</f>
        <v>0</v>
      </c>
      <c r="D95" s="273">
        <f>'2. Artikeldata Utökad'!I98</f>
        <v>0</v>
      </c>
      <c r="E95" s="273" t="str">
        <f>'APH KIC KIA PC'!S98</f>
        <v xml:space="preserve">  Välj…</v>
      </c>
      <c r="F95" s="273">
        <f>'APH KIC KIA PC'!J98</f>
        <v>0</v>
      </c>
      <c r="G95" s="273">
        <f>'1. Artikeldata Grund'!E98</f>
        <v>0</v>
      </c>
      <c r="H95" s="273">
        <f>'APH KIC KIA PC'!G98</f>
        <v>0</v>
      </c>
      <c r="I95" s="273" t="str">
        <f>'APH KIC KIA PC'!L98</f>
        <v>Välj….</v>
      </c>
      <c r="J95" s="273">
        <f>'APH KIC KIA PC'!M98</f>
        <v>910</v>
      </c>
      <c r="K95" s="273">
        <f>'APH KIC KIA PC'!O98</f>
        <v>0</v>
      </c>
      <c r="L95" s="309">
        <f>'APH KIC KIA PC'!Q98</f>
        <v>0</v>
      </c>
      <c r="M95" s="273">
        <f>'APH KIC KIA PC'!R98</f>
        <v>0</v>
      </c>
      <c r="N95" s="309">
        <f>'1. Artikeldata Grund'!F98</f>
        <v>0</v>
      </c>
      <c r="O95" s="273" t="str">
        <f>'1. Artikeldata Grund'!J98</f>
        <v xml:space="preserve">  Välj…</v>
      </c>
      <c r="P95" s="273" t="str">
        <f>'4. Inköpsdata'!E98</f>
        <v>ST</v>
      </c>
      <c r="Q95" s="310">
        <f>'4. Inköpsdata'!G98</f>
        <v>1</v>
      </c>
      <c r="R95" s="309" t="str">
        <f>'3. Förpackningsdata'!K98</f>
        <v>BX</v>
      </c>
      <c r="S95" s="273">
        <f>'3. Förpackningsdata'!L98</f>
        <v>0</v>
      </c>
      <c r="T95" s="309">
        <f>'3. Förpackningsdata'!M98</f>
        <v>0</v>
      </c>
      <c r="U95" s="311" t="str">
        <f>'4. Inköpsdata'!H98</f>
        <v>SEK</v>
      </c>
      <c r="V95" s="310" t="str">
        <f>'APH KIC KIA PC'!AA98</f>
        <v/>
      </c>
      <c r="W95" s="310" t="str">
        <f>'APH KIC KIA PC'!AB98</f>
        <v/>
      </c>
      <c r="X95" s="310">
        <f>'APH KIC KIA PC'!AC98</f>
        <v>0</v>
      </c>
      <c r="Y95" s="318">
        <f>'APH KIC KIA PC'!AK98</f>
        <v>0</v>
      </c>
      <c r="Z95" s="310"/>
      <c r="AA95" s="273"/>
      <c r="AB95" s="273"/>
      <c r="AC95" s="273"/>
      <c r="AD95" s="273"/>
    </row>
    <row r="96" spans="1:30" x14ac:dyDescent="0.25">
      <c r="A96" s="309">
        <f>'APH KIC KIA PC'!F99</f>
        <v>0</v>
      </c>
      <c r="B96" s="273">
        <f>'APH KIC KIA PC'!D99</f>
        <v>0</v>
      </c>
      <c r="C96" s="309">
        <f>'1. Artikeldata Grund'!D99</f>
        <v>0</v>
      </c>
      <c r="D96" s="273">
        <f>'2. Artikeldata Utökad'!I99</f>
        <v>0</v>
      </c>
      <c r="E96" s="273" t="str">
        <f>'APH KIC KIA PC'!S99</f>
        <v xml:space="preserve">  Välj…</v>
      </c>
      <c r="F96" s="273">
        <f>'APH KIC KIA PC'!J99</f>
        <v>0</v>
      </c>
      <c r="G96" s="273">
        <f>'1. Artikeldata Grund'!E99</f>
        <v>0</v>
      </c>
      <c r="H96" s="273">
        <f>'APH KIC KIA PC'!G99</f>
        <v>0</v>
      </c>
      <c r="I96" s="273" t="str">
        <f>'APH KIC KIA PC'!L99</f>
        <v>Välj….</v>
      </c>
      <c r="J96" s="273">
        <f>'APH KIC KIA PC'!M99</f>
        <v>910</v>
      </c>
      <c r="K96" s="273">
        <f>'APH KIC KIA PC'!O99</f>
        <v>0</v>
      </c>
      <c r="L96" s="309">
        <f>'APH KIC KIA PC'!Q99</f>
        <v>0</v>
      </c>
      <c r="M96" s="273">
        <f>'APH KIC KIA PC'!R99</f>
        <v>0</v>
      </c>
      <c r="N96" s="309">
        <f>'1. Artikeldata Grund'!F99</f>
        <v>0</v>
      </c>
      <c r="O96" s="273" t="str">
        <f>'1. Artikeldata Grund'!J99</f>
        <v xml:space="preserve">  Välj…</v>
      </c>
      <c r="P96" s="273" t="str">
        <f>'4. Inköpsdata'!E99</f>
        <v>ST</v>
      </c>
      <c r="Q96" s="310">
        <f>'4. Inköpsdata'!G99</f>
        <v>1</v>
      </c>
      <c r="R96" s="309" t="str">
        <f>'3. Förpackningsdata'!K99</f>
        <v>BX</v>
      </c>
      <c r="S96" s="273">
        <f>'3. Förpackningsdata'!L99</f>
        <v>0</v>
      </c>
      <c r="T96" s="309">
        <f>'3. Förpackningsdata'!M99</f>
        <v>0</v>
      </c>
      <c r="U96" s="311" t="str">
        <f>'4. Inköpsdata'!H99</f>
        <v>SEK</v>
      </c>
      <c r="V96" s="310" t="str">
        <f>'APH KIC KIA PC'!AA99</f>
        <v/>
      </c>
      <c r="W96" s="310" t="str">
        <f>'APH KIC KIA PC'!AB99</f>
        <v/>
      </c>
      <c r="X96" s="310">
        <f>'APH KIC KIA PC'!AC99</f>
        <v>0</v>
      </c>
      <c r="Y96" s="318">
        <f>'APH KIC KIA PC'!AK99</f>
        <v>0</v>
      </c>
      <c r="Z96" s="310"/>
      <c r="AA96" s="273"/>
      <c r="AB96" s="273"/>
      <c r="AC96" s="273"/>
      <c r="AD96" s="273"/>
    </row>
    <row r="97" spans="1:30" x14ac:dyDescent="0.25">
      <c r="A97" s="309">
        <f>'APH KIC KIA PC'!F100</f>
        <v>0</v>
      </c>
      <c r="B97" s="273">
        <f>'APH KIC KIA PC'!D100</f>
        <v>0</v>
      </c>
      <c r="C97" s="309">
        <f>'1. Artikeldata Grund'!D100</f>
        <v>0</v>
      </c>
      <c r="D97" s="273">
        <f>'2. Artikeldata Utökad'!I100</f>
        <v>0</v>
      </c>
      <c r="E97" s="273" t="str">
        <f>'APH KIC KIA PC'!S100</f>
        <v xml:space="preserve">  Välj…</v>
      </c>
      <c r="F97" s="273">
        <f>'APH KIC KIA PC'!J100</f>
        <v>0</v>
      </c>
      <c r="G97" s="273">
        <f>'1. Artikeldata Grund'!E100</f>
        <v>0</v>
      </c>
      <c r="H97" s="273">
        <f>'APH KIC KIA PC'!G100</f>
        <v>0</v>
      </c>
      <c r="I97" s="273" t="str">
        <f>'APH KIC KIA PC'!L100</f>
        <v>Välj….</v>
      </c>
      <c r="J97" s="273">
        <f>'APH KIC KIA PC'!M100</f>
        <v>910</v>
      </c>
      <c r="K97" s="273">
        <f>'APH KIC KIA PC'!O100</f>
        <v>0</v>
      </c>
      <c r="L97" s="309">
        <f>'APH KIC KIA PC'!Q100</f>
        <v>0</v>
      </c>
      <c r="M97" s="273">
        <f>'APH KIC KIA PC'!R100</f>
        <v>0</v>
      </c>
      <c r="N97" s="309">
        <f>'1. Artikeldata Grund'!F100</f>
        <v>0</v>
      </c>
      <c r="O97" s="273" t="str">
        <f>'1. Artikeldata Grund'!J100</f>
        <v xml:space="preserve">  Välj…</v>
      </c>
      <c r="P97" s="273" t="str">
        <f>'4. Inköpsdata'!E100</f>
        <v>ST</v>
      </c>
      <c r="Q97" s="310">
        <f>'4. Inköpsdata'!G100</f>
        <v>1</v>
      </c>
      <c r="R97" s="309" t="str">
        <f>'3. Förpackningsdata'!K100</f>
        <v>BX</v>
      </c>
      <c r="S97" s="273">
        <f>'3. Förpackningsdata'!L100</f>
        <v>0</v>
      </c>
      <c r="T97" s="309">
        <f>'3. Förpackningsdata'!M100</f>
        <v>0</v>
      </c>
      <c r="U97" s="311" t="str">
        <f>'4. Inköpsdata'!H100</f>
        <v>SEK</v>
      </c>
      <c r="V97" s="310" t="str">
        <f>'APH KIC KIA PC'!AA100</f>
        <v/>
      </c>
      <c r="W97" s="310" t="str">
        <f>'APH KIC KIA PC'!AB100</f>
        <v/>
      </c>
      <c r="X97" s="310">
        <f>'APH KIC KIA PC'!AC100</f>
        <v>0</v>
      </c>
      <c r="Y97" s="318">
        <f>'APH KIC KIA PC'!AK100</f>
        <v>0</v>
      </c>
      <c r="Z97" s="310"/>
      <c r="AA97" s="273"/>
      <c r="AB97" s="273"/>
      <c r="AC97" s="273"/>
      <c r="AD97" s="273"/>
    </row>
    <row r="98" spans="1:30" x14ac:dyDescent="0.25">
      <c r="A98" s="309">
        <f>'APH KIC KIA PC'!F101</f>
        <v>0</v>
      </c>
      <c r="B98" s="273">
        <f>'APH KIC KIA PC'!D101</f>
        <v>0</v>
      </c>
      <c r="C98" s="309">
        <f>'1. Artikeldata Grund'!D101</f>
        <v>0</v>
      </c>
      <c r="D98" s="273">
        <f>'2. Artikeldata Utökad'!I101</f>
        <v>0</v>
      </c>
      <c r="E98" s="273" t="str">
        <f>'APH KIC KIA PC'!S101</f>
        <v xml:space="preserve">  Välj…</v>
      </c>
      <c r="F98" s="273">
        <f>'APH KIC KIA PC'!J101</f>
        <v>0</v>
      </c>
      <c r="G98" s="273">
        <f>'1. Artikeldata Grund'!E101</f>
        <v>0</v>
      </c>
      <c r="H98" s="273">
        <f>'APH KIC KIA PC'!G101</f>
        <v>0</v>
      </c>
      <c r="I98" s="273" t="str">
        <f>'APH KIC KIA PC'!L101</f>
        <v>Välj….</v>
      </c>
      <c r="J98" s="273">
        <f>'APH KIC KIA PC'!M101</f>
        <v>910</v>
      </c>
      <c r="K98" s="273">
        <f>'APH KIC KIA PC'!O101</f>
        <v>0</v>
      </c>
      <c r="L98" s="309">
        <f>'APH KIC KIA PC'!Q101</f>
        <v>0</v>
      </c>
      <c r="M98" s="273">
        <f>'APH KIC KIA PC'!R101</f>
        <v>0</v>
      </c>
      <c r="N98" s="309">
        <f>'1. Artikeldata Grund'!F101</f>
        <v>0</v>
      </c>
      <c r="O98" s="273" t="str">
        <f>'1. Artikeldata Grund'!J101</f>
        <v xml:space="preserve">  Välj…</v>
      </c>
      <c r="P98" s="273" t="str">
        <f>'4. Inköpsdata'!E101</f>
        <v>ST</v>
      </c>
      <c r="Q98" s="310">
        <f>'4. Inköpsdata'!G101</f>
        <v>1</v>
      </c>
      <c r="R98" s="309" t="str">
        <f>'3. Förpackningsdata'!K101</f>
        <v>BX</v>
      </c>
      <c r="S98" s="273">
        <f>'3. Förpackningsdata'!L101</f>
        <v>0</v>
      </c>
      <c r="T98" s="309">
        <f>'3. Förpackningsdata'!M101</f>
        <v>0</v>
      </c>
      <c r="U98" s="311" t="str">
        <f>'4. Inköpsdata'!H101</f>
        <v>SEK</v>
      </c>
      <c r="V98" s="310" t="str">
        <f>'APH KIC KIA PC'!AA101</f>
        <v/>
      </c>
      <c r="W98" s="310" t="str">
        <f>'APH KIC KIA PC'!AB101</f>
        <v/>
      </c>
      <c r="X98" s="310">
        <f>'APH KIC KIA PC'!AC101</f>
        <v>0</v>
      </c>
      <c r="Y98" s="318">
        <f>'APH KIC KIA PC'!AK101</f>
        <v>0</v>
      </c>
      <c r="Z98" s="310"/>
      <c r="AA98" s="273"/>
      <c r="AB98" s="273"/>
      <c r="AC98" s="273"/>
      <c r="AD98" s="273"/>
    </row>
    <row r="99" spans="1:30" x14ac:dyDescent="0.25">
      <c r="A99" s="309">
        <f>'APH KIC KIA PC'!F102</f>
        <v>0</v>
      </c>
      <c r="B99" s="273">
        <f>'APH KIC KIA PC'!D102</f>
        <v>0</v>
      </c>
      <c r="C99" s="309">
        <f>'1. Artikeldata Grund'!D102</f>
        <v>0</v>
      </c>
      <c r="D99" s="273">
        <f>'2. Artikeldata Utökad'!I102</f>
        <v>0</v>
      </c>
      <c r="E99" s="273" t="str">
        <f>'APH KIC KIA PC'!S102</f>
        <v xml:space="preserve">  Välj…</v>
      </c>
      <c r="F99" s="273">
        <f>'APH KIC KIA PC'!J102</f>
        <v>0</v>
      </c>
      <c r="G99" s="273">
        <f>'1. Artikeldata Grund'!E102</f>
        <v>0</v>
      </c>
      <c r="H99" s="273">
        <f>'APH KIC KIA PC'!G102</f>
        <v>0</v>
      </c>
      <c r="I99" s="273" t="str">
        <f>'APH KIC KIA PC'!L102</f>
        <v>Välj….</v>
      </c>
      <c r="J99" s="273">
        <f>'APH KIC KIA PC'!M102</f>
        <v>910</v>
      </c>
      <c r="K99" s="273">
        <f>'APH KIC KIA PC'!O102</f>
        <v>0</v>
      </c>
      <c r="L99" s="309">
        <f>'APH KIC KIA PC'!Q102</f>
        <v>0</v>
      </c>
      <c r="M99" s="273">
        <f>'APH KIC KIA PC'!R102</f>
        <v>0</v>
      </c>
      <c r="N99" s="309">
        <f>'1. Artikeldata Grund'!F102</f>
        <v>0</v>
      </c>
      <c r="O99" s="273" t="str">
        <f>'1. Artikeldata Grund'!J102</f>
        <v xml:space="preserve">  Välj…</v>
      </c>
      <c r="P99" s="273" t="str">
        <f>'4. Inköpsdata'!E102</f>
        <v>ST</v>
      </c>
      <c r="Q99" s="310">
        <f>'4. Inköpsdata'!G102</f>
        <v>1</v>
      </c>
      <c r="R99" s="309" t="str">
        <f>'3. Förpackningsdata'!K102</f>
        <v>BX</v>
      </c>
      <c r="S99" s="273">
        <f>'3. Förpackningsdata'!L102</f>
        <v>0</v>
      </c>
      <c r="T99" s="309">
        <f>'3. Förpackningsdata'!M102</f>
        <v>0</v>
      </c>
      <c r="U99" s="311" t="str">
        <f>'4. Inköpsdata'!H102</f>
        <v>SEK</v>
      </c>
      <c r="V99" s="310" t="str">
        <f>'APH KIC KIA PC'!AA102</f>
        <v/>
      </c>
      <c r="W99" s="310" t="str">
        <f>'APH KIC KIA PC'!AB102</f>
        <v/>
      </c>
      <c r="X99" s="310">
        <f>'APH KIC KIA PC'!AC102</f>
        <v>0</v>
      </c>
      <c r="Y99" s="318">
        <f>'APH KIC KIA PC'!AK102</f>
        <v>0</v>
      </c>
      <c r="Z99" s="310"/>
      <c r="AA99" s="273"/>
      <c r="AB99" s="273"/>
      <c r="AC99" s="273"/>
      <c r="AD99" s="273"/>
    </row>
    <row r="100" spans="1:30" x14ac:dyDescent="0.25">
      <c r="A100" s="309">
        <f>'APH KIC KIA PC'!F103</f>
        <v>0</v>
      </c>
      <c r="B100" s="273">
        <f>'APH KIC KIA PC'!D103</f>
        <v>0</v>
      </c>
      <c r="C100" s="309">
        <f>'1. Artikeldata Grund'!D103</f>
        <v>0</v>
      </c>
      <c r="D100" s="273">
        <f>'2. Artikeldata Utökad'!I103</f>
        <v>0</v>
      </c>
      <c r="E100" s="273" t="str">
        <f>'APH KIC KIA PC'!S103</f>
        <v xml:space="preserve">  Välj…</v>
      </c>
      <c r="F100" s="273">
        <f>'APH KIC KIA PC'!J103</f>
        <v>0</v>
      </c>
      <c r="G100" s="273">
        <f>'1. Artikeldata Grund'!E103</f>
        <v>0</v>
      </c>
      <c r="H100" s="273">
        <f>'APH KIC KIA PC'!G103</f>
        <v>0</v>
      </c>
      <c r="I100" s="273" t="str">
        <f>'APH KIC KIA PC'!L103</f>
        <v>Välj….</v>
      </c>
      <c r="J100" s="273">
        <f>'APH KIC KIA PC'!M103</f>
        <v>910</v>
      </c>
      <c r="K100" s="273">
        <f>'APH KIC KIA PC'!O103</f>
        <v>0</v>
      </c>
      <c r="L100" s="309">
        <f>'APH KIC KIA PC'!Q103</f>
        <v>0</v>
      </c>
      <c r="M100" s="273">
        <f>'APH KIC KIA PC'!R103</f>
        <v>0</v>
      </c>
      <c r="N100" s="309">
        <f>'1. Artikeldata Grund'!F103</f>
        <v>0</v>
      </c>
      <c r="O100" s="273" t="str">
        <f>'1. Artikeldata Grund'!J103</f>
        <v xml:space="preserve">  Välj…</v>
      </c>
      <c r="P100" s="273" t="str">
        <f>'4. Inköpsdata'!E103</f>
        <v>ST</v>
      </c>
      <c r="Q100" s="310">
        <f>'4. Inköpsdata'!G103</f>
        <v>1</v>
      </c>
      <c r="R100" s="309" t="str">
        <f>'3. Förpackningsdata'!K103</f>
        <v>BX</v>
      </c>
      <c r="S100" s="273">
        <f>'3. Förpackningsdata'!L103</f>
        <v>0</v>
      </c>
      <c r="T100" s="309">
        <f>'3. Förpackningsdata'!M103</f>
        <v>0</v>
      </c>
      <c r="U100" s="311" t="str">
        <f>'4. Inköpsdata'!H103</f>
        <v>SEK</v>
      </c>
      <c r="V100" s="310" t="str">
        <f>'APH KIC KIA PC'!AA103</f>
        <v/>
      </c>
      <c r="W100" s="310" t="str">
        <f>'APH KIC KIA PC'!AB103</f>
        <v/>
      </c>
      <c r="X100" s="310">
        <f>'APH KIC KIA PC'!AC103</f>
        <v>0</v>
      </c>
      <c r="Y100" s="318">
        <f>'APH KIC KIA PC'!AK103</f>
        <v>0</v>
      </c>
      <c r="Z100" s="310"/>
      <c r="AA100" s="273"/>
      <c r="AB100" s="273"/>
      <c r="AC100" s="273"/>
      <c r="AD100" s="273"/>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D4D8-C5C8-48C4-8006-AF24AC2AA622}">
  <sheetPr codeName="Blad1">
    <tabColor theme="5" tint="0.39997558519241921"/>
  </sheetPr>
  <dimension ref="A1:E230"/>
  <sheetViews>
    <sheetView zoomScaleNormal="100" workbookViewId="0">
      <pane ySplit="3" topLeftCell="A63" activePane="bottomLeft" state="frozen"/>
      <selection activeCell="C2" sqref="C2"/>
      <selection pane="bottomLeft" activeCell="C2" sqref="C2"/>
    </sheetView>
  </sheetViews>
  <sheetFormatPr defaultRowHeight="15" x14ac:dyDescent="0.25"/>
  <cols>
    <col min="1" max="1" width="16" bestFit="1" customWidth="1"/>
    <col min="2" max="2" width="11.28515625" bestFit="1" customWidth="1"/>
    <col min="3" max="3" width="40.5703125" bestFit="1" customWidth="1"/>
    <col min="4" max="4" width="123" bestFit="1" customWidth="1"/>
    <col min="5" max="5" width="59.5703125" bestFit="1" customWidth="1"/>
  </cols>
  <sheetData>
    <row r="1" spans="1:5" x14ac:dyDescent="0.25">
      <c r="A1" s="548" t="s">
        <v>2210</v>
      </c>
      <c r="B1" s="548"/>
    </row>
    <row r="3" spans="1:5" x14ac:dyDescent="0.25">
      <c r="A3" s="548" t="s">
        <v>2211</v>
      </c>
      <c r="B3" s="548" t="s">
        <v>2212</v>
      </c>
      <c r="C3" s="548" t="s">
        <v>2213</v>
      </c>
      <c r="D3" s="548" t="s">
        <v>2214</v>
      </c>
      <c r="E3" s="548" t="s">
        <v>2215</v>
      </c>
    </row>
    <row r="4" spans="1:5" x14ac:dyDescent="0.25">
      <c r="A4" t="s">
        <v>2216</v>
      </c>
      <c r="B4" s="551">
        <v>44644</v>
      </c>
      <c r="C4" t="s">
        <v>2217</v>
      </c>
      <c r="D4" t="s">
        <v>2218</v>
      </c>
    </row>
    <row r="5" spans="1:5" x14ac:dyDescent="0.25">
      <c r="A5" t="s">
        <v>2216</v>
      </c>
      <c r="B5" s="551">
        <v>44644</v>
      </c>
      <c r="C5" t="s">
        <v>2219</v>
      </c>
      <c r="D5" t="s">
        <v>2220</v>
      </c>
      <c r="E5" t="s">
        <v>2221</v>
      </c>
    </row>
    <row r="6" spans="1:5" x14ac:dyDescent="0.25">
      <c r="A6" t="s">
        <v>2216</v>
      </c>
      <c r="B6" s="551">
        <v>44644</v>
      </c>
      <c r="C6" t="s">
        <v>2222</v>
      </c>
      <c r="D6" t="s">
        <v>2223</v>
      </c>
    </row>
    <row r="7" spans="1:5" x14ac:dyDescent="0.25">
      <c r="A7" t="s">
        <v>2216</v>
      </c>
      <c r="B7" s="551">
        <v>44644</v>
      </c>
      <c r="C7" t="s">
        <v>2224</v>
      </c>
      <c r="D7" t="s">
        <v>2225</v>
      </c>
      <c r="E7" t="s">
        <v>2226</v>
      </c>
    </row>
    <row r="8" spans="1:5" x14ac:dyDescent="0.25">
      <c r="A8" t="s">
        <v>2216</v>
      </c>
      <c r="B8" s="551">
        <v>44644</v>
      </c>
      <c r="C8" t="s">
        <v>1841</v>
      </c>
      <c r="D8" t="s">
        <v>2227</v>
      </c>
    </row>
    <row r="9" spans="1:5" x14ac:dyDescent="0.25">
      <c r="A9" t="s">
        <v>2216</v>
      </c>
      <c r="B9" s="551">
        <v>44644</v>
      </c>
      <c r="C9" t="s">
        <v>2222</v>
      </c>
      <c r="D9" t="s">
        <v>2228</v>
      </c>
      <c r="E9" t="s">
        <v>2229</v>
      </c>
    </row>
    <row r="10" spans="1:5" x14ac:dyDescent="0.25">
      <c r="A10" t="s">
        <v>2216</v>
      </c>
      <c r="B10" s="551">
        <v>44644</v>
      </c>
      <c r="C10" t="s">
        <v>2230</v>
      </c>
      <c r="D10" t="s">
        <v>2231</v>
      </c>
    </row>
    <row r="11" spans="1:5" x14ac:dyDescent="0.25">
      <c r="A11" t="s">
        <v>2216</v>
      </c>
      <c r="B11" s="551">
        <v>44644</v>
      </c>
      <c r="C11" t="s">
        <v>1848</v>
      </c>
      <c r="D11" t="s">
        <v>2232</v>
      </c>
    </row>
    <row r="12" spans="1:5" x14ac:dyDescent="0.25">
      <c r="A12" t="s">
        <v>2233</v>
      </c>
      <c r="B12" s="551">
        <v>44665</v>
      </c>
      <c r="C12" t="s">
        <v>2217</v>
      </c>
      <c r="D12" t="s">
        <v>2234</v>
      </c>
    </row>
    <row r="13" spans="1:5" x14ac:dyDescent="0.25">
      <c r="A13" t="s">
        <v>2233</v>
      </c>
      <c r="B13" s="551">
        <v>44665</v>
      </c>
      <c r="C13" t="s">
        <v>2235</v>
      </c>
      <c r="D13" t="s">
        <v>2236</v>
      </c>
    </row>
    <row r="14" spans="1:5" x14ac:dyDescent="0.25">
      <c r="A14" t="s">
        <v>2237</v>
      </c>
      <c r="B14" s="551">
        <v>44676</v>
      </c>
      <c r="C14" t="s">
        <v>2217</v>
      </c>
      <c r="D14" t="s">
        <v>2238</v>
      </c>
    </row>
    <row r="15" spans="1:5" x14ac:dyDescent="0.25">
      <c r="A15" t="s">
        <v>2237</v>
      </c>
      <c r="B15" s="551">
        <v>44676</v>
      </c>
      <c r="C15" t="s">
        <v>1848</v>
      </c>
      <c r="D15" t="s">
        <v>2239</v>
      </c>
    </row>
    <row r="16" spans="1:5" x14ac:dyDescent="0.25">
      <c r="A16" t="s">
        <v>2237</v>
      </c>
      <c r="B16" s="551">
        <v>44676</v>
      </c>
      <c r="C16" t="s">
        <v>2240</v>
      </c>
      <c r="D16" t="s">
        <v>2241</v>
      </c>
    </row>
    <row r="17" spans="1:5" x14ac:dyDescent="0.25">
      <c r="A17" t="s">
        <v>2237</v>
      </c>
      <c r="B17" s="551">
        <v>44676</v>
      </c>
      <c r="C17" t="s">
        <v>2242</v>
      </c>
      <c r="D17" t="s">
        <v>2243</v>
      </c>
      <c r="E17" t="s">
        <v>2244</v>
      </c>
    </row>
    <row r="18" spans="1:5" x14ac:dyDescent="0.25">
      <c r="A18" t="s">
        <v>2245</v>
      </c>
      <c r="B18" s="551">
        <v>44691</v>
      </c>
      <c r="C18" t="s">
        <v>2217</v>
      </c>
      <c r="D18" t="s">
        <v>2246</v>
      </c>
    </row>
    <row r="19" spans="1:5" x14ac:dyDescent="0.25">
      <c r="A19" t="s">
        <v>2245</v>
      </c>
      <c r="B19" s="551">
        <v>44691</v>
      </c>
      <c r="C19" t="s">
        <v>2224</v>
      </c>
      <c r="D19" t="s">
        <v>2225</v>
      </c>
      <c r="E19" t="s">
        <v>2247</v>
      </c>
    </row>
    <row r="20" spans="1:5" x14ac:dyDescent="0.25">
      <c r="A20" t="s">
        <v>2245</v>
      </c>
      <c r="B20" s="551">
        <v>44691</v>
      </c>
      <c r="C20" t="s">
        <v>2248</v>
      </c>
      <c r="D20" t="s">
        <v>2225</v>
      </c>
      <c r="E20" t="s">
        <v>2247</v>
      </c>
    </row>
    <row r="21" spans="1:5" x14ac:dyDescent="0.25">
      <c r="A21" t="s">
        <v>2249</v>
      </c>
      <c r="B21" s="551">
        <v>44715</v>
      </c>
      <c r="C21" t="s">
        <v>2217</v>
      </c>
      <c r="D21" t="s">
        <v>2250</v>
      </c>
    </row>
    <row r="22" spans="1:5" x14ac:dyDescent="0.25">
      <c r="A22" t="s">
        <v>2249</v>
      </c>
      <c r="B22" s="551">
        <v>44715</v>
      </c>
      <c r="C22" t="s">
        <v>1848</v>
      </c>
      <c r="D22" t="s">
        <v>2251</v>
      </c>
    </row>
    <row r="23" spans="1:5" x14ac:dyDescent="0.25">
      <c r="A23" t="s">
        <v>2249</v>
      </c>
      <c r="B23" s="551">
        <v>44715</v>
      </c>
      <c r="C23" t="s">
        <v>2240</v>
      </c>
      <c r="D23" t="s">
        <v>2252</v>
      </c>
    </row>
    <row r="24" spans="1:5" x14ac:dyDescent="0.25">
      <c r="A24" t="s">
        <v>2249</v>
      </c>
      <c r="B24" s="551">
        <v>44715</v>
      </c>
      <c r="C24" t="s">
        <v>2224</v>
      </c>
      <c r="D24" t="s">
        <v>2253</v>
      </c>
      <c r="E24" t="s">
        <v>2254</v>
      </c>
    </row>
    <row r="25" spans="1:5" x14ac:dyDescent="0.25">
      <c r="A25" t="s">
        <v>2249</v>
      </c>
      <c r="B25" s="551">
        <v>44715</v>
      </c>
      <c r="C25" t="s">
        <v>2255</v>
      </c>
      <c r="D25" t="s">
        <v>2256</v>
      </c>
      <c r="E25" t="s">
        <v>2254</v>
      </c>
    </row>
    <row r="26" spans="1:5" x14ac:dyDescent="0.25">
      <c r="A26" t="s">
        <v>2257</v>
      </c>
      <c r="B26" s="551">
        <v>44806</v>
      </c>
      <c r="C26" t="s">
        <v>2255</v>
      </c>
      <c r="D26" t="s">
        <v>2258</v>
      </c>
      <c r="E26" t="s">
        <v>2254</v>
      </c>
    </row>
    <row r="27" spans="1:5" x14ac:dyDescent="0.25">
      <c r="A27" t="s">
        <v>2257</v>
      </c>
      <c r="B27" s="551">
        <v>44806</v>
      </c>
      <c r="C27" t="s">
        <v>2255</v>
      </c>
      <c r="D27" t="s">
        <v>2259</v>
      </c>
      <c r="E27" t="s">
        <v>2260</v>
      </c>
    </row>
    <row r="28" spans="1:5" x14ac:dyDescent="0.25">
      <c r="A28" t="s">
        <v>2257</v>
      </c>
      <c r="B28" s="551">
        <v>44806</v>
      </c>
      <c r="C28" t="s">
        <v>1838</v>
      </c>
      <c r="D28" t="s">
        <v>2261</v>
      </c>
    </row>
    <row r="29" spans="1:5" x14ac:dyDescent="0.25">
      <c r="A29" t="s">
        <v>2257</v>
      </c>
      <c r="B29" s="551">
        <v>44806</v>
      </c>
      <c r="C29" t="s">
        <v>2222</v>
      </c>
      <c r="D29" t="s">
        <v>2262</v>
      </c>
      <c r="E29" t="s">
        <v>2263</v>
      </c>
    </row>
    <row r="30" spans="1:5" x14ac:dyDescent="0.25">
      <c r="A30" t="s">
        <v>2257</v>
      </c>
      <c r="B30" s="551">
        <v>44806</v>
      </c>
      <c r="C30" t="s">
        <v>2264</v>
      </c>
      <c r="D30" t="s">
        <v>2265</v>
      </c>
    </row>
    <row r="31" spans="1:5" x14ac:dyDescent="0.25">
      <c r="A31" t="s">
        <v>2257</v>
      </c>
      <c r="B31" s="551">
        <v>44806</v>
      </c>
      <c r="C31" t="s">
        <v>2224</v>
      </c>
      <c r="D31" t="s">
        <v>2266</v>
      </c>
      <c r="E31" t="s">
        <v>2254</v>
      </c>
    </row>
    <row r="32" spans="1:5" x14ac:dyDescent="0.25">
      <c r="A32" t="s">
        <v>2257</v>
      </c>
      <c r="B32" s="551">
        <v>44806</v>
      </c>
      <c r="C32" t="s">
        <v>1848</v>
      </c>
      <c r="D32" t="s">
        <v>2267</v>
      </c>
      <c r="E32" t="s">
        <v>2268</v>
      </c>
    </row>
    <row r="33" spans="1:5" x14ac:dyDescent="0.25">
      <c r="A33" t="s">
        <v>2257</v>
      </c>
      <c r="B33" s="551">
        <v>44806</v>
      </c>
      <c r="C33" t="s">
        <v>2217</v>
      </c>
      <c r="D33" t="s">
        <v>2269</v>
      </c>
      <c r="E33" t="s">
        <v>2270</v>
      </c>
    </row>
    <row r="34" spans="1:5" x14ac:dyDescent="0.25">
      <c r="A34" t="s">
        <v>2257</v>
      </c>
      <c r="B34" s="551">
        <v>44806</v>
      </c>
      <c r="C34" t="s">
        <v>2240</v>
      </c>
      <c r="D34" t="s">
        <v>2271</v>
      </c>
      <c r="E34" t="s">
        <v>2270</v>
      </c>
    </row>
    <row r="35" spans="1:5" x14ac:dyDescent="0.25">
      <c r="A35" t="s">
        <v>2257</v>
      </c>
      <c r="B35" s="551">
        <v>44806</v>
      </c>
      <c r="C35" t="s">
        <v>2272</v>
      </c>
      <c r="D35" t="s">
        <v>2273</v>
      </c>
      <c r="E35" t="s">
        <v>2270</v>
      </c>
    </row>
    <row r="36" spans="1:5" x14ac:dyDescent="0.25">
      <c r="A36" t="s">
        <v>2257</v>
      </c>
      <c r="B36" s="551">
        <v>44806</v>
      </c>
      <c r="C36" t="s">
        <v>2274</v>
      </c>
      <c r="D36" t="s">
        <v>2275</v>
      </c>
      <c r="E36" t="s">
        <v>2270</v>
      </c>
    </row>
    <row r="37" spans="1:5" x14ac:dyDescent="0.25">
      <c r="A37" t="s">
        <v>2257</v>
      </c>
      <c r="B37" s="551">
        <v>44806</v>
      </c>
      <c r="C37" t="s">
        <v>2276</v>
      </c>
      <c r="D37" t="s">
        <v>2277</v>
      </c>
      <c r="E37" t="s">
        <v>2270</v>
      </c>
    </row>
    <row r="38" spans="1:5" x14ac:dyDescent="0.25">
      <c r="A38" t="s">
        <v>2257</v>
      </c>
      <c r="B38" s="551">
        <v>44806</v>
      </c>
      <c r="C38" t="s">
        <v>2255</v>
      </c>
      <c r="D38" t="s">
        <v>2278</v>
      </c>
      <c r="E38" t="s">
        <v>2270</v>
      </c>
    </row>
    <row r="39" spans="1:5" x14ac:dyDescent="0.25">
      <c r="A39" t="s">
        <v>2257</v>
      </c>
      <c r="B39" s="551">
        <v>44806</v>
      </c>
      <c r="C39" t="s">
        <v>2255</v>
      </c>
      <c r="D39" t="s">
        <v>2279</v>
      </c>
      <c r="E39" t="s">
        <v>2280</v>
      </c>
    </row>
    <row r="40" spans="1:5" x14ac:dyDescent="0.25">
      <c r="A40" t="s">
        <v>2257</v>
      </c>
      <c r="B40" s="551">
        <v>44806</v>
      </c>
      <c r="C40" t="s">
        <v>2255</v>
      </c>
      <c r="D40" t="s">
        <v>2281</v>
      </c>
      <c r="E40" t="s">
        <v>2280</v>
      </c>
    </row>
    <row r="41" spans="1:5" x14ac:dyDescent="0.25">
      <c r="A41" t="s">
        <v>2257</v>
      </c>
      <c r="B41" s="551">
        <v>44806</v>
      </c>
      <c r="C41" t="s">
        <v>2255</v>
      </c>
      <c r="D41" t="s">
        <v>2282</v>
      </c>
      <c r="E41" t="s">
        <v>2280</v>
      </c>
    </row>
    <row r="42" spans="1:5" x14ac:dyDescent="0.25">
      <c r="A42" t="s">
        <v>2257</v>
      </c>
      <c r="B42" s="551">
        <v>44806</v>
      </c>
      <c r="C42" t="s">
        <v>2255</v>
      </c>
      <c r="D42" t="s">
        <v>2283</v>
      </c>
      <c r="E42" t="s">
        <v>2284</v>
      </c>
    </row>
    <row r="43" spans="1:5" x14ac:dyDescent="0.25">
      <c r="A43" t="s">
        <v>2257</v>
      </c>
      <c r="B43" s="551">
        <v>44806</v>
      </c>
      <c r="C43" t="s">
        <v>2224</v>
      </c>
      <c r="D43" t="s">
        <v>2285</v>
      </c>
      <c r="E43" t="s">
        <v>2286</v>
      </c>
    </row>
    <row r="44" spans="1:5" x14ac:dyDescent="0.25">
      <c r="A44" t="s">
        <v>2257</v>
      </c>
      <c r="B44" s="551">
        <v>44806</v>
      </c>
      <c r="C44" t="s">
        <v>2255</v>
      </c>
      <c r="D44" t="s">
        <v>2287</v>
      </c>
      <c r="E44" t="s">
        <v>2288</v>
      </c>
    </row>
    <row r="45" spans="1:5" x14ac:dyDescent="0.25">
      <c r="A45" t="s">
        <v>2289</v>
      </c>
      <c r="B45" s="551">
        <v>44904</v>
      </c>
      <c r="C45" t="s">
        <v>2290</v>
      </c>
      <c r="D45" t="s">
        <v>2291</v>
      </c>
      <c r="E45" t="s">
        <v>2292</v>
      </c>
    </row>
    <row r="46" spans="1:5" x14ac:dyDescent="0.25">
      <c r="A46" t="s">
        <v>2289</v>
      </c>
      <c r="B46" s="551">
        <v>44904</v>
      </c>
      <c r="C46" t="s">
        <v>2290</v>
      </c>
      <c r="D46" t="s">
        <v>2293</v>
      </c>
    </row>
    <row r="47" spans="1:5" x14ac:dyDescent="0.25">
      <c r="A47" t="s">
        <v>2289</v>
      </c>
      <c r="B47" s="551">
        <v>44904</v>
      </c>
      <c r="C47" t="s">
        <v>2242</v>
      </c>
      <c r="D47" t="s">
        <v>2294</v>
      </c>
    </row>
    <row r="48" spans="1:5" x14ac:dyDescent="0.25">
      <c r="A48" t="s">
        <v>2289</v>
      </c>
      <c r="B48" s="551">
        <v>44904</v>
      </c>
      <c r="C48" t="s">
        <v>2290</v>
      </c>
      <c r="D48" t="s">
        <v>2295</v>
      </c>
    </row>
    <row r="49" spans="1:4" x14ac:dyDescent="0.25">
      <c r="A49" t="s">
        <v>2289</v>
      </c>
      <c r="B49" s="551">
        <v>44904</v>
      </c>
      <c r="C49" t="s">
        <v>2290</v>
      </c>
      <c r="D49" t="s">
        <v>2296</v>
      </c>
    </row>
    <row r="50" spans="1:4" x14ac:dyDescent="0.25">
      <c r="A50" t="s">
        <v>2289</v>
      </c>
      <c r="B50" s="551">
        <v>44904</v>
      </c>
      <c r="C50" t="s">
        <v>1838</v>
      </c>
      <c r="D50" t="s">
        <v>2297</v>
      </c>
    </row>
    <row r="51" spans="1:4" x14ac:dyDescent="0.25">
      <c r="A51" t="s">
        <v>2289</v>
      </c>
      <c r="B51" s="551">
        <v>44904</v>
      </c>
      <c r="C51" t="s">
        <v>2224</v>
      </c>
      <c r="D51" t="s">
        <v>2298</v>
      </c>
    </row>
    <row r="52" spans="1:4" x14ac:dyDescent="0.25">
      <c r="A52" t="s">
        <v>2289</v>
      </c>
      <c r="B52" s="551">
        <v>44904</v>
      </c>
      <c r="C52" t="s">
        <v>1848</v>
      </c>
      <c r="D52" t="s">
        <v>2299</v>
      </c>
    </row>
    <row r="53" spans="1:4" x14ac:dyDescent="0.25">
      <c r="A53" t="s">
        <v>2289</v>
      </c>
      <c r="B53" s="551">
        <v>44904</v>
      </c>
      <c r="C53" t="s">
        <v>2264</v>
      </c>
      <c r="D53" t="s">
        <v>2300</v>
      </c>
    </row>
    <row r="54" spans="1:4" x14ac:dyDescent="0.25">
      <c r="A54" t="s">
        <v>2289</v>
      </c>
      <c r="B54" s="551">
        <v>44904</v>
      </c>
      <c r="C54" t="s">
        <v>2217</v>
      </c>
      <c r="D54" t="s">
        <v>2301</v>
      </c>
    </row>
    <row r="55" spans="1:4" x14ac:dyDescent="0.25">
      <c r="A55" t="s">
        <v>2289</v>
      </c>
      <c r="B55" s="551">
        <v>44904</v>
      </c>
      <c r="C55" t="s">
        <v>2242</v>
      </c>
      <c r="D55" t="s">
        <v>2302</v>
      </c>
    </row>
    <row r="56" spans="1:4" x14ac:dyDescent="0.25">
      <c r="A56" t="s">
        <v>2289</v>
      </c>
      <c r="B56" s="551">
        <v>44904</v>
      </c>
      <c r="C56" t="s">
        <v>2242</v>
      </c>
      <c r="D56" t="s">
        <v>2303</v>
      </c>
    </row>
    <row r="57" spans="1:4" x14ac:dyDescent="0.25">
      <c r="A57" t="s">
        <v>2289</v>
      </c>
      <c r="B57" s="551">
        <v>44904</v>
      </c>
      <c r="C57" t="s">
        <v>2290</v>
      </c>
      <c r="D57" t="s">
        <v>2304</v>
      </c>
    </row>
    <row r="58" spans="1:4" x14ac:dyDescent="0.25">
      <c r="A58" t="s">
        <v>2289</v>
      </c>
      <c r="B58" s="551">
        <v>44904</v>
      </c>
      <c r="C58" t="s">
        <v>2290</v>
      </c>
      <c r="D58" t="s">
        <v>2305</v>
      </c>
    </row>
    <row r="59" spans="1:4" x14ac:dyDescent="0.25">
      <c r="A59" t="s">
        <v>2289</v>
      </c>
      <c r="B59" s="551">
        <v>44904</v>
      </c>
      <c r="C59" t="s">
        <v>2290</v>
      </c>
      <c r="D59" t="s">
        <v>2306</v>
      </c>
    </row>
    <row r="60" spans="1:4" x14ac:dyDescent="0.25">
      <c r="A60" t="s">
        <v>2289</v>
      </c>
      <c r="B60" s="551">
        <v>44904</v>
      </c>
      <c r="C60" t="s">
        <v>2290</v>
      </c>
      <c r="D60" t="s">
        <v>2307</v>
      </c>
    </row>
    <row r="61" spans="1:4" x14ac:dyDescent="0.25">
      <c r="A61" t="s">
        <v>2308</v>
      </c>
      <c r="B61" s="551"/>
      <c r="C61" t="s">
        <v>2290</v>
      </c>
      <c r="D61" t="s">
        <v>2309</v>
      </c>
    </row>
    <row r="62" spans="1:4" x14ac:dyDescent="0.25">
      <c r="A62" t="s">
        <v>2308</v>
      </c>
      <c r="B62" s="551"/>
      <c r="C62" t="s">
        <v>2310</v>
      </c>
      <c r="D62" t="s">
        <v>2311</v>
      </c>
    </row>
    <row r="63" spans="1:4" x14ac:dyDescent="0.25">
      <c r="A63" t="s">
        <v>2312</v>
      </c>
      <c r="B63" s="551">
        <v>45245</v>
      </c>
      <c r="C63" t="s">
        <v>2310</v>
      </c>
      <c r="D63" t="s">
        <v>2313</v>
      </c>
    </row>
    <row r="64" spans="1:4" x14ac:dyDescent="0.25">
      <c r="A64" t="s">
        <v>2312</v>
      </c>
      <c r="B64" s="551">
        <v>45245</v>
      </c>
      <c r="C64" t="s">
        <v>2242</v>
      </c>
      <c r="D64" t="s">
        <v>2314</v>
      </c>
    </row>
    <row r="65" spans="1:4" x14ac:dyDescent="0.25">
      <c r="A65" t="s">
        <v>2315</v>
      </c>
      <c r="B65" s="551">
        <v>45288</v>
      </c>
      <c r="C65" t="s">
        <v>2316</v>
      </c>
      <c r="D65" t="s">
        <v>2317</v>
      </c>
    </row>
    <row r="66" spans="1:4" x14ac:dyDescent="0.25">
      <c r="A66" t="s">
        <v>2315</v>
      </c>
      <c r="B66" s="551">
        <v>45288</v>
      </c>
      <c r="C66" t="s">
        <v>2318</v>
      </c>
      <c r="D66" t="s">
        <v>2319</v>
      </c>
    </row>
    <row r="67" spans="1:4" x14ac:dyDescent="0.25">
      <c r="A67" t="s">
        <v>2315</v>
      </c>
      <c r="B67" s="551">
        <v>45288</v>
      </c>
      <c r="C67" t="s">
        <v>2224</v>
      </c>
      <c r="D67" t="s">
        <v>2320</v>
      </c>
    </row>
    <row r="68" spans="1:4" x14ac:dyDescent="0.25">
      <c r="A68" s="565" t="s">
        <v>2321</v>
      </c>
      <c r="B68" s="551">
        <v>45299</v>
      </c>
      <c r="C68" t="s">
        <v>2242</v>
      </c>
      <c r="D68" t="s">
        <v>2322</v>
      </c>
    </row>
    <row r="69" spans="1:4" x14ac:dyDescent="0.25">
      <c r="A69" t="s">
        <v>2323</v>
      </c>
      <c r="B69" s="551">
        <v>45366</v>
      </c>
      <c r="C69" t="s">
        <v>2224</v>
      </c>
      <c r="D69" t="s">
        <v>2324</v>
      </c>
    </row>
    <row r="70" spans="1:4" x14ac:dyDescent="0.25">
      <c r="B70" s="551"/>
      <c r="D70" t="s">
        <v>2325</v>
      </c>
    </row>
    <row r="71" spans="1:4" x14ac:dyDescent="0.25">
      <c r="B71" s="551"/>
      <c r="D71" t="s">
        <v>2326</v>
      </c>
    </row>
    <row r="72" spans="1:4" x14ac:dyDescent="0.25">
      <c r="A72" t="s">
        <v>2323</v>
      </c>
      <c r="B72" s="551">
        <v>45366</v>
      </c>
      <c r="C72" t="s">
        <v>2255</v>
      </c>
      <c r="D72" t="s">
        <v>2327</v>
      </c>
    </row>
    <row r="73" spans="1:4" x14ac:dyDescent="0.25">
      <c r="B73" s="551"/>
      <c r="D73" t="s">
        <v>2328</v>
      </c>
    </row>
    <row r="74" spans="1:4" x14ac:dyDescent="0.25">
      <c r="A74" t="s">
        <v>2329</v>
      </c>
      <c r="B74" s="551">
        <v>45525</v>
      </c>
      <c r="C74" t="s">
        <v>2242</v>
      </c>
      <c r="D74" t="s">
        <v>2330</v>
      </c>
    </row>
    <row r="75" spans="1:4" ht="105" x14ac:dyDescent="0.25">
      <c r="A75" t="s">
        <v>2331</v>
      </c>
      <c r="B75" s="551">
        <v>45639</v>
      </c>
      <c r="C75" t="s">
        <v>2332</v>
      </c>
      <c r="D75" s="568" t="s">
        <v>2333</v>
      </c>
    </row>
    <row r="76" spans="1:4" x14ac:dyDescent="0.25">
      <c r="A76" t="s">
        <v>2334</v>
      </c>
      <c r="B76" s="551" t="s">
        <v>2335</v>
      </c>
      <c r="C76" t="s">
        <v>2248</v>
      </c>
      <c r="D76" t="s">
        <v>2336</v>
      </c>
    </row>
    <row r="77" spans="1:4" x14ac:dyDescent="0.25">
      <c r="B77" s="551"/>
    </row>
    <row r="78" spans="1:4" x14ac:dyDescent="0.25">
      <c r="B78" s="551"/>
    </row>
    <row r="79" spans="1:4" x14ac:dyDescent="0.25">
      <c r="B79" s="551"/>
    </row>
    <row r="80" spans="1:4" x14ac:dyDescent="0.25">
      <c r="B80" s="551"/>
    </row>
    <row r="81" spans="2:2" x14ac:dyDescent="0.25">
      <c r="B81" s="551"/>
    </row>
    <row r="82" spans="2:2" x14ac:dyDescent="0.25">
      <c r="B82" s="551"/>
    </row>
    <row r="83" spans="2:2" x14ac:dyDescent="0.25">
      <c r="B83" s="551"/>
    </row>
    <row r="84" spans="2:2" x14ac:dyDescent="0.25">
      <c r="B84" s="551"/>
    </row>
    <row r="85" spans="2:2" x14ac:dyDescent="0.25">
      <c r="B85" s="551"/>
    </row>
    <row r="86" spans="2:2" x14ac:dyDescent="0.25">
      <c r="B86" s="551"/>
    </row>
    <row r="87" spans="2:2" x14ac:dyDescent="0.25">
      <c r="B87" s="551"/>
    </row>
    <row r="88" spans="2:2" x14ac:dyDescent="0.25">
      <c r="B88" s="551"/>
    </row>
    <row r="89" spans="2:2" x14ac:dyDescent="0.25">
      <c r="B89" s="551"/>
    </row>
    <row r="90" spans="2:2" x14ac:dyDescent="0.25">
      <c r="B90" s="551"/>
    </row>
    <row r="91" spans="2:2" x14ac:dyDescent="0.25">
      <c r="B91" s="551"/>
    </row>
    <row r="92" spans="2:2" x14ac:dyDescent="0.25">
      <c r="B92" s="551"/>
    </row>
    <row r="93" spans="2:2" x14ac:dyDescent="0.25">
      <c r="B93" s="551"/>
    </row>
    <row r="94" spans="2:2" x14ac:dyDescent="0.25">
      <c r="B94" s="551"/>
    </row>
    <row r="95" spans="2:2" x14ac:dyDescent="0.25">
      <c r="B95" s="551"/>
    </row>
    <row r="96" spans="2:2" x14ac:dyDescent="0.25">
      <c r="B96" s="551"/>
    </row>
    <row r="97" spans="2:2" x14ac:dyDescent="0.25">
      <c r="B97" s="551"/>
    </row>
    <row r="98" spans="2:2" x14ac:dyDescent="0.25">
      <c r="B98" s="551"/>
    </row>
    <row r="99" spans="2:2" x14ac:dyDescent="0.25">
      <c r="B99" s="551"/>
    </row>
    <row r="100" spans="2:2" x14ac:dyDescent="0.25">
      <c r="B100" s="551"/>
    </row>
    <row r="101" spans="2:2" x14ac:dyDescent="0.25">
      <c r="B101" s="551"/>
    </row>
    <row r="102" spans="2:2" x14ac:dyDescent="0.25">
      <c r="B102" s="551"/>
    </row>
    <row r="103" spans="2:2" x14ac:dyDescent="0.25">
      <c r="B103" s="551"/>
    </row>
    <row r="104" spans="2:2" x14ac:dyDescent="0.25">
      <c r="B104" s="551"/>
    </row>
    <row r="105" spans="2:2" x14ac:dyDescent="0.25">
      <c r="B105" s="551"/>
    </row>
    <row r="106" spans="2:2" x14ac:dyDescent="0.25">
      <c r="B106" s="551"/>
    </row>
    <row r="107" spans="2:2" x14ac:dyDescent="0.25">
      <c r="B107" s="551"/>
    </row>
    <row r="108" spans="2:2" x14ac:dyDescent="0.25">
      <c r="B108" s="551"/>
    </row>
    <row r="109" spans="2:2" x14ac:dyDescent="0.25">
      <c r="B109" s="551"/>
    </row>
    <row r="110" spans="2:2" x14ac:dyDescent="0.25">
      <c r="B110" s="551"/>
    </row>
    <row r="111" spans="2:2" x14ac:dyDescent="0.25">
      <c r="B111" s="551"/>
    </row>
    <row r="112" spans="2:2" x14ac:dyDescent="0.25">
      <c r="B112" s="551"/>
    </row>
    <row r="113" spans="2:2" x14ac:dyDescent="0.25">
      <c r="B113" s="551"/>
    </row>
    <row r="114" spans="2:2" x14ac:dyDescent="0.25">
      <c r="B114" s="551"/>
    </row>
    <row r="115" spans="2:2" x14ac:dyDescent="0.25">
      <c r="B115" s="551"/>
    </row>
    <row r="116" spans="2:2" x14ac:dyDescent="0.25">
      <c r="B116" s="551"/>
    </row>
    <row r="117" spans="2:2" x14ac:dyDescent="0.25">
      <c r="B117" s="551"/>
    </row>
    <row r="118" spans="2:2" x14ac:dyDescent="0.25">
      <c r="B118" s="551"/>
    </row>
    <row r="119" spans="2:2" x14ac:dyDescent="0.25">
      <c r="B119" s="551"/>
    </row>
    <row r="120" spans="2:2" x14ac:dyDescent="0.25">
      <c r="B120" s="551"/>
    </row>
    <row r="121" spans="2:2" x14ac:dyDescent="0.25">
      <c r="B121" s="551"/>
    </row>
    <row r="122" spans="2:2" x14ac:dyDescent="0.25">
      <c r="B122" s="551"/>
    </row>
    <row r="123" spans="2:2" x14ac:dyDescent="0.25">
      <c r="B123" s="551"/>
    </row>
    <row r="124" spans="2:2" x14ac:dyDescent="0.25">
      <c r="B124" s="551"/>
    </row>
    <row r="125" spans="2:2" x14ac:dyDescent="0.25">
      <c r="B125" s="551"/>
    </row>
    <row r="126" spans="2:2" x14ac:dyDescent="0.25">
      <c r="B126" s="551"/>
    </row>
    <row r="127" spans="2:2" x14ac:dyDescent="0.25">
      <c r="B127" s="551"/>
    </row>
    <row r="128" spans="2:2" x14ac:dyDescent="0.25">
      <c r="B128" s="551"/>
    </row>
    <row r="129" spans="2:2" x14ac:dyDescent="0.25">
      <c r="B129" s="551"/>
    </row>
    <row r="130" spans="2:2" x14ac:dyDescent="0.25">
      <c r="B130" s="551"/>
    </row>
    <row r="131" spans="2:2" x14ac:dyDescent="0.25">
      <c r="B131" s="551"/>
    </row>
    <row r="132" spans="2:2" x14ac:dyDescent="0.25">
      <c r="B132" s="551"/>
    </row>
    <row r="133" spans="2:2" x14ac:dyDescent="0.25">
      <c r="B133" s="551"/>
    </row>
    <row r="134" spans="2:2" x14ac:dyDescent="0.25">
      <c r="B134" s="551"/>
    </row>
    <row r="135" spans="2:2" x14ac:dyDescent="0.25">
      <c r="B135" s="551"/>
    </row>
    <row r="136" spans="2:2" x14ac:dyDescent="0.25">
      <c r="B136" s="551"/>
    </row>
    <row r="137" spans="2:2" x14ac:dyDescent="0.25">
      <c r="B137" s="551"/>
    </row>
    <row r="138" spans="2:2" x14ac:dyDescent="0.25">
      <c r="B138" s="551"/>
    </row>
    <row r="139" spans="2:2" x14ac:dyDescent="0.25">
      <c r="B139" s="551"/>
    </row>
    <row r="140" spans="2:2" x14ac:dyDescent="0.25">
      <c r="B140" s="551"/>
    </row>
    <row r="141" spans="2:2" x14ac:dyDescent="0.25">
      <c r="B141" s="551"/>
    </row>
    <row r="142" spans="2:2" x14ac:dyDescent="0.25">
      <c r="B142" s="551"/>
    </row>
    <row r="143" spans="2:2" x14ac:dyDescent="0.25">
      <c r="B143" s="551"/>
    </row>
    <row r="144" spans="2:2" x14ac:dyDescent="0.25">
      <c r="B144" s="551"/>
    </row>
    <row r="145" spans="2:2" x14ac:dyDescent="0.25">
      <c r="B145" s="551"/>
    </row>
    <row r="146" spans="2:2" x14ac:dyDescent="0.25">
      <c r="B146" s="551"/>
    </row>
    <row r="147" spans="2:2" x14ac:dyDescent="0.25">
      <c r="B147" s="551"/>
    </row>
    <row r="148" spans="2:2" x14ac:dyDescent="0.25">
      <c r="B148" s="551"/>
    </row>
    <row r="149" spans="2:2" x14ac:dyDescent="0.25">
      <c r="B149" s="551"/>
    </row>
    <row r="150" spans="2:2" x14ac:dyDescent="0.25">
      <c r="B150" s="551"/>
    </row>
    <row r="151" spans="2:2" x14ac:dyDescent="0.25">
      <c r="B151" s="551"/>
    </row>
    <row r="152" spans="2:2" x14ac:dyDescent="0.25">
      <c r="B152" s="551"/>
    </row>
    <row r="153" spans="2:2" x14ac:dyDescent="0.25">
      <c r="B153" s="551"/>
    </row>
    <row r="154" spans="2:2" x14ac:dyDescent="0.25">
      <c r="B154" s="551"/>
    </row>
    <row r="155" spans="2:2" x14ac:dyDescent="0.25">
      <c r="B155" s="551"/>
    </row>
    <row r="156" spans="2:2" x14ac:dyDescent="0.25">
      <c r="B156" s="551"/>
    </row>
    <row r="157" spans="2:2" x14ac:dyDescent="0.25">
      <c r="B157" s="551"/>
    </row>
    <row r="158" spans="2:2" x14ac:dyDescent="0.25">
      <c r="B158" s="551"/>
    </row>
    <row r="159" spans="2:2" x14ac:dyDescent="0.25">
      <c r="B159" s="551"/>
    </row>
    <row r="160" spans="2:2" x14ac:dyDescent="0.25">
      <c r="B160" s="551"/>
    </row>
    <row r="161" spans="2:2" x14ac:dyDescent="0.25">
      <c r="B161" s="551"/>
    </row>
    <row r="162" spans="2:2" x14ac:dyDescent="0.25">
      <c r="B162" s="551"/>
    </row>
    <row r="163" spans="2:2" x14ac:dyDescent="0.25">
      <c r="B163" s="551"/>
    </row>
    <row r="164" spans="2:2" x14ac:dyDescent="0.25">
      <c r="B164" s="551"/>
    </row>
    <row r="165" spans="2:2" x14ac:dyDescent="0.25">
      <c r="B165" s="551"/>
    </row>
    <row r="166" spans="2:2" x14ac:dyDescent="0.25">
      <c r="B166" s="551"/>
    </row>
    <row r="167" spans="2:2" x14ac:dyDescent="0.25">
      <c r="B167" s="551"/>
    </row>
    <row r="168" spans="2:2" x14ac:dyDescent="0.25">
      <c r="B168" s="551"/>
    </row>
    <row r="169" spans="2:2" x14ac:dyDescent="0.25">
      <c r="B169" s="551"/>
    </row>
    <row r="170" spans="2:2" x14ac:dyDescent="0.25">
      <c r="B170" s="551"/>
    </row>
    <row r="171" spans="2:2" x14ac:dyDescent="0.25">
      <c r="B171" s="551"/>
    </row>
    <row r="172" spans="2:2" x14ac:dyDescent="0.25">
      <c r="B172" s="551"/>
    </row>
    <row r="173" spans="2:2" x14ac:dyDescent="0.25">
      <c r="B173" s="551"/>
    </row>
    <row r="174" spans="2:2" x14ac:dyDescent="0.25">
      <c r="B174" s="551"/>
    </row>
    <row r="175" spans="2:2" x14ac:dyDescent="0.25">
      <c r="B175" s="551"/>
    </row>
    <row r="176" spans="2:2" x14ac:dyDescent="0.25">
      <c r="B176" s="551"/>
    </row>
    <row r="177" spans="2:2" x14ac:dyDescent="0.25">
      <c r="B177" s="551"/>
    </row>
    <row r="178" spans="2:2" x14ac:dyDescent="0.25">
      <c r="B178" s="551"/>
    </row>
    <row r="179" spans="2:2" x14ac:dyDescent="0.25">
      <c r="B179" s="551"/>
    </row>
    <row r="180" spans="2:2" x14ac:dyDescent="0.25">
      <c r="B180" s="551"/>
    </row>
    <row r="181" spans="2:2" x14ac:dyDescent="0.25">
      <c r="B181" s="551"/>
    </row>
    <row r="182" spans="2:2" x14ac:dyDescent="0.25">
      <c r="B182" s="551"/>
    </row>
    <row r="183" spans="2:2" x14ac:dyDescent="0.25">
      <c r="B183" s="551"/>
    </row>
    <row r="184" spans="2:2" x14ac:dyDescent="0.25">
      <c r="B184" s="551"/>
    </row>
    <row r="185" spans="2:2" x14ac:dyDescent="0.25">
      <c r="B185" s="551"/>
    </row>
    <row r="186" spans="2:2" x14ac:dyDescent="0.25">
      <c r="B186" s="551"/>
    </row>
    <row r="187" spans="2:2" x14ac:dyDescent="0.25">
      <c r="B187" s="551"/>
    </row>
    <row r="188" spans="2:2" x14ac:dyDescent="0.25">
      <c r="B188" s="551"/>
    </row>
    <row r="189" spans="2:2" x14ac:dyDescent="0.25">
      <c r="B189" s="551"/>
    </row>
    <row r="190" spans="2:2" x14ac:dyDescent="0.25">
      <c r="B190" s="551"/>
    </row>
    <row r="191" spans="2:2" x14ac:dyDescent="0.25">
      <c r="B191" s="551"/>
    </row>
    <row r="192" spans="2:2" x14ac:dyDescent="0.25">
      <c r="B192" s="551"/>
    </row>
    <row r="193" spans="2:2" x14ac:dyDescent="0.25">
      <c r="B193" s="551"/>
    </row>
    <row r="194" spans="2:2" x14ac:dyDescent="0.25">
      <c r="B194" s="551"/>
    </row>
    <row r="195" spans="2:2" x14ac:dyDescent="0.25">
      <c r="B195" s="551"/>
    </row>
    <row r="196" spans="2:2" x14ac:dyDescent="0.25">
      <c r="B196" s="551"/>
    </row>
    <row r="197" spans="2:2" x14ac:dyDescent="0.25">
      <c r="B197" s="551"/>
    </row>
    <row r="198" spans="2:2" x14ac:dyDescent="0.25">
      <c r="B198" s="551"/>
    </row>
    <row r="199" spans="2:2" x14ac:dyDescent="0.25">
      <c r="B199" s="551"/>
    </row>
    <row r="200" spans="2:2" x14ac:dyDescent="0.25">
      <c r="B200" s="551"/>
    </row>
    <row r="201" spans="2:2" x14ac:dyDescent="0.25">
      <c r="B201" s="551"/>
    </row>
    <row r="202" spans="2:2" x14ac:dyDescent="0.25">
      <c r="B202" s="551"/>
    </row>
    <row r="203" spans="2:2" x14ac:dyDescent="0.25">
      <c r="B203" s="551"/>
    </row>
    <row r="204" spans="2:2" x14ac:dyDescent="0.25">
      <c r="B204" s="551"/>
    </row>
    <row r="205" spans="2:2" x14ac:dyDescent="0.25">
      <c r="B205" s="551"/>
    </row>
    <row r="206" spans="2:2" x14ac:dyDescent="0.25">
      <c r="B206" s="551"/>
    </row>
    <row r="207" spans="2:2" x14ac:dyDescent="0.25">
      <c r="B207" s="551"/>
    </row>
    <row r="208" spans="2:2" x14ac:dyDescent="0.25">
      <c r="B208" s="551"/>
    </row>
    <row r="209" spans="2:2" x14ac:dyDescent="0.25">
      <c r="B209" s="551"/>
    </row>
    <row r="210" spans="2:2" x14ac:dyDescent="0.25">
      <c r="B210" s="551"/>
    </row>
    <row r="211" spans="2:2" x14ac:dyDescent="0.25">
      <c r="B211" s="551"/>
    </row>
    <row r="212" spans="2:2" x14ac:dyDescent="0.25">
      <c r="B212" s="551"/>
    </row>
    <row r="213" spans="2:2" x14ac:dyDescent="0.25">
      <c r="B213" s="551"/>
    </row>
    <row r="214" spans="2:2" x14ac:dyDescent="0.25">
      <c r="B214" s="551"/>
    </row>
    <row r="215" spans="2:2" x14ac:dyDescent="0.25">
      <c r="B215" s="551"/>
    </row>
    <row r="216" spans="2:2" x14ac:dyDescent="0.25">
      <c r="B216" s="551"/>
    </row>
    <row r="217" spans="2:2" x14ac:dyDescent="0.25">
      <c r="B217" s="551"/>
    </row>
    <row r="218" spans="2:2" x14ac:dyDescent="0.25">
      <c r="B218" s="551"/>
    </row>
    <row r="219" spans="2:2" x14ac:dyDescent="0.25">
      <c r="B219" s="551"/>
    </row>
    <row r="220" spans="2:2" x14ac:dyDescent="0.25">
      <c r="B220" s="551"/>
    </row>
    <row r="221" spans="2:2" x14ac:dyDescent="0.25">
      <c r="B221" s="551"/>
    </row>
    <row r="222" spans="2:2" x14ac:dyDescent="0.25">
      <c r="B222" s="551"/>
    </row>
    <row r="223" spans="2:2" x14ac:dyDescent="0.25">
      <c r="B223" s="551"/>
    </row>
    <row r="224" spans="2:2" x14ac:dyDescent="0.25">
      <c r="B224" s="551"/>
    </row>
    <row r="225" spans="2:2" x14ac:dyDescent="0.25">
      <c r="B225" s="551"/>
    </row>
    <row r="226" spans="2:2" x14ac:dyDescent="0.25">
      <c r="B226" s="551"/>
    </row>
    <row r="227" spans="2:2" x14ac:dyDescent="0.25">
      <c r="B227" s="551"/>
    </row>
    <row r="228" spans="2:2" x14ac:dyDescent="0.25">
      <c r="B228" s="551"/>
    </row>
    <row r="229" spans="2:2" x14ac:dyDescent="0.25">
      <c r="B229" s="551"/>
    </row>
    <row r="230" spans="2:2" x14ac:dyDescent="0.25">
      <c r="B230" s="551"/>
    </row>
  </sheetData>
  <phoneticPr fontId="47" type="noConversion"/>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3FF1-8B8D-4721-A673-7926A74B5948}">
  <sheetPr codeName="Blad2">
    <tabColor theme="5" tint="0.39997558519241921"/>
  </sheetPr>
  <dimension ref="A1:AR243"/>
  <sheetViews>
    <sheetView zoomScale="115" zoomScaleNormal="115" workbookViewId="0">
      <selection activeCell="C2" sqref="C2"/>
    </sheetView>
  </sheetViews>
  <sheetFormatPr defaultColWidth="8.85546875" defaultRowHeight="15" x14ac:dyDescent="0.25"/>
  <cols>
    <col min="1" max="1" width="18.5703125" style="377" bestFit="1" customWidth="1"/>
    <col min="2" max="3" width="12.140625" style="377" bestFit="1" customWidth="1"/>
    <col min="4" max="4" width="30" style="377" bestFit="1" customWidth="1"/>
    <col min="5" max="5" width="12.85546875" style="377" bestFit="1" customWidth="1"/>
    <col min="6" max="7" width="11" style="377" bestFit="1" customWidth="1"/>
    <col min="8" max="9" width="25.140625" style="377" bestFit="1" customWidth="1"/>
    <col min="10" max="10" width="21" style="377" bestFit="1" customWidth="1"/>
    <col min="11" max="11" width="17.85546875" style="377" bestFit="1" customWidth="1"/>
    <col min="12" max="12" width="16.140625" style="377" bestFit="1" customWidth="1"/>
    <col min="13" max="13" width="17.42578125" style="377" bestFit="1" customWidth="1"/>
    <col min="14" max="14" width="13.140625" style="377" bestFit="1" customWidth="1"/>
    <col min="15" max="15" width="13.42578125" style="377" bestFit="1" customWidth="1"/>
    <col min="16" max="16" width="10.42578125" style="377" bestFit="1" customWidth="1"/>
    <col min="17" max="17" width="6.5703125" style="40" bestFit="1" customWidth="1"/>
    <col min="18" max="18" width="16" style="40" bestFit="1" customWidth="1"/>
    <col min="19" max="19" width="10.85546875" style="40" bestFit="1" customWidth="1"/>
    <col min="20" max="20" width="9.42578125" style="377" bestFit="1" customWidth="1"/>
    <col min="21" max="21" width="9.5703125" style="377" bestFit="1" customWidth="1"/>
    <col min="22" max="22" width="8.42578125" style="377" bestFit="1" customWidth="1"/>
    <col min="23" max="23" width="11" style="377" bestFit="1" customWidth="1"/>
    <col min="24" max="24" width="10.140625" style="377" bestFit="1" customWidth="1"/>
    <col min="25" max="25" width="13.85546875" style="377" bestFit="1" customWidth="1"/>
    <col min="26" max="26" width="8.42578125" style="377" bestFit="1" customWidth="1"/>
    <col min="27" max="27" width="11.85546875" style="377" bestFit="1" customWidth="1"/>
    <col min="28" max="28" width="10.85546875" style="377" bestFit="1" customWidth="1"/>
    <col min="29" max="29" width="7.85546875" style="377" bestFit="1" customWidth="1"/>
    <col min="30" max="30" width="9.5703125" style="377" bestFit="1" customWidth="1"/>
    <col min="31" max="31" width="10.140625" style="377" bestFit="1" customWidth="1"/>
    <col min="32" max="32" width="20.85546875" style="377" bestFit="1" customWidth="1"/>
    <col min="33" max="33" width="11.5703125" style="377" bestFit="1" customWidth="1"/>
    <col min="34" max="34" width="29" style="377" bestFit="1" customWidth="1"/>
    <col min="35" max="35" width="11.7109375" style="377" bestFit="1" customWidth="1"/>
    <col min="36" max="36" width="17.42578125" style="377" bestFit="1" customWidth="1"/>
    <col min="37" max="39" width="8.85546875" style="377"/>
    <col min="40" max="40" width="12.5703125" style="377" bestFit="1" customWidth="1"/>
    <col min="41" max="41" width="15.140625" style="377" bestFit="1" customWidth="1"/>
    <col min="42" max="42" width="8.85546875" style="377"/>
    <col min="43" max="43" width="18.7109375" style="377" bestFit="1" customWidth="1"/>
    <col min="44" max="44" width="17.42578125" style="377" bestFit="1" customWidth="1"/>
    <col min="45" max="16384" width="8.85546875" style="377"/>
  </cols>
  <sheetData>
    <row r="1" spans="1:44" ht="11.25" x14ac:dyDescent="0.2">
      <c r="A1" s="374" t="s">
        <v>2337</v>
      </c>
      <c r="B1" s="374" t="s">
        <v>2337</v>
      </c>
      <c r="C1" s="374" t="s">
        <v>2337</v>
      </c>
      <c r="D1" s="374" t="s">
        <v>2337</v>
      </c>
      <c r="E1" s="374" t="s">
        <v>2337</v>
      </c>
      <c r="F1" s="374" t="s">
        <v>2337</v>
      </c>
      <c r="G1" s="374" t="s">
        <v>2337</v>
      </c>
      <c r="H1" s="374"/>
      <c r="I1" s="374" t="s">
        <v>2337</v>
      </c>
      <c r="J1" s="504" t="s">
        <v>2337</v>
      </c>
      <c r="K1" s="374" t="s">
        <v>2337</v>
      </c>
      <c r="L1" s="506" t="s">
        <v>2337</v>
      </c>
      <c r="M1" s="374" t="s">
        <v>2337</v>
      </c>
      <c r="N1" s="374" t="s">
        <v>2338</v>
      </c>
      <c r="O1" s="374" t="s">
        <v>2338</v>
      </c>
      <c r="P1" s="374" t="s">
        <v>2338</v>
      </c>
      <c r="Q1" s="375" t="s">
        <v>2332</v>
      </c>
      <c r="R1" s="375" t="s">
        <v>2332</v>
      </c>
      <c r="S1" s="375" t="s">
        <v>2332</v>
      </c>
      <c r="T1" s="375" t="s">
        <v>2332</v>
      </c>
      <c r="U1" s="375" t="s">
        <v>2332</v>
      </c>
      <c r="V1" s="375" t="s">
        <v>2332</v>
      </c>
      <c r="W1" s="375" t="s">
        <v>2332</v>
      </c>
      <c r="X1" s="375" t="s">
        <v>2332</v>
      </c>
      <c r="Y1" s="375" t="s">
        <v>2332</v>
      </c>
      <c r="Z1" s="375" t="s">
        <v>2332</v>
      </c>
      <c r="AA1" s="375" t="s">
        <v>2332</v>
      </c>
      <c r="AB1" s="375" t="s">
        <v>2332</v>
      </c>
      <c r="AC1" s="375" t="s">
        <v>2332</v>
      </c>
      <c r="AD1" s="375" t="s">
        <v>2332</v>
      </c>
      <c r="AE1" s="375" t="s">
        <v>2332</v>
      </c>
      <c r="AF1" s="375" t="s">
        <v>2332</v>
      </c>
      <c r="AG1" s="376" t="s">
        <v>2332</v>
      </c>
      <c r="AJ1" s="374" t="s">
        <v>2337</v>
      </c>
      <c r="AK1" s="374" t="s">
        <v>2337</v>
      </c>
      <c r="AL1" s="374" t="s">
        <v>2337</v>
      </c>
      <c r="AM1" s="374" t="s">
        <v>2337</v>
      </c>
      <c r="AO1" s="384" t="s">
        <v>2339</v>
      </c>
      <c r="AR1" s="376" t="s">
        <v>2332</v>
      </c>
    </row>
    <row r="2" spans="1:44" s="384" customFormat="1" ht="11.25" x14ac:dyDescent="0.2">
      <c r="A2" s="563" t="s">
        <v>2340</v>
      </c>
      <c r="B2" s="378" t="s">
        <v>2341</v>
      </c>
      <c r="C2" s="378" t="s">
        <v>2342</v>
      </c>
      <c r="D2" s="378" t="s">
        <v>2343</v>
      </c>
      <c r="E2" s="378" t="s">
        <v>2344</v>
      </c>
      <c r="F2" s="378" t="s">
        <v>2202</v>
      </c>
      <c r="G2" s="378" t="s">
        <v>2345</v>
      </c>
      <c r="H2" s="378" t="s">
        <v>2346</v>
      </c>
      <c r="I2" s="378" t="s">
        <v>2346</v>
      </c>
      <c r="J2" s="505" t="s">
        <v>2347</v>
      </c>
      <c r="K2" s="379" t="s">
        <v>2348</v>
      </c>
      <c r="L2" s="507" t="s">
        <v>2349</v>
      </c>
      <c r="M2" s="379" t="s">
        <v>2350</v>
      </c>
      <c r="N2" s="379" t="s">
        <v>2351</v>
      </c>
      <c r="O2" s="379" t="s">
        <v>2352</v>
      </c>
      <c r="P2" s="379" t="s">
        <v>1802</v>
      </c>
      <c r="Q2" s="380" t="s">
        <v>2353</v>
      </c>
      <c r="R2" s="381" t="s">
        <v>2354</v>
      </c>
      <c r="S2" s="380" t="s">
        <v>2355</v>
      </c>
      <c r="T2" s="381" t="s">
        <v>2356</v>
      </c>
      <c r="U2" s="381" t="s">
        <v>2357</v>
      </c>
      <c r="V2" s="381" t="s">
        <v>2358</v>
      </c>
      <c r="W2" s="381" t="s">
        <v>2359</v>
      </c>
      <c r="X2" s="382" t="s">
        <v>2360</v>
      </c>
      <c r="Y2" s="381" t="s">
        <v>2361</v>
      </c>
      <c r="Z2" s="381" t="s">
        <v>2362</v>
      </c>
      <c r="AA2" s="381" t="s">
        <v>2363</v>
      </c>
      <c r="AB2" s="381" t="s">
        <v>2364</v>
      </c>
      <c r="AC2" s="381" t="s">
        <v>154</v>
      </c>
      <c r="AD2" s="381" t="s">
        <v>155</v>
      </c>
      <c r="AE2" s="381" t="s">
        <v>2365</v>
      </c>
      <c r="AF2" s="381" t="s">
        <v>2366</v>
      </c>
      <c r="AG2" s="383" t="s">
        <v>2367</v>
      </c>
      <c r="AH2" s="381" t="s">
        <v>2368</v>
      </c>
      <c r="AI2" s="381" t="s">
        <v>2369</v>
      </c>
      <c r="AJ2" s="379" t="s">
        <v>2350</v>
      </c>
      <c r="AK2" s="379" t="s">
        <v>2350</v>
      </c>
      <c r="AL2" s="379" t="s">
        <v>2350</v>
      </c>
      <c r="AM2" s="379" t="s">
        <v>2350</v>
      </c>
      <c r="AN2" s="433" t="s">
        <v>2370</v>
      </c>
      <c r="AO2" s="480" t="s">
        <v>2371</v>
      </c>
      <c r="AP2" s="433" t="s">
        <v>2197</v>
      </c>
      <c r="AQ2" s="433" t="s">
        <v>2372</v>
      </c>
      <c r="AR2" s="381" t="s">
        <v>160</v>
      </c>
    </row>
    <row r="3" spans="1:44" s="387" customFormat="1" ht="11.25" x14ac:dyDescent="0.2">
      <c r="A3" s="385" t="s">
        <v>36</v>
      </c>
      <c r="B3" s="385" t="s">
        <v>36</v>
      </c>
      <c r="C3" s="385" t="s">
        <v>36</v>
      </c>
      <c r="D3" s="385" t="s">
        <v>36</v>
      </c>
      <c r="E3" s="385" t="s">
        <v>36</v>
      </c>
      <c r="F3" s="385" t="s">
        <v>36</v>
      </c>
      <c r="G3" s="385" t="s">
        <v>36</v>
      </c>
      <c r="H3" s="385" t="s">
        <v>36</v>
      </c>
      <c r="I3" s="385" t="s">
        <v>36</v>
      </c>
      <c r="J3" s="386" t="s">
        <v>36</v>
      </c>
      <c r="K3" s="509" t="s">
        <v>36</v>
      </c>
      <c r="L3" s="508" t="s">
        <v>36</v>
      </c>
      <c r="M3" s="385" t="s">
        <v>36</v>
      </c>
      <c r="N3" s="385" t="s">
        <v>36</v>
      </c>
      <c r="O3" s="385" t="s">
        <v>36</v>
      </c>
      <c r="P3" s="385" t="s">
        <v>36</v>
      </c>
      <c r="Q3" s="385" t="s">
        <v>36</v>
      </c>
      <c r="R3" s="385" t="s">
        <v>36</v>
      </c>
      <c r="S3" s="385" t="s">
        <v>36</v>
      </c>
      <c r="T3" s="385" t="s">
        <v>36</v>
      </c>
      <c r="U3" s="385" t="s">
        <v>36</v>
      </c>
      <c r="V3" s="385" t="s">
        <v>36</v>
      </c>
      <c r="W3" s="385" t="s">
        <v>36</v>
      </c>
      <c r="X3" s="385" t="s">
        <v>36</v>
      </c>
      <c r="Y3" s="385" t="s">
        <v>36</v>
      </c>
      <c r="Z3" s="385" t="s">
        <v>36</v>
      </c>
      <c r="AA3" s="385" t="s">
        <v>36</v>
      </c>
      <c r="AB3" s="385" t="s">
        <v>36</v>
      </c>
      <c r="AC3" s="385" t="s">
        <v>36</v>
      </c>
      <c r="AD3" s="385" t="s">
        <v>36</v>
      </c>
      <c r="AE3" s="385" t="s">
        <v>36</v>
      </c>
      <c r="AF3" s="385" t="s">
        <v>36</v>
      </c>
      <c r="AG3" s="386" t="s">
        <v>36</v>
      </c>
      <c r="AH3" s="387" t="s">
        <v>35</v>
      </c>
      <c r="AI3" s="401" t="s">
        <v>35</v>
      </c>
      <c r="AJ3" s="385" t="s">
        <v>35</v>
      </c>
      <c r="AK3" s="385" t="s">
        <v>35</v>
      </c>
      <c r="AL3" s="385" t="s">
        <v>35</v>
      </c>
      <c r="AM3" s="385" t="s">
        <v>35</v>
      </c>
      <c r="AN3" s="432" t="s">
        <v>35</v>
      </c>
      <c r="AO3" s="481" t="s">
        <v>35</v>
      </c>
      <c r="AP3" s="481" t="s">
        <v>35</v>
      </c>
      <c r="AQ3" s="432" t="s">
        <v>35</v>
      </c>
      <c r="AR3" s="385" t="s">
        <v>36</v>
      </c>
    </row>
    <row r="4" spans="1:44" ht="11.25" x14ac:dyDescent="0.2">
      <c r="A4" s="388" t="s">
        <v>2373</v>
      </c>
      <c r="B4" s="389" t="s">
        <v>2374</v>
      </c>
      <c r="C4" s="390">
        <v>910</v>
      </c>
      <c r="D4" s="391" t="s">
        <v>2375</v>
      </c>
      <c r="E4" s="389" t="s">
        <v>2376</v>
      </c>
      <c r="F4" s="389" t="s">
        <v>113</v>
      </c>
      <c r="G4" s="392" t="s">
        <v>2377</v>
      </c>
      <c r="H4" s="391" t="s">
        <v>2378</v>
      </c>
      <c r="I4" s="391" t="s">
        <v>2378</v>
      </c>
      <c r="J4" s="390" t="s">
        <v>2379</v>
      </c>
      <c r="K4" s="389" t="s">
        <v>2379</v>
      </c>
      <c r="L4" s="394" t="s">
        <v>2380</v>
      </c>
      <c r="M4" s="389" t="s">
        <v>2381</v>
      </c>
      <c r="N4" s="391" t="s">
        <v>2382</v>
      </c>
      <c r="O4" s="389">
        <v>1</v>
      </c>
      <c r="P4" s="389" t="s">
        <v>2383</v>
      </c>
      <c r="Q4" s="391" t="s">
        <v>2384</v>
      </c>
      <c r="R4" s="389" t="s">
        <v>2385</v>
      </c>
      <c r="S4" s="389" t="s">
        <v>2386</v>
      </c>
      <c r="T4" s="391" t="s">
        <v>2387</v>
      </c>
      <c r="U4" s="389" t="s">
        <v>2388</v>
      </c>
      <c r="V4" s="389" t="s">
        <v>2389</v>
      </c>
      <c r="W4" s="389" t="s">
        <v>2390</v>
      </c>
      <c r="X4" s="393" t="s">
        <v>2391</v>
      </c>
      <c r="Y4" s="389" t="s">
        <v>2392</v>
      </c>
      <c r="Z4" s="389" t="s">
        <v>2382</v>
      </c>
      <c r="AA4" s="391" t="s">
        <v>2393</v>
      </c>
      <c r="AB4" s="389" t="s">
        <v>2394</v>
      </c>
      <c r="AC4" s="389" t="s">
        <v>2395</v>
      </c>
      <c r="AD4" s="389" t="s">
        <v>2396</v>
      </c>
      <c r="AE4" s="389" t="s">
        <v>2397</v>
      </c>
      <c r="AF4" s="389" t="s">
        <v>2398</v>
      </c>
      <c r="AG4" s="390" t="s">
        <v>2382</v>
      </c>
      <c r="AH4" s="391" t="s">
        <v>2399</v>
      </c>
      <c r="AI4" s="391" t="s">
        <v>2400</v>
      </c>
      <c r="AJ4" s="389" t="s">
        <v>89</v>
      </c>
      <c r="AK4" s="389" t="s">
        <v>90</v>
      </c>
      <c r="AL4" s="389" t="s">
        <v>91</v>
      </c>
      <c r="AM4" s="389" t="s">
        <v>88</v>
      </c>
      <c r="AN4" s="389" t="s">
        <v>2005</v>
      </c>
      <c r="AO4" s="390" t="s">
        <v>2401</v>
      </c>
      <c r="AP4" s="390" t="s">
        <v>112</v>
      </c>
      <c r="AQ4" s="391" t="s">
        <v>2402</v>
      </c>
      <c r="AR4" s="391" t="s">
        <v>160</v>
      </c>
    </row>
    <row r="5" spans="1:44" ht="11.25" x14ac:dyDescent="0.2">
      <c r="A5" s="388" t="s">
        <v>2403</v>
      </c>
      <c r="B5" s="389" t="s">
        <v>2404</v>
      </c>
      <c r="C5" s="390">
        <v>950</v>
      </c>
      <c r="D5" s="389" t="s">
        <v>2405</v>
      </c>
      <c r="E5" s="389" t="s">
        <v>2406</v>
      </c>
      <c r="F5" s="389" t="s">
        <v>2407</v>
      </c>
      <c r="G5" s="501">
        <v>0.06</v>
      </c>
      <c r="H5" s="391" t="s">
        <v>2408</v>
      </c>
      <c r="I5" s="391" t="s">
        <v>2409</v>
      </c>
      <c r="J5" s="390" t="s">
        <v>2410</v>
      </c>
      <c r="K5" s="389" t="s">
        <v>2411</v>
      </c>
      <c r="L5" s="394" t="s">
        <v>2412</v>
      </c>
      <c r="M5" s="389" t="s">
        <v>2413</v>
      </c>
      <c r="N5" s="391" t="s">
        <v>2414</v>
      </c>
      <c r="O5" s="389">
        <v>2</v>
      </c>
      <c r="P5" s="389" t="s">
        <v>2415</v>
      </c>
      <c r="Q5" s="389" t="s">
        <v>2416</v>
      </c>
      <c r="R5" s="389" t="s">
        <v>2417</v>
      </c>
      <c r="S5" s="389" t="s">
        <v>2418</v>
      </c>
      <c r="T5" s="390" t="s">
        <v>2419</v>
      </c>
      <c r="U5" s="389" t="s">
        <v>2420</v>
      </c>
      <c r="V5" s="394" t="s">
        <v>2421</v>
      </c>
      <c r="W5" s="389" t="s">
        <v>2422</v>
      </c>
      <c r="X5" s="393" t="s">
        <v>2423</v>
      </c>
      <c r="Y5" s="389" t="s">
        <v>2424</v>
      </c>
      <c r="Z5" s="389" t="s">
        <v>2414</v>
      </c>
      <c r="AA5" s="389" t="s">
        <v>2425</v>
      </c>
      <c r="AB5" s="389" t="s">
        <v>2426</v>
      </c>
      <c r="AC5" s="389" t="s">
        <v>2427</v>
      </c>
      <c r="AD5" s="389" t="s">
        <v>2428</v>
      </c>
      <c r="AE5" s="389" t="s">
        <v>2429</v>
      </c>
      <c r="AF5" s="389" t="s">
        <v>2430</v>
      </c>
      <c r="AH5" s="389" t="s">
        <v>2431</v>
      </c>
      <c r="AI5" s="389" t="s">
        <v>2432</v>
      </c>
      <c r="AJ5" s="389" t="s">
        <v>90</v>
      </c>
      <c r="AK5" s="389" t="s">
        <v>91</v>
      </c>
      <c r="AL5" s="389"/>
      <c r="AM5" s="389" t="s">
        <v>2433</v>
      </c>
      <c r="AN5" s="389" t="s">
        <v>1895</v>
      </c>
      <c r="AO5" s="390" t="s">
        <v>2434</v>
      </c>
      <c r="AP5" s="390" t="s">
        <v>88</v>
      </c>
      <c r="AQ5" s="389" t="s">
        <v>2435</v>
      </c>
    </row>
    <row r="6" spans="1:44" ht="11.25" x14ac:dyDescent="0.2">
      <c r="A6" s="388" t="s">
        <v>2436</v>
      </c>
      <c r="B6" s="389" t="s">
        <v>2437</v>
      </c>
      <c r="C6" s="390">
        <v>200</v>
      </c>
      <c r="D6" s="389" t="s">
        <v>2438</v>
      </c>
      <c r="E6" s="389" t="s">
        <v>2439</v>
      </c>
      <c r="F6" s="389" t="s">
        <v>2440</v>
      </c>
      <c r="G6" s="501">
        <v>0.12</v>
      </c>
      <c r="H6" s="389" t="s">
        <v>2441</v>
      </c>
      <c r="I6" s="391" t="s">
        <v>2408</v>
      </c>
      <c r="J6" s="390" t="s">
        <v>2442</v>
      </c>
      <c r="K6" s="389" t="s">
        <v>2443</v>
      </c>
      <c r="L6" s="394" t="s">
        <v>2444</v>
      </c>
      <c r="M6" s="389" t="s">
        <v>2445</v>
      </c>
      <c r="O6" s="390">
        <v>3</v>
      </c>
      <c r="P6" s="389" t="s">
        <v>2446</v>
      </c>
      <c r="Q6" s="389" t="s">
        <v>2447</v>
      </c>
      <c r="R6" s="389" t="s">
        <v>2448</v>
      </c>
      <c r="S6" s="389" t="s">
        <v>2449</v>
      </c>
      <c r="T6" s="390" t="s">
        <v>2450</v>
      </c>
      <c r="U6" s="389" t="s">
        <v>2451</v>
      </c>
      <c r="V6" s="394" t="s">
        <v>2452</v>
      </c>
      <c r="W6" s="389" t="s">
        <v>2453</v>
      </c>
      <c r="X6" s="393" t="s">
        <v>2454</v>
      </c>
      <c r="Y6" s="389" t="s">
        <v>2455</v>
      </c>
      <c r="Z6" s="389" t="s">
        <v>2456</v>
      </c>
      <c r="AA6" s="389" t="s">
        <v>2457</v>
      </c>
      <c r="AC6" s="389" t="s">
        <v>2458</v>
      </c>
      <c r="AD6" s="389" t="s">
        <v>2459</v>
      </c>
      <c r="AH6" s="389" t="s">
        <v>2460</v>
      </c>
      <c r="AJ6" s="389" t="s">
        <v>91</v>
      </c>
      <c r="AM6" s="389" t="s">
        <v>91</v>
      </c>
      <c r="AO6" s="390" t="s">
        <v>2461</v>
      </c>
      <c r="AP6" s="390" t="s">
        <v>89</v>
      </c>
      <c r="AQ6" s="389" t="s">
        <v>2462</v>
      </c>
    </row>
    <row r="7" spans="1:44" ht="11.25" x14ac:dyDescent="0.2">
      <c r="A7" s="388" t="s">
        <v>2463</v>
      </c>
      <c r="B7" s="389" t="s">
        <v>2464</v>
      </c>
      <c r="C7" s="395"/>
      <c r="D7" s="389" t="s">
        <v>2465</v>
      </c>
      <c r="E7" s="389" t="s">
        <v>2466</v>
      </c>
      <c r="F7" s="395"/>
      <c r="G7" s="501">
        <v>0.25</v>
      </c>
      <c r="H7" s="389" t="s">
        <v>2467</v>
      </c>
      <c r="I7" s="389" t="s">
        <v>2441</v>
      </c>
      <c r="J7" s="395"/>
      <c r="L7" s="395"/>
      <c r="M7" s="389" t="s">
        <v>2468</v>
      </c>
      <c r="O7" s="395"/>
      <c r="P7" s="389" t="s">
        <v>2469</v>
      </c>
      <c r="Q7" s="389" t="s">
        <v>2470</v>
      </c>
      <c r="R7" s="389" t="s">
        <v>182</v>
      </c>
      <c r="S7" s="389" t="s">
        <v>2471</v>
      </c>
      <c r="T7" s="390" t="s">
        <v>2472</v>
      </c>
      <c r="U7" s="389" t="s">
        <v>2473</v>
      </c>
      <c r="V7" s="394" t="s">
        <v>2474</v>
      </c>
      <c r="W7" s="389" t="s">
        <v>2475</v>
      </c>
      <c r="X7" s="393" t="s">
        <v>2476</v>
      </c>
      <c r="Y7" s="389" t="s">
        <v>2477</v>
      </c>
      <c r="AD7" s="389" t="s">
        <v>2478</v>
      </c>
      <c r="AH7" s="389" t="s">
        <v>2479</v>
      </c>
      <c r="AO7" s="390" t="s">
        <v>2480</v>
      </c>
      <c r="AP7" s="390" t="s">
        <v>90</v>
      </c>
      <c r="AQ7" s="389" t="s">
        <v>2481</v>
      </c>
      <c r="AR7" s="535"/>
    </row>
    <row r="8" spans="1:44" ht="11.25" x14ac:dyDescent="0.2">
      <c r="A8" s="388" t="s">
        <v>2482</v>
      </c>
      <c r="B8" s="395"/>
      <c r="C8" s="395"/>
      <c r="D8" s="389" t="s">
        <v>2483</v>
      </c>
      <c r="E8" s="389" t="s">
        <v>2484</v>
      </c>
      <c r="F8" s="395"/>
      <c r="G8" s="395"/>
      <c r="H8" s="389" t="s">
        <v>2485</v>
      </c>
      <c r="I8" s="389" t="s">
        <v>2467</v>
      </c>
      <c r="J8" s="395"/>
      <c r="K8" s="395"/>
      <c r="L8" s="395"/>
      <c r="M8" s="395"/>
      <c r="O8" s="395"/>
      <c r="P8" s="466" t="s">
        <v>2486</v>
      </c>
      <c r="Q8" s="389" t="s">
        <v>181</v>
      </c>
      <c r="R8" s="389" t="s">
        <v>2487</v>
      </c>
      <c r="S8" s="389" t="s">
        <v>183</v>
      </c>
      <c r="T8" s="390" t="s">
        <v>2488</v>
      </c>
      <c r="U8" s="389" t="s">
        <v>2489</v>
      </c>
      <c r="V8" s="389" t="s">
        <v>2456</v>
      </c>
      <c r="W8" s="389" t="s">
        <v>2456</v>
      </c>
      <c r="X8" s="396" t="s">
        <v>2490</v>
      </c>
      <c r="Y8" s="389" t="s">
        <v>2456</v>
      </c>
      <c r="AD8" s="389" t="s">
        <v>2491</v>
      </c>
      <c r="AH8" s="389" t="s">
        <v>2492</v>
      </c>
      <c r="AP8" s="390" t="s">
        <v>91</v>
      </c>
      <c r="AQ8" s="389" t="s">
        <v>2493</v>
      </c>
    </row>
    <row r="9" spans="1:44" ht="11.25" x14ac:dyDescent="0.2">
      <c r="A9" s="388" t="s">
        <v>2494</v>
      </c>
      <c r="B9" s="395"/>
      <c r="C9" s="395"/>
      <c r="D9" s="389" t="s">
        <v>2495</v>
      </c>
      <c r="E9" s="389" t="s">
        <v>2496</v>
      </c>
      <c r="F9" s="395"/>
      <c r="G9" s="395"/>
      <c r="H9" s="389" t="s">
        <v>2497</v>
      </c>
      <c r="I9" s="389" t="s">
        <v>2497</v>
      </c>
      <c r="J9" s="395"/>
      <c r="K9" s="395"/>
      <c r="L9" s="395"/>
      <c r="M9" s="395"/>
      <c r="P9" s="389" t="s">
        <v>2498</v>
      </c>
      <c r="Q9" s="394" t="s">
        <v>2499</v>
      </c>
      <c r="R9" s="389" t="s">
        <v>2500</v>
      </c>
      <c r="S9" s="389" t="s">
        <v>2501</v>
      </c>
      <c r="T9" s="390" t="s">
        <v>2502</v>
      </c>
      <c r="U9" s="389" t="s">
        <v>2503</v>
      </c>
      <c r="X9" s="393" t="s">
        <v>2504</v>
      </c>
      <c r="AD9" s="389" t="s">
        <v>2505</v>
      </c>
      <c r="AH9" s="389" t="s">
        <v>2506</v>
      </c>
      <c r="AQ9" s="389" t="s">
        <v>2507</v>
      </c>
    </row>
    <row r="10" spans="1:44" ht="11.25" x14ac:dyDescent="0.2">
      <c r="A10" s="395"/>
      <c r="B10" s="395"/>
      <c r="C10" s="395"/>
      <c r="D10" s="395"/>
      <c r="E10" s="395"/>
      <c r="F10" s="395"/>
      <c r="G10" s="395"/>
      <c r="H10" s="389" t="s">
        <v>2508</v>
      </c>
      <c r="I10" s="389" t="s">
        <v>2508</v>
      </c>
      <c r="J10" s="395"/>
      <c r="K10" s="395"/>
      <c r="L10" s="395"/>
      <c r="M10" s="395"/>
      <c r="Q10" s="389" t="s">
        <v>2509</v>
      </c>
      <c r="R10" s="389" t="s">
        <v>2510</v>
      </c>
      <c r="S10" s="389" t="s">
        <v>2511</v>
      </c>
      <c r="U10" s="389" t="s">
        <v>2512</v>
      </c>
      <c r="X10" s="393" t="s">
        <v>2513</v>
      </c>
      <c r="AD10" s="389" t="s">
        <v>2514</v>
      </c>
      <c r="AH10" s="389" t="s">
        <v>2515</v>
      </c>
      <c r="AQ10" s="389" t="s">
        <v>2516</v>
      </c>
    </row>
    <row r="11" spans="1:44" ht="11.25" x14ac:dyDescent="0.2">
      <c r="A11" s="395"/>
      <c r="B11" s="395"/>
      <c r="C11" s="395"/>
      <c r="D11" s="395"/>
      <c r="E11" s="395"/>
      <c r="F11" s="395"/>
      <c r="G11" s="395"/>
      <c r="H11" s="389" t="s">
        <v>2517</v>
      </c>
      <c r="I11" s="389" t="s">
        <v>2517</v>
      </c>
      <c r="J11" s="395"/>
      <c r="K11" s="395"/>
      <c r="L11" s="395"/>
      <c r="M11" s="395"/>
      <c r="Q11" s="389" t="s">
        <v>2518</v>
      </c>
      <c r="R11" s="389" t="s">
        <v>2519</v>
      </c>
      <c r="S11" s="377"/>
      <c r="U11" s="389" t="s">
        <v>2520</v>
      </c>
      <c r="X11" s="393" t="s">
        <v>2521</v>
      </c>
      <c r="AH11" s="389" t="s">
        <v>2522</v>
      </c>
      <c r="AQ11" s="389" t="s">
        <v>2523</v>
      </c>
    </row>
    <row r="12" spans="1:44" ht="11.25" x14ac:dyDescent="0.2">
      <c r="A12" s="395"/>
      <c r="B12" s="395"/>
      <c r="C12" s="395"/>
      <c r="D12" s="395"/>
      <c r="E12" s="395"/>
      <c r="F12" s="395"/>
      <c r="G12" s="395"/>
      <c r="H12" s="389" t="s">
        <v>2524</v>
      </c>
      <c r="I12" s="389" t="s">
        <v>2524</v>
      </c>
      <c r="J12" s="395"/>
      <c r="K12" s="395"/>
      <c r="L12" s="395"/>
      <c r="M12" s="395"/>
      <c r="Q12" s="389" t="s">
        <v>2525</v>
      </c>
      <c r="R12" s="389" t="s">
        <v>2526</v>
      </c>
      <c r="S12" s="377"/>
      <c r="X12" s="393" t="s">
        <v>2527</v>
      </c>
      <c r="AH12" s="389" t="s">
        <v>2528</v>
      </c>
      <c r="AQ12" s="389" t="s">
        <v>2529</v>
      </c>
    </row>
    <row r="13" spans="1:44" ht="11.25" x14ac:dyDescent="0.2">
      <c r="A13" s="395"/>
      <c r="B13" s="395"/>
      <c r="C13" s="395"/>
      <c r="D13" s="395"/>
      <c r="E13" s="395"/>
      <c r="F13" s="395"/>
      <c r="G13" s="395"/>
      <c r="H13" s="389" t="s">
        <v>2530</v>
      </c>
      <c r="I13" s="389" t="s">
        <v>2530</v>
      </c>
      <c r="J13" s="395"/>
      <c r="K13" s="395"/>
      <c r="L13" s="395"/>
      <c r="M13" s="395"/>
      <c r="Q13" s="389" t="s">
        <v>2531</v>
      </c>
      <c r="R13" s="377"/>
      <c r="S13" s="377"/>
      <c r="AH13" s="389" t="s">
        <v>2532</v>
      </c>
      <c r="AQ13" s="389" t="s">
        <v>2533</v>
      </c>
    </row>
    <row r="14" spans="1:44" ht="11.25" x14ac:dyDescent="0.2">
      <c r="A14" s="395"/>
      <c r="B14" s="395"/>
      <c r="C14" s="395"/>
      <c r="D14" s="395"/>
      <c r="E14" s="395"/>
      <c r="F14" s="395"/>
      <c r="G14" s="395"/>
      <c r="H14" s="389" t="s">
        <v>2534</v>
      </c>
      <c r="I14" s="389" t="s">
        <v>2534</v>
      </c>
      <c r="J14" s="395"/>
      <c r="K14" s="395"/>
      <c r="L14" s="395"/>
      <c r="M14" s="395"/>
      <c r="Q14" s="389" t="s">
        <v>2535</v>
      </c>
      <c r="R14" s="377"/>
      <c r="S14" s="377"/>
      <c r="AH14" s="389" t="s">
        <v>2536</v>
      </c>
      <c r="AQ14" s="389" t="s">
        <v>2537</v>
      </c>
    </row>
    <row r="15" spans="1:44" ht="11.25" x14ac:dyDescent="0.2">
      <c r="A15" s="395"/>
      <c r="B15" s="395"/>
      <c r="C15" s="395"/>
      <c r="D15" s="395"/>
      <c r="E15" s="395"/>
      <c r="F15" s="395"/>
      <c r="G15" s="395"/>
      <c r="H15" s="389" t="s">
        <v>2538</v>
      </c>
      <c r="I15" s="389" t="s">
        <v>2538</v>
      </c>
      <c r="J15" s="395"/>
      <c r="K15" s="395"/>
      <c r="L15" s="395"/>
      <c r="M15" s="395"/>
      <c r="Q15" s="389" t="s">
        <v>2539</v>
      </c>
      <c r="R15" s="377"/>
      <c r="S15" s="377"/>
      <c r="AH15" s="389" t="s">
        <v>2540</v>
      </c>
      <c r="AQ15" s="389" t="s">
        <v>2541</v>
      </c>
    </row>
    <row r="16" spans="1:44" ht="11.25" x14ac:dyDescent="0.2">
      <c r="A16" s="395"/>
      <c r="B16" s="395"/>
      <c r="C16" s="395"/>
      <c r="D16" s="395"/>
      <c r="E16" s="395"/>
      <c r="F16" s="395"/>
      <c r="G16" s="395"/>
      <c r="H16" s="389" t="s">
        <v>2542</v>
      </c>
      <c r="I16" s="389" t="s">
        <v>2542</v>
      </c>
      <c r="J16" s="395"/>
      <c r="K16" s="395"/>
      <c r="L16" s="395"/>
      <c r="M16" s="395"/>
      <c r="Q16" s="389" t="s">
        <v>2543</v>
      </c>
      <c r="R16" s="377"/>
      <c r="S16" s="377"/>
      <c r="AH16" s="389" t="s">
        <v>2544</v>
      </c>
      <c r="AQ16" s="389" t="s">
        <v>2545</v>
      </c>
    </row>
    <row r="17" spans="1:44" ht="11.25" x14ac:dyDescent="0.2">
      <c r="A17" s="395"/>
      <c r="B17" s="395"/>
      <c r="C17" s="395"/>
      <c r="D17" s="395"/>
      <c r="E17" s="395"/>
      <c r="F17" s="395"/>
      <c r="G17" s="395"/>
      <c r="H17" s="389" t="s">
        <v>2546</v>
      </c>
      <c r="I17" s="389" t="s">
        <v>2546</v>
      </c>
      <c r="J17" s="395"/>
      <c r="K17" s="395"/>
      <c r="L17" s="395"/>
      <c r="M17" s="395"/>
      <c r="Q17" s="389" t="s">
        <v>2547</v>
      </c>
      <c r="R17" s="377"/>
      <c r="S17" s="377"/>
      <c r="AH17" s="389" t="s">
        <v>2548</v>
      </c>
      <c r="AQ17" s="389" t="s">
        <v>2549</v>
      </c>
    </row>
    <row r="18" spans="1:44" ht="11.25" x14ac:dyDescent="0.2">
      <c r="A18" s="395"/>
      <c r="B18" s="395"/>
      <c r="C18" s="395"/>
      <c r="D18" s="395"/>
      <c r="E18" s="395"/>
      <c r="F18" s="395"/>
      <c r="G18" s="395"/>
      <c r="H18" s="389" t="s">
        <v>2550</v>
      </c>
      <c r="I18" s="389" t="s">
        <v>2550</v>
      </c>
      <c r="J18" s="395"/>
      <c r="K18" s="395"/>
      <c r="L18" s="395"/>
      <c r="M18" s="395"/>
      <c r="Q18" s="389" t="s">
        <v>2551</v>
      </c>
      <c r="R18" s="377"/>
      <c r="S18" s="377"/>
      <c r="AH18" s="389" t="s">
        <v>2552</v>
      </c>
      <c r="AQ18" s="389" t="s">
        <v>2553</v>
      </c>
    </row>
    <row r="19" spans="1:44" ht="11.25" x14ac:dyDescent="0.2">
      <c r="A19" s="395"/>
      <c r="B19" s="395"/>
      <c r="C19" s="395"/>
      <c r="D19" s="395"/>
      <c r="E19" s="395"/>
      <c r="F19" s="395"/>
      <c r="G19" s="395"/>
      <c r="H19" s="389" t="s">
        <v>2554</v>
      </c>
      <c r="I19" s="389" t="s">
        <v>2554</v>
      </c>
      <c r="J19" s="395"/>
      <c r="K19" s="395"/>
      <c r="L19" s="395"/>
      <c r="M19" s="395"/>
      <c r="Q19" s="389"/>
      <c r="R19" s="377"/>
      <c r="S19" s="377"/>
      <c r="AH19" s="389" t="s">
        <v>2555</v>
      </c>
      <c r="AQ19" s="389" t="s">
        <v>2556</v>
      </c>
    </row>
    <row r="20" spans="1:44" ht="11.25" x14ac:dyDescent="0.2">
      <c r="A20" s="395"/>
      <c r="B20" s="395"/>
      <c r="C20" s="395"/>
      <c r="D20" s="395"/>
      <c r="E20" s="395"/>
      <c r="F20" s="395"/>
      <c r="G20" s="395"/>
      <c r="H20" s="389" t="s">
        <v>2557</v>
      </c>
      <c r="I20" s="389" t="s">
        <v>2557</v>
      </c>
      <c r="J20" s="395"/>
      <c r="K20" s="395"/>
      <c r="L20" s="395"/>
      <c r="M20" s="395"/>
      <c r="Q20" s="389"/>
      <c r="R20" s="377"/>
      <c r="S20" s="377"/>
      <c r="AH20" s="389" t="s">
        <v>2558</v>
      </c>
      <c r="AQ20" s="389" t="s">
        <v>2559</v>
      </c>
    </row>
    <row r="21" spans="1:44" ht="11.25" x14ac:dyDescent="0.2">
      <c r="A21" s="395"/>
      <c r="B21" s="395"/>
      <c r="C21" s="395"/>
      <c r="D21" s="395"/>
      <c r="E21" s="395"/>
      <c r="F21" s="395"/>
      <c r="G21" s="395"/>
      <c r="H21" s="389" t="s">
        <v>2560</v>
      </c>
      <c r="I21" s="389" t="s">
        <v>2560</v>
      </c>
      <c r="J21" s="395"/>
      <c r="K21" s="395"/>
      <c r="L21" s="395"/>
      <c r="M21" s="395"/>
      <c r="Q21" s="389"/>
      <c r="R21" s="377"/>
      <c r="S21" s="377"/>
      <c r="AH21" s="389" t="s">
        <v>2561</v>
      </c>
      <c r="AQ21" s="389" t="s">
        <v>2562</v>
      </c>
    </row>
    <row r="22" spans="1:44" ht="11.25" x14ac:dyDescent="0.2">
      <c r="A22" s="395"/>
      <c r="B22" s="395"/>
      <c r="C22" s="395"/>
      <c r="D22" s="395"/>
      <c r="E22" s="395"/>
      <c r="F22" s="395"/>
      <c r="G22" s="395"/>
      <c r="H22" s="389" t="s">
        <v>2563</v>
      </c>
      <c r="I22" s="389" t="s">
        <v>2563</v>
      </c>
      <c r="J22" s="395"/>
      <c r="K22" s="395"/>
      <c r="L22" s="395"/>
      <c r="M22" s="395"/>
      <c r="Q22" s="389"/>
      <c r="R22" s="377"/>
      <c r="S22" s="377"/>
      <c r="AH22" s="389" t="s">
        <v>2564</v>
      </c>
      <c r="AQ22" s="389" t="s">
        <v>2482</v>
      </c>
    </row>
    <row r="23" spans="1:44" ht="11.25" x14ac:dyDescent="0.2">
      <c r="A23" s="395"/>
      <c r="B23" s="395"/>
      <c r="C23" s="395"/>
      <c r="D23" s="395"/>
      <c r="E23" s="395"/>
      <c r="F23" s="395"/>
      <c r="G23" s="395"/>
      <c r="H23" s="389" t="s">
        <v>2565</v>
      </c>
      <c r="I23" s="389" t="s">
        <v>2565</v>
      </c>
      <c r="J23" s="395"/>
      <c r="K23" s="395"/>
      <c r="L23" s="395"/>
      <c r="M23" s="395"/>
      <c r="Q23" s="389"/>
      <c r="R23" s="377"/>
      <c r="S23" s="377"/>
      <c r="AH23" s="389" t="s">
        <v>2566</v>
      </c>
      <c r="AQ23" s="389" t="s">
        <v>2567</v>
      </c>
    </row>
    <row r="24" spans="1:44" ht="11.25" x14ac:dyDescent="0.2">
      <c r="A24" s="395"/>
      <c r="B24" s="395"/>
      <c r="C24" s="395"/>
      <c r="D24" s="395"/>
      <c r="E24" s="395"/>
      <c r="F24" s="395"/>
      <c r="G24" s="395"/>
      <c r="H24" s="389" t="s">
        <v>2568</v>
      </c>
      <c r="I24" s="389" t="s">
        <v>2568</v>
      </c>
      <c r="J24" s="395"/>
      <c r="K24" s="395"/>
      <c r="L24" s="395"/>
      <c r="M24" s="395"/>
      <c r="Q24" s="389"/>
      <c r="R24" s="377"/>
      <c r="S24" s="377"/>
      <c r="AH24" s="389" t="s">
        <v>2569</v>
      </c>
      <c r="AQ24" s="389" t="s">
        <v>2570</v>
      </c>
    </row>
    <row r="25" spans="1:44" ht="11.25" x14ac:dyDescent="0.2">
      <c r="A25" s="395"/>
      <c r="B25" s="395"/>
      <c r="C25" s="395"/>
      <c r="D25" s="395"/>
      <c r="E25" s="395"/>
      <c r="F25" s="395"/>
      <c r="G25" s="395"/>
      <c r="H25" s="564" t="s">
        <v>2571</v>
      </c>
      <c r="I25" s="564" t="s">
        <v>2571</v>
      </c>
      <c r="J25" s="395"/>
      <c r="K25" s="395"/>
      <c r="L25" s="395"/>
      <c r="M25" s="395"/>
      <c r="Q25" s="389"/>
      <c r="R25" s="377"/>
      <c r="S25" s="377"/>
      <c r="AH25" s="389" t="s">
        <v>2572</v>
      </c>
      <c r="AQ25" s="389" t="s">
        <v>2573</v>
      </c>
    </row>
    <row r="26" spans="1:44" ht="11.25" x14ac:dyDescent="0.2">
      <c r="A26" s="395"/>
      <c r="B26" s="395"/>
      <c r="C26" s="395"/>
      <c r="D26" s="395"/>
      <c r="E26" s="395"/>
      <c r="F26" s="395"/>
      <c r="G26" s="395"/>
      <c r="H26" s="564" t="s">
        <v>2574</v>
      </c>
      <c r="I26" s="564" t="s">
        <v>2574</v>
      </c>
      <c r="J26" s="395"/>
      <c r="K26" s="395"/>
      <c r="L26" s="395"/>
      <c r="M26" s="395"/>
      <c r="Q26" s="389"/>
      <c r="R26" s="377"/>
      <c r="S26" s="377"/>
      <c r="AH26" s="389" t="s">
        <v>2575</v>
      </c>
      <c r="AQ26" s="389" t="s">
        <v>2576</v>
      </c>
    </row>
    <row r="27" spans="1:44" ht="11.25" x14ac:dyDescent="0.2">
      <c r="A27" s="395"/>
      <c r="B27" s="395"/>
      <c r="C27" s="395"/>
      <c r="D27" s="395"/>
      <c r="E27" s="395"/>
      <c r="F27" s="395"/>
      <c r="G27" s="395"/>
      <c r="H27" s="564" t="s">
        <v>2577</v>
      </c>
      <c r="I27" s="564" t="s">
        <v>2577</v>
      </c>
      <c r="J27" s="395"/>
      <c r="K27" s="395"/>
      <c r="L27" s="395"/>
      <c r="M27" s="395"/>
      <c r="Q27" s="389"/>
      <c r="R27" s="377"/>
      <c r="S27" s="377"/>
      <c r="AH27" s="389" t="s">
        <v>2578</v>
      </c>
      <c r="AQ27" s="389" t="s">
        <v>2579</v>
      </c>
    </row>
    <row r="28" spans="1:44" ht="11.25" x14ac:dyDescent="0.2">
      <c r="A28" s="395"/>
      <c r="B28" s="395"/>
      <c r="C28" s="395"/>
      <c r="D28" s="395"/>
      <c r="E28" s="395"/>
      <c r="F28" s="395"/>
      <c r="G28" s="395"/>
      <c r="H28" s="564" t="s">
        <v>2580</v>
      </c>
      <c r="I28" s="564" t="s">
        <v>2580</v>
      </c>
      <c r="J28" s="395"/>
      <c r="K28" s="395"/>
      <c r="L28" s="395"/>
      <c r="M28" s="395"/>
      <c r="Q28" s="389"/>
      <c r="R28" s="377"/>
      <c r="S28" s="377"/>
      <c r="AH28" s="389" t="s">
        <v>2581</v>
      </c>
      <c r="AQ28" s="389" t="s">
        <v>2582</v>
      </c>
    </row>
    <row r="29" spans="1:44" ht="11.25" x14ac:dyDescent="0.2">
      <c r="A29" s="395"/>
      <c r="B29" s="395"/>
      <c r="C29" s="395"/>
      <c r="D29" s="395"/>
      <c r="E29" s="395"/>
      <c r="F29" s="395"/>
      <c r="G29" s="395"/>
      <c r="H29" s="564" t="s">
        <v>2583</v>
      </c>
      <c r="I29" s="564" t="s">
        <v>2583</v>
      </c>
      <c r="J29" s="395"/>
      <c r="K29" s="395"/>
      <c r="L29" s="395"/>
      <c r="M29" s="395"/>
      <c r="Q29" s="389"/>
      <c r="R29" s="377"/>
      <c r="S29" s="377"/>
      <c r="AH29" s="389" t="s">
        <v>2584</v>
      </c>
      <c r="AQ29" s="389" t="s">
        <v>2585</v>
      </c>
    </row>
    <row r="30" spans="1:44" ht="11.25" x14ac:dyDescent="0.2">
      <c r="A30" s="395"/>
      <c r="B30" s="395"/>
      <c r="C30" s="395"/>
      <c r="D30" s="395"/>
      <c r="E30" s="395"/>
      <c r="F30" s="395"/>
      <c r="G30" s="395"/>
      <c r="H30" s="564" t="s">
        <v>2586</v>
      </c>
      <c r="I30" s="564" t="s">
        <v>2586</v>
      </c>
      <c r="J30" s="395"/>
      <c r="K30" s="395"/>
      <c r="L30" s="395"/>
      <c r="M30" s="395"/>
      <c r="Q30" s="389"/>
      <c r="R30" s="377"/>
      <c r="S30" s="377"/>
      <c r="AH30" s="389" t="s">
        <v>2587</v>
      </c>
      <c r="AQ30" s="389" t="s">
        <v>2588</v>
      </c>
      <c r="AR30" s="535"/>
    </row>
    <row r="31" spans="1:44" ht="11.25" x14ac:dyDescent="0.2">
      <c r="A31" s="395"/>
      <c r="B31" s="395"/>
      <c r="C31" s="395"/>
      <c r="D31" s="395"/>
      <c r="E31" s="395"/>
      <c r="F31" s="395"/>
      <c r="G31" s="395"/>
      <c r="J31" s="395"/>
      <c r="K31" s="395"/>
      <c r="L31" s="395"/>
      <c r="M31" s="395"/>
      <c r="Q31" s="389"/>
      <c r="R31" s="377"/>
      <c r="S31" s="377"/>
      <c r="AH31" s="389" t="s">
        <v>2589</v>
      </c>
      <c r="AQ31" s="389" t="s">
        <v>2590</v>
      </c>
    </row>
    <row r="32" spans="1:44" ht="11.25" x14ac:dyDescent="0.2">
      <c r="A32" s="395"/>
      <c r="B32" s="395"/>
      <c r="C32" s="395"/>
      <c r="D32" s="395"/>
      <c r="E32" s="395"/>
      <c r="F32" s="395"/>
      <c r="G32" s="395"/>
      <c r="H32" s="395"/>
      <c r="I32" s="389"/>
      <c r="J32" s="395"/>
      <c r="K32" s="395"/>
      <c r="L32" s="395"/>
      <c r="M32" s="395"/>
      <c r="Q32" s="389"/>
      <c r="R32" s="377"/>
      <c r="S32" s="377"/>
      <c r="AH32" s="389" t="s">
        <v>2591</v>
      </c>
      <c r="AQ32" s="389" t="s">
        <v>2592</v>
      </c>
    </row>
    <row r="33" spans="1:44" ht="11.25" x14ac:dyDescent="0.2">
      <c r="A33" s="395"/>
      <c r="B33" s="395"/>
      <c r="C33" s="395"/>
      <c r="D33" s="395"/>
      <c r="E33" s="395"/>
      <c r="F33" s="395"/>
      <c r="G33" s="395"/>
      <c r="H33" s="395"/>
      <c r="I33" s="389"/>
      <c r="J33" s="395"/>
      <c r="K33" s="395"/>
      <c r="L33" s="395"/>
      <c r="M33" s="395"/>
      <c r="Q33" s="389"/>
      <c r="R33" s="377"/>
      <c r="S33" s="377"/>
      <c r="AH33" s="389" t="s">
        <v>2593</v>
      </c>
      <c r="AQ33" s="389" t="s">
        <v>2594</v>
      </c>
    </row>
    <row r="34" spans="1:44" ht="11.25" x14ac:dyDescent="0.2">
      <c r="A34" s="395"/>
      <c r="B34" s="395"/>
      <c r="C34" s="395"/>
      <c r="D34" s="395"/>
      <c r="E34" s="395"/>
      <c r="F34" s="395"/>
      <c r="G34" s="395"/>
      <c r="H34" s="395"/>
      <c r="I34" s="389"/>
      <c r="J34" s="395"/>
      <c r="K34" s="395"/>
      <c r="L34" s="395"/>
      <c r="M34" s="395"/>
      <c r="Q34" s="389"/>
      <c r="R34" s="377"/>
      <c r="S34" s="377"/>
      <c r="AH34" s="389" t="s">
        <v>2595</v>
      </c>
      <c r="AQ34" s="389" t="s">
        <v>2596</v>
      </c>
      <c r="AR34" s="535"/>
    </row>
    <row r="35" spans="1:44" ht="11.25" x14ac:dyDescent="0.2">
      <c r="A35" s="395"/>
      <c r="B35" s="395"/>
      <c r="C35" s="395"/>
      <c r="D35" s="395"/>
      <c r="E35" s="395"/>
      <c r="F35" s="395"/>
      <c r="G35" s="395"/>
      <c r="H35" s="395"/>
      <c r="I35" s="389"/>
      <c r="J35" s="395"/>
      <c r="K35" s="395"/>
      <c r="L35" s="395"/>
      <c r="M35" s="395"/>
      <c r="Q35" s="389"/>
      <c r="R35" s="377"/>
      <c r="S35" s="377"/>
      <c r="AH35" s="389" t="s">
        <v>2597</v>
      </c>
      <c r="AQ35" s="389" t="s">
        <v>2598</v>
      </c>
      <c r="AR35" s="535"/>
    </row>
    <row r="36" spans="1:44" ht="11.25" x14ac:dyDescent="0.2">
      <c r="A36" s="395"/>
      <c r="B36" s="395"/>
      <c r="C36" s="395"/>
      <c r="D36" s="395"/>
      <c r="E36" s="395"/>
      <c r="F36" s="395"/>
      <c r="G36" s="395"/>
      <c r="H36" s="395"/>
      <c r="I36" s="389"/>
      <c r="J36" s="395"/>
      <c r="K36" s="395"/>
      <c r="L36" s="395"/>
      <c r="M36" s="395"/>
      <c r="Q36" s="389"/>
      <c r="R36" s="377"/>
      <c r="S36" s="377"/>
      <c r="AH36" s="389" t="s">
        <v>2599</v>
      </c>
      <c r="AQ36" s="389" t="s">
        <v>2600</v>
      </c>
    </row>
    <row r="37" spans="1:44" ht="11.25" x14ac:dyDescent="0.2">
      <c r="A37" s="395"/>
      <c r="B37" s="395"/>
      <c r="C37" s="395"/>
      <c r="D37" s="395"/>
      <c r="E37" s="395"/>
      <c r="F37" s="395"/>
      <c r="G37" s="395"/>
      <c r="H37" s="395"/>
      <c r="I37" s="389"/>
      <c r="J37" s="395"/>
      <c r="K37" s="395"/>
      <c r="L37" s="395"/>
      <c r="M37" s="395"/>
      <c r="Q37" s="389"/>
      <c r="R37" s="377"/>
      <c r="S37" s="377"/>
      <c r="AH37" s="389" t="s">
        <v>2601</v>
      </c>
      <c r="AQ37" s="389" t="s">
        <v>2494</v>
      </c>
      <c r="AR37" s="535"/>
    </row>
    <row r="38" spans="1:44" ht="11.25" x14ac:dyDescent="0.2">
      <c r="A38" s="395"/>
      <c r="B38" s="395"/>
      <c r="C38" s="395"/>
      <c r="D38" s="395"/>
      <c r="E38" s="395"/>
      <c r="F38" s="395"/>
      <c r="G38" s="395"/>
      <c r="H38" s="395"/>
      <c r="I38" s="389"/>
      <c r="J38" s="395"/>
      <c r="K38" s="395"/>
      <c r="L38" s="395"/>
      <c r="M38" s="395"/>
      <c r="Q38" s="389"/>
      <c r="R38" s="377"/>
      <c r="S38" s="377"/>
      <c r="AH38" s="389" t="s">
        <v>2602</v>
      </c>
      <c r="AQ38" s="389" t="s">
        <v>2603</v>
      </c>
      <c r="AR38" s="535"/>
    </row>
    <row r="39" spans="1:44" ht="11.25" x14ac:dyDescent="0.2">
      <c r="A39" s="395"/>
      <c r="B39" s="395"/>
      <c r="C39" s="395"/>
      <c r="D39" s="395"/>
      <c r="E39" s="395"/>
      <c r="F39" s="395"/>
      <c r="G39" s="395"/>
      <c r="H39" s="395"/>
      <c r="I39" s="389"/>
      <c r="J39" s="395"/>
      <c r="K39" s="395"/>
      <c r="L39" s="395"/>
      <c r="M39" s="395"/>
      <c r="Q39" s="389"/>
      <c r="R39" s="377"/>
      <c r="S39" s="377"/>
      <c r="AH39" s="389" t="s">
        <v>2604</v>
      </c>
      <c r="AQ39" s="389" t="s">
        <v>2605</v>
      </c>
      <c r="AR39" s="535"/>
    </row>
    <row r="40" spans="1:44" ht="11.25" x14ac:dyDescent="0.2">
      <c r="A40" s="395"/>
      <c r="B40" s="395"/>
      <c r="C40" s="395"/>
      <c r="D40" s="395"/>
      <c r="E40" s="395"/>
      <c r="F40" s="395"/>
      <c r="G40" s="395"/>
      <c r="H40" s="395"/>
      <c r="I40" s="389"/>
      <c r="J40" s="395"/>
      <c r="K40" s="395"/>
      <c r="L40" s="395"/>
      <c r="M40" s="395"/>
      <c r="Q40" s="389"/>
      <c r="R40" s="377"/>
      <c r="S40" s="377"/>
      <c r="AH40" s="389" t="s">
        <v>2606</v>
      </c>
      <c r="AQ40" s="389" t="s">
        <v>2607</v>
      </c>
    </row>
    <row r="41" spans="1:44" ht="11.25" x14ac:dyDescent="0.2">
      <c r="A41" s="395"/>
      <c r="B41" s="395"/>
      <c r="C41" s="395"/>
      <c r="D41" s="395"/>
      <c r="E41" s="395"/>
      <c r="F41" s="395"/>
      <c r="G41" s="395"/>
      <c r="H41" s="395"/>
      <c r="I41" s="389"/>
      <c r="J41" s="395"/>
      <c r="K41" s="395"/>
      <c r="L41" s="395"/>
      <c r="M41" s="395"/>
      <c r="Q41" s="389"/>
      <c r="R41" s="377"/>
      <c r="S41" s="377"/>
      <c r="AH41" s="389" t="s">
        <v>2608</v>
      </c>
      <c r="AQ41" s="389" t="s">
        <v>2609</v>
      </c>
    </row>
    <row r="42" spans="1:44" ht="11.25" x14ac:dyDescent="0.2">
      <c r="A42" s="395"/>
      <c r="B42" s="395"/>
      <c r="C42" s="395"/>
      <c r="D42" s="395"/>
      <c r="E42" s="395"/>
      <c r="F42" s="395"/>
      <c r="G42" s="395"/>
      <c r="H42" s="395"/>
      <c r="I42" s="389"/>
      <c r="J42" s="395"/>
      <c r="K42" s="395"/>
      <c r="L42" s="395"/>
      <c r="M42" s="395"/>
      <c r="Q42" s="389"/>
      <c r="R42" s="377"/>
      <c r="S42" s="377"/>
      <c r="AH42" s="389" t="s">
        <v>2610</v>
      </c>
      <c r="AQ42" s="389" t="s">
        <v>2611</v>
      </c>
    </row>
    <row r="43" spans="1:44" ht="11.25" x14ac:dyDescent="0.2">
      <c r="A43" s="395"/>
      <c r="B43" s="395"/>
      <c r="C43" s="395"/>
      <c r="D43" s="395"/>
      <c r="E43" s="395"/>
      <c r="F43" s="395"/>
      <c r="G43" s="395"/>
      <c r="H43" s="395"/>
      <c r="I43" s="389"/>
      <c r="J43" s="395"/>
      <c r="K43" s="395"/>
      <c r="L43" s="395"/>
      <c r="M43" s="395"/>
      <c r="Q43" s="389"/>
      <c r="R43" s="377"/>
      <c r="S43" s="377"/>
      <c r="AH43" s="389" t="s">
        <v>2612</v>
      </c>
      <c r="AQ43" s="389" t="s">
        <v>2613</v>
      </c>
    </row>
    <row r="44" spans="1:44" ht="11.25" x14ac:dyDescent="0.2">
      <c r="A44" s="395"/>
      <c r="B44" s="395"/>
      <c r="C44" s="395"/>
      <c r="D44" s="395"/>
      <c r="E44" s="395"/>
      <c r="F44" s="395"/>
      <c r="G44" s="395"/>
      <c r="H44" s="395"/>
      <c r="I44" s="389"/>
      <c r="J44" s="395"/>
      <c r="K44" s="395"/>
      <c r="L44" s="395"/>
      <c r="M44" s="395"/>
      <c r="Q44" s="389"/>
      <c r="R44" s="377"/>
      <c r="S44" s="377"/>
      <c r="AH44" s="389" t="s">
        <v>2614</v>
      </c>
      <c r="AQ44" s="389" t="s">
        <v>2615</v>
      </c>
    </row>
    <row r="45" spans="1:44" ht="11.25" x14ac:dyDescent="0.2">
      <c r="A45" s="395"/>
      <c r="B45" s="395"/>
      <c r="C45" s="395"/>
      <c r="D45" s="395"/>
      <c r="E45" s="395"/>
      <c r="F45" s="395"/>
      <c r="G45" s="395"/>
      <c r="H45" s="395"/>
      <c r="I45" s="389"/>
      <c r="J45" s="395"/>
      <c r="K45" s="395"/>
      <c r="L45" s="395"/>
      <c r="M45" s="395"/>
      <c r="Q45" s="389"/>
      <c r="R45" s="377"/>
      <c r="S45" s="377"/>
      <c r="AH45" s="389" t="s">
        <v>2616</v>
      </c>
      <c r="AQ45" s="389" t="s">
        <v>2617</v>
      </c>
      <c r="AR45" s="535"/>
    </row>
    <row r="46" spans="1:44" ht="11.25" x14ac:dyDescent="0.2">
      <c r="A46" s="395"/>
      <c r="B46" s="395"/>
      <c r="C46" s="395"/>
      <c r="D46" s="395"/>
      <c r="E46" s="395"/>
      <c r="F46" s="395"/>
      <c r="G46" s="395"/>
      <c r="H46" s="395"/>
      <c r="I46" s="389"/>
      <c r="J46" s="395"/>
      <c r="K46" s="395"/>
      <c r="L46" s="395"/>
      <c r="M46" s="395"/>
      <c r="Q46" s="389"/>
      <c r="R46" s="377"/>
      <c r="S46" s="377"/>
      <c r="AH46" s="389" t="s">
        <v>2618</v>
      </c>
      <c r="AQ46" s="389" t="s">
        <v>2619</v>
      </c>
    </row>
    <row r="47" spans="1:44" ht="11.25" x14ac:dyDescent="0.2">
      <c r="A47" s="395"/>
      <c r="B47" s="395"/>
      <c r="C47" s="395"/>
      <c r="D47" s="395"/>
      <c r="E47" s="395"/>
      <c r="F47" s="395"/>
      <c r="G47" s="395"/>
      <c r="H47" s="395"/>
      <c r="I47" s="389"/>
      <c r="J47" s="395"/>
      <c r="K47" s="395"/>
      <c r="L47" s="395"/>
      <c r="M47" s="395"/>
      <c r="Q47" s="389"/>
      <c r="R47" s="377"/>
      <c r="S47" s="377"/>
      <c r="AH47" s="389" t="s">
        <v>2620</v>
      </c>
      <c r="AQ47" s="389" t="s">
        <v>2621</v>
      </c>
    </row>
    <row r="48" spans="1:44" ht="11.25" x14ac:dyDescent="0.2">
      <c r="A48" s="395"/>
      <c r="B48" s="395"/>
      <c r="C48" s="395"/>
      <c r="D48" s="395"/>
      <c r="E48" s="395"/>
      <c r="F48" s="395"/>
      <c r="G48" s="395"/>
      <c r="H48" s="395"/>
      <c r="I48" s="389"/>
      <c r="J48" s="395"/>
      <c r="K48" s="395"/>
      <c r="L48" s="395"/>
      <c r="M48" s="395"/>
      <c r="Q48" s="389"/>
      <c r="R48" s="377"/>
      <c r="S48" s="377"/>
      <c r="AH48" s="389" t="s">
        <v>2622</v>
      </c>
      <c r="AQ48" s="389" t="s">
        <v>676</v>
      </c>
    </row>
    <row r="49" spans="1:34" ht="11.25" x14ac:dyDescent="0.2">
      <c r="A49" s="395"/>
      <c r="B49" s="395"/>
      <c r="C49" s="395"/>
      <c r="D49" s="395"/>
      <c r="E49" s="395"/>
      <c r="F49" s="395"/>
      <c r="G49" s="395"/>
      <c r="H49" s="395"/>
      <c r="I49" s="389"/>
      <c r="J49" s="395"/>
      <c r="K49" s="395"/>
      <c r="L49" s="395"/>
      <c r="M49" s="395"/>
      <c r="Q49" s="389"/>
      <c r="R49" s="377"/>
      <c r="S49" s="377"/>
      <c r="AH49" s="389" t="s">
        <v>2623</v>
      </c>
    </row>
    <row r="50" spans="1:34" ht="11.25" x14ac:dyDescent="0.2">
      <c r="A50" s="395"/>
      <c r="B50" s="395"/>
      <c r="C50" s="395"/>
      <c r="D50" s="395"/>
      <c r="E50" s="395"/>
      <c r="F50" s="395"/>
      <c r="G50" s="395"/>
      <c r="H50" s="395"/>
      <c r="I50" s="389"/>
      <c r="J50" s="395"/>
      <c r="K50" s="395"/>
      <c r="L50" s="395"/>
      <c r="M50" s="395"/>
      <c r="Q50" s="389"/>
      <c r="R50" s="377"/>
      <c r="S50" s="377"/>
      <c r="AH50" s="389" t="s">
        <v>2624</v>
      </c>
    </row>
    <row r="51" spans="1:34" ht="11.25" x14ac:dyDescent="0.2">
      <c r="A51" s="395"/>
      <c r="B51" s="395"/>
      <c r="C51" s="395"/>
      <c r="D51" s="395"/>
      <c r="E51" s="395"/>
      <c r="F51" s="395"/>
      <c r="G51" s="395"/>
      <c r="H51" s="395"/>
      <c r="I51" s="389"/>
      <c r="J51" s="395"/>
      <c r="K51" s="395"/>
      <c r="L51" s="395"/>
      <c r="M51" s="395"/>
      <c r="Q51" s="389"/>
      <c r="R51" s="377"/>
      <c r="S51" s="377"/>
      <c r="AH51" s="389" t="s">
        <v>2625</v>
      </c>
    </row>
    <row r="52" spans="1:34" ht="11.25" x14ac:dyDescent="0.2">
      <c r="A52" s="395"/>
      <c r="B52" s="395"/>
      <c r="C52" s="395"/>
      <c r="D52" s="395"/>
      <c r="E52" s="395"/>
      <c r="F52" s="395"/>
      <c r="G52" s="395"/>
      <c r="H52" s="395"/>
      <c r="I52" s="389"/>
      <c r="J52" s="395"/>
      <c r="K52" s="395"/>
      <c r="L52" s="395"/>
      <c r="M52" s="395"/>
      <c r="Q52" s="389"/>
      <c r="R52" s="377"/>
      <c r="S52" s="377"/>
      <c r="AH52" s="389" t="s">
        <v>2626</v>
      </c>
    </row>
    <row r="53" spans="1:34" ht="11.25" x14ac:dyDescent="0.2">
      <c r="A53" s="395"/>
      <c r="B53" s="395"/>
      <c r="C53" s="395"/>
      <c r="D53" s="395"/>
      <c r="E53" s="395"/>
      <c r="F53" s="395"/>
      <c r="G53" s="395"/>
      <c r="H53" s="395"/>
      <c r="I53" s="389"/>
      <c r="J53" s="395"/>
      <c r="K53" s="395"/>
      <c r="L53" s="395"/>
      <c r="M53" s="395"/>
      <c r="Q53" s="389"/>
      <c r="R53" s="377"/>
      <c r="S53" s="377"/>
      <c r="AH53" s="389" t="s">
        <v>2627</v>
      </c>
    </row>
    <row r="54" spans="1:34" ht="11.25" x14ac:dyDescent="0.2">
      <c r="A54" s="395"/>
      <c r="B54" s="395"/>
      <c r="C54" s="395"/>
      <c r="D54" s="395"/>
      <c r="E54" s="395"/>
      <c r="F54" s="395"/>
      <c r="G54" s="395"/>
      <c r="H54" s="395"/>
      <c r="I54" s="389"/>
      <c r="J54" s="395"/>
      <c r="K54" s="395"/>
      <c r="L54" s="395"/>
      <c r="M54" s="395"/>
      <c r="Q54" s="389"/>
      <c r="R54" s="377"/>
      <c r="S54" s="377"/>
      <c r="AH54" s="389" t="s">
        <v>2628</v>
      </c>
    </row>
    <row r="55" spans="1:34" ht="11.25" x14ac:dyDescent="0.2">
      <c r="A55" s="395"/>
      <c r="B55" s="395"/>
      <c r="C55" s="395"/>
      <c r="D55" s="395"/>
      <c r="E55" s="395"/>
      <c r="F55" s="395"/>
      <c r="G55" s="395"/>
      <c r="H55" s="395"/>
      <c r="I55" s="389"/>
      <c r="J55" s="395"/>
      <c r="K55" s="395"/>
      <c r="L55" s="395"/>
      <c r="M55" s="395"/>
      <c r="Q55" s="389"/>
      <c r="R55" s="377"/>
      <c r="S55" s="377"/>
      <c r="AH55" s="389" t="s">
        <v>2629</v>
      </c>
    </row>
    <row r="56" spans="1:34" ht="11.25" x14ac:dyDescent="0.2">
      <c r="A56" s="395"/>
      <c r="B56" s="395"/>
      <c r="C56" s="395"/>
      <c r="D56" s="395"/>
      <c r="E56" s="395"/>
      <c r="F56" s="395"/>
      <c r="G56" s="395"/>
      <c r="H56" s="395"/>
      <c r="I56" s="389"/>
      <c r="J56" s="395"/>
      <c r="K56" s="395"/>
      <c r="L56" s="395"/>
      <c r="M56" s="395"/>
      <c r="Q56" s="389"/>
      <c r="R56" s="377"/>
      <c r="S56" s="377"/>
      <c r="AH56" s="389" t="s">
        <v>2630</v>
      </c>
    </row>
    <row r="57" spans="1:34" ht="11.25" x14ac:dyDescent="0.2">
      <c r="A57" s="395"/>
      <c r="B57" s="395"/>
      <c r="C57" s="395"/>
      <c r="D57" s="395"/>
      <c r="E57" s="395"/>
      <c r="F57" s="395"/>
      <c r="G57" s="395"/>
      <c r="H57" s="395"/>
      <c r="I57" s="389"/>
      <c r="J57" s="395"/>
      <c r="K57" s="395"/>
      <c r="L57" s="395"/>
      <c r="M57" s="395"/>
      <c r="Q57" s="389"/>
      <c r="R57" s="377"/>
      <c r="S57" s="377"/>
      <c r="AH57" s="389" t="s">
        <v>2631</v>
      </c>
    </row>
    <row r="58" spans="1:34" ht="11.25" x14ac:dyDescent="0.2">
      <c r="A58" s="395"/>
      <c r="B58" s="395"/>
      <c r="C58" s="395"/>
      <c r="D58" s="395"/>
      <c r="E58" s="395"/>
      <c r="F58" s="395"/>
      <c r="G58" s="395"/>
      <c r="H58" s="395"/>
      <c r="I58" s="389"/>
      <c r="J58" s="395"/>
      <c r="K58" s="395"/>
      <c r="L58" s="395"/>
      <c r="M58" s="395"/>
      <c r="Q58" s="389"/>
      <c r="R58" s="377"/>
      <c r="S58" s="377"/>
      <c r="AH58" s="389" t="s">
        <v>2632</v>
      </c>
    </row>
    <row r="59" spans="1:34" ht="11.25" x14ac:dyDescent="0.2">
      <c r="A59" s="395"/>
      <c r="B59" s="395"/>
      <c r="C59" s="395"/>
      <c r="D59" s="395"/>
      <c r="E59" s="395"/>
      <c r="F59" s="395"/>
      <c r="G59" s="395"/>
      <c r="H59" s="395"/>
      <c r="I59" s="389"/>
      <c r="J59" s="395"/>
      <c r="K59" s="395"/>
      <c r="L59" s="395"/>
      <c r="M59" s="395"/>
      <c r="Q59" s="389"/>
      <c r="R59" s="377"/>
      <c r="S59" s="377"/>
      <c r="AH59" s="389" t="s">
        <v>2633</v>
      </c>
    </row>
    <row r="60" spans="1:34" ht="11.25" x14ac:dyDescent="0.2">
      <c r="A60" s="395"/>
      <c r="B60" s="395"/>
      <c r="C60" s="395"/>
      <c r="D60" s="395"/>
      <c r="E60" s="395"/>
      <c r="F60" s="395"/>
      <c r="G60" s="395"/>
      <c r="H60" s="395"/>
      <c r="I60" s="389"/>
      <c r="J60" s="395"/>
      <c r="K60" s="395"/>
      <c r="L60" s="395"/>
      <c r="M60" s="395"/>
      <c r="Q60" s="389"/>
      <c r="R60" s="377"/>
      <c r="S60" s="377"/>
      <c r="AH60" s="389" t="s">
        <v>2634</v>
      </c>
    </row>
    <row r="61" spans="1:34" ht="11.25" x14ac:dyDescent="0.2">
      <c r="A61" s="395"/>
      <c r="B61" s="395"/>
      <c r="C61" s="395"/>
      <c r="D61" s="395"/>
      <c r="E61" s="395"/>
      <c r="F61" s="395"/>
      <c r="G61" s="395"/>
      <c r="H61" s="395"/>
      <c r="I61" s="389"/>
      <c r="J61" s="395"/>
      <c r="K61" s="395"/>
      <c r="L61" s="395"/>
      <c r="M61" s="395"/>
      <c r="Q61" s="389"/>
      <c r="R61" s="377"/>
      <c r="S61" s="377"/>
      <c r="AH61" s="389" t="s">
        <v>2635</v>
      </c>
    </row>
    <row r="62" spans="1:34" ht="11.25" x14ac:dyDescent="0.2">
      <c r="A62" s="395"/>
      <c r="B62" s="395"/>
      <c r="C62" s="395"/>
      <c r="D62" s="395"/>
      <c r="E62" s="395"/>
      <c r="F62" s="395"/>
      <c r="G62" s="395"/>
      <c r="H62" s="395"/>
      <c r="I62" s="389"/>
      <c r="J62" s="395"/>
      <c r="K62" s="395"/>
      <c r="L62" s="395"/>
      <c r="M62" s="395"/>
      <c r="Q62" s="389"/>
      <c r="R62" s="377"/>
      <c r="S62" s="377"/>
      <c r="AH62" s="389" t="s">
        <v>2636</v>
      </c>
    </row>
    <row r="63" spans="1:34" ht="11.25" x14ac:dyDescent="0.2">
      <c r="A63" s="395"/>
      <c r="B63" s="395"/>
      <c r="C63" s="395"/>
      <c r="D63" s="395"/>
      <c r="E63" s="395"/>
      <c r="F63" s="395"/>
      <c r="G63" s="395"/>
      <c r="H63" s="395"/>
      <c r="I63" s="389"/>
      <c r="J63" s="395"/>
      <c r="K63" s="395"/>
      <c r="L63" s="395"/>
      <c r="M63" s="395"/>
      <c r="Q63" s="389"/>
      <c r="R63" s="377"/>
      <c r="S63" s="377"/>
      <c r="AH63" s="389" t="s">
        <v>2637</v>
      </c>
    </row>
    <row r="64" spans="1:34" ht="11.25" x14ac:dyDescent="0.2">
      <c r="A64" s="395"/>
      <c r="B64" s="395"/>
      <c r="C64" s="395"/>
      <c r="D64" s="395"/>
      <c r="E64" s="395"/>
      <c r="F64" s="395"/>
      <c r="G64" s="395"/>
      <c r="H64" s="395"/>
      <c r="I64" s="389"/>
      <c r="J64" s="395"/>
      <c r="K64" s="395"/>
      <c r="L64" s="395"/>
      <c r="M64" s="395"/>
      <c r="Q64" s="389"/>
      <c r="R64" s="377"/>
      <c r="S64" s="377"/>
      <c r="AH64" s="389" t="s">
        <v>2638</v>
      </c>
    </row>
    <row r="65" spans="1:34" ht="11.25" x14ac:dyDescent="0.2">
      <c r="A65" s="395"/>
      <c r="B65" s="395"/>
      <c r="C65" s="395"/>
      <c r="D65" s="395"/>
      <c r="E65" s="395"/>
      <c r="F65" s="395"/>
      <c r="G65" s="395"/>
      <c r="H65" s="395"/>
      <c r="I65" s="389"/>
      <c r="J65" s="395"/>
      <c r="K65" s="395"/>
      <c r="L65" s="395"/>
      <c r="M65" s="395"/>
      <c r="Q65" s="389"/>
      <c r="R65" s="377"/>
      <c r="S65" s="377"/>
      <c r="AH65" s="389" t="s">
        <v>2639</v>
      </c>
    </row>
    <row r="66" spans="1:34" ht="11.25" x14ac:dyDescent="0.2">
      <c r="A66" s="395"/>
      <c r="B66" s="395"/>
      <c r="C66" s="395"/>
      <c r="D66" s="395"/>
      <c r="E66" s="395"/>
      <c r="F66" s="395"/>
      <c r="G66" s="395"/>
      <c r="H66" s="395"/>
      <c r="I66" s="389"/>
      <c r="J66" s="395"/>
      <c r="K66" s="395"/>
      <c r="L66" s="395"/>
      <c r="M66" s="395"/>
      <c r="Q66" s="389"/>
      <c r="R66" s="377"/>
      <c r="S66" s="377"/>
      <c r="AH66" s="389" t="s">
        <v>2640</v>
      </c>
    </row>
    <row r="67" spans="1:34" ht="11.25" x14ac:dyDescent="0.2">
      <c r="A67" s="395"/>
      <c r="B67" s="395"/>
      <c r="C67" s="395"/>
      <c r="D67" s="395"/>
      <c r="E67" s="395"/>
      <c r="F67" s="395"/>
      <c r="G67" s="395"/>
      <c r="H67" s="395"/>
      <c r="I67" s="389"/>
      <c r="J67" s="395"/>
      <c r="K67" s="395"/>
      <c r="L67" s="395"/>
      <c r="M67" s="395"/>
      <c r="Q67" s="389"/>
      <c r="R67" s="377"/>
      <c r="S67" s="377"/>
      <c r="AH67" s="389" t="s">
        <v>2641</v>
      </c>
    </row>
    <row r="68" spans="1:34" ht="11.25" x14ac:dyDescent="0.2">
      <c r="A68" s="395"/>
      <c r="B68" s="395"/>
      <c r="C68" s="395"/>
      <c r="D68" s="395"/>
      <c r="E68" s="395"/>
      <c r="F68" s="395"/>
      <c r="G68" s="395"/>
      <c r="H68" s="395"/>
      <c r="I68" s="389"/>
      <c r="J68" s="395"/>
      <c r="K68" s="395"/>
      <c r="L68" s="395"/>
      <c r="M68" s="395"/>
      <c r="Q68" s="389"/>
      <c r="R68" s="377"/>
      <c r="S68" s="377"/>
      <c r="AH68" s="389" t="s">
        <v>2642</v>
      </c>
    </row>
    <row r="69" spans="1:34" ht="11.25" x14ac:dyDescent="0.2">
      <c r="A69" s="395"/>
      <c r="B69" s="395"/>
      <c r="C69" s="395"/>
      <c r="D69" s="395"/>
      <c r="E69" s="395"/>
      <c r="F69" s="395"/>
      <c r="G69" s="395"/>
      <c r="H69" s="395"/>
      <c r="I69" s="389"/>
      <c r="J69" s="395"/>
      <c r="K69" s="395"/>
      <c r="L69" s="395"/>
      <c r="M69" s="395"/>
      <c r="Q69" s="389"/>
      <c r="R69" s="377"/>
      <c r="S69" s="377"/>
      <c r="AH69" s="389" t="s">
        <v>2643</v>
      </c>
    </row>
    <row r="70" spans="1:34" ht="11.25" x14ac:dyDescent="0.2">
      <c r="A70" s="395"/>
      <c r="B70" s="395"/>
      <c r="C70" s="395"/>
      <c r="D70" s="395"/>
      <c r="E70" s="395"/>
      <c r="F70" s="395"/>
      <c r="G70" s="395"/>
      <c r="H70" s="395"/>
      <c r="I70" s="389"/>
      <c r="J70" s="395"/>
      <c r="K70" s="395"/>
      <c r="L70" s="395"/>
      <c r="M70" s="395"/>
      <c r="Q70" s="389"/>
      <c r="R70" s="377"/>
      <c r="S70" s="377"/>
      <c r="AH70" s="389" t="s">
        <v>2644</v>
      </c>
    </row>
    <row r="71" spans="1:34" ht="11.25" x14ac:dyDescent="0.2">
      <c r="A71" s="395"/>
      <c r="B71" s="395"/>
      <c r="C71" s="395"/>
      <c r="D71" s="395"/>
      <c r="E71" s="395"/>
      <c r="F71" s="395"/>
      <c r="G71" s="395"/>
      <c r="H71" s="395"/>
      <c r="I71" s="389"/>
      <c r="J71" s="395"/>
      <c r="K71" s="395"/>
      <c r="L71" s="395"/>
      <c r="M71" s="395"/>
      <c r="Q71" s="389"/>
      <c r="R71" s="377"/>
      <c r="S71" s="377"/>
      <c r="AH71" s="389" t="s">
        <v>2645</v>
      </c>
    </row>
    <row r="72" spans="1:34" ht="11.25" x14ac:dyDescent="0.2">
      <c r="A72" s="395"/>
      <c r="B72" s="395"/>
      <c r="C72" s="395"/>
      <c r="D72" s="395"/>
      <c r="E72" s="395"/>
      <c r="F72" s="395"/>
      <c r="G72" s="395"/>
      <c r="H72" s="395"/>
      <c r="I72" s="389"/>
      <c r="J72" s="395"/>
      <c r="K72" s="395"/>
      <c r="L72" s="395"/>
      <c r="M72" s="395"/>
      <c r="Q72" s="389"/>
      <c r="R72" s="377"/>
      <c r="S72" s="377"/>
      <c r="AH72" s="389" t="s">
        <v>2646</v>
      </c>
    </row>
    <row r="73" spans="1:34" ht="11.25" x14ac:dyDescent="0.2">
      <c r="A73" s="395"/>
      <c r="B73" s="395"/>
      <c r="C73" s="395"/>
      <c r="D73" s="395"/>
      <c r="E73" s="395"/>
      <c r="F73" s="395"/>
      <c r="G73" s="395"/>
      <c r="H73" s="395"/>
      <c r="I73" s="389"/>
      <c r="J73" s="395"/>
      <c r="K73" s="395"/>
      <c r="L73" s="395"/>
      <c r="M73" s="395"/>
      <c r="Q73" s="389"/>
      <c r="R73" s="377"/>
      <c r="S73" s="377"/>
      <c r="AH73" s="389" t="s">
        <v>2647</v>
      </c>
    </row>
    <row r="74" spans="1:34" ht="11.25" x14ac:dyDescent="0.2">
      <c r="A74" s="395"/>
      <c r="B74" s="395"/>
      <c r="C74" s="395"/>
      <c r="D74" s="395"/>
      <c r="E74" s="395"/>
      <c r="F74" s="395"/>
      <c r="G74" s="395"/>
      <c r="H74" s="395"/>
      <c r="I74" s="389"/>
      <c r="J74" s="395"/>
      <c r="K74" s="395"/>
      <c r="L74" s="395"/>
      <c r="M74" s="395"/>
      <c r="Q74" s="389"/>
      <c r="R74" s="377"/>
      <c r="S74" s="377"/>
      <c r="AH74" s="389" t="s">
        <v>2648</v>
      </c>
    </row>
    <row r="75" spans="1:34" ht="11.25" x14ac:dyDescent="0.2">
      <c r="A75" s="395"/>
      <c r="B75" s="395"/>
      <c r="C75" s="395"/>
      <c r="D75" s="395"/>
      <c r="E75" s="395"/>
      <c r="F75" s="395"/>
      <c r="G75" s="395"/>
      <c r="H75" s="395"/>
      <c r="I75" s="389"/>
      <c r="J75" s="395"/>
      <c r="K75" s="395"/>
      <c r="L75" s="395"/>
      <c r="M75" s="395"/>
      <c r="Q75" s="389"/>
      <c r="R75" s="377"/>
      <c r="S75" s="377"/>
      <c r="AH75" s="389" t="s">
        <v>2649</v>
      </c>
    </row>
    <row r="76" spans="1:34" ht="11.25" x14ac:dyDescent="0.2">
      <c r="A76" s="395"/>
      <c r="B76" s="395"/>
      <c r="C76" s="395"/>
      <c r="D76" s="395"/>
      <c r="E76" s="395"/>
      <c r="F76" s="395"/>
      <c r="G76" s="395"/>
      <c r="H76" s="395"/>
      <c r="I76" s="389"/>
      <c r="J76" s="395"/>
      <c r="K76" s="395"/>
      <c r="L76" s="395"/>
      <c r="M76" s="395"/>
      <c r="Q76" s="389"/>
      <c r="R76" s="377"/>
      <c r="S76" s="377"/>
      <c r="AH76" s="389" t="s">
        <v>2650</v>
      </c>
    </row>
    <row r="77" spans="1:34" ht="11.25" x14ac:dyDescent="0.2">
      <c r="A77" s="395"/>
      <c r="B77" s="395"/>
      <c r="C77" s="395"/>
      <c r="D77" s="395"/>
      <c r="E77" s="395"/>
      <c r="F77" s="395"/>
      <c r="G77" s="395"/>
      <c r="H77" s="395"/>
      <c r="I77" s="389"/>
      <c r="J77" s="395"/>
      <c r="K77" s="395"/>
      <c r="L77" s="395"/>
      <c r="M77" s="395"/>
      <c r="Q77" s="389"/>
      <c r="R77" s="377"/>
      <c r="S77" s="377"/>
      <c r="AH77" s="389" t="s">
        <v>2651</v>
      </c>
    </row>
    <row r="78" spans="1:34" ht="11.25" x14ac:dyDescent="0.2">
      <c r="A78" s="395"/>
      <c r="B78" s="395"/>
      <c r="C78" s="395"/>
      <c r="D78" s="395"/>
      <c r="E78" s="395"/>
      <c r="F78" s="395"/>
      <c r="G78" s="395"/>
      <c r="H78" s="395"/>
      <c r="I78" s="389"/>
      <c r="J78" s="395"/>
      <c r="K78" s="395"/>
      <c r="L78" s="395"/>
      <c r="M78" s="395"/>
      <c r="Q78" s="389"/>
      <c r="R78" s="377"/>
      <c r="S78" s="377"/>
      <c r="AH78" s="389" t="s">
        <v>2652</v>
      </c>
    </row>
    <row r="79" spans="1:34" ht="11.25" x14ac:dyDescent="0.2">
      <c r="A79" s="395"/>
      <c r="B79" s="395"/>
      <c r="C79" s="395"/>
      <c r="D79" s="395"/>
      <c r="E79" s="395"/>
      <c r="F79" s="395"/>
      <c r="G79" s="395"/>
      <c r="H79" s="395"/>
      <c r="I79" s="389"/>
      <c r="J79" s="395"/>
      <c r="K79" s="395"/>
      <c r="L79" s="395"/>
      <c r="M79" s="395"/>
      <c r="Q79" s="389"/>
      <c r="R79" s="377"/>
      <c r="S79" s="377"/>
      <c r="AH79" s="389" t="s">
        <v>2653</v>
      </c>
    </row>
    <row r="80" spans="1:34" ht="11.25" x14ac:dyDescent="0.2">
      <c r="A80" s="395"/>
      <c r="B80" s="395"/>
      <c r="C80" s="395"/>
      <c r="D80" s="395"/>
      <c r="E80" s="395"/>
      <c r="F80" s="395"/>
      <c r="G80" s="395"/>
      <c r="H80" s="395"/>
      <c r="I80" s="389"/>
      <c r="J80" s="395"/>
      <c r="K80" s="395"/>
      <c r="L80" s="395"/>
      <c r="M80" s="395"/>
      <c r="Q80" s="389"/>
      <c r="R80" s="377"/>
      <c r="S80" s="377"/>
      <c r="AH80" s="389" t="s">
        <v>2654</v>
      </c>
    </row>
    <row r="81" spans="1:34" ht="11.25" x14ac:dyDescent="0.2">
      <c r="A81" s="395"/>
      <c r="B81" s="395"/>
      <c r="C81" s="395"/>
      <c r="D81" s="395"/>
      <c r="E81" s="395"/>
      <c r="F81" s="395"/>
      <c r="G81" s="395"/>
      <c r="H81" s="395"/>
      <c r="I81" s="389"/>
      <c r="J81" s="395"/>
      <c r="K81" s="395"/>
      <c r="L81" s="395"/>
      <c r="M81" s="395"/>
      <c r="Q81" s="389"/>
      <c r="R81" s="377"/>
      <c r="S81" s="377"/>
      <c r="AH81" s="389" t="s">
        <v>2655</v>
      </c>
    </row>
    <row r="82" spans="1:34" ht="11.25" x14ac:dyDescent="0.2">
      <c r="A82" s="395"/>
      <c r="B82" s="395"/>
      <c r="C82" s="395"/>
      <c r="D82" s="395"/>
      <c r="E82" s="395"/>
      <c r="F82" s="395"/>
      <c r="G82" s="395"/>
      <c r="H82" s="395"/>
      <c r="I82" s="389"/>
      <c r="J82" s="395"/>
      <c r="K82" s="395"/>
      <c r="L82" s="395"/>
      <c r="M82" s="395"/>
      <c r="Q82" s="389"/>
      <c r="R82" s="377"/>
      <c r="S82" s="377"/>
      <c r="AH82" s="389" t="s">
        <v>2656</v>
      </c>
    </row>
    <row r="83" spans="1:34" ht="11.25" x14ac:dyDescent="0.2">
      <c r="A83" s="395"/>
      <c r="B83" s="395"/>
      <c r="C83" s="395"/>
      <c r="D83" s="395"/>
      <c r="E83" s="395"/>
      <c r="F83" s="395"/>
      <c r="G83" s="395"/>
      <c r="H83" s="395"/>
      <c r="I83" s="389"/>
      <c r="J83" s="395"/>
      <c r="K83" s="395"/>
      <c r="L83" s="395"/>
      <c r="M83" s="395"/>
      <c r="Q83" s="389"/>
      <c r="R83" s="377"/>
      <c r="S83" s="377"/>
      <c r="AH83" s="389" t="s">
        <v>2657</v>
      </c>
    </row>
    <row r="84" spans="1:34" ht="11.25" x14ac:dyDescent="0.2">
      <c r="A84" s="395"/>
      <c r="B84" s="395"/>
      <c r="C84" s="395"/>
      <c r="D84" s="395"/>
      <c r="E84" s="395"/>
      <c r="F84" s="395"/>
      <c r="G84" s="395"/>
      <c r="H84" s="395"/>
      <c r="I84" s="389"/>
      <c r="J84" s="395"/>
      <c r="K84" s="395"/>
      <c r="L84" s="395"/>
      <c r="M84" s="395"/>
      <c r="Q84" s="389"/>
      <c r="R84" s="377"/>
      <c r="S84" s="377"/>
      <c r="AH84" s="389" t="s">
        <v>2658</v>
      </c>
    </row>
    <row r="85" spans="1:34" ht="11.25" x14ac:dyDescent="0.2">
      <c r="A85" s="395"/>
      <c r="B85" s="395"/>
      <c r="C85" s="395"/>
      <c r="D85" s="395"/>
      <c r="E85" s="395"/>
      <c r="F85" s="395"/>
      <c r="G85" s="395"/>
      <c r="H85" s="395"/>
      <c r="I85" s="389"/>
      <c r="J85" s="395"/>
      <c r="K85" s="395"/>
      <c r="L85" s="395"/>
      <c r="M85" s="395"/>
      <c r="Q85" s="389"/>
      <c r="R85" s="377"/>
      <c r="S85" s="377"/>
      <c r="AH85" s="389" t="s">
        <v>2659</v>
      </c>
    </row>
    <row r="86" spans="1:34" ht="11.25" x14ac:dyDescent="0.2">
      <c r="A86" s="395"/>
      <c r="B86" s="395"/>
      <c r="C86" s="395"/>
      <c r="D86" s="395"/>
      <c r="E86" s="395"/>
      <c r="F86" s="395"/>
      <c r="G86" s="395"/>
      <c r="H86" s="395"/>
      <c r="I86" s="389"/>
      <c r="J86" s="395"/>
      <c r="K86" s="395"/>
      <c r="L86" s="395"/>
      <c r="M86" s="395"/>
      <c r="Q86" s="389"/>
      <c r="R86" s="377"/>
      <c r="S86" s="377"/>
      <c r="AH86" s="389" t="s">
        <v>2660</v>
      </c>
    </row>
    <row r="87" spans="1:34" ht="11.25" x14ac:dyDescent="0.2">
      <c r="A87" s="395"/>
      <c r="B87" s="395"/>
      <c r="C87" s="395"/>
      <c r="D87" s="395"/>
      <c r="E87" s="395"/>
      <c r="F87" s="395"/>
      <c r="G87" s="395"/>
      <c r="H87" s="395"/>
      <c r="I87" s="389"/>
      <c r="J87" s="395"/>
      <c r="K87" s="395"/>
      <c r="L87" s="395"/>
      <c r="M87" s="395"/>
      <c r="Q87" s="389"/>
      <c r="R87" s="377"/>
      <c r="S87" s="377"/>
      <c r="AH87" s="389" t="s">
        <v>2661</v>
      </c>
    </row>
    <row r="88" spans="1:34" ht="11.25" x14ac:dyDescent="0.2">
      <c r="A88" s="395"/>
      <c r="B88" s="395"/>
      <c r="C88" s="395"/>
      <c r="D88" s="395"/>
      <c r="E88" s="395"/>
      <c r="F88" s="395"/>
      <c r="G88" s="395"/>
      <c r="H88" s="395"/>
      <c r="I88" s="389"/>
      <c r="J88" s="395"/>
      <c r="K88" s="395"/>
      <c r="L88" s="395"/>
      <c r="M88" s="395"/>
      <c r="Q88" s="389"/>
      <c r="R88" s="377"/>
      <c r="S88" s="377"/>
      <c r="AH88" s="389" t="s">
        <v>2662</v>
      </c>
    </row>
    <row r="89" spans="1:34" ht="11.25" x14ac:dyDescent="0.2">
      <c r="A89" s="395"/>
      <c r="B89" s="395"/>
      <c r="C89" s="395"/>
      <c r="D89" s="395"/>
      <c r="E89" s="395"/>
      <c r="F89" s="395"/>
      <c r="G89" s="395"/>
      <c r="H89" s="395"/>
      <c r="I89" s="389"/>
      <c r="J89" s="395"/>
      <c r="K89" s="395"/>
      <c r="L89" s="395"/>
      <c r="M89" s="395"/>
      <c r="Q89" s="389"/>
      <c r="R89" s="377"/>
      <c r="S89" s="377"/>
      <c r="AH89" s="389" t="s">
        <v>2663</v>
      </c>
    </row>
    <row r="90" spans="1:34" ht="11.25" x14ac:dyDescent="0.2">
      <c r="A90" s="395"/>
      <c r="B90" s="395"/>
      <c r="C90" s="395"/>
      <c r="D90" s="395"/>
      <c r="E90" s="395"/>
      <c r="F90" s="395"/>
      <c r="G90" s="395"/>
      <c r="H90" s="395"/>
      <c r="I90" s="389"/>
      <c r="J90" s="395"/>
      <c r="K90" s="395"/>
      <c r="L90" s="395"/>
      <c r="M90" s="395"/>
      <c r="Q90" s="389"/>
      <c r="R90" s="377"/>
      <c r="S90" s="377"/>
      <c r="AH90" s="389" t="s">
        <v>2664</v>
      </c>
    </row>
    <row r="91" spans="1:34" ht="11.25" x14ac:dyDescent="0.2">
      <c r="A91" s="395"/>
      <c r="B91" s="395"/>
      <c r="C91" s="395"/>
      <c r="D91" s="395"/>
      <c r="E91" s="395"/>
      <c r="F91" s="395"/>
      <c r="G91" s="395"/>
      <c r="H91" s="395"/>
      <c r="I91" s="389"/>
      <c r="J91" s="395"/>
      <c r="K91" s="395"/>
      <c r="L91" s="395"/>
      <c r="M91" s="395"/>
      <c r="Q91" s="389"/>
      <c r="R91" s="377"/>
      <c r="S91" s="377"/>
      <c r="AH91" s="389" t="s">
        <v>2665</v>
      </c>
    </row>
    <row r="92" spans="1:34" ht="11.25" x14ac:dyDescent="0.2">
      <c r="A92" s="395"/>
      <c r="B92" s="395"/>
      <c r="C92" s="395"/>
      <c r="D92" s="395"/>
      <c r="E92" s="395"/>
      <c r="F92" s="395"/>
      <c r="G92" s="395"/>
      <c r="H92" s="395"/>
      <c r="I92" s="389"/>
      <c r="J92" s="395"/>
      <c r="K92" s="395"/>
      <c r="L92" s="395"/>
      <c r="M92" s="395"/>
      <c r="Q92" s="389"/>
      <c r="R92" s="377"/>
      <c r="S92" s="377"/>
      <c r="AH92" s="389" t="s">
        <v>2666</v>
      </c>
    </row>
    <row r="93" spans="1:34" ht="11.25" x14ac:dyDescent="0.2">
      <c r="A93" s="395"/>
      <c r="B93" s="395"/>
      <c r="C93" s="395"/>
      <c r="D93" s="395"/>
      <c r="E93" s="395"/>
      <c r="F93" s="395"/>
      <c r="G93" s="395"/>
      <c r="H93" s="395"/>
      <c r="I93" s="389"/>
      <c r="J93" s="395"/>
      <c r="K93" s="395"/>
      <c r="L93" s="395"/>
      <c r="M93" s="395"/>
      <c r="Q93" s="389"/>
      <c r="R93" s="377"/>
      <c r="S93" s="377"/>
      <c r="AH93" s="389" t="s">
        <v>2667</v>
      </c>
    </row>
    <row r="94" spans="1:34" ht="11.25" x14ac:dyDescent="0.2">
      <c r="A94" s="395"/>
      <c r="B94" s="395"/>
      <c r="C94" s="395"/>
      <c r="D94" s="395"/>
      <c r="E94" s="395"/>
      <c r="F94" s="395"/>
      <c r="G94" s="395"/>
      <c r="H94" s="395"/>
      <c r="I94" s="389"/>
      <c r="J94" s="395"/>
      <c r="K94" s="395"/>
      <c r="L94" s="395"/>
      <c r="M94" s="395"/>
      <c r="Q94" s="389"/>
      <c r="R94" s="377"/>
      <c r="S94" s="377"/>
      <c r="AH94" s="389" t="s">
        <v>2668</v>
      </c>
    </row>
    <row r="95" spans="1:34" ht="11.25" x14ac:dyDescent="0.2">
      <c r="A95" s="395"/>
      <c r="B95" s="395"/>
      <c r="C95" s="395"/>
      <c r="D95" s="395"/>
      <c r="E95" s="395"/>
      <c r="F95" s="395"/>
      <c r="G95" s="395"/>
      <c r="H95" s="395"/>
      <c r="I95" s="389"/>
      <c r="J95" s="395"/>
      <c r="K95" s="395"/>
      <c r="L95" s="395"/>
      <c r="M95" s="395"/>
      <c r="Q95" s="389"/>
      <c r="R95" s="377"/>
      <c r="S95" s="377"/>
      <c r="AH95" s="389" t="s">
        <v>2669</v>
      </c>
    </row>
    <row r="96" spans="1:34" ht="11.25" x14ac:dyDescent="0.2">
      <c r="A96" s="395"/>
      <c r="B96" s="395"/>
      <c r="C96" s="395"/>
      <c r="D96" s="395"/>
      <c r="E96" s="395"/>
      <c r="F96" s="395"/>
      <c r="G96" s="395"/>
      <c r="H96" s="395"/>
      <c r="I96" s="389"/>
      <c r="J96" s="395"/>
      <c r="K96" s="395"/>
      <c r="L96" s="395"/>
      <c r="M96" s="395"/>
      <c r="Q96" s="389"/>
      <c r="R96" s="377"/>
      <c r="S96" s="377"/>
      <c r="AH96" s="389" t="s">
        <v>2670</v>
      </c>
    </row>
    <row r="97" spans="1:34" ht="11.25" x14ac:dyDescent="0.2">
      <c r="A97" s="395"/>
      <c r="B97" s="395"/>
      <c r="C97" s="395"/>
      <c r="D97" s="395"/>
      <c r="E97" s="395"/>
      <c r="F97" s="395"/>
      <c r="G97" s="395"/>
      <c r="H97" s="395"/>
      <c r="I97" s="389"/>
      <c r="J97" s="395"/>
      <c r="K97" s="395"/>
      <c r="L97" s="395"/>
      <c r="M97" s="395"/>
      <c r="Q97" s="389"/>
      <c r="R97" s="377"/>
      <c r="S97" s="377"/>
      <c r="AH97" s="389" t="s">
        <v>2671</v>
      </c>
    </row>
    <row r="98" spans="1:34" ht="11.25" x14ac:dyDescent="0.2">
      <c r="A98" s="395"/>
      <c r="B98" s="395"/>
      <c r="C98" s="395"/>
      <c r="D98" s="395"/>
      <c r="E98" s="395"/>
      <c r="F98" s="395"/>
      <c r="G98" s="395"/>
      <c r="H98" s="395"/>
      <c r="I98" s="389"/>
      <c r="J98" s="395"/>
      <c r="K98" s="395"/>
      <c r="L98" s="395"/>
      <c r="M98" s="395"/>
      <c r="Q98" s="389"/>
      <c r="R98" s="377"/>
      <c r="S98" s="377"/>
      <c r="AH98" s="389" t="s">
        <v>2672</v>
      </c>
    </row>
    <row r="99" spans="1:34" ht="11.25" x14ac:dyDescent="0.2">
      <c r="A99" s="395"/>
      <c r="B99" s="395"/>
      <c r="C99" s="395"/>
      <c r="D99" s="395"/>
      <c r="E99" s="395"/>
      <c r="F99" s="395"/>
      <c r="G99" s="395"/>
      <c r="H99" s="395"/>
      <c r="I99" s="389"/>
      <c r="J99" s="395"/>
      <c r="K99" s="395"/>
      <c r="L99" s="395"/>
      <c r="M99" s="395"/>
      <c r="Q99" s="389"/>
      <c r="R99" s="377"/>
      <c r="S99" s="377"/>
      <c r="AH99" s="389" t="s">
        <v>2673</v>
      </c>
    </row>
    <row r="100" spans="1:34" ht="11.25" x14ac:dyDescent="0.2">
      <c r="A100" s="395"/>
      <c r="B100" s="395"/>
      <c r="C100" s="395"/>
      <c r="D100" s="395"/>
      <c r="E100" s="395"/>
      <c r="F100" s="395"/>
      <c r="G100" s="395"/>
      <c r="H100" s="395"/>
      <c r="I100" s="389"/>
      <c r="J100" s="395"/>
      <c r="K100" s="395"/>
      <c r="L100" s="395"/>
      <c r="M100" s="395"/>
      <c r="Q100" s="389"/>
      <c r="R100" s="377"/>
      <c r="S100" s="377"/>
      <c r="AH100" s="389" t="s">
        <v>2674</v>
      </c>
    </row>
    <row r="101" spans="1:34" ht="11.25" x14ac:dyDescent="0.2">
      <c r="A101" s="395"/>
      <c r="B101" s="395"/>
      <c r="C101" s="395"/>
      <c r="D101" s="395"/>
      <c r="E101" s="395"/>
      <c r="F101" s="395"/>
      <c r="G101" s="395"/>
      <c r="H101" s="395"/>
      <c r="I101" s="389"/>
      <c r="J101" s="395"/>
      <c r="K101" s="395"/>
      <c r="L101" s="395"/>
      <c r="M101" s="395"/>
      <c r="Q101" s="389"/>
      <c r="R101" s="377"/>
      <c r="S101" s="377"/>
      <c r="AH101" s="389" t="s">
        <v>2675</v>
      </c>
    </row>
    <row r="102" spans="1:34" ht="11.25" x14ac:dyDescent="0.2">
      <c r="A102" s="395"/>
      <c r="B102" s="395"/>
      <c r="C102" s="395"/>
      <c r="D102" s="395"/>
      <c r="E102" s="395"/>
      <c r="F102" s="395"/>
      <c r="G102" s="395"/>
      <c r="H102" s="395"/>
      <c r="I102" s="389"/>
      <c r="J102" s="395"/>
      <c r="K102" s="395"/>
      <c r="L102" s="395"/>
      <c r="M102" s="395"/>
      <c r="Q102" s="389"/>
      <c r="R102" s="377"/>
      <c r="S102" s="377"/>
      <c r="AH102" s="389" t="s">
        <v>2676</v>
      </c>
    </row>
    <row r="103" spans="1:34" ht="11.25" x14ac:dyDescent="0.2">
      <c r="A103" s="395"/>
      <c r="B103" s="395"/>
      <c r="C103" s="395"/>
      <c r="D103" s="395"/>
      <c r="E103" s="395"/>
      <c r="F103" s="395"/>
      <c r="G103" s="395"/>
      <c r="H103" s="395"/>
      <c r="I103" s="389"/>
      <c r="J103" s="395"/>
      <c r="K103" s="395"/>
      <c r="L103" s="395"/>
      <c r="M103" s="395"/>
      <c r="Q103" s="389"/>
      <c r="R103" s="377"/>
      <c r="S103" s="377"/>
      <c r="AH103" s="389" t="s">
        <v>2677</v>
      </c>
    </row>
    <row r="104" spans="1:34" ht="11.25" x14ac:dyDescent="0.2">
      <c r="A104" s="395"/>
      <c r="B104" s="395"/>
      <c r="C104" s="395"/>
      <c r="D104" s="395"/>
      <c r="E104" s="395"/>
      <c r="F104" s="395"/>
      <c r="G104" s="395"/>
      <c r="H104" s="395"/>
      <c r="I104" s="389"/>
      <c r="J104" s="395"/>
      <c r="K104" s="395"/>
      <c r="L104" s="395"/>
      <c r="M104" s="395"/>
      <c r="Q104" s="389"/>
      <c r="R104" s="377"/>
      <c r="S104" s="377"/>
      <c r="AH104" s="389" t="s">
        <v>2678</v>
      </c>
    </row>
    <row r="105" spans="1:34" ht="11.25" x14ac:dyDescent="0.2">
      <c r="A105" s="395"/>
      <c r="B105" s="395"/>
      <c r="C105" s="395"/>
      <c r="D105" s="395"/>
      <c r="E105" s="395"/>
      <c r="F105" s="395"/>
      <c r="G105" s="395"/>
      <c r="H105" s="395"/>
      <c r="I105" s="389"/>
      <c r="J105" s="395"/>
      <c r="K105" s="395"/>
      <c r="L105" s="395"/>
      <c r="M105" s="395"/>
      <c r="Q105" s="389"/>
      <c r="R105" s="377"/>
      <c r="S105" s="377"/>
      <c r="AH105" s="389" t="s">
        <v>2679</v>
      </c>
    </row>
    <row r="106" spans="1:34" ht="11.25" x14ac:dyDescent="0.2">
      <c r="A106" s="395"/>
      <c r="B106" s="395"/>
      <c r="C106" s="395"/>
      <c r="D106" s="395"/>
      <c r="E106" s="395"/>
      <c r="F106" s="395"/>
      <c r="G106" s="395"/>
      <c r="H106" s="395"/>
      <c r="I106" s="389"/>
      <c r="J106" s="395"/>
      <c r="K106" s="395"/>
      <c r="L106" s="395"/>
      <c r="M106" s="395"/>
      <c r="Q106" s="389"/>
      <c r="R106" s="377"/>
      <c r="S106" s="377"/>
      <c r="AH106" s="389" t="s">
        <v>2680</v>
      </c>
    </row>
    <row r="107" spans="1:34" ht="11.25" x14ac:dyDescent="0.2">
      <c r="A107" s="395"/>
      <c r="B107" s="395"/>
      <c r="C107" s="395"/>
      <c r="D107" s="395"/>
      <c r="E107" s="395"/>
      <c r="F107" s="395"/>
      <c r="G107" s="395"/>
      <c r="H107" s="395"/>
      <c r="I107" s="389"/>
      <c r="J107" s="395"/>
      <c r="K107" s="395"/>
      <c r="L107" s="395"/>
      <c r="M107" s="395"/>
      <c r="Q107" s="389"/>
      <c r="R107" s="377"/>
      <c r="S107" s="377"/>
      <c r="AH107" s="389" t="s">
        <v>2681</v>
      </c>
    </row>
    <row r="108" spans="1:34" ht="11.25" x14ac:dyDescent="0.2">
      <c r="A108" s="395"/>
      <c r="B108" s="395"/>
      <c r="C108" s="395"/>
      <c r="D108" s="395"/>
      <c r="E108" s="395"/>
      <c r="F108" s="395"/>
      <c r="G108" s="395"/>
      <c r="H108" s="395"/>
      <c r="I108" s="389"/>
      <c r="J108" s="395"/>
      <c r="K108" s="395"/>
      <c r="L108" s="395"/>
      <c r="M108" s="395"/>
      <c r="Q108" s="389"/>
      <c r="R108" s="377"/>
      <c r="S108" s="377"/>
      <c r="AH108" s="389" t="s">
        <v>2682</v>
      </c>
    </row>
    <row r="109" spans="1:34" ht="11.25" x14ac:dyDescent="0.2">
      <c r="A109" s="395"/>
      <c r="B109" s="395"/>
      <c r="C109" s="395"/>
      <c r="D109" s="395"/>
      <c r="E109" s="395"/>
      <c r="F109" s="395"/>
      <c r="G109" s="395"/>
      <c r="H109" s="395"/>
      <c r="I109" s="389"/>
      <c r="J109" s="395"/>
      <c r="K109" s="395"/>
      <c r="L109" s="395"/>
      <c r="M109" s="395"/>
      <c r="Q109" s="389"/>
      <c r="R109" s="377"/>
      <c r="S109" s="377"/>
      <c r="AH109" s="389" t="s">
        <v>2683</v>
      </c>
    </row>
    <row r="110" spans="1:34" ht="11.25" x14ac:dyDescent="0.2">
      <c r="A110" s="395"/>
      <c r="B110" s="395"/>
      <c r="C110" s="395"/>
      <c r="D110" s="395"/>
      <c r="E110" s="395"/>
      <c r="F110" s="395"/>
      <c r="G110" s="395"/>
      <c r="H110" s="395"/>
      <c r="I110" s="389"/>
      <c r="J110" s="395"/>
      <c r="K110" s="395"/>
      <c r="L110" s="395"/>
      <c r="M110" s="395"/>
      <c r="Q110" s="389"/>
      <c r="R110" s="377"/>
      <c r="S110" s="377"/>
      <c r="AH110" s="389" t="s">
        <v>2684</v>
      </c>
    </row>
    <row r="111" spans="1:34" ht="11.25" x14ac:dyDescent="0.2">
      <c r="A111" s="395"/>
      <c r="B111" s="395"/>
      <c r="C111" s="395"/>
      <c r="D111" s="395"/>
      <c r="E111" s="395"/>
      <c r="F111" s="395"/>
      <c r="G111" s="395"/>
      <c r="H111" s="395"/>
      <c r="I111" s="389"/>
      <c r="J111" s="395"/>
      <c r="K111" s="395"/>
      <c r="L111" s="395"/>
      <c r="M111" s="395"/>
      <c r="Q111" s="389"/>
      <c r="R111" s="377"/>
      <c r="S111" s="377"/>
      <c r="AH111" s="389" t="s">
        <v>2685</v>
      </c>
    </row>
    <row r="112" spans="1:34" ht="11.25" x14ac:dyDescent="0.2">
      <c r="A112" s="395"/>
      <c r="B112" s="395"/>
      <c r="C112" s="395"/>
      <c r="D112" s="395"/>
      <c r="E112" s="395"/>
      <c r="F112" s="395"/>
      <c r="G112" s="395"/>
      <c r="H112" s="395"/>
      <c r="I112" s="389"/>
      <c r="J112" s="395"/>
      <c r="K112" s="395"/>
      <c r="L112" s="395"/>
      <c r="M112" s="395"/>
      <c r="Q112" s="389"/>
      <c r="R112" s="377"/>
      <c r="S112" s="377"/>
      <c r="AH112" s="389" t="s">
        <v>2686</v>
      </c>
    </row>
    <row r="113" spans="1:34" ht="11.25" x14ac:dyDescent="0.2">
      <c r="A113" s="395"/>
      <c r="B113" s="395"/>
      <c r="C113" s="395"/>
      <c r="D113" s="395"/>
      <c r="E113" s="395"/>
      <c r="F113" s="395"/>
      <c r="G113" s="395"/>
      <c r="H113" s="395"/>
      <c r="I113" s="389"/>
      <c r="J113" s="395"/>
      <c r="K113" s="395"/>
      <c r="L113" s="395"/>
      <c r="M113" s="395"/>
      <c r="Q113" s="389"/>
      <c r="R113" s="377"/>
      <c r="S113" s="377"/>
      <c r="AH113" s="389" t="s">
        <v>2687</v>
      </c>
    </row>
    <row r="114" spans="1:34" ht="11.25" x14ac:dyDescent="0.2">
      <c r="A114" s="395"/>
      <c r="B114" s="395"/>
      <c r="C114" s="395"/>
      <c r="D114" s="395"/>
      <c r="E114" s="395"/>
      <c r="F114" s="395"/>
      <c r="G114" s="395"/>
      <c r="H114" s="395"/>
      <c r="I114" s="389"/>
      <c r="J114" s="395"/>
      <c r="K114" s="395"/>
      <c r="L114" s="395"/>
      <c r="M114" s="395"/>
      <c r="Q114" s="389"/>
      <c r="R114" s="377"/>
      <c r="S114" s="377"/>
      <c r="AH114" s="389" t="s">
        <v>2688</v>
      </c>
    </row>
    <row r="115" spans="1:34" ht="11.25" x14ac:dyDescent="0.2">
      <c r="A115" s="395"/>
      <c r="B115" s="395"/>
      <c r="C115" s="395"/>
      <c r="D115" s="395"/>
      <c r="E115" s="395"/>
      <c r="F115" s="395"/>
      <c r="G115" s="395"/>
      <c r="H115" s="395"/>
      <c r="I115" s="389"/>
      <c r="J115" s="395"/>
      <c r="K115" s="395"/>
      <c r="L115" s="395"/>
      <c r="M115" s="395"/>
      <c r="Q115" s="389"/>
      <c r="R115" s="377"/>
      <c r="S115" s="377"/>
      <c r="AH115" s="389" t="s">
        <v>2689</v>
      </c>
    </row>
    <row r="116" spans="1:34" ht="11.25" x14ac:dyDescent="0.2">
      <c r="A116" s="395"/>
      <c r="B116" s="395"/>
      <c r="C116" s="395"/>
      <c r="D116" s="395"/>
      <c r="E116" s="395"/>
      <c r="F116" s="395"/>
      <c r="G116" s="395"/>
      <c r="H116" s="395"/>
      <c r="I116" s="389"/>
      <c r="J116" s="395"/>
      <c r="K116" s="395"/>
      <c r="L116" s="395"/>
      <c r="M116" s="395"/>
      <c r="Q116" s="389"/>
      <c r="R116" s="377"/>
      <c r="S116" s="377"/>
      <c r="AH116" s="389" t="s">
        <v>2690</v>
      </c>
    </row>
    <row r="117" spans="1:34" ht="11.25" x14ac:dyDescent="0.2">
      <c r="A117" s="395"/>
      <c r="B117" s="395"/>
      <c r="C117" s="395"/>
      <c r="D117" s="395"/>
      <c r="E117" s="395"/>
      <c r="F117" s="395"/>
      <c r="G117" s="395"/>
      <c r="H117" s="395"/>
      <c r="I117" s="389"/>
      <c r="J117" s="395"/>
      <c r="K117" s="395"/>
      <c r="L117" s="395"/>
      <c r="M117" s="395"/>
      <c r="Q117" s="389"/>
      <c r="R117" s="377"/>
      <c r="S117" s="377"/>
      <c r="AH117" s="389" t="s">
        <v>2691</v>
      </c>
    </row>
    <row r="118" spans="1:34" ht="11.25" x14ac:dyDescent="0.2">
      <c r="A118" s="395"/>
      <c r="B118" s="395"/>
      <c r="C118" s="395"/>
      <c r="D118" s="395"/>
      <c r="E118" s="395"/>
      <c r="F118" s="395"/>
      <c r="G118" s="395"/>
      <c r="H118" s="395"/>
      <c r="I118" s="389"/>
      <c r="J118" s="395"/>
      <c r="K118" s="395"/>
      <c r="L118" s="395"/>
      <c r="M118" s="395"/>
      <c r="Q118" s="389"/>
      <c r="R118" s="377"/>
      <c r="S118" s="377"/>
      <c r="AH118" s="389" t="s">
        <v>2692</v>
      </c>
    </row>
    <row r="119" spans="1:34" ht="11.25" x14ac:dyDescent="0.2">
      <c r="A119" s="395"/>
      <c r="B119" s="395"/>
      <c r="C119" s="395"/>
      <c r="D119" s="395"/>
      <c r="E119" s="395"/>
      <c r="F119" s="395"/>
      <c r="G119" s="395"/>
      <c r="H119" s="395"/>
      <c r="I119" s="389"/>
      <c r="J119" s="395"/>
      <c r="K119" s="395"/>
      <c r="L119" s="395"/>
      <c r="M119" s="395"/>
      <c r="Q119" s="389"/>
      <c r="R119" s="377"/>
      <c r="S119" s="377"/>
      <c r="AH119" s="389" t="s">
        <v>2693</v>
      </c>
    </row>
    <row r="120" spans="1:34" ht="11.25" x14ac:dyDescent="0.2">
      <c r="A120" s="395"/>
      <c r="B120" s="395"/>
      <c r="C120" s="395"/>
      <c r="D120" s="395"/>
      <c r="E120" s="395"/>
      <c r="F120" s="395"/>
      <c r="G120" s="395"/>
      <c r="H120" s="395"/>
      <c r="I120" s="389"/>
      <c r="J120" s="395"/>
      <c r="K120" s="395"/>
      <c r="L120" s="395"/>
      <c r="M120" s="395"/>
      <c r="Q120" s="389"/>
      <c r="R120" s="377"/>
      <c r="S120" s="377"/>
      <c r="AH120" s="389" t="s">
        <v>2694</v>
      </c>
    </row>
    <row r="121" spans="1:34" ht="11.25" x14ac:dyDescent="0.2">
      <c r="A121" s="395"/>
      <c r="B121" s="395"/>
      <c r="C121" s="395"/>
      <c r="D121" s="395"/>
      <c r="E121" s="395"/>
      <c r="F121" s="395"/>
      <c r="G121" s="395"/>
      <c r="H121" s="395"/>
      <c r="I121" s="389"/>
      <c r="J121" s="395"/>
      <c r="K121" s="395"/>
      <c r="L121" s="395"/>
      <c r="M121" s="395"/>
      <c r="Q121" s="389"/>
      <c r="R121" s="377"/>
      <c r="S121" s="377"/>
      <c r="AH121" s="389" t="s">
        <v>2695</v>
      </c>
    </row>
    <row r="122" spans="1:34" ht="11.25" x14ac:dyDescent="0.2">
      <c r="A122" s="395"/>
      <c r="B122" s="395"/>
      <c r="C122" s="395"/>
      <c r="D122" s="395"/>
      <c r="E122" s="395"/>
      <c r="F122" s="395"/>
      <c r="G122" s="395"/>
      <c r="H122" s="395"/>
      <c r="I122" s="389"/>
      <c r="J122" s="395"/>
      <c r="K122" s="395"/>
      <c r="L122" s="395"/>
      <c r="M122" s="395"/>
      <c r="Q122" s="389"/>
      <c r="R122" s="377"/>
      <c r="S122" s="377"/>
      <c r="AH122" s="389" t="s">
        <v>2696</v>
      </c>
    </row>
    <row r="123" spans="1:34" ht="11.25" x14ac:dyDescent="0.2">
      <c r="A123" s="395"/>
      <c r="B123" s="395"/>
      <c r="C123" s="395"/>
      <c r="D123" s="395"/>
      <c r="E123" s="395"/>
      <c r="F123" s="395"/>
      <c r="G123" s="395"/>
      <c r="H123" s="395"/>
      <c r="I123" s="389"/>
      <c r="J123" s="395"/>
      <c r="K123" s="395"/>
      <c r="L123" s="395"/>
      <c r="M123" s="395"/>
      <c r="Q123" s="389"/>
      <c r="R123" s="377"/>
      <c r="S123" s="377"/>
      <c r="AH123" s="389" t="s">
        <v>2697</v>
      </c>
    </row>
    <row r="124" spans="1:34" ht="11.25" x14ac:dyDescent="0.2">
      <c r="A124" s="395"/>
      <c r="B124" s="395"/>
      <c r="C124" s="395"/>
      <c r="D124" s="395"/>
      <c r="E124" s="395"/>
      <c r="F124" s="395"/>
      <c r="G124" s="395"/>
      <c r="H124" s="395"/>
      <c r="I124" s="389"/>
      <c r="J124" s="395"/>
      <c r="K124" s="395"/>
      <c r="L124" s="395"/>
      <c r="M124" s="395"/>
      <c r="Q124" s="389"/>
      <c r="R124" s="377"/>
      <c r="S124" s="377"/>
      <c r="AH124" s="389" t="s">
        <v>2698</v>
      </c>
    </row>
    <row r="125" spans="1:34" ht="11.25" x14ac:dyDescent="0.2">
      <c r="A125" s="395"/>
      <c r="B125" s="395"/>
      <c r="C125" s="395"/>
      <c r="D125" s="395"/>
      <c r="E125" s="395"/>
      <c r="F125" s="395"/>
      <c r="G125" s="395"/>
      <c r="H125" s="395"/>
      <c r="I125" s="389"/>
      <c r="J125" s="395"/>
      <c r="K125" s="395"/>
      <c r="L125" s="395"/>
      <c r="M125" s="395"/>
      <c r="Q125" s="389"/>
      <c r="R125" s="377"/>
      <c r="S125" s="377"/>
      <c r="AH125" s="389" t="s">
        <v>2699</v>
      </c>
    </row>
    <row r="126" spans="1:34" ht="11.25" x14ac:dyDescent="0.2">
      <c r="A126" s="395"/>
      <c r="B126" s="395"/>
      <c r="C126" s="395"/>
      <c r="D126" s="395"/>
      <c r="E126" s="395"/>
      <c r="F126" s="395"/>
      <c r="G126" s="395"/>
      <c r="H126" s="395"/>
      <c r="I126" s="389"/>
      <c r="J126" s="395"/>
      <c r="K126" s="395"/>
      <c r="L126" s="395"/>
      <c r="M126" s="395"/>
      <c r="Q126" s="389"/>
      <c r="R126" s="377"/>
      <c r="S126" s="377"/>
      <c r="AH126" s="389" t="s">
        <v>2700</v>
      </c>
    </row>
    <row r="127" spans="1:34" ht="11.25" x14ac:dyDescent="0.2">
      <c r="A127" s="395"/>
      <c r="B127" s="395"/>
      <c r="C127" s="395"/>
      <c r="D127" s="395"/>
      <c r="E127" s="395"/>
      <c r="F127" s="395"/>
      <c r="G127" s="395"/>
      <c r="H127" s="395"/>
      <c r="I127" s="389"/>
      <c r="J127" s="395"/>
      <c r="K127" s="395"/>
      <c r="L127" s="395"/>
      <c r="M127" s="395"/>
      <c r="Q127" s="389"/>
      <c r="R127" s="377"/>
      <c r="S127" s="377"/>
      <c r="AH127" s="389" t="s">
        <v>2701</v>
      </c>
    </row>
    <row r="128" spans="1:34" ht="11.25" x14ac:dyDescent="0.2">
      <c r="A128" s="395"/>
      <c r="B128" s="395"/>
      <c r="C128" s="395"/>
      <c r="D128" s="395"/>
      <c r="E128" s="395"/>
      <c r="F128" s="395"/>
      <c r="G128" s="395"/>
      <c r="H128" s="395"/>
      <c r="I128" s="389"/>
      <c r="J128" s="395"/>
      <c r="K128" s="395"/>
      <c r="L128" s="395"/>
      <c r="M128" s="395"/>
      <c r="Q128" s="389"/>
      <c r="R128" s="377"/>
      <c r="S128" s="377"/>
      <c r="AH128" s="389" t="s">
        <v>2702</v>
      </c>
    </row>
    <row r="129" spans="1:34" ht="11.25" x14ac:dyDescent="0.2">
      <c r="A129" s="395"/>
      <c r="B129" s="395"/>
      <c r="C129" s="395"/>
      <c r="D129" s="395"/>
      <c r="E129" s="395"/>
      <c r="F129" s="395"/>
      <c r="G129" s="395"/>
      <c r="H129" s="395"/>
      <c r="I129" s="389"/>
      <c r="J129" s="395"/>
      <c r="K129" s="395"/>
      <c r="L129" s="395"/>
      <c r="M129" s="395"/>
      <c r="Q129" s="389"/>
      <c r="R129" s="377"/>
      <c r="S129" s="377"/>
      <c r="AH129" s="389" t="s">
        <v>2703</v>
      </c>
    </row>
    <row r="130" spans="1:34" ht="11.25" x14ac:dyDescent="0.2">
      <c r="A130" s="395"/>
      <c r="B130" s="395"/>
      <c r="C130" s="395"/>
      <c r="D130" s="395"/>
      <c r="E130" s="395"/>
      <c r="F130" s="395"/>
      <c r="G130" s="395"/>
      <c r="H130" s="395"/>
      <c r="I130" s="389"/>
      <c r="J130" s="395"/>
      <c r="K130" s="395"/>
      <c r="L130" s="395"/>
      <c r="M130" s="395"/>
      <c r="Q130" s="389"/>
      <c r="R130" s="377"/>
      <c r="S130" s="377"/>
      <c r="AH130" s="389" t="s">
        <v>2704</v>
      </c>
    </row>
    <row r="131" spans="1:34" ht="11.25" x14ac:dyDescent="0.2">
      <c r="A131" s="395"/>
      <c r="B131" s="395"/>
      <c r="C131" s="395"/>
      <c r="D131" s="395"/>
      <c r="E131" s="395"/>
      <c r="F131" s="395"/>
      <c r="G131" s="395"/>
      <c r="H131" s="395"/>
      <c r="I131" s="389"/>
      <c r="J131" s="395"/>
      <c r="K131" s="395"/>
      <c r="L131" s="395"/>
      <c r="M131" s="395"/>
      <c r="Q131" s="389"/>
      <c r="R131" s="377"/>
      <c r="S131" s="377"/>
      <c r="AH131" s="389" t="s">
        <v>2705</v>
      </c>
    </row>
    <row r="132" spans="1:34" ht="11.25" x14ac:dyDescent="0.2">
      <c r="A132" s="395"/>
      <c r="B132" s="395"/>
      <c r="C132" s="395"/>
      <c r="D132" s="395"/>
      <c r="E132" s="395"/>
      <c r="F132" s="395"/>
      <c r="G132" s="395"/>
      <c r="H132" s="395"/>
      <c r="I132" s="389"/>
      <c r="J132" s="395"/>
      <c r="K132" s="395"/>
      <c r="L132" s="395"/>
      <c r="M132" s="395"/>
      <c r="Q132" s="389"/>
      <c r="R132" s="377"/>
      <c r="S132" s="377"/>
      <c r="AH132" s="389" t="s">
        <v>2706</v>
      </c>
    </row>
    <row r="133" spans="1:34" ht="11.25" x14ac:dyDescent="0.2">
      <c r="A133" s="395"/>
      <c r="B133" s="395"/>
      <c r="C133" s="395"/>
      <c r="D133" s="395"/>
      <c r="E133" s="395"/>
      <c r="F133" s="395"/>
      <c r="G133" s="395"/>
      <c r="H133" s="395"/>
      <c r="I133" s="389"/>
      <c r="J133" s="395"/>
      <c r="K133" s="395"/>
      <c r="L133" s="395"/>
      <c r="M133" s="395"/>
      <c r="Q133" s="389"/>
      <c r="R133" s="377"/>
      <c r="S133" s="377"/>
      <c r="AH133" s="389" t="s">
        <v>2707</v>
      </c>
    </row>
    <row r="134" spans="1:34" ht="11.25" x14ac:dyDescent="0.2">
      <c r="A134" s="395"/>
      <c r="B134" s="395"/>
      <c r="C134" s="395"/>
      <c r="D134" s="395"/>
      <c r="E134" s="395"/>
      <c r="F134" s="395"/>
      <c r="G134" s="395"/>
      <c r="H134" s="395"/>
      <c r="I134" s="389"/>
      <c r="J134" s="395"/>
      <c r="K134" s="395"/>
      <c r="L134" s="395"/>
      <c r="M134" s="395"/>
      <c r="Q134" s="389"/>
      <c r="R134" s="377"/>
      <c r="S134" s="377"/>
      <c r="AH134" s="389" t="s">
        <v>2708</v>
      </c>
    </row>
    <row r="135" spans="1:34" ht="11.25" x14ac:dyDescent="0.2">
      <c r="A135" s="395"/>
      <c r="B135" s="395"/>
      <c r="C135" s="395"/>
      <c r="D135" s="395"/>
      <c r="E135" s="395"/>
      <c r="F135" s="395"/>
      <c r="G135" s="395"/>
      <c r="H135" s="395"/>
      <c r="I135" s="389"/>
      <c r="J135" s="395"/>
      <c r="K135" s="395"/>
      <c r="L135" s="395"/>
      <c r="M135" s="395"/>
      <c r="Q135" s="389"/>
      <c r="R135" s="377"/>
      <c r="S135" s="377"/>
      <c r="AH135" s="389" t="s">
        <v>2709</v>
      </c>
    </row>
    <row r="136" spans="1:34" ht="11.25" x14ac:dyDescent="0.2">
      <c r="A136" s="395"/>
      <c r="B136" s="395"/>
      <c r="C136" s="395"/>
      <c r="D136" s="395"/>
      <c r="E136" s="395"/>
      <c r="F136" s="395"/>
      <c r="G136" s="395"/>
      <c r="H136" s="395"/>
      <c r="I136" s="389"/>
      <c r="J136" s="395"/>
      <c r="K136" s="395"/>
      <c r="L136" s="395"/>
      <c r="M136" s="395"/>
      <c r="Q136" s="389"/>
      <c r="R136" s="377"/>
      <c r="S136" s="377"/>
      <c r="AH136" s="389" t="s">
        <v>2710</v>
      </c>
    </row>
    <row r="137" spans="1:34" ht="11.25" x14ac:dyDescent="0.2">
      <c r="A137" s="395"/>
      <c r="B137" s="395"/>
      <c r="C137" s="395"/>
      <c r="D137" s="395"/>
      <c r="E137" s="395"/>
      <c r="F137" s="395"/>
      <c r="G137" s="395"/>
      <c r="H137" s="395"/>
      <c r="I137" s="389"/>
      <c r="J137" s="395"/>
      <c r="K137" s="395"/>
      <c r="L137" s="395"/>
      <c r="M137" s="395"/>
      <c r="Q137" s="389"/>
      <c r="R137" s="377"/>
      <c r="S137" s="377"/>
      <c r="AH137" s="389" t="s">
        <v>2711</v>
      </c>
    </row>
    <row r="138" spans="1:34" ht="11.25" x14ac:dyDescent="0.2">
      <c r="A138" s="395"/>
      <c r="B138" s="395"/>
      <c r="C138" s="395"/>
      <c r="D138" s="395"/>
      <c r="E138" s="395"/>
      <c r="F138" s="395"/>
      <c r="G138" s="395"/>
      <c r="H138" s="395"/>
      <c r="I138" s="389"/>
      <c r="J138" s="395"/>
      <c r="K138" s="395"/>
      <c r="L138" s="395"/>
      <c r="M138" s="395"/>
      <c r="Q138" s="389"/>
      <c r="R138" s="377"/>
      <c r="S138" s="377"/>
      <c r="AH138" s="389" t="s">
        <v>2712</v>
      </c>
    </row>
    <row r="139" spans="1:34" ht="11.25" x14ac:dyDescent="0.2">
      <c r="A139" s="395"/>
      <c r="B139" s="395"/>
      <c r="C139" s="395"/>
      <c r="D139" s="395"/>
      <c r="E139" s="395"/>
      <c r="F139" s="395"/>
      <c r="G139" s="395"/>
      <c r="H139" s="395"/>
      <c r="I139" s="389"/>
      <c r="J139" s="395"/>
      <c r="K139" s="395"/>
      <c r="L139" s="395"/>
      <c r="M139" s="395"/>
      <c r="Q139" s="389"/>
      <c r="R139" s="377"/>
      <c r="S139" s="377"/>
      <c r="AH139" s="389" t="s">
        <v>2713</v>
      </c>
    </row>
    <row r="140" spans="1:34" ht="11.25" x14ac:dyDescent="0.2">
      <c r="A140" s="395"/>
      <c r="B140" s="395"/>
      <c r="C140" s="395"/>
      <c r="D140" s="395"/>
      <c r="E140" s="395"/>
      <c r="F140" s="395"/>
      <c r="G140" s="395"/>
      <c r="H140" s="395"/>
      <c r="I140" s="389"/>
      <c r="J140" s="395"/>
      <c r="K140" s="395"/>
      <c r="L140" s="395"/>
      <c r="M140" s="395"/>
      <c r="Q140" s="389"/>
      <c r="R140" s="377"/>
      <c r="S140" s="377"/>
      <c r="AH140" s="389" t="s">
        <v>2714</v>
      </c>
    </row>
    <row r="141" spans="1:34" ht="11.25" x14ac:dyDescent="0.2">
      <c r="A141" s="395"/>
      <c r="B141" s="395"/>
      <c r="C141" s="395"/>
      <c r="D141" s="395"/>
      <c r="E141" s="395"/>
      <c r="F141" s="395"/>
      <c r="G141" s="395"/>
      <c r="H141" s="395"/>
      <c r="I141" s="389"/>
      <c r="J141" s="395"/>
      <c r="K141" s="395"/>
      <c r="L141" s="395"/>
      <c r="M141" s="395"/>
      <c r="Q141" s="389"/>
      <c r="R141" s="377"/>
      <c r="S141" s="377"/>
      <c r="AH141" s="389" t="s">
        <v>2715</v>
      </c>
    </row>
    <row r="142" spans="1:34" ht="11.25" x14ac:dyDescent="0.2">
      <c r="A142" s="395"/>
      <c r="B142" s="395"/>
      <c r="C142" s="395"/>
      <c r="D142" s="395"/>
      <c r="E142" s="395"/>
      <c r="F142" s="395"/>
      <c r="G142" s="395"/>
      <c r="H142" s="395"/>
      <c r="I142" s="389"/>
      <c r="J142" s="395"/>
      <c r="K142" s="395"/>
      <c r="L142" s="395"/>
      <c r="M142" s="395"/>
      <c r="Q142" s="389"/>
      <c r="R142" s="377"/>
      <c r="S142" s="377"/>
      <c r="AH142" s="389" t="s">
        <v>2716</v>
      </c>
    </row>
    <row r="143" spans="1:34" ht="11.25" x14ac:dyDescent="0.2">
      <c r="A143" s="395"/>
      <c r="B143" s="395"/>
      <c r="C143" s="395"/>
      <c r="D143" s="395"/>
      <c r="E143" s="395"/>
      <c r="F143" s="395"/>
      <c r="G143" s="395"/>
      <c r="H143" s="395"/>
      <c r="I143" s="389"/>
      <c r="J143" s="395"/>
      <c r="K143" s="395"/>
      <c r="L143" s="395"/>
      <c r="M143" s="395"/>
      <c r="Q143" s="389"/>
      <c r="R143" s="377"/>
      <c r="S143" s="377"/>
      <c r="AH143" s="389" t="s">
        <v>2717</v>
      </c>
    </row>
    <row r="144" spans="1:34" ht="11.25" x14ac:dyDescent="0.2">
      <c r="A144" s="395"/>
      <c r="B144" s="395"/>
      <c r="C144" s="395"/>
      <c r="D144" s="395"/>
      <c r="E144" s="395"/>
      <c r="F144" s="395"/>
      <c r="G144" s="395"/>
      <c r="H144" s="395"/>
      <c r="I144" s="389"/>
      <c r="J144" s="395"/>
      <c r="K144" s="395"/>
      <c r="L144" s="395"/>
      <c r="M144" s="395"/>
      <c r="Q144" s="389"/>
      <c r="R144" s="377"/>
      <c r="S144" s="377"/>
      <c r="AH144" s="389" t="s">
        <v>2718</v>
      </c>
    </row>
    <row r="145" spans="1:34" ht="11.25" x14ac:dyDescent="0.2">
      <c r="A145" s="395"/>
      <c r="B145" s="395"/>
      <c r="C145" s="395"/>
      <c r="D145" s="395"/>
      <c r="E145" s="395"/>
      <c r="F145" s="395"/>
      <c r="G145" s="395"/>
      <c r="H145" s="395"/>
      <c r="I145" s="389"/>
      <c r="J145" s="395"/>
      <c r="K145" s="395"/>
      <c r="L145" s="395"/>
      <c r="M145" s="395"/>
      <c r="Q145" s="389"/>
      <c r="R145" s="377"/>
      <c r="S145" s="377"/>
      <c r="AH145" s="389" t="s">
        <v>2719</v>
      </c>
    </row>
    <row r="146" spans="1:34" ht="11.25" x14ac:dyDescent="0.2">
      <c r="A146" s="395"/>
      <c r="B146" s="395"/>
      <c r="C146" s="395"/>
      <c r="D146" s="395"/>
      <c r="E146" s="395"/>
      <c r="F146" s="395"/>
      <c r="G146" s="395"/>
      <c r="H146" s="395"/>
      <c r="I146" s="389"/>
      <c r="J146" s="395"/>
      <c r="K146" s="395"/>
      <c r="L146" s="395"/>
      <c r="M146" s="395"/>
      <c r="Q146" s="389"/>
      <c r="R146" s="377"/>
      <c r="S146" s="377"/>
      <c r="AH146" s="389" t="s">
        <v>2720</v>
      </c>
    </row>
    <row r="147" spans="1:34" ht="11.25" x14ac:dyDescent="0.2">
      <c r="A147" s="395"/>
      <c r="B147" s="395"/>
      <c r="C147" s="395"/>
      <c r="D147" s="395"/>
      <c r="E147" s="395"/>
      <c r="F147" s="395"/>
      <c r="G147" s="395"/>
      <c r="H147" s="395"/>
      <c r="I147" s="389"/>
      <c r="J147" s="395"/>
      <c r="K147" s="395"/>
      <c r="L147" s="395"/>
      <c r="M147" s="395"/>
      <c r="Q147" s="389"/>
      <c r="R147" s="377"/>
      <c r="S147" s="377"/>
      <c r="AH147" s="389" t="s">
        <v>2721</v>
      </c>
    </row>
    <row r="148" spans="1:34" ht="11.25" x14ac:dyDescent="0.2">
      <c r="A148" s="395"/>
      <c r="B148" s="395"/>
      <c r="C148" s="395"/>
      <c r="D148" s="395"/>
      <c r="E148" s="395"/>
      <c r="F148" s="395"/>
      <c r="G148" s="395"/>
      <c r="H148" s="395"/>
      <c r="I148" s="389"/>
      <c r="J148" s="395"/>
      <c r="K148" s="395"/>
      <c r="L148" s="395"/>
      <c r="M148" s="395"/>
      <c r="Q148" s="389"/>
      <c r="R148" s="377"/>
      <c r="S148" s="377"/>
      <c r="AH148" s="389" t="s">
        <v>2722</v>
      </c>
    </row>
    <row r="149" spans="1:34" ht="11.25" x14ac:dyDescent="0.2">
      <c r="A149" s="395"/>
      <c r="B149" s="395"/>
      <c r="C149" s="395"/>
      <c r="D149" s="395"/>
      <c r="E149" s="395"/>
      <c r="F149" s="395"/>
      <c r="G149" s="395"/>
      <c r="H149" s="395"/>
      <c r="I149" s="389"/>
      <c r="J149" s="395"/>
      <c r="K149" s="395"/>
      <c r="L149" s="395"/>
      <c r="M149" s="395"/>
      <c r="Q149" s="389"/>
      <c r="R149" s="377"/>
      <c r="S149" s="377"/>
      <c r="AH149" s="389" t="s">
        <v>2723</v>
      </c>
    </row>
    <row r="150" spans="1:34" ht="11.25" x14ac:dyDescent="0.2">
      <c r="A150" s="395"/>
      <c r="B150" s="395"/>
      <c r="C150" s="395"/>
      <c r="D150" s="395"/>
      <c r="E150" s="395"/>
      <c r="F150" s="395"/>
      <c r="G150" s="395"/>
      <c r="H150" s="395"/>
      <c r="I150" s="389"/>
      <c r="J150" s="395"/>
      <c r="K150" s="395"/>
      <c r="L150" s="395"/>
      <c r="M150" s="395"/>
      <c r="Q150" s="389"/>
      <c r="R150" s="377"/>
      <c r="S150" s="377"/>
      <c r="AH150" s="389" t="s">
        <v>2724</v>
      </c>
    </row>
    <row r="151" spans="1:34" ht="11.25" x14ac:dyDescent="0.2">
      <c r="A151" s="395"/>
      <c r="B151" s="395"/>
      <c r="C151" s="395"/>
      <c r="D151" s="395"/>
      <c r="E151" s="395"/>
      <c r="F151" s="395"/>
      <c r="G151" s="395"/>
      <c r="H151" s="395"/>
      <c r="I151" s="389"/>
      <c r="J151" s="395"/>
      <c r="K151" s="395"/>
      <c r="L151" s="395"/>
      <c r="M151" s="395"/>
      <c r="Q151" s="389"/>
      <c r="R151" s="377"/>
      <c r="S151" s="377"/>
      <c r="AH151" s="389" t="s">
        <v>2725</v>
      </c>
    </row>
    <row r="152" spans="1:34" ht="11.25" x14ac:dyDescent="0.2">
      <c r="A152" s="395"/>
      <c r="B152" s="395"/>
      <c r="C152" s="395"/>
      <c r="D152" s="395"/>
      <c r="E152" s="395"/>
      <c r="F152" s="395"/>
      <c r="G152" s="395"/>
      <c r="H152" s="395"/>
      <c r="I152" s="389"/>
      <c r="J152" s="395"/>
      <c r="K152" s="395"/>
      <c r="L152" s="395"/>
      <c r="M152" s="395"/>
      <c r="Q152" s="389"/>
      <c r="R152" s="377"/>
      <c r="S152" s="377"/>
      <c r="AH152" s="389" t="s">
        <v>2726</v>
      </c>
    </row>
    <row r="153" spans="1:34" ht="11.25" x14ac:dyDescent="0.2">
      <c r="A153" s="395"/>
      <c r="B153" s="395"/>
      <c r="C153" s="395"/>
      <c r="D153" s="395"/>
      <c r="E153" s="395"/>
      <c r="F153" s="395"/>
      <c r="G153" s="395"/>
      <c r="H153" s="395"/>
      <c r="I153" s="389"/>
      <c r="J153" s="395"/>
      <c r="K153" s="395"/>
      <c r="L153" s="395"/>
      <c r="M153" s="395"/>
      <c r="Q153" s="389"/>
      <c r="R153" s="377"/>
      <c r="S153" s="377"/>
      <c r="AH153" s="389" t="s">
        <v>2727</v>
      </c>
    </row>
    <row r="154" spans="1:34" ht="11.25" x14ac:dyDescent="0.2">
      <c r="A154" s="395"/>
      <c r="B154" s="395"/>
      <c r="C154" s="395"/>
      <c r="D154" s="395"/>
      <c r="E154" s="395"/>
      <c r="F154" s="395"/>
      <c r="G154" s="395"/>
      <c r="H154" s="395"/>
      <c r="I154" s="389"/>
      <c r="J154" s="395"/>
      <c r="K154" s="395"/>
      <c r="L154" s="395"/>
      <c r="M154" s="395"/>
      <c r="Q154" s="389"/>
      <c r="R154" s="377"/>
      <c r="S154" s="377"/>
      <c r="AH154" s="389" t="s">
        <v>2728</v>
      </c>
    </row>
    <row r="155" spans="1:34" ht="11.25" x14ac:dyDescent="0.2">
      <c r="A155" s="395"/>
      <c r="B155" s="395"/>
      <c r="C155" s="395"/>
      <c r="D155" s="395"/>
      <c r="E155" s="395"/>
      <c r="F155" s="395"/>
      <c r="G155" s="395"/>
      <c r="H155" s="395"/>
      <c r="I155" s="389"/>
      <c r="J155" s="395"/>
      <c r="K155" s="395"/>
      <c r="L155" s="395"/>
      <c r="M155" s="395"/>
      <c r="Q155" s="389"/>
      <c r="R155" s="377"/>
      <c r="S155" s="377"/>
      <c r="AH155" s="389" t="s">
        <v>2729</v>
      </c>
    </row>
    <row r="156" spans="1:34" ht="11.25" x14ac:dyDescent="0.2">
      <c r="A156" s="395"/>
      <c r="B156" s="395"/>
      <c r="C156" s="395"/>
      <c r="D156" s="395"/>
      <c r="E156" s="395"/>
      <c r="F156" s="395"/>
      <c r="G156" s="395"/>
      <c r="H156" s="395"/>
      <c r="I156" s="389"/>
      <c r="J156" s="395"/>
      <c r="K156" s="395"/>
      <c r="L156" s="395"/>
      <c r="M156" s="395"/>
      <c r="Q156" s="389"/>
      <c r="R156" s="377"/>
      <c r="S156" s="377"/>
      <c r="AH156" s="389" t="s">
        <v>2730</v>
      </c>
    </row>
    <row r="157" spans="1:34" ht="11.25" x14ac:dyDescent="0.2">
      <c r="A157" s="395"/>
      <c r="B157" s="395"/>
      <c r="C157" s="395"/>
      <c r="D157" s="395"/>
      <c r="E157" s="395"/>
      <c r="F157" s="395"/>
      <c r="G157" s="395"/>
      <c r="H157" s="395"/>
      <c r="I157" s="389"/>
      <c r="J157" s="395"/>
      <c r="K157" s="395"/>
      <c r="L157" s="395"/>
      <c r="M157" s="395"/>
      <c r="Q157" s="389"/>
      <c r="R157" s="377"/>
      <c r="S157" s="377"/>
      <c r="AH157" s="389" t="s">
        <v>2731</v>
      </c>
    </row>
    <row r="158" spans="1:34" ht="11.25" x14ac:dyDescent="0.2">
      <c r="A158" s="395"/>
      <c r="B158" s="395"/>
      <c r="C158" s="395"/>
      <c r="D158" s="395"/>
      <c r="E158" s="395"/>
      <c r="F158" s="395"/>
      <c r="G158" s="395"/>
      <c r="H158" s="395"/>
      <c r="I158" s="389"/>
      <c r="J158" s="395"/>
      <c r="K158" s="395"/>
      <c r="L158" s="395"/>
      <c r="M158" s="395"/>
      <c r="Q158" s="389"/>
      <c r="R158" s="377"/>
      <c r="S158" s="377"/>
      <c r="AH158" s="389" t="s">
        <v>2732</v>
      </c>
    </row>
    <row r="159" spans="1:34" ht="11.25" x14ac:dyDescent="0.2">
      <c r="A159" s="395"/>
      <c r="B159" s="395"/>
      <c r="C159" s="395"/>
      <c r="D159" s="395"/>
      <c r="E159" s="395"/>
      <c r="F159" s="395"/>
      <c r="G159" s="395"/>
      <c r="H159" s="395"/>
      <c r="I159" s="389"/>
      <c r="J159" s="395"/>
      <c r="K159" s="395"/>
      <c r="L159" s="395"/>
      <c r="M159" s="395"/>
      <c r="Q159" s="389"/>
      <c r="R159" s="377"/>
      <c r="S159" s="377"/>
      <c r="AH159" s="389" t="s">
        <v>2733</v>
      </c>
    </row>
    <row r="160" spans="1:34" ht="11.25" x14ac:dyDescent="0.2">
      <c r="A160" s="395"/>
      <c r="B160" s="395"/>
      <c r="C160" s="395"/>
      <c r="D160" s="395"/>
      <c r="E160" s="395"/>
      <c r="F160" s="395"/>
      <c r="G160" s="395"/>
      <c r="H160" s="395"/>
      <c r="I160" s="389"/>
      <c r="J160" s="395"/>
      <c r="K160" s="395"/>
      <c r="L160" s="395"/>
      <c r="M160" s="395"/>
      <c r="Q160" s="389"/>
      <c r="R160" s="377"/>
      <c r="S160" s="377"/>
      <c r="AH160" s="389" t="s">
        <v>2734</v>
      </c>
    </row>
    <row r="161" spans="1:34" ht="11.25" x14ac:dyDescent="0.2">
      <c r="A161" s="395"/>
      <c r="B161" s="395"/>
      <c r="C161" s="395"/>
      <c r="D161" s="395"/>
      <c r="E161" s="395"/>
      <c r="F161" s="395"/>
      <c r="G161" s="395"/>
      <c r="H161" s="395"/>
      <c r="I161" s="389"/>
      <c r="J161" s="395"/>
      <c r="K161" s="395"/>
      <c r="L161" s="395"/>
      <c r="M161" s="395"/>
      <c r="Q161" s="389"/>
      <c r="R161" s="377"/>
      <c r="S161" s="377"/>
      <c r="AH161" s="389" t="s">
        <v>2735</v>
      </c>
    </row>
    <row r="162" spans="1:34" ht="11.25" x14ac:dyDescent="0.2">
      <c r="A162" s="395"/>
      <c r="B162" s="395"/>
      <c r="C162" s="395"/>
      <c r="D162" s="395"/>
      <c r="E162" s="395"/>
      <c r="F162" s="395"/>
      <c r="G162" s="395"/>
      <c r="H162" s="395"/>
      <c r="I162" s="389"/>
      <c r="J162" s="395"/>
      <c r="K162" s="395"/>
      <c r="L162" s="395"/>
      <c r="M162" s="395"/>
      <c r="Q162" s="389"/>
      <c r="R162" s="377"/>
      <c r="S162" s="377"/>
      <c r="AH162" s="389" t="s">
        <v>2736</v>
      </c>
    </row>
    <row r="163" spans="1:34" ht="11.25" x14ac:dyDescent="0.2">
      <c r="A163" s="395"/>
      <c r="B163" s="395"/>
      <c r="C163" s="395"/>
      <c r="D163" s="395"/>
      <c r="E163" s="395"/>
      <c r="F163" s="395"/>
      <c r="G163" s="395"/>
      <c r="H163" s="395"/>
      <c r="I163" s="389"/>
      <c r="J163" s="395"/>
      <c r="K163" s="395"/>
      <c r="L163" s="395"/>
      <c r="M163" s="395"/>
      <c r="Q163" s="389"/>
      <c r="R163" s="377"/>
      <c r="S163" s="377"/>
      <c r="AH163" s="389" t="s">
        <v>2737</v>
      </c>
    </row>
    <row r="164" spans="1:34" ht="11.25" x14ac:dyDescent="0.2">
      <c r="A164" s="395"/>
      <c r="B164" s="395"/>
      <c r="C164" s="395"/>
      <c r="D164" s="395"/>
      <c r="E164" s="395"/>
      <c r="F164" s="395"/>
      <c r="G164" s="395"/>
      <c r="H164" s="395"/>
      <c r="I164" s="389"/>
      <c r="J164" s="395"/>
      <c r="K164" s="395"/>
      <c r="L164" s="395"/>
      <c r="M164" s="395"/>
      <c r="Q164" s="389"/>
      <c r="R164" s="377"/>
      <c r="S164" s="377"/>
      <c r="AH164" s="389" t="s">
        <v>2738</v>
      </c>
    </row>
    <row r="165" spans="1:34" ht="11.25" x14ac:dyDescent="0.2">
      <c r="A165" s="395"/>
      <c r="B165" s="395"/>
      <c r="C165" s="395"/>
      <c r="D165" s="395"/>
      <c r="E165" s="395"/>
      <c r="F165" s="395"/>
      <c r="G165" s="395"/>
      <c r="H165" s="395"/>
      <c r="I165" s="389"/>
      <c r="J165" s="395"/>
      <c r="K165" s="395"/>
      <c r="L165" s="395"/>
      <c r="M165" s="395"/>
      <c r="Q165" s="389"/>
      <c r="R165" s="377"/>
      <c r="S165" s="377"/>
      <c r="AH165" s="389" t="s">
        <v>2739</v>
      </c>
    </row>
    <row r="166" spans="1:34" ht="11.25" x14ac:dyDescent="0.2">
      <c r="A166" s="395"/>
      <c r="B166" s="395"/>
      <c r="C166" s="395"/>
      <c r="D166" s="395"/>
      <c r="E166" s="395"/>
      <c r="F166" s="395"/>
      <c r="G166" s="395"/>
      <c r="H166" s="395"/>
      <c r="I166" s="389"/>
      <c r="J166" s="395"/>
      <c r="K166" s="395"/>
      <c r="L166" s="395"/>
      <c r="M166" s="395"/>
      <c r="Q166" s="389"/>
      <c r="R166" s="377"/>
      <c r="S166" s="377"/>
      <c r="AH166" s="389" t="s">
        <v>2740</v>
      </c>
    </row>
    <row r="167" spans="1:34" ht="11.25" x14ac:dyDescent="0.2">
      <c r="A167" s="395"/>
      <c r="B167" s="395"/>
      <c r="C167" s="395"/>
      <c r="D167" s="395"/>
      <c r="E167" s="395"/>
      <c r="F167" s="395"/>
      <c r="G167" s="395"/>
      <c r="H167" s="395"/>
      <c r="I167" s="389"/>
      <c r="J167" s="395"/>
      <c r="K167" s="395"/>
      <c r="L167" s="395"/>
      <c r="M167" s="395"/>
      <c r="Q167" s="389"/>
      <c r="R167" s="377"/>
      <c r="S167" s="377"/>
      <c r="AH167" s="389" t="s">
        <v>2741</v>
      </c>
    </row>
    <row r="168" spans="1:34" ht="11.25" x14ac:dyDescent="0.2">
      <c r="A168" s="395"/>
      <c r="B168" s="395"/>
      <c r="C168" s="395"/>
      <c r="D168" s="395"/>
      <c r="E168" s="395"/>
      <c r="F168" s="395"/>
      <c r="G168" s="395"/>
      <c r="H168" s="395"/>
      <c r="I168" s="389"/>
      <c r="J168" s="395"/>
      <c r="K168" s="395"/>
      <c r="L168" s="395"/>
      <c r="M168" s="395"/>
      <c r="Q168" s="389"/>
      <c r="R168" s="377"/>
      <c r="S168" s="377"/>
      <c r="AH168" s="389" t="s">
        <v>2742</v>
      </c>
    </row>
    <row r="169" spans="1:34" ht="11.25" x14ac:dyDescent="0.2">
      <c r="A169" s="395"/>
      <c r="B169" s="395"/>
      <c r="C169" s="395"/>
      <c r="D169" s="395"/>
      <c r="E169" s="395"/>
      <c r="F169" s="395"/>
      <c r="G169" s="395"/>
      <c r="H169" s="395"/>
      <c r="I169" s="389"/>
      <c r="J169" s="395"/>
      <c r="K169" s="395"/>
      <c r="L169" s="395"/>
      <c r="M169" s="395"/>
      <c r="Q169" s="389"/>
      <c r="R169" s="377"/>
      <c r="S169" s="377"/>
      <c r="AH169" s="389" t="s">
        <v>2743</v>
      </c>
    </row>
    <row r="170" spans="1:34" ht="11.25" x14ac:dyDescent="0.2">
      <c r="A170" s="395"/>
      <c r="B170" s="395"/>
      <c r="C170" s="395"/>
      <c r="D170" s="395"/>
      <c r="E170" s="395"/>
      <c r="F170" s="395"/>
      <c r="G170" s="395"/>
      <c r="H170" s="395"/>
      <c r="I170" s="389"/>
      <c r="J170" s="395"/>
      <c r="K170" s="395"/>
      <c r="L170" s="395"/>
      <c r="M170" s="395"/>
      <c r="Q170" s="389"/>
      <c r="R170" s="377"/>
      <c r="S170" s="377"/>
      <c r="AH170" s="389" t="s">
        <v>2744</v>
      </c>
    </row>
    <row r="171" spans="1:34" ht="11.25" x14ac:dyDescent="0.2">
      <c r="A171" s="395"/>
      <c r="B171" s="395"/>
      <c r="C171" s="395"/>
      <c r="D171" s="395"/>
      <c r="E171" s="395"/>
      <c r="F171" s="395"/>
      <c r="G171" s="395"/>
      <c r="H171" s="395"/>
      <c r="I171" s="389"/>
      <c r="J171" s="395"/>
      <c r="K171" s="395"/>
      <c r="L171" s="395"/>
      <c r="M171" s="395"/>
      <c r="Q171" s="389"/>
      <c r="R171" s="377"/>
      <c r="S171" s="377"/>
      <c r="AH171" s="389" t="s">
        <v>2745</v>
      </c>
    </row>
    <row r="172" spans="1:34" ht="11.25" x14ac:dyDescent="0.2">
      <c r="A172" s="395"/>
      <c r="B172" s="395"/>
      <c r="C172" s="395"/>
      <c r="D172" s="395"/>
      <c r="E172" s="395"/>
      <c r="F172" s="395"/>
      <c r="G172" s="395"/>
      <c r="H172" s="395"/>
      <c r="I172" s="389"/>
      <c r="J172" s="395"/>
      <c r="K172" s="395"/>
      <c r="L172" s="395"/>
      <c r="M172" s="395"/>
      <c r="Q172" s="389"/>
      <c r="R172" s="377"/>
      <c r="S172" s="377"/>
      <c r="AH172" s="389" t="s">
        <v>2746</v>
      </c>
    </row>
    <row r="173" spans="1:34" ht="11.25" x14ac:dyDescent="0.2">
      <c r="A173" s="395"/>
      <c r="B173" s="395"/>
      <c r="C173" s="395"/>
      <c r="D173" s="395"/>
      <c r="E173" s="395"/>
      <c r="F173" s="395"/>
      <c r="G173" s="395"/>
      <c r="H173" s="395"/>
      <c r="I173" s="389"/>
      <c r="J173" s="395"/>
      <c r="K173" s="395"/>
      <c r="L173" s="395"/>
      <c r="M173" s="395"/>
      <c r="Q173" s="389"/>
      <c r="R173" s="377"/>
      <c r="S173" s="377"/>
      <c r="AH173" s="389" t="s">
        <v>2747</v>
      </c>
    </row>
    <row r="174" spans="1:34" ht="11.25" x14ac:dyDescent="0.2">
      <c r="A174" s="395"/>
      <c r="B174" s="395"/>
      <c r="C174" s="395"/>
      <c r="D174" s="395"/>
      <c r="E174" s="395"/>
      <c r="F174" s="395"/>
      <c r="G174" s="395"/>
      <c r="H174" s="395"/>
      <c r="I174" s="389"/>
      <c r="J174" s="395"/>
      <c r="K174" s="395"/>
      <c r="L174" s="395"/>
      <c r="M174" s="395"/>
      <c r="Q174" s="389"/>
      <c r="R174" s="377"/>
      <c r="S174" s="377"/>
      <c r="AH174" s="389" t="s">
        <v>2748</v>
      </c>
    </row>
    <row r="175" spans="1:34" ht="11.25" x14ac:dyDescent="0.2">
      <c r="A175" s="395"/>
      <c r="B175" s="395"/>
      <c r="C175" s="395"/>
      <c r="D175" s="395"/>
      <c r="E175" s="395"/>
      <c r="F175" s="395"/>
      <c r="G175" s="395"/>
      <c r="H175" s="395"/>
      <c r="I175" s="389"/>
      <c r="J175" s="395"/>
      <c r="K175" s="395"/>
      <c r="L175" s="395"/>
      <c r="M175" s="395"/>
      <c r="Q175" s="389"/>
      <c r="R175" s="377"/>
      <c r="S175" s="377"/>
      <c r="AH175" s="389" t="s">
        <v>2749</v>
      </c>
    </row>
    <row r="176" spans="1:34" ht="11.25" x14ac:dyDescent="0.2">
      <c r="A176" s="395"/>
      <c r="B176" s="395"/>
      <c r="C176" s="395"/>
      <c r="D176" s="395"/>
      <c r="E176" s="395"/>
      <c r="F176" s="395"/>
      <c r="G176" s="395"/>
      <c r="H176" s="395"/>
      <c r="I176" s="389"/>
      <c r="J176" s="395"/>
      <c r="K176" s="395"/>
      <c r="L176" s="395"/>
      <c r="M176" s="395"/>
      <c r="Q176" s="389"/>
      <c r="R176" s="377"/>
      <c r="S176" s="377"/>
      <c r="AH176" s="389" t="s">
        <v>2750</v>
      </c>
    </row>
    <row r="177" spans="1:34" ht="11.25" x14ac:dyDescent="0.2">
      <c r="A177" s="395"/>
      <c r="B177" s="395"/>
      <c r="C177" s="395"/>
      <c r="D177" s="395"/>
      <c r="E177" s="395"/>
      <c r="F177" s="395"/>
      <c r="G177" s="395"/>
      <c r="H177" s="395"/>
      <c r="I177" s="389"/>
      <c r="J177" s="395"/>
      <c r="K177" s="395"/>
      <c r="L177" s="395"/>
      <c r="M177" s="395"/>
      <c r="Q177" s="389"/>
      <c r="R177" s="377"/>
      <c r="S177" s="377"/>
      <c r="AH177" s="389" t="s">
        <v>2751</v>
      </c>
    </row>
    <row r="178" spans="1:34" ht="11.25" x14ac:dyDescent="0.2">
      <c r="A178" s="395"/>
      <c r="B178" s="395"/>
      <c r="C178" s="395"/>
      <c r="D178" s="395"/>
      <c r="E178" s="395"/>
      <c r="F178" s="395"/>
      <c r="G178" s="395"/>
      <c r="H178" s="395"/>
      <c r="I178" s="389"/>
      <c r="J178" s="395"/>
      <c r="K178" s="395"/>
      <c r="L178" s="395"/>
      <c r="M178" s="395"/>
      <c r="Q178" s="389"/>
      <c r="R178" s="377"/>
      <c r="S178" s="377"/>
      <c r="AH178" s="389" t="s">
        <v>2752</v>
      </c>
    </row>
    <row r="179" spans="1:34" ht="11.25" x14ac:dyDescent="0.2">
      <c r="A179" s="395"/>
      <c r="B179" s="395"/>
      <c r="C179" s="395"/>
      <c r="D179" s="395"/>
      <c r="E179" s="395"/>
      <c r="F179" s="395"/>
      <c r="G179" s="395"/>
      <c r="H179" s="395"/>
      <c r="I179" s="389"/>
      <c r="J179" s="395"/>
      <c r="K179" s="395"/>
      <c r="L179" s="395"/>
      <c r="M179" s="395"/>
      <c r="Q179" s="389"/>
      <c r="R179" s="377"/>
      <c r="S179" s="377"/>
      <c r="AH179" s="389" t="s">
        <v>2753</v>
      </c>
    </row>
    <row r="180" spans="1:34" ht="11.25" x14ac:dyDescent="0.2">
      <c r="A180" s="395"/>
      <c r="B180" s="395"/>
      <c r="C180" s="395"/>
      <c r="D180" s="395"/>
      <c r="E180" s="395"/>
      <c r="F180" s="395"/>
      <c r="G180" s="395"/>
      <c r="H180" s="395"/>
      <c r="I180" s="389"/>
      <c r="J180" s="395"/>
      <c r="K180" s="395"/>
      <c r="L180" s="395"/>
      <c r="M180" s="395"/>
      <c r="Q180" s="389"/>
      <c r="R180" s="377"/>
      <c r="S180" s="377"/>
      <c r="AH180" s="389" t="s">
        <v>2754</v>
      </c>
    </row>
    <row r="181" spans="1:34" ht="11.25" x14ac:dyDescent="0.2">
      <c r="A181" s="395"/>
      <c r="B181" s="395"/>
      <c r="C181" s="395"/>
      <c r="D181" s="395"/>
      <c r="E181" s="395"/>
      <c r="F181" s="395"/>
      <c r="G181" s="395"/>
      <c r="H181" s="395"/>
      <c r="I181" s="389"/>
      <c r="J181" s="395"/>
      <c r="K181" s="395"/>
      <c r="L181" s="395"/>
      <c r="M181" s="395"/>
      <c r="Q181" s="389"/>
      <c r="R181" s="377"/>
      <c r="S181" s="377"/>
      <c r="AH181" s="389" t="s">
        <v>2755</v>
      </c>
    </row>
    <row r="182" spans="1:34" ht="11.25" x14ac:dyDescent="0.2">
      <c r="A182" s="395"/>
      <c r="B182" s="395"/>
      <c r="C182" s="395"/>
      <c r="D182" s="395"/>
      <c r="E182" s="395"/>
      <c r="F182" s="395"/>
      <c r="G182" s="395"/>
      <c r="H182" s="395"/>
      <c r="I182" s="389"/>
      <c r="J182" s="395"/>
      <c r="K182" s="395"/>
      <c r="L182" s="395"/>
      <c r="M182" s="395"/>
      <c r="Q182" s="389"/>
      <c r="R182" s="377"/>
      <c r="S182" s="377"/>
      <c r="AH182" s="389" t="s">
        <v>2756</v>
      </c>
    </row>
    <row r="183" spans="1:34" ht="11.25" x14ac:dyDescent="0.2">
      <c r="A183" s="395"/>
      <c r="B183" s="395"/>
      <c r="C183" s="395"/>
      <c r="D183" s="395"/>
      <c r="E183" s="395"/>
      <c r="F183" s="395"/>
      <c r="G183" s="395"/>
      <c r="H183" s="395"/>
      <c r="I183" s="389"/>
      <c r="J183" s="395"/>
      <c r="K183" s="395"/>
      <c r="L183" s="395"/>
      <c r="M183" s="395"/>
      <c r="Q183" s="389"/>
      <c r="R183" s="377"/>
      <c r="S183" s="377"/>
      <c r="AH183" s="389" t="s">
        <v>2757</v>
      </c>
    </row>
    <row r="184" spans="1:34" ht="11.25" x14ac:dyDescent="0.2">
      <c r="A184" s="395"/>
      <c r="B184" s="395"/>
      <c r="C184" s="395"/>
      <c r="D184" s="395"/>
      <c r="E184" s="395"/>
      <c r="F184" s="395"/>
      <c r="G184" s="395"/>
      <c r="H184" s="395"/>
      <c r="I184" s="389"/>
      <c r="J184" s="395"/>
      <c r="K184" s="395"/>
      <c r="L184" s="395"/>
      <c r="M184" s="395"/>
      <c r="Q184" s="389"/>
      <c r="R184" s="377"/>
      <c r="S184" s="377"/>
      <c r="AH184" s="389" t="s">
        <v>2758</v>
      </c>
    </row>
    <row r="185" spans="1:34" ht="11.25" x14ac:dyDescent="0.2">
      <c r="A185" s="395"/>
      <c r="B185" s="395"/>
      <c r="C185" s="395"/>
      <c r="D185" s="395"/>
      <c r="E185" s="395"/>
      <c r="F185" s="395"/>
      <c r="G185" s="395"/>
      <c r="H185" s="395"/>
      <c r="I185" s="389"/>
      <c r="J185" s="395"/>
      <c r="K185" s="395"/>
      <c r="L185" s="395"/>
      <c r="M185" s="395"/>
      <c r="Q185" s="389"/>
      <c r="R185" s="377"/>
      <c r="S185" s="377"/>
      <c r="AH185" s="389" t="s">
        <v>2759</v>
      </c>
    </row>
    <row r="186" spans="1:34" ht="11.25" x14ac:dyDescent="0.2">
      <c r="A186" s="395"/>
      <c r="B186" s="395"/>
      <c r="C186" s="395"/>
      <c r="D186" s="395"/>
      <c r="E186" s="395"/>
      <c r="F186" s="395"/>
      <c r="G186" s="395"/>
      <c r="H186" s="395"/>
      <c r="I186" s="389"/>
      <c r="J186" s="395"/>
      <c r="K186" s="395"/>
      <c r="L186" s="395"/>
      <c r="M186" s="395"/>
      <c r="Q186" s="389"/>
      <c r="R186" s="377"/>
      <c r="S186" s="377"/>
      <c r="AH186" s="389" t="s">
        <v>2760</v>
      </c>
    </row>
    <row r="187" spans="1:34" ht="11.25" x14ac:dyDescent="0.2">
      <c r="A187" s="395"/>
      <c r="B187" s="395"/>
      <c r="C187" s="395"/>
      <c r="D187" s="395"/>
      <c r="E187" s="395"/>
      <c r="F187" s="395"/>
      <c r="G187" s="395"/>
      <c r="H187" s="395"/>
      <c r="I187" s="389"/>
      <c r="J187" s="395"/>
      <c r="K187" s="395"/>
      <c r="L187" s="395"/>
      <c r="M187" s="395"/>
      <c r="Q187" s="389"/>
      <c r="R187" s="377"/>
      <c r="S187" s="377"/>
      <c r="AH187" s="389" t="s">
        <v>2761</v>
      </c>
    </row>
    <row r="188" spans="1:34" ht="11.25" x14ac:dyDescent="0.2">
      <c r="A188" s="395"/>
      <c r="B188" s="395"/>
      <c r="C188" s="395"/>
      <c r="D188" s="395"/>
      <c r="E188" s="395"/>
      <c r="F188" s="395"/>
      <c r="G188" s="395"/>
      <c r="H188" s="395"/>
      <c r="I188" s="389"/>
      <c r="J188" s="395"/>
      <c r="K188" s="395"/>
      <c r="L188" s="395"/>
      <c r="M188" s="395"/>
      <c r="Q188" s="389"/>
      <c r="R188" s="377"/>
      <c r="S188" s="377"/>
      <c r="AH188" s="389" t="s">
        <v>2762</v>
      </c>
    </row>
    <row r="189" spans="1:34" ht="11.25" x14ac:dyDescent="0.2">
      <c r="A189" s="395"/>
      <c r="B189" s="395"/>
      <c r="C189" s="395"/>
      <c r="D189" s="395"/>
      <c r="E189" s="395"/>
      <c r="F189" s="395"/>
      <c r="G189" s="395"/>
      <c r="H189" s="395"/>
      <c r="I189" s="389"/>
      <c r="J189" s="395"/>
      <c r="K189" s="395"/>
      <c r="L189" s="395"/>
      <c r="M189" s="395"/>
      <c r="Q189" s="389"/>
      <c r="R189" s="377"/>
      <c r="S189" s="377"/>
      <c r="AH189" s="389" t="s">
        <v>2763</v>
      </c>
    </row>
    <row r="190" spans="1:34" ht="11.25" x14ac:dyDescent="0.2">
      <c r="A190" s="395"/>
      <c r="B190" s="395"/>
      <c r="C190" s="395"/>
      <c r="D190" s="395"/>
      <c r="E190" s="395"/>
      <c r="F190" s="395"/>
      <c r="G190" s="395"/>
      <c r="H190" s="395"/>
      <c r="I190" s="389"/>
      <c r="J190" s="395"/>
      <c r="K190" s="395"/>
      <c r="L190" s="395"/>
      <c r="M190" s="395"/>
      <c r="Q190" s="389"/>
      <c r="R190" s="377"/>
      <c r="S190" s="377"/>
      <c r="AH190" s="389" t="s">
        <v>2764</v>
      </c>
    </row>
    <row r="191" spans="1:34" ht="11.25" x14ac:dyDescent="0.2">
      <c r="A191" s="395"/>
      <c r="B191" s="395"/>
      <c r="C191" s="395"/>
      <c r="D191" s="395"/>
      <c r="E191" s="395"/>
      <c r="F191" s="395"/>
      <c r="G191" s="395"/>
      <c r="H191" s="395"/>
      <c r="I191" s="389"/>
      <c r="J191" s="395"/>
      <c r="K191" s="395"/>
      <c r="L191" s="395"/>
      <c r="M191" s="395"/>
      <c r="Q191" s="389"/>
      <c r="R191" s="377"/>
      <c r="S191" s="377"/>
      <c r="AH191" s="389" t="s">
        <v>2765</v>
      </c>
    </row>
    <row r="192" spans="1:34" ht="11.25" x14ac:dyDescent="0.2">
      <c r="A192" s="395"/>
      <c r="B192" s="395"/>
      <c r="C192" s="395"/>
      <c r="D192" s="395"/>
      <c r="E192" s="395"/>
      <c r="F192" s="395"/>
      <c r="G192" s="395"/>
      <c r="H192" s="395"/>
      <c r="I192" s="389"/>
      <c r="J192" s="395"/>
      <c r="K192" s="395"/>
      <c r="L192" s="395"/>
      <c r="M192" s="395"/>
      <c r="Q192" s="389"/>
      <c r="R192" s="377"/>
      <c r="S192" s="377"/>
      <c r="AH192" s="389" t="s">
        <v>2766</v>
      </c>
    </row>
    <row r="193" spans="1:34" ht="11.25" x14ac:dyDescent="0.2">
      <c r="A193" s="395"/>
      <c r="B193" s="395"/>
      <c r="C193" s="395"/>
      <c r="D193" s="395"/>
      <c r="E193" s="395"/>
      <c r="F193" s="395"/>
      <c r="G193" s="395"/>
      <c r="H193" s="395"/>
      <c r="I193" s="389"/>
      <c r="J193" s="395"/>
      <c r="K193" s="395"/>
      <c r="L193" s="395"/>
      <c r="M193" s="395"/>
      <c r="Q193" s="389"/>
      <c r="R193" s="377"/>
      <c r="S193" s="377"/>
      <c r="AH193" s="389" t="s">
        <v>2767</v>
      </c>
    </row>
    <row r="194" spans="1:34" ht="11.25" x14ac:dyDescent="0.2">
      <c r="A194" s="395"/>
      <c r="B194" s="395"/>
      <c r="C194" s="395"/>
      <c r="D194" s="395"/>
      <c r="E194" s="395"/>
      <c r="F194" s="395"/>
      <c r="G194" s="395"/>
      <c r="H194" s="395"/>
      <c r="I194" s="389"/>
      <c r="J194" s="395"/>
      <c r="K194" s="395"/>
      <c r="L194" s="395"/>
      <c r="M194" s="395"/>
      <c r="Q194" s="389"/>
      <c r="R194" s="377"/>
      <c r="S194" s="377"/>
      <c r="AH194" s="389" t="s">
        <v>2768</v>
      </c>
    </row>
    <row r="195" spans="1:34" ht="11.25" x14ac:dyDescent="0.2">
      <c r="A195" s="395"/>
      <c r="B195" s="395"/>
      <c r="C195" s="395"/>
      <c r="D195" s="395"/>
      <c r="E195" s="395"/>
      <c r="F195" s="395"/>
      <c r="G195" s="395"/>
      <c r="H195" s="395"/>
      <c r="I195" s="389"/>
      <c r="J195" s="395"/>
      <c r="K195" s="395"/>
      <c r="L195" s="395"/>
      <c r="M195" s="395"/>
      <c r="Q195" s="389"/>
      <c r="R195" s="377"/>
      <c r="S195" s="377"/>
      <c r="AH195" s="389" t="s">
        <v>2769</v>
      </c>
    </row>
    <row r="196" spans="1:34" ht="11.25" x14ac:dyDescent="0.2">
      <c r="A196" s="395"/>
      <c r="B196" s="395"/>
      <c r="C196" s="395"/>
      <c r="D196" s="395"/>
      <c r="E196" s="395"/>
      <c r="F196" s="395"/>
      <c r="G196" s="395"/>
      <c r="H196" s="395"/>
      <c r="I196" s="389"/>
      <c r="J196" s="395"/>
      <c r="K196" s="395"/>
      <c r="L196" s="395"/>
      <c r="M196" s="395"/>
      <c r="Q196" s="389"/>
      <c r="R196" s="377"/>
      <c r="S196" s="377"/>
      <c r="AH196" s="389" t="s">
        <v>2770</v>
      </c>
    </row>
    <row r="197" spans="1:34" ht="11.25" x14ac:dyDescent="0.2">
      <c r="A197" s="395"/>
      <c r="B197" s="395"/>
      <c r="C197" s="395"/>
      <c r="D197" s="395"/>
      <c r="E197" s="395"/>
      <c r="F197" s="395"/>
      <c r="G197" s="395"/>
      <c r="H197" s="395"/>
      <c r="I197" s="389"/>
      <c r="J197" s="395"/>
      <c r="K197" s="395"/>
      <c r="L197" s="395"/>
      <c r="M197" s="395"/>
      <c r="Q197" s="389"/>
      <c r="R197" s="377"/>
      <c r="S197" s="377"/>
      <c r="AH197" s="389" t="s">
        <v>2771</v>
      </c>
    </row>
    <row r="198" spans="1:34" ht="11.25" x14ac:dyDescent="0.2">
      <c r="A198" s="395"/>
      <c r="B198" s="395"/>
      <c r="C198" s="395"/>
      <c r="D198" s="395"/>
      <c r="E198" s="395"/>
      <c r="F198" s="395"/>
      <c r="G198" s="395"/>
      <c r="H198" s="395"/>
      <c r="I198" s="389"/>
      <c r="J198" s="395"/>
      <c r="K198" s="395"/>
      <c r="L198" s="395"/>
      <c r="M198" s="395"/>
      <c r="Q198" s="389"/>
      <c r="R198" s="377"/>
      <c r="S198" s="377"/>
      <c r="AH198" s="389" t="s">
        <v>2772</v>
      </c>
    </row>
    <row r="199" spans="1:34" ht="11.25" x14ac:dyDescent="0.2">
      <c r="A199" s="395"/>
      <c r="B199" s="395"/>
      <c r="C199" s="395"/>
      <c r="D199" s="395"/>
      <c r="E199" s="395"/>
      <c r="F199" s="395"/>
      <c r="G199" s="395"/>
      <c r="H199" s="395"/>
      <c r="I199" s="389"/>
      <c r="J199" s="395"/>
      <c r="K199" s="395"/>
      <c r="L199" s="395"/>
      <c r="M199" s="395"/>
      <c r="Q199" s="389"/>
      <c r="R199" s="377"/>
      <c r="S199" s="377"/>
      <c r="AH199" s="389" t="s">
        <v>2773</v>
      </c>
    </row>
    <row r="200" spans="1:34" ht="11.25" x14ac:dyDescent="0.2">
      <c r="A200" s="395"/>
      <c r="B200" s="395"/>
      <c r="C200" s="395"/>
      <c r="D200" s="395"/>
      <c r="E200" s="395"/>
      <c r="F200" s="395"/>
      <c r="G200" s="395"/>
      <c r="H200" s="395"/>
      <c r="I200" s="389"/>
      <c r="J200" s="395"/>
      <c r="K200" s="395"/>
      <c r="L200" s="395"/>
      <c r="M200" s="395"/>
      <c r="Q200" s="389"/>
      <c r="R200" s="377"/>
      <c r="S200" s="377"/>
      <c r="AH200" s="389" t="s">
        <v>2774</v>
      </c>
    </row>
    <row r="201" spans="1:34" ht="11.25" x14ac:dyDescent="0.2">
      <c r="A201" s="395"/>
      <c r="B201" s="395"/>
      <c r="C201" s="395"/>
      <c r="D201" s="395"/>
      <c r="E201" s="395"/>
      <c r="F201" s="395"/>
      <c r="G201" s="395"/>
      <c r="H201" s="395"/>
      <c r="I201" s="389"/>
      <c r="J201" s="395"/>
      <c r="K201" s="395"/>
      <c r="L201" s="395"/>
      <c r="M201" s="395"/>
      <c r="Q201" s="389"/>
      <c r="R201" s="377"/>
      <c r="S201" s="377"/>
      <c r="AH201" s="389" t="s">
        <v>2775</v>
      </c>
    </row>
    <row r="202" spans="1:34" ht="11.25" x14ac:dyDescent="0.2">
      <c r="A202" s="395"/>
      <c r="B202" s="395"/>
      <c r="C202" s="395"/>
      <c r="D202" s="395"/>
      <c r="E202" s="395"/>
      <c r="F202" s="395"/>
      <c r="G202" s="395"/>
      <c r="H202" s="395"/>
      <c r="I202" s="389"/>
      <c r="J202" s="395"/>
      <c r="K202" s="395"/>
      <c r="L202" s="395"/>
      <c r="M202" s="395"/>
      <c r="Q202" s="389"/>
      <c r="R202" s="377"/>
      <c r="S202" s="377"/>
      <c r="AH202" s="389" t="s">
        <v>2776</v>
      </c>
    </row>
    <row r="203" spans="1:34" ht="11.25" x14ac:dyDescent="0.2">
      <c r="A203" s="395"/>
      <c r="B203" s="395"/>
      <c r="C203" s="395"/>
      <c r="D203" s="395"/>
      <c r="E203" s="395"/>
      <c r="F203" s="395"/>
      <c r="G203" s="395"/>
      <c r="H203" s="395"/>
      <c r="I203" s="389"/>
      <c r="J203" s="395"/>
      <c r="K203" s="395"/>
      <c r="L203" s="395"/>
      <c r="M203" s="395"/>
      <c r="Q203" s="389"/>
      <c r="R203" s="377"/>
      <c r="S203" s="377"/>
      <c r="AH203" s="389" t="s">
        <v>2777</v>
      </c>
    </row>
    <row r="204" spans="1:34" ht="11.25" x14ac:dyDescent="0.2">
      <c r="A204" s="395"/>
      <c r="B204" s="395"/>
      <c r="C204" s="395"/>
      <c r="D204" s="395"/>
      <c r="E204" s="395"/>
      <c r="F204" s="395"/>
      <c r="G204" s="395"/>
      <c r="H204" s="395"/>
      <c r="I204" s="389"/>
      <c r="J204" s="395"/>
      <c r="K204" s="395"/>
      <c r="L204" s="395"/>
      <c r="M204" s="395"/>
      <c r="Q204" s="389"/>
      <c r="R204" s="377"/>
      <c r="S204" s="377"/>
      <c r="AH204" s="389" t="s">
        <v>2778</v>
      </c>
    </row>
    <row r="205" spans="1:34" ht="11.25" x14ac:dyDescent="0.2">
      <c r="A205" s="395"/>
      <c r="B205" s="395"/>
      <c r="C205" s="395"/>
      <c r="D205" s="395"/>
      <c r="E205" s="395"/>
      <c r="F205" s="395"/>
      <c r="G205" s="395"/>
      <c r="H205" s="395"/>
      <c r="I205" s="389"/>
      <c r="J205" s="395"/>
      <c r="K205" s="395"/>
      <c r="L205" s="395"/>
      <c r="M205" s="395"/>
      <c r="Q205" s="389"/>
      <c r="R205" s="377"/>
      <c r="S205" s="377"/>
      <c r="AH205" s="389" t="s">
        <v>2779</v>
      </c>
    </row>
    <row r="206" spans="1:34" ht="11.25" x14ac:dyDescent="0.2">
      <c r="A206" s="395"/>
      <c r="B206" s="395"/>
      <c r="C206" s="395"/>
      <c r="D206" s="395"/>
      <c r="E206" s="395"/>
      <c r="F206" s="395"/>
      <c r="G206" s="395"/>
      <c r="H206" s="395"/>
      <c r="I206" s="389"/>
      <c r="J206" s="395"/>
      <c r="K206" s="395"/>
      <c r="L206" s="395"/>
      <c r="M206" s="395"/>
      <c r="Q206" s="389"/>
      <c r="R206" s="377"/>
      <c r="S206" s="377"/>
      <c r="AH206" s="389" t="s">
        <v>2780</v>
      </c>
    </row>
    <row r="207" spans="1:34" ht="11.25" x14ac:dyDescent="0.2">
      <c r="A207" s="395"/>
      <c r="B207" s="395"/>
      <c r="C207" s="395"/>
      <c r="D207" s="395"/>
      <c r="E207" s="395"/>
      <c r="F207" s="395"/>
      <c r="G207" s="395"/>
      <c r="H207" s="395"/>
      <c r="I207" s="389"/>
      <c r="J207" s="395"/>
      <c r="K207" s="395"/>
      <c r="L207" s="395"/>
      <c r="M207" s="395"/>
      <c r="Q207" s="389"/>
      <c r="R207" s="377"/>
      <c r="S207" s="377"/>
      <c r="AH207" s="389" t="s">
        <v>2781</v>
      </c>
    </row>
    <row r="208" spans="1:34" ht="11.25" x14ac:dyDescent="0.2">
      <c r="A208" s="395"/>
      <c r="B208" s="395"/>
      <c r="C208" s="395"/>
      <c r="D208" s="395"/>
      <c r="E208" s="395"/>
      <c r="F208" s="395"/>
      <c r="G208" s="395"/>
      <c r="H208" s="395"/>
      <c r="I208" s="389"/>
      <c r="J208" s="395"/>
      <c r="K208" s="395"/>
      <c r="L208" s="395"/>
      <c r="M208" s="395"/>
      <c r="Q208" s="389"/>
      <c r="R208" s="377"/>
      <c r="S208" s="377"/>
      <c r="AH208" s="389" t="s">
        <v>2782</v>
      </c>
    </row>
    <row r="209" spans="1:34" ht="11.25" x14ac:dyDescent="0.2">
      <c r="A209" s="395"/>
      <c r="B209" s="395"/>
      <c r="C209" s="395"/>
      <c r="D209" s="395"/>
      <c r="E209" s="395"/>
      <c r="F209" s="395"/>
      <c r="G209" s="395"/>
      <c r="H209" s="395"/>
      <c r="I209" s="389"/>
      <c r="J209" s="395"/>
      <c r="K209" s="395"/>
      <c r="L209" s="395"/>
      <c r="M209" s="395"/>
      <c r="Q209" s="389"/>
      <c r="R209" s="377"/>
      <c r="S209" s="377"/>
      <c r="AH209" s="389" t="s">
        <v>2783</v>
      </c>
    </row>
    <row r="210" spans="1:34" ht="11.25" x14ac:dyDescent="0.2">
      <c r="A210" s="395"/>
      <c r="B210" s="395"/>
      <c r="C210" s="395"/>
      <c r="D210" s="395"/>
      <c r="E210" s="395"/>
      <c r="F210" s="395"/>
      <c r="G210" s="395"/>
      <c r="H210" s="395"/>
      <c r="I210" s="389"/>
      <c r="J210" s="395"/>
      <c r="K210" s="395"/>
      <c r="L210" s="395"/>
      <c r="M210" s="395"/>
      <c r="Q210" s="389"/>
      <c r="R210" s="377"/>
      <c r="S210" s="377"/>
      <c r="AH210" s="389" t="s">
        <v>2784</v>
      </c>
    </row>
    <row r="211" spans="1:34" ht="11.25" x14ac:dyDescent="0.2">
      <c r="A211" s="395"/>
      <c r="B211" s="395"/>
      <c r="C211" s="395"/>
      <c r="D211" s="395"/>
      <c r="E211" s="395"/>
      <c r="F211" s="395"/>
      <c r="G211" s="395"/>
      <c r="H211" s="395"/>
      <c r="I211" s="389"/>
      <c r="J211" s="395"/>
      <c r="K211" s="395"/>
      <c r="L211" s="395"/>
      <c r="M211" s="395"/>
      <c r="Q211" s="389"/>
      <c r="R211" s="377"/>
      <c r="S211" s="377"/>
      <c r="AH211" s="389" t="s">
        <v>2785</v>
      </c>
    </row>
    <row r="212" spans="1:34" ht="11.25" x14ac:dyDescent="0.2">
      <c r="A212" s="395"/>
      <c r="B212" s="395"/>
      <c r="C212" s="395"/>
      <c r="D212" s="395"/>
      <c r="E212" s="395"/>
      <c r="F212" s="395"/>
      <c r="G212" s="395"/>
      <c r="H212" s="395"/>
      <c r="I212" s="389"/>
      <c r="J212" s="395"/>
      <c r="K212" s="395"/>
      <c r="L212" s="395"/>
      <c r="M212" s="395"/>
      <c r="Q212" s="389"/>
      <c r="R212" s="377"/>
      <c r="S212" s="377"/>
      <c r="AH212" s="389" t="s">
        <v>2786</v>
      </c>
    </row>
    <row r="213" spans="1:34" ht="11.25" x14ac:dyDescent="0.2">
      <c r="A213" s="395"/>
      <c r="B213" s="395"/>
      <c r="C213" s="395"/>
      <c r="D213" s="395"/>
      <c r="E213" s="395"/>
      <c r="F213" s="395"/>
      <c r="G213" s="395"/>
      <c r="H213" s="395"/>
      <c r="I213" s="389"/>
      <c r="J213" s="395"/>
      <c r="K213" s="395"/>
      <c r="L213" s="395"/>
      <c r="M213" s="395"/>
      <c r="Q213" s="389"/>
      <c r="R213" s="377"/>
      <c r="S213" s="377"/>
      <c r="AH213" s="389" t="s">
        <v>2787</v>
      </c>
    </row>
    <row r="214" spans="1:34" ht="11.25" x14ac:dyDescent="0.2">
      <c r="A214" s="395"/>
      <c r="B214" s="395"/>
      <c r="C214" s="395"/>
      <c r="D214" s="395"/>
      <c r="E214" s="395"/>
      <c r="F214" s="395"/>
      <c r="G214" s="395"/>
      <c r="H214" s="395"/>
      <c r="I214" s="389"/>
      <c r="J214" s="395"/>
      <c r="K214" s="395"/>
      <c r="L214" s="395"/>
      <c r="M214" s="395"/>
      <c r="Q214" s="389"/>
      <c r="R214" s="377"/>
      <c r="S214" s="377"/>
      <c r="AH214" s="389" t="s">
        <v>2788</v>
      </c>
    </row>
    <row r="215" spans="1:34" ht="11.25" x14ac:dyDescent="0.2">
      <c r="A215" s="395"/>
      <c r="B215" s="395"/>
      <c r="C215" s="395"/>
      <c r="D215" s="395"/>
      <c r="E215" s="395"/>
      <c r="F215" s="395"/>
      <c r="G215" s="395"/>
      <c r="H215" s="395"/>
      <c r="I215" s="389"/>
      <c r="J215" s="395"/>
      <c r="K215" s="395"/>
      <c r="L215" s="395"/>
      <c r="M215" s="395"/>
      <c r="Q215" s="389"/>
      <c r="R215" s="377"/>
      <c r="S215" s="377"/>
      <c r="AH215" s="389" t="s">
        <v>2789</v>
      </c>
    </row>
    <row r="216" spans="1:34" ht="11.25" x14ac:dyDescent="0.2">
      <c r="A216" s="395"/>
      <c r="B216" s="395"/>
      <c r="C216" s="395"/>
      <c r="D216" s="395"/>
      <c r="E216" s="395"/>
      <c r="F216" s="395"/>
      <c r="G216" s="395"/>
      <c r="H216" s="395"/>
      <c r="I216" s="389"/>
      <c r="J216" s="395"/>
      <c r="K216" s="395"/>
      <c r="L216" s="395"/>
      <c r="M216" s="395"/>
      <c r="Q216" s="389"/>
      <c r="R216" s="377"/>
      <c r="S216" s="377"/>
      <c r="AH216" s="389" t="s">
        <v>2790</v>
      </c>
    </row>
    <row r="217" spans="1:34" ht="11.25" x14ac:dyDescent="0.2">
      <c r="A217" s="395"/>
      <c r="B217" s="395"/>
      <c r="C217" s="395"/>
      <c r="D217" s="395"/>
      <c r="E217" s="395"/>
      <c r="F217" s="395"/>
      <c r="G217" s="395"/>
      <c r="H217" s="395"/>
      <c r="I217" s="389"/>
      <c r="J217" s="395"/>
      <c r="K217" s="395"/>
      <c r="L217" s="395"/>
      <c r="M217" s="395"/>
      <c r="Q217" s="389"/>
      <c r="R217" s="377"/>
      <c r="S217" s="377"/>
      <c r="AH217" s="389" t="s">
        <v>2791</v>
      </c>
    </row>
    <row r="218" spans="1:34" ht="11.25" x14ac:dyDescent="0.2">
      <c r="A218" s="395"/>
      <c r="B218" s="395"/>
      <c r="C218" s="395"/>
      <c r="D218" s="395"/>
      <c r="E218" s="395"/>
      <c r="F218" s="395"/>
      <c r="G218" s="395"/>
      <c r="H218" s="395"/>
      <c r="I218" s="389"/>
      <c r="J218" s="395"/>
      <c r="K218" s="395"/>
      <c r="L218" s="395"/>
      <c r="M218" s="395"/>
      <c r="Q218" s="389"/>
      <c r="R218" s="377"/>
      <c r="S218" s="377"/>
      <c r="AH218" s="389" t="s">
        <v>2792</v>
      </c>
    </row>
    <row r="219" spans="1:34" ht="11.25" x14ac:dyDescent="0.2">
      <c r="A219" s="395"/>
      <c r="B219" s="395"/>
      <c r="C219" s="395"/>
      <c r="D219" s="395"/>
      <c r="E219" s="395"/>
      <c r="F219" s="395"/>
      <c r="G219" s="395"/>
      <c r="H219" s="395"/>
      <c r="I219" s="389"/>
      <c r="J219" s="395"/>
      <c r="K219" s="395"/>
      <c r="L219" s="395"/>
      <c r="M219" s="395"/>
      <c r="Q219" s="389"/>
      <c r="R219" s="377"/>
      <c r="S219" s="377"/>
      <c r="AH219" s="389" t="s">
        <v>2793</v>
      </c>
    </row>
    <row r="220" spans="1:34" ht="11.25" x14ac:dyDescent="0.2">
      <c r="A220" s="395"/>
      <c r="B220" s="395"/>
      <c r="C220" s="395"/>
      <c r="D220" s="395"/>
      <c r="E220" s="395"/>
      <c r="F220" s="395"/>
      <c r="G220" s="395"/>
      <c r="H220" s="395"/>
      <c r="I220" s="389"/>
      <c r="J220" s="395"/>
      <c r="K220" s="395"/>
      <c r="L220" s="395"/>
      <c r="M220" s="395"/>
      <c r="Q220" s="389"/>
      <c r="R220" s="377"/>
      <c r="S220" s="377"/>
      <c r="AH220" s="389" t="s">
        <v>2794</v>
      </c>
    </row>
    <row r="221" spans="1:34" ht="11.25" x14ac:dyDescent="0.2">
      <c r="A221" s="395"/>
      <c r="B221" s="395"/>
      <c r="C221" s="395"/>
      <c r="D221" s="395"/>
      <c r="E221" s="395"/>
      <c r="F221" s="395"/>
      <c r="G221" s="395"/>
      <c r="H221" s="395"/>
      <c r="I221" s="389"/>
      <c r="J221" s="395"/>
      <c r="K221" s="395"/>
      <c r="L221" s="395"/>
      <c r="M221" s="395"/>
      <c r="Q221" s="389"/>
      <c r="R221" s="377"/>
      <c r="S221" s="377"/>
      <c r="AH221" s="389" t="s">
        <v>2795</v>
      </c>
    </row>
    <row r="222" spans="1:34" ht="11.25" x14ac:dyDescent="0.2">
      <c r="A222" s="395"/>
      <c r="B222" s="395"/>
      <c r="C222" s="395"/>
      <c r="D222" s="395"/>
      <c r="E222" s="395"/>
      <c r="F222" s="395"/>
      <c r="G222" s="395"/>
      <c r="H222" s="395"/>
      <c r="I222" s="389"/>
      <c r="J222" s="395"/>
      <c r="K222" s="395"/>
      <c r="L222" s="395"/>
      <c r="M222" s="395"/>
      <c r="Q222" s="389"/>
      <c r="R222" s="377"/>
      <c r="S222" s="377"/>
      <c r="AH222" s="389" t="s">
        <v>2796</v>
      </c>
    </row>
    <row r="223" spans="1:34" ht="11.25" x14ac:dyDescent="0.2">
      <c r="A223" s="395"/>
      <c r="B223" s="395"/>
      <c r="C223" s="395"/>
      <c r="D223" s="395"/>
      <c r="E223" s="395"/>
      <c r="F223" s="395"/>
      <c r="G223" s="395"/>
      <c r="H223" s="395"/>
      <c r="I223" s="389"/>
      <c r="J223" s="395"/>
      <c r="K223" s="395"/>
      <c r="L223" s="395"/>
      <c r="M223" s="395"/>
      <c r="Q223" s="389"/>
      <c r="R223" s="377"/>
      <c r="S223" s="377"/>
      <c r="AH223" s="389" t="s">
        <v>2797</v>
      </c>
    </row>
    <row r="224" spans="1:34" ht="11.25" x14ac:dyDescent="0.2">
      <c r="A224" s="395"/>
      <c r="B224" s="395"/>
      <c r="C224" s="395"/>
      <c r="D224" s="395"/>
      <c r="E224" s="395"/>
      <c r="F224" s="395"/>
      <c r="G224" s="395"/>
      <c r="H224" s="395"/>
      <c r="I224" s="389"/>
      <c r="J224" s="395"/>
      <c r="K224" s="395"/>
      <c r="L224" s="395"/>
      <c r="M224" s="395"/>
      <c r="Q224" s="389"/>
      <c r="R224" s="377"/>
      <c r="S224" s="377"/>
      <c r="AH224" s="389" t="s">
        <v>2798</v>
      </c>
    </row>
    <row r="225" spans="1:34" ht="11.25" x14ac:dyDescent="0.2">
      <c r="A225" s="395"/>
      <c r="B225" s="395"/>
      <c r="C225" s="395"/>
      <c r="D225" s="395"/>
      <c r="E225" s="395"/>
      <c r="F225" s="395"/>
      <c r="G225" s="395"/>
      <c r="H225" s="395"/>
      <c r="I225" s="389"/>
      <c r="J225" s="395"/>
      <c r="K225" s="395"/>
      <c r="L225" s="395"/>
      <c r="M225" s="395"/>
      <c r="Q225" s="389"/>
      <c r="R225" s="377"/>
      <c r="S225" s="377"/>
      <c r="AH225" s="389" t="s">
        <v>2799</v>
      </c>
    </row>
    <row r="226" spans="1:34" ht="11.25" x14ac:dyDescent="0.2">
      <c r="A226" s="395"/>
      <c r="B226" s="395"/>
      <c r="C226" s="395"/>
      <c r="D226" s="395"/>
      <c r="E226" s="395"/>
      <c r="F226" s="395"/>
      <c r="G226" s="395"/>
      <c r="H226" s="395"/>
      <c r="I226" s="389"/>
      <c r="J226" s="395"/>
      <c r="K226" s="395"/>
      <c r="L226" s="395"/>
      <c r="M226" s="395"/>
      <c r="Q226" s="389"/>
      <c r="R226" s="377"/>
      <c r="S226" s="377"/>
      <c r="AH226" s="389" t="s">
        <v>2800</v>
      </c>
    </row>
    <row r="227" spans="1:34" ht="11.25" x14ac:dyDescent="0.2">
      <c r="A227" s="395"/>
      <c r="B227" s="395"/>
      <c r="C227" s="395"/>
      <c r="D227" s="395"/>
      <c r="E227" s="395"/>
      <c r="F227" s="395"/>
      <c r="G227" s="395"/>
      <c r="H227" s="395"/>
      <c r="I227" s="389"/>
      <c r="J227" s="395"/>
      <c r="K227" s="395"/>
      <c r="L227" s="395"/>
      <c r="M227" s="395"/>
      <c r="Q227" s="389"/>
      <c r="R227" s="377"/>
      <c r="S227" s="377"/>
      <c r="AH227" s="389" t="s">
        <v>2801</v>
      </c>
    </row>
    <row r="228" spans="1:34" ht="11.25" x14ac:dyDescent="0.2">
      <c r="A228" s="395"/>
      <c r="B228" s="395"/>
      <c r="C228" s="395"/>
      <c r="D228" s="395"/>
      <c r="E228" s="395"/>
      <c r="F228" s="395"/>
      <c r="G228" s="395"/>
      <c r="H228" s="395"/>
      <c r="I228" s="389"/>
      <c r="J228" s="395"/>
      <c r="K228" s="395"/>
      <c r="L228" s="395"/>
      <c r="M228" s="395"/>
      <c r="Q228" s="389"/>
      <c r="R228" s="377"/>
      <c r="S228" s="377"/>
      <c r="AH228" s="389" t="s">
        <v>2802</v>
      </c>
    </row>
    <row r="229" spans="1:34" ht="11.25" x14ac:dyDescent="0.2">
      <c r="A229" s="395"/>
      <c r="B229" s="395"/>
      <c r="C229" s="395"/>
      <c r="D229" s="395"/>
      <c r="E229" s="395"/>
      <c r="F229" s="395"/>
      <c r="G229" s="395"/>
      <c r="H229" s="395"/>
      <c r="I229" s="389"/>
      <c r="J229" s="395"/>
      <c r="K229" s="395"/>
      <c r="L229" s="395"/>
      <c r="M229" s="395"/>
      <c r="Q229" s="389"/>
      <c r="R229" s="377"/>
      <c r="S229" s="377"/>
      <c r="AH229" s="389" t="s">
        <v>2803</v>
      </c>
    </row>
    <row r="230" spans="1:34" ht="11.25" x14ac:dyDescent="0.2">
      <c r="A230" s="395"/>
      <c r="B230" s="395"/>
      <c r="C230" s="395"/>
      <c r="D230" s="395"/>
      <c r="E230" s="395"/>
      <c r="F230" s="395"/>
      <c r="G230" s="395"/>
      <c r="H230" s="395"/>
      <c r="I230" s="389"/>
      <c r="J230" s="395"/>
      <c r="K230" s="395"/>
      <c r="L230" s="395"/>
      <c r="M230" s="395"/>
      <c r="Q230" s="389"/>
      <c r="R230" s="377"/>
      <c r="S230" s="377"/>
      <c r="AH230" s="389" t="s">
        <v>2804</v>
      </c>
    </row>
    <row r="231" spans="1:34" ht="11.25" x14ac:dyDescent="0.2">
      <c r="A231" s="395"/>
      <c r="B231" s="395"/>
      <c r="C231" s="395"/>
      <c r="D231" s="395"/>
      <c r="E231" s="395"/>
      <c r="F231" s="395"/>
      <c r="G231" s="395"/>
      <c r="H231" s="395"/>
      <c r="I231" s="389"/>
      <c r="J231" s="395"/>
      <c r="K231" s="395"/>
      <c r="L231" s="395"/>
      <c r="M231" s="395"/>
      <c r="Q231" s="389"/>
      <c r="R231" s="377"/>
      <c r="S231" s="377"/>
      <c r="AH231" s="389" t="s">
        <v>2805</v>
      </c>
    </row>
    <row r="232" spans="1:34" ht="11.25" x14ac:dyDescent="0.2">
      <c r="A232" s="395"/>
      <c r="B232" s="395"/>
      <c r="C232" s="395"/>
      <c r="D232" s="395"/>
      <c r="E232" s="395"/>
      <c r="F232" s="395"/>
      <c r="G232" s="395"/>
      <c r="H232" s="395"/>
      <c r="I232" s="389"/>
      <c r="J232" s="395"/>
      <c r="K232" s="395"/>
      <c r="L232" s="395"/>
      <c r="M232" s="395"/>
      <c r="Q232" s="389"/>
      <c r="R232" s="377"/>
      <c r="S232" s="377"/>
      <c r="AH232" s="389" t="s">
        <v>2806</v>
      </c>
    </row>
    <row r="233" spans="1:34" ht="11.25" x14ac:dyDescent="0.2">
      <c r="A233" s="395"/>
      <c r="B233" s="395"/>
      <c r="C233" s="395"/>
      <c r="D233" s="395"/>
      <c r="E233" s="395"/>
      <c r="F233" s="395"/>
      <c r="G233" s="395"/>
      <c r="H233" s="395"/>
      <c r="I233" s="389"/>
      <c r="J233" s="395"/>
      <c r="K233" s="395"/>
      <c r="L233" s="395"/>
      <c r="M233" s="395"/>
      <c r="Q233" s="389"/>
      <c r="R233" s="377"/>
      <c r="S233" s="377"/>
      <c r="AH233" s="389" t="s">
        <v>2807</v>
      </c>
    </row>
    <row r="234" spans="1:34" ht="11.25" x14ac:dyDescent="0.2">
      <c r="A234" s="395"/>
      <c r="B234" s="395"/>
      <c r="C234" s="395"/>
      <c r="D234" s="395"/>
      <c r="E234" s="395"/>
      <c r="F234" s="395"/>
      <c r="G234" s="395"/>
      <c r="H234" s="395"/>
      <c r="I234" s="389"/>
      <c r="J234" s="395"/>
      <c r="K234" s="395"/>
      <c r="L234" s="395"/>
      <c r="M234" s="395"/>
      <c r="Q234" s="389"/>
      <c r="R234" s="377"/>
      <c r="S234" s="377"/>
      <c r="AH234" s="389" t="s">
        <v>2808</v>
      </c>
    </row>
    <row r="235" spans="1:34" ht="11.25" x14ac:dyDescent="0.2">
      <c r="A235" s="395"/>
      <c r="B235" s="395"/>
      <c r="C235" s="395"/>
      <c r="D235" s="395"/>
      <c r="E235" s="395"/>
      <c r="F235" s="395"/>
      <c r="G235" s="395"/>
      <c r="H235" s="395"/>
      <c r="I235" s="389"/>
      <c r="J235" s="395"/>
      <c r="K235" s="395"/>
      <c r="L235" s="395"/>
      <c r="M235" s="395"/>
      <c r="Q235" s="389"/>
      <c r="R235" s="377"/>
      <c r="S235" s="377"/>
      <c r="AH235" s="389" t="s">
        <v>2809</v>
      </c>
    </row>
    <row r="236" spans="1:34" ht="11.25" x14ac:dyDescent="0.2">
      <c r="A236" s="395"/>
      <c r="B236" s="395"/>
      <c r="C236" s="395"/>
      <c r="D236" s="395"/>
      <c r="E236" s="395"/>
      <c r="F236" s="395"/>
      <c r="G236" s="395"/>
      <c r="H236" s="395"/>
      <c r="I236" s="389"/>
      <c r="J236" s="395"/>
      <c r="K236" s="395"/>
      <c r="L236" s="395"/>
      <c r="M236" s="395"/>
      <c r="Q236" s="389"/>
      <c r="R236" s="377"/>
      <c r="S236" s="377"/>
      <c r="AH236" s="389" t="s">
        <v>2810</v>
      </c>
    </row>
    <row r="237" spans="1:34" ht="11.25" x14ac:dyDescent="0.2">
      <c r="A237" s="395"/>
      <c r="B237" s="395"/>
      <c r="C237" s="395"/>
      <c r="D237" s="395"/>
      <c r="E237" s="395"/>
      <c r="F237" s="395"/>
      <c r="G237" s="395"/>
      <c r="H237" s="395"/>
      <c r="I237" s="389"/>
      <c r="J237" s="395"/>
      <c r="K237" s="395"/>
      <c r="L237" s="395"/>
      <c r="M237" s="395"/>
      <c r="Q237" s="389"/>
      <c r="R237" s="377"/>
      <c r="S237" s="377"/>
      <c r="AH237" s="389" t="s">
        <v>2811</v>
      </c>
    </row>
    <row r="238" spans="1:34" ht="11.25" x14ac:dyDescent="0.2">
      <c r="A238" s="395"/>
      <c r="B238" s="395"/>
      <c r="C238" s="395"/>
      <c r="D238" s="395"/>
      <c r="E238" s="395"/>
      <c r="F238" s="395"/>
      <c r="G238" s="395"/>
      <c r="H238" s="395"/>
      <c r="I238" s="389"/>
      <c r="J238" s="395"/>
      <c r="K238" s="395"/>
      <c r="L238" s="395"/>
      <c r="M238" s="395"/>
      <c r="Q238" s="389"/>
      <c r="R238" s="377"/>
      <c r="S238" s="377"/>
      <c r="AH238" s="389" t="s">
        <v>2812</v>
      </c>
    </row>
    <row r="239" spans="1:34" ht="11.25" x14ac:dyDescent="0.2">
      <c r="A239" s="395"/>
      <c r="B239" s="395"/>
      <c r="C239" s="395"/>
      <c r="D239" s="395"/>
      <c r="E239" s="395"/>
      <c r="F239" s="395"/>
      <c r="G239" s="395"/>
      <c r="H239" s="395"/>
      <c r="I239" s="389"/>
      <c r="J239" s="395"/>
      <c r="K239" s="395"/>
      <c r="L239" s="395"/>
      <c r="M239" s="395"/>
      <c r="Q239" s="389"/>
      <c r="R239" s="377"/>
      <c r="S239" s="377"/>
      <c r="AH239" s="389" t="s">
        <v>2813</v>
      </c>
    </row>
    <row r="240" spans="1:34" ht="11.25" x14ac:dyDescent="0.2">
      <c r="A240" s="395"/>
      <c r="B240" s="395"/>
      <c r="C240" s="395"/>
      <c r="D240" s="395"/>
      <c r="E240" s="395"/>
      <c r="F240" s="395"/>
      <c r="G240" s="395"/>
      <c r="H240" s="395"/>
      <c r="I240" s="389"/>
      <c r="J240" s="395"/>
      <c r="K240" s="395"/>
      <c r="L240" s="395"/>
      <c r="M240" s="395"/>
      <c r="Q240" s="389"/>
      <c r="R240" s="377"/>
      <c r="S240" s="377"/>
      <c r="AH240" s="389" t="s">
        <v>2814</v>
      </c>
    </row>
    <row r="241" spans="1:34" ht="11.25" x14ac:dyDescent="0.2">
      <c r="A241" s="395"/>
      <c r="B241" s="395"/>
      <c r="C241" s="395"/>
      <c r="D241" s="395"/>
      <c r="E241" s="395"/>
      <c r="F241" s="395"/>
      <c r="G241" s="395"/>
      <c r="H241" s="395"/>
      <c r="I241" s="389"/>
      <c r="J241" s="395"/>
      <c r="K241" s="395"/>
      <c r="L241" s="395"/>
      <c r="M241" s="395"/>
      <c r="Q241" s="389"/>
      <c r="R241" s="377"/>
      <c r="S241" s="377"/>
      <c r="AH241" s="389" t="s">
        <v>2815</v>
      </c>
    </row>
    <row r="242" spans="1:34" ht="11.25" x14ac:dyDescent="0.2">
      <c r="A242" s="395"/>
      <c r="B242" s="395"/>
      <c r="C242" s="395"/>
      <c r="D242" s="395"/>
      <c r="E242" s="395"/>
      <c r="F242" s="395"/>
      <c r="G242" s="395"/>
      <c r="H242" s="395"/>
      <c r="I242" s="389"/>
      <c r="J242" s="395"/>
      <c r="K242" s="395"/>
      <c r="L242" s="395"/>
      <c r="M242" s="395"/>
      <c r="Q242" s="389"/>
      <c r="R242" s="377"/>
      <c r="S242" s="377"/>
      <c r="AH242" s="389" t="s">
        <v>2816</v>
      </c>
    </row>
    <row r="243" spans="1:34" ht="11.25" x14ac:dyDescent="0.2">
      <c r="A243" s="395"/>
      <c r="B243" s="395"/>
      <c r="C243" s="395"/>
      <c r="D243" s="395"/>
      <c r="E243" s="395"/>
      <c r="F243" s="395"/>
      <c r="G243" s="395"/>
      <c r="H243" s="395"/>
      <c r="I243" s="389"/>
      <c r="J243" s="395"/>
      <c r="K243" s="395"/>
      <c r="L243" s="395"/>
      <c r="M243" s="395"/>
      <c r="Q243" s="389"/>
      <c r="R243" s="377"/>
      <c r="S243" s="377"/>
      <c r="AH243" s="389" t="s">
        <v>2817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120D-BD59-4C41-A82A-EB52245E5A5A}">
  <sheetPr codeName="Sheet2">
    <tabColor theme="0"/>
  </sheetPr>
  <dimension ref="A1:N204"/>
  <sheetViews>
    <sheetView showGridLines="0" topLeftCell="A2" zoomScale="90" zoomScaleNormal="90" zoomScaleSheetLayoutView="90" workbookViewId="0">
      <selection activeCell="D26" sqref="D26"/>
    </sheetView>
  </sheetViews>
  <sheetFormatPr defaultColWidth="8.85546875" defaultRowHeight="15" x14ac:dyDescent="0.25"/>
  <cols>
    <col min="1" max="1" width="4.28515625" style="80" customWidth="1"/>
    <col min="2" max="2" width="8.7109375" style="80" bestFit="1" customWidth="1"/>
    <col min="3" max="3" width="6.28515625" style="80" bestFit="1" customWidth="1"/>
    <col min="4" max="4" width="38.140625" customWidth="1"/>
    <col min="5" max="5" width="55.42578125" customWidth="1"/>
    <col min="6" max="6" width="26.42578125" style="282" bestFit="1" customWidth="1"/>
    <col min="7" max="7" width="14.42578125" customWidth="1"/>
    <col min="8" max="8" width="30" bestFit="1" customWidth="1"/>
    <col min="9" max="9" width="27.28515625" bestFit="1" customWidth="1"/>
    <col min="10" max="10" width="21.42578125" bestFit="1" customWidth="1"/>
    <col min="11" max="11" width="16.7109375" bestFit="1" customWidth="1"/>
    <col min="12" max="12" width="16.85546875" bestFit="1" customWidth="1"/>
    <col min="14" max="14" width="3.140625" customWidth="1"/>
  </cols>
  <sheetData>
    <row r="1" spans="1:14" ht="22.5" customHeight="1" x14ac:dyDescent="0.25">
      <c r="A1" s="581" t="s">
        <v>12</v>
      </c>
      <c r="B1" s="582"/>
      <c r="C1" s="582"/>
      <c r="D1" s="583"/>
      <c r="E1" s="584" t="s">
        <v>13</v>
      </c>
      <c r="F1" s="575" t="s">
        <v>14</v>
      </c>
      <c r="G1" s="586" t="s">
        <v>15</v>
      </c>
      <c r="H1" s="587" t="s">
        <v>16</v>
      </c>
      <c r="I1" s="589" t="s">
        <v>17</v>
      </c>
      <c r="J1" s="585" t="s">
        <v>18</v>
      </c>
      <c r="K1" s="575" t="s">
        <v>19</v>
      </c>
      <c r="L1" s="578" t="s">
        <v>20</v>
      </c>
    </row>
    <row r="2" spans="1:14" ht="22.5" customHeight="1" x14ac:dyDescent="0.25">
      <c r="A2" s="590" t="s">
        <v>21</v>
      </c>
      <c r="B2" s="590"/>
      <c r="C2" s="590"/>
      <c r="D2" s="536"/>
      <c r="E2" s="584"/>
      <c r="F2" s="576"/>
      <c r="G2" s="586"/>
      <c r="H2" s="588"/>
      <c r="I2" s="589"/>
      <c r="J2" s="585"/>
      <c r="K2" s="576"/>
      <c r="L2" s="579"/>
    </row>
    <row r="3" spans="1:14" ht="22.5" customHeight="1" x14ac:dyDescent="0.25">
      <c r="A3" s="590" t="s">
        <v>22</v>
      </c>
      <c r="B3" s="590"/>
      <c r="C3" s="590"/>
      <c r="D3" s="536"/>
      <c r="E3" s="584"/>
      <c r="F3" s="577"/>
      <c r="G3" s="586"/>
      <c r="H3" s="588"/>
      <c r="I3" s="589"/>
      <c r="J3" s="585"/>
      <c r="K3" s="577"/>
      <c r="L3" s="580"/>
    </row>
    <row r="4" spans="1:14" s="14" customFormat="1" ht="73.150000000000006" customHeight="1" x14ac:dyDescent="0.25">
      <c r="A4" s="103" t="s">
        <v>23</v>
      </c>
      <c r="B4" s="103" t="s">
        <v>24</v>
      </c>
      <c r="C4" s="103" t="s">
        <v>25</v>
      </c>
      <c r="D4" s="406" t="s">
        <v>26</v>
      </c>
      <c r="E4" s="406" t="s">
        <v>27</v>
      </c>
      <c r="F4" s="89" t="s">
        <v>28</v>
      </c>
      <c r="G4" s="406" t="s">
        <v>29</v>
      </c>
      <c r="H4" s="406" t="s">
        <v>30</v>
      </c>
      <c r="I4" s="406" t="s">
        <v>31</v>
      </c>
      <c r="J4" s="424" t="s">
        <v>32</v>
      </c>
      <c r="K4" s="406" t="s">
        <v>33</v>
      </c>
      <c r="L4" s="406" t="s">
        <v>34</v>
      </c>
      <c r="N4"/>
    </row>
    <row r="5" spans="1:14" s="7" customFormat="1" x14ac:dyDescent="0.25">
      <c r="A5" s="361">
        <v>1</v>
      </c>
      <c r="B5" s="520">
        <f>'APH KIC KIA PC'!D5</f>
        <v>0</v>
      </c>
      <c r="C5" s="520">
        <f>LEN(E5)</f>
        <v>0</v>
      </c>
      <c r="D5" s="365"/>
      <c r="E5" s="364"/>
      <c r="F5" s="363"/>
      <c r="G5" s="367"/>
      <c r="H5" s="278" t="s">
        <v>35</v>
      </c>
      <c r="I5" s="363" t="s">
        <v>36</v>
      </c>
      <c r="J5" s="363" t="s">
        <v>36</v>
      </c>
      <c r="K5" s="363"/>
      <c r="L5" s="363"/>
      <c r="N5"/>
    </row>
    <row r="6" spans="1:14" s="7" customFormat="1" x14ac:dyDescent="0.25">
      <c r="A6" s="104">
        <v>2</v>
      </c>
      <c r="B6" s="521">
        <f>'APH KIC KIA PC'!D6</f>
        <v>0</v>
      </c>
      <c r="C6" s="520">
        <f t="shared" ref="C6:C44" si="0">LEN(E6)</f>
        <v>0</v>
      </c>
      <c r="D6" s="365"/>
      <c r="E6" s="364"/>
      <c r="F6" s="363"/>
      <c r="G6" s="367"/>
      <c r="H6" s="278" t="s">
        <v>35</v>
      </c>
      <c r="I6" s="363" t="s">
        <v>36</v>
      </c>
      <c r="J6" s="363" t="s">
        <v>36</v>
      </c>
      <c r="K6" s="363"/>
      <c r="L6" s="278"/>
      <c r="N6"/>
    </row>
    <row r="7" spans="1:14" s="7" customFormat="1" x14ac:dyDescent="0.25">
      <c r="A7" s="104">
        <v>3</v>
      </c>
      <c r="B7" s="521">
        <f>'APH KIC KIA PC'!D7</f>
        <v>0</v>
      </c>
      <c r="C7" s="520">
        <f t="shared" si="0"/>
        <v>0</v>
      </c>
      <c r="D7" s="365"/>
      <c r="E7" s="364"/>
      <c r="F7" s="363"/>
      <c r="G7" s="367"/>
      <c r="H7" s="278" t="s">
        <v>35</v>
      </c>
      <c r="I7" s="363" t="s">
        <v>36</v>
      </c>
      <c r="J7" s="363" t="s">
        <v>36</v>
      </c>
      <c r="K7" s="363"/>
      <c r="L7" s="278"/>
      <c r="N7"/>
    </row>
    <row r="8" spans="1:14" s="7" customFormat="1" x14ac:dyDescent="0.25">
      <c r="A8" s="104">
        <v>4</v>
      </c>
      <c r="B8" s="521">
        <f>'APH KIC KIA PC'!D8</f>
        <v>0</v>
      </c>
      <c r="C8" s="520">
        <f t="shared" si="0"/>
        <v>0</v>
      </c>
      <c r="D8" s="365"/>
      <c r="E8" s="364"/>
      <c r="F8" s="363"/>
      <c r="G8" s="367"/>
      <c r="H8" s="278" t="s">
        <v>35</v>
      </c>
      <c r="I8" s="363" t="s">
        <v>36</v>
      </c>
      <c r="J8" s="363" t="s">
        <v>36</v>
      </c>
      <c r="K8" s="363"/>
      <c r="L8" s="278"/>
      <c r="N8"/>
    </row>
    <row r="9" spans="1:14" s="7" customFormat="1" x14ac:dyDescent="0.25">
      <c r="A9" s="104">
        <v>5</v>
      </c>
      <c r="B9" s="521">
        <f>'APH KIC KIA PC'!D9</f>
        <v>0</v>
      </c>
      <c r="C9" s="520">
        <f t="shared" si="0"/>
        <v>0</v>
      </c>
      <c r="D9" s="365"/>
      <c r="E9" s="364"/>
      <c r="F9" s="363"/>
      <c r="G9" s="367"/>
      <c r="H9" s="278" t="s">
        <v>35</v>
      </c>
      <c r="I9" s="363" t="s">
        <v>36</v>
      </c>
      <c r="J9" s="363" t="s">
        <v>36</v>
      </c>
      <c r="K9" s="363"/>
      <c r="L9" s="278"/>
      <c r="N9"/>
    </row>
    <row r="10" spans="1:14" s="7" customFormat="1" x14ac:dyDescent="0.25">
      <c r="A10" s="104">
        <v>6</v>
      </c>
      <c r="B10" s="521">
        <f>'APH KIC KIA PC'!D10</f>
        <v>0</v>
      </c>
      <c r="C10" s="520">
        <f t="shared" si="0"/>
        <v>0</v>
      </c>
      <c r="D10" s="365"/>
      <c r="E10" s="364"/>
      <c r="F10" s="363"/>
      <c r="G10" s="367"/>
      <c r="H10" s="278" t="s">
        <v>35</v>
      </c>
      <c r="I10" s="363" t="s">
        <v>36</v>
      </c>
      <c r="J10" s="363" t="s">
        <v>36</v>
      </c>
      <c r="K10" s="363"/>
      <c r="L10" s="278"/>
      <c r="N10"/>
    </row>
    <row r="11" spans="1:14" s="7" customFormat="1" x14ac:dyDescent="0.25">
      <c r="A11" s="104">
        <v>7</v>
      </c>
      <c r="B11" s="521">
        <f>'APH KIC KIA PC'!D11</f>
        <v>0</v>
      </c>
      <c r="C11" s="520">
        <f t="shared" si="0"/>
        <v>0</v>
      </c>
      <c r="D11" s="365"/>
      <c r="E11" s="364"/>
      <c r="F11" s="363"/>
      <c r="G11" s="367"/>
      <c r="H11" s="278" t="s">
        <v>35</v>
      </c>
      <c r="I11" s="363" t="s">
        <v>36</v>
      </c>
      <c r="J11" s="363" t="s">
        <v>36</v>
      </c>
      <c r="K11" s="363"/>
      <c r="L11" s="278"/>
      <c r="N11"/>
    </row>
    <row r="12" spans="1:14" s="7" customFormat="1" x14ac:dyDescent="0.25">
      <c r="A12" s="104">
        <v>8</v>
      </c>
      <c r="B12" s="521">
        <f>'APH KIC KIA PC'!D12</f>
        <v>0</v>
      </c>
      <c r="C12" s="520">
        <f t="shared" si="0"/>
        <v>0</v>
      </c>
      <c r="D12" s="365"/>
      <c r="E12" s="364"/>
      <c r="F12" s="363"/>
      <c r="G12" s="367"/>
      <c r="H12" s="278" t="s">
        <v>35</v>
      </c>
      <c r="I12" s="363" t="s">
        <v>36</v>
      </c>
      <c r="J12" s="363" t="s">
        <v>36</v>
      </c>
      <c r="K12" s="363"/>
      <c r="L12" s="278"/>
      <c r="N12"/>
    </row>
    <row r="13" spans="1:14" s="7" customFormat="1" x14ac:dyDescent="0.25">
      <c r="A13" s="104">
        <v>9</v>
      </c>
      <c r="B13" s="521">
        <f>'APH KIC KIA PC'!D13</f>
        <v>0</v>
      </c>
      <c r="C13" s="520">
        <f t="shared" si="0"/>
        <v>0</v>
      </c>
      <c r="D13" s="365"/>
      <c r="E13" s="364"/>
      <c r="F13" s="363"/>
      <c r="G13" s="367"/>
      <c r="H13" s="278" t="s">
        <v>35</v>
      </c>
      <c r="I13" s="363" t="s">
        <v>36</v>
      </c>
      <c r="J13" s="363" t="s">
        <v>36</v>
      </c>
      <c r="K13" s="363"/>
      <c r="L13" s="363"/>
      <c r="N13"/>
    </row>
    <row r="14" spans="1:14" s="7" customFormat="1" x14ac:dyDescent="0.25">
      <c r="A14" s="104">
        <v>10</v>
      </c>
      <c r="B14" s="521">
        <f>'APH KIC KIA PC'!D14</f>
        <v>0</v>
      </c>
      <c r="C14" s="520">
        <f t="shared" si="0"/>
        <v>0</v>
      </c>
      <c r="D14" s="365"/>
      <c r="E14" s="364"/>
      <c r="F14" s="363"/>
      <c r="G14" s="367"/>
      <c r="H14" s="278" t="s">
        <v>35</v>
      </c>
      <c r="I14" s="363" t="s">
        <v>36</v>
      </c>
      <c r="J14" s="363" t="s">
        <v>36</v>
      </c>
      <c r="K14" s="363"/>
      <c r="L14" s="363"/>
      <c r="N14"/>
    </row>
    <row r="15" spans="1:14" s="7" customFormat="1" x14ac:dyDescent="0.25">
      <c r="A15" s="104">
        <v>11</v>
      </c>
      <c r="B15" s="521">
        <f>'APH KIC KIA PC'!D15</f>
        <v>0</v>
      </c>
      <c r="C15" s="520">
        <f t="shared" si="0"/>
        <v>0</v>
      </c>
      <c r="D15" s="365"/>
      <c r="E15" s="364"/>
      <c r="F15" s="363"/>
      <c r="G15" s="367"/>
      <c r="H15" s="278" t="s">
        <v>35</v>
      </c>
      <c r="I15" s="363" t="s">
        <v>36</v>
      </c>
      <c r="J15" s="363" t="s">
        <v>36</v>
      </c>
      <c r="K15" s="363"/>
      <c r="L15" s="363"/>
      <c r="N15"/>
    </row>
    <row r="16" spans="1:14" s="7" customFormat="1" x14ac:dyDescent="0.25">
      <c r="A16" s="104">
        <v>12</v>
      </c>
      <c r="B16" s="521">
        <f>'APH KIC KIA PC'!D16</f>
        <v>0</v>
      </c>
      <c r="C16" s="520">
        <f t="shared" si="0"/>
        <v>0</v>
      </c>
      <c r="D16" s="365"/>
      <c r="E16" s="364"/>
      <c r="F16" s="363"/>
      <c r="G16" s="367"/>
      <c r="H16" s="278" t="s">
        <v>35</v>
      </c>
      <c r="I16" s="363" t="s">
        <v>36</v>
      </c>
      <c r="J16" s="363" t="s">
        <v>36</v>
      </c>
      <c r="K16" s="363"/>
      <c r="L16" s="363"/>
      <c r="N16"/>
    </row>
    <row r="17" spans="1:14" s="7" customFormat="1" x14ac:dyDescent="0.25">
      <c r="A17" s="104">
        <v>13</v>
      </c>
      <c r="B17" s="521">
        <f>'APH KIC KIA PC'!D17</f>
        <v>0</v>
      </c>
      <c r="C17" s="520">
        <f t="shared" si="0"/>
        <v>0</v>
      </c>
      <c r="D17" s="365"/>
      <c r="E17" s="364"/>
      <c r="F17" s="363"/>
      <c r="G17" s="367"/>
      <c r="H17" s="278" t="s">
        <v>35</v>
      </c>
      <c r="I17" s="363" t="s">
        <v>36</v>
      </c>
      <c r="J17" s="363" t="s">
        <v>36</v>
      </c>
      <c r="K17" s="363"/>
      <c r="L17" s="363"/>
      <c r="N17"/>
    </row>
    <row r="18" spans="1:14" s="7" customFormat="1" x14ac:dyDescent="0.25">
      <c r="A18" s="104">
        <v>14</v>
      </c>
      <c r="B18" s="521">
        <f>'APH KIC KIA PC'!D18</f>
        <v>0</v>
      </c>
      <c r="C18" s="520">
        <f t="shared" si="0"/>
        <v>0</v>
      </c>
      <c r="D18" s="365"/>
      <c r="E18" s="364"/>
      <c r="F18" s="363"/>
      <c r="G18" s="367"/>
      <c r="H18" s="278" t="s">
        <v>35</v>
      </c>
      <c r="I18" s="363" t="s">
        <v>36</v>
      </c>
      <c r="J18" s="363" t="s">
        <v>36</v>
      </c>
      <c r="K18" s="363"/>
      <c r="L18" s="363"/>
      <c r="N18"/>
    </row>
    <row r="19" spans="1:14" s="7" customFormat="1" x14ac:dyDescent="0.25">
      <c r="A19" s="104">
        <v>15</v>
      </c>
      <c r="B19" s="521">
        <f>'APH KIC KIA PC'!D19</f>
        <v>0</v>
      </c>
      <c r="C19" s="520">
        <f t="shared" si="0"/>
        <v>0</v>
      </c>
      <c r="D19" s="365"/>
      <c r="E19" s="364"/>
      <c r="F19" s="363"/>
      <c r="G19" s="367"/>
      <c r="H19" s="278" t="s">
        <v>35</v>
      </c>
      <c r="I19" s="363" t="s">
        <v>36</v>
      </c>
      <c r="J19" s="363" t="s">
        <v>36</v>
      </c>
      <c r="K19" s="363"/>
      <c r="L19" s="363"/>
      <c r="N19"/>
    </row>
    <row r="20" spans="1:14" s="7" customFormat="1" x14ac:dyDescent="0.25">
      <c r="A20" s="104">
        <v>16</v>
      </c>
      <c r="B20" s="521">
        <f>'APH KIC KIA PC'!D20</f>
        <v>0</v>
      </c>
      <c r="C20" s="520">
        <f t="shared" si="0"/>
        <v>0</v>
      </c>
      <c r="D20" s="365"/>
      <c r="E20" s="364"/>
      <c r="F20" s="363"/>
      <c r="G20" s="367"/>
      <c r="H20" s="278" t="s">
        <v>35</v>
      </c>
      <c r="I20" s="363" t="s">
        <v>36</v>
      </c>
      <c r="J20" s="363" t="s">
        <v>36</v>
      </c>
      <c r="K20" s="363"/>
      <c r="L20" s="363"/>
      <c r="N20"/>
    </row>
    <row r="21" spans="1:14" s="7" customFormat="1" x14ac:dyDescent="0.25">
      <c r="A21" s="104">
        <v>17</v>
      </c>
      <c r="B21" s="521">
        <f>'APH KIC KIA PC'!D21</f>
        <v>0</v>
      </c>
      <c r="C21" s="520">
        <f t="shared" si="0"/>
        <v>0</v>
      </c>
      <c r="D21" s="365"/>
      <c r="E21" s="364"/>
      <c r="F21" s="363"/>
      <c r="G21" s="367"/>
      <c r="H21" s="278" t="s">
        <v>35</v>
      </c>
      <c r="I21" s="363" t="s">
        <v>36</v>
      </c>
      <c r="J21" s="363" t="s">
        <v>36</v>
      </c>
      <c r="K21" s="363"/>
      <c r="L21" s="363"/>
      <c r="N21"/>
    </row>
    <row r="22" spans="1:14" s="7" customFormat="1" x14ac:dyDescent="0.25">
      <c r="A22" s="104">
        <v>18</v>
      </c>
      <c r="B22" s="521">
        <f>'APH KIC KIA PC'!D22</f>
        <v>0</v>
      </c>
      <c r="C22" s="520">
        <f t="shared" si="0"/>
        <v>0</v>
      </c>
      <c r="D22" s="365"/>
      <c r="E22" s="364"/>
      <c r="F22" s="363"/>
      <c r="G22" s="367"/>
      <c r="H22" s="278" t="s">
        <v>35</v>
      </c>
      <c r="I22" s="363" t="s">
        <v>36</v>
      </c>
      <c r="J22" s="363" t="s">
        <v>36</v>
      </c>
      <c r="K22" s="363"/>
      <c r="L22" s="363"/>
      <c r="N22"/>
    </row>
    <row r="23" spans="1:14" s="7" customFormat="1" x14ac:dyDescent="0.25">
      <c r="A23" s="104">
        <v>19</v>
      </c>
      <c r="B23" s="521">
        <f>'APH KIC KIA PC'!D23</f>
        <v>0</v>
      </c>
      <c r="C23" s="520">
        <f t="shared" si="0"/>
        <v>0</v>
      </c>
      <c r="D23" s="365"/>
      <c r="E23" s="364"/>
      <c r="F23" s="363"/>
      <c r="G23" s="367"/>
      <c r="H23" s="278" t="s">
        <v>35</v>
      </c>
      <c r="I23" s="363" t="s">
        <v>36</v>
      </c>
      <c r="J23" s="363" t="s">
        <v>36</v>
      </c>
      <c r="K23" s="363"/>
      <c r="L23" s="363"/>
      <c r="N23"/>
    </row>
    <row r="24" spans="1:14" s="7" customFormat="1" x14ac:dyDescent="0.25">
      <c r="A24" s="104">
        <v>20</v>
      </c>
      <c r="B24" s="521">
        <f>'APH KIC KIA PC'!D24</f>
        <v>0</v>
      </c>
      <c r="C24" s="520">
        <f t="shared" si="0"/>
        <v>0</v>
      </c>
      <c r="D24" s="365"/>
      <c r="E24" s="364"/>
      <c r="F24" s="363"/>
      <c r="G24" s="367"/>
      <c r="H24" s="278" t="s">
        <v>35</v>
      </c>
      <c r="I24" s="363" t="s">
        <v>36</v>
      </c>
      <c r="J24" s="363" t="s">
        <v>36</v>
      </c>
      <c r="K24" s="363"/>
      <c r="L24" s="363"/>
      <c r="N24"/>
    </row>
    <row r="25" spans="1:14" s="7" customFormat="1" x14ac:dyDescent="0.25">
      <c r="A25" s="104">
        <v>21</v>
      </c>
      <c r="B25" s="521">
        <f>'APH KIC KIA PC'!D25</f>
        <v>0</v>
      </c>
      <c r="C25" s="520">
        <f t="shared" si="0"/>
        <v>0</v>
      </c>
      <c r="D25" s="365"/>
      <c r="E25" s="364"/>
      <c r="F25" s="363"/>
      <c r="G25" s="367"/>
      <c r="H25" s="278" t="s">
        <v>35</v>
      </c>
      <c r="I25" s="363" t="s">
        <v>36</v>
      </c>
      <c r="J25" s="363" t="s">
        <v>36</v>
      </c>
      <c r="K25" s="363"/>
      <c r="L25" s="363"/>
      <c r="N25"/>
    </row>
    <row r="26" spans="1:14" s="7" customFormat="1" x14ac:dyDescent="0.25">
      <c r="A26" s="104">
        <v>22</v>
      </c>
      <c r="B26" s="521">
        <f>'APH KIC KIA PC'!D26</f>
        <v>0</v>
      </c>
      <c r="C26" s="520">
        <f t="shared" si="0"/>
        <v>0</v>
      </c>
      <c r="D26" s="365"/>
      <c r="E26" s="364"/>
      <c r="F26" s="363"/>
      <c r="G26" s="367"/>
      <c r="H26" s="278" t="s">
        <v>35</v>
      </c>
      <c r="I26" s="363" t="s">
        <v>36</v>
      </c>
      <c r="J26" s="363" t="s">
        <v>36</v>
      </c>
      <c r="K26" s="363"/>
      <c r="L26" s="363"/>
      <c r="N26"/>
    </row>
    <row r="27" spans="1:14" s="7" customFormat="1" x14ac:dyDescent="0.25">
      <c r="A27" s="104">
        <v>23</v>
      </c>
      <c r="B27" s="521">
        <f>'APH KIC KIA PC'!D27</f>
        <v>0</v>
      </c>
      <c r="C27" s="520">
        <f t="shared" si="0"/>
        <v>0</v>
      </c>
      <c r="D27" s="365"/>
      <c r="E27" s="364"/>
      <c r="F27" s="363"/>
      <c r="G27" s="367"/>
      <c r="H27" s="278" t="s">
        <v>35</v>
      </c>
      <c r="I27" s="363" t="s">
        <v>36</v>
      </c>
      <c r="J27" s="363" t="s">
        <v>36</v>
      </c>
      <c r="K27" s="363"/>
      <c r="L27" s="363"/>
      <c r="N27"/>
    </row>
    <row r="28" spans="1:14" s="7" customFormat="1" x14ac:dyDescent="0.25">
      <c r="A28" s="104">
        <v>24</v>
      </c>
      <c r="B28" s="521">
        <f>'APH KIC KIA PC'!D28</f>
        <v>0</v>
      </c>
      <c r="C28" s="520">
        <f t="shared" si="0"/>
        <v>0</v>
      </c>
      <c r="D28" s="365"/>
      <c r="E28" s="364"/>
      <c r="F28" s="363"/>
      <c r="G28" s="367"/>
      <c r="H28" s="278" t="s">
        <v>35</v>
      </c>
      <c r="I28" s="363" t="s">
        <v>36</v>
      </c>
      <c r="J28" s="363" t="s">
        <v>36</v>
      </c>
      <c r="K28" s="363"/>
      <c r="L28" s="363"/>
      <c r="N28"/>
    </row>
    <row r="29" spans="1:14" s="7" customFormat="1" x14ac:dyDescent="0.25">
      <c r="A29" s="104">
        <v>25</v>
      </c>
      <c r="B29" s="521">
        <f>'APH KIC KIA PC'!D29</f>
        <v>0</v>
      </c>
      <c r="C29" s="520">
        <f t="shared" si="0"/>
        <v>0</v>
      </c>
      <c r="D29" s="365"/>
      <c r="E29" s="364"/>
      <c r="F29" s="363"/>
      <c r="G29" s="367"/>
      <c r="H29" s="278" t="s">
        <v>35</v>
      </c>
      <c r="I29" s="363" t="s">
        <v>36</v>
      </c>
      <c r="J29" s="363" t="s">
        <v>36</v>
      </c>
      <c r="K29" s="363"/>
      <c r="L29" s="363"/>
      <c r="N29"/>
    </row>
    <row r="30" spans="1:14" s="7" customFormat="1" x14ac:dyDescent="0.25">
      <c r="A30" s="104">
        <v>26</v>
      </c>
      <c r="B30" s="521">
        <f>'APH KIC KIA PC'!D30</f>
        <v>0</v>
      </c>
      <c r="C30" s="520">
        <f t="shared" si="0"/>
        <v>0</v>
      </c>
      <c r="D30" s="365"/>
      <c r="E30" s="364"/>
      <c r="F30" s="363"/>
      <c r="G30" s="367"/>
      <c r="H30" s="278" t="s">
        <v>35</v>
      </c>
      <c r="I30" s="363" t="s">
        <v>36</v>
      </c>
      <c r="J30" s="363" t="s">
        <v>36</v>
      </c>
      <c r="K30" s="363"/>
      <c r="L30" s="363"/>
      <c r="N30"/>
    </row>
    <row r="31" spans="1:14" s="7" customFormat="1" x14ac:dyDescent="0.25">
      <c r="A31" s="104">
        <v>27</v>
      </c>
      <c r="B31" s="521">
        <f>'APH KIC KIA PC'!D31</f>
        <v>0</v>
      </c>
      <c r="C31" s="520">
        <f t="shared" si="0"/>
        <v>0</v>
      </c>
      <c r="D31" s="365"/>
      <c r="E31" s="364"/>
      <c r="F31" s="363"/>
      <c r="G31" s="367"/>
      <c r="H31" s="278" t="s">
        <v>35</v>
      </c>
      <c r="I31" s="363" t="s">
        <v>36</v>
      </c>
      <c r="J31" s="363" t="s">
        <v>36</v>
      </c>
      <c r="K31" s="363"/>
      <c r="L31" s="363"/>
      <c r="N31"/>
    </row>
    <row r="32" spans="1:14" s="7" customFormat="1" x14ac:dyDescent="0.25">
      <c r="A32" s="104">
        <v>28</v>
      </c>
      <c r="B32" s="521">
        <f>'APH KIC KIA PC'!D32</f>
        <v>0</v>
      </c>
      <c r="C32" s="520">
        <f t="shared" si="0"/>
        <v>0</v>
      </c>
      <c r="D32" s="365"/>
      <c r="E32" s="364"/>
      <c r="F32" s="363"/>
      <c r="G32" s="367"/>
      <c r="H32" s="278" t="s">
        <v>35</v>
      </c>
      <c r="I32" s="363" t="s">
        <v>36</v>
      </c>
      <c r="J32" s="363" t="s">
        <v>36</v>
      </c>
      <c r="K32" s="363"/>
      <c r="L32" s="363"/>
      <c r="N32"/>
    </row>
    <row r="33" spans="1:14" s="7" customFormat="1" x14ac:dyDescent="0.25">
      <c r="A33" s="104">
        <v>29</v>
      </c>
      <c r="B33" s="521">
        <f>'APH KIC KIA PC'!D33</f>
        <v>0</v>
      </c>
      <c r="C33" s="520">
        <f t="shared" si="0"/>
        <v>0</v>
      </c>
      <c r="D33" s="365"/>
      <c r="E33" s="364"/>
      <c r="F33" s="363"/>
      <c r="G33" s="367"/>
      <c r="H33" s="278" t="s">
        <v>35</v>
      </c>
      <c r="I33" s="363" t="s">
        <v>36</v>
      </c>
      <c r="J33" s="363" t="s">
        <v>36</v>
      </c>
      <c r="K33" s="363"/>
      <c r="L33" s="363"/>
      <c r="N33"/>
    </row>
    <row r="34" spans="1:14" s="7" customFormat="1" x14ac:dyDescent="0.25">
      <c r="A34" s="104">
        <v>30</v>
      </c>
      <c r="B34" s="521">
        <f>'APH KIC KIA PC'!D34</f>
        <v>0</v>
      </c>
      <c r="C34" s="520">
        <f t="shared" si="0"/>
        <v>0</v>
      </c>
      <c r="D34" s="365"/>
      <c r="E34" s="364"/>
      <c r="F34" s="363"/>
      <c r="G34" s="367"/>
      <c r="H34" s="278" t="s">
        <v>35</v>
      </c>
      <c r="I34" s="363" t="s">
        <v>36</v>
      </c>
      <c r="J34" s="363" t="s">
        <v>36</v>
      </c>
      <c r="K34" s="363"/>
      <c r="L34" s="363"/>
      <c r="N34"/>
    </row>
    <row r="35" spans="1:14" s="7" customFormat="1" x14ac:dyDescent="0.25">
      <c r="A35" s="104">
        <v>31</v>
      </c>
      <c r="B35" s="521">
        <f>'APH KIC KIA PC'!D35</f>
        <v>0</v>
      </c>
      <c r="C35" s="520">
        <f t="shared" si="0"/>
        <v>0</v>
      </c>
      <c r="D35" s="365"/>
      <c r="E35" s="364"/>
      <c r="F35" s="363"/>
      <c r="G35" s="367"/>
      <c r="H35" s="278" t="s">
        <v>35</v>
      </c>
      <c r="I35" s="363" t="s">
        <v>36</v>
      </c>
      <c r="J35" s="363" t="s">
        <v>36</v>
      </c>
      <c r="K35" s="363"/>
      <c r="L35" s="363"/>
      <c r="N35"/>
    </row>
    <row r="36" spans="1:14" s="7" customFormat="1" x14ac:dyDescent="0.25">
      <c r="A36" s="104">
        <v>32</v>
      </c>
      <c r="B36" s="521">
        <f>'APH KIC KIA PC'!D36</f>
        <v>0</v>
      </c>
      <c r="C36" s="520">
        <f t="shared" si="0"/>
        <v>0</v>
      </c>
      <c r="D36" s="365"/>
      <c r="E36" s="364"/>
      <c r="F36" s="363"/>
      <c r="G36" s="367"/>
      <c r="H36" s="278" t="s">
        <v>35</v>
      </c>
      <c r="I36" s="363" t="s">
        <v>36</v>
      </c>
      <c r="J36" s="363" t="s">
        <v>36</v>
      </c>
      <c r="K36" s="363"/>
      <c r="L36" s="363"/>
      <c r="N36"/>
    </row>
    <row r="37" spans="1:14" s="7" customFormat="1" x14ac:dyDescent="0.25">
      <c r="A37" s="104">
        <v>33</v>
      </c>
      <c r="B37" s="521">
        <f>'APH KIC KIA PC'!D37</f>
        <v>0</v>
      </c>
      <c r="C37" s="520">
        <f t="shared" si="0"/>
        <v>0</v>
      </c>
      <c r="D37" s="365"/>
      <c r="E37" s="364"/>
      <c r="F37" s="363"/>
      <c r="G37" s="367"/>
      <c r="H37" s="278" t="s">
        <v>35</v>
      </c>
      <c r="I37" s="363" t="s">
        <v>36</v>
      </c>
      <c r="J37" s="363" t="s">
        <v>36</v>
      </c>
      <c r="K37" s="363"/>
      <c r="L37" s="363"/>
      <c r="N37"/>
    </row>
    <row r="38" spans="1:14" s="7" customFormat="1" x14ac:dyDescent="0.25">
      <c r="A38" s="104">
        <v>34</v>
      </c>
      <c r="B38" s="521">
        <f>'APH KIC KIA PC'!D38</f>
        <v>0</v>
      </c>
      <c r="C38" s="520">
        <f t="shared" si="0"/>
        <v>0</v>
      </c>
      <c r="D38" s="365"/>
      <c r="E38" s="364"/>
      <c r="F38" s="363"/>
      <c r="G38" s="367"/>
      <c r="H38" s="278" t="s">
        <v>35</v>
      </c>
      <c r="I38" s="363" t="s">
        <v>36</v>
      </c>
      <c r="J38" s="363" t="s">
        <v>36</v>
      </c>
      <c r="K38" s="363"/>
      <c r="L38" s="363"/>
      <c r="N38"/>
    </row>
    <row r="39" spans="1:14" s="7" customFormat="1" x14ac:dyDescent="0.25">
      <c r="A39" s="104">
        <v>35</v>
      </c>
      <c r="B39" s="521">
        <f>'APH KIC KIA PC'!D39</f>
        <v>0</v>
      </c>
      <c r="C39" s="520">
        <f t="shared" si="0"/>
        <v>0</v>
      </c>
      <c r="D39" s="365"/>
      <c r="E39" s="364"/>
      <c r="F39" s="363"/>
      <c r="G39" s="367"/>
      <c r="H39" s="278" t="s">
        <v>35</v>
      </c>
      <c r="I39" s="363" t="s">
        <v>36</v>
      </c>
      <c r="J39" s="363" t="s">
        <v>36</v>
      </c>
      <c r="K39" s="363"/>
      <c r="L39" s="363"/>
      <c r="N39"/>
    </row>
    <row r="40" spans="1:14" s="7" customFormat="1" x14ac:dyDescent="0.25">
      <c r="A40" s="104">
        <v>36</v>
      </c>
      <c r="B40" s="521">
        <f>'APH KIC KIA PC'!D40</f>
        <v>0</v>
      </c>
      <c r="C40" s="520">
        <f t="shared" si="0"/>
        <v>0</v>
      </c>
      <c r="D40" s="365"/>
      <c r="E40" s="364"/>
      <c r="F40" s="363"/>
      <c r="G40" s="367"/>
      <c r="H40" s="278" t="s">
        <v>35</v>
      </c>
      <c r="I40" s="363" t="s">
        <v>36</v>
      </c>
      <c r="J40" s="363" t="s">
        <v>36</v>
      </c>
      <c r="K40" s="363"/>
      <c r="L40" s="363"/>
      <c r="N40"/>
    </row>
    <row r="41" spans="1:14" s="7" customFormat="1" x14ac:dyDescent="0.25">
      <c r="A41" s="104">
        <v>37</v>
      </c>
      <c r="B41" s="521">
        <f>'APH KIC KIA PC'!D41</f>
        <v>0</v>
      </c>
      <c r="C41" s="520">
        <f t="shared" si="0"/>
        <v>0</v>
      </c>
      <c r="D41" s="365"/>
      <c r="E41" s="364"/>
      <c r="F41" s="363"/>
      <c r="G41" s="367"/>
      <c r="H41" s="278" t="s">
        <v>35</v>
      </c>
      <c r="I41" s="363" t="s">
        <v>36</v>
      </c>
      <c r="J41" s="363" t="s">
        <v>36</v>
      </c>
      <c r="K41" s="363"/>
      <c r="L41" s="363"/>
      <c r="N41"/>
    </row>
    <row r="42" spans="1:14" s="7" customFormat="1" x14ac:dyDescent="0.25">
      <c r="A42" s="104">
        <v>38</v>
      </c>
      <c r="B42" s="521">
        <f>'APH KIC KIA PC'!D42</f>
        <v>0</v>
      </c>
      <c r="C42" s="520">
        <f t="shared" si="0"/>
        <v>0</v>
      </c>
      <c r="D42" s="365"/>
      <c r="E42" s="364"/>
      <c r="F42" s="363"/>
      <c r="G42" s="367"/>
      <c r="H42" s="278" t="s">
        <v>35</v>
      </c>
      <c r="I42" s="363" t="s">
        <v>36</v>
      </c>
      <c r="J42" s="363" t="s">
        <v>36</v>
      </c>
      <c r="K42" s="363"/>
      <c r="L42" s="363"/>
      <c r="N42"/>
    </row>
    <row r="43" spans="1:14" s="7" customFormat="1" x14ac:dyDescent="0.25">
      <c r="A43" s="360">
        <v>39</v>
      </c>
      <c r="B43" s="522">
        <f>'APH KIC KIA PC'!D43</f>
        <v>0</v>
      </c>
      <c r="C43" s="520">
        <f t="shared" si="0"/>
        <v>0</v>
      </c>
      <c r="D43" s="365"/>
      <c r="E43" s="364"/>
      <c r="F43" s="363"/>
      <c r="G43" s="367"/>
      <c r="H43" s="278" t="s">
        <v>35</v>
      </c>
      <c r="I43" s="363" t="s">
        <v>36</v>
      </c>
      <c r="J43" s="363" t="s">
        <v>36</v>
      </c>
      <c r="K43" s="363"/>
      <c r="L43" s="363"/>
      <c r="N43"/>
    </row>
    <row r="44" spans="1:14" s="7" customFormat="1" x14ac:dyDescent="0.25">
      <c r="A44" s="104">
        <v>40</v>
      </c>
      <c r="B44" s="521">
        <f>'APH KIC KIA PC'!D44</f>
        <v>0</v>
      </c>
      <c r="C44" s="520">
        <f t="shared" si="0"/>
        <v>0</v>
      </c>
      <c r="D44" s="365"/>
      <c r="E44" s="364"/>
      <c r="F44" s="363"/>
      <c r="G44" s="367"/>
      <c r="H44" s="278" t="s">
        <v>35</v>
      </c>
      <c r="I44" s="363" t="s">
        <v>36</v>
      </c>
      <c r="J44" s="363" t="s">
        <v>36</v>
      </c>
      <c r="K44" s="363"/>
      <c r="L44" s="363"/>
      <c r="N44"/>
    </row>
    <row r="45" spans="1:14" x14ac:dyDescent="0.25">
      <c r="A45" s="104">
        <v>41</v>
      </c>
      <c r="B45" s="521">
        <f>'APH KIC KIA PC'!D45</f>
        <v>0</v>
      </c>
      <c r="C45" s="520">
        <f t="shared" ref="C45:C108" si="1">LEN(E45)</f>
        <v>0</v>
      </c>
      <c r="D45" s="365"/>
      <c r="E45" s="364"/>
      <c r="F45" s="363"/>
      <c r="G45" s="367"/>
      <c r="H45" s="278" t="s">
        <v>35</v>
      </c>
      <c r="I45" s="363" t="s">
        <v>36</v>
      </c>
      <c r="J45" s="363" t="s">
        <v>36</v>
      </c>
      <c r="K45" s="363"/>
      <c r="L45" s="363"/>
    </row>
    <row r="46" spans="1:14" x14ac:dyDescent="0.25">
      <c r="A46" s="104">
        <v>42</v>
      </c>
      <c r="B46" s="521">
        <f>'APH KIC KIA PC'!D46</f>
        <v>0</v>
      </c>
      <c r="C46" s="520">
        <f t="shared" si="1"/>
        <v>0</v>
      </c>
      <c r="D46" s="365"/>
      <c r="E46" s="364"/>
      <c r="F46" s="363"/>
      <c r="G46" s="367"/>
      <c r="H46" s="278" t="s">
        <v>35</v>
      </c>
      <c r="I46" s="363" t="s">
        <v>36</v>
      </c>
      <c r="J46" s="363" t="s">
        <v>36</v>
      </c>
      <c r="K46" s="363"/>
      <c r="L46" s="363"/>
    </row>
    <row r="47" spans="1:14" x14ac:dyDescent="0.25">
      <c r="A47" s="360">
        <v>43</v>
      </c>
      <c r="B47" s="521">
        <f>'APH KIC KIA PC'!D47</f>
        <v>0</v>
      </c>
      <c r="C47" s="520">
        <f t="shared" si="1"/>
        <v>0</v>
      </c>
      <c r="D47" s="365"/>
      <c r="E47" s="364"/>
      <c r="F47" s="363"/>
      <c r="G47" s="367"/>
      <c r="H47" s="278" t="s">
        <v>35</v>
      </c>
      <c r="I47" s="363" t="s">
        <v>36</v>
      </c>
      <c r="J47" s="363" t="s">
        <v>36</v>
      </c>
      <c r="K47" s="363"/>
      <c r="L47" s="363"/>
    </row>
    <row r="48" spans="1:14" x14ac:dyDescent="0.25">
      <c r="A48" s="104">
        <v>44</v>
      </c>
      <c r="B48" s="521">
        <f>'APH KIC KIA PC'!D48</f>
        <v>0</v>
      </c>
      <c r="C48" s="520">
        <f t="shared" si="1"/>
        <v>0</v>
      </c>
      <c r="D48" s="365"/>
      <c r="E48" s="364"/>
      <c r="F48" s="363"/>
      <c r="G48" s="367"/>
      <c r="H48" s="278" t="s">
        <v>35</v>
      </c>
      <c r="I48" s="363" t="s">
        <v>36</v>
      </c>
      <c r="J48" s="363" t="s">
        <v>36</v>
      </c>
      <c r="K48" s="363"/>
      <c r="L48" s="363"/>
    </row>
    <row r="49" spans="1:12" x14ac:dyDescent="0.25">
      <c r="A49" s="104">
        <v>45</v>
      </c>
      <c r="B49" s="521">
        <f>'APH KIC KIA PC'!D49</f>
        <v>0</v>
      </c>
      <c r="C49" s="520">
        <f t="shared" si="1"/>
        <v>0</v>
      </c>
      <c r="D49" s="365"/>
      <c r="E49" s="364"/>
      <c r="F49" s="363"/>
      <c r="G49" s="367"/>
      <c r="H49" s="278" t="s">
        <v>35</v>
      </c>
      <c r="I49" s="363" t="s">
        <v>36</v>
      </c>
      <c r="J49" s="363" t="s">
        <v>36</v>
      </c>
      <c r="K49" s="363"/>
      <c r="L49" s="363"/>
    </row>
    <row r="50" spans="1:12" x14ac:dyDescent="0.25">
      <c r="A50" s="104">
        <v>46</v>
      </c>
      <c r="B50" s="521">
        <f>'APH KIC KIA PC'!D50</f>
        <v>0</v>
      </c>
      <c r="C50" s="520">
        <f t="shared" si="1"/>
        <v>0</v>
      </c>
      <c r="D50" s="365"/>
      <c r="E50" s="364"/>
      <c r="F50" s="363"/>
      <c r="G50" s="367"/>
      <c r="H50" s="278" t="s">
        <v>35</v>
      </c>
      <c r="I50" s="363" t="s">
        <v>36</v>
      </c>
      <c r="J50" s="363" t="s">
        <v>36</v>
      </c>
      <c r="K50" s="363"/>
      <c r="L50" s="363"/>
    </row>
    <row r="51" spans="1:12" x14ac:dyDescent="0.25">
      <c r="A51" s="360">
        <v>47</v>
      </c>
      <c r="B51" s="521">
        <f>'APH KIC KIA PC'!D51</f>
        <v>0</v>
      </c>
      <c r="C51" s="520">
        <f t="shared" si="1"/>
        <v>0</v>
      </c>
      <c r="D51" s="365"/>
      <c r="E51" s="364"/>
      <c r="F51" s="363"/>
      <c r="G51" s="367"/>
      <c r="H51" s="278" t="s">
        <v>35</v>
      </c>
      <c r="I51" s="363" t="s">
        <v>36</v>
      </c>
      <c r="J51" s="363" t="s">
        <v>36</v>
      </c>
      <c r="K51" s="363"/>
      <c r="L51" s="363"/>
    </row>
    <row r="52" spans="1:12" x14ac:dyDescent="0.25">
      <c r="A52" s="104">
        <v>48</v>
      </c>
      <c r="B52" s="521">
        <f>'APH KIC KIA PC'!D52</f>
        <v>0</v>
      </c>
      <c r="C52" s="520">
        <f t="shared" si="1"/>
        <v>0</v>
      </c>
      <c r="D52" s="365"/>
      <c r="E52" s="364"/>
      <c r="F52" s="363"/>
      <c r="G52" s="367"/>
      <c r="H52" s="278" t="s">
        <v>35</v>
      </c>
      <c r="I52" s="363" t="s">
        <v>36</v>
      </c>
      <c r="J52" s="363" t="s">
        <v>36</v>
      </c>
      <c r="K52" s="363"/>
      <c r="L52" s="363"/>
    </row>
    <row r="53" spans="1:12" x14ac:dyDescent="0.25">
      <c r="A53" s="104">
        <v>49</v>
      </c>
      <c r="B53" s="521">
        <f>'APH KIC KIA PC'!D53</f>
        <v>0</v>
      </c>
      <c r="C53" s="520">
        <f t="shared" si="1"/>
        <v>0</v>
      </c>
      <c r="D53" s="365"/>
      <c r="E53" s="364"/>
      <c r="F53" s="363"/>
      <c r="G53" s="367"/>
      <c r="H53" s="278" t="s">
        <v>35</v>
      </c>
      <c r="I53" s="363" t="s">
        <v>36</v>
      </c>
      <c r="J53" s="363" t="s">
        <v>36</v>
      </c>
      <c r="K53" s="363"/>
      <c r="L53" s="363"/>
    </row>
    <row r="54" spans="1:12" x14ac:dyDescent="0.25">
      <c r="A54" s="104">
        <v>50</v>
      </c>
      <c r="B54" s="521">
        <f>'APH KIC KIA PC'!D54</f>
        <v>0</v>
      </c>
      <c r="C54" s="520">
        <f t="shared" si="1"/>
        <v>0</v>
      </c>
      <c r="D54" s="365"/>
      <c r="E54" s="364"/>
      <c r="F54" s="363"/>
      <c r="G54" s="367"/>
      <c r="H54" s="278" t="s">
        <v>35</v>
      </c>
      <c r="I54" s="363" t="s">
        <v>36</v>
      </c>
      <c r="J54" s="363" t="s">
        <v>36</v>
      </c>
      <c r="K54" s="363"/>
      <c r="L54" s="363"/>
    </row>
    <row r="55" spans="1:12" x14ac:dyDescent="0.25">
      <c r="A55" s="360">
        <v>51</v>
      </c>
      <c r="B55" s="521">
        <f>'APH KIC KIA PC'!D55</f>
        <v>0</v>
      </c>
      <c r="C55" s="520">
        <f t="shared" si="1"/>
        <v>0</v>
      </c>
      <c r="D55" s="365"/>
      <c r="E55" s="364"/>
      <c r="F55" s="363"/>
      <c r="G55" s="367"/>
      <c r="H55" s="278" t="s">
        <v>35</v>
      </c>
      <c r="I55" s="363" t="s">
        <v>36</v>
      </c>
      <c r="J55" s="363" t="s">
        <v>36</v>
      </c>
      <c r="K55" s="363"/>
      <c r="L55" s="363"/>
    </row>
    <row r="56" spans="1:12" x14ac:dyDescent="0.25">
      <c r="A56" s="104">
        <v>52</v>
      </c>
      <c r="B56" s="521">
        <f>'APH KIC KIA PC'!D56</f>
        <v>0</v>
      </c>
      <c r="C56" s="520">
        <f t="shared" si="1"/>
        <v>0</v>
      </c>
      <c r="D56" s="365"/>
      <c r="E56" s="364"/>
      <c r="F56" s="363"/>
      <c r="G56" s="367"/>
      <c r="H56" s="278" t="s">
        <v>35</v>
      </c>
      <c r="I56" s="363" t="s">
        <v>36</v>
      </c>
      <c r="J56" s="363" t="s">
        <v>36</v>
      </c>
      <c r="K56" s="363"/>
      <c r="L56" s="363"/>
    </row>
    <row r="57" spans="1:12" x14ac:dyDescent="0.25">
      <c r="A57" s="104">
        <v>53</v>
      </c>
      <c r="B57" s="521">
        <f>'APH KIC KIA PC'!D57</f>
        <v>0</v>
      </c>
      <c r="C57" s="520">
        <f t="shared" si="1"/>
        <v>0</v>
      </c>
      <c r="D57" s="365"/>
      <c r="E57" s="364"/>
      <c r="F57" s="363"/>
      <c r="G57" s="367"/>
      <c r="H57" s="278" t="s">
        <v>35</v>
      </c>
      <c r="I57" s="363" t="s">
        <v>36</v>
      </c>
      <c r="J57" s="363" t="s">
        <v>36</v>
      </c>
      <c r="K57" s="363"/>
      <c r="L57" s="363"/>
    </row>
    <row r="58" spans="1:12" x14ac:dyDescent="0.25">
      <c r="A58" s="104">
        <v>54</v>
      </c>
      <c r="B58" s="521">
        <f>'APH KIC KIA PC'!D58</f>
        <v>0</v>
      </c>
      <c r="C58" s="520">
        <f t="shared" si="1"/>
        <v>0</v>
      </c>
      <c r="D58" s="365"/>
      <c r="E58" s="364"/>
      <c r="F58" s="363"/>
      <c r="G58" s="367"/>
      <c r="H58" s="278" t="s">
        <v>35</v>
      </c>
      <c r="I58" s="363" t="s">
        <v>36</v>
      </c>
      <c r="J58" s="363" t="s">
        <v>36</v>
      </c>
      <c r="K58" s="363"/>
      <c r="L58" s="363"/>
    </row>
    <row r="59" spans="1:12" x14ac:dyDescent="0.25">
      <c r="A59" s="360">
        <v>55</v>
      </c>
      <c r="B59" s="521">
        <f>'APH KIC KIA PC'!D59</f>
        <v>0</v>
      </c>
      <c r="C59" s="520">
        <f t="shared" si="1"/>
        <v>0</v>
      </c>
      <c r="D59" s="365"/>
      <c r="E59" s="364"/>
      <c r="F59" s="363"/>
      <c r="G59" s="367"/>
      <c r="H59" s="278" t="s">
        <v>35</v>
      </c>
      <c r="I59" s="363" t="s">
        <v>36</v>
      </c>
      <c r="J59" s="363" t="s">
        <v>36</v>
      </c>
      <c r="K59" s="363"/>
      <c r="L59" s="363"/>
    </row>
    <row r="60" spans="1:12" x14ac:dyDescent="0.25">
      <c r="A60" s="104">
        <v>56</v>
      </c>
      <c r="B60" s="521">
        <f>'APH KIC KIA PC'!D60</f>
        <v>0</v>
      </c>
      <c r="C60" s="520">
        <f t="shared" si="1"/>
        <v>0</v>
      </c>
      <c r="D60" s="365"/>
      <c r="E60" s="364"/>
      <c r="F60" s="363"/>
      <c r="G60" s="367"/>
      <c r="H60" s="278" t="s">
        <v>35</v>
      </c>
      <c r="I60" s="363" t="s">
        <v>36</v>
      </c>
      <c r="J60" s="363" t="s">
        <v>36</v>
      </c>
      <c r="K60" s="363"/>
      <c r="L60" s="363"/>
    </row>
    <row r="61" spans="1:12" x14ac:dyDescent="0.25">
      <c r="A61" s="104">
        <v>57</v>
      </c>
      <c r="B61" s="521">
        <f>'APH KIC KIA PC'!D61</f>
        <v>0</v>
      </c>
      <c r="C61" s="520">
        <f t="shared" si="1"/>
        <v>0</v>
      </c>
      <c r="D61" s="365"/>
      <c r="E61" s="364"/>
      <c r="F61" s="363"/>
      <c r="G61" s="367"/>
      <c r="H61" s="278" t="s">
        <v>35</v>
      </c>
      <c r="I61" s="363" t="s">
        <v>36</v>
      </c>
      <c r="J61" s="363" t="s">
        <v>36</v>
      </c>
      <c r="K61" s="363"/>
      <c r="L61" s="363"/>
    </row>
    <row r="62" spans="1:12" x14ac:dyDescent="0.25">
      <c r="A62" s="104">
        <v>58</v>
      </c>
      <c r="B62" s="521">
        <f>'APH KIC KIA PC'!D62</f>
        <v>0</v>
      </c>
      <c r="C62" s="520">
        <f t="shared" si="1"/>
        <v>0</v>
      </c>
      <c r="D62" s="365"/>
      <c r="E62" s="364"/>
      <c r="F62" s="363"/>
      <c r="G62" s="367"/>
      <c r="H62" s="278" t="s">
        <v>35</v>
      </c>
      <c r="I62" s="363" t="s">
        <v>36</v>
      </c>
      <c r="J62" s="363" t="s">
        <v>36</v>
      </c>
      <c r="K62" s="363"/>
      <c r="L62" s="363"/>
    </row>
    <row r="63" spans="1:12" x14ac:dyDescent="0.25">
      <c r="A63" s="360">
        <v>59</v>
      </c>
      <c r="B63" s="521">
        <f>'APH KIC KIA PC'!D63</f>
        <v>0</v>
      </c>
      <c r="C63" s="520">
        <f t="shared" si="1"/>
        <v>0</v>
      </c>
      <c r="D63" s="365"/>
      <c r="E63" s="364"/>
      <c r="F63" s="363"/>
      <c r="G63" s="367"/>
      <c r="H63" s="278" t="s">
        <v>35</v>
      </c>
      <c r="I63" s="363" t="s">
        <v>36</v>
      </c>
      <c r="J63" s="363" t="s">
        <v>36</v>
      </c>
      <c r="K63" s="363"/>
      <c r="L63" s="363"/>
    </row>
    <row r="64" spans="1:12" x14ac:dyDescent="0.25">
      <c r="A64" s="104">
        <v>60</v>
      </c>
      <c r="B64" s="521">
        <f>'APH KIC KIA PC'!D64</f>
        <v>0</v>
      </c>
      <c r="C64" s="520">
        <f t="shared" si="1"/>
        <v>0</v>
      </c>
      <c r="D64" s="365"/>
      <c r="E64" s="364"/>
      <c r="F64" s="363"/>
      <c r="G64" s="367"/>
      <c r="H64" s="278" t="s">
        <v>35</v>
      </c>
      <c r="I64" s="363" t="s">
        <v>36</v>
      </c>
      <c r="J64" s="363" t="s">
        <v>36</v>
      </c>
      <c r="K64" s="363"/>
      <c r="L64" s="363"/>
    </row>
    <row r="65" spans="1:12" x14ac:dyDescent="0.25">
      <c r="A65" s="104">
        <v>61</v>
      </c>
      <c r="B65" s="521">
        <f>'APH KIC KIA PC'!D65</f>
        <v>0</v>
      </c>
      <c r="C65" s="520">
        <f t="shared" si="1"/>
        <v>0</v>
      </c>
      <c r="D65" s="365"/>
      <c r="E65" s="364"/>
      <c r="F65" s="363"/>
      <c r="G65" s="367"/>
      <c r="H65" s="278" t="s">
        <v>35</v>
      </c>
      <c r="I65" s="363" t="s">
        <v>36</v>
      </c>
      <c r="J65" s="363" t="s">
        <v>36</v>
      </c>
      <c r="K65" s="363"/>
      <c r="L65" s="363"/>
    </row>
    <row r="66" spans="1:12" x14ac:dyDescent="0.25">
      <c r="A66" s="104">
        <v>62</v>
      </c>
      <c r="B66" s="521">
        <f>'APH KIC KIA PC'!D66</f>
        <v>0</v>
      </c>
      <c r="C66" s="520">
        <f t="shared" si="1"/>
        <v>0</v>
      </c>
      <c r="D66" s="365"/>
      <c r="E66" s="364"/>
      <c r="F66" s="363"/>
      <c r="G66" s="367"/>
      <c r="H66" s="278" t="s">
        <v>35</v>
      </c>
      <c r="I66" s="363" t="s">
        <v>36</v>
      </c>
      <c r="J66" s="363" t="s">
        <v>36</v>
      </c>
      <c r="K66" s="363"/>
      <c r="L66" s="363"/>
    </row>
    <row r="67" spans="1:12" x14ac:dyDescent="0.25">
      <c r="A67" s="360">
        <v>63</v>
      </c>
      <c r="B67" s="521">
        <f>'APH KIC KIA PC'!D67</f>
        <v>0</v>
      </c>
      <c r="C67" s="520">
        <f t="shared" si="1"/>
        <v>0</v>
      </c>
      <c r="D67" s="365"/>
      <c r="E67" s="364"/>
      <c r="F67" s="363"/>
      <c r="G67" s="367"/>
      <c r="H67" s="278" t="s">
        <v>35</v>
      </c>
      <c r="I67" s="363" t="s">
        <v>36</v>
      </c>
      <c r="J67" s="363" t="s">
        <v>36</v>
      </c>
      <c r="K67" s="363"/>
      <c r="L67" s="363"/>
    </row>
    <row r="68" spans="1:12" x14ac:dyDescent="0.25">
      <c r="A68" s="104">
        <v>64</v>
      </c>
      <c r="B68" s="521">
        <f>'APH KIC KIA PC'!D68</f>
        <v>0</v>
      </c>
      <c r="C68" s="520">
        <f t="shared" si="1"/>
        <v>0</v>
      </c>
      <c r="D68" s="365"/>
      <c r="E68" s="364"/>
      <c r="F68" s="363"/>
      <c r="G68" s="367"/>
      <c r="H68" s="278" t="s">
        <v>35</v>
      </c>
      <c r="I68" s="363" t="s">
        <v>36</v>
      </c>
      <c r="J68" s="363" t="s">
        <v>36</v>
      </c>
      <c r="K68" s="363"/>
      <c r="L68" s="363"/>
    </row>
    <row r="69" spans="1:12" x14ac:dyDescent="0.25">
      <c r="A69" s="104">
        <v>65</v>
      </c>
      <c r="B69" s="521">
        <f>'APH KIC KIA PC'!D69</f>
        <v>0</v>
      </c>
      <c r="C69" s="520">
        <f t="shared" si="1"/>
        <v>0</v>
      </c>
      <c r="D69" s="365"/>
      <c r="E69" s="364"/>
      <c r="F69" s="363"/>
      <c r="G69" s="367"/>
      <c r="H69" s="278" t="s">
        <v>35</v>
      </c>
      <c r="I69" s="363" t="s">
        <v>36</v>
      </c>
      <c r="J69" s="363" t="s">
        <v>36</v>
      </c>
      <c r="K69" s="363"/>
      <c r="L69" s="363"/>
    </row>
    <row r="70" spans="1:12" x14ac:dyDescent="0.25">
      <c r="A70" s="104">
        <v>66</v>
      </c>
      <c r="B70" s="521">
        <f>'APH KIC KIA PC'!D70</f>
        <v>0</v>
      </c>
      <c r="C70" s="520">
        <f t="shared" si="1"/>
        <v>0</v>
      </c>
      <c r="D70" s="365"/>
      <c r="E70" s="364"/>
      <c r="F70" s="363"/>
      <c r="G70" s="367"/>
      <c r="H70" s="278" t="s">
        <v>35</v>
      </c>
      <c r="I70" s="363" t="s">
        <v>36</v>
      </c>
      <c r="J70" s="363" t="s">
        <v>36</v>
      </c>
      <c r="K70" s="363"/>
      <c r="L70" s="363"/>
    </row>
    <row r="71" spans="1:12" x14ac:dyDescent="0.25">
      <c r="A71" s="360">
        <v>67</v>
      </c>
      <c r="B71" s="521">
        <f>'APH KIC KIA PC'!D71</f>
        <v>0</v>
      </c>
      <c r="C71" s="520">
        <f t="shared" si="1"/>
        <v>0</v>
      </c>
      <c r="D71" s="365"/>
      <c r="E71" s="364"/>
      <c r="F71" s="363"/>
      <c r="G71" s="367"/>
      <c r="H71" s="278" t="s">
        <v>35</v>
      </c>
      <c r="I71" s="363" t="s">
        <v>36</v>
      </c>
      <c r="J71" s="363" t="s">
        <v>36</v>
      </c>
      <c r="K71" s="363"/>
      <c r="L71" s="363"/>
    </row>
    <row r="72" spans="1:12" x14ac:dyDescent="0.25">
      <c r="A72" s="104">
        <v>68</v>
      </c>
      <c r="B72" s="521">
        <f>'APH KIC KIA PC'!D72</f>
        <v>0</v>
      </c>
      <c r="C72" s="520">
        <f t="shared" si="1"/>
        <v>0</v>
      </c>
      <c r="D72" s="365"/>
      <c r="E72" s="364"/>
      <c r="F72" s="363"/>
      <c r="G72" s="367"/>
      <c r="H72" s="278" t="s">
        <v>35</v>
      </c>
      <c r="I72" s="363" t="s">
        <v>36</v>
      </c>
      <c r="J72" s="363" t="s">
        <v>36</v>
      </c>
      <c r="K72" s="363"/>
      <c r="L72" s="363"/>
    </row>
    <row r="73" spans="1:12" x14ac:dyDescent="0.25">
      <c r="A73" s="104">
        <v>69</v>
      </c>
      <c r="B73" s="521">
        <f>'APH KIC KIA PC'!D73</f>
        <v>0</v>
      </c>
      <c r="C73" s="520">
        <f t="shared" si="1"/>
        <v>0</v>
      </c>
      <c r="D73" s="365"/>
      <c r="E73" s="364"/>
      <c r="F73" s="363"/>
      <c r="G73" s="367"/>
      <c r="H73" s="278" t="s">
        <v>35</v>
      </c>
      <c r="I73" s="363" t="s">
        <v>36</v>
      </c>
      <c r="J73" s="363" t="s">
        <v>36</v>
      </c>
      <c r="K73" s="363"/>
      <c r="L73" s="363"/>
    </row>
    <row r="74" spans="1:12" x14ac:dyDescent="0.25">
      <c r="A74" s="104">
        <v>70</v>
      </c>
      <c r="B74" s="521">
        <f>'APH KIC KIA PC'!D74</f>
        <v>0</v>
      </c>
      <c r="C74" s="520">
        <f t="shared" si="1"/>
        <v>0</v>
      </c>
      <c r="D74" s="365"/>
      <c r="E74" s="364"/>
      <c r="F74" s="363"/>
      <c r="G74" s="367"/>
      <c r="H74" s="278" t="s">
        <v>35</v>
      </c>
      <c r="I74" s="363" t="s">
        <v>36</v>
      </c>
      <c r="J74" s="363" t="s">
        <v>36</v>
      </c>
      <c r="K74" s="363"/>
      <c r="L74" s="363"/>
    </row>
    <row r="75" spans="1:12" x14ac:dyDescent="0.25">
      <c r="A75" s="360">
        <v>71</v>
      </c>
      <c r="B75" s="521">
        <f>'APH KIC KIA PC'!D75</f>
        <v>0</v>
      </c>
      <c r="C75" s="520">
        <f t="shared" si="1"/>
        <v>0</v>
      </c>
      <c r="D75" s="365"/>
      <c r="E75" s="364"/>
      <c r="F75" s="363"/>
      <c r="G75" s="367"/>
      <c r="H75" s="278" t="s">
        <v>35</v>
      </c>
      <c r="I75" s="363" t="s">
        <v>36</v>
      </c>
      <c r="J75" s="363" t="s">
        <v>36</v>
      </c>
      <c r="K75" s="363"/>
      <c r="L75" s="363"/>
    </row>
    <row r="76" spans="1:12" x14ac:dyDescent="0.25">
      <c r="A76" s="104">
        <v>72</v>
      </c>
      <c r="B76" s="521">
        <f>'APH KIC KIA PC'!D76</f>
        <v>0</v>
      </c>
      <c r="C76" s="520">
        <f t="shared" si="1"/>
        <v>0</v>
      </c>
      <c r="D76" s="365"/>
      <c r="E76" s="364"/>
      <c r="F76" s="363"/>
      <c r="G76" s="367"/>
      <c r="H76" s="278" t="s">
        <v>35</v>
      </c>
      <c r="I76" s="363" t="s">
        <v>36</v>
      </c>
      <c r="J76" s="363" t="s">
        <v>36</v>
      </c>
      <c r="K76" s="363"/>
      <c r="L76" s="363"/>
    </row>
    <row r="77" spans="1:12" x14ac:dyDescent="0.25">
      <c r="A77" s="104">
        <v>73</v>
      </c>
      <c r="B77" s="521">
        <f>'APH KIC KIA PC'!D77</f>
        <v>0</v>
      </c>
      <c r="C77" s="520">
        <f t="shared" si="1"/>
        <v>0</v>
      </c>
      <c r="D77" s="365"/>
      <c r="E77" s="364"/>
      <c r="F77" s="363"/>
      <c r="G77" s="367"/>
      <c r="H77" s="278" t="s">
        <v>35</v>
      </c>
      <c r="I77" s="363" t="s">
        <v>36</v>
      </c>
      <c r="J77" s="363" t="s">
        <v>36</v>
      </c>
      <c r="K77" s="363"/>
      <c r="L77" s="363"/>
    </row>
    <row r="78" spans="1:12" x14ac:dyDescent="0.25">
      <c r="A78" s="104">
        <v>74</v>
      </c>
      <c r="B78" s="521">
        <f>'APH KIC KIA PC'!D78</f>
        <v>0</v>
      </c>
      <c r="C78" s="520">
        <f t="shared" si="1"/>
        <v>0</v>
      </c>
      <c r="D78" s="365"/>
      <c r="E78" s="364"/>
      <c r="F78" s="363"/>
      <c r="G78" s="367"/>
      <c r="H78" s="278" t="s">
        <v>35</v>
      </c>
      <c r="I78" s="363" t="s">
        <v>36</v>
      </c>
      <c r="J78" s="363" t="s">
        <v>36</v>
      </c>
      <c r="K78" s="363"/>
      <c r="L78" s="363"/>
    </row>
    <row r="79" spans="1:12" x14ac:dyDescent="0.25">
      <c r="A79" s="360">
        <v>75</v>
      </c>
      <c r="B79" s="521">
        <f>'APH KIC KIA PC'!D79</f>
        <v>0</v>
      </c>
      <c r="C79" s="520">
        <f t="shared" si="1"/>
        <v>0</v>
      </c>
      <c r="D79" s="365"/>
      <c r="E79" s="364"/>
      <c r="F79" s="363"/>
      <c r="G79" s="367"/>
      <c r="H79" s="278" t="s">
        <v>35</v>
      </c>
      <c r="I79" s="363" t="s">
        <v>36</v>
      </c>
      <c r="J79" s="363" t="s">
        <v>36</v>
      </c>
      <c r="K79" s="363"/>
      <c r="L79" s="363"/>
    </row>
    <row r="80" spans="1:12" x14ac:dyDescent="0.25">
      <c r="A80" s="104">
        <v>76</v>
      </c>
      <c r="B80" s="521">
        <f>'APH KIC KIA PC'!D80</f>
        <v>0</v>
      </c>
      <c r="C80" s="520">
        <f t="shared" si="1"/>
        <v>0</v>
      </c>
      <c r="D80" s="365"/>
      <c r="E80" s="364"/>
      <c r="F80" s="363"/>
      <c r="G80" s="367"/>
      <c r="H80" s="278" t="s">
        <v>35</v>
      </c>
      <c r="I80" s="363" t="s">
        <v>36</v>
      </c>
      <c r="J80" s="363" t="s">
        <v>36</v>
      </c>
      <c r="K80" s="363"/>
      <c r="L80" s="363"/>
    </row>
    <row r="81" spans="1:12" x14ac:dyDescent="0.25">
      <c r="A81" s="104">
        <v>77</v>
      </c>
      <c r="B81" s="521">
        <f>'APH KIC KIA PC'!D81</f>
        <v>0</v>
      </c>
      <c r="C81" s="520">
        <f t="shared" si="1"/>
        <v>0</v>
      </c>
      <c r="D81" s="365"/>
      <c r="E81" s="364"/>
      <c r="F81" s="363"/>
      <c r="G81" s="367"/>
      <c r="H81" s="278" t="s">
        <v>35</v>
      </c>
      <c r="I81" s="363" t="s">
        <v>36</v>
      </c>
      <c r="J81" s="363" t="s">
        <v>36</v>
      </c>
      <c r="K81" s="363"/>
      <c r="L81" s="363"/>
    </row>
    <row r="82" spans="1:12" x14ac:dyDescent="0.25">
      <c r="A82" s="104">
        <v>78</v>
      </c>
      <c r="B82" s="521">
        <f>'APH KIC KIA PC'!D82</f>
        <v>0</v>
      </c>
      <c r="C82" s="520">
        <f t="shared" si="1"/>
        <v>0</v>
      </c>
      <c r="D82" s="365"/>
      <c r="E82" s="364"/>
      <c r="F82" s="363"/>
      <c r="G82" s="367"/>
      <c r="H82" s="278" t="s">
        <v>35</v>
      </c>
      <c r="I82" s="363" t="s">
        <v>36</v>
      </c>
      <c r="J82" s="363" t="s">
        <v>36</v>
      </c>
      <c r="K82" s="363"/>
      <c r="L82" s="363"/>
    </row>
    <row r="83" spans="1:12" x14ac:dyDescent="0.25">
      <c r="A83" s="360">
        <v>79</v>
      </c>
      <c r="B83" s="521">
        <f>'APH KIC KIA PC'!D83</f>
        <v>0</v>
      </c>
      <c r="C83" s="520">
        <f t="shared" si="1"/>
        <v>0</v>
      </c>
      <c r="D83" s="365"/>
      <c r="E83" s="364"/>
      <c r="F83" s="363"/>
      <c r="G83" s="367"/>
      <c r="H83" s="278" t="s">
        <v>35</v>
      </c>
      <c r="I83" s="363" t="s">
        <v>36</v>
      </c>
      <c r="J83" s="363" t="s">
        <v>36</v>
      </c>
      <c r="K83" s="363"/>
      <c r="L83" s="363"/>
    </row>
    <row r="84" spans="1:12" x14ac:dyDescent="0.25">
      <c r="A84" s="104">
        <v>80</v>
      </c>
      <c r="B84" s="521">
        <f>'APH KIC KIA PC'!D84</f>
        <v>0</v>
      </c>
      <c r="C84" s="520">
        <f t="shared" si="1"/>
        <v>0</v>
      </c>
      <c r="D84" s="365"/>
      <c r="E84" s="364"/>
      <c r="F84" s="363"/>
      <c r="G84" s="367"/>
      <c r="H84" s="278" t="s">
        <v>35</v>
      </c>
      <c r="I84" s="363" t="s">
        <v>36</v>
      </c>
      <c r="J84" s="363" t="s">
        <v>36</v>
      </c>
      <c r="K84" s="363"/>
      <c r="L84" s="363"/>
    </row>
    <row r="85" spans="1:12" x14ac:dyDescent="0.25">
      <c r="A85" s="104">
        <v>81</v>
      </c>
      <c r="B85" s="521">
        <f>'APH KIC KIA PC'!D85</f>
        <v>0</v>
      </c>
      <c r="C85" s="520">
        <f t="shared" si="1"/>
        <v>0</v>
      </c>
      <c r="D85" s="365"/>
      <c r="E85" s="364"/>
      <c r="F85" s="363"/>
      <c r="G85" s="367"/>
      <c r="H85" s="278" t="s">
        <v>35</v>
      </c>
      <c r="I85" s="363" t="s">
        <v>36</v>
      </c>
      <c r="J85" s="363" t="s">
        <v>36</v>
      </c>
      <c r="K85" s="363"/>
      <c r="L85" s="363"/>
    </row>
    <row r="86" spans="1:12" x14ac:dyDescent="0.25">
      <c r="A86" s="104">
        <v>82</v>
      </c>
      <c r="B86" s="521">
        <f>'APH KIC KIA PC'!D86</f>
        <v>0</v>
      </c>
      <c r="C86" s="520">
        <f t="shared" si="1"/>
        <v>0</v>
      </c>
      <c r="D86" s="365"/>
      <c r="E86" s="364"/>
      <c r="F86" s="363"/>
      <c r="G86" s="367"/>
      <c r="H86" s="278" t="s">
        <v>35</v>
      </c>
      <c r="I86" s="363" t="s">
        <v>36</v>
      </c>
      <c r="J86" s="363" t="s">
        <v>36</v>
      </c>
      <c r="K86" s="363"/>
      <c r="L86" s="363"/>
    </row>
    <row r="87" spans="1:12" x14ac:dyDescent="0.25">
      <c r="A87" s="360">
        <v>83</v>
      </c>
      <c r="B87" s="521">
        <f>'APH KIC KIA PC'!D87</f>
        <v>0</v>
      </c>
      <c r="C87" s="520">
        <f t="shared" si="1"/>
        <v>0</v>
      </c>
      <c r="D87" s="365"/>
      <c r="E87" s="364"/>
      <c r="F87" s="363"/>
      <c r="G87" s="367"/>
      <c r="H87" s="278" t="s">
        <v>35</v>
      </c>
      <c r="I87" s="363" t="s">
        <v>36</v>
      </c>
      <c r="J87" s="363" t="s">
        <v>36</v>
      </c>
      <c r="K87" s="363"/>
      <c r="L87" s="363"/>
    </row>
    <row r="88" spans="1:12" x14ac:dyDescent="0.25">
      <c r="A88" s="104">
        <v>84</v>
      </c>
      <c r="B88" s="521">
        <f>'APH KIC KIA PC'!D88</f>
        <v>0</v>
      </c>
      <c r="C88" s="520">
        <f t="shared" si="1"/>
        <v>0</v>
      </c>
      <c r="D88" s="365"/>
      <c r="E88" s="364"/>
      <c r="F88" s="363"/>
      <c r="G88" s="367"/>
      <c r="H88" s="278" t="s">
        <v>35</v>
      </c>
      <c r="I88" s="363" t="s">
        <v>36</v>
      </c>
      <c r="J88" s="363" t="s">
        <v>36</v>
      </c>
      <c r="K88" s="363"/>
      <c r="L88" s="363"/>
    </row>
    <row r="89" spans="1:12" x14ac:dyDescent="0.25">
      <c r="A89" s="104">
        <v>85</v>
      </c>
      <c r="B89" s="521">
        <f>'APH KIC KIA PC'!D89</f>
        <v>0</v>
      </c>
      <c r="C89" s="520">
        <f t="shared" si="1"/>
        <v>0</v>
      </c>
      <c r="D89" s="365"/>
      <c r="E89" s="364"/>
      <c r="F89" s="363"/>
      <c r="G89" s="367"/>
      <c r="H89" s="278" t="s">
        <v>35</v>
      </c>
      <c r="I89" s="363" t="s">
        <v>36</v>
      </c>
      <c r="J89" s="363" t="s">
        <v>36</v>
      </c>
      <c r="K89" s="363"/>
      <c r="L89" s="363"/>
    </row>
    <row r="90" spans="1:12" x14ac:dyDescent="0.25">
      <c r="A90" s="104">
        <v>86</v>
      </c>
      <c r="B90" s="521">
        <f>'APH KIC KIA PC'!D90</f>
        <v>0</v>
      </c>
      <c r="C90" s="520">
        <f t="shared" si="1"/>
        <v>0</v>
      </c>
      <c r="D90" s="365"/>
      <c r="E90" s="364"/>
      <c r="F90" s="363"/>
      <c r="G90" s="367"/>
      <c r="H90" s="278" t="s">
        <v>35</v>
      </c>
      <c r="I90" s="363" t="s">
        <v>36</v>
      </c>
      <c r="J90" s="363" t="s">
        <v>36</v>
      </c>
      <c r="K90" s="363"/>
      <c r="L90" s="363"/>
    </row>
    <row r="91" spans="1:12" x14ac:dyDescent="0.25">
      <c r="A91" s="360">
        <v>87</v>
      </c>
      <c r="B91" s="521">
        <f>'APH KIC KIA PC'!D91</f>
        <v>0</v>
      </c>
      <c r="C91" s="520">
        <f t="shared" si="1"/>
        <v>0</v>
      </c>
      <c r="D91" s="365"/>
      <c r="E91" s="364"/>
      <c r="F91" s="363"/>
      <c r="G91" s="367"/>
      <c r="H91" s="278" t="s">
        <v>35</v>
      </c>
      <c r="I91" s="363" t="s">
        <v>36</v>
      </c>
      <c r="J91" s="363" t="s">
        <v>36</v>
      </c>
      <c r="K91" s="363"/>
      <c r="L91" s="363"/>
    </row>
    <row r="92" spans="1:12" x14ac:dyDescent="0.25">
      <c r="A92" s="104">
        <v>88</v>
      </c>
      <c r="B92" s="521">
        <f>'APH KIC KIA PC'!D92</f>
        <v>0</v>
      </c>
      <c r="C92" s="520">
        <f t="shared" si="1"/>
        <v>0</v>
      </c>
      <c r="D92" s="365"/>
      <c r="E92" s="364"/>
      <c r="F92" s="363"/>
      <c r="G92" s="367"/>
      <c r="H92" s="278" t="s">
        <v>35</v>
      </c>
      <c r="I92" s="363" t="s">
        <v>36</v>
      </c>
      <c r="J92" s="363" t="s">
        <v>36</v>
      </c>
      <c r="K92" s="363"/>
      <c r="L92" s="363"/>
    </row>
    <row r="93" spans="1:12" x14ac:dyDescent="0.25">
      <c r="A93" s="104">
        <v>89</v>
      </c>
      <c r="B93" s="521">
        <f>'APH KIC KIA PC'!D93</f>
        <v>0</v>
      </c>
      <c r="C93" s="520">
        <f t="shared" si="1"/>
        <v>0</v>
      </c>
      <c r="D93" s="365"/>
      <c r="E93" s="364"/>
      <c r="F93" s="363"/>
      <c r="G93" s="367"/>
      <c r="H93" s="278" t="s">
        <v>35</v>
      </c>
      <c r="I93" s="363" t="s">
        <v>36</v>
      </c>
      <c r="J93" s="363" t="s">
        <v>36</v>
      </c>
      <c r="K93" s="363"/>
      <c r="L93" s="363"/>
    </row>
    <row r="94" spans="1:12" x14ac:dyDescent="0.25">
      <c r="A94" s="104">
        <v>90</v>
      </c>
      <c r="B94" s="521">
        <f>'APH KIC KIA PC'!D94</f>
        <v>0</v>
      </c>
      <c r="C94" s="520">
        <f t="shared" si="1"/>
        <v>0</v>
      </c>
      <c r="D94" s="365"/>
      <c r="E94" s="364"/>
      <c r="F94" s="363"/>
      <c r="G94" s="367"/>
      <c r="H94" s="278" t="s">
        <v>35</v>
      </c>
      <c r="I94" s="363" t="s">
        <v>36</v>
      </c>
      <c r="J94" s="363" t="s">
        <v>36</v>
      </c>
      <c r="K94" s="363"/>
      <c r="L94" s="363"/>
    </row>
    <row r="95" spans="1:12" x14ac:dyDescent="0.25">
      <c r="A95" s="360">
        <v>91</v>
      </c>
      <c r="B95" s="521">
        <f>'APH KIC KIA PC'!D95</f>
        <v>0</v>
      </c>
      <c r="C95" s="520">
        <f t="shared" si="1"/>
        <v>0</v>
      </c>
      <c r="D95" s="365"/>
      <c r="E95" s="364"/>
      <c r="F95" s="363"/>
      <c r="G95" s="367"/>
      <c r="H95" s="278" t="s">
        <v>35</v>
      </c>
      <c r="I95" s="363" t="s">
        <v>36</v>
      </c>
      <c r="J95" s="363" t="s">
        <v>36</v>
      </c>
      <c r="K95" s="363"/>
      <c r="L95" s="363"/>
    </row>
    <row r="96" spans="1:12" x14ac:dyDescent="0.25">
      <c r="A96" s="104">
        <v>92</v>
      </c>
      <c r="B96" s="521">
        <f>'APH KIC KIA PC'!D96</f>
        <v>0</v>
      </c>
      <c r="C96" s="520">
        <f t="shared" si="1"/>
        <v>0</v>
      </c>
      <c r="D96" s="365"/>
      <c r="E96" s="364"/>
      <c r="F96" s="363"/>
      <c r="G96" s="367"/>
      <c r="H96" s="278" t="s">
        <v>35</v>
      </c>
      <c r="I96" s="363" t="s">
        <v>36</v>
      </c>
      <c r="J96" s="363" t="s">
        <v>36</v>
      </c>
      <c r="K96" s="363"/>
      <c r="L96" s="363"/>
    </row>
    <row r="97" spans="1:12" x14ac:dyDescent="0.25">
      <c r="A97" s="104">
        <v>93</v>
      </c>
      <c r="B97" s="521">
        <f>'APH KIC KIA PC'!D97</f>
        <v>0</v>
      </c>
      <c r="C97" s="520">
        <f t="shared" si="1"/>
        <v>0</v>
      </c>
      <c r="D97" s="365"/>
      <c r="E97" s="364"/>
      <c r="F97" s="363"/>
      <c r="G97" s="367"/>
      <c r="H97" s="278" t="s">
        <v>35</v>
      </c>
      <c r="I97" s="363" t="s">
        <v>36</v>
      </c>
      <c r="J97" s="363" t="s">
        <v>36</v>
      </c>
      <c r="K97" s="363"/>
      <c r="L97" s="363"/>
    </row>
    <row r="98" spans="1:12" x14ac:dyDescent="0.25">
      <c r="A98" s="104">
        <v>94</v>
      </c>
      <c r="B98" s="521">
        <f>'APH KIC KIA PC'!D98</f>
        <v>0</v>
      </c>
      <c r="C98" s="520">
        <f t="shared" si="1"/>
        <v>0</v>
      </c>
      <c r="D98" s="365"/>
      <c r="E98" s="364"/>
      <c r="F98" s="363"/>
      <c r="G98" s="367"/>
      <c r="H98" s="278" t="s">
        <v>35</v>
      </c>
      <c r="I98" s="363" t="s">
        <v>36</v>
      </c>
      <c r="J98" s="363" t="s">
        <v>36</v>
      </c>
      <c r="K98" s="363"/>
      <c r="L98" s="363"/>
    </row>
    <row r="99" spans="1:12" x14ac:dyDescent="0.25">
      <c r="A99" s="360">
        <v>95</v>
      </c>
      <c r="B99" s="521">
        <f>'APH KIC KIA PC'!D99</f>
        <v>0</v>
      </c>
      <c r="C99" s="520">
        <f t="shared" si="1"/>
        <v>0</v>
      </c>
      <c r="D99" s="365"/>
      <c r="E99" s="364"/>
      <c r="F99" s="363"/>
      <c r="G99" s="367"/>
      <c r="H99" s="278" t="s">
        <v>35</v>
      </c>
      <c r="I99" s="363" t="s">
        <v>36</v>
      </c>
      <c r="J99" s="363" t="s">
        <v>36</v>
      </c>
      <c r="K99" s="363"/>
      <c r="L99" s="363"/>
    </row>
    <row r="100" spans="1:12" x14ac:dyDescent="0.25">
      <c r="A100" s="104">
        <v>96</v>
      </c>
      <c r="B100" s="521">
        <f>'APH KIC KIA PC'!D100</f>
        <v>0</v>
      </c>
      <c r="C100" s="520">
        <f t="shared" si="1"/>
        <v>0</v>
      </c>
      <c r="D100" s="365"/>
      <c r="E100" s="364"/>
      <c r="F100" s="363"/>
      <c r="G100" s="367"/>
      <c r="H100" s="278" t="s">
        <v>35</v>
      </c>
      <c r="I100" s="363" t="s">
        <v>36</v>
      </c>
      <c r="J100" s="363" t="s">
        <v>36</v>
      </c>
      <c r="K100" s="363"/>
      <c r="L100" s="363"/>
    </row>
    <row r="101" spans="1:12" x14ac:dyDescent="0.25">
      <c r="A101" s="104">
        <v>97</v>
      </c>
      <c r="B101" s="521">
        <f>'APH KIC KIA PC'!D101</f>
        <v>0</v>
      </c>
      <c r="C101" s="520">
        <f t="shared" si="1"/>
        <v>0</v>
      </c>
      <c r="D101" s="365"/>
      <c r="E101" s="364"/>
      <c r="F101" s="363"/>
      <c r="G101" s="367"/>
      <c r="H101" s="278" t="s">
        <v>35</v>
      </c>
      <c r="I101" s="363" t="s">
        <v>36</v>
      </c>
      <c r="J101" s="363" t="s">
        <v>36</v>
      </c>
      <c r="K101" s="363"/>
      <c r="L101" s="363"/>
    </row>
    <row r="102" spans="1:12" x14ac:dyDescent="0.25">
      <c r="A102" s="104">
        <v>98</v>
      </c>
      <c r="B102" s="521">
        <f>'APH KIC KIA PC'!D102</f>
        <v>0</v>
      </c>
      <c r="C102" s="520">
        <f t="shared" si="1"/>
        <v>0</v>
      </c>
      <c r="D102" s="365"/>
      <c r="E102" s="364"/>
      <c r="F102" s="363"/>
      <c r="G102" s="367"/>
      <c r="H102" s="278" t="s">
        <v>35</v>
      </c>
      <c r="I102" s="363" t="s">
        <v>36</v>
      </c>
      <c r="J102" s="363" t="s">
        <v>36</v>
      </c>
      <c r="K102" s="363"/>
      <c r="L102" s="363"/>
    </row>
    <row r="103" spans="1:12" x14ac:dyDescent="0.25">
      <c r="A103" s="360">
        <v>99</v>
      </c>
      <c r="B103" s="521">
        <f>'APH KIC KIA PC'!D103</f>
        <v>0</v>
      </c>
      <c r="C103" s="520">
        <f t="shared" si="1"/>
        <v>0</v>
      </c>
      <c r="D103" s="365"/>
      <c r="E103" s="364"/>
      <c r="F103" s="363"/>
      <c r="G103" s="367"/>
      <c r="H103" s="278" t="s">
        <v>35</v>
      </c>
      <c r="I103" s="363" t="s">
        <v>36</v>
      </c>
      <c r="J103" s="363" t="s">
        <v>36</v>
      </c>
      <c r="K103" s="363"/>
      <c r="L103" s="363"/>
    </row>
    <row r="104" spans="1:12" x14ac:dyDescent="0.25">
      <c r="A104" s="104">
        <v>100</v>
      </c>
      <c r="B104" s="521">
        <f>'APH KIC KIA PC'!D104</f>
        <v>0</v>
      </c>
      <c r="C104" s="520">
        <f t="shared" si="1"/>
        <v>0</v>
      </c>
      <c r="D104" s="365"/>
      <c r="E104" s="364"/>
      <c r="F104" s="363"/>
      <c r="G104" s="367"/>
      <c r="H104" s="278" t="s">
        <v>35</v>
      </c>
      <c r="I104" s="363" t="s">
        <v>36</v>
      </c>
      <c r="J104" s="363" t="s">
        <v>36</v>
      </c>
      <c r="K104" s="363"/>
      <c r="L104" s="363"/>
    </row>
    <row r="105" spans="1:12" x14ac:dyDescent="0.25">
      <c r="A105" s="104">
        <v>101</v>
      </c>
      <c r="B105" s="521">
        <f>'APH KIC KIA PC'!D105</f>
        <v>0</v>
      </c>
      <c r="C105" s="520">
        <f t="shared" si="1"/>
        <v>0</v>
      </c>
      <c r="D105" s="365"/>
      <c r="E105" s="364"/>
      <c r="F105" s="363"/>
      <c r="G105" s="367"/>
      <c r="H105" s="278" t="s">
        <v>35</v>
      </c>
      <c r="I105" s="363" t="s">
        <v>36</v>
      </c>
      <c r="J105" s="363" t="s">
        <v>36</v>
      </c>
      <c r="K105" s="363"/>
      <c r="L105" s="363"/>
    </row>
    <row r="106" spans="1:12" x14ac:dyDescent="0.25">
      <c r="A106" s="104">
        <v>102</v>
      </c>
      <c r="B106" s="521">
        <f>'APH KIC KIA PC'!D106</f>
        <v>0</v>
      </c>
      <c r="C106" s="520">
        <f t="shared" si="1"/>
        <v>0</v>
      </c>
      <c r="D106" s="365"/>
      <c r="E106" s="364"/>
      <c r="F106" s="363"/>
      <c r="G106" s="367"/>
      <c r="H106" s="278" t="s">
        <v>35</v>
      </c>
      <c r="I106" s="363" t="s">
        <v>36</v>
      </c>
      <c r="J106" s="363" t="s">
        <v>36</v>
      </c>
      <c r="K106" s="363"/>
      <c r="L106" s="363"/>
    </row>
    <row r="107" spans="1:12" x14ac:dyDescent="0.25">
      <c r="A107" s="360">
        <v>103</v>
      </c>
      <c r="B107" s="521">
        <f>'APH KIC KIA PC'!D107</f>
        <v>0</v>
      </c>
      <c r="C107" s="520">
        <f t="shared" si="1"/>
        <v>0</v>
      </c>
      <c r="D107" s="365"/>
      <c r="E107" s="364"/>
      <c r="F107" s="363"/>
      <c r="G107" s="367"/>
      <c r="H107" s="278" t="s">
        <v>35</v>
      </c>
      <c r="I107" s="363" t="s">
        <v>36</v>
      </c>
      <c r="J107" s="363" t="s">
        <v>36</v>
      </c>
      <c r="K107" s="363"/>
      <c r="L107" s="363"/>
    </row>
    <row r="108" spans="1:12" x14ac:dyDescent="0.25">
      <c r="A108" s="104">
        <v>104</v>
      </c>
      <c r="B108" s="521">
        <f>'APH KIC KIA PC'!D108</f>
        <v>0</v>
      </c>
      <c r="C108" s="520">
        <f t="shared" si="1"/>
        <v>0</v>
      </c>
      <c r="D108" s="365"/>
      <c r="E108" s="364"/>
      <c r="F108" s="363"/>
      <c r="G108" s="367"/>
      <c r="H108" s="278" t="s">
        <v>35</v>
      </c>
      <c r="I108" s="363" t="s">
        <v>36</v>
      </c>
      <c r="J108" s="363" t="s">
        <v>36</v>
      </c>
      <c r="K108" s="363"/>
      <c r="L108" s="363"/>
    </row>
    <row r="109" spans="1:12" x14ac:dyDescent="0.25">
      <c r="A109" s="104">
        <v>105</v>
      </c>
      <c r="B109" s="521">
        <f>'APH KIC KIA PC'!D109</f>
        <v>0</v>
      </c>
      <c r="C109" s="520">
        <f t="shared" ref="C109:C154" si="2">LEN(E109)</f>
        <v>0</v>
      </c>
      <c r="D109" s="365"/>
      <c r="E109" s="364"/>
      <c r="F109" s="363"/>
      <c r="G109" s="367"/>
      <c r="H109" s="278" t="s">
        <v>35</v>
      </c>
      <c r="I109" s="363" t="s">
        <v>36</v>
      </c>
      <c r="J109" s="363" t="s">
        <v>36</v>
      </c>
      <c r="K109" s="363"/>
      <c r="L109" s="363"/>
    </row>
    <row r="110" spans="1:12" x14ac:dyDescent="0.25">
      <c r="A110" s="104">
        <v>106</v>
      </c>
      <c r="B110" s="521">
        <f>'APH KIC KIA PC'!D110</f>
        <v>0</v>
      </c>
      <c r="C110" s="520">
        <f t="shared" si="2"/>
        <v>0</v>
      </c>
      <c r="D110" s="365"/>
      <c r="E110" s="364"/>
      <c r="F110" s="363"/>
      <c r="G110" s="367"/>
      <c r="H110" s="278" t="s">
        <v>35</v>
      </c>
      <c r="I110" s="363" t="s">
        <v>36</v>
      </c>
      <c r="J110" s="363" t="s">
        <v>36</v>
      </c>
      <c r="K110" s="363"/>
      <c r="L110" s="363"/>
    </row>
    <row r="111" spans="1:12" x14ac:dyDescent="0.25">
      <c r="A111" s="360">
        <v>107</v>
      </c>
      <c r="B111" s="521">
        <f>'APH KIC KIA PC'!D111</f>
        <v>0</v>
      </c>
      <c r="C111" s="520">
        <f t="shared" si="2"/>
        <v>0</v>
      </c>
      <c r="D111" s="365"/>
      <c r="E111" s="364"/>
      <c r="F111" s="363"/>
      <c r="G111" s="367"/>
      <c r="H111" s="278" t="s">
        <v>35</v>
      </c>
      <c r="I111" s="363" t="s">
        <v>36</v>
      </c>
      <c r="J111" s="363" t="s">
        <v>36</v>
      </c>
      <c r="K111" s="363"/>
      <c r="L111" s="363"/>
    </row>
    <row r="112" spans="1:12" x14ac:dyDescent="0.25">
      <c r="A112" s="104">
        <v>108</v>
      </c>
      <c r="B112" s="521">
        <f>'APH KIC KIA PC'!D112</f>
        <v>0</v>
      </c>
      <c r="C112" s="520">
        <f t="shared" si="2"/>
        <v>0</v>
      </c>
      <c r="D112" s="365"/>
      <c r="E112" s="364"/>
      <c r="F112" s="363"/>
      <c r="G112" s="367"/>
      <c r="H112" s="278" t="s">
        <v>35</v>
      </c>
      <c r="I112" s="363" t="s">
        <v>36</v>
      </c>
      <c r="J112" s="363" t="s">
        <v>36</v>
      </c>
      <c r="K112" s="363"/>
      <c r="L112" s="363"/>
    </row>
    <row r="113" spans="1:12" x14ac:dyDescent="0.25">
      <c r="A113" s="104">
        <v>109</v>
      </c>
      <c r="B113" s="521">
        <f>'APH KIC KIA PC'!D113</f>
        <v>0</v>
      </c>
      <c r="C113" s="520">
        <f t="shared" si="2"/>
        <v>0</v>
      </c>
      <c r="D113" s="365"/>
      <c r="E113" s="364"/>
      <c r="F113" s="363"/>
      <c r="G113" s="367"/>
      <c r="H113" s="278" t="s">
        <v>35</v>
      </c>
      <c r="I113" s="363" t="s">
        <v>36</v>
      </c>
      <c r="J113" s="363" t="s">
        <v>36</v>
      </c>
      <c r="K113" s="363"/>
      <c r="L113" s="363"/>
    </row>
    <row r="114" spans="1:12" x14ac:dyDescent="0.25">
      <c r="A114" s="104">
        <v>110</v>
      </c>
      <c r="B114" s="521">
        <f>'APH KIC KIA PC'!D114</f>
        <v>0</v>
      </c>
      <c r="C114" s="520">
        <f t="shared" si="2"/>
        <v>0</v>
      </c>
      <c r="D114" s="365"/>
      <c r="E114" s="364"/>
      <c r="F114" s="363"/>
      <c r="G114" s="367"/>
      <c r="H114" s="278" t="s">
        <v>35</v>
      </c>
      <c r="I114" s="363" t="s">
        <v>36</v>
      </c>
      <c r="J114" s="363" t="s">
        <v>36</v>
      </c>
      <c r="K114" s="363"/>
      <c r="L114" s="363"/>
    </row>
    <row r="115" spans="1:12" x14ac:dyDescent="0.25">
      <c r="A115" s="360">
        <v>111</v>
      </c>
      <c r="B115" s="521">
        <f>'APH KIC KIA PC'!D115</f>
        <v>0</v>
      </c>
      <c r="C115" s="520">
        <f t="shared" si="2"/>
        <v>0</v>
      </c>
      <c r="D115" s="365"/>
      <c r="E115" s="364"/>
      <c r="F115" s="363"/>
      <c r="G115" s="367"/>
      <c r="H115" s="278" t="s">
        <v>35</v>
      </c>
      <c r="I115" s="363" t="s">
        <v>36</v>
      </c>
      <c r="J115" s="363" t="s">
        <v>36</v>
      </c>
      <c r="K115" s="363"/>
      <c r="L115" s="363"/>
    </row>
    <row r="116" spans="1:12" x14ac:dyDescent="0.25">
      <c r="A116" s="104">
        <v>112</v>
      </c>
      <c r="B116" s="521">
        <f>'APH KIC KIA PC'!D116</f>
        <v>0</v>
      </c>
      <c r="C116" s="520">
        <f t="shared" si="2"/>
        <v>0</v>
      </c>
      <c r="D116" s="365"/>
      <c r="E116" s="364"/>
      <c r="F116" s="363"/>
      <c r="G116" s="367"/>
      <c r="H116" s="278" t="s">
        <v>35</v>
      </c>
      <c r="I116" s="363" t="s">
        <v>36</v>
      </c>
      <c r="J116" s="363" t="s">
        <v>36</v>
      </c>
      <c r="K116" s="363"/>
      <c r="L116" s="363"/>
    </row>
    <row r="117" spans="1:12" x14ac:dyDescent="0.25">
      <c r="A117" s="104">
        <v>113</v>
      </c>
      <c r="B117" s="521">
        <f>'APH KIC KIA PC'!D117</f>
        <v>0</v>
      </c>
      <c r="C117" s="520">
        <f t="shared" si="2"/>
        <v>0</v>
      </c>
      <c r="D117" s="365"/>
      <c r="E117" s="364"/>
      <c r="F117" s="363"/>
      <c r="G117" s="367"/>
      <c r="H117" s="278" t="s">
        <v>35</v>
      </c>
      <c r="I117" s="363" t="s">
        <v>36</v>
      </c>
      <c r="J117" s="363" t="s">
        <v>36</v>
      </c>
      <c r="K117" s="363"/>
      <c r="L117" s="363"/>
    </row>
    <row r="118" spans="1:12" x14ac:dyDescent="0.25">
      <c r="A118" s="104">
        <v>114</v>
      </c>
      <c r="B118" s="521">
        <f>'APH KIC KIA PC'!D118</f>
        <v>0</v>
      </c>
      <c r="C118" s="520">
        <f t="shared" si="2"/>
        <v>0</v>
      </c>
      <c r="D118" s="365"/>
      <c r="E118" s="364"/>
      <c r="F118" s="363"/>
      <c r="G118" s="367"/>
      <c r="H118" s="278" t="s">
        <v>35</v>
      </c>
      <c r="I118" s="363" t="s">
        <v>36</v>
      </c>
      <c r="J118" s="363" t="s">
        <v>36</v>
      </c>
      <c r="K118" s="363"/>
      <c r="L118" s="363"/>
    </row>
    <row r="119" spans="1:12" x14ac:dyDescent="0.25">
      <c r="A119" s="360">
        <v>115</v>
      </c>
      <c r="B119" s="521">
        <f>'APH KIC KIA PC'!D119</f>
        <v>0</v>
      </c>
      <c r="C119" s="520">
        <f t="shared" si="2"/>
        <v>0</v>
      </c>
      <c r="D119" s="365"/>
      <c r="E119" s="364"/>
      <c r="F119" s="363"/>
      <c r="G119" s="367"/>
      <c r="H119" s="278" t="s">
        <v>35</v>
      </c>
      <c r="I119" s="363" t="s">
        <v>36</v>
      </c>
      <c r="J119" s="363" t="s">
        <v>36</v>
      </c>
      <c r="K119" s="363"/>
      <c r="L119" s="363"/>
    </row>
    <row r="120" spans="1:12" x14ac:dyDescent="0.25">
      <c r="A120" s="104">
        <v>116</v>
      </c>
      <c r="B120" s="521">
        <f>'APH KIC KIA PC'!D120</f>
        <v>0</v>
      </c>
      <c r="C120" s="520">
        <f t="shared" si="2"/>
        <v>0</v>
      </c>
      <c r="D120" s="365"/>
      <c r="E120" s="364"/>
      <c r="F120" s="363"/>
      <c r="G120" s="367"/>
      <c r="H120" s="278" t="s">
        <v>35</v>
      </c>
      <c r="I120" s="363" t="s">
        <v>36</v>
      </c>
      <c r="J120" s="363" t="s">
        <v>36</v>
      </c>
      <c r="K120" s="363"/>
      <c r="L120" s="363"/>
    </row>
    <row r="121" spans="1:12" x14ac:dyDescent="0.25">
      <c r="A121" s="104">
        <v>117</v>
      </c>
      <c r="B121" s="521">
        <f>'APH KIC KIA PC'!D121</f>
        <v>0</v>
      </c>
      <c r="C121" s="520">
        <f t="shared" si="2"/>
        <v>0</v>
      </c>
      <c r="D121" s="365"/>
      <c r="E121" s="364"/>
      <c r="F121" s="363"/>
      <c r="G121" s="367"/>
      <c r="H121" s="278" t="s">
        <v>35</v>
      </c>
      <c r="I121" s="363" t="s">
        <v>36</v>
      </c>
      <c r="J121" s="363" t="s">
        <v>36</v>
      </c>
      <c r="K121" s="363"/>
      <c r="L121" s="363"/>
    </row>
    <row r="122" spans="1:12" x14ac:dyDescent="0.25">
      <c r="A122" s="104">
        <v>118</v>
      </c>
      <c r="B122" s="521">
        <f>'APH KIC KIA PC'!D122</f>
        <v>0</v>
      </c>
      <c r="C122" s="520">
        <f t="shared" si="2"/>
        <v>0</v>
      </c>
      <c r="D122" s="365"/>
      <c r="E122" s="364"/>
      <c r="F122" s="363"/>
      <c r="G122" s="367"/>
      <c r="H122" s="278" t="s">
        <v>35</v>
      </c>
      <c r="I122" s="363" t="s">
        <v>36</v>
      </c>
      <c r="J122" s="363" t="s">
        <v>36</v>
      </c>
      <c r="K122" s="363"/>
      <c r="L122" s="363"/>
    </row>
    <row r="123" spans="1:12" x14ac:dyDescent="0.25">
      <c r="A123" s="360">
        <v>119</v>
      </c>
      <c r="B123" s="521">
        <f>'APH KIC KIA PC'!D123</f>
        <v>0</v>
      </c>
      <c r="C123" s="520">
        <f t="shared" si="2"/>
        <v>0</v>
      </c>
      <c r="D123" s="365"/>
      <c r="E123" s="364"/>
      <c r="F123" s="363"/>
      <c r="G123" s="367"/>
      <c r="H123" s="278" t="s">
        <v>35</v>
      </c>
      <c r="I123" s="363" t="s">
        <v>36</v>
      </c>
      <c r="J123" s="363" t="s">
        <v>36</v>
      </c>
      <c r="K123" s="363"/>
      <c r="L123" s="363"/>
    </row>
    <row r="124" spans="1:12" x14ac:dyDescent="0.25">
      <c r="A124" s="104">
        <v>120</v>
      </c>
      <c r="B124" s="521">
        <f>'APH KIC KIA PC'!D124</f>
        <v>0</v>
      </c>
      <c r="C124" s="520">
        <f t="shared" si="2"/>
        <v>0</v>
      </c>
      <c r="D124" s="365"/>
      <c r="E124" s="364"/>
      <c r="F124" s="363"/>
      <c r="G124" s="367"/>
      <c r="H124" s="278" t="s">
        <v>35</v>
      </c>
      <c r="I124" s="363" t="s">
        <v>36</v>
      </c>
      <c r="J124" s="363" t="s">
        <v>36</v>
      </c>
      <c r="K124" s="363"/>
      <c r="L124" s="363"/>
    </row>
    <row r="125" spans="1:12" x14ac:dyDescent="0.25">
      <c r="A125" s="104">
        <v>121</v>
      </c>
      <c r="B125" s="521">
        <f>'APH KIC KIA PC'!D125</f>
        <v>0</v>
      </c>
      <c r="C125" s="520">
        <f t="shared" si="2"/>
        <v>0</v>
      </c>
      <c r="D125" s="365"/>
      <c r="E125" s="364"/>
      <c r="F125" s="363"/>
      <c r="G125" s="367"/>
      <c r="H125" s="278" t="s">
        <v>35</v>
      </c>
      <c r="I125" s="363" t="s">
        <v>36</v>
      </c>
      <c r="J125" s="363" t="s">
        <v>36</v>
      </c>
      <c r="K125" s="363"/>
      <c r="L125" s="363"/>
    </row>
    <row r="126" spans="1:12" x14ac:dyDescent="0.25">
      <c r="A126" s="104">
        <v>122</v>
      </c>
      <c r="B126" s="521">
        <f>'APH KIC KIA PC'!D126</f>
        <v>0</v>
      </c>
      <c r="C126" s="520">
        <f t="shared" si="2"/>
        <v>0</v>
      </c>
      <c r="D126" s="365"/>
      <c r="E126" s="364"/>
      <c r="F126" s="363"/>
      <c r="G126" s="367"/>
      <c r="H126" s="278" t="s">
        <v>35</v>
      </c>
      <c r="I126" s="363" t="s">
        <v>36</v>
      </c>
      <c r="J126" s="363" t="s">
        <v>36</v>
      </c>
      <c r="K126" s="363"/>
      <c r="L126" s="363"/>
    </row>
    <row r="127" spans="1:12" x14ac:dyDescent="0.25">
      <c r="A127" s="360">
        <v>123</v>
      </c>
      <c r="B127" s="521">
        <f>'APH KIC KIA PC'!D127</f>
        <v>0</v>
      </c>
      <c r="C127" s="520">
        <f t="shared" si="2"/>
        <v>0</v>
      </c>
      <c r="D127" s="365"/>
      <c r="E127" s="364"/>
      <c r="F127" s="363"/>
      <c r="G127" s="367"/>
      <c r="H127" s="278" t="s">
        <v>35</v>
      </c>
      <c r="I127" s="363" t="s">
        <v>36</v>
      </c>
      <c r="J127" s="363" t="s">
        <v>36</v>
      </c>
      <c r="K127" s="363"/>
      <c r="L127" s="363"/>
    </row>
    <row r="128" spans="1:12" x14ac:dyDescent="0.25">
      <c r="A128" s="104">
        <v>124</v>
      </c>
      <c r="B128" s="521">
        <f>'APH KIC KIA PC'!D128</f>
        <v>0</v>
      </c>
      <c r="C128" s="520">
        <f t="shared" si="2"/>
        <v>0</v>
      </c>
      <c r="D128" s="365"/>
      <c r="E128" s="364"/>
      <c r="F128" s="363"/>
      <c r="G128" s="367"/>
      <c r="H128" s="278" t="s">
        <v>35</v>
      </c>
      <c r="I128" s="363" t="s">
        <v>36</v>
      </c>
      <c r="J128" s="363" t="s">
        <v>36</v>
      </c>
      <c r="K128" s="363"/>
      <c r="L128" s="363"/>
    </row>
    <row r="129" spans="1:12" x14ac:dyDescent="0.25">
      <c r="A129" s="104">
        <v>125</v>
      </c>
      <c r="B129" s="521">
        <f>'APH KIC KIA PC'!D129</f>
        <v>0</v>
      </c>
      <c r="C129" s="520">
        <f t="shared" si="2"/>
        <v>0</v>
      </c>
      <c r="D129" s="365"/>
      <c r="E129" s="364"/>
      <c r="F129" s="363"/>
      <c r="G129" s="367"/>
      <c r="H129" s="278" t="s">
        <v>35</v>
      </c>
      <c r="I129" s="363" t="s">
        <v>36</v>
      </c>
      <c r="J129" s="363" t="s">
        <v>36</v>
      </c>
      <c r="K129" s="363"/>
      <c r="L129" s="363"/>
    </row>
    <row r="130" spans="1:12" x14ac:dyDescent="0.25">
      <c r="A130" s="104">
        <v>126</v>
      </c>
      <c r="B130" s="521">
        <f>'APH KIC KIA PC'!D130</f>
        <v>0</v>
      </c>
      <c r="C130" s="520">
        <f t="shared" si="2"/>
        <v>0</v>
      </c>
      <c r="D130" s="365"/>
      <c r="E130" s="364"/>
      <c r="F130" s="363"/>
      <c r="G130" s="367"/>
      <c r="H130" s="278" t="s">
        <v>35</v>
      </c>
      <c r="I130" s="363" t="s">
        <v>36</v>
      </c>
      <c r="J130" s="363" t="s">
        <v>36</v>
      </c>
      <c r="K130" s="363"/>
      <c r="L130" s="363"/>
    </row>
    <row r="131" spans="1:12" x14ac:dyDescent="0.25">
      <c r="A131" s="360">
        <v>127</v>
      </c>
      <c r="B131" s="521">
        <f>'APH KIC KIA PC'!D131</f>
        <v>0</v>
      </c>
      <c r="C131" s="520">
        <f t="shared" si="2"/>
        <v>0</v>
      </c>
      <c r="D131" s="365"/>
      <c r="E131" s="364"/>
      <c r="F131" s="363"/>
      <c r="G131" s="367"/>
      <c r="H131" s="278" t="s">
        <v>35</v>
      </c>
      <c r="I131" s="363" t="s">
        <v>36</v>
      </c>
      <c r="J131" s="363" t="s">
        <v>36</v>
      </c>
      <c r="K131" s="363"/>
      <c r="L131" s="363"/>
    </row>
    <row r="132" spans="1:12" x14ac:dyDescent="0.25">
      <c r="A132" s="104">
        <v>128</v>
      </c>
      <c r="B132" s="521">
        <f>'APH KIC KIA PC'!D132</f>
        <v>0</v>
      </c>
      <c r="C132" s="520">
        <f t="shared" si="2"/>
        <v>0</v>
      </c>
      <c r="D132" s="365"/>
      <c r="E132" s="364"/>
      <c r="F132" s="363"/>
      <c r="G132" s="367"/>
      <c r="H132" s="278" t="s">
        <v>35</v>
      </c>
      <c r="I132" s="363" t="s">
        <v>36</v>
      </c>
      <c r="J132" s="363" t="s">
        <v>36</v>
      </c>
      <c r="K132" s="363"/>
      <c r="L132" s="363"/>
    </row>
    <row r="133" spans="1:12" x14ac:dyDescent="0.25">
      <c r="A133" s="104">
        <v>129</v>
      </c>
      <c r="B133" s="521">
        <f>'APH KIC KIA PC'!D133</f>
        <v>0</v>
      </c>
      <c r="C133" s="520">
        <f t="shared" si="2"/>
        <v>0</v>
      </c>
      <c r="D133" s="365"/>
      <c r="E133" s="364"/>
      <c r="F133" s="363"/>
      <c r="G133" s="367"/>
      <c r="H133" s="278" t="s">
        <v>35</v>
      </c>
      <c r="I133" s="363" t="s">
        <v>36</v>
      </c>
      <c r="J133" s="363" t="s">
        <v>36</v>
      </c>
      <c r="K133" s="363"/>
      <c r="L133" s="363"/>
    </row>
    <row r="134" spans="1:12" x14ac:dyDescent="0.25">
      <c r="A134" s="104">
        <v>130</v>
      </c>
      <c r="B134" s="521">
        <f>'APH KIC KIA PC'!D134</f>
        <v>0</v>
      </c>
      <c r="C134" s="520">
        <f t="shared" si="2"/>
        <v>0</v>
      </c>
      <c r="D134" s="365"/>
      <c r="E134" s="364"/>
      <c r="F134" s="363"/>
      <c r="G134" s="367"/>
      <c r="H134" s="278" t="s">
        <v>35</v>
      </c>
      <c r="I134" s="363" t="s">
        <v>36</v>
      </c>
      <c r="J134" s="363" t="s">
        <v>36</v>
      </c>
      <c r="K134" s="363"/>
      <c r="L134" s="363"/>
    </row>
    <row r="135" spans="1:12" x14ac:dyDescent="0.25">
      <c r="A135" s="360">
        <v>131</v>
      </c>
      <c r="B135" s="521">
        <f>'APH KIC KIA PC'!D135</f>
        <v>0</v>
      </c>
      <c r="C135" s="520">
        <f t="shared" si="2"/>
        <v>0</v>
      </c>
      <c r="D135" s="365"/>
      <c r="E135" s="364"/>
      <c r="F135" s="363"/>
      <c r="G135" s="367"/>
      <c r="H135" s="278" t="s">
        <v>35</v>
      </c>
      <c r="I135" s="363" t="s">
        <v>36</v>
      </c>
      <c r="J135" s="363" t="s">
        <v>36</v>
      </c>
      <c r="K135" s="363"/>
      <c r="L135" s="363"/>
    </row>
    <row r="136" spans="1:12" x14ac:dyDescent="0.25">
      <c r="A136" s="104">
        <v>132</v>
      </c>
      <c r="B136" s="521">
        <f>'APH KIC KIA PC'!D136</f>
        <v>0</v>
      </c>
      <c r="C136" s="520">
        <f t="shared" si="2"/>
        <v>0</v>
      </c>
      <c r="D136" s="365"/>
      <c r="E136" s="364"/>
      <c r="F136" s="363"/>
      <c r="G136" s="367"/>
      <c r="H136" s="278" t="s">
        <v>35</v>
      </c>
      <c r="I136" s="363" t="s">
        <v>36</v>
      </c>
      <c r="J136" s="363" t="s">
        <v>36</v>
      </c>
      <c r="K136" s="363"/>
      <c r="L136" s="363"/>
    </row>
    <row r="137" spans="1:12" x14ac:dyDescent="0.25">
      <c r="A137" s="104">
        <v>133</v>
      </c>
      <c r="B137" s="521">
        <f>'APH KIC KIA PC'!D137</f>
        <v>0</v>
      </c>
      <c r="C137" s="520">
        <f t="shared" si="2"/>
        <v>0</v>
      </c>
      <c r="D137" s="365"/>
      <c r="E137" s="364"/>
      <c r="F137" s="363"/>
      <c r="G137" s="367"/>
      <c r="H137" s="278" t="s">
        <v>35</v>
      </c>
      <c r="I137" s="363" t="s">
        <v>36</v>
      </c>
      <c r="J137" s="363" t="s">
        <v>36</v>
      </c>
      <c r="K137" s="363"/>
      <c r="L137" s="363"/>
    </row>
    <row r="138" spans="1:12" x14ac:dyDescent="0.25">
      <c r="A138" s="104">
        <v>134</v>
      </c>
      <c r="B138" s="521">
        <f>'APH KIC KIA PC'!D138</f>
        <v>0</v>
      </c>
      <c r="C138" s="520">
        <f t="shared" si="2"/>
        <v>0</v>
      </c>
      <c r="D138" s="365"/>
      <c r="E138" s="364"/>
      <c r="F138" s="363"/>
      <c r="G138" s="367"/>
      <c r="H138" s="278" t="s">
        <v>35</v>
      </c>
      <c r="I138" s="363" t="s">
        <v>36</v>
      </c>
      <c r="J138" s="363" t="s">
        <v>36</v>
      </c>
      <c r="K138" s="363"/>
      <c r="L138" s="363"/>
    </row>
    <row r="139" spans="1:12" x14ac:dyDescent="0.25">
      <c r="A139" s="360">
        <v>135</v>
      </c>
      <c r="B139" s="521">
        <f>'APH KIC KIA PC'!D139</f>
        <v>0</v>
      </c>
      <c r="C139" s="520">
        <f t="shared" si="2"/>
        <v>0</v>
      </c>
      <c r="D139" s="365"/>
      <c r="E139" s="364"/>
      <c r="F139" s="363"/>
      <c r="G139" s="367"/>
      <c r="H139" s="278" t="s">
        <v>35</v>
      </c>
      <c r="I139" s="363" t="s">
        <v>36</v>
      </c>
      <c r="J139" s="363" t="s">
        <v>36</v>
      </c>
      <c r="K139" s="363"/>
      <c r="L139" s="363"/>
    </row>
    <row r="140" spans="1:12" x14ac:dyDescent="0.25">
      <c r="A140" s="104">
        <v>136</v>
      </c>
      <c r="B140" s="521">
        <f>'APH KIC KIA PC'!D140</f>
        <v>0</v>
      </c>
      <c r="C140" s="520">
        <f t="shared" si="2"/>
        <v>0</v>
      </c>
      <c r="D140" s="365"/>
      <c r="E140" s="364"/>
      <c r="F140" s="363"/>
      <c r="G140" s="367"/>
      <c r="H140" s="278" t="s">
        <v>35</v>
      </c>
      <c r="I140" s="363" t="s">
        <v>36</v>
      </c>
      <c r="J140" s="363" t="s">
        <v>36</v>
      </c>
      <c r="K140" s="363"/>
      <c r="L140" s="363"/>
    </row>
    <row r="141" spans="1:12" x14ac:dyDescent="0.25">
      <c r="A141" s="104">
        <v>137</v>
      </c>
      <c r="B141" s="521">
        <f>'APH KIC KIA PC'!D141</f>
        <v>0</v>
      </c>
      <c r="C141" s="520">
        <f t="shared" si="2"/>
        <v>0</v>
      </c>
      <c r="D141" s="365"/>
      <c r="E141" s="364"/>
      <c r="F141" s="363"/>
      <c r="G141" s="367"/>
      <c r="H141" s="278" t="s">
        <v>35</v>
      </c>
      <c r="I141" s="363" t="s">
        <v>36</v>
      </c>
      <c r="J141" s="363" t="s">
        <v>36</v>
      </c>
      <c r="K141" s="363"/>
      <c r="L141" s="363"/>
    </row>
    <row r="142" spans="1:12" x14ac:dyDescent="0.25">
      <c r="A142" s="104">
        <v>138</v>
      </c>
      <c r="B142" s="521">
        <f>'APH KIC KIA PC'!D142</f>
        <v>0</v>
      </c>
      <c r="C142" s="520">
        <f t="shared" si="2"/>
        <v>0</v>
      </c>
      <c r="D142" s="365"/>
      <c r="E142" s="364"/>
      <c r="F142" s="363"/>
      <c r="G142" s="367"/>
      <c r="H142" s="278" t="s">
        <v>35</v>
      </c>
      <c r="I142" s="363" t="s">
        <v>36</v>
      </c>
      <c r="J142" s="363" t="s">
        <v>36</v>
      </c>
      <c r="K142" s="363"/>
      <c r="L142" s="363"/>
    </row>
    <row r="143" spans="1:12" x14ac:dyDescent="0.25">
      <c r="A143" s="360">
        <v>139</v>
      </c>
      <c r="B143" s="521">
        <f>'APH KIC KIA PC'!D143</f>
        <v>0</v>
      </c>
      <c r="C143" s="520">
        <f t="shared" si="2"/>
        <v>0</v>
      </c>
      <c r="D143" s="365"/>
      <c r="E143" s="364"/>
      <c r="F143" s="363"/>
      <c r="G143" s="367"/>
      <c r="H143" s="278" t="s">
        <v>35</v>
      </c>
      <c r="I143" s="363" t="s">
        <v>36</v>
      </c>
      <c r="J143" s="363" t="s">
        <v>36</v>
      </c>
      <c r="K143" s="363"/>
      <c r="L143" s="363"/>
    </row>
    <row r="144" spans="1:12" x14ac:dyDescent="0.25">
      <c r="A144" s="104">
        <v>140</v>
      </c>
      <c r="B144" s="521">
        <f>'APH KIC KIA PC'!D144</f>
        <v>0</v>
      </c>
      <c r="C144" s="520">
        <f t="shared" si="2"/>
        <v>0</v>
      </c>
      <c r="D144" s="365"/>
      <c r="E144" s="364"/>
      <c r="F144" s="363"/>
      <c r="G144" s="367"/>
      <c r="H144" s="278" t="s">
        <v>35</v>
      </c>
      <c r="I144" s="363" t="s">
        <v>36</v>
      </c>
      <c r="J144" s="363" t="s">
        <v>36</v>
      </c>
      <c r="K144" s="363"/>
      <c r="L144" s="363"/>
    </row>
    <row r="145" spans="1:12" x14ac:dyDescent="0.25">
      <c r="A145" s="104">
        <v>141</v>
      </c>
      <c r="B145" s="521">
        <f>'APH KIC KIA PC'!D145</f>
        <v>0</v>
      </c>
      <c r="C145" s="520">
        <f t="shared" si="2"/>
        <v>0</v>
      </c>
      <c r="D145" s="365"/>
      <c r="E145" s="364"/>
      <c r="F145" s="363"/>
      <c r="G145" s="367"/>
      <c r="H145" s="278" t="s">
        <v>35</v>
      </c>
      <c r="I145" s="363" t="s">
        <v>36</v>
      </c>
      <c r="J145" s="363" t="s">
        <v>36</v>
      </c>
      <c r="K145" s="363"/>
      <c r="L145" s="363"/>
    </row>
    <row r="146" spans="1:12" x14ac:dyDescent="0.25">
      <c r="A146" s="104">
        <v>142</v>
      </c>
      <c r="B146" s="521">
        <f>'APH KIC KIA PC'!D146</f>
        <v>0</v>
      </c>
      <c r="C146" s="520">
        <f t="shared" si="2"/>
        <v>0</v>
      </c>
      <c r="D146" s="365"/>
      <c r="E146" s="364"/>
      <c r="F146" s="363"/>
      <c r="G146" s="367"/>
      <c r="H146" s="278" t="s">
        <v>35</v>
      </c>
      <c r="I146" s="363" t="s">
        <v>36</v>
      </c>
      <c r="J146" s="363" t="s">
        <v>36</v>
      </c>
      <c r="K146" s="363"/>
      <c r="L146" s="363"/>
    </row>
    <row r="147" spans="1:12" x14ac:dyDescent="0.25">
      <c r="A147" s="360">
        <v>143</v>
      </c>
      <c r="B147" s="521">
        <f>'APH KIC KIA PC'!D147</f>
        <v>0</v>
      </c>
      <c r="C147" s="520">
        <f t="shared" si="2"/>
        <v>0</v>
      </c>
      <c r="D147" s="365"/>
      <c r="E147" s="364"/>
      <c r="F147" s="363"/>
      <c r="G147" s="367"/>
      <c r="H147" s="278" t="s">
        <v>35</v>
      </c>
      <c r="I147" s="363" t="s">
        <v>36</v>
      </c>
      <c r="J147" s="363" t="s">
        <v>36</v>
      </c>
      <c r="K147" s="363"/>
      <c r="L147" s="363"/>
    </row>
    <row r="148" spans="1:12" x14ac:dyDescent="0.25">
      <c r="A148" s="104">
        <v>144</v>
      </c>
      <c r="B148" s="521">
        <f>'APH KIC KIA PC'!D148</f>
        <v>0</v>
      </c>
      <c r="C148" s="520">
        <f t="shared" si="2"/>
        <v>0</v>
      </c>
      <c r="D148" s="365"/>
      <c r="E148" s="364"/>
      <c r="F148" s="363"/>
      <c r="G148" s="367"/>
      <c r="H148" s="278" t="s">
        <v>35</v>
      </c>
      <c r="I148" s="363" t="s">
        <v>36</v>
      </c>
      <c r="J148" s="363" t="s">
        <v>36</v>
      </c>
      <c r="K148" s="363"/>
      <c r="L148" s="363"/>
    </row>
    <row r="149" spans="1:12" x14ac:dyDescent="0.25">
      <c r="A149" s="104">
        <v>145</v>
      </c>
      <c r="B149" s="521">
        <f>'APH KIC KIA PC'!D149</f>
        <v>0</v>
      </c>
      <c r="C149" s="520">
        <f t="shared" si="2"/>
        <v>0</v>
      </c>
      <c r="D149" s="365"/>
      <c r="E149" s="364"/>
      <c r="F149" s="363"/>
      <c r="G149" s="367"/>
      <c r="H149" s="278" t="s">
        <v>35</v>
      </c>
      <c r="I149" s="363" t="s">
        <v>36</v>
      </c>
      <c r="J149" s="363" t="s">
        <v>36</v>
      </c>
      <c r="K149" s="363"/>
      <c r="L149" s="363"/>
    </row>
    <row r="150" spans="1:12" x14ac:dyDescent="0.25">
      <c r="A150" s="104">
        <v>146</v>
      </c>
      <c r="B150" s="521">
        <f>'APH KIC KIA PC'!D150</f>
        <v>0</v>
      </c>
      <c r="C150" s="520">
        <f t="shared" si="2"/>
        <v>0</v>
      </c>
      <c r="D150" s="365"/>
      <c r="E150" s="364"/>
      <c r="F150" s="363"/>
      <c r="G150" s="367"/>
      <c r="H150" s="278" t="s">
        <v>35</v>
      </c>
      <c r="I150" s="363" t="s">
        <v>36</v>
      </c>
      <c r="J150" s="363" t="s">
        <v>36</v>
      </c>
      <c r="K150" s="363"/>
      <c r="L150" s="363"/>
    </row>
    <row r="151" spans="1:12" x14ac:dyDescent="0.25">
      <c r="A151" s="360">
        <v>147</v>
      </c>
      <c r="B151" s="521">
        <f>'APH KIC KIA PC'!D151</f>
        <v>0</v>
      </c>
      <c r="C151" s="520">
        <f t="shared" si="2"/>
        <v>0</v>
      </c>
      <c r="D151" s="365"/>
      <c r="E151" s="364"/>
      <c r="F151" s="363"/>
      <c r="G151" s="367"/>
      <c r="H151" s="278" t="s">
        <v>35</v>
      </c>
      <c r="I151" s="363" t="s">
        <v>36</v>
      </c>
      <c r="J151" s="363" t="s">
        <v>36</v>
      </c>
      <c r="K151" s="363"/>
      <c r="L151" s="363"/>
    </row>
    <row r="152" spans="1:12" x14ac:dyDescent="0.25">
      <c r="A152" s="104">
        <v>148</v>
      </c>
      <c r="B152" s="521">
        <f>'APH KIC KIA PC'!D152</f>
        <v>0</v>
      </c>
      <c r="C152" s="520">
        <f t="shared" si="2"/>
        <v>0</v>
      </c>
      <c r="D152" s="365"/>
      <c r="E152" s="364"/>
      <c r="F152" s="363"/>
      <c r="G152" s="367"/>
      <c r="H152" s="278" t="s">
        <v>35</v>
      </c>
      <c r="I152" s="363" t="s">
        <v>36</v>
      </c>
      <c r="J152" s="363" t="s">
        <v>36</v>
      </c>
      <c r="K152" s="363"/>
      <c r="L152" s="363"/>
    </row>
    <row r="153" spans="1:12" x14ac:dyDescent="0.25">
      <c r="A153" s="104">
        <v>149</v>
      </c>
      <c r="B153" s="521">
        <f>'APH KIC KIA PC'!D153</f>
        <v>0</v>
      </c>
      <c r="C153" s="520">
        <f t="shared" si="2"/>
        <v>0</v>
      </c>
      <c r="D153" s="365"/>
      <c r="E153" s="364"/>
      <c r="F153" s="363"/>
      <c r="G153" s="367"/>
      <c r="H153" s="278" t="s">
        <v>35</v>
      </c>
      <c r="I153" s="363" t="s">
        <v>36</v>
      </c>
      <c r="J153" s="363" t="s">
        <v>36</v>
      </c>
      <c r="K153" s="363"/>
      <c r="L153" s="363"/>
    </row>
    <row r="154" spans="1:12" x14ac:dyDescent="0.25">
      <c r="A154" s="104">
        <v>150</v>
      </c>
      <c r="B154" s="521">
        <f>'APH KIC KIA PC'!D154</f>
        <v>0</v>
      </c>
      <c r="C154" s="520">
        <f t="shared" si="2"/>
        <v>0</v>
      </c>
      <c r="D154" s="365"/>
      <c r="E154" s="364"/>
      <c r="F154" s="363"/>
      <c r="G154" s="367"/>
      <c r="H154" s="278" t="s">
        <v>35</v>
      </c>
      <c r="I154" s="363" t="s">
        <v>36</v>
      </c>
      <c r="J154" s="363" t="s">
        <v>36</v>
      </c>
      <c r="K154" s="363"/>
      <c r="L154" s="363"/>
    </row>
    <row r="155" spans="1:12" x14ac:dyDescent="0.25">
      <c r="A155" s="104">
        <v>151</v>
      </c>
      <c r="B155" s="521">
        <f>'APH KIC KIA PC'!D155</f>
        <v>0</v>
      </c>
      <c r="C155" s="520">
        <f t="shared" ref="C155:C204" si="3">LEN(E155)</f>
        <v>0</v>
      </c>
      <c r="D155" s="365"/>
      <c r="E155" s="364"/>
      <c r="F155" s="363"/>
      <c r="G155" s="367"/>
      <c r="H155" s="278" t="s">
        <v>35</v>
      </c>
      <c r="I155" s="363" t="s">
        <v>36</v>
      </c>
      <c r="J155" s="363" t="s">
        <v>36</v>
      </c>
      <c r="K155" s="363"/>
      <c r="L155" s="363"/>
    </row>
    <row r="156" spans="1:12" x14ac:dyDescent="0.25">
      <c r="A156" s="104">
        <v>152</v>
      </c>
      <c r="B156" s="521">
        <f>'APH KIC KIA PC'!D156</f>
        <v>0</v>
      </c>
      <c r="C156" s="520">
        <f t="shared" si="3"/>
        <v>0</v>
      </c>
      <c r="D156" s="365"/>
      <c r="E156" s="364"/>
      <c r="F156" s="363"/>
      <c r="G156" s="367"/>
      <c r="H156" s="278" t="s">
        <v>35</v>
      </c>
      <c r="I156" s="363" t="s">
        <v>36</v>
      </c>
      <c r="J156" s="363" t="s">
        <v>36</v>
      </c>
      <c r="K156" s="363"/>
      <c r="L156" s="363"/>
    </row>
    <row r="157" spans="1:12" x14ac:dyDescent="0.25">
      <c r="A157" s="104">
        <v>153</v>
      </c>
      <c r="B157" s="521">
        <f>'APH KIC KIA PC'!D157</f>
        <v>0</v>
      </c>
      <c r="C157" s="520">
        <f t="shared" si="3"/>
        <v>0</v>
      </c>
      <c r="D157" s="365"/>
      <c r="E157" s="364"/>
      <c r="F157" s="363"/>
      <c r="G157" s="367"/>
      <c r="H157" s="278" t="s">
        <v>35</v>
      </c>
      <c r="I157" s="363" t="s">
        <v>36</v>
      </c>
      <c r="J157" s="363" t="s">
        <v>36</v>
      </c>
      <c r="K157" s="363"/>
      <c r="L157" s="363"/>
    </row>
    <row r="158" spans="1:12" x14ac:dyDescent="0.25">
      <c r="A158" s="104">
        <v>154</v>
      </c>
      <c r="B158" s="521">
        <f>'APH KIC KIA PC'!D158</f>
        <v>0</v>
      </c>
      <c r="C158" s="520">
        <f t="shared" si="3"/>
        <v>0</v>
      </c>
      <c r="D158" s="365"/>
      <c r="E158" s="364"/>
      <c r="F158" s="363"/>
      <c r="G158" s="367"/>
      <c r="H158" s="278" t="s">
        <v>35</v>
      </c>
      <c r="I158" s="363" t="s">
        <v>36</v>
      </c>
      <c r="J158" s="363" t="s">
        <v>36</v>
      </c>
      <c r="K158" s="363"/>
      <c r="L158" s="363"/>
    </row>
    <row r="159" spans="1:12" x14ac:dyDescent="0.25">
      <c r="A159" s="104">
        <v>155</v>
      </c>
      <c r="B159" s="521">
        <f>'APH KIC KIA PC'!D159</f>
        <v>0</v>
      </c>
      <c r="C159" s="520">
        <f t="shared" si="3"/>
        <v>0</v>
      </c>
      <c r="D159" s="365"/>
      <c r="E159" s="364"/>
      <c r="F159" s="363"/>
      <c r="G159" s="367"/>
      <c r="H159" s="278" t="s">
        <v>35</v>
      </c>
      <c r="I159" s="363" t="s">
        <v>36</v>
      </c>
      <c r="J159" s="363" t="s">
        <v>36</v>
      </c>
      <c r="K159" s="363"/>
      <c r="L159" s="363"/>
    </row>
    <row r="160" spans="1:12" x14ac:dyDescent="0.25">
      <c r="A160" s="104">
        <v>156</v>
      </c>
      <c r="B160" s="521">
        <f>'APH KIC KIA PC'!D160</f>
        <v>0</v>
      </c>
      <c r="C160" s="520">
        <f t="shared" si="3"/>
        <v>0</v>
      </c>
      <c r="D160" s="365"/>
      <c r="E160" s="364"/>
      <c r="F160" s="363"/>
      <c r="G160" s="367"/>
      <c r="H160" s="278" t="s">
        <v>35</v>
      </c>
      <c r="I160" s="363" t="s">
        <v>36</v>
      </c>
      <c r="J160" s="363" t="s">
        <v>36</v>
      </c>
      <c r="K160" s="363"/>
      <c r="L160" s="363"/>
    </row>
    <row r="161" spans="1:12" x14ac:dyDescent="0.25">
      <c r="A161" s="104">
        <v>157</v>
      </c>
      <c r="B161" s="521">
        <f>'APH KIC KIA PC'!D161</f>
        <v>0</v>
      </c>
      <c r="C161" s="520">
        <f t="shared" si="3"/>
        <v>0</v>
      </c>
      <c r="D161" s="365"/>
      <c r="E161" s="364"/>
      <c r="F161" s="363"/>
      <c r="G161" s="367"/>
      <c r="H161" s="278" t="s">
        <v>35</v>
      </c>
      <c r="I161" s="363" t="s">
        <v>36</v>
      </c>
      <c r="J161" s="363" t="s">
        <v>36</v>
      </c>
      <c r="K161" s="363"/>
      <c r="L161" s="363"/>
    </row>
    <row r="162" spans="1:12" x14ac:dyDescent="0.25">
      <c r="A162" s="104">
        <v>158</v>
      </c>
      <c r="B162" s="521">
        <f>'APH KIC KIA PC'!D162</f>
        <v>0</v>
      </c>
      <c r="C162" s="520">
        <f t="shared" si="3"/>
        <v>0</v>
      </c>
      <c r="D162" s="365"/>
      <c r="E162" s="364"/>
      <c r="F162" s="363"/>
      <c r="G162" s="367"/>
      <c r="H162" s="278" t="s">
        <v>35</v>
      </c>
      <c r="I162" s="363" t="s">
        <v>36</v>
      </c>
      <c r="J162" s="363" t="s">
        <v>36</v>
      </c>
      <c r="K162" s="363"/>
      <c r="L162" s="363"/>
    </row>
    <row r="163" spans="1:12" x14ac:dyDescent="0.25">
      <c r="A163" s="104">
        <v>159</v>
      </c>
      <c r="B163" s="521">
        <f>'APH KIC KIA PC'!D163</f>
        <v>0</v>
      </c>
      <c r="C163" s="520">
        <f t="shared" si="3"/>
        <v>0</v>
      </c>
      <c r="D163" s="365"/>
      <c r="E163" s="364"/>
      <c r="F163" s="363"/>
      <c r="G163" s="367"/>
      <c r="H163" s="278" t="s">
        <v>35</v>
      </c>
      <c r="I163" s="363" t="s">
        <v>36</v>
      </c>
      <c r="J163" s="363" t="s">
        <v>36</v>
      </c>
      <c r="K163" s="363"/>
      <c r="L163" s="363"/>
    </row>
    <row r="164" spans="1:12" x14ac:dyDescent="0.25">
      <c r="A164" s="104">
        <v>160</v>
      </c>
      <c r="B164" s="521">
        <f>'APH KIC KIA PC'!D164</f>
        <v>0</v>
      </c>
      <c r="C164" s="520">
        <f t="shared" si="3"/>
        <v>0</v>
      </c>
      <c r="D164" s="365"/>
      <c r="E164" s="364"/>
      <c r="F164" s="363"/>
      <c r="G164" s="367"/>
      <c r="H164" s="278" t="s">
        <v>35</v>
      </c>
      <c r="I164" s="363" t="s">
        <v>36</v>
      </c>
      <c r="J164" s="363" t="s">
        <v>36</v>
      </c>
      <c r="K164" s="363"/>
      <c r="L164" s="363"/>
    </row>
    <row r="165" spans="1:12" x14ac:dyDescent="0.25">
      <c r="A165" s="104">
        <v>161</v>
      </c>
      <c r="B165" s="521">
        <f>'APH KIC KIA PC'!D165</f>
        <v>0</v>
      </c>
      <c r="C165" s="520">
        <f t="shared" si="3"/>
        <v>0</v>
      </c>
      <c r="D165" s="365"/>
      <c r="E165" s="364"/>
      <c r="F165" s="363"/>
      <c r="G165" s="367"/>
      <c r="H165" s="278" t="s">
        <v>35</v>
      </c>
      <c r="I165" s="363" t="s">
        <v>36</v>
      </c>
      <c r="J165" s="363" t="s">
        <v>36</v>
      </c>
      <c r="K165" s="363"/>
      <c r="L165" s="363"/>
    </row>
    <row r="166" spans="1:12" x14ac:dyDescent="0.25">
      <c r="A166" s="104">
        <v>162</v>
      </c>
      <c r="B166" s="521">
        <f>'APH KIC KIA PC'!D166</f>
        <v>0</v>
      </c>
      <c r="C166" s="520">
        <f t="shared" si="3"/>
        <v>0</v>
      </c>
      <c r="D166" s="365"/>
      <c r="E166" s="364"/>
      <c r="F166" s="363"/>
      <c r="G166" s="367"/>
      <c r="H166" s="278" t="s">
        <v>35</v>
      </c>
      <c r="I166" s="363" t="s">
        <v>36</v>
      </c>
      <c r="J166" s="363" t="s">
        <v>36</v>
      </c>
      <c r="K166" s="363"/>
      <c r="L166" s="363"/>
    </row>
    <row r="167" spans="1:12" x14ac:dyDescent="0.25">
      <c r="A167" s="104">
        <v>163</v>
      </c>
      <c r="B167" s="521">
        <f>'APH KIC KIA PC'!D167</f>
        <v>0</v>
      </c>
      <c r="C167" s="520">
        <f t="shared" si="3"/>
        <v>0</v>
      </c>
      <c r="D167" s="365"/>
      <c r="E167" s="364"/>
      <c r="F167" s="363"/>
      <c r="G167" s="367"/>
      <c r="H167" s="278" t="s">
        <v>35</v>
      </c>
      <c r="I167" s="363" t="s">
        <v>36</v>
      </c>
      <c r="J167" s="363" t="s">
        <v>36</v>
      </c>
      <c r="K167" s="363"/>
      <c r="L167" s="363"/>
    </row>
    <row r="168" spans="1:12" x14ac:dyDescent="0.25">
      <c r="A168" s="104">
        <v>164</v>
      </c>
      <c r="B168" s="521">
        <f>'APH KIC KIA PC'!D168</f>
        <v>0</v>
      </c>
      <c r="C168" s="520">
        <f t="shared" si="3"/>
        <v>0</v>
      </c>
      <c r="D168" s="365"/>
      <c r="E168" s="364"/>
      <c r="F168" s="363"/>
      <c r="G168" s="367"/>
      <c r="H168" s="278" t="s">
        <v>35</v>
      </c>
      <c r="I168" s="363" t="s">
        <v>36</v>
      </c>
      <c r="J168" s="363" t="s">
        <v>36</v>
      </c>
      <c r="K168" s="363"/>
      <c r="L168" s="363"/>
    </row>
    <row r="169" spans="1:12" x14ac:dyDescent="0.25">
      <c r="A169" s="104">
        <v>165</v>
      </c>
      <c r="B169" s="521">
        <f>'APH KIC KIA PC'!D169</f>
        <v>0</v>
      </c>
      <c r="C169" s="520">
        <f t="shared" si="3"/>
        <v>0</v>
      </c>
      <c r="D169" s="365"/>
      <c r="E169" s="364"/>
      <c r="F169" s="363"/>
      <c r="G169" s="367"/>
      <c r="H169" s="278" t="s">
        <v>35</v>
      </c>
      <c r="I169" s="363" t="s">
        <v>36</v>
      </c>
      <c r="J169" s="363" t="s">
        <v>36</v>
      </c>
      <c r="K169" s="363"/>
      <c r="L169" s="363"/>
    </row>
    <row r="170" spans="1:12" x14ac:dyDescent="0.25">
      <c r="A170" s="104">
        <v>166</v>
      </c>
      <c r="B170" s="521">
        <f>'APH KIC KIA PC'!D170</f>
        <v>0</v>
      </c>
      <c r="C170" s="520">
        <f t="shared" si="3"/>
        <v>0</v>
      </c>
      <c r="D170" s="365"/>
      <c r="E170" s="364"/>
      <c r="F170" s="363"/>
      <c r="G170" s="367"/>
      <c r="H170" s="278" t="s">
        <v>35</v>
      </c>
      <c r="I170" s="363" t="s">
        <v>36</v>
      </c>
      <c r="J170" s="363" t="s">
        <v>36</v>
      </c>
      <c r="K170" s="363"/>
      <c r="L170" s="363"/>
    </row>
    <row r="171" spans="1:12" x14ac:dyDescent="0.25">
      <c r="A171" s="104">
        <v>167</v>
      </c>
      <c r="B171" s="521">
        <f>'APH KIC KIA PC'!D171</f>
        <v>0</v>
      </c>
      <c r="C171" s="520">
        <f t="shared" si="3"/>
        <v>0</v>
      </c>
      <c r="D171" s="365"/>
      <c r="E171" s="364"/>
      <c r="F171" s="363"/>
      <c r="G171" s="367"/>
      <c r="H171" s="278" t="s">
        <v>35</v>
      </c>
      <c r="I171" s="363" t="s">
        <v>36</v>
      </c>
      <c r="J171" s="363" t="s">
        <v>36</v>
      </c>
      <c r="K171" s="363"/>
      <c r="L171" s="363"/>
    </row>
    <row r="172" spans="1:12" x14ac:dyDescent="0.25">
      <c r="A172" s="104">
        <v>168</v>
      </c>
      <c r="B172" s="521">
        <f>'APH KIC KIA PC'!D172</f>
        <v>0</v>
      </c>
      <c r="C172" s="520">
        <f t="shared" si="3"/>
        <v>0</v>
      </c>
      <c r="D172" s="365"/>
      <c r="E172" s="364"/>
      <c r="F172" s="363"/>
      <c r="G172" s="367"/>
      <c r="H172" s="278" t="s">
        <v>35</v>
      </c>
      <c r="I172" s="363" t="s">
        <v>36</v>
      </c>
      <c r="J172" s="363" t="s">
        <v>36</v>
      </c>
      <c r="K172" s="363"/>
      <c r="L172" s="363"/>
    </row>
    <row r="173" spans="1:12" x14ac:dyDescent="0.25">
      <c r="A173" s="104">
        <v>169</v>
      </c>
      <c r="B173" s="521">
        <f>'APH KIC KIA PC'!D173</f>
        <v>0</v>
      </c>
      <c r="C173" s="520">
        <f t="shared" si="3"/>
        <v>0</v>
      </c>
      <c r="D173" s="365"/>
      <c r="E173" s="364"/>
      <c r="F173" s="363"/>
      <c r="G173" s="367"/>
      <c r="H173" s="278" t="s">
        <v>35</v>
      </c>
      <c r="I173" s="363" t="s">
        <v>36</v>
      </c>
      <c r="J173" s="363" t="s">
        <v>36</v>
      </c>
      <c r="K173" s="363"/>
      <c r="L173" s="363"/>
    </row>
    <row r="174" spans="1:12" x14ac:dyDescent="0.25">
      <c r="A174" s="104">
        <v>170</v>
      </c>
      <c r="B174" s="521">
        <f>'APH KIC KIA PC'!D174</f>
        <v>0</v>
      </c>
      <c r="C174" s="520">
        <f t="shared" si="3"/>
        <v>0</v>
      </c>
      <c r="D174" s="365"/>
      <c r="E174" s="364"/>
      <c r="F174" s="363"/>
      <c r="G174" s="367"/>
      <c r="H174" s="278" t="s">
        <v>35</v>
      </c>
      <c r="I174" s="363" t="s">
        <v>36</v>
      </c>
      <c r="J174" s="363" t="s">
        <v>36</v>
      </c>
      <c r="K174" s="363"/>
      <c r="L174" s="363"/>
    </row>
    <row r="175" spans="1:12" x14ac:dyDescent="0.25">
      <c r="A175" s="104">
        <v>171</v>
      </c>
      <c r="B175" s="521">
        <f>'APH KIC KIA PC'!D175</f>
        <v>0</v>
      </c>
      <c r="C175" s="520">
        <f t="shared" si="3"/>
        <v>0</v>
      </c>
      <c r="D175" s="365"/>
      <c r="E175" s="364"/>
      <c r="F175" s="363"/>
      <c r="G175" s="367"/>
      <c r="H175" s="278" t="s">
        <v>35</v>
      </c>
      <c r="I175" s="363" t="s">
        <v>36</v>
      </c>
      <c r="J175" s="363" t="s">
        <v>36</v>
      </c>
      <c r="K175" s="363"/>
      <c r="L175" s="363"/>
    </row>
    <row r="176" spans="1:12" x14ac:dyDescent="0.25">
      <c r="A176" s="104">
        <v>172</v>
      </c>
      <c r="B176" s="521">
        <f>'APH KIC KIA PC'!D176</f>
        <v>0</v>
      </c>
      <c r="C176" s="520">
        <f t="shared" si="3"/>
        <v>0</v>
      </c>
      <c r="D176" s="365"/>
      <c r="E176" s="364"/>
      <c r="F176" s="363"/>
      <c r="G176" s="367"/>
      <c r="H176" s="278" t="s">
        <v>35</v>
      </c>
      <c r="I176" s="363" t="s">
        <v>36</v>
      </c>
      <c r="J176" s="363" t="s">
        <v>36</v>
      </c>
      <c r="K176" s="363"/>
      <c r="L176" s="363"/>
    </row>
    <row r="177" spans="1:12" x14ac:dyDescent="0.25">
      <c r="A177" s="104">
        <v>173</v>
      </c>
      <c r="B177" s="521">
        <f>'APH KIC KIA PC'!D177</f>
        <v>0</v>
      </c>
      <c r="C177" s="520">
        <f t="shared" si="3"/>
        <v>0</v>
      </c>
      <c r="D177" s="365"/>
      <c r="E177" s="364"/>
      <c r="F177" s="363"/>
      <c r="G177" s="367"/>
      <c r="H177" s="278" t="s">
        <v>35</v>
      </c>
      <c r="I177" s="363" t="s">
        <v>36</v>
      </c>
      <c r="J177" s="363" t="s">
        <v>36</v>
      </c>
      <c r="K177" s="363"/>
      <c r="L177" s="363"/>
    </row>
    <row r="178" spans="1:12" x14ac:dyDescent="0.25">
      <c r="A178" s="104">
        <v>174</v>
      </c>
      <c r="B178" s="521">
        <f>'APH KIC KIA PC'!D178</f>
        <v>0</v>
      </c>
      <c r="C178" s="520">
        <f t="shared" si="3"/>
        <v>0</v>
      </c>
      <c r="D178" s="365"/>
      <c r="E178" s="364"/>
      <c r="F178" s="363"/>
      <c r="G178" s="367"/>
      <c r="H178" s="278" t="s">
        <v>35</v>
      </c>
      <c r="I178" s="363" t="s">
        <v>36</v>
      </c>
      <c r="J178" s="363" t="s">
        <v>36</v>
      </c>
      <c r="K178" s="363"/>
      <c r="L178" s="363"/>
    </row>
    <row r="179" spans="1:12" x14ac:dyDescent="0.25">
      <c r="A179" s="104">
        <v>175</v>
      </c>
      <c r="B179" s="521">
        <f>'APH KIC KIA PC'!D179</f>
        <v>0</v>
      </c>
      <c r="C179" s="520">
        <f t="shared" si="3"/>
        <v>0</v>
      </c>
      <c r="D179" s="365"/>
      <c r="E179" s="364"/>
      <c r="F179" s="363"/>
      <c r="G179" s="367"/>
      <c r="H179" s="278" t="s">
        <v>35</v>
      </c>
      <c r="I179" s="363" t="s">
        <v>36</v>
      </c>
      <c r="J179" s="363" t="s">
        <v>36</v>
      </c>
      <c r="K179" s="363"/>
      <c r="L179" s="363"/>
    </row>
    <row r="180" spans="1:12" x14ac:dyDescent="0.25">
      <c r="A180" s="104">
        <v>176</v>
      </c>
      <c r="B180" s="521">
        <f>'APH KIC KIA PC'!D180</f>
        <v>0</v>
      </c>
      <c r="C180" s="520">
        <f t="shared" si="3"/>
        <v>0</v>
      </c>
      <c r="D180" s="365"/>
      <c r="E180" s="364"/>
      <c r="F180" s="363"/>
      <c r="G180" s="367"/>
      <c r="H180" s="278" t="s">
        <v>35</v>
      </c>
      <c r="I180" s="363" t="s">
        <v>36</v>
      </c>
      <c r="J180" s="363" t="s">
        <v>36</v>
      </c>
      <c r="K180" s="363"/>
      <c r="L180" s="363"/>
    </row>
    <row r="181" spans="1:12" x14ac:dyDescent="0.25">
      <c r="A181" s="104">
        <v>177</v>
      </c>
      <c r="B181" s="521">
        <f>'APH KIC KIA PC'!D181</f>
        <v>0</v>
      </c>
      <c r="C181" s="520">
        <f t="shared" si="3"/>
        <v>0</v>
      </c>
      <c r="D181" s="365"/>
      <c r="E181" s="364"/>
      <c r="F181" s="363"/>
      <c r="G181" s="367"/>
      <c r="H181" s="278" t="s">
        <v>35</v>
      </c>
      <c r="I181" s="363" t="s">
        <v>36</v>
      </c>
      <c r="J181" s="363" t="s">
        <v>36</v>
      </c>
      <c r="K181" s="363"/>
      <c r="L181" s="363"/>
    </row>
    <row r="182" spans="1:12" x14ac:dyDescent="0.25">
      <c r="A182" s="104">
        <v>178</v>
      </c>
      <c r="B182" s="521">
        <f>'APH KIC KIA PC'!D182</f>
        <v>0</v>
      </c>
      <c r="C182" s="520">
        <f t="shared" si="3"/>
        <v>0</v>
      </c>
      <c r="D182" s="365"/>
      <c r="E182" s="364"/>
      <c r="F182" s="363"/>
      <c r="G182" s="367"/>
      <c r="H182" s="278" t="s">
        <v>35</v>
      </c>
      <c r="I182" s="363" t="s">
        <v>36</v>
      </c>
      <c r="J182" s="363" t="s">
        <v>36</v>
      </c>
      <c r="K182" s="363"/>
      <c r="L182" s="363"/>
    </row>
    <row r="183" spans="1:12" x14ac:dyDescent="0.25">
      <c r="A183" s="104">
        <v>179</v>
      </c>
      <c r="B183" s="521">
        <f>'APH KIC KIA PC'!D183</f>
        <v>0</v>
      </c>
      <c r="C183" s="520">
        <f t="shared" si="3"/>
        <v>0</v>
      </c>
      <c r="D183" s="365"/>
      <c r="E183" s="364"/>
      <c r="F183" s="363"/>
      <c r="G183" s="367"/>
      <c r="H183" s="278" t="s">
        <v>35</v>
      </c>
      <c r="I183" s="363" t="s">
        <v>36</v>
      </c>
      <c r="J183" s="363" t="s">
        <v>36</v>
      </c>
      <c r="K183" s="363"/>
      <c r="L183" s="363"/>
    </row>
    <row r="184" spans="1:12" x14ac:dyDescent="0.25">
      <c r="A184" s="104">
        <v>180</v>
      </c>
      <c r="B184" s="521">
        <f>'APH KIC KIA PC'!D184</f>
        <v>0</v>
      </c>
      <c r="C184" s="520">
        <f t="shared" si="3"/>
        <v>0</v>
      </c>
      <c r="D184" s="365"/>
      <c r="E184" s="364"/>
      <c r="F184" s="363"/>
      <c r="G184" s="367"/>
      <c r="H184" s="278" t="s">
        <v>35</v>
      </c>
      <c r="I184" s="363" t="s">
        <v>36</v>
      </c>
      <c r="J184" s="363" t="s">
        <v>36</v>
      </c>
      <c r="K184" s="363"/>
      <c r="L184" s="363"/>
    </row>
    <row r="185" spans="1:12" x14ac:dyDescent="0.25">
      <c r="A185" s="104">
        <v>181</v>
      </c>
      <c r="B185" s="521">
        <f>'APH KIC KIA PC'!D185</f>
        <v>0</v>
      </c>
      <c r="C185" s="520">
        <f t="shared" si="3"/>
        <v>0</v>
      </c>
      <c r="D185" s="365"/>
      <c r="E185" s="364"/>
      <c r="F185" s="363"/>
      <c r="G185" s="367"/>
      <c r="H185" s="278" t="s">
        <v>35</v>
      </c>
      <c r="I185" s="363" t="s">
        <v>36</v>
      </c>
      <c r="J185" s="363" t="s">
        <v>36</v>
      </c>
      <c r="K185" s="363"/>
      <c r="L185" s="363"/>
    </row>
    <row r="186" spans="1:12" x14ac:dyDescent="0.25">
      <c r="A186" s="104">
        <v>182</v>
      </c>
      <c r="B186" s="521">
        <f>'APH KIC KIA PC'!D186</f>
        <v>0</v>
      </c>
      <c r="C186" s="520">
        <f t="shared" si="3"/>
        <v>0</v>
      </c>
      <c r="D186" s="365"/>
      <c r="E186" s="364"/>
      <c r="F186" s="363"/>
      <c r="G186" s="367"/>
      <c r="H186" s="278" t="s">
        <v>35</v>
      </c>
      <c r="I186" s="363" t="s">
        <v>36</v>
      </c>
      <c r="J186" s="363" t="s">
        <v>36</v>
      </c>
      <c r="K186" s="363"/>
      <c r="L186" s="363"/>
    </row>
    <row r="187" spans="1:12" x14ac:dyDescent="0.25">
      <c r="A187" s="104">
        <v>183</v>
      </c>
      <c r="B187" s="521">
        <f>'APH KIC KIA PC'!D187</f>
        <v>0</v>
      </c>
      <c r="C187" s="520">
        <f t="shared" si="3"/>
        <v>0</v>
      </c>
      <c r="D187" s="365"/>
      <c r="E187" s="364"/>
      <c r="F187" s="363"/>
      <c r="G187" s="367"/>
      <c r="H187" s="278" t="s">
        <v>35</v>
      </c>
      <c r="I187" s="363" t="s">
        <v>36</v>
      </c>
      <c r="J187" s="363" t="s">
        <v>36</v>
      </c>
      <c r="K187" s="363"/>
      <c r="L187" s="363"/>
    </row>
    <row r="188" spans="1:12" x14ac:dyDescent="0.25">
      <c r="A188" s="104">
        <v>184</v>
      </c>
      <c r="B188" s="521">
        <f>'APH KIC KIA PC'!D188</f>
        <v>0</v>
      </c>
      <c r="C188" s="520">
        <f t="shared" si="3"/>
        <v>0</v>
      </c>
      <c r="D188" s="365"/>
      <c r="E188" s="364"/>
      <c r="F188" s="363"/>
      <c r="G188" s="367"/>
      <c r="H188" s="278" t="s">
        <v>35</v>
      </c>
      <c r="I188" s="363" t="s">
        <v>36</v>
      </c>
      <c r="J188" s="363" t="s">
        <v>36</v>
      </c>
      <c r="K188" s="363"/>
      <c r="L188" s="363"/>
    </row>
    <row r="189" spans="1:12" x14ac:dyDescent="0.25">
      <c r="A189" s="104">
        <v>185</v>
      </c>
      <c r="B189" s="521">
        <f>'APH KIC KIA PC'!D189</f>
        <v>0</v>
      </c>
      <c r="C189" s="520">
        <f t="shared" si="3"/>
        <v>0</v>
      </c>
      <c r="D189" s="365"/>
      <c r="E189" s="364"/>
      <c r="F189" s="363"/>
      <c r="G189" s="367"/>
      <c r="H189" s="278" t="s">
        <v>35</v>
      </c>
      <c r="I189" s="363" t="s">
        <v>36</v>
      </c>
      <c r="J189" s="363" t="s">
        <v>36</v>
      </c>
      <c r="K189" s="363"/>
      <c r="L189" s="363"/>
    </row>
    <row r="190" spans="1:12" x14ac:dyDescent="0.25">
      <c r="A190" s="104">
        <v>186</v>
      </c>
      <c r="B190" s="521">
        <f>'APH KIC KIA PC'!D190</f>
        <v>0</v>
      </c>
      <c r="C190" s="520">
        <f t="shared" si="3"/>
        <v>0</v>
      </c>
      <c r="D190" s="365"/>
      <c r="E190" s="364"/>
      <c r="F190" s="363"/>
      <c r="G190" s="367"/>
      <c r="H190" s="278" t="s">
        <v>35</v>
      </c>
      <c r="I190" s="363" t="s">
        <v>36</v>
      </c>
      <c r="J190" s="363" t="s">
        <v>36</v>
      </c>
      <c r="K190" s="363"/>
      <c r="L190" s="363"/>
    </row>
    <row r="191" spans="1:12" x14ac:dyDescent="0.25">
      <c r="A191" s="104">
        <v>187</v>
      </c>
      <c r="B191" s="521">
        <f>'APH KIC KIA PC'!D191</f>
        <v>0</v>
      </c>
      <c r="C191" s="520">
        <f t="shared" si="3"/>
        <v>0</v>
      </c>
      <c r="D191" s="365"/>
      <c r="E191" s="364"/>
      <c r="F191" s="363"/>
      <c r="G191" s="367"/>
      <c r="H191" s="278" t="s">
        <v>35</v>
      </c>
      <c r="I191" s="363" t="s">
        <v>36</v>
      </c>
      <c r="J191" s="363" t="s">
        <v>36</v>
      </c>
      <c r="K191" s="363"/>
      <c r="L191" s="363"/>
    </row>
    <row r="192" spans="1:12" x14ac:dyDescent="0.25">
      <c r="A192" s="104">
        <v>188</v>
      </c>
      <c r="B192" s="521">
        <f>'APH KIC KIA PC'!D192</f>
        <v>0</v>
      </c>
      <c r="C192" s="520">
        <f t="shared" si="3"/>
        <v>0</v>
      </c>
      <c r="D192" s="365"/>
      <c r="E192" s="364"/>
      <c r="F192" s="363"/>
      <c r="G192" s="367"/>
      <c r="H192" s="278" t="s">
        <v>35</v>
      </c>
      <c r="I192" s="363" t="s">
        <v>36</v>
      </c>
      <c r="J192" s="363" t="s">
        <v>36</v>
      </c>
      <c r="K192" s="363"/>
      <c r="L192" s="363"/>
    </row>
    <row r="193" spans="1:12" x14ac:dyDescent="0.25">
      <c r="A193" s="104">
        <v>189</v>
      </c>
      <c r="B193" s="521">
        <f>'APH KIC KIA PC'!D193</f>
        <v>0</v>
      </c>
      <c r="C193" s="520">
        <f t="shared" si="3"/>
        <v>0</v>
      </c>
      <c r="D193" s="365"/>
      <c r="E193" s="364"/>
      <c r="F193" s="363"/>
      <c r="G193" s="367"/>
      <c r="H193" s="278" t="s">
        <v>35</v>
      </c>
      <c r="I193" s="363" t="s">
        <v>36</v>
      </c>
      <c r="J193" s="363" t="s">
        <v>36</v>
      </c>
      <c r="K193" s="363"/>
      <c r="L193" s="363"/>
    </row>
    <row r="194" spans="1:12" x14ac:dyDescent="0.25">
      <c r="A194" s="104">
        <v>190</v>
      </c>
      <c r="B194" s="521">
        <f>'APH KIC KIA PC'!D194</f>
        <v>0</v>
      </c>
      <c r="C194" s="520">
        <f t="shared" si="3"/>
        <v>0</v>
      </c>
      <c r="D194" s="365"/>
      <c r="E194" s="364"/>
      <c r="F194" s="363"/>
      <c r="G194" s="367"/>
      <c r="H194" s="278" t="s">
        <v>35</v>
      </c>
      <c r="I194" s="363" t="s">
        <v>36</v>
      </c>
      <c r="J194" s="363" t="s">
        <v>36</v>
      </c>
      <c r="K194" s="363"/>
      <c r="L194" s="363"/>
    </row>
    <row r="195" spans="1:12" x14ac:dyDescent="0.25">
      <c r="A195" s="104">
        <v>191</v>
      </c>
      <c r="B195" s="521">
        <f>'APH KIC KIA PC'!D195</f>
        <v>0</v>
      </c>
      <c r="C195" s="520">
        <f t="shared" si="3"/>
        <v>0</v>
      </c>
      <c r="D195" s="365"/>
      <c r="E195" s="364"/>
      <c r="F195" s="363"/>
      <c r="G195" s="367"/>
      <c r="H195" s="278" t="s">
        <v>35</v>
      </c>
      <c r="I195" s="363" t="s">
        <v>36</v>
      </c>
      <c r="J195" s="363" t="s">
        <v>36</v>
      </c>
      <c r="K195" s="363"/>
      <c r="L195" s="363"/>
    </row>
    <row r="196" spans="1:12" x14ac:dyDescent="0.25">
      <c r="A196" s="104">
        <v>192</v>
      </c>
      <c r="B196" s="521">
        <f>'APH KIC KIA PC'!D196</f>
        <v>0</v>
      </c>
      <c r="C196" s="520">
        <f t="shared" si="3"/>
        <v>0</v>
      </c>
      <c r="D196" s="365"/>
      <c r="E196" s="364"/>
      <c r="F196" s="363"/>
      <c r="G196" s="367"/>
      <c r="H196" s="278" t="s">
        <v>35</v>
      </c>
      <c r="I196" s="363" t="s">
        <v>36</v>
      </c>
      <c r="J196" s="363" t="s">
        <v>36</v>
      </c>
      <c r="K196" s="363"/>
      <c r="L196" s="363"/>
    </row>
    <row r="197" spans="1:12" x14ac:dyDescent="0.25">
      <c r="A197" s="104">
        <v>193</v>
      </c>
      <c r="B197" s="521">
        <f>'APH KIC KIA PC'!D197</f>
        <v>0</v>
      </c>
      <c r="C197" s="520">
        <f t="shared" si="3"/>
        <v>0</v>
      </c>
      <c r="D197" s="365"/>
      <c r="E197" s="364"/>
      <c r="F197" s="363"/>
      <c r="G197" s="367"/>
      <c r="H197" s="278" t="s">
        <v>35</v>
      </c>
      <c r="I197" s="363" t="s">
        <v>36</v>
      </c>
      <c r="J197" s="363" t="s">
        <v>36</v>
      </c>
      <c r="K197" s="363"/>
      <c r="L197" s="363"/>
    </row>
    <row r="198" spans="1:12" x14ac:dyDescent="0.25">
      <c r="A198" s="104">
        <v>194</v>
      </c>
      <c r="B198" s="521">
        <f>'APH KIC KIA PC'!D198</f>
        <v>0</v>
      </c>
      <c r="C198" s="520">
        <f t="shared" si="3"/>
        <v>0</v>
      </c>
      <c r="D198" s="365"/>
      <c r="E198" s="364"/>
      <c r="F198" s="363"/>
      <c r="G198" s="367"/>
      <c r="H198" s="278" t="s">
        <v>35</v>
      </c>
      <c r="I198" s="363" t="s">
        <v>36</v>
      </c>
      <c r="J198" s="363" t="s">
        <v>36</v>
      </c>
      <c r="K198" s="363"/>
      <c r="L198" s="363"/>
    </row>
    <row r="199" spans="1:12" x14ac:dyDescent="0.25">
      <c r="A199" s="104">
        <v>195</v>
      </c>
      <c r="B199" s="521">
        <f>'APH KIC KIA PC'!D199</f>
        <v>0</v>
      </c>
      <c r="C199" s="520">
        <f t="shared" si="3"/>
        <v>0</v>
      </c>
      <c r="D199" s="365"/>
      <c r="E199" s="364"/>
      <c r="F199" s="363"/>
      <c r="G199" s="367"/>
      <c r="H199" s="278" t="s">
        <v>35</v>
      </c>
      <c r="I199" s="363" t="s">
        <v>36</v>
      </c>
      <c r="J199" s="363" t="s">
        <v>36</v>
      </c>
      <c r="K199" s="363"/>
      <c r="L199" s="363"/>
    </row>
    <row r="200" spans="1:12" x14ac:dyDescent="0.25">
      <c r="A200" s="104">
        <v>196</v>
      </c>
      <c r="B200" s="521">
        <f>'APH KIC KIA PC'!D200</f>
        <v>0</v>
      </c>
      <c r="C200" s="520">
        <f t="shared" si="3"/>
        <v>0</v>
      </c>
      <c r="D200" s="365"/>
      <c r="E200" s="364"/>
      <c r="F200" s="363"/>
      <c r="G200" s="367"/>
      <c r="H200" s="278" t="s">
        <v>35</v>
      </c>
      <c r="I200" s="363" t="s">
        <v>36</v>
      </c>
      <c r="J200" s="363" t="s">
        <v>36</v>
      </c>
      <c r="K200" s="363"/>
      <c r="L200" s="363"/>
    </row>
    <row r="201" spans="1:12" x14ac:dyDescent="0.25">
      <c r="A201" s="104">
        <v>197</v>
      </c>
      <c r="B201" s="521">
        <f>'APH KIC KIA PC'!D201</f>
        <v>0</v>
      </c>
      <c r="C201" s="520">
        <f t="shared" si="3"/>
        <v>0</v>
      </c>
      <c r="D201" s="365"/>
      <c r="E201" s="364"/>
      <c r="F201" s="363"/>
      <c r="G201" s="367"/>
      <c r="H201" s="278" t="s">
        <v>35</v>
      </c>
      <c r="I201" s="363" t="s">
        <v>36</v>
      </c>
      <c r="J201" s="363" t="s">
        <v>36</v>
      </c>
      <c r="K201" s="363"/>
      <c r="L201" s="363"/>
    </row>
    <row r="202" spans="1:12" x14ac:dyDescent="0.25">
      <c r="A202" s="104">
        <v>198</v>
      </c>
      <c r="B202" s="521">
        <f>'APH KIC KIA PC'!D202</f>
        <v>0</v>
      </c>
      <c r="C202" s="520">
        <f t="shared" si="3"/>
        <v>0</v>
      </c>
      <c r="D202" s="365"/>
      <c r="E202" s="364"/>
      <c r="F202" s="363"/>
      <c r="G202" s="367"/>
      <c r="H202" s="278" t="s">
        <v>35</v>
      </c>
      <c r="I202" s="363" t="s">
        <v>36</v>
      </c>
      <c r="J202" s="363" t="s">
        <v>36</v>
      </c>
      <c r="K202" s="363"/>
      <c r="L202" s="363"/>
    </row>
    <row r="203" spans="1:12" x14ac:dyDescent="0.25">
      <c r="A203" s="104">
        <v>199</v>
      </c>
      <c r="B203" s="521">
        <f>'APH KIC KIA PC'!D203</f>
        <v>0</v>
      </c>
      <c r="C203" s="520">
        <f t="shared" si="3"/>
        <v>0</v>
      </c>
      <c r="D203" s="365"/>
      <c r="E203" s="364"/>
      <c r="F203" s="363"/>
      <c r="G203" s="367"/>
      <c r="H203" s="278" t="s">
        <v>35</v>
      </c>
      <c r="I203" s="363" t="s">
        <v>36</v>
      </c>
      <c r="J203" s="363" t="s">
        <v>36</v>
      </c>
      <c r="K203" s="363"/>
      <c r="L203" s="363"/>
    </row>
    <row r="204" spans="1:12" x14ac:dyDescent="0.25">
      <c r="A204" s="104">
        <v>200</v>
      </c>
      <c r="B204" s="521">
        <f>'APH KIC KIA PC'!D204</f>
        <v>0</v>
      </c>
      <c r="C204" s="520">
        <f t="shared" si="3"/>
        <v>0</v>
      </c>
      <c r="D204" s="365"/>
      <c r="E204" s="364"/>
      <c r="F204" s="363"/>
      <c r="G204" s="367"/>
      <c r="H204" s="278" t="s">
        <v>35</v>
      </c>
      <c r="I204" s="363" t="s">
        <v>36</v>
      </c>
      <c r="J204" s="363" t="s">
        <v>36</v>
      </c>
      <c r="K204" s="363"/>
      <c r="L204" s="363"/>
    </row>
  </sheetData>
  <sheetProtection algorithmName="SHA-512" hashValue="kslirbjFrZu9NJhvSdgGjGvO5N1/ExtFWVrjuzGhN/6BrZNhW43y3deRY1mmojcxOkiacADWcxvHwUvU1B/78A==" saltValue="Z3FcLiThBs9i+psIwW+7TA==" spinCount="100000" sheet="1" formatColumns="0" formatRows="0"/>
  <protectedRanges>
    <protectedRange sqref="C2:D3" name="Range2"/>
    <protectedRange sqref="I4:J4" name="Range1"/>
  </protectedRanges>
  <mergeCells count="11">
    <mergeCell ref="K1:K3"/>
    <mergeCell ref="L1:L3"/>
    <mergeCell ref="A1:D1"/>
    <mergeCell ref="E1:E3"/>
    <mergeCell ref="J1:J3"/>
    <mergeCell ref="G1:G3"/>
    <mergeCell ref="H1:H3"/>
    <mergeCell ref="I1:I3"/>
    <mergeCell ref="A2:C2"/>
    <mergeCell ref="A3:C3"/>
    <mergeCell ref="F1:F3"/>
  </mergeCells>
  <phoneticPr fontId="47" type="noConversion"/>
  <conditionalFormatting sqref="D5:D204">
    <cfRule type="duplicateValues" dxfId="16" priority="4"/>
  </conditionalFormatting>
  <conditionalFormatting sqref="E5:E204">
    <cfRule type="duplicateValues" dxfId="15" priority="10"/>
  </conditionalFormatting>
  <conditionalFormatting sqref="F5:F6">
    <cfRule type="duplicateValues" dxfId="14" priority="2"/>
  </conditionalFormatting>
  <conditionalFormatting sqref="F7:F204">
    <cfRule type="duplicateValues" dxfId="13" priority="1"/>
  </conditionalFormatting>
  <dataValidations xWindow="374" yWindow="693" count="10">
    <dataValidation type="custom" showInputMessage="1" showErrorMessage="1" errorTitle="Fel inmatning" error="Hoppa ej över rader! _x000a__x000a_Don't leave blank rows! " promptTitle="Product name" prompt="Product name (incl net content)_x000a__x000a_E.g. Hjärtats Special Care Schampo 200 ml_x000a__x000a_Max 60 characters" sqref="E5:E204" xr:uid="{CB8093A9-99B2-434B-BE68-8BC366646E28}">
      <formula1>NOT(ISBLANK(D4))</formula1>
    </dataValidation>
    <dataValidation allowBlank="1" showInputMessage="1" showErrorMessage="1" promptTitle="Contact person" prompt="Enter contact person" sqref="D2" xr:uid="{BA2F9692-B513-4B48-9B34-48796359FDC8}"/>
    <dataValidation allowBlank="1" showInputMessage="1" showErrorMessage="1" promptTitle="Email address" prompt="Enter email address of contact person" sqref="D3" xr:uid="{DE01D26A-FA10-45D6-B3F0-0D4BD4BDB173}"/>
    <dataValidation type="custom" showInputMessage="1" showErrorMessage="1" errorTitle="Fel inmatning" error="Hoppa ej över rader!_x000a__x000a_Don't leave blank rows! " promptTitle="EAN/GTIN" prompt="Enter GTIN for consumer package/base unit level" sqref="D5:D204" xr:uid="{765ABC9B-93F0-429F-9872-B83E64D59E9A}">
      <formula1>NOT(ISBLANK(D4))</formula1>
    </dataValidation>
    <dataValidation type="textLength" operator="equal" allowBlank="1" showInputMessage="1" showErrorMessage="1" errorTitle="För många tecken" error="Ange färre tecken (max 8 siffror)_x000a__x000a_Too many digits (max 8 digits)" promptTitle="Customs number" prompt="8-digit customs number" sqref="G5:G204" xr:uid="{DC2941FA-46A1-4087-B320-0950235896F8}">
      <formula1>8</formula1>
    </dataValidation>
    <dataValidation allowBlank="1" showInputMessage="1" showErrorMessage="1" promptTitle="Supplier item number " prompt="Supplier item number specified when purchasing from you_x000a__x000a_[Supplier-specific]" sqref="F5:F204" xr:uid="{F7FA2B8B-3DF5-4DC8-B3FE-3F904319AAA8}"/>
    <dataValidation type="whole" allowBlank="1" showInputMessage="1" showErrorMessage="1" errorTitle="Fel inmatning" error="Ange numeriskt värdet_x000a__x000a_Ex: 100 " promptTitle="Shelf life - Unopened" prompt="Refers to the total shelf life of the product_x000a__x000a_Enter number of days_x000a_E.g. 100 " sqref="K5" xr:uid="{26A0D61D-C169-458D-8B42-49A7CA00C265}">
      <formula1>0</formula1>
      <formula2>10000</formula2>
    </dataValidation>
    <dataValidation type="whole" allowBlank="1" showInputMessage="1" showErrorMessage="1" errorTitle="Fel inmatning" error="Ange numeriskt värde_x000a_" promptTitle="Shelf life - Opened" prompt="Refers to the shelf life of the product when opened_x000a__x000a_Enter number of days_x000a_E.g. 100" sqref="L5" xr:uid="{39D44402-FE2E-45C0-ACB0-FA230984F9BF}">
      <formula1>0</formula1>
      <formula2>100000</formula2>
    </dataValidation>
    <dataValidation type="whole" allowBlank="1" showInputMessage="1" showErrorMessage="1" errorTitle="Fel inmatning" error="Ange numeriskt värdet_x000a__x000a_Ex: 100 " promptTitle="Shelf life" prompt="Refers to the total shelf life of the product_x000a_Enter number of days_x000a__x000a_E.g. 100 " sqref="K6:K204" xr:uid="{FB046C4B-4F4C-493D-9122-5BD051DA8847}">
      <formula1>0</formula1>
      <formula2>10000</formula2>
    </dataValidation>
    <dataValidation type="whole" allowBlank="1" showInputMessage="1" showErrorMessage="1" errorTitle="Fel inmatning" error="Ange numeriskt värde_x000a_" promptTitle="Self life - Openend" prompt="Refers to the self life of the article when opened_x000a__x000a_Entered in number of days_x000a_E.g. 100" sqref="L6:L204" xr:uid="{F2E4484A-495D-422C-9106-9B142BED07E5}">
      <formula1>0</formula1>
      <formula2>100000</formula2>
    </dataValidation>
  </dataValidations>
  <hyperlinks>
    <hyperlink ref="J1:J3" r:id="rId1" display="Info - Säkerhetsblad " xr:uid="{F62D90A6-E6B4-4AFD-9E02-9FB746075F93}"/>
  </hyperlinks>
  <pageMargins left="0.7" right="0.7" top="0.75" bottom="0.75" header="0.3" footer="0.3"/>
  <pageSetup paperSize="9" scale="29" orientation="portrait" verticalDpi="300" r:id="rId2"/>
  <extLst>
    <ext xmlns:x14="http://schemas.microsoft.com/office/spreadsheetml/2009/9/main" uri="{CCE6A557-97BC-4b89-ADB6-D9C93CAAB3DF}">
      <x14:dataValidations xmlns:xm="http://schemas.microsoft.com/office/excel/2006/main" xWindow="374" yWindow="693" count="4">
        <x14:dataValidation type="list" allowBlank="1" showInputMessage="1" showErrorMessage="1" promptTitle="Storage conditions - Temperature" prompt="0 = No conditions_x000a_1 = 2-8°C _x000a_5 = 2-8°C NOT refrigerated on delivery" xr:uid="{8928FF17-DEB7-4F5D-879F-2C03212348A0}">
          <x14:formula1>
            <xm:f>Tabeller!$J$3:$J$6</xm:f>
          </x14:formula1>
          <xm:sqref>I5:I204</xm:sqref>
        </x14:dataValidation>
        <x14:dataValidation type="list" allowBlank="1" showInputMessage="1" showErrorMessage="1" promptTitle="Country of origin" prompt="Enter country code for where the product was put together" xr:uid="{0187DBE2-5A25-46FE-9077-CB42FC52C66D}">
          <x14:formula1>
            <xm:f>Tabeller!$AH$3:$AH$243</xm:f>
          </x14:formula1>
          <xm:sqref>H5:H204</xm:sqref>
        </x14:dataValidation>
        <x14:dataValidation type="list" allowBlank="1" showInputMessage="1" showErrorMessage="1" promptTitle="Storage conditions -" prompt="Dangerous goods _x000a__x000a_0 = Not applicable_x000a_1 = Other UN-numbers_x000a_3 = Aerosol (UN-1950)_x000a__x000a_NOTE: A Safety Data Sheet must be sent to Apotek Hjärtat if value is specified (1,3) _x000a_" xr:uid="{9D0DE45C-4752-4A78-8BE2-588099161A51}">
          <x14:formula1>
            <xm:f>Tabeller!$K$3:$K$6</xm:f>
          </x14:formula1>
          <xm:sqref>J6:J204</xm:sqref>
        </x14:dataValidation>
        <x14:dataValidation type="list" allowBlank="1" showInputMessage="1" showErrorMessage="1" promptTitle="Storage conditions -" prompt="Dangerous goods _x000a__x000a_0 = Not applicable_x000a_2 = Other UN-numbers_x000a_3 = Aerosol (UN-1950)_x000a__x000a_NOTE: A Safety Data Sheet must be sent to Apotek Hjärtat if value is specified (1,3) _x000a_" xr:uid="{4578C772-0CB5-4CF1-9E67-F2DCCB171BE6}">
          <x14:formula1>
            <xm:f>Tabeller!$K$3:$K$6</xm:f>
          </x14:formula1>
          <xm:sqref>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64CF-4441-42EA-A3CA-D832C6237F84}">
  <sheetPr codeName="Sheet3">
    <tabColor theme="0"/>
  </sheetPr>
  <dimension ref="A1:AA204"/>
  <sheetViews>
    <sheetView showGridLines="0" zoomScale="90" zoomScaleNormal="90" zoomScaleSheetLayoutView="90" workbookViewId="0">
      <pane xSplit="3" topLeftCell="H1" activePane="topRight" state="frozen"/>
      <selection activeCell="C2" sqref="C2"/>
      <selection pane="topRight" activeCell="L5" sqref="L5"/>
    </sheetView>
  </sheetViews>
  <sheetFormatPr defaultColWidth="8.85546875" defaultRowHeight="15" x14ac:dyDescent="0.25"/>
  <cols>
    <col min="1" max="1" width="4.5703125" style="80" bestFit="1" customWidth="1"/>
    <col min="2" max="2" width="9.5703125" style="80" customWidth="1"/>
    <col min="3" max="3" width="72.140625" style="40" customWidth="1"/>
    <col min="4" max="4" width="20.42578125" bestFit="1" customWidth="1"/>
    <col min="5" max="5" width="15.140625" bestFit="1" customWidth="1"/>
    <col min="6" max="6" width="11" bestFit="1" customWidth="1"/>
    <col min="7" max="7" width="13" bestFit="1" customWidth="1"/>
    <col min="8" max="8" width="21.85546875" style="1" bestFit="1" customWidth="1"/>
    <col min="9" max="9" width="19" style="334" bestFit="1" customWidth="1"/>
    <col min="10" max="10" width="22.7109375" style="1" bestFit="1" customWidth="1"/>
    <col min="11" max="11" width="21.7109375" style="1" bestFit="1" customWidth="1"/>
    <col min="12" max="12" width="22.28515625" style="1" bestFit="1" customWidth="1"/>
    <col min="13" max="14" width="22.28515625" style="1" customWidth="1"/>
    <col min="15" max="15" width="3.28515625" style="413" customWidth="1"/>
    <col min="16" max="16" width="37.42578125" customWidth="1"/>
    <col min="17" max="17" width="40.140625" customWidth="1"/>
    <col min="18" max="18" width="19.85546875" bestFit="1" customWidth="1"/>
    <col min="19" max="19" width="46.140625" bestFit="1" customWidth="1"/>
    <col min="20" max="20" width="33" customWidth="1"/>
    <col min="21" max="21" width="44.28515625" bestFit="1" customWidth="1"/>
    <col min="22" max="22" width="7.140625" customWidth="1"/>
    <col min="23" max="23" width="3.42578125" customWidth="1"/>
    <col min="24" max="24" width="8.85546875" customWidth="1"/>
  </cols>
  <sheetData>
    <row r="1" spans="1:27" s="40" customFormat="1" ht="21.75" customHeight="1" x14ac:dyDescent="0.25">
      <c r="A1" s="606" t="s">
        <v>12</v>
      </c>
      <c r="B1" s="606"/>
      <c r="C1" s="607"/>
      <c r="D1" s="591" t="s">
        <v>37</v>
      </c>
      <c r="E1" s="608" t="s">
        <v>38</v>
      </c>
      <c r="F1" s="591" t="s">
        <v>39</v>
      </c>
      <c r="G1" s="575" t="s">
        <v>40</v>
      </c>
      <c r="H1" s="605" t="s">
        <v>41</v>
      </c>
      <c r="I1" s="595" t="s">
        <v>42</v>
      </c>
      <c r="J1" s="596" t="s">
        <v>43</v>
      </c>
      <c r="K1" s="597"/>
      <c r="L1" s="598"/>
      <c r="M1" s="595" t="s">
        <v>44</v>
      </c>
      <c r="N1" s="595" t="s">
        <v>44</v>
      </c>
      <c r="O1" s="410"/>
      <c r="P1" s="593" t="s">
        <v>45</v>
      </c>
      <c r="Q1" s="594"/>
      <c r="R1" s="594"/>
      <c r="S1" s="594"/>
      <c r="T1" s="594"/>
      <c r="U1"/>
      <c r="V1"/>
      <c r="W1"/>
    </row>
    <row r="2" spans="1:27" s="37" customFormat="1" ht="22.5" customHeight="1" x14ac:dyDescent="0.25">
      <c r="A2" s="590" t="s">
        <v>21</v>
      </c>
      <c r="B2" s="590"/>
      <c r="C2" s="537"/>
      <c r="D2" s="609"/>
      <c r="E2" s="609"/>
      <c r="F2" s="609"/>
      <c r="G2" s="576"/>
      <c r="H2" s="595"/>
      <c r="I2" s="595"/>
      <c r="J2" s="599"/>
      <c r="K2" s="600"/>
      <c r="L2" s="601"/>
      <c r="M2" s="595"/>
      <c r="N2" s="595"/>
      <c r="O2" s="410"/>
      <c r="P2" s="591" t="s">
        <v>46</v>
      </c>
      <c r="Q2" s="591" t="s">
        <v>47</v>
      </c>
      <c r="R2" s="591" t="s">
        <v>48</v>
      </c>
      <c r="S2" s="591" t="s">
        <v>49</v>
      </c>
      <c r="T2" s="591" t="s">
        <v>50</v>
      </c>
      <c r="U2"/>
      <c r="V2"/>
      <c r="W2"/>
    </row>
    <row r="3" spans="1:27" s="14" customFormat="1" ht="22.5" customHeight="1" x14ac:dyDescent="0.25">
      <c r="A3" s="590" t="s">
        <v>22</v>
      </c>
      <c r="B3" s="590"/>
      <c r="C3" s="537"/>
      <c r="D3" s="592"/>
      <c r="E3" s="592"/>
      <c r="F3" s="592"/>
      <c r="G3" s="577"/>
      <c r="H3" s="595"/>
      <c r="I3" s="595"/>
      <c r="J3" s="602"/>
      <c r="K3" s="603"/>
      <c r="L3" s="604"/>
      <c r="M3" s="595"/>
      <c r="N3" s="595"/>
      <c r="O3" s="410"/>
      <c r="P3" s="592"/>
      <c r="Q3" s="592"/>
      <c r="R3" s="592"/>
      <c r="S3" s="592"/>
      <c r="T3" s="592"/>
      <c r="U3"/>
      <c r="V3"/>
      <c r="W3"/>
    </row>
    <row r="4" spans="1:27" s="57" customFormat="1" ht="156.6" customHeight="1" x14ac:dyDescent="0.25">
      <c r="A4" s="103" t="s">
        <v>23</v>
      </c>
      <c r="B4" s="103" t="s">
        <v>24</v>
      </c>
      <c r="C4" s="406"/>
      <c r="D4" s="406" t="s">
        <v>51</v>
      </c>
      <c r="E4" s="406" t="s">
        <v>52</v>
      </c>
      <c r="F4" s="406" t="s">
        <v>53</v>
      </c>
      <c r="G4" s="406" t="s">
        <v>54</v>
      </c>
      <c r="H4" s="414" t="s">
        <v>55</v>
      </c>
      <c r="I4" s="423" t="s">
        <v>56</v>
      </c>
      <c r="J4" s="414" t="s">
        <v>57</v>
      </c>
      <c r="K4" s="414" t="s">
        <v>58</v>
      </c>
      <c r="L4" s="414" t="s">
        <v>59</v>
      </c>
      <c r="M4" s="414" t="s">
        <v>60</v>
      </c>
      <c r="N4" s="414" t="s">
        <v>61</v>
      </c>
      <c r="O4" s="411"/>
      <c r="P4" s="406" t="s">
        <v>62</v>
      </c>
      <c r="Q4" s="406" t="s">
        <v>63</v>
      </c>
      <c r="R4" s="406" t="s">
        <v>64</v>
      </c>
      <c r="S4" s="406" t="s">
        <v>65</v>
      </c>
      <c r="T4" s="406" t="s">
        <v>66</v>
      </c>
      <c r="U4"/>
      <c r="V4"/>
      <c r="W4"/>
      <c r="AA4" s="40"/>
    </row>
    <row r="5" spans="1:27" s="7" customFormat="1" x14ac:dyDescent="0.25">
      <c r="A5" s="361">
        <v>1</v>
      </c>
      <c r="B5" s="520">
        <f>'APH KIC KIA PC'!D5</f>
        <v>0</v>
      </c>
      <c r="C5" s="519" t="str">
        <f>IF('1. Artikeldata Grund'!$D5="","", '1. Artikeldata Grund'!$D5&amp;" - "&amp;'1. Artikeldata Grund'!$E5)</f>
        <v/>
      </c>
      <c r="D5" s="290"/>
      <c r="E5" s="366"/>
      <c r="F5" s="363" t="s">
        <v>36</v>
      </c>
      <c r="G5" s="363" t="s">
        <v>36</v>
      </c>
      <c r="H5" s="364" t="s">
        <v>36</v>
      </c>
      <c r="I5" s="367"/>
      <c r="J5" s="289" t="s">
        <v>36</v>
      </c>
      <c r="K5" s="290" t="s">
        <v>36</v>
      </c>
      <c r="L5" s="289" t="s">
        <v>36</v>
      </c>
      <c r="M5" s="289" t="s">
        <v>36</v>
      </c>
      <c r="N5" s="289" t="s">
        <v>36</v>
      </c>
      <c r="O5" s="412"/>
      <c r="P5" s="289"/>
      <c r="Q5" s="289"/>
      <c r="R5" s="292"/>
      <c r="S5" s="289"/>
      <c r="T5" s="364"/>
      <c r="U5" s="517" t="str">
        <f>IF(V5=TRUE,"OBS! Ange färre tecken! / Note! Enter fewer characters!","")</f>
        <v/>
      </c>
      <c r="V5" s="518" t="b">
        <f>OR(LEN(P5)&gt;30,LEN(Q5)&gt;33,LEN(R5)&gt;25,LEN(S5)&gt;125,LEN(T5)&gt;82)</f>
        <v>0</v>
      </c>
      <c r="W5"/>
    </row>
    <row r="6" spans="1:27" s="7" customFormat="1" x14ac:dyDescent="0.25">
      <c r="A6" s="104">
        <v>2</v>
      </c>
      <c r="B6" s="521">
        <f>'APH KIC KIA PC'!D6</f>
        <v>0</v>
      </c>
      <c r="C6" s="519" t="str">
        <f>IF('1. Artikeldata Grund'!$D6="","", '1. Artikeldata Grund'!$D6&amp;" - "&amp;'1. Artikeldata Grund'!$E6)</f>
        <v/>
      </c>
      <c r="D6" s="290"/>
      <c r="E6" s="279"/>
      <c r="F6" s="363" t="s">
        <v>36</v>
      </c>
      <c r="G6" s="363" t="s">
        <v>36</v>
      </c>
      <c r="H6" s="364" t="s">
        <v>36</v>
      </c>
      <c r="I6" s="407"/>
      <c r="J6" s="289" t="s">
        <v>36</v>
      </c>
      <c r="K6" s="290" t="s">
        <v>36</v>
      </c>
      <c r="L6" s="289" t="s">
        <v>36</v>
      </c>
      <c r="M6" s="289" t="s">
        <v>36</v>
      </c>
      <c r="N6" s="289" t="s">
        <v>36</v>
      </c>
      <c r="O6" s="412"/>
      <c r="P6" s="289"/>
      <c r="Q6" s="289"/>
      <c r="R6" s="364"/>
      <c r="S6" s="289"/>
      <c r="T6" s="289"/>
      <c r="U6" s="517" t="str">
        <f t="shared" ref="U6:U69" si="0">IF(V6=TRUE,"OBS! Ange färre tecken! / Note! Enter fewer characters","")</f>
        <v/>
      </c>
      <c r="V6" s="518" t="b">
        <f t="shared" ref="V6:V69" si="1">OR(LEN(P6)&gt;30,LEN(Q6)&gt;33,LEN(R6)&gt;25,LEN(S6)&gt;125,LEN(T6)&gt;82)</f>
        <v>0</v>
      </c>
      <c r="W6"/>
    </row>
    <row r="7" spans="1:27" s="7" customFormat="1" x14ac:dyDescent="0.25">
      <c r="A7" s="104">
        <v>3</v>
      </c>
      <c r="B7" s="521">
        <f>'APH KIC KIA PC'!D7</f>
        <v>0</v>
      </c>
      <c r="C7" s="519" t="str">
        <f>IF('1. Artikeldata Grund'!$D7="","", '1. Artikeldata Grund'!$D7&amp;" - "&amp;'1. Artikeldata Grund'!$E7)</f>
        <v/>
      </c>
      <c r="D7" s="290"/>
      <c r="E7" s="279"/>
      <c r="F7" s="363" t="s">
        <v>36</v>
      </c>
      <c r="G7" s="363" t="s">
        <v>36</v>
      </c>
      <c r="H7" s="364" t="s">
        <v>36</v>
      </c>
      <c r="I7" s="407"/>
      <c r="J7" s="289" t="s">
        <v>36</v>
      </c>
      <c r="K7" s="290" t="s">
        <v>36</v>
      </c>
      <c r="L7" s="289" t="s">
        <v>36</v>
      </c>
      <c r="M7" s="289" t="s">
        <v>36</v>
      </c>
      <c r="N7" s="289" t="s">
        <v>36</v>
      </c>
      <c r="O7" s="412"/>
      <c r="P7" s="289"/>
      <c r="Q7" s="289"/>
      <c r="R7" s="364"/>
      <c r="S7" s="364"/>
      <c r="T7" s="289"/>
      <c r="U7" s="517" t="str">
        <f t="shared" si="0"/>
        <v/>
      </c>
      <c r="V7" s="518" t="b">
        <f t="shared" si="1"/>
        <v>0</v>
      </c>
      <c r="W7"/>
    </row>
    <row r="8" spans="1:27" s="7" customFormat="1" x14ac:dyDescent="0.25">
      <c r="A8" s="104">
        <v>4</v>
      </c>
      <c r="B8" s="521">
        <f>'APH KIC KIA PC'!D8</f>
        <v>0</v>
      </c>
      <c r="C8" s="519" t="str">
        <f>IF('1. Artikeldata Grund'!$D8="","", '1. Artikeldata Grund'!$D8&amp;" - "&amp;'1. Artikeldata Grund'!$E8)</f>
        <v/>
      </c>
      <c r="D8" s="290"/>
      <c r="E8" s="279"/>
      <c r="F8" s="363" t="s">
        <v>36</v>
      </c>
      <c r="G8" s="363" t="s">
        <v>36</v>
      </c>
      <c r="H8" s="364" t="s">
        <v>36</v>
      </c>
      <c r="I8" s="407"/>
      <c r="J8" s="289" t="s">
        <v>36</v>
      </c>
      <c r="K8" s="290" t="s">
        <v>36</v>
      </c>
      <c r="L8" s="289" t="s">
        <v>36</v>
      </c>
      <c r="M8" s="289" t="s">
        <v>36</v>
      </c>
      <c r="N8" s="289" t="s">
        <v>36</v>
      </c>
      <c r="O8" s="412"/>
      <c r="P8" s="289"/>
      <c r="Q8" s="289"/>
      <c r="R8" s="364"/>
      <c r="S8" s="364"/>
      <c r="T8" s="289"/>
      <c r="U8" s="517" t="str">
        <f t="shared" si="0"/>
        <v/>
      </c>
      <c r="V8" s="518" t="b">
        <f t="shared" si="1"/>
        <v>0</v>
      </c>
      <c r="W8"/>
    </row>
    <row r="9" spans="1:27" s="7" customFormat="1" x14ac:dyDescent="0.25">
      <c r="A9" s="104">
        <v>5</v>
      </c>
      <c r="B9" s="521">
        <f>'APH KIC KIA PC'!D9</f>
        <v>0</v>
      </c>
      <c r="C9" s="519" t="str">
        <f>IF('1. Artikeldata Grund'!$D9="","", '1. Artikeldata Grund'!$D9&amp;" - "&amp;'1. Artikeldata Grund'!$E9)</f>
        <v/>
      </c>
      <c r="D9" s="290"/>
      <c r="E9" s="279"/>
      <c r="F9" s="363" t="s">
        <v>36</v>
      </c>
      <c r="G9" s="363" t="s">
        <v>36</v>
      </c>
      <c r="H9" s="364" t="s">
        <v>36</v>
      </c>
      <c r="I9" s="407"/>
      <c r="J9" s="289" t="s">
        <v>36</v>
      </c>
      <c r="K9" s="290" t="s">
        <v>36</v>
      </c>
      <c r="L9" s="289" t="s">
        <v>36</v>
      </c>
      <c r="M9" s="289" t="s">
        <v>36</v>
      </c>
      <c r="N9" s="289" t="s">
        <v>36</v>
      </c>
      <c r="O9" s="412"/>
      <c r="P9" s="289"/>
      <c r="Q9" s="289"/>
      <c r="R9" s="364"/>
      <c r="S9" s="364"/>
      <c r="T9" s="289"/>
      <c r="U9" s="517" t="str">
        <f t="shared" si="0"/>
        <v/>
      </c>
      <c r="V9" s="518" t="b">
        <f t="shared" si="1"/>
        <v>0</v>
      </c>
      <c r="W9"/>
    </row>
    <row r="10" spans="1:27" s="7" customFormat="1" x14ac:dyDescent="0.25">
      <c r="A10" s="104">
        <v>6</v>
      </c>
      <c r="B10" s="521">
        <f>'APH KIC KIA PC'!D10</f>
        <v>0</v>
      </c>
      <c r="C10" s="519" t="str">
        <f>IF('1. Artikeldata Grund'!$D10="","", '1. Artikeldata Grund'!$D10&amp;" - "&amp;'1. Artikeldata Grund'!$E10)</f>
        <v/>
      </c>
      <c r="D10" s="290"/>
      <c r="E10" s="279"/>
      <c r="F10" s="363" t="s">
        <v>36</v>
      </c>
      <c r="G10" s="363" t="s">
        <v>36</v>
      </c>
      <c r="H10" s="364" t="s">
        <v>36</v>
      </c>
      <c r="I10" s="407"/>
      <c r="J10" s="289" t="s">
        <v>36</v>
      </c>
      <c r="K10" s="290" t="s">
        <v>36</v>
      </c>
      <c r="L10" s="289" t="s">
        <v>36</v>
      </c>
      <c r="M10" s="289" t="s">
        <v>36</v>
      </c>
      <c r="N10" s="289" t="s">
        <v>36</v>
      </c>
      <c r="O10" s="412"/>
      <c r="P10" s="289"/>
      <c r="Q10" s="289"/>
      <c r="R10" s="364"/>
      <c r="S10" s="364"/>
      <c r="T10" s="289"/>
      <c r="U10" s="517" t="str">
        <f t="shared" si="0"/>
        <v/>
      </c>
      <c r="V10" s="518" t="b">
        <f t="shared" si="1"/>
        <v>0</v>
      </c>
      <c r="W10"/>
    </row>
    <row r="11" spans="1:27" s="7" customFormat="1" x14ac:dyDescent="0.25">
      <c r="A11" s="104">
        <v>7</v>
      </c>
      <c r="B11" s="521">
        <f>'APH KIC KIA PC'!D11</f>
        <v>0</v>
      </c>
      <c r="C11" s="519" t="str">
        <f>IF('1. Artikeldata Grund'!$D11="","", '1. Artikeldata Grund'!$D11&amp;" - "&amp;'1. Artikeldata Grund'!$E11)</f>
        <v/>
      </c>
      <c r="D11" s="290"/>
      <c r="E11" s="279"/>
      <c r="F11" s="363" t="s">
        <v>36</v>
      </c>
      <c r="G11" s="363" t="s">
        <v>36</v>
      </c>
      <c r="H11" s="364" t="s">
        <v>36</v>
      </c>
      <c r="I11" s="407"/>
      <c r="J11" s="289" t="s">
        <v>36</v>
      </c>
      <c r="K11" s="290" t="s">
        <v>36</v>
      </c>
      <c r="L11" s="289" t="s">
        <v>36</v>
      </c>
      <c r="M11" s="289" t="s">
        <v>36</v>
      </c>
      <c r="N11" s="289" t="s">
        <v>36</v>
      </c>
      <c r="O11" s="412"/>
      <c r="P11" s="289"/>
      <c r="Q11" s="289"/>
      <c r="R11" s="364"/>
      <c r="S11" s="364"/>
      <c r="T11" s="289"/>
      <c r="U11" s="517" t="str">
        <f t="shared" si="0"/>
        <v/>
      </c>
      <c r="V11" s="518" t="b">
        <f t="shared" si="1"/>
        <v>0</v>
      </c>
      <c r="W11"/>
    </row>
    <row r="12" spans="1:27" s="7" customFormat="1" x14ac:dyDescent="0.25">
      <c r="A12" s="104">
        <v>8</v>
      </c>
      <c r="B12" s="521">
        <f>'APH KIC KIA PC'!D12</f>
        <v>0</v>
      </c>
      <c r="C12" s="519" t="str">
        <f>IF('1. Artikeldata Grund'!$D12="","", '1. Artikeldata Grund'!$D12&amp;" - "&amp;'1. Artikeldata Grund'!$E12)</f>
        <v/>
      </c>
      <c r="D12" s="290"/>
      <c r="E12" s="279"/>
      <c r="F12" s="363" t="s">
        <v>36</v>
      </c>
      <c r="G12" s="363" t="s">
        <v>36</v>
      </c>
      <c r="H12" s="364" t="s">
        <v>36</v>
      </c>
      <c r="I12" s="407"/>
      <c r="J12" s="289" t="s">
        <v>36</v>
      </c>
      <c r="K12" s="290" t="s">
        <v>36</v>
      </c>
      <c r="L12" s="289" t="s">
        <v>36</v>
      </c>
      <c r="M12" s="289" t="s">
        <v>36</v>
      </c>
      <c r="N12" s="289" t="s">
        <v>36</v>
      </c>
      <c r="O12" s="412"/>
      <c r="P12" s="289"/>
      <c r="Q12" s="289"/>
      <c r="R12" s="364"/>
      <c r="S12" s="364"/>
      <c r="T12" s="289"/>
      <c r="U12" s="517" t="str">
        <f t="shared" si="0"/>
        <v/>
      </c>
      <c r="V12" s="518" t="b">
        <f t="shared" si="1"/>
        <v>0</v>
      </c>
      <c r="W12"/>
    </row>
    <row r="13" spans="1:27" s="7" customFormat="1" x14ac:dyDescent="0.25">
      <c r="A13" s="104">
        <v>9</v>
      </c>
      <c r="B13" s="521">
        <f>'APH KIC KIA PC'!D13</f>
        <v>0</v>
      </c>
      <c r="C13" s="519" t="str">
        <f>IF('1. Artikeldata Grund'!$D13="","", '1. Artikeldata Grund'!$D13&amp;" - "&amp;'1. Artikeldata Grund'!$E13)</f>
        <v/>
      </c>
      <c r="D13" s="290"/>
      <c r="E13" s="279"/>
      <c r="F13" s="363" t="s">
        <v>36</v>
      </c>
      <c r="G13" s="363" t="s">
        <v>36</v>
      </c>
      <c r="H13" s="289" t="s">
        <v>36</v>
      </c>
      <c r="I13" s="407"/>
      <c r="J13" s="289" t="s">
        <v>36</v>
      </c>
      <c r="K13" s="290" t="s">
        <v>36</v>
      </c>
      <c r="L13" s="289" t="s">
        <v>36</v>
      </c>
      <c r="M13" s="289" t="s">
        <v>36</v>
      </c>
      <c r="N13" s="289" t="s">
        <v>36</v>
      </c>
      <c r="O13" s="412"/>
      <c r="P13" s="289"/>
      <c r="Q13" s="289"/>
      <c r="R13" s="364"/>
      <c r="S13" s="289"/>
      <c r="T13" s="289"/>
      <c r="U13" s="517" t="str">
        <f t="shared" si="0"/>
        <v/>
      </c>
      <c r="V13" s="518" t="b">
        <f t="shared" si="1"/>
        <v>0</v>
      </c>
      <c r="W13"/>
    </row>
    <row r="14" spans="1:27" s="7" customFormat="1" x14ac:dyDescent="0.25">
      <c r="A14" s="104">
        <v>10</v>
      </c>
      <c r="B14" s="521">
        <f>'APH KIC KIA PC'!D14</f>
        <v>0</v>
      </c>
      <c r="C14" s="519" t="str">
        <f>IF('1. Artikeldata Grund'!$D14="","", '1. Artikeldata Grund'!$D14&amp;" - "&amp;'1. Artikeldata Grund'!$E14)</f>
        <v/>
      </c>
      <c r="D14" s="290"/>
      <c r="E14" s="279"/>
      <c r="F14" s="363" t="s">
        <v>36</v>
      </c>
      <c r="G14" s="363" t="s">
        <v>36</v>
      </c>
      <c r="H14" s="289" t="s">
        <v>36</v>
      </c>
      <c r="I14" s="407"/>
      <c r="J14" s="289" t="s">
        <v>36</v>
      </c>
      <c r="K14" s="290" t="s">
        <v>36</v>
      </c>
      <c r="L14" s="289" t="s">
        <v>36</v>
      </c>
      <c r="M14" s="289" t="s">
        <v>36</v>
      </c>
      <c r="N14" s="289" t="s">
        <v>36</v>
      </c>
      <c r="O14" s="412"/>
      <c r="P14" s="289"/>
      <c r="Q14" s="289"/>
      <c r="R14" s="364"/>
      <c r="S14" s="289"/>
      <c r="T14" s="289"/>
      <c r="U14" s="517" t="str">
        <f t="shared" si="0"/>
        <v/>
      </c>
      <c r="V14" s="518" t="b">
        <f t="shared" si="1"/>
        <v>0</v>
      </c>
      <c r="W14"/>
    </row>
    <row r="15" spans="1:27" s="7" customFormat="1" x14ac:dyDescent="0.25">
      <c r="A15" s="104">
        <v>11</v>
      </c>
      <c r="B15" s="521">
        <f>'APH KIC KIA PC'!D15</f>
        <v>0</v>
      </c>
      <c r="C15" s="519" t="str">
        <f>IF('1. Artikeldata Grund'!$D15="","", '1. Artikeldata Grund'!$D15&amp;" - "&amp;'1. Artikeldata Grund'!$E15)</f>
        <v/>
      </c>
      <c r="D15" s="290"/>
      <c r="E15" s="279"/>
      <c r="F15" s="363" t="s">
        <v>36</v>
      </c>
      <c r="G15" s="363" t="s">
        <v>36</v>
      </c>
      <c r="H15" s="289" t="s">
        <v>36</v>
      </c>
      <c r="I15" s="407"/>
      <c r="J15" s="289" t="s">
        <v>36</v>
      </c>
      <c r="K15" s="290" t="s">
        <v>36</v>
      </c>
      <c r="L15" s="289" t="s">
        <v>36</v>
      </c>
      <c r="M15" s="289" t="s">
        <v>36</v>
      </c>
      <c r="N15" s="289" t="s">
        <v>36</v>
      </c>
      <c r="O15" s="412"/>
      <c r="P15" s="289"/>
      <c r="Q15" s="289"/>
      <c r="R15" s="364"/>
      <c r="S15" s="289"/>
      <c r="T15" s="289"/>
      <c r="U15" s="517" t="str">
        <f t="shared" si="0"/>
        <v/>
      </c>
      <c r="V15" s="518" t="b">
        <f t="shared" si="1"/>
        <v>0</v>
      </c>
      <c r="W15"/>
    </row>
    <row r="16" spans="1:27" s="7" customFormat="1" x14ac:dyDescent="0.25">
      <c r="A16" s="104">
        <v>12</v>
      </c>
      <c r="B16" s="521">
        <f>'APH KIC KIA PC'!D16</f>
        <v>0</v>
      </c>
      <c r="C16" s="519" t="str">
        <f>IF('1. Artikeldata Grund'!$D16="","", '1. Artikeldata Grund'!$D16&amp;" - "&amp;'1. Artikeldata Grund'!$E16)</f>
        <v/>
      </c>
      <c r="D16" s="290"/>
      <c r="E16" s="279"/>
      <c r="F16" s="363" t="s">
        <v>36</v>
      </c>
      <c r="G16" s="363" t="s">
        <v>36</v>
      </c>
      <c r="H16" s="289" t="s">
        <v>36</v>
      </c>
      <c r="I16" s="407"/>
      <c r="J16" s="289" t="s">
        <v>36</v>
      </c>
      <c r="K16" s="290" t="s">
        <v>36</v>
      </c>
      <c r="L16" s="289" t="s">
        <v>36</v>
      </c>
      <c r="M16" s="289" t="s">
        <v>36</v>
      </c>
      <c r="N16" s="289" t="s">
        <v>36</v>
      </c>
      <c r="O16" s="412"/>
      <c r="P16" s="289"/>
      <c r="Q16" s="289"/>
      <c r="R16" s="364"/>
      <c r="S16" s="289"/>
      <c r="T16" s="289"/>
      <c r="U16" s="517" t="str">
        <f t="shared" si="0"/>
        <v/>
      </c>
      <c r="V16" s="518" t="b">
        <f t="shared" si="1"/>
        <v>0</v>
      </c>
      <c r="W16"/>
    </row>
    <row r="17" spans="1:23" s="7" customFormat="1" x14ac:dyDescent="0.25">
      <c r="A17" s="104">
        <v>13</v>
      </c>
      <c r="B17" s="521">
        <f>'APH KIC KIA PC'!D17</f>
        <v>0</v>
      </c>
      <c r="C17" s="519" t="str">
        <f>IF('1. Artikeldata Grund'!$D17="","", '1. Artikeldata Grund'!$D17&amp;" - "&amp;'1. Artikeldata Grund'!$E17)</f>
        <v/>
      </c>
      <c r="D17" s="290"/>
      <c r="E17" s="279"/>
      <c r="F17" s="363" t="s">
        <v>36</v>
      </c>
      <c r="G17" s="363" t="s">
        <v>36</v>
      </c>
      <c r="H17" s="289" t="s">
        <v>36</v>
      </c>
      <c r="I17" s="407"/>
      <c r="J17" s="289" t="s">
        <v>36</v>
      </c>
      <c r="K17" s="290" t="s">
        <v>36</v>
      </c>
      <c r="L17" s="289" t="s">
        <v>36</v>
      </c>
      <c r="M17" s="289" t="s">
        <v>36</v>
      </c>
      <c r="N17" s="289" t="s">
        <v>36</v>
      </c>
      <c r="O17" s="412"/>
      <c r="P17" s="289"/>
      <c r="Q17" s="289"/>
      <c r="R17" s="364"/>
      <c r="S17" s="289"/>
      <c r="T17" s="289"/>
      <c r="U17" s="517" t="str">
        <f t="shared" si="0"/>
        <v/>
      </c>
      <c r="V17" s="518" t="b">
        <f t="shared" si="1"/>
        <v>0</v>
      </c>
      <c r="W17"/>
    </row>
    <row r="18" spans="1:23" s="7" customFormat="1" x14ac:dyDescent="0.25">
      <c r="A18" s="104">
        <v>14</v>
      </c>
      <c r="B18" s="521">
        <f>'APH KIC KIA PC'!D18</f>
        <v>0</v>
      </c>
      <c r="C18" s="519" t="str">
        <f>IF('1. Artikeldata Grund'!$D18="","", '1. Artikeldata Grund'!$D18&amp;" - "&amp;'1. Artikeldata Grund'!$E18)</f>
        <v/>
      </c>
      <c r="D18" s="290"/>
      <c r="E18" s="279"/>
      <c r="F18" s="363" t="s">
        <v>36</v>
      </c>
      <c r="G18" s="363" t="s">
        <v>36</v>
      </c>
      <c r="H18" s="289" t="s">
        <v>36</v>
      </c>
      <c r="I18" s="407"/>
      <c r="J18" s="289" t="s">
        <v>36</v>
      </c>
      <c r="K18" s="290" t="s">
        <v>36</v>
      </c>
      <c r="L18" s="289" t="s">
        <v>36</v>
      </c>
      <c r="M18" s="289" t="s">
        <v>36</v>
      </c>
      <c r="N18" s="289" t="s">
        <v>36</v>
      </c>
      <c r="O18" s="412"/>
      <c r="P18" s="289"/>
      <c r="Q18" s="289"/>
      <c r="R18" s="364"/>
      <c r="S18" s="289"/>
      <c r="T18" s="289"/>
      <c r="U18" s="517" t="str">
        <f t="shared" si="0"/>
        <v/>
      </c>
      <c r="V18" s="518" t="b">
        <f t="shared" si="1"/>
        <v>0</v>
      </c>
      <c r="W18"/>
    </row>
    <row r="19" spans="1:23" s="7" customFormat="1" x14ac:dyDescent="0.25">
      <c r="A19" s="104">
        <v>15</v>
      </c>
      <c r="B19" s="521">
        <f>'APH KIC KIA PC'!D19</f>
        <v>0</v>
      </c>
      <c r="C19" s="519" t="str">
        <f>IF('1. Artikeldata Grund'!$D19="","", '1. Artikeldata Grund'!$D19&amp;" - "&amp;'1. Artikeldata Grund'!$E19)</f>
        <v/>
      </c>
      <c r="D19" s="290"/>
      <c r="E19" s="279"/>
      <c r="F19" s="363" t="s">
        <v>36</v>
      </c>
      <c r="G19" s="363" t="s">
        <v>36</v>
      </c>
      <c r="H19" s="289" t="s">
        <v>36</v>
      </c>
      <c r="I19" s="407"/>
      <c r="J19" s="289" t="s">
        <v>36</v>
      </c>
      <c r="K19" s="290" t="s">
        <v>36</v>
      </c>
      <c r="L19" s="289" t="s">
        <v>36</v>
      </c>
      <c r="M19" s="289" t="s">
        <v>36</v>
      </c>
      <c r="N19" s="289" t="s">
        <v>36</v>
      </c>
      <c r="O19" s="412"/>
      <c r="P19" s="289"/>
      <c r="Q19" s="289"/>
      <c r="R19" s="364"/>
      <c r="S19" s="289"/>
      <c r="T19" s="289"/>
      <c r="U19" s="517" t="str">
        <f t="shared" si="0"/>
        <v/>
      </c>
      <c r="V19" s="518" t="b">
        <f t="shared" si="1"/>
        <v>0</v>
      </c>
      <c r="W19"/>
    </row>
    <row r="20" spans="1:23" s="7" customFormat="1" x14ac:dyDescent="0.25">
      <c r="A20" s="104">
        <v>16</v>
      </c>
      <c r="B20" s="521">
        <f>'APH KIC KIA PC'!D20</f>
        <v>0</v>
      </c>
      <c r="C20" s="519" t="str">
        <f>IF('1. Artikeldata Grund'!$D20="","", '1. Artikeldata Grund'!$D20&amp;" - "&amp;'1. Artikeldata Grund'!$E20)</f>
        <v/>
      </c>
      <c r="D20" s="290"/>
      <c r="E20" s="279"/>
      <c r="F20" s="363" t="s">
        <v>36</v>
      </c>
      <c r="G20" s="363" t="s">
        <v>36</v>
      </c>
      <c r="H20" s="289" t="s">
        <v>36</v>
      </c>
      <c r="I20" s="407"/>
      <c r="J20" s="289" t="s">
        <v>36</v>
      </c>
      <c r="K20" s="290" t="s">
        <v>36</v>
      </c>
      <c r="L20" s="289" t="s">
        <v>36</v>
      </c>
      <c r="M20" s="289" t="s">
        <v>36</v>
      </c>
      <c r="N20" s="289" t="s">
        <v>36</v>
      </c>
      <c r="O20" s="412"/>
      <c r="P20" s="289"/>
      <c r="Q20" s="289"/>
      <c r="R20" s="364"/>
      <c r="S20" s="289"/>
      <c r="T20" s="289"/>
      <c r="U20" s="517" t="str">
        <f t="shared" si="0"/>
        <v/>
      </c>
      <c r="V20" s="518" t="b">
        <f t="shared" si="1"/>
        <v>0</v>
      </c>
      <c r="W20"/>
    </row>
    <row r="21" spans="1:23" s="7" customFormat="1" x14ac:dyDescent="0.25">
      <c r="A21" s="104">
        <v>17</v>
      </c>
      <c r="B21" s="521">
        <f>'APH KIC KIA PC'!D21</f>
        <v>0</v>
      </c>
      <c r="C21" s="519" t="str">
        <f>IF('1. Artikeldata Grund'!$D21="","", '1. Artikeldata Grund'!$D21&amp;" - "&amp;'1. Artikeldata Grund'!$E21)</f>
        <v/>
      </c>
      <c r="D21" s="290"/>
      <c r="E21" s="279"/>
      <c r="F21" s="363" t="s">
        <v>36</v>
      </c>
      <c r="G21" s="363" t="s">
        <v>36</v>
      </c>
      <c r="H21" s="289" t="s">
        <v>36</v>
      </c>
      <c r="I21" s="407"/>
      <c r="J21" s="289" t="s">
        <v>36</v>
      </c>
      <c r="K21" s="290" t="s">
        <v>36</v>
      </c>
      <c r="L21" s="289" t="s">
        <v>36</v>
      </c>
      <c r="M21" s="289" t="s">
        <v>36</v>
      </c>
      <c r="N21" s="289" t="s">
        <v>36</v>
      </c>
      <c r="O21" s="412"/>
      <c r="P21" s="289"/>
      <c r="Q21" s="289"/>
      <c r="R21" s="364"/>
      <c r="S21" s="289"/>
      <c r="T21" s="289"/>
      <c r="U21" s="517" t="str">
        <f t="shared" si="0"/>
        <v/>
      </c>
      <c r="V21" s="518" t="b">
        <f t="shared" si="1"/>
        <v>0</v>
      </c>
      <c r="W21"/>
    </row>
    <row r="22" spans="1:23" s="7" customFormat="1" x14ac:dyDescent="0.25">
      <c r="A22" s="104">
        <v>18</v>
      </c>
      <c r="B22" s="521">
        <f>'APH KIC KIA PC'!D22</f>
        <v>0</v>
      </c>
      <c r="C22" s="519" t="str">
        <f>IF('1. Artikeldata Grund'!$D22="","", '1. Artikeldata Grund'!$D22&amp;" - "&amp;'1. Artikeldata Grund'!$E22)</f>
        <v/>
      </c>
      <c r="D22" s="290"/>
      <c r="E22" s="279"/>
      <c r="F22" s="363" t="s">
        <v>36</v>
      </c>
      <c r="G22" s="363" t="s">
        <v>36</v>
      </c>
      <c r="H22" s="289" t="s">
        <v>36</v>
      </c>
      <c r="I22" s="407"/>
      <c r="J22" s="289" t="s">
        <v>36</v>
      </c>
      <c r="K22" s="290" t="s">
        <v>36</v>
      </c>
      <c r="L22" s="289" t="s">
        <v>36</v>
      </c>
      <c r="M22" s="289" t="s">
        <v>36</v>
      </c>
      <c r="N22" s="289" t="s">
        <v>36</v>
      </c>
      <c r="O22" s="412"/>
      <c r="P22" s="289"/>
      <c r="Q22" s="289"/>
      <c r="R22" s="364"/>
      <c r="S22" s="289"/>
      <c r="T22" s="289"/>
      <c r="U22" s="517" t="str">
        <f t="shared" si="0"/>
        <v/>
      </c>
      <c r="V22" s="518" t="b">
        <f t="shared" si="1"/>
        <v>0</v>
      </c>
      <c r="W22"/>
    </row>
    <row r="23" spans="1:23" s="7" customFormat="1" x14ac:dyDescent="0.25">
      <c r="A23" s="104">
        <v>19</v>
      </c>
      <c r="B23" s="521">
        <f>'APH KIC KIA PC'!D23</f>
        <v>0</v>
      </c>
      <c r="C23" s="519" t="str">
        <f>IF('1. Artikeldata Grund'!$D23="","", '1. Artikeldata Grund'!$D23&amp;" - "&amp;'1. Artikeldata Grund'!$E23)</f>
        <v/>
      </c>
      <c r="D23" s="290"/>
      <c r="E23" s="279"/>
      <c r="F23" s="363" t="s">
        <v>36</v>
      </c>
      <c r="G23" s="363" t="s">
        <v>36</v>
      </c>
      <c r="H23" s="289" t="s">
        <v>36</v>
      </c>
      <c r="I23" s="407"/>
      <c r="J23" s="289" t="s">
        <v>36</v>
      </c>
      <c r="K23" s="290" t="s">
        <v>36</v>
      </c>
      <c r="L23" s="289" t="s">
        <v>36</v>
      </c>
      <c r="M23" s="289" t="s">
        <v>36</v>
      </c>
      <c r="N23" s="289" t="s">
        <v>36</v>
      </c>
      <c r="O23" s="412"/>
      <c r="P23" s="289"/>
      <c r="Q23" s="289"/>
      <c r="R23" s="364"/>
      <c r="S23" s="289"/>
      <c r="T23" s="289"/>
      <c r="U23" s="517" t="str">
        <f t="shared" si="0"/>
        <v/>
      </c>
      <c r="V23" s="518" t="b">
        <f t="shared" si="1"/>
        <v>0</v>
      </c>
      <c r="W23"/>
    </row>
    <row r="24" spans="1:23" s="7" customFormat="1" x14ac:dyDescent="0.25">
      <c r="A24" s="104">
        <v>20</v>
      </c>
      <c r="B24" s="521">
        <f>'APH KIC KIA PC'!D24</f>
        <v>0</v>
      </c>
      <c r="C24" s="519" t="str">
        <f>IF('1. Artikeldata Grund'!$D24="","", '1. Artikeldata Grund'!$D24&amp;" - "&amp;'1. Artikeldata Grund'!$E24)</f>
        <v/>
      </c>
      <c r="D24" s="290"/>
      <c r="E24" s="279"/>
      <c r="F24" s="363" t="s">
        <v>36</v>
      </c>
      <c r="G24" s="363" t="s">
        <v>36</v>
      </c>
      <c r="H24" s="289" t="s">
        <v>36</v>
      </c>
      <c r="I24" s="407"/>
      <c r="J24" s="289" t="s">
        <v>36</v>
      </c>
      <c r="K24" s="290" t="s">
        <v>36</v>
      </c>
      <c r="L24" s="289" t="s">
        <v>36</v>
      </c>
      <c r="M24" s="289" t="s">
        <v>36</v>
      </c>
      <c r="N24" s="289" t="s">
        <v>36</v>
      </c>
      <c r="O24" s="412"/>
      <c r="P24" s="289"/>
      <c r="Q24" s="289"/>
      <c r="R24" s="364"/>
      <c r="S24" s="289"/>
      <c r="T24" s="289"/>
      <c r="U24" s="517" t="str">
        <f t="shared" si="0"/>
        <v/>
      </c>
      <c r="V24" s="518" t="b">
        <f t="shared" si="1"/>
        <v>0</v>
      </c>
      <c r="W24"/>
    </row>
    <row r="25" spans="1:23" s="7" customFormat="1" x14ac:dyDescent="0.25">
      <c r="A25" s="104">
        <v>21</v>
      </c>
      <c r="B25" s="521">
        <f>'APH KIC KIA PC'!D25</f>
        <v>0</v>
      </c>
      <c r="C25" s="519" t="str">
        <f>IF('1. Artikeldata Grund'!$D25="","", '1. Artikeldata Grund'!$D25&amp;" - "&amp;'1. Artikeldata Grund'!$E25)</f>
        <v/>
      </c>
      <c r="D25" s="290"/>
      <c r="E25" s="279"/>
      <c r="F25" s="363" t="s">
        <v>36</v>
      </c>
      <c r="G25" s="363" t="s">
        <v>36</v>
      </c>
      <c r="H25" s="289" t="s">
        <v>36</v>
      </c>
      <c r="I25" s="407"/>
      <c r="J25" s="289" t="s">
        <v>36</v>
      </c>
      <c r="K25" s="290" t="s">
        <v>36</v>
      </c>
      <c r="L25" s="289" t="s">
        <v>36</v>
      </c>
      <c r="M25" s="289" t="s">
        <v>36</v>
      </c>
      <c r="N25" s="289" t="s">
        <v>36</v>
      </c>
      <c r="O25" s="412"/>
      <c r="P25" s="289"/>
      <c r="Q25" s="289"/>
      <c r="R25" s="364"/>
      <c r="S25" s="289"/>
      <c r="T25" s="289"/>
      <c r="U25" s="517" t="str">
        <f t="shared" si="0"/>
        <v/>
      </c>
      <c r="V25" s="518" t="b">
        <f t="shared" si="1"/>
        <v>0</v>
      </c>
      <c r="W25"/>
    </row>
    <row r="26" spans="1:23" s="7" customFormat="1" x14ac:dyDescent="0.25">
      <c r="A26" s="104">
        <v>22</v>
      </c>
      <c r="B26" s="521">
        <f>'APH KIC KIA PC'!D26</f>
        <v>0</v>
      </c>
      <c r="C26" s="519" t="str">
        <f>IF('1. Artikeldata Grund'!$D26="","", '1. Artikeldata Grund'!$D26&amp;" - "&amp;'1. Artikeldata Grund'!$E26)</f>
        <v/>
      </c>
      <c r="D26" s="290"/>
      <c r="E26" s="279"/>
      <c r="F26" s="363" t="s">
        <v>36</v>
      </c>
      <c r="G26" s="363" t="s">
        <v>36</v>
      </c>
      <c r="H26" s="289" t="s">
        <v>36</v>
      </c>
      <c r="I26" s="407"/>
      <c r="J26" s="289" t="s">
        <v>36</v>
      </c>
      <c r="K26" s="290" t="s">
        <v>36</v>
      </c>
      <c r="L26" s="289" t="s">
        <v>36</v>
      </c>
      <c r="M26" s="289" t="s">
        <v>36</v>
      </c>
      <c r="N26" s="289" t="s">
        <v>36</v>
      </c>
      <c r="O26" s="412"/>
      <c r="P26" s="289"/>
      <c r="Q26" s="289"/>
      <c r="R26" s="364"/>
      <c r="S26" s="289"/>
      <c r="T26" s="289"/>
      <c r="U26" s="517" t="str">
        <f t="shared" si="0"/>
        <v/>
      </c>
      <c r="V26" s="518" t="b">
        <f t="shared" si="1"/>
        <v>0</v>
      </c>
      <c r="W26"/>
    </row>
    <row r="27" spans="1:23" s="7" customFormat="1" x14ac:dyDescent="0.25">
      <c r="A27" s="104">
        <v>23</v>
      </c>
      <c r="B27" s="521">
        <f>'APH KIC KIA PC'!D27</f>
        <v>0</v>
      </c>
      <c r="C27" s="519" t="str">
        <f>IF('1. Artikeldata Grund'!$D27="","", '1. Artikeldata Grund'!$D27&amp;" - "&amp;'1. Artikeldata Grund'!$E27)</f>
        <v/>
      </c>
      <c r="D27" s="290"/>
      <c r="E27" s="279"/>
      <c r="F27" s="363" t="s">
        <v>36</v>
      </c>
      <c r="G27" s="363" t="s">
        <v>36</v>
      </c>
      <c r="H27" s="289" t="s">
        <v>36</v>
      </c>
      <c r="I27" s="407"/>
      <c r="J27" s="289" t="s">
        <v>36</v>
      </c>
      <c r="K27" s="290" t="s">
        <v>36</v>
      </c>
      <c r="L27" s="289" t="s">
        <v>36</v>
      </c>
      <c r="M27" s="289" t="s">
        <v>36</v>
      </c>
      <c r="N27" s="289" t="s">
        <v>36</v>
      </c>
      <c r="O27" s="412"/>
      <c r="P27" s="289"/>
      <c r="Q27" s="289"/>
      <c r="R27" s="364"/>
      <c r="S27" s="289"/>
      <c r="T27" s="289"/>
      <c r="U27" s="517" t="str">
        <f t="shared" si="0"/>
        <v/>
      </c>
      <c r="V27" s="518" t="b">
        <f t="shared" si="1"/>
        <v>0</v>
      </c>
      <c r="W27"/>
    </row>
    <row r="28" spans="1:23" s="7" customFormat="1" x14ac:dyDescent="0.25">
      <c r="A28" s="104">
        <v>24</v>
      </c>
      <c r="B28" s="521">
        <f>'APH KIC KIA PC'!D28</f>
        <v>0</v>
      </c>
      <c r="C28" s="519" t="str">
        <f>IF('1. Artikeldata Grund'!$D28="","", '1. Artikeldata Grund'!$D28&amp;" - "&amp;'1. Artikeldata Grund'!$E28)</f>
        <v/>
      </c>
      <c r="D28" s="290"/>
      <c r="E28" s="279"/>
      <c r="F28" s="363" t="s">
        <v>36</v>
      </c>
      <c r="G28" s="363" t="s">
        <v>36</v>
      </c>
      <c r="H28" s="289" t="s">
        <v>36</v>
      </c>
      <c r="I28" s="407"/>
      <c r="J28" s="289" t="s">
        <v>36</v>
      </c>
      <c r="K28" s="290" t="s">
        <v>36</v>
      </c>
      <c r="L28" s="289" t="s">
        <v>36</v>
      </c>
      <c r="M28" s="289" t="s">
        <v>36</v>
      </c>
      <c r="N28" s="289" t="s">
        <v>36</v>
      </c>
      <c r="O28" s="412"/>
      <c r="P28" s="289"/>
      <c r="Q28" s="289"/>
      <c r="R28" s="364"/>
      <c r="S28" s="289"/>
      <c r="T28" s="289"/>
      <c r="U28" s="517" t="str">
        <f t="shared" si="0"/>
        <v/>
      </c>
      <c r="V28" s="518" t="b">
        <f t="shared" si="1"/>
        <v>0</v>
      </c>
      <c r="W28"/>
    </row>
    <row r="29" spans="1:23" s="7" customFormat="1" x14ac:dyDescent="0.25">
      <c r="A29" s="104">
        <v>25</v>
      </c>
      <c r="B29" s="521">
        <f>'APH KIC KIA PC'!D29</f>
        <v>0</v>
      </c>
      <c r="C29" s="519" t="str">
        <f>IF('1. Artikeldata Grund'!$D29="","", '1. Artikeldata Grund'!$D29&amp;" - "&amp;'1. Artikeldata Grund'!$E29)</f>
        <v/>
      </c>
      <c r="D29" s="290"/>
      <c r="E29" s="279"/>
      <c r="F29" s="363" t="s">
        <v>36</v>
      </c>
      <c r="G29" s="363" t="s">
        <v>36</v>
      </c>
      <c r="H29" s="289" t="s">
        <v>36</v>
      </c>
      <c r="I29" s="407"/>
      <c r="J29" s="289" t="s">
        <v>36</v>
      </c>
      <c r="K29" s="290" t="s">
        <v>36</v>
      </c>
      <c r="L29" s="289" t="s">
        <v>36</v>
      </c>
      <c r="M29" s="289" t="s">
        <v>36</v>
      </c>
      <c r="N29" s="289" t="s">
        <v>36</v>
      </c>
      <c r="O29" s="412"/>
      <c r="P29" s="289"/>
      <c r="Q29" s="289"/>
      <c r="R29" s="364"/>
      <c r="S29" s="289"/>
      <c r="T29" s="289"/>
      <c r="U29" s="517" t="str">
        <f t="shared" si="0"/>
        <v/>
      </c>
      <c r="V29" s="518" t="b">
        <f t="shared" si="1"/>
        <v>0</v>
      </c>
      <c r="W29"/>
    </row>
    <row r="30" spans="1:23" s="7" customFormat="1" x14ac:dyDescent="0.25">
      <c r="A30" s="104">
        <v>26</v>
      </c>
      <c r="B30" s="521">
        <f>'APH KIC KIA PC'!D30</f>
        <v>0</v>
      </c>
      <c r="C30" s="519" t="str">
        <f>IF('1. Artikeldata Grund'!$D30="","", '1. Artikeldata Grund'!$D30&amp;" - "&amp;'1. Artikeldata Grund'!$E30)</f>
        <v/>
      </c>
      <c r="D30" s="290"/>
      <c r="E30" s="279"/>
      <c r="F30" s="363" t="s">
        <v>36</v>
      </c>
      <c r="G30" s="363" t="s">
        <v>36</v>
      </c>
      <c r="H30" s="289" t="s">
        <v>36</v>
      </c>
      <c r="I30" s="407"/>
      <c r="J30" s="289" t="s">
        <v>36</v>
      </c>
      <c r="K30" s="290" t="s">
        <v>36</v>
      </c>
      <c r="L30" s="289" t="s">
        <v>36</v>
      </c>
      <c r="M30" s="289" t="s">
        <v>36</v>
      </c>
      <c r="N30" s="289" t="s">
        <v>36</v>
      </c>
      <c r="O30" s="412"/>
      <c r="P30" s="289"/>
      <c r="Q30" s="289"/>
      <c r="R30" s="364"/>
      <c r="S30" s="289"/>
      <c r="T30" s="289"/>
      <c r="U30" s="517" t="str">
        <f t="shared" si="0"/>
        <v/>
      </c>
      <c r="V30" s="518" t="b">
        <f t="shared" si="1"/>
        <v>0</v>
      </c>
      <c r="W30"/>
    </row>
    <row r="31" spans="1:23" s="7" customFormat="1" x14ac:dyDescent="0.25">
      <c r="A31" s="104">
        <v>27</v>
      </c>
      <c r="B31" s="521">
        <f>'APH KIC KIA PC'!D31</f>
        <v>0</v>
      </c>
      <c r="C31" s="519" t="str">
        <f>IF('1. Artikeldata Grund'!$D31="","", '1. Artikeldata Grund'!$D31&amp;" - "&amp;'1. Artikeldata Grund'!$E31)</f>
        <v/>
      </c>
      <c r="D31" s="290"/>
      <c r="E31" s="279"/>
      <c r="F31" s="363" t="s">
        <v>36</v>
      </c>
      <c r="G31" s="363" t="s">
        <v>36</v>
      </c>
      <c r="H31" s="289" t="s">
        <v>36</v>
      </c>
      <c r="I31" s="407"/>
      <c r="J31" s="289" t="s">
        <v>36</v>
      </c>
      <c r="K31" s="290" t="s">
        <v>36</v>
      </c>
      <c r="L31" s="289" t="s">
        <v>36</v>
      </c>
      <c r="M31" s="289" t="s">
        <v>36</v>
      </c>
      <c r="N31" s="289" t="s">
        <v>36</v>
      </c>
      <c r="O31" s="412"/>
      <c r="P31" s="289"/>
      <c r="Q31" s="289"/>
      <c r="R31" s="364"/>
      <c r="S31" s="289"/>
      <c r="T31" s="289"/>
      <c r="U31" s="517" t="str">
        <f t="shared" si="0"/>
        <v/>
      </c>
      <c r="V31" s="518" t="b">
        <f t="shared" si="1"/>
        <v>0</v>
      </c>
      <c r="W31"/>
    </row>
    <row r="32" spans="1:23" s="7" customFormat="1" x14ac:dyDescent="0.25">
      <c r="A32" s="104">
        <v>28</v>
      </c>
      <c r="B32" s="521">
        <f>'APH KIC KIA PC'!D32</f>
        <v>0</v>
      </c>
      <c r="C32" s="519" t="str">
        <f>IF('1. Artikeldata Grund'!$D32="","", '1. Artikeldata Grund'!$D32&amp;" - "&amp;'1. Artikeldata Grund'!$E32)</f>
        <v/>
      </c>
      <c r="D32" s="290"/>
      <c r="E32" s="279"/>
      <c r="F32" s="363" t="s">
        <v>36</v>
      </c>
      <c r="G32" s="363" t="s">
        <v>36</v>
      </c>
      <c r="H32" s="289" t="s">
        <v>36</v>
      </c>
      <c r="I32" s="407"/>
      <c r="J32" s="289" t="s">
        <v>36</v>
      </c>
      <c r="K32" s="290" t="s">
        <v>36</v>
      </c>
      <c r="L32" s="289" t="s">
        <v>36</v>
      </c>
      <c r="M32" s="289" t="s">
        <v>36</v>
      </c>
      <c r="N32" s="289" t="s">
        <v>36</v>
      </c>
      <c r="O32" s="412"/>
      <c r="P32" s="289"/>
      <c r="Q32" s="289"/>
      <c r="R32" s="364"/>
      <c r="S32" s="289"/>
      <c r="T32" s="289"/>
      <c r="U32" s="517" t="str">
        <f t="shared" si="0"/>
        <v/>
      </c>
      <c r="V32" s="518" t="b">
        <f t="shared" si="1"/>
        <v>0</v>
      </c>
      <c r="W32"/>
    </row>
    <row r="33" spans="1:23" s="7" customFormat="1" x14ac:dyDescent="0.25">
      <c r="A33" s="104">
        <v>29</v>
      </c>
      <c r="B33" s="521">
        <f>'APH KIC KIA PC'!D33</f>
        <v>0</v>
      </c>
      <c r="C33" s="519" t="str">
        <f>IF('1. Artikeldata Grund'!$D33="","", '1. Artikeldata Grund'!$D33&amp;" - "&amp;'1. Artikeldata Grund'!$E33)</f>
        <v/>
      </c>
      <c r="D33" s="290"/>
      <c r="E33" s="279"/>
      <c r="F33" s="363" t="s">
        <v>36</v>
      </c>
      <c r="G33" s="363" t="s">
        <v>36</v>
      </c>
      <c r="H33" s="289" t="s">
        <v>36</v>
      </c>
      <c r="I33" s="407"/>
      <c r="J33" s="289" t="s">
        <v>36</v>
      </c>
      <c r="K33" s="290" t="s">
        <v>36</v>
      </c>
      <c r="L33" s="289" t="s">
        <v>36</v>
      </c>
      <c r="M33" s="289" t="s">
        <v>36</v>
      </c>
      <c r="N33" s="289" t="s">
        <v>36</v>
      </c>
      <c r="O33" s="412"/>
      <c r="P33" s="289"/>
      <c r="Q33" s="289"/>
      <c r="R33" s="364"/>
      <c r="S33" s="289"/>
      <c r="T33" s="289"/>
      <c r="U33" s="517" t="str">
        <f t="shared" si="0"/>
        <v/>
      </c>
      <c r="V33" s="518" t="b">
        <f t="shared" si="1"/>
        <v>0</v>
      </c>
      <c r="W33"/>
    </row>
    <row r="34" spans="1:23" s="7" customFormat="1" x14ac:dyDescent="0.25">
      <c r="A34" s="104">
        <v>30</v>
      </c>
      <c r="B34" s="521">
        <f>'APH KIC KIA PC'!D34</f>
        <v>0</v>
      </c>
      <c r="C34" s="519" t="str">
        <f>IF('1. Artikeldata Grund'!$D34="","", '1. Artikeldata Grund'!$D34&amp;" - "&amp;'1. Artikeldata Grund'!$E34)</f>
        <v/>
      </c>
      <c r="D34" s="290"/>
      <c r="E34" s="279"/>
      <c r="F34" s="363" t="s">
        <v>36</v>
      </c>
      <c r="G34" s="363" t="s">
        <v>36</v>
      </c>
      <c r="H34" s="289" t="s">
        <v>36</v>
      </c>
      <c r="I34" s="407"/>
      <c r="J34" s="289" t="s">
        <v>36</v>
      </c>
      <c r="K34" s="290" t="s">
        <v>36</v>
      </c>
      <c r="L34" s="289" t="s">
        <v>36</v>
      </c>
      <c r="M34" s="289" t="s">
        <v>36</v>
      </c>
      <c r="N34" s="289" t="s">
        <v>36</v>
      </c>
      <c r="O34" s="412"/>
      <c r="P34" s="289"/>
      <c r="Q34" s="289"/>
      <c r="R34" s="364"/>
      <c r="S34" s="289"/>
      <c r="T34" s="289"/>
      <c r="U34" s="517" t="str">
        <f t="shared" si="0"/>
        <v/>
      </c>
      <c r="V34" s="518" t="b">
        <f t="shared" si="1"/>
        <v>0</v>
      </c>
      <c r="W34"/>
    </row>
    <row r="35" spans="1:23" s="7" customFormat="1" x14ac:dyDescent="0.25">
      <c r="A35" s="104">
        <v>31</v>
      </c>
      <c r="B35" s="521">
        <f>'APH KIC KIA PC'!D35</f>
        <v>0</v>
      </c>
      <c r="C35" s="519" t="str">
        <f>IF('1. Artikeldata Grund'!$D35="","", '1. Artikeldata Grund'!$D35&amp;" - "&amp;'1. Artikeldata Grund'!$E35)</f>
        <v/>
      </c>
      <c r="D35" s="290"/>
      <c r="E35" s="279"/>
      <c r="F35" s="363" t="s">
        <v>36</v>
      </c>
      <c r="G35" s="363" t="s">
        <v>36</v>
      </c>
      <c r="H35" s="289" t="s">
        <v>36</v>
      </c>
      <c r="I35" s="407"/>
      <c r="J35" s="289" t="s">
        <v>36</v>
      </c>
      <c r="K35" s="290" t="s">
        <v>36</v>
      </c>
      <c r="L35" s="289" t="s">
        <v>36</v>
      </c>
      <c r="M35" s="289" t="s">
        <v>36</v>
      </c>
      <c r="N35" s="289" t="s">
        <v>36</v>
      </c>
      <c r="O35" s="412"/>
      <c r="P35" s="289"/>
      <c r="Q35" s="289"/>
      <c r="R35" s="364"/>
      <c r="S35" s="289"/>
      <c r="T35" s="289"/>
      <c r="U35" s="517" t="str">
        <f t="shared" si="0"/>
        <v/>
      </c>
      <c r="V35" s="518" t="b">
        <f t="shared" si="1"/>
        <v>0</v>
      </c>
      <c r="W35"/>
    </row>
    <row r="36" spans="1:23" s="7" customFormat="1" x14ac:dyDescent="0.25">
      <c r="A36" s="104">
        <v>32</v>
      </c>
      <c r="B36" s="521">
        <f>'APH KIC KIA PC'!D36</f>
        <v>0</v>
      </c>
      <c r="C36" s="519" t="str">
        <f>IF('1. Artikeldata Grund'!$D36="","", '1. Artikeldata Grund'!$D36&amp;" - "&amp;'1. Artikeldata Grund'!$E36)</f>
        <v/>
      </c>
      <c r="D36" s="290"/>
      <c r="E36" s="279"/>
      <c r="F36" s="363" t="s">
        <v>36</v>
      </c>
      <c r="G36" s="363" t="s">
        <v>36</v>
      </c>
      <c r="H36" s="289" t="s">
        <v>36</v>
      </c>
      <c r="I36" s="407"/>
      <c r="J36" s="289" t="s">
        <v>36</v>
      </c>
      <c r="K36" s="290" t="s">
        <v>36</v>
      </c>
      <c r="L36" s="289" t="s">
        <v>36</v>
      </c>
      <c r="M36" s="289" t="s">
        <v>36</v>
      </c>
      <c r="N36" s="289" t="s">
        <v>36</v>
      </c>
      <c r="O36" s="412"/>
      <c r="P36" s="289"/>
      <c r="Q36" s="289"/>
      <c r="R36" s="364"/>
      <c r="S36" s="289"/>
      <c r="T36" s="289"/>
      <c r="U36" s="517" t="str">
        <f t="shared" si="0"/>
        <v/>
      </c>
      <c r="V36" s="518" t="b">
        <f t="shared" si="1"/>
        <v>0</v>
      </c>
      <c r="W36"/>
    </row>
    <row r="37" spans="1:23" s="7" customFormat="1" x14ac:dyDescent="0.25">
      <c r="A37" s="104">
        <v>33</v>
      </c>
      <c r="B37" s="521">
        <f>'APH KIC KIA PC'!D37</f>
        <v>0</v>
      </c>
      <c r="C37" s="519" t="str">
        <f>IF('1. Artikeldata Grund'!$D37="","", '1. Artikeldata Grund'!$D37&amp;" - "&amp;'1. Artikeldata Grund'!$E37)</f>
        <v/>
      </c>
      <c r="D37" s="290"/>
      <c r="E37" s="279"/>
      <c r="F37" s="363" t="s">
        <v>36</v>
      </c>
      <c r="G37" s="363" t="s">
        <v>36</v>
      </c>
      <c r="H37" s="289" t="s">
        <v>36</v>
      </c>
      <c r="I37" s="407"/>
      <c r="J37" s="289" t="s">
        <v>36</v>
      </c>
      <c r="K37" s="290" t="s">
        <v>36</v>
      </c>
      <c r="L37" s="289" t="s">
        <v>36</v>
      </c>
      <c r="M37" s="289" t="s">
        <v>36</v>
      </c>
      <c r="N37" s="289" t="s">
        <v>36</v>
      </c>
      <c r="O37" s="412"/>
      <c r="P37" s="289"/>
      <c r="Q37" s="289"/>
      <c r="R37" s="364"/>
      <c r="S37" s="289"/>
      <c r="T37" s="289"/>
      <c r="U37" s="517" t="str">
        <f t="shared" si="0"/>
        <v/>
      </c>
      <c r="V37" s="518" t="b">
        <f t="shared" si="1"/>
        <v>0</v>
      </c>
      <c r="W37"/>
    </row>
    <row r="38" spans="1:23" s="7" customFormat="1" x14ac:dyDescent="0.25">
      <c r="A38" s="104">
        <v>34</v>
      </c>
      <c r="B38" s="521">
        <f>'APH KIC KIA PC'!D38</f>
        <v>0</v>
      </c>
      <c r="C38" s="519" t="str">
        <f>IF('1. Artikeldata Grund'!$D38="","", '1. Artikeldata Grund'!$D38&amp;" - "&amp;'1. Artikeldata Grund'!$E38)</f>
        <v/>
      </c>
      <c r="D38" s="290"/>
      <c r="E38" s="279"/>
      <c r="F38" s="363" t="s">
        <v>36</v>
      </c>
      <c r="G38" s="363" t="s">
        <v>36</v>
      </c>
      <c r="H38" s="289" t="s">
        <v>36</v>
      </c>
      <c r="I38" s="407"/>
      <c r="J38" s="289" t="s">
        <v>36</v>
      </c>
      <c r="K38" s="290" t="s">
        <v>36</v>
      </c>
      <c r="L38" s="289" t="s">
        <v>36</v>
      </c>
      <c r="M38" s="289" t="s">
        <v>36</v>
      </c>
      <c r="N38" s="289" t="s">
        <v>36</v>
      </c>
      <c r="O38" s="412"/>
      <c r="P38" s="289"/>
      <c r="Q38" s="289"/>
      <c r="R38" s="364"/>
      <c r="S38" s="289"/>
      <c r="T38" s="289"/>
      <c r="U38" s="517" t="str">
        <f t="shared" si="0"/>
        <v/>
      </c>
      <c r="V38" s="518" t="b">
        <f t="shared" si="1"/>
        <v>0</v>
      </c>
      <c r="W38"/>
    </row>
    <row r="39" spans="1:23" s="7" customFormat="1" x14ac:dyDescent="0.25">
      <c r="A39" s="104">
        <v>35</v>
      </c>
      <c r="B39" s="521">
        <f>'APH KIC KIA PC'!D39</f>
        <v>0</v>
      </c>
      <c r="C39" s="519" t="str">
        <f>IF('1. Artikeldata Grund'!$D39="","", '1. Artikeldata Grund'!$D39&amp;" - "&amp;'1. Artikeldata Grund'!$E39)</f>
        <v/>
      </c>
      <c r="D39" s="290"/>
      <c r="E39" s="279"/>
      <c r="F39" s="363" t="s">
        <v>36</v>
      </c>
      <c r="G39" s="363" t="s">
        <v>36</v>
      </c>
      <c r="H39" s="289" t="s">
        <v>36</v>
      </c>
      <c r="I39" s="407"/>
      <c r="J39" s="289" t="s">
        <v>36</v>
      </c>
      <c r="K39" s="290" t="s">
        <v>36</v>
      </c>
      <c r="L39" s="289" t="s">
        <v>36</v>
      </c>
      <c r="M39" s="289" t="s">
        <v>36</v>
      </c>
      <c r="N39" s="289" t="s">
        <v>36</v>
      </c>
      <c r="O39" s="412"/>
      <c r="P39" s="289"/>
      <c r="Q39" s="289"/>
      <c r="R39" s="364"/>
      <c r="S39" s="289"/>
      <c r="T39" s="289"/>
      <c r="U39" s="517" t="str">
        <f t="shared" si="0"/>
        <v/>
      </c>
      <c r="V39" s="518" t="b">
        <f t="shared" si="1"/>
        <v>0</v>
      </c>
      <c r="W39"/>
    </row>
    <row r="40" spans="1:23" s="7" customFormat="1" x14ac:dyDescent="0.25">
      <c r="A40" s="104">
        <v>36</v>
      </c>
      <c r="B40" s="521">
        <f>'APH KIC KIA PC'!D40</f>
        <v>0</v>
      </c>
      <c r="C40" s="519" t="str">
        <f>IF('1. Artikeldata Grund'!$D40="","", '1. Artikeldata Grund'!$D40&amp;" - "&amp;'1. Artikeldata Grund'!$E40)</f>
        <v/>
      </c>
      <c r="D40" s="290"/>
      <c r="E40" s="279"/>
      <c r="F40" s="363" t="s">
        <v>36</v>
      </c>
      <c r="G40" s="363" t="s">
        <v>36</v>
      </c>
      <c r="H40" s="289" t="s">
        <v>36</v>
      </c>
      <c r="I40" s="407"/>
      <c r="J40" s="289" t="s">
        <v>36</v>
      </c>
      <c r="K40" s="290" t="s">
        <v>36</v>
      </c>
      <c r="L40" s="289" t="s">
        <v>36</v>
      </c>
      <c r="M40" s="289" t="s">
        <v>36</v>
      </c>
      <c r="N40" s="289" t="s">
        <v>36</v>
      </c>
      <c r="O40" s="412"/>
      <c r="P40" s="289"/>
      <c r="Q40" s="289"/>
      <c r="R40" s="364"/>
      <c r="S40" s="289"/>
      <c r="T40" s="289"/>
      <c r="U40" s="517" t="str">
        <f t="shared" si="0"/>
        <v/>
      </c>
      <c r="V40" s="518" t="b">
        <f t="shared" si="1"/>
        <v>0</v>
      </c>
      <c r="W40"/>
    </row>
    <row r="41" spans="1:23" s="7" customFormat="1" x14ac:dyDescent="0.25">
      <c r="A41" s="104">
        <v>37</v>
      </c>
      <c r="B41" s="521">
        <f>'APH KIC KIA PC'!D41</f>
        <v>0</v>
      </c>
      <c r="C41" s="519" t="str">
        <f>IF('1. Artikeldata Grund'!$D41="","", '1. Artikeldata Grund'!$D41&amp;" - "&amp;'1. Artikeldata Grund'!$E41)</f>
        <v/>
      </c>
      <c r="D41" s="290"/>
      <c r="E41" s="279"/>
      <c r="F41" s="363" t="s">
        <v>36</v>
      </c>
      <c r="G41" s="363" t="s">
        <v>36</v>
      </c>
      <c r="H41" s="289" t="s">
        <v>36</v>
      </c>
      <c r="I41" s="407"/>
      <c r="J41" s="289" t="s">
        <v>36</v>
      </c>
      <c r="K41" s="290" t="s">
        <v>36</v>
      </c>
      <c r="L41" s="289" t="s">
        <v>36</v>
      </c>
      <c r="M41" s="289" t="s">
        <v>36</v>
      </c>
      <c r="N41" s="289" t="s">
        <v>36</v>
      </c>
      <c r="O41" s="412"/>
      <c r="P41" s="289"/>
      <c r="Q41" s="289"/>
      <c r="R41" s="364"/>
      <c r="S41" s="289"/>
      <c r="T41" s="289"/>
      <c r="U41" s="517" t="str">
        <f t="shared" si="0"/>
        <v/>
      </c>
      <c r="V41" s="518" t="b">
        <f t="shared" si="1"/>
        <v>0</v>
      </c>
      <c r="W41"/>
    </row>
    <row r="42" spans="1:23" s="7" customFormat="1" x14ac:dyDescent="0.25">
      <c r="A42" s="104">
        <v>38</v>
      </c>
      <c r="B42" s="521">
        <f>'APH KIC KIA PC'!D42</f>
        <v>0</v>
      </c>
      <c r="C42" s="519" t="str">
        <f>IF('1. Artikeldata Grund'!$D42="","", '1. Artikeldata Grund'!$D42&amp;" - "&amp;'1. Artikeldata Grund'!$E42)</f>
        <v/>
      </c>
      <c r="D42" s="290"/>
      <c r="E42" s="279"/>
      <c r="F42" s="363" t="s">
        <v>36</v>
      </c>
      <c r="G42" s="363" t="s">
        <v>36</v>
      </c>
      <c r="H42" s="289" t="s">
        <v>36</v>
      </c>
      <c r="I42" s="407"/>
      <c r="J42" s="289" t="s">
        <v>36</v>
      </c>
      <c r="K42" s="290" t="s">
        <v>36</v>
      </c>
      <c r="L42" s="289" t="s">
        <v>36</v>
      </c>
      <c r="M42" s="289" t="s">
        <v>36</v>
      </c>
      <c r="N42" s="289" t="s">
        <v>36</v>
      </c>
      <c r="O42" s="412"/>
      <c r="P42" s="289"/>
      <c r="Q42" s="289"/>
      <c r="R42" s="364"/>
      <c r="S42" s="289"/>
      <c r="T42" s="289"/>
      <c r="U42" s="517" t="str">
        <f t="shared" si="0"/>
        <v/>
      </c>
      <c r="V42" s="518" t="b">
        <f t="shared" si="1"/>
        <v>0</v>
      </c>
      <c r="W42"/>
    </row>
    <row r="43" spans="1:23" s="7" customFormat="1" x14ac:dyDescent="0.25">
      <c r="A43" s="104">
        <v>39</v>
      </c>
      <c r="B43" s="521">
        <f>'APH KIC KIA PC'!D43</f>
        <v>0</v>
      </c>
      <c r="C43" s="519" t="str">
        <f>IF('1. Artikeldata Grund'!$D43="","", '1. Artikeldata Grund'!$D43&amp;" - "&amp;'1. Artikeldata Grund'!$E43)</f>
        <v/>
      </c>
      <c r="D43" s="290"/>
      <c r="E43" s="279"/>
      <c r="F43" s="363" t="s">
        <v>36</v>
      </c>
      <c r="G43" s="363" t="s">
        <v>36</v>
      </c>
      <c r="H43" s="289" t="s">
        <v>36</v>
      </c>
      <c r="I43" s="407"/>
      <c r="J43" s="289" t="s">
        <v>36</v>
      </c>
      <c r="K43" s="290" t="s">
        <v>36</v>
      </c>
      <c r="L43" s="289" t="s">
        <v>36</v>
      </c>
      <c r="M43" s="289" t="s">
        <v>36</v>
      </c>
      <c r="N43" s="289" t="s">
        <v>36</v>
      </c>
      <c r="O43" s="412"/>
      <c r="P43" s="289"/>
      <c r="Q43" s="289"/>
      <c r="R43" s="364"/>
      <c r="S43" s="289"/>
      <c r="T43" s="289"/>
      <c r="U43" s="517" t="str">
        <f t="shared" si="0"/>
        <v/>
      </c>
      <c r="V43" s="518" t="b">
        <f t="shared" si="1"/>
        <v>0</v>
      </c>
      <c r="W43"/>
    </row>
    <row r="44" spans="1:23" x14ac:dyDescent="0.25">
      <c r="A44" s="106">
        <v>40</v>
      </c>
      <c r="B44" s="521">
        <f>'APH KIC KIA PC'!D44</f>
        <v>0</v>
      </c>
      <c r="C44" s="519" t="str">
        <f>IF('1. Artikeldata Grund'!$D44="","", '1. Artikeldata Grund'!$D44&amp;" - "&amp;'1. Artikeldata Grund'!$E44)</f>
        <v/>
      </c>
      <c r="D44" s="290"/>
      <c r="E44" s="353"/>
      <c r="F44" s="363" t="s">
        <v>36</v>
      </c>
      <c r="G44" s="363" t="s">
        <v>36</v>
      </c>
      <c r="H44" s="289" t="s">
        <v>36</v>
      </c>
      <c r="I44" s="408"/>
      <c r="J44" s="289" t="s">
        <v>36</v>
      </c>
      <c r="K44" s="290" t="s">
        <v>36</v>
      </c>
      <c r="L44" s="289" t="s">
        <v>36</v>
      </c>
      <c r="M44" s="289" t="s">
        <v>36</v>
      </c>
      <c r="N44" s="289" t="s">
        <v>36</v>
      </c>
      <c r="O44" s="412"/>
      <c r="P44" s="289"/>
      <c r="Q44" s="289"/>
      <c r="R44" s="364"/>
      <c r="S44" s="292"/>
      <c r="T44" s="292"/>
      <c r="U44" s="517" t="str">
        <f t="shared" si="0"/>
        <v/>
      </c>
      <c r="V44" s="518" t="b">
        <f t="shared" si="1"/>
        <v>0</v>
      </c>
    </row>
    <row r="45" spans="1:23" x14ac:dyDescent="0.25">
      <c r="A45" s="106">
        <v>41</v>
      </c>
      <c r="B45" s="521">
        <f>'APH KIC KIA PC'!D45</f>
        <v>0</v>
      </c>
      <c r="C45" s="519" t="str">
        <f>IF('1. Artikeldata Grund'!$D45="","", '1. Artikeldata Grund'!$D45&amp;" - "&amp;'1. Artikeldata Grund'!$E45)</f>
        <v/>
      </c>
      <c r="D45" s="290"/>
      <c r="E45" s="353"/>
      <c r="F45" s="363" t="s">
        <v>36</v>
      </c>
      <c r="G45" s="363" t="s">
        <v>36</v>
      </c>
      <c r="H45" s="289" t="s">
        <v>36</v>
      </c>
      <c r="I45" s="408"/>
      <c r="J45" s="289" t="s">
        <v>36</v>
      </c>
      <c r="K45" s="290" t="s">
        <v>36</v>
      </c>
      <c r="L45" s="289" t="s">
        <v>36</v>
      </c>
      <c r="M45" s="289" t="s">
        <v>36</v>
      </c>
      <c r="N45" s="289" t="s">
        <v>36</v>
      </c>
      <c r="O45" s="412"/>
      <c r="P45" s="289"/>
      <c r="Q45" s="289"/>
      <c r="R45" s="364"/>
      <c r="S45" s="292"/>
      <c r="T45" s="292"/>
      <c r="U45" s="517" t="str">
        <f t="shared" si="0"/>
        <v/>
      </c>
      <c r="V45" s="518" t="b">
        <f t="shared" si="1"/>
        <v>0</v>
      </c>
    </row>
    <row r="46" spans="1:23" x14ac:dyDescent="0.25">
      <c r="A46" s="106">
        <v>42</v>
      </c>
      <c r="B46" s="521">
        <f>'APH KIC KIA PC'!D46</f>
        <v>0</v>
      </c>
      <c r="C46" s="519" t="str">
        <f>IF('1. Artikeldata Grund'!$D46="","", '1. Artikeldata Grund'!$D46&amp;" - "&amp;'1. Artikeldata Grund'!$E46)</f>
        <v/>
      </c>
      <c r="D46" s="290"/>
      <c r="E46" s="353"/>
      <c r="F46" s="363" t="s">
        <v>36</v>
      </c>
      <c r="G46" s="363" t="s">
        <v>36</v>
      </c>
      <c r="H46" s="289" t="s">
        <v>36</v>
      </c>
      <c r="I46" s="408"/>
      <c r="J46" s="289" t="s">
        <v>36</v>
      </c>
      <c r="K46" s="290" t="s">
        <v>36</v>
      </c>
      <c r="L46" s="289" t="s">
        <v>36</v>
      </c>
      <c r="M46" s="289" t="s">
        <v>36</v>
      </c>
      <c r="N46" s="289" t="s">
        <v>36</v>
      </c>
      <c r="O46" s="412"/>
      <c r="P46" s="289"/>
      <c r="Q46" s="289"/>
      <c r="R46" s="364"/>
      <c r="S46" s="292"/>
      <c r="T46" s="292"/>
      <c r="U46" s="517" t="str">
        <f t="shared" si="0"/>
        <v/>
      </c>
      <c r="V46" s="518" t="b">
        <f t="shared" si="1"/>
        <v>0</v>
      </c>
    </row>
    <row r="47" spans="1:23" x14ac:dyDescent="0.25">
      <c r="A47" s="106">
        <v>43</v>
      </c>
      <c r="B47" s="521">
        <f>'APH KIC KIA PC'!D47</f>
        <v>0</v>
      </c>
      <c r="C47" s="519" t="str">
        <f>IF('1. Artikeldata Grund'!$D47="","", '1. Artikeldata Grund'!$D47&amp;" - "&amp;'1. Artikeldata Grund'!$E47)</f>
        <v/>
      </c>
      <c r="D47" s="290"/>
      <c r="E47" s="353"/>
      <c r="F47" s="363" t="s">
        <v>36</v>
      </c>
      <c r="G47" s="363" t="s">
        <v>36</v>
      </c>
      <c r="H47" s="289" t="s">
        <v>36</v>
      </c>
      <c r="I47" s="408"/>
      <c r="J47" s="289" t="s">
        <v>36</v>
      </c>
      <c r="K47" s="290" t="s">
        <v>36</v>
      </c>
      <c r="L47" s="289" t="s">
        <v>36</v>
      </c>
      <c r="M47" s="289" t="s">
        <v>36</v>
      </c>
      <c r="N47" s="289" t="s">
        <v>36</v>
      </c>
      <c r="O47" s="412"/>
      <c r="P47" s="289"/>
      <c r="Q47" s="289"/>
      <c r="R47" s="364"/>
      <c r="S47" s="292"/>
      <c r="T47" s="292"/>
      <c r="U47" s="517" t="str">
        <f t="shared" si="0"/>
        <v/>
      </c>
      <c r="V47" s="518" t="b">
        <f t="shared" si="1"/>
        <v>0</v>
      </c>
    </row>
    <row r="48" spans="1:23" x14ac:dyDescent="0.25">
      <c r="A48" s="106">
        <v>44</v>
      </c>
      <c r="B48" s="521">
        <f>'APH KIC KIA PC'!D48</f>
        <v>0</v>
      </c>
      <c r="C48" s="519" t="str">
        <f>IF('1. Artikeldata Grund'!$D48="","", '1. Artikeldata Grund'!$D48&amp;" - "&amp;'1. Artikeldata Grund'!$E48)</f>
        <v/>
      </c>
      <c r="D48" s="290"/>
      <c r="E48" s="353"/>
      <c r="F48" s="363" t="s">
        <v>36</v>
      </c>
      <c r="G48" s="363" t="s">
        <v>36</v>
      </c>
      <c r="H48" s="289" t="s">
        <v>36</v>
      </c>
      <c r="I48" s="408"/>
      <c r="J48" s="289" t="s">
        <v>36</v>
      </c>
      <c r="K48" s="290" t="s">
        <v>36</v>
      </c>
      <c r="L48" s="289" t="s">
        <v>36</v>
      </c>
      <c r="M48" s="289" t="s">
        <v>36</v>
      </c>
      <c r="N48" s="289" t="s">
        <v>36</v>
      </c>
      <c r="O48" s="412"/>
      <c r="P48" s="289"/>
      <c r="Q48" s="289"/>
      <c r="R48" s="364"/>
      <c r="S48" s="292"/>
      <c r="T48" s="292"/>
      <c r="U48" s="517" t="str">
        <f t="shared" si="0"/>
        <v/>
      </c>
      <c r="V48" s="518" t="b">
        <f t="shared" si="1"/>
        <v>0</v>
      </c>
    </row>
    <row r="49" spans="1:22" x14ac:dyDescent="0.25">
      <c r="A49" s="106">
        <v>45</v>
      </c>
      <c r="B49" s="521">
        <f>'APH KIC KIA PC'!D49</f>
        <v>0</v>
      </c>
      <c r="C49" s="519" t="str">
        <f>IF('1. Artikeldata Grund'!$D49="","", '1. Artikeldata Grund'!$D49&amp;" - "&amp;'1. Artikeldata Grund'!$E49)</f>
        <v/>
      </c>
      <c r="D49" s="290"/>
      <c r="E49" s="353"/>
      <c r="F49" s="363" t="s">
        <v>36</v>
      </c>
      <c r="G49" s="363" t="s">
        <v>36</v>
      </c>
      <c r="H49" s="289" t="s">
        <v>36</v>
      </c>
      <c r="I49" s="408"/>
      <c r="J49" s="289" t="s">
        <v>36</v>
      </c>
      <c r="K49" s="290" t="s">
        <v>36</v>
      </c>
      <c r="L49" s="289" t="s">
        <v>36</v>
      </c>
      <c r="M49" s="289" t="s">
        <v>36</v>
      </c>
      <c r="N49" s="289" t="s">
        <v>36</v>
      </c>
      <c r="O49" s="412"/>
      <c r="P49" s="289"/>
      <c r="Q49" s="289"/>
      <c r="R49" s="364"/>
      <c r="S49" s="292"/>
      <c r="T49" s="292"/>
      <c r="U49" s="517" t="str">
        <f t="shared" si="0"/>
        <v/>
      </c>
      <c r="V49" s="518" t="b">
        <f t="shared" si="1"/>
        <v>0</v>
      </c>
    </row>
    <row r="50" spans="1:22" x14ac:dyDescent="0.25">
      <c r="A50" s="106">
        <v>46</v>
      </c>
      <c r="B50" s="521">
        <f>'APH KIC KIA PC'!D50</f>
        <v>0</v>
      </c>
      <c r="C50" s="519" t="str">
        <f>IF('1. Artikeldata Grund'!$D50="","", '1. Artikeldata Grund'!$D50&amp;" - "&amp;'1. Artikeldata Grund'!$E50)</f>
        <v/>
      </c>
      <c r="D50" s="290"/>
      <c r="E50" s="353"/>
      <c r="F50" s="363" t="s">
        <v>36</v>
      </c>
      <c r="G50" s="363" t="s">
        <v>36</v>
      </c>
      <c r="H50" s="289" t="s">
        <v>36</v>
      </c>
      <c r="I50" s="408"/>
      <c r="J50" s="289" t="s">
        <v>36</v>
      </c>
      <c r="K50" s="290" t="s">
        <v>36</v>
      </c>
      <c r="L50" s="289" t="s">
        <v>36</v>
      </c>
      <c r="M50" s="289" t="s">
        <v>36</v>
      </c>
      <c r="N50" s="289" t="s">
        <v>36</v>
      </c>
      <c r="O50" s="412"/>
      <c r="P50" s="289"/>
      <c r="Q50" s="289"/>
      <c r="R50" s="364"/>
      <c r="S50" s="292"/>
      <c r="T50" s="292"/>
      <c r="U50" s="517" t="str">
        <f t="shared" si="0"/>
        <v/>
      </c>
      <c r="V50" s="518" t="b">
        <f t="shared" si="1"/>
        <v>0</v>
      </c>
    </row>
    <row r="51" spans="1:22" x14ac:dyDescent="0.25">
      <c r="A51" s="106">
        <v>47</v>
      </c>
      <c r="B51" s="521">
        <f>'APH KIC KIA PC'!D51</f>
        <v>0</v>
      </c>
      <c r="C51" s="519" t="str">
        <f>IF('1. Artikeldata Grund'!$D51="","", '1. Artikeldata Grund'!$D51&amp;" - "&amp;'1. Artikeldata Grund'!$E51)</f>
        <v/>
      </c>
      <c r="D51" s="290"/>
      <c r="E51" s="353"/>
      <c r="F51" s="363" t="s">
        <v>36</v>
      </c>
      <c r="G51" s="363" t="s">
        <v>36</v>
      </c>
      <c r="H51" s="289" t="s">
        <v>36</v>
      </c>
      <c r="I51" s="408"/>
      <c r="J51" s="289" t="s">
        <v>36</v>
      </c>
      <c r="K51" s="290" t="s">
        <v>36</v>
      </c>
      <c r="L51" s="289" t="s">
        <v>36</v>
      </c>
      <c r="M51" s="289" t="s">
        <v>36</v>
      </c>
      <c r="N51" s="289" t="s">
        <v>36</v>
      </c>
      <c r="O51" s="412"/>
      <c r="P51" s="289"/>
      <c r="Q51" s="289"/>
      <c r="R51" s="364"/>
      <c r="S51" s="292"/>
      <c r="T51" s="292"/>
      <c r="U51" s="517" t="str">
        <f t="shared" si="0"/>
        <v/>
      </c>
      <c r="V51" s="518" t="b">
        <f t="shared" si="1"/>
        <v>0</v>
      </c>
    </row>
    <row r="52" spans="1:22" x14ac:dyDescent="0.25">
      <c r="A52" s="106">
        <v>48</v>
      </c>
      <c r="B52" s="521">
        <f>'APH KIC KIA PC'!D52</f>
        <v>0</v>
      </c>
      <c r="C52" s="519" t="str">
        <f>IF('1. Artikeldata Grund'!$D52="","", '1. Artikeldata Grund'!$D52&amp;" - "&amp;'1. Artikeldata Grund'!$E52)</f>
        <v/>
      </c>
      <c r="D52" s="290"/>
      <c r="E52" s="353"/>
      <c r="F52" s="363" t="s">
        <v>36</v>
      </c>
      <c r="G52" s="363" t="s">
        <v>36</v>
      </c>
      <c r="H52" s="289" t="s">
        <v>36</v>
      </c>
      <c r="I52" s="408"/>
      <c r="J52" s="289" t="s">
        <v>36</v>
      </c>
      <c r="K52" s="290" t="s">
        <v>36</v>
      </c>
      <c r="L52" s="289" t="s">
        <v>36</v>
      </c>
      <c r="M52" s="289" t="s">
        <v>36</v>
      </c>
      <c r="N52" s="289" t="s">
        <v>36</v>
      </c>
      <c r="O52" s="412"/>
      <c r="P52" s="289"/>
      <c r="Q52" s="289"/>
      <c r="R52" s="364"/>
      <c r="S52" s="292"/>
      <c r="T52" s="292"/>
      <c r="U52" s="517" t="str">
        <f t="shared" si="0"/>
        <v/>
      </c>
      <c r="V52" s="518" t="b">
        <f t="shared" si="1"/>
        <v>0</v>
      </c>
    </row>
    <row r="53" spans="1:22" x14ac:dyDescent="0.25">
      <c r="A53" s="106">
        <v>49</v>
      </c>
      <c r="B53" s="521">
        <f>'APH KIC KIA PC'!D53</f>
        <v>0</v>
      </c>
      <c r="C53" s="519" t="str">
        <f>IF('1. Artikeldata Grund'!$D53="","", '1. Artikeldata Grund'!$D53&amp;" - "&amp;'1. Artikeldata Grund'!$E53)</f>
        <v/>
      </c>
      <c r="D53" s="290"/>
      <c r="E53" s="353"/>
      <c r="F53" s="363" t="s">
        <v>36</v>
      </c>
      <c r="G53" s="363" t="s">
        <v>36</v>
      </c>
      <c r="H53" s="289" t="s">
        <v>36</v>
      </c>
      <c r="I53" s="408"/>
      <c r="J53" s="289" t="s">
        <v>36</v>
      </c>
      <c r="K53" s="290" t="s">
        <v>36</v>
      </c>
      <c r="L53" s="289" t="s">
        <v>36</v>
      </c>
      <c r="M53" s="289" t="s">
        <v>36</v>
      </c>
      <c r="N53" s="289" t="s">
        <v>36</v>
      </c>
      <c r="O53" s="412"/>
      <c r="P53" s="289"/>
      <c r="Q53" s="289"/>
      <c r="R53" s="364"/>
      <c r="S53" s="292"/>
      <c r="T53" s="292"/>
      <c r="U53" s="517" t="str">
        <f t="shared" si="0"/>
        <v/>
      </c>
      <c r="V53" s="518" t="b">
        <f t="shared" si="1"/>
        <v>0</v>
      </c>
    </row>
    <row r="54" spans="1:22" x14ac:dyDescent="0.25">
      <c r="A54" s="106">
        <v>50</v>
      </c>
      <c r="B54" s="521">
        <f>'APH KIC KIA PC'!D54</f>
        <v>0</v>
      </c>
      <c r="C54" s="519" t="str">
        <f>IF('1. Artikeldata Grund'!$D54="","", '1. Artikeldata Grund'!$D54&amp;" - "&amp;'1. Artikeldata Grund'!$E54)</f>
        <v/>
      </c>
      <c r="D54" s="290"/>
      <c r="E54" s="353"/>
      <c r="F54" s="363" t="s">
        <v>36</v>
      </c>
      <c r="G54" s="363" t="s">
        <v>36</v>
      </c>
      <c r="H54" s="289" t="s">
        <v>36</v>
      </c>
      <c r="I54" s="408"/>
      <c r="J54" s="289" t="s">
        <v>36</v>
      </c>
      <c r="K54" s="290" t="s">
        <v>36</v>
      </c>
      <c r="L54" s="289" t="s">
        <v>36</v>
      </c>
      <c r="M54" s="289" t="s">
        <v>36</v>
      </c>
      <c r="N54" s="289" t="s">
        <v>36</v>
      </c>
      <c r="O54" s="412"/>
      <c r="P54" s="289"/>
      <c r="Q54" s="289"/>
      <c r="R54" s="364"/>
      <c r="S54" s="292"/>
      <c r="T54" s="292"/>
      <c r="U54" s="517" t="str">
        <f t="shared" si="0"/>
        <v/>
      </c>
      <c r="V54" s="518" t="b">
        <f t="shared" si="1"/>
        <v>0</v>
      </c>
    </row>
    <row r="55" spans="1:22" x14ac:dyDescent="0.25">
      <c r="A55" s="106">
        <v>51</v>
      </c>
      <c r="B55" s="521">
        <f>'APH KIC KIA PC'!D55</f>
        <v>0</v>
      </c>
      <c r="C55" s="519" t="str">
        <f>IF('1. Artikeldata Grund'!$D55="","", '1. Artikeldata Grund'!$D55&amp;" - "&amp;'1. Artikeldata Grund'!$E55)</f>
        <v/>
      </c>
      <c r="D55" s="290"/>
      <c r="E55" s="353"/>
      <c r="F55" s="363" t="s">
        <v>36</v>
      </c>
      <c r="G55" s="363" t="s">
        <v>36</v>
      </c>
      <c r="H55" s="289" t="s">
        <v>36</v>
      </c>
      <c r="I55" s="408"/>
      <c r="J55" s="289" t="s">
        <v>36</v>
      </c>
      <c r="K55" s="290" t="s">
        <v>36</v>
      </c>
      <c r="L55" s="289" t="s">
        <v>36</v>
      </c>
      <c r="M55" s="289" t="s">
        <v>36</v>
      </c>
      <c r="N55" s="289" t="s">
        <v>36</v>
      </c>
      <c r="O55" s="412"/>
      <c r="P55" s="289"/>
      <c r="Q55" s="289"/>
      <c r="R55" s="364"/>
      <c r="S55" s="292"/>
      <c r="T55" s="292"/>
      <c r="U55" s="517" t="str">
        <f t="shared" si="0"/>
        <v/>
      </c>
      <c r="V55" s="518" t="b">
        <f t="shared" si="1"/>
        <v>0</v>
      </c>
    </row>
    <row r="56" spans="1:22" x14ac:dyDescent="0.25">
      <c r="A56" s="106">
        <v>52</v>
      </c>
      <c r="B56" s="521">
        <f>'APH KIC KIA PC'!D56</f>
        <v>0</v>
      </c>
      <c r="C56" s="519" t="str">
        <f>IF('1. Artikeldata Grund'!$D56="","", '1. Artikeldata Grund'!$D56&amp;" - "&amp;'1. Artikeldata Grund'!$E56)</f>
        <v/>
      </c>
      <c r="D56" s="290"/>
      <c r="E56" s="353"/>
      <c r="F56" s="363" t="s">
        <v>36</v>
      </c>
      <c r="G56" s="363" t="s">
        <v>36</v>
      </c>
      <c r="H56" s="289" t="s">
        <v>36</v>
      </c>
      <c r="I56" s="408"/>
      <c r="J56" s="289" t="s">
        <v>36</v>
      </c>
      <c r="K56" s="290" t="s">
        <v>36</v>
      </c>
      <c r="L56" s="289" t="s">
        <v>36</v>
      </c>
      <c r="M56" s="289" t="s">
        <v>36</v>
      </c>
      <c r="N56" s="289" t="s">
        <v>36</v>
      </c>
      <c r="O56" s="412"/>
      <c r="P56" s="289"/>
      <c r="Q56" s="289"/>
      <c r="R56" s="364"/>
      <c r="S56" s="292"/>
      <c r="T56" s="292"/>
      <c r="U56" s="517" t="str">
        <f t="shared" si="0"/>
        <v/>
      </c>
      <c r="V56" s="518" t="b">
        <f t="shared" si="1"/>
        <v>0</v>
      </c>
    </row>
    <row r="57" spans="1:22" x14ac:dyDescent="0.25">
      <c r="A57" s="106">
        <v>53</v>
      </c>
      <c r="B57" s="521">
        <f>'APH KIC KIA PC'!D57</f>
        <v>0</v>
      </c>
      <c r="C57" s="519" t="str">
        <f>IF('1. Artikeldata Grund'!$D57="","", '1. Artikeldata Grund'!$D57&amp;" - "&amp;'1. Artikeldata Grund'!$E57)</f>
        <v/>
      </c>
      <c r="D57" s="290"/>
      <c r="E57" s="353"/>
      <c r="F57" s="363" t="s">
        <v>36</v>
      </c>
      <c r="G57" s="363" t="s">
        <v>36</v>
      </c>
      <c r="H57" s="289" t="s">
        <v>36</v>
      </c>
      <c r="I57" s="408"/>
      <c r="J57" s="289" t="s">
        <v>36</v>
      </c>
      <c r="K57" s="290" t="s">
        <v>36</v>
      </c>
      <c r="L57" s="289" t="s">
        <v>36</v>
      </c>
      <c r="M57" s="289" t="s">
        <v>36</v>
      </c>
      <c r="N57" s="289" t="s">
        <v>36</v>
      </c>
      <c r="O57" s="412"/>
      <c r="P57" s="289"/>
      <c r="Q57" s="289"/>
      <c r="R57" s="364"/>
      <c r="S57" s="292"/>
      <c r="T57" s="292"/>
      <c r="U57" s="517" t="str">
        <f t="shared" si="0"/>
        <v/>
      </c>
      <c r="V57" s="518" t="b">
        <f t="shared" si="1"/>
        <v>0</v>
      </c>
    </row>
    <row r="58" spans="1:22" x14ac:dyDescent="0.25">
      <c r="A58" s="106">
        <v>54</v>
      </c>
      <c r="B58" s="521">
        <f>'APH KIC KIA PC'!D58</f>
        <v>0</v>
      </c>
      <c r="C58" s="519" t="str">
        <f>IF('1. Artikeldata Grund'!$D58="","", '1. Artikeldata Grund'!$D58&amp;" - "&amp;'1. Artikeldata Grund'!$E58)</f>
        <v/>
      </c>
      <c r="D58" s="290"/>
      <c r="E58" s="353"/>
      <c r="F58" s="363" t="s">
        <v>36</v>
      </c>
      <c r="G58" s="363" t="s">
        <v>36</v>
      </c>
      <c r="H58" s="289" t="s">
        <v>36</v>
      </c>
      <c r="I58" s="408"/>
      <c r="J58" s="289" t="s">
        <v>36</v>
      </c>
      <c r="K58" s="290" t="s">
        <v>36</v>
      </c>
      <c r="L58" s="289" t="s">
        <v>36</v>
      </c>
      <c r="M58" s="289" t="s">
        <v>36</v>
      </c>
      <c r="N58" s="289" t="s">
        <v>36</v>
      </c>
      <c r="O58" s="412"/>
      <c r="P58" s="289"/>
      <c r="Q58" s="289"/>
      <c r="R58" s="364"/>
      <c r="S58" s="292"/>
      <c r="T58" s="292"/>
      <c r="U58" s="517" t="str">
        <f t="shared" si="0"/>
        <v/>
      </c>
      <c r="V58" s="518" t="b">
        <f t="shared" si="1"/>
        <v>0</v>
      </c>
    </row>
    <row r="59" spans="1:22" x14ac:dyDescent="0.25">
      <c r="A59" s="106">
        <v>55</v>
      </c>
      <c r="B59" s="521">
        <f>'APH KIC KIA PC'!D59</f>
        <v>0</v>
      </c>
      <c r="C59" s="519" t="str">
        <f>IF('1. Artikeldata Grund'!$D59="","", '1. Artikeldata Grund'!$D59&amp;" - "&amp;'1. Artikeldata Grund'!$E59)</f>
        <v/>
      </c>
      <c r="D59" s="290"/>
      <c r="E59" s="353"/>
      <c r="F59" s="363" t="s">
        <v>36</v>
      </c>
      <c r="G59" s="363" t="s">
        <v>36</v>
      </c>
      <c r="H59" s="289" t="s">
        <v>36</v>
      </c>
      <c r="I59" s="408"/>
      <c r="J59" s="289" t="s">
        <v>36</v>
      </c>
      <c r="K59" s="290" t="s">
        <v>36</v>
      </c>
      <c r="L59" s="289" t="s">
        <v>36</v>
      </c>
      <c r="M59" s="289" t="s">
        <v>36</v>
      </c>
      <c r="N59" s="289" t="s">
        <v>36</v>
      </c>
      <c r="O59" s="412"/>
      <c r="P59" s="289"/>
      <c r="Q59" s="289"/>
      <c r="R59" s="364"/>
      <c r="S59" s="292"/>
      <c r="T59" s="292"/>
      <c r="U59" s="517" t="str">
        <f t="shared" si="0"/>
        <v/>
      </c>
      <c r="V59" s="518" t="b">
        <f t="shared" si="1"/>
        <v>0</v>
      </c>
    </row>
    <row r="60" spans="1:22" x14ac:dyDescent="0.25">
      <c r="A60" s="106">
        <v>56</v>
      </c>
      <c r="B60" s="521">
        <f>'APH KIC KIA PC'!D60</f>
        <v>0</v>
      </c>
      <c r="C60" s="519" t="str">
        <f>IF('1. Artikeldata Grund'!$D60="","", '1. Artikeldata Grund'!$D60&amp;" - "&amp;'1. Artikeldata Grund'!$E60)</f>
        <v/>
      </c>
      <c r="D60" s="290"/>
      <c r="E60" s="353"/>
      <c r="F60" s="363" t="s">
        <v>36</v>
      </c>
      <c r="G60" s="363" t="s">
        <v>36</v>
      </c>
      <c r="H60" s="289" t="s">
        <v>36</v>
      </c>
      <c r="I60" s="408"/>
      <c r="J60" s="289" t="s">
        <v>36</v>
      </c>
      <c r="K60" s="290" t="s">
        <v>36</v>
      </c>
      <c r="L60" s="289" t="s">
        <v>36</v>
      </c>
      <c r="M60" s="289" t="s">
        <v>36</v>
      </c>
      <c r="N60" s="289" t="s">
        <v>36</v>
      </c>
      <c r="O60" s="412"/>
      <c r="P60" s="289"/>
      <c r="Q60" s="289"/>
      <c r="R60" s="364"/>
      <c r="S60" s="292"/>
      <c r="T60" s="292"/>
      <c r="U60" s="517" t="str">
        <f t="shared" si="0"/>
        <v/>
      </c>
      <c r="V60" s="518" t="b">
        <f t="shared" si="1"/>
        <v>0</v>
      </c>
    </row>
    <row r="61" spans="1:22" x14ac:dyDescent="0.25">
      <c r="A61" s="106">
        <v>57</v>
      </c>
      <c r="B61" s="521">
        <f>'APH KIC KIA PC'!D61</f>
        <v>0</v>
      </c>
      <c r="C61" s="519" t="str">
        <f>IF('1. Artikeldata Grund'!$D61="","", '1. Artikeldata Grund'!$D61&amp;" - "&amp;'1. Artikeldata Grund'!$E61)</f>
        <v/>
      </c>
      <c r="D61" s="290"/>
      <c r="E61" s="353"/>
      <c r="F61" s="363" t="s">
        <v>36</v>
      </c>
      <c r="G61" s="363" t="s">
        <v>36</v>
      </c>
      <c r="H61" s="289" t="s">
        <v>36</v>
      </c>
      <c r="I61" s="408"/>
      <c r="J61" s="289" t="s">
        <v>36</v>
      </c>
      <c r="K61" s="290" t="s">
        <v>36</v>
      </c>
      <c r="L61" s="289" t="s">
        <v>36</v>
      </c>
      <c r="M61" s="289" t="s">
        <v>36</v>
      </c>
      <c r="N61" s="289" t="s">
        <v>36</v>
      </c>
      <c r="O61" s="412"/>
      <c r="P61" s="289"/>
      <c r="Q61" s="289"/>
      <c r="R61" s="364"/>
      <c r="S61" s="292"/>
      <c r="T61" s="292"/>
      <c r="U61" s="517" t="str">
        <f t="shared" si="0"/>
        <v/>
      </c>
      <c r="V61" s="518" t="b">
        <f t="shared" si="1"/>
        <v>0</v>
      </c>
    </row>
    <row r="62" spans="1:22" x14ac:dyDescent="0.25">
      <c r="A62" s="106">
        <v>58</v>
      </c>
      <c r="B62" s="521">
        <f>'APH KIC KIA PC'!D62</f>
        <v>0</v>
      </c>
      <c r="C62" s="519" t="str">
        <f>IF('1. Artikeldata Grund'!$D62="","", '1. Artikeldata Grund'!$D62&amp;" - "&amp;'1. Artikeldata Grund'!$E62)</f>
        <v/>
      </c>
      <c r="D62" s="290"/>
      <c r="E62" s="353"/>
      <c r="F62" s="363" t="s">
        <v>36</v>
      </c>
      <c r="G62" s="363" t="s">
        <v>36</v>
      </c>
      <c r="H62" s="289" t="s">
        <v>36</v>
      </c>
      <c r="I62" s="408"/>
      <c r="J62" s="289" t="s">
        <v>36</v>
      </c>
      <c r="K62" s="290" t="s">
        <v>36</v>
      </c>
      <c r="L62" s="289" t="s">
        <v>36</v>
      </c>
      <c r="M62" s="289" t="s">
        <v>36</v>
      </c>
      <c r="N62" s="289" t="s">
        <v>36</v>
      </c>
      <c r="O62" s="412"/>
      <c r="P62" s="289"/>
      <c r="Q62" s="289"/>
      <c r="R62" s="364"/>
      <c r="S62" s="292"/>
      <c r="T62" s="292"/>
      <c r="U62" s="517" t="str">
        <f t="shared" si="0"/>
        <v/>
      </c>
      <c r="V62" s="518" t="b">
        <f t="shared" si="1"/>
        <v>0</v>
      </c>
    </row>
    <row r="63" spans="1:22" x14ac:dyDescent="0.25">
      <c r="A63" s="106">
        <v>59</v>
      </c>
      <c r="B63" s="521">
        <f>'APH KIC KIA PC'!D63</f>
        <v>0</v>
      </c>
      <c r="C63" s="519" t="str">
        <f>IF('1. Artikeldata Grund'!$D63="","", '1. Artikeldata Grund'!$D63&amp;" - "&amp;'1. Artikeldata Grund'!$E63)</f>
        <v/>
      </c>
      <c r="D63" s="290"/>
      <c r="E63" s="353"/>
      <c r="F63" s="363" t="s">
        <v>36</v>
      </c>
      <c r="G63" s="363" t="s">
        <v>36</v>
      </c>
      <c r="H63" s="289" t="s">
        <v>36</v>
      </c>
      <c r="I63" s="408"/>
      <c r="J63" s="289" t="s">
        <v>36</v>
      </c>
      <c r="K63" s="290" t="s">
        <v>36</v>
      </c>
      <c r="L63" s="289" t="s">
        <v>36</v>
      </c>
      <c r="M63" s="289" t="s">
        <v>36</v>
      </c>
      <c r="N63" s="289" t="s">
        <v>36</v>
      </c>
      <c r="O63" s="412"/>
      <c r="P63" s="289"/>
      <c r="Q63" s="289"/>
      <c r="R63" s="364"/>
      <c r="S63" s="292"/>
      <c r="T63" s="292"/>
      <c r="U63" s="517" t="str">
        <f t="shared" si="0"/>
        <v/>
      </c>
      <c r="V63" s="518" t="b">
        <f t="shared" si="1"/>
        <v>0</v>
      </c>
    </row>
    <row r="64" spans="1:22" x14ac:dyDescent="0.25">
      <c r="A64" s="106">
        <v>60</v>
      </c>
      <c r="B64" s="521">
        <f>'APH KIC KIA PC'!D64</f>
        <v>0</v>
      </c>
      <c r="C64" s="519" t="str">
        <f>IF('1. Artikeldata Grund'!$D64="","", '1. Artikeldata Grund'!$D64&amp;" - "&amp;'1. Artikeldata Grund'!$E64)</f>
        <v/>
      </c>
      <c r="D64" s="290"/>
      <c r="E64" s="353"/>
      <c r="F64" s="363" t="s">
        <v>36</v>
      </c>
      <c r="G64" s="363" t="s">
        <v>36</v>
      </c>
      <c r="H64" s="289" t="s">
        <v>36</v>
      </c>
      <c r="I64" s="408"/>
      <c r="J64" s="289" t="s">
        <v>36</v>
      </c>
      <c r="K64" s="290" t="s">
        <v>36</v>
      </c>
      <c r="L64" s="289" t="s">
        <v>36</v>
      </c>
      <c r="M64" s="289" t="s">
        <v>36</v>
      </c>
      <c r="N64" s="289" t="s">
        <v>36</v>
      </c>
      <c r="O64" s="412"/>
      <c r="P64" s="289"/>
      <c r="Q64" s="289"/>
      <c r="R64" s="364"/>
      <c r="S64" s="292"/>
      <c r="T64" s="292"/>
      <c r="U64" s="517" t="str">
        <f t="shared" si="0"/>
        <v/>
      </c>
      <c r="V64" s="518" t="b">
        <f t="shared" si="1"/>
        <v>0</v>
      </c>
    </row>
    <row r="65" spans="1:22" x14ac:dyDescent="0.25">
      <c r="A65" s="106">
        <v>61</v>
      </c>
      <c r="B65" s="521">
        <f>'APH KIC KIA PC'!D65</f>
        <v>0</v>
      </c>
      <c r="C65" s="519" t="str">
        <f>IF('1. Artikeldata Grund'!$D65="","", '1. Artikeldata Grund'!$D65&amp;" - "&amp;'1. Artikeldata Grund'!$E65)</f>
        <v/>
      </c>
      <c r="D65" s="290"/>
      <c r="E65" s="353"/>
      <c r="F65" s="363" t="s">
        <v>36</v>
      </c>
      <c r="G65" s="363" t="s">
        <v>36</v>
      </c>
      <c r="H65" s="289" t="s">
        <v>36</v>
      </c>
      <c r="I65" s="408"/>
      <c r="J65" s="289" t="s">
        <v>36</v>
      </c>
      <c r="K65" s="290" t="s">
        <v>36</v>
      </c>
      <c r="L65" s="289" t="s">
        <v>36</v>
      </c>
      <c r="M65" s="289" t="s">
        <v>36</v>
      </c>
      <c r="N65" s="289" t="s">
        <v>36</v>
      </c>
      <c r="O65" s="412"/>
      <c r="P65" s="289"/>
      <c r="Q65" s="289"/>
      <c r="R65" s="364"/>
      <c r="S65" s="292"/>
      <c r="T65" s="292"/>
      <c r="U65" s="517" t="str">
        <f t="shared" si="0"/>
        <v/>
      </c>
      <c r="V65" s="518" t="b">
        <f t="shared" si="1"/>
        <v>0</v>
      </c>
    </row>
    <row r="66" spans="1:22" x14ac:dyDescent="0.25">
      <c r="A66" s="106">
        <v>62</v>
      </c>
      <c r="B66" s="521">
        <f>'APH KIC KIA PC'!D66</f>
        <v>0</v>
      </c>
      <c r="C66" s="519" t="str">
        <f>IF('1. Artikeldata Grund'!$D66="","", '1. Artikeldata Grund'!$D66&amp;" - "&amp;'1. Artikeldata Grund'!$E66)</f>
        <v/>
      </c>
      <c r="D66" s="290"/>
      <c r="E66" s="353"/>
      <c r="F66" s="363" t="s">
        <v>36</v>
      </c>
      <c r="G66" s="363" t="s">
        <v>36</v>
      </c>
      <c r="H66" s="289" t="s">
        <v>36</v>
      </c>
      <c r="I66" s="408"/>
      <c r="J66" s="289" t="s">
        <v>36</v>
      </c>
      <c r="K66" s="290" t="s">
        <v>36</v>
      </c>
      <c r="L66" s="289" t="s">
        <v>36</v>
      </c>
      <c r="M66" s="289" t="s">
        <v>36</v>
      </c>
      <c r="N66" s="289" t="s">
        <v>36</v>
      </c>
      <c r="O66" s="412"/>
      <c r="P66" s="289"/>
      <c r="Q66" s="289"/>
      <c r="R66" s="364"/>
      <c r="S66" s="292"/>
      <c r="T66" s="292"/>
      <c r="U66" s="517" t="str">
        <f t="shared" si="0"/>
        <v/>
      </c>
      <c r="V66" s="518" t="b">
        <f t="shared" si="1"/>
        <v>0</v>
      </c>
    </row>
    <row r="67" spans="1:22" x14ac:dyDescent="0.25">
      <c r="A67" s="106">
        <v>63</v>
      </c>
      <c r="B67" s="521">
        <f>'APH KIC KIA PC'!D67</f>
        <v>0</v>
      </c>
      <c r="C67" s="519" t="str">
        <f>IF('1. Artikeldata Grund'!$D67="","", '1. Artikeldata Grund'!$D67&amp;" - "&amp;'1. Artikeldata Grund'!$E67)</f>
        <v/>
      </c>
      <c r="D67" s="290"/>
      <c r="E67" s="353"/>
      <c r="F67" s="363" t="s">
        <v>36</v>
      </c>
      <c r="G67" s="363" t="s">
        <v>36</v>
      </c>
      <c r="H67" s="289" t="s">
        <v>36</v>
      </c>
      <c r="I67" s="408"/>
      <c r="J67" s="289" t="s">
        <v>36</v>
      </c>
      <c r="K67" s="290" t="s">
        <v>36</v>
      </c>
      <c r="L67" s="289" t="s">
        <v>36</v>
      </c>
      <c r="M67" s="289" t="s">
        <v>36</v>
      </c>
      <c r="N67" s="289" t="s">
        <v>36</v>
      </c>
      <c r="O67" s="412"/>
      <c r="P67" s="289"/>
      <c r="Q67" s="289"/>
      <c r="R67" s="364"/>
      <c r="S67" s="292"/>
      <c r="T67" s="292"/>
      <c r="U67" s="517" t="str">
        <f t="shared" si="0"/>
        <v/>
      </c>
      <c r="V67" s="518" t="b">
        <f t="shared" si="1"/>
        <v>0</v>
      </c>
    </row>
    <row r="68" spans="1:22" x14ac:dyDescent="0.25">
      <c r="A68" s="106">
        <v>64</v>
      </c>
      <c r="B68" s="521">
        <f>'APH KIC KIA PC'!D68</f>
        <v>0</v>
      </c>
      <c r="C68" s="519" t="str">
        <f>IF('1. Artikeldata Grund'!$D68="","", '1. Artikeldata Grund'!$D68&amp;" - "&amp;'1. Artikeldata Grund'!$E68)</f>
        <v/>
      </c>
      <c r="D68" s="290"/>
      <c r="E68" s="353"/>
      <c r="F68" s="363" t="s">
        <v>36</v>
      </c>
      <c r="G68" s="363" t="s">
        <v>36</v>
      </c>
      <c r="H68" s="289" t="s">
        <v>36</v>
      </c>
      <c r="I68" s="408"/>
      <c r="J68" s="289" t="s">
        <v>36</v>
      </c>
      <c r="K68" s="290" t="s">
        <v>36</v>
      </c>
      <c r="L68" s="289" t="s">
        <v>36</v>
      </c>
      <c r="M68" s="289" t="s">
        <v>36</v>
      </c>
      <c r="N68" s="289" t="s">
        <v>36</v>
      </c>
      <c r="O68" s="412"/>
      <c r="P68" s="289"/>
      <c r="Q68" s="289"/>
      <c r="R68" s="364"/>
      <c r="S68" s="292"/>
      <c r="T68" s="292"/>
      <c r="U68" s="517" t="str">
        <f t="shared" si="0"/>
        <v/>
      </c>
      <c r="V68" s="518" t="b">
        <f t="shared" si="1"/>
        <v>0</v>
      </c>
    </row>
    <row r="69" spans="1:22" x14ac:dyDescent="0.25">
      <c r="A69" s="106">
        <v>65</v>
      </c>
      <c r="B69" s="521">
        <f>'APH KIC KIA PC'!D69</f>
        <v>0</v>
      </c>
      <c r="C69" s="519" t="str">
        <f>IF('1. Artikeldata Grund'!$D69="","", '1. Artikeldata Grund'!$D69&amp;" - "&amp;'1. Artikeldata Grund'!$E69)</f>
        <v/>
      </c>
      <c r="D69" s="290"/>
      <c r="E69" s="353"/>
      <c r="F69" s="363" t="s">
        <v>36</v>
      </c>
      <c r="G69" s="363" t="s">
        <v>36</v>
      </c>
      <c r="H69" s="289" t="s">
        <v>36</v>
      </c>
      <c r="I69" s="408"/>
      <c r="J69" s="289" t="s">
        <v>36</v>
      </c>
      <c r="K69" s="290" t="s">
        <v>36</v>
      </c>
      <c r="L69" s="289" t="s">
        <v>36</v>
      </c>
      <c r="M69" s="289" t="s">
        <v>36</v>
      </c>
      <c r="N69" s="289" t="s">
        <v>36</v>
      </c>
      <c r="O69" s="412"/>
      <c r="P69" s="289"/>
      <c r="Q69" s="289"/>
      <c r="R69" s="364"/>
      <c r="S69" s="292"/>
      <c r="T69" s="292"/>
      <c r="U69" s="517" t="str">
        <f t="shared" si="0"/>
        <v/>
      </c>
      <c r="V69" s="518" t="b">
        <f t="shared" si="1"/>
        <v>0</v>
      </c>
    </row>
    <row r="70" spans="1:22" x14ac:dyDescent="0.25">
      <c r="A70" s="106">
        <v>66</v>
      </c>
      <c r="B70" s="521">
        <f>'APH KIC KIA PC'!D70</f>
        <v>0</v>
      </c>
      <c r="C70" s="519" t="str">
        <f>IF('1. Artikeldata Grund'!$D70="","", '1. Artikeldata Grund'!$D70&amp;" - "&amp;'1. Artikeldata Grund'!$E70)</f>
        <v/>
      </c>
      <c r="D70" s="290"/>
      <c r="E70" s="353"/>
      <c r="F70" s="363" t="s">
        <v>36</v>
      </c>
      <c r="G70" s="363" t="s">
        <v>36</v>
      </c>
      <c r="H70" s="289" t="s">
        <v>36</v>
      </c>
      <c r="I70" s="408"/>
      <c r="J70" s="289" t="s">
        <v>36</v>
      </c>
      <c r="K70" s="290" t="s">
        <v>36</v>
      </c>
      <c r="L70" s="289" t="s">
        <v>36</v>
      </c>
      <c r="M70" s="289" t="s">
        <v>36</v>
      </c>
      <c r="N70" s="289" t="s">
        <v>36</v>
      </c>
      <c r="O70" s="412"/>
      <c r="P70" s="289"/>
      <c r="Q70" s="289"/>
      <c r="R70" s="364"/>
      <c r="S70" s="292"/>
      <c r="T70" s="292"/>
      <c r="U70" s="517" t="str">
        <f t="shared" ref="U70:U133" si="2">IF(V70=TRUE,"OBS! Ange färre tecken! / Note! Enter fewer characters","")</f>
        <v/>
      </c>
      <c r="V70" s="518" t="b">
        <f t="shared" ref="V70:V133" si="3">OR(LEN(P70)&gt;30,LEN(Q70)&gt;33,LEN(R70)&gt;25,LEN(S70)&gt;125,LEN(T70)&gt;82)</f>
        <v>0</v>
      </c>
    </row>
    <row r="71" spans="1:22" x14ac:dyDescent="0.25">
      <c r="A71" s="106">
        <v>67</v>
      </c>
      <c r="B71" s="521">
        <f>'APH KIC KIA PC'!D71</f>
        <v>0</v>
      </c>
      <c r="C71" s="519" t="str">
        <f>IF('1. Artikeldata Grund'!$D71="","", '1. Artikeldata Grund'!$D71&amp;" - "&amp;'1. Artikeldata Grund'!$E71)</f>
        <v/>
      </c>
      <c r="D71" s="290"/>
      <c r="E71" s="353"/>
      <c r="F71" s="363" t="s">
        <v>36</v>
      </c>
      <c r="G71" s="363" t="s">
        <v>36</v>
      </c>
      <c r="H71" s="289" t="s">
        <v>36</v>
      </c>
      <c r="I71" s="408"/>
      <c r="J71" s="289" t="s">
        <v>36</v>
      </c>
      <c r="K71" s="290" t="s">
        <v>36</v>
      </c>
      <c r="L71" s="289" t="s">
        <v>36</v>
      </c>
      <c r="M71" s="289" t="s">
        <v>36</v>
      </c>
      <c r="N71" s="289" t="s">
        <v>36</v>
      </c>
      <c r="O71" s="412"/>
      <c r="P71" s="289"/>
      <c r="Q71" s="289"/>
      <c r="R71" s="364"/>
      <c r="S71" s="292"/>
      <c r="T71" s="292"/>
      <c r="U71" s="517" t="str">
        <f t="shared" si="2"/>
        <v/>
      </c>
      <c r="V71" s="518" t="b">
        <f t="shared" si="3"/>
        <v>0</v>
      </c>
    </row>
    <row r="72" spans="1:22" x14ac:dyDescent="0.25">
      <c r="A72" s="106">
        <v>68</v>
      </c>
      <c r="B72" s="521">
        <f>'APH KIC KIA PC'!D72</f>
        <v>0</v>
      </c>
      <c r="C72" s="519" t="str">
        <f>IF('1. Artikeldata Grund'!$D72="","", '1. Artikeldata Grund'!$D72&amp;" - "&amp;'1. Artikeldata Grund'!$E72)</f>
        <v/>
      </c>
      <c r="D72" s="290"/>
      <c r="E72" s="353"/>
      <c r="F72" s="363" t="s">
        <v>36</v>
      </c>
      <c r="G72" s="363" t="s">
        <v>36</v>
      </c>
      <c r="H72" s="289" t="s">
        <v>36</v>
      </c>
      <c r="I72" s="408"/>
      <c r="J72" s="289" t="s">
        <v>36</v>
      </c>
      <c r="K72" s="290" t="s">
        <v>36</v>
      </c>
      <c r="L72" s="289" t="s">
        <v>36</v>
      </c>
      <c r="M72" s="289" t="s">
        <v>36</v>
      </c>
      <c r="N72" s="289" t="s">
        <v>36</v>
      </c>
      <c r="O72" s="412"/>
      <c r="P72" s="289"/>
      <c r="Q72" s="289"/>
      <c r="R72" s="364"/>
      <c r="S72" s="292"/>
      <c r="T72" s="292"/>
      <c r="U72" s="517" t="str">
        <f t="shared" si="2"/>
        <v/>
      </c>
      <c r="V72" s="518" t="b">
        <f t="shared" si="3"/>
        <v>0</v>
      </c>
    </row>
    <row r="73" spans="1:22" x14ac:dyDescent="0.25">
      <c r="A73" s="106">
        <v>69</v>
      </c>
      <c r="B73" s="521">
        <f>'APH KIC KIA PC'!D73</f>
        <v>0</v>
      </c>
      <c r="C73" s="519" t="str">
        <f>IF('1. Artikeldata Grund'!$D73="","", '1. Artikeldata Grund'!$D73&amp;" - "&amp;'1. Artikeldata Grund'!$E73)</f>
        <v/>
      </c>
      <c r="D73" s="290"/>
      <c r="E73" s="353"/>
      <c r="F73" s="363" t="s">
        <v>36</v>
      </c>
      <c r="G73" s="363" t="s">
        <v>36</v>
      </c>
      <c r="H73" s="289" t="s">
        <v>36</v>
      </c>
      <c r="I73" s="408"/>
      <c r="J73" s="289" t="s">
        <v>36</v>
      </c>
      <c r="K73" s="290" t="s">
        <v>36</v>
      </c>
      <c r="L73" s="289" t="s">
        <v>36</v>
      </c>
      <c r="M73" s="289" t="s">
        <v>36</v>
      </c>
      <c r="N73" s="289" t="s">
        <v>36</v>
      </c>
      <c r="O73" s="412"/>
      <c r="P73" s="289"/>
      <c r="Q73" s="289"/>
      <c r="R73" s="364"/>
      <c r="S73" s="292"/>
      <c r="T73" s="292"/>
      <c r="U73" s="517" t="str">
        <f t="shared" si="2"/>
        <v/>
      </c>
      <c r="V73" s="518" t="b">
        <f t="shared" si="3"/>
        <v>0</v>
      </c>
    </row>
    <row r="74" spans="1:22" x14ac:dyDescent="0.25">
      <c r="A74" s="106">
        <v>70</v>
      </c>
      <c r="B74" s="521">
        <f>'APH KIC KIA PC'!D74</f>
        <v>0</v>
      </c>
      <c r="C74" s="519" t="str">
        <f>IF('1. Artikeldata Grund'!$D74="","", '1. Artikeldata Grund'!$D74&amp;" - "&amp;'1. Artikeldata Grund'!$E74)</f>
        <v/>
      </c>
      <c r="D74" s="290"/>
      <c r="E74" s="353"/>
      <c r="F74" s="363" t="s">
        <v>36</v>
      </c>
      <c r="G74" s="363" t="s">
        <v>36</v>
      </c>
      <c r="H74" s="289" t="s">
        <v>36</v>
      </c>
      <c r="I74" s="408"/>
      <c r="J74" s="289" t="s">
        <v>36</v>
      </c>
      <c r="K74" s="290" t="s">
        <v>36</v>
      </c>
      <c r="L74" s="289" t="s">
        <v>36</v>
      </c>
      <c r="M74" s="289" t="s">
        <v>36</v>
      </c>
      <c r="N74" s="289" t="s">
        <v>36</v>
      </c>
      <c r="O74" s="412"/>
      <c r="P74" s="289"/>
      <c r="Q74" s="289"/>
      <c r="R74" s="364"/>
      <c r="S74" s="292"/>
      <c r="T74" s="292"/>
      <c r="U74" s="517" t="str">
        <f t="shared" si="2"/>
        <v/>
      </c>
      <c r="V74" s="518" t="b">
        <f t="shared" si="3"/>
        <v>0</v>
      </c>
    </row>
    <row r="75" spans="1:22" x14ac:dyDescent="0.25">
      <c r="A75" s="106">
        <v>71</v>
      </c>
      <c r="B75" s="521">
        <f>'APH KIC KIA PC'!D75</f>
        <v>0</v>
      </c>
      <c r="C75" s="519" t="str">
        <f>IF('1. Artikeldata Grund'!$D75="","", '1. Artikeldata Grund'!$D75&amp;" - "&amp;'1. Artikeldata Grund'!$E75)</f>
        <v/>
      </c>
      <c r="D75" s="290"/>
      <c r="E75" s="353"/>
      <c r="F75" s="363" t="s">
        <v>36</v>
      </c>
      <c r="G75" s="363" t="s">
        <v>36</v>
      </c>
      <c r="H75" s="289" t="s">
        <v>36</v>
      </c>
      <c r="I75" s="408"/>
      <c r="J75" s="289" t="s">
        <v>36</v>
      </c>
      <c r="K75" s="290" t="s">
        <v>36</v>
      </c>
      <c r="L75" s="289" t="s">
        <v>36</v>
      </c>
      <c r="M75" s="289" t="s">
        <v>36</v>
      </c>
      <c r="N75" s="289" t="s">
        <v>36</v>
      </c>
      <c r="O75" s="412"/>
      <c r="P75" s="289"/>
      <c r="Q75" s="289"/>
      <c r="R75" s="364"/>
      <c r="S75" s="292"/>
      <c r="T75" s="292"/>
      <c r="U75" s="517" t="str">
        <f t="shared" si="2"/>
        <v/>
      </c>
      <c r="V75" s="518" t="b">
        <f t="shared" si="3"/>
        <v>0</v>
      </c>
    </row>
    <row r="76" spans="1:22" x14ac:dyDescent="0.25">
      <c r="A76" s="106">
        <v>72</v>
      </c>
      <c r="B76" s="521">
        <f>'APH KIC KIA PC'!D76</f>
        <v>0</v>
      </c>
      <c r="C76" s="519" t="str">
        <f>IF('1. Artikeldata Grund'!$D76="","", '1. Artikeldata Grund'!$D76&amp;" - "&amp;'1. Artikeldata Grund'!$E76)</f>
        <v/>
      </c>
      <c r="D76" s="290"/>
      <c r="E76" s="353"/>
      <c r="F76" s="363" t="s">
        <v>36</v>
      </c>
      <c r="G76" s="363" t="s">
        <v>36</v>
      </c>
      <c r="H76" s="289" t="s">
        <v>36</v>
      </c>
      <c r="I76" s="408"/>
      <c r="J76" s="289" t="s">
        <v>36</v>
      </c>
      <c r="K76" s="290" t="s">
        <v>36</v>
      </c>
      <c r="L76" s="289" t="s">
        <v>36</v>
      </c>
      <c r="M76" s="289" t="s">
        <v>36</v>
      </c>
      <c r="N76" s="289" t="s">
        <v>36</v>
      </c>
      <c r="O76" s="412"/>
      <c r="P76" s="289"/>
      <c r="Q76" s="289"/>
      <c r="R76" s="364"/>
      <c r="S76" s="292"/>
      <c r="T76" s="292"/>
      <c r="U76" s="517" t="str">
        <f t="shared" si="2"/>
        <v/>
      </c>
      <c r="V76" s="518" t="b">
        <f t="shared" si="3"/>
        <v>0</v>
      </c>
    </row>
    <row r="77" spans="1:22" x14ac:dyDescent="0.25">
      <c r="A77" s="106">
        <v>73</v>
      </c>
      <c r="B77" s="521">
        <f>'APH KIC KIA PC'!D77</f>
        <v>0</v>
      </c>
      <c r="C77" s="519" t="str">
        <f>IF('1. Artikeldata Grund'!$D77="","", '1. Artikeldata Grund'!$D77&amp;" - "&amp;'1. Artikeldata Grund'!$E77)</f>
        <v/>
      </c>
      <c r="D77" s="290"/>
      <c r="E77" s="353"/>
      <c r="F77" s="363" t="s">
        <v>36</v>
      </c>
      <c r="G77" s="363" t="s">
        <v>36</v>
      </c>
      <c r="H77" s="289" t="s">
        <v>36</v>
      </c>
      <c r="I77" s="408"/>
      <c r="J77" s="289" t="s">
        <v>36</v>
      </c>
      <c r="K77" s="290" t="s">
        <v>36</v>
      </c>
      <c r="L77" s="289" t="s">
        <v>36</v>
      </c>
      <c r="M77" s="289" t="s">
        <v>36</v>
      </c>
      <c r="N77" s="289" t="s">
        <v>36</v>
      </c>
      <c r="O77" s="412"/>
      <c r="P77" s="289"/>
      <c r="Q77" s="289"/>
      <c r="R77" s="364"/>
      <c r="S77" s="292"/>
      <c r="T77" s="292"/>
      <c r="U77" s="517" t="str">
        <f t="shared" si="2"/>
        <v/>
      </c>
      <c r="V77" s="518" t="b">
        <f t="shared" si="3"/>
        <v>0</v>
      </c>
    </row>
    <row r="78" spans="1:22" x14ac:dyDescent="0.25">
      <c r="A78" s="106">
        <v>74</v>
      </c>
      <c r="B78" s="521">
        <f>'APH KIC KIA PC'!D78</f>
        <v>0</v>
      </c>
      <c r="C78" s="519" t="str">
        <f>IF('1. Artikeldata Grund'!$D78="","", '1. Artikeldata Grund'!$D78&amp;" - "&amp;'1. Artikeldata Grund'!$E78)</f>
        <v/>
      </c>
      <c r="D78" s="290"/>
      <c r="E78" s="353"/>
      <c r="F78" s="363" t="s">
        <v>36</v>
      </c>
      <c r="G78" s="363" t="s">
        <v>36</v>
      </c>
      <c r="H78" s="289" t="s">
        <v>36</v>
      </c>
      <c r="I78" s="408"/>
      <c r="J78" s="289" t="s">
        <v>36</v>
      </c>
      <c r="K78" s="290" t="s">
        <v>36</v>
      </c>
      <c r="L78" s="289" t="s">
        <v>36</v>
      </c>
      <c r="M78" s="289" t="s">
        <v>36</v>
      </c>
      <c r="N78" s="289" t="s">
        <v>36</v>
      </c>
      <c r="O78" s="412"/>
      <c r="P78" s="289"/>
      <c r="Q78" s="289"/>
      <c r="R78" s="364"/>
      <c r="S78" s="292"/>
      <c r="T78" s="292"/>
      <c r="U78" s="517" t="str">
        <f t="shared" si="2"/>
        <v/>
      </c>
      <c r="V78" s="518" t="b">
        <f t="shared" si="3"/>
        <v>0</v>
      </c>
    </row>
    <row r="79" spans="1:22" x14ac:dyDescent="0.25">
      <c r="A79" s="106">
        <v>75</v>
      </c>
      <c r="B79" s="521">
        <f>'APH KIC KIA PC'!D79</f>
        <v>0</v>
      </c>
      <c r="C79" s="519" t="str">
        <f>IF('1. Artikeldata Grund'!$D79="","", '1. Artikeldata Grund'!$D79&amp;" - "&amp;'1. Artikeldata Grund'!$E79)</f>
        <v/>
      </c>
      <c r="D79" s="290"/>
      <c r="E79" s="353"/>
      <c r="F79" s="363" t="s">
        <v>36</v>
      </c>
      <c r="G79" s="363" t="s">
        <v>36</v>
      </c>
      <c r="H79" s="289" t="s">
        <v>36</v>
      </c>
      <c r="I79" s="408"/>
      <c r="J79" s="289" t="s">
        <v>36</v>
      </c>
      <c r="K79" s="290" t="s">
        <v>36</v>
      </c>
      <c r="L79" s="289" t="s">
        <v>36</v>
      </c>
      <c r="M79" s="289" t="s">
        <v>36</v>
      </c>
      <c r="N79" s="289" t="s">
        <v>36</v>
      </c>
      <c r="O79" s="412"/>
      <c r="P79" s="289"/>
      <c r="Q79" s="289"/>
      <c r="R79" s="364"/>
      <c r="S79" s="292"/>
      <c r="T79" s="292"/>
      <c r="U79" s="517" t="str">
        <f t="shared" si="2"/>
        <v/>
      </c>
      <c r="V79" s="518" t="b">
        <f t="shared" si="3"/>
        <v>0</v>
      </c>
    </row>
    <row r="80" spans="1:22" x14ac:dyDescent="0.25">
      <c r="A80" s="106">
        <v>76</v>
      </c>
      <c r="B80" s="521">
        <f>'APH KIC KIA PC'!D80</f>
        <v>0</v>
      </c>
      <c r="C80" s="519" t="str">
        <f>IF('1. Artikeldata Grund'!$D80="","", '1. Artikeldata Grund'!$D80&amp;" - "&amp;'1. Artikeldata Grund'!$E80)</f>
        <v/>
      </c>
      <c r="D80" s="290"/>
      <c r="E80" s="353"/>
      <c r="F80" s="363" t="s">
        <v>36</v>
      </c>
      <c r="G80" s="363" t="s">
        <v>36</v>
      </c>
      <c r="H80" s="289" t="s">
        <v>36</v>
      </c>
      <c r="I80" s="408"/>
      <c r="J80" s="289" t="s">
        <v>36</v>
      </c>
      <c r="K80" s="290" t="s">
        <v>36</v>
      </c>
      <c r="L80" s="289" t="s">
        <v>36</v>
      </c>
      <c r="M80" s="289" t="s">
        <v>36</v>
      </c>
      <c r="N80" s="289" t="s">
        <v>36</v>
      </c>
      <c r="O80" s="412"/>
      <c r="P80" s="289"/>
      <c r="Q80" s="289"/>
      <c r="R80" s="364"/>
      <c r="S80" s="292"/>
      <c r="T80" s="292"/>
      <c r="U80" s="517" t="str">
        <f t="shared" si="2"/>
        <v/>
      </c>
      <c r="V80" s="518" t="b">
        <f t="shared" si="3"/>
        <v>0</v>
      </c>
    </row>
    <row r="81" spans="1:22" x14ac:dyDescent="0.25">
      <c r="A81" s="106">
        <v>77</v>
      </c>
      <c r="B81" s="521">
        <f>'APH KIC KIA PC'!D81</f>
        <v>0</v>
      </c>
      <c r="C81" s="519" t="str">
        <f>IF('1. Artikeldata Grund'!$D81="","", '1. Artikeldata Grund'!$D81&amp;" - "&amp;'1. Artikeldata Grund'!$E81)</f>
        <v/>
      </c>
      <c r="D81" s="290"/>
      <c r="E81" s="353"/>
      <c r="F81" s="363" t="s">
        <v>36</v>
      </c>
      <c r="G81" s="363" t="s">
        <v>36</v>
      </c>
      <c r="H81" s="289" t="s">
        <v>36</v>
      </c>
      <c r="I81" s="408"/>
      <c r="J81" s="289" t="s">
        <v>36</v>
      </c>
      <c r="K81" s="290" t="s">
        <v>36</v>
      </c>
      <c r="L81" s="289" t="s">
        <v>36</v>
      </c>
      <c r="M81" s="289" t="s">
        <v>36</v>
      </c>
      <c r="N81" s="289" t="s">
        <v>36</v>
      </c>
      <c r="O81" s="412"/>
      <c r="P81" s="289"/>
      <c r="Q81" s="289"/>
      <c r="R81" s="364"/>
      <c r="S81" s="292"/>
      <c r="T81" s="292"/>
      <c r="U81" s="517" t="str">
        <f t="shared" si="2"/>
        <v/>
      </c>
      <c r="V81" s="518" t="b">
        <f t="shared" si="3"/>
        <v>0</v>
      </c>
    </row>
    <row r="82" spans="1:22" x14ac:dyDescent="0.25">
      <c r="A82" s="106">
        <v>78</v>
      </c>
      <c r="B82" s="521">
        <f>'APH KIC KIA PC'!D82</f>
        <v>0</v>
      </c>
      <c r="C82" s="519" t="str">
        <f>IF('1. Artikeldata Grund'!$D82="","", '1. Artikeldata Grund'!$D82&amp;" - "&amp;'1. Artikeldata Grund'!$E82)</f>
        <v/>
      </c>
      <c r="D82" s="290"/>
      <c r="E82" s="353"/>
      <c r="F82" s="363" t="s">
        <v>36</v>
      </c>
      <c r="G82" s="363" t="s">
        <v>36</v>
      </c>
      <c r="H82" s="289" t="s">
        <v>36</v>
      </c>
      <c r="I82" s="408"/>
      <c r="J82" s="289" t="s">
        <v>36</v>
      </c>
      <c r="K82" s="290" t="s">
        <v>36</v>
      </c>
      <c r="L82" s="289" t="s">
        <v>36</v>
      </c>
      <c r="M82" s="289" t="s">
        <v>36</v>
      </c>
      <c r="N82" s="289" t="s">
        <v>36</v>
      </c>
      <c r="O82" s="412"/>
      <c r="P82" s="289"/>
      <c r="Q82" s="289"/>
      <c r="R82" s="364"/>
      <c r="S82" s="292"/>
      <c r="T82" s="292"/>
      <c r="U82" s="517" t="str">
        <f t="shared" si="2"/>
        <v/>
      </c>
      <c r="V82" s="518" t="b">
        <f t="shared" si="3"/>
        <v>0</v>
      </c>
    </row>
    <row r="83" spans="1:22" x14ac:dyDescent="0.25">
      <c r="A83" s="106">
        <v>79</v>
      </c>
      <c r="B83" s="521">
        <f>'APH KIC KIA PC'!D83</f>
        <v>0</v>
      </c>
      <c r="C83" s="519" t="str">
        <f>IF('1. Artikeldata Grund'!$D83="","", '1. Artikeldata Grund'!$D83&amp;" - "&amp;'1. Artikeldata Grund'!$E83)</f>
        <v/>
      </c>
      <c r="D83" s="290"/>
      <c r="E83" s="353"/>
      <c r="F83" s="363" t="s">
        <v>36</v>
      </c>
      <c r="G83" s="363" t="s">
        <v>36</v>
      </c>
      <c r="H83" s="289" t="s">
        <v>36</v>
      </c>
      <c r="I83" s="408"/>
      <c r="J83" s="289" t="s">
        <v>36</v>
      </c>
      <c r="K83" s="290" t="s">
        <v>36</v>
      </c>
      <c r="L83" s="289" t="s">
        <v>36</v>
      </c>
      <c r="M83" s="289" t="s">
        <v>36</v>
      </c>
      <c r="N83" s="289" t="s">
        <v>36</v>
      </c>
      <c r="O83" s="412"/>
      <c r="P83" s="289"/>
      <c r="Q83" s="289"/>
      <c r="R83" s="364"/>
      <c r="S83" s="292"/>
      <c r="T83" s="292"/>
      <c r="U83" s="517" t="str">
        <f t="shared" si="2"/>
        <v/>
      </c>
      <c r="V83" s="518" t="b">
        <f t="shared" si="3"/>
        <v>0</v>
      </c>
    </row>
    <row r="84" spans="1:22" x14ac:dyDescent="0.25">
      <c r="A84" s="106">
        <v>80</v>
      </c>
      <c r="B84" s="521">
        <f>'APH KIC KIA PC'!D84</f>
        <v>0</v>
      </c>
      <c r="C84" s="519" t="str">
        <f>IF('1. Artikeldata Grund'!$D84="","", '1. Artikeldata Grund'!$D84&amp;" - "&amp;'1. Artikeldata Grund'!$E84)</f>
        <v/>
      </c>
      <c r="D84" s="290"/>
      <c r="E84" s="353"/>
      <c r="F84" s="363" t="s">
        <v>36</v>
      </c>
      <c r="G84" s="363" t="s">
        <v>36</v>
      </c>
      <c r="H84" s="289" t="s">
        <v>36</v>
      </c>
      <c r="I84" s="408"/>
      <c r="J84" s="289" t="s">
        <v>36</v>
      </c>
      <c r="K84" s="290" t="s">
        <v>36</v>
      </c>
      <c r="L84" s="289" t="s">
        <v>36</v>
      </c>
      <c r="M84" s="289" t="s">
        <v>36</v>
      </c>
      <c r="N84" s="289" t="s">
        <v>36</v>
      </c>
      <c r="O84" s="412"/>
      <c r="P84" s="289"/>
      <c r="Q84" s="289"/>
      <c r="R84" s="364"/>
      <c r="S84" s="292"/>
      <c r="T84" s="292"/>
      <c r="U84" s="517" t="str">
        <f t="shared" si="2"/>
        <v/>
      </c>
      <c r="V84" s="518" t="b">
        <f t="shared" si="3"/>
        <v>0</v>
      </c>
    </row>
    <row r="85" spans="1:22" x14ac:dyDescent="0.25">
      <c r="A85" s="106">
        <v>81</v>
      </c>
      <c r="B85" s="521">
        <f>'APH KIC KIA PC'!D85</f>
        <v>0</v>
      </c>
      <c r="C85" s="519" t="str">
        <f>IF('1. Artikeldata Grund'!$D85="","", '1. Artikeldata Grund'!$D85&amp;" - "&amp;'1. Artikeldata Grund'!$E85)</f>
        <v/>
      </c>
      <c r="D85" s="290"/>
      <c r="E85" s="353"/>
      <c r="F85" s="363" t="s">
        <v>36</v>
      </c>
      <c r="G85" s="363" t="s">
        <v>36</v>
      </c>
      <c r="H85" s="289" t="s">
        <v>36</v>
      </c>
      <c r="I85" s="408"/>
      <c r="J85" s="289" t="s">
        <v>36</v>
      </c>
      <c r="K85" s="290" t="s">
        <v>36</v>
      </c>
      <c r="L85" s="289" t="s">
        <v>36</v>
      </c>
      <c r="M85" s="289" t="s">
        <v>36</v>
      </c>
      <c r="N85" s="289" t="s">
        <v>36</v>
      </c>
      <c r="O85" s="412"/>
      <c r="P85" s="289"/>
      <c r="Q85" s="289"/>
      <c r="R85" s="364"/>
      <c r="S85" s="292"/>
      <c r="T85" s="292"/>
      <c r="U85" s="517" t="str">
        <f t="shared" si="2"/>
        <v/>
      </c>
      <c r="V85" s="518" t="b">
        <f t="shared" si="3"/>
        <v>0</v>
      </c>
    </row>
    <row r="86" spans="1:22" x14ac:dyDescent="0.25">
      <c r="A86" s="106">
        <v>82</v>
      </c>
      <c r="B86" s="521">
        <f>'APH KIC KIA PC'!D86</f>
        <v>0</v>
      </c>
      <c r="C86" s="519" t="str">
        <f>IF('1. Artikeldata Grund'!$D86="","", '1. Artikeldata Grund'!$D86&amp;" - "&amp;'1. Artikeldata Grund'!$E86)</f>
        <v/>
      </c>
      <c r="D86" s="290"/>
      <c r="E86" s="353"/>
      <c r="F86" s="363" t="s">
        <v>36</v>
      </c>
      <c r="G86" s="363" t="s">
        <v>36</v>
      </c>
      <c r="H86" s="289" t="s">
        <v>36</v>
      </c>
      <c r="I86" s="408"/>
      <c r="J86" s="289" t="s">
        <v>36</v>
      </c>
      <c r="K86" s="290" t="s">
        <v>36</v>
      </c>
      <c r="L86" s="289" t="s">
        <v>36</v>
      </c>
      <c r="M86" s="289" t="s">
        <v>36</v>
      </c>
      <c r="N86" s="289" t="s">
        <v>36</v>
      </c>
      <c r="O86" s="412"/>
      <c r="P86" s="289"/>
      <c r="Q86" s="289"/>
      <c r="R86" s="364"/>
      <c r="S86" s="292"/>
      <c r="T86" s="292"/>
      <c r="U86" s="517" t="str">
        <f t="shared" si="2"/>
        <v/>
      </c>
      <c r="V86" s="518" t="b">
        <f t="shared" si="3"/>
        <v>0</v>
      </c>
    </row>
    <row r="87" spans="1:22" x14ac:dyDescent="0.25">
      <c r="A87" s="106">
        <v>83</v>
      </c>
      <c r="B87" s="521">
        <f>'APH KIC KIA PC'!D87</f>
        <v>0</v>
      </c>
      <c r="C87" s="519" t="str">
        <f>IF('1. Artikeldata Grund'!$D87="","", '1. Artikeldata Grund'!$D87&amp;" - "&amp;'1. Artikeldata Grund'!$E87)</f>
        <v/>
      </c>
      <c r="D87" s="290"/>
      <c r="E87" s="353"/>
      <c r="F87" s="363" t="s">
        <v>36</v>
      </c>
      <c r="G87" s="363" t="s">
        <v>36</v>
      </c>
      <c r="H87" s="289" t="s">
        <v>36</v>
      </c>
      <c r="I87" s="408"/>
      <c r="J87" s="289" t="s">
        <v>36</v>
      </c>
      <c r="K87" s="290" t="s">
        <v>36</v>
      </c>
      <c r="L87" s="289" t="s">
        <v>36</v>
      </c>
      <c r="M87" s="289" t="s">
        <v>36</v>
      </c>
      <c r="N87" s="289" t="s">
        <v>36</v>
      </c>
      <c r="O87" s="412"/>
      <c r="P87" s="289"/>
      <c r="Q87" s="289"/>
      <c r="R87" s="364"/>
      <c r="S87" s="292"/>
      <c r="T87" s="292"/>
      <c r="U87" s="517" t="str">
        <f t="shared" si="2"/>
        <v/>
      </c>
      <c r="V87" s="518" t="b">
        <f t="shared" si="3"/>
        <v>0</v>
      </c>
    </row>
    <row r="88" spans="1:22" x14ac:dyDescent="0.25">
      <c r="A88" s="106">
        <v>84</v>
      </c>
      <c r="B88" s="521">
        <f>'APH KIC KIA PC'!D88</f>
        <v>0</v>
      </c>
      <c r="C88" s="519" t="str">
        <f>IF('1. Artikeldata Grund'!$D88="","", '1. Artikeldata Grund'!$D88&amp;" - "&amp;'1. Artikeldata Grund'!$E88)</f>
        <v/>
      </c>
      <c r="D88" s="290"/>
      <c r="E88" s="353"/>
      <c r="F88" s="363" t="s">
        <v>36</v>
      </c>
      <c r="G88" s="363" t="s">
        <v>36</v>
      </c>
      <c r="H88" s="289" t="s">
        <v>36</v>
      </c>
      <c r="I88" s="408"/>
      <c r="J88" s="289" t="s">
        <v>36</v>
      </c>
      <c r="K88" s="290" t="s">
        <v>36</v>
      </c>
      <c r="L88" s="289" t="s">
        <v>36</v>
      </c>
      <c r="M88" s="289" t="s">
        <v>36</v>
      </c>
      <c r="N88" s="289" t="s">
        <v>36</v>
      </c>
      <c r="O88" s="412"/>
      <c r="P88" s="289"/>
      <c r="Q88" s="289"/>
      <c r="R88" s="364"/>
      <c r="S88" s="292"/>
      <c r="T88" s="292"/>
      <c r="U88" s="517" t="str">
        <f t="shared" si="2"/>
        <v/>
      </c>
      <c r="V88" s="518" t="b">
        <f t="shared" si="3"/>
        <v>0</v>
      </c>
    </row>
    <row r="89" spans="1:22" x14ac:dyDescent="0.25">
      <c r="A89" s="106">
        <v>85</v>
      </c>
      <c r="B89" s="521">
        <f>'APH KIC KIA PC'!D89</f>
        <v>0</v>
      </c>
      <c r="C89" s="519" t="str">
        <f>IF('1. Artikeldata Grund'!$D89="","", '1. Artikeldata Grund'!$D89&amp;" - "&amp;'1. Artikeldata Grund'!$E89)</f>
        <v/>
      </c>
      <c r="D89" s="290"/>
      <c r="E89" s="353"/>
      <c r="F89" s="363" t="s">
        <v>36</v>
      </c>
      <c r="G89" s="363" t="s">
        <v>36</v>
      </c>
      <c r="H89" s="289" t="s">
        <v>36</v>
      </c>
      <c r="I89" s="408"/>
      <c r="J89" s="289" t="s">
        <v>36</v>
      </c>
      <c r="K89" s="290" t="s">
        <v>36</v>
      </c>
      <c r="L89" s="289" t="s">
        <v>36</v>
      </c>
      <c r="M89" s="289" t="s">
        <v>36</v>
      </c>
      <c r="N89" s="289" t="s">
        <v>36</v>
      </c>
      <c r="O89" s="412"/>
      <c r="P89" s="289"/>
      <c r="Q89" s="289"/>
      <c r="R89" s="364"/>
      <c r="S89" s="292"/>
      <c r="T89" s="292"/>
      <c r="U89" s="517" t="str">
        <f t="shared" si="2"/>
        <v/>
      </c>
      <c r="V89" s="518" t="b">
        <f t="shared" si="3"/>
        <v>0</v>
      </c>
    </row>
    <row r="90" spans="1:22" x14ac:dyDescent="0.25">
      <c r="A90" s="106">
        <v>86</v>
      </c>
      <c r="B90" s="521">
        <f>'APH KIC KIA PC'!D90</f>
        <v>0</v>
      </c>
      <c r="C90" s="519" t="str">
        <f>IF('1. Artikeldata Grund'!$D90="","", '1. Artikeldata Grund'!$D90&amp;" - "&amp;'1. Artikeldata Grund'!$E90)</f>
        <v/>
      </c>
      <c r="D90" s="290"/>
      <c r="E90" s="353"/>
      <c r="F90" s="363" t="s">
        <v>36</v>
      </c>
      <c r="G90" s="363" t="s">
        <v>36</v>
      </c>
      <c r="H90" s="289" t="s">
        <v>36</v>
      </c>
      <c r="I90" s="408"/>
      <c r="J90" s="289" t="s">
        <v>36</v>
      </c>
      <c r="K90" s="290" t="s">
        <v>36</v>
      </c>
      <c r="L90" s="289" t="s">
        <v>36</v>
      </c>
      <c r="M90" s="289" t="s">
        <v>36</v>
      </c>
      <c r="N90" s="289" t="s">
        <v>36</v>
      </c>
      <c r="O90" s="412"/>
      <c r="P90" s="289"/>
      <c r="Q90" s="289"/>
      <c r="R90" s="364"/>
      <c r="S90" s="292"/>
      <c r="T90" s="292"/>
      <c r="U90" s="517" t="str">
        <f t="shared" si="2"/>
        <v/>
      </c>
      <c r="V90" s="518" t="b">
        <f t="shared" si="3"/>
        <v>0</v>
      </c>
    </row>
    <row r="91" spans="1:22" x14ac:dyDescent="0.25">
      <c r="A91" s="106">
        <v>87</v>
      </c>
      <c r="B91" s="521">
        <f>'APH KIC KIA PC'!D91</f>
        <v>0</v>
      </c>
      <c r="C91" s="519" t="str">
        <f>IF('1. Artikeldata Grund'!$D91="","", '1. Artikeldata Grund'!$D91&amp;" - "&amp;'1. Artikeldata Grund'!$E91)</f>
        <v/>
      </c>
      <c r="D91" s="290"/>
      <c r="E91" s="353"/>
      <c r="F91" s="363" t="s">
        <v>36</v>
      </c>
      <c r="G91" s="363" t="s">
        <v>36</v>
      </c>
      <c r="H91" s="289" t="s">
        <v>36</v>
      </c>
      <c r="I91" s="408"/>
      <c r="J91" s="289" t="s">
        <v>36</v>
      </c>
      <c r="K91" s="290" t="s">
        <v>36</v>
      </c>
      <c r="L91" s="289" t="s">
        <v>36</v>
      </c>
      <c r="M91" s="289" t="s">
        <v>36</v>
      </c>
      <c r="N91" s="289" t="s">
        <v>36</v>
      </c>
      <c r="O91" s="412"/>
      <c r="P91" s="289"/>
      <c r="Q91" s="289"/>
      <c r="R91" s="364"/>
      <c r="S91" s="292"/>
      <c r="T91" s="292"/>
      <c r="U91" s="517" t="str">
        <f t="shared" si="2"/>
        <v/>
      </c>
      <c r="V91" s="518" t="b">
        <f t="shared" si="3"/>
        <v>0</v>
      </c>
    </row>
    <row r="92" spans="1:22" x14ac:dyDescent="0.25">
      <c r="A92" s="106">
        <v>88</v>
      </c>
      <c r="B92" s="521">
        <f>'APH KIC KIA PC'!D92</f>
        <v>0</v>
      </c>
      <c r="C92" s="519" t="str">
        <f>IF('1. Artikeldata Grund'!$D92="","", '1. Artikeldata Grund'!$D92&amp;" - "&amp;'1. Artikeldata Grund'!$E92)</f>
        <v/>
      </c>
      <c r="D92" s="290"/>
      <c r="E92" s="353"/>
      <c r="F92" s="363" t="s">
        <v>36</v>
      </c>
      <c r="G92" s="363" t="s">
        <v>36</v>
      </c>
      <c r="H92" s="289" t="s">
        <v>36</v>
      </c>
      <c r="I92" s="408"/>
      <c r="J92" s="289" t="s">
        <v>36</v>
      </c>
      <c r="K92" s="290" t="s">
        <v>36</v>
      </c>
      <c r="L92" s="289" t="s">
        <v>36</v>
      </c>
      <c r="M92" s="289" t="s">
        <v>36</v>
      </c>
      <c r="N92" s="289" t="s">
        <v>36</v>
      </c>
      <c r="O92" s="412"/>
      <c r="P92" s="289"/>
      <c r="Q92" s="289"/>
      <c r="R92" s="364"/>
      <c r="S92" s="292"/>
      <c r="T92" s="292"/>
      <c r="U92" s="517" t="str">
        <f t="shared" si="2"/>
        <v/>
      </c>
      <c r="V92" s="518" t="b">
        <f t="shared" si="3"/>
        <v>0</v>
      </c>
    </row>
    <row r="93" spans="1:22" x14ac:dyDescent="0.25">
      <c r="A93" s="106">
        <v>89</v>
      </c>
      <c r="B93" s="521">
        <f>'APH KIC KIA PC'!D93</f>
        <v>0</v>
      </c>
      <c r="C93" s="519" t="str">
        <f>IF('1. Artikeldata Grund'!$D93="","", '1. Artikeldata Grund'!$D93&amp;" - "&amp;'1. Artikeldata Grund'!$E93)</f>
        <v/>
      </c>
      <c r="D93" s="290"/>
      <c r="E93" s="353"/>
      <c r="F93" s="363" t="s">
        <v>36</v>
      </c>
      <c r="G93" s="363" t="s">
        <v>36</v>
      </c>
      <c r="H93" s="289" t="s">
        <v>36</v>
      </c>
      <c r="I93" s="408"/>
      <c r="J93" s="289" t="s">
        <v>36</v>
      </c>
      <c r="K93" s="290" t="s">
        <v>36</v>
      </c>
      <c r="L93" s="289" t="s">
        <v>36</v>
      </c>
      <c r="M93" s="289" t="s">
        <v>36</v>
      </c>
      <c r="N93" s="289" t="s">
        <v>36</v>
      </c>
      <c r="O93" s="412"/>
      <c r="P93" s="289"/>
      <c r="Q93" s="289"/>
      <c r="R93" s="364"/>
      <c r="S93" s="292"/>
      <c r="T93" s="292"/>
      <c r="U93" s="517" t="str">
        <f t="shared" si="2"/>
        <v/>
      </c>
      <c r="V93" s="518" t="b">
        <f t="shared" si="3"/>
        <v>0</v>
      </c>
    </row>
    <row r="94" spans="1:22" x14ac:dyDescent="0.25">
      <c r="A94" s="106">
        <v>90</v>
      </c>
      <c r="B94" s="521">
        <f>'APH KIC KIA PC'!D94</f>
        <v>0</v>
      </c>
      <c r="C94" s="519" t="str">
        <f>IF('1. Artikeldata Grund'!$D94="","", '1. Artikeldata Grund'!$D94&amp;" - "&amp;'1. Artikeldata Grund'!$E94)</f>
        <v/>
      </c>
      <c r="D94" s="290"/>
      <c r="E94" s="353"/>
      <c r="F94" s="363" t="s">
        <v>36</v>
      </c>
      <c r="G94" s="363" t="s">
        <v>36</v>
      </c>
      <c r="H94" s="289" t="s">
        <v>36</v>
      </c>
      <c r="I94" s="408"/>
      <c r="J94" s="289" t="s">
        <v>36</v>
      </c>
      <c r="K94" s="290" t="s">
        <v>36</v>
      </c>
      <c r="L94" s="289" t="s">
        <v>36</v>
      </c>
      <c r="M94" s="289" t="s">
        <v>36</v>
      </c>
      <c r="N94" s="289" t="s">
        <v>36</v>
      </c>
      <c r="O94" s="412"/>
      <c r="P94" s="289"/>
      <c r="Q94" s="289"/>
      <c r="R94" s="364"/>
      <c r="S94" s="292"/>
      <c r="T94" s="292"/>
      <c r="U94" s="517" t="str">
        <f t="shared" si="2"/>
        <v/>
      </c>
      <c r="V94" s="518" t="b">
        <f t="shared" si="3"/>
        <v>0</v>
      </c>
    </row>
    <row r="95" spans="1:22" x14ac:dyDescent="0.25">
      <c r="A95" s="106">
        <v>91</v>
      </c>
      <c r="B95" s="521">
        <f>'APH KIC KIA PC'!D95</f>
        <v>0</v>
      </c>
      <c r="C95" s="519" t="str">
        <f>IF('1. Artikeldata Grund'!$D95="","", '1. Artikeldata Grund'!$D95&amp;" - "&amp;'1. Artikeldata Grund'!$E95)</f>
        <v/>
      </c>
      <c r="D95" s="290"/>
      <c r="E95" s="353"/>
      <c r="F95" s="363" t="s">
        <v>36</v>
      </c>
      <c r="G95" s="363" t="s">
        <v>36</v>
      </c>
      <c r="H95" s="289" t="s">
        <v>36</v>
      </c>
      <c r="I95" s="408"/>
      <c r="J95" s="289" t="s">
        <v>36</v>
      </c>
      <c r="K95" s="290" t="s">
        <v>36</v>
      </c>
      <c r="L95" s="289" t="s">
        <v>36</v>
      </c>
      <c r="M95" s="289" t="s">
        <v>36</v>
      </c>
      <c r="N95" s="289" t="s">
        <v>36</v>
      </c>
      <c r="O95" s="412"/>
      <c r="P95" s="289"/>
      <c r="Q95" s="289"/>
      <c r="R95" s="364"/>
      <c r="S95" s="292"/>
      <c r="T95" s="292"/>
      <c r="U95" s="517" t="str">
        <f t="shared" si="2"/>
        <v/>
      </c>
      <c r="V95" s="518" t="b">
        <f t="shared" si="3"/>
        <v>0</v>
      </c>
    </row>
    <row r="96" spans="1:22" x14ac:dyDescent="0.25">
      <c r="A96" s="106">
        <v>92</v>
      </c>
      <c r="B96" s="521">
        <f>'APH KIC KIA PC'!D96</f>
        <v>0</v>
      </c>
      <c r="C96" s="519" t="str">
        <f>IF('1. Artikeldata Grund'!$D96="","", '1. Artikeldata Grund'!$D96&amp;" - "&amp;'1. Artikeldata Grund'!$E96)</f>
        <v/>
      </c>
      <c r="D96" s="290"/>
      <c r="E96" s="353"/>
      <c r="F96" s="363" t="s">
        <v>36</v>
      </c>
      <c r="G96" s="363" t="s">
        <v>36</v>
      </c>
      <c r="H96" s="289" t="s">
        <v>36</v>
      </c>
      <c r="I96" s="408"/>
      <c r="J96" s="289" t="s">
        <v>36</v>
      </c>
      <c r="K96" s="290" t="s">
        <v>36</v>
      </c>
      <c r="L96" s="289" t="s">
        <v>36</v>
      </c>
      <c r="M96" s="289" t="s">
        <v>36</v>
      </c>
      <c r="N96" s="289" t="s">
        <v>36</v>
      </c>
      <c r="O96" s="412"/>
      <c r="P96" s="289"/>
      <c r="Q96" s="289"/>
      <c r="R96" s="364"/>
      <c r="S96" s="292"/>
      <c r="T96" s="292"/>
      <c r="U96" s="517" t="str">
        <f t="shared" si="2"/>
        <v/>
      </c>
      <c r="V96" s="518" t="b">
        <f t="shared" si="3"/>
        <v>0</v>
      </c>
    </row>
    <row r="97" spans="1:22" x14ac:dyDescent="0.25">
      <c r="A97" s="106">
        <v>93</v>
      </c>
      <c r="B97" s="521">
        <f>'APH KIC KIA PC'!D97</f>
        <v>0</v>
      </c>
      <c r="C97" s="519" t="str">
        <f>IF('1. Artikeldata Grund'!$D97="","", '1. Artikeldata Grund'!$D97&amp;" - "&amp;'1. Artikeldata Grund'!$E97)</f>
        <v/>
      </c>
      <c r="D97" s="290"/>
      <c r="E97" s="353"/>
      <c r="F97" s="363" t="s">
        <v>36</v>
      </c>
      <c r="G97" s="363" t="s">
        <v>36</v>
      </c>
      <c r="H97" s="289" t="s">
        <v>36</v>
      </c>
      <c r="I97" s="408"/>
      <c r="J97" s="289" t="s">
        <v>36</v>
      </c>
      <c r="K97" s="290" t="s">
        <v>36</v>
      </c>
      <c r="L97" s="289" t="s">
        <v>36</v>
      </c>
      <c r="M97" s="289" t="s">
        <v>36</v>
      </c>
      <c r="N97" s="289" t="s">
        <v>36</v>
      </c>
      <c r="O97" s="412"/>
      <c r="P97" s="289"/>
      <c r="Q97" s="289"/>
      <c r="R97" s="364"/>
      <c r="S97" s="292"/>
      <c r="T97" s="292"/>
      <c r="U97" s="517" t="str">
        <f t="shared" si="2"/>
        <v/>
      </c>
      <c r="V97" s="518" t="b">
        <f t="shared" si="3"/>
        <v>0</v>
      </c>
    </row>
    <row r="98" spans="1:22" x14ac:dyDescent="0.25">
      <c r="A98" s="106">
        <v>94</v>
      </c>
      <c r="B98" s="521">
        <f>'APH KIC KIA PC'!D98</f>
        <v>0</v>
      </c>
      <c r="C98" s="519" t="str">
        <f>IF('1. Artikeldata Grund'!$D98="","", '1. Artikeldata Grund'!$D98&amp;" - "&amp;'1. Artikeldata Grund'!$E98)</f>
        <v/>
      </c>
      <c r="D98" s="290"/>
      <c r="E98" s="353"/>
      <c r="F98" s="363" t="s">
        <v>36</v>
      </c>
      <c r="G98" s="363" t="s">
        <v>36</v>
      </c>
      <c r="H98" s="289" t="s">
        <v>36</v>
      </c>
      <c r="I98" s="408"/>
      <c r="J98" s="289" t="s">
        <v>36</v>
      </c>
      <c r="K98" s="290" t="s">
        <v>36</v>
      </c>
      <c r="L98" s="289" t="s">
        <v>36</v>
      </c>
      <c r="M98" s="289" t="s">
        <v>36</v>
      </c>
      <c r="N98" s="289" t="s">
        <v>36</v>
      </c>
      <c r="O98" s="412"/>
      <c r="P98" s="289"/>
      <c r="Q98" s="289"/>
      <c r="R98" s="364"/>
      <c r="S98" s="292"/>
      <c r="T98" s="292"/>
      <c r="U98" s="517" t="str">
        <f t="shared" si="2"/>
        <v/>
      </c>
      <c r="V98" s="518" t="b">
        <f t="shared" si="3"/>
        <v>0</v>
      </c>
    </row>
    <row r="99" spans="1:22" x14ac:dyDescent="0.25">
      <c r="A99" s="106">
        <v>95</v>
      </c>
      <c r="B99" s="521">
        <f>'APH KIC KIA PC'!D99</f>
        <v>0</v>
      </c>
      <c r="C99" s="519" t="str">
        <f>IF('1. Artikeldata Grund'!$D99="","", '1. Artikeldata Grund'!$D99&amp;" - "&amp;'1. Artikeldata Grund'!$E99)</f>
        <v/>
      </c>
      <c r="D99" s="290"/>
      <c r="E99" s="353"/>
      <c r="F99" s="363" t="s">
        <v>36</v>
      </c>
      <c r="G99" s="363" t="s">
        <v>36</v>
      </c>
      <c r="H99" s="289" t="s">
        <v>36</v>
      </c>
      <c r="I99" s="408"/>
      <c r="J99" s="289" t="s">
        <v>36</v>
      </c>
      <c r="K99" s="290" t="s">
        <v>36</v>
      </c>
      <c r="L99" s="289" t="s">
        <v>36</v>
      </c>
      <c r="M99" s="289" t="s">
        <v>36</v>
      </c>
      <c r="N99" s="289" t="s">
        <v>36</v>
      </c>
      <c r="O99" s="412"/>
      <c r="P99" s="289"/>
      <c r="Q99" s="289"/>
      <c r="R99" s="364"/>
      <c r="S99" s="292"/>
      <c r="T99" s="292"/>
      <c r="U99" s="517" t="str">
        <f t="shared" si="2"/>
        <v/>
      </c>
      <c r="V99" s="518" t="b">
        <f t="shared" si="3"/>
        <v>0</v>
      </c>
    </row>
    <row r="100" spans="1:22" x14ac:dyDescent="0.25">
      <c r="A100" s="106">
        <v>96</v>
      </c>
      <c r="B100" s="521">
        <f>'APH KIC KIA PC'!D100</f>
        <v>0</v>
      </c>
      <c r="C100" s="519" t="str">
        <f>IF('1. Artikeldata Grund'!$D100="","", '1. Artikeldata Grund'!$D100&amp;" - "&amp;'1. Artikeldata Grund'!$E100)</f>
        <v/>
      </c>
      <c r="D100" s="290"/>
      <c r="E100" s="353"/>
      <c r="F100" s="363" t="s">
        <v>36</v>
      </c>
      <c r="G100" s="363" t="s">
        <v>36</v>
      </c>
      <c r="H100" s="289" t="s">
        <v>36</v>
      </c>
      <c r="I100" s="408"/>
      <c r="J100" s="289" t="s">
        <v>36</v>
      </c>
      <c r="K100" s="290" t="s">
        <v>36</v>
      </c>
      <c r="L100" s="289" t="s">
        <v>36</v>
      </c>
      <c r="M100" s="289" t="s">
        <v>36</v>
      </c>
      <c r="N100" s="289" t="s">
        <v>36</v>
      </c>
      <c r="O100" s="412"/>
      <c r="P100" s="289"/>
      <c r="Q100" s="289"/>
      <c r="R100" s="364"/>
      <c r="S100" s="292"/>
      <c r="T100" s="292"/>
      <c r="U100" s="517" t="str">
        <f t="shared" si="2"/>
        <v/>
      </c>
      <c r="V100" s="518" t="b">
        <f t="shared" si="3"/>
        <v>0</v>
      </c>
    </row>
    <row r="101" spans="1:22" x14ac:dyDescent="0.25">
      <c r="A101" s="106">
        <v>97</v>
      </c>
      <c r="B101" s="521">
        <f>'APH KIC KIA PC'!D101</f>
        <v>0</v>
      </c>
      <c r="C101" s="519" t="str">
        <f>IF('1. Artikeldata Grund'!$D101="","", '1. Artikeldata Grund'!$D101&amp;" - "&amp;'1. Artikeldata Grund'!$E101)</f>
        <v/>
      </c>
      <c r="D101" s="290"/>
      <c r="E101" s="353"/>
      <c r="F101" s="363" t="s">
        <v>36</v>
      </c>
      <c r="G101" s="363" t="s">
        <v>36</v>
      </c>
      <c r="H101" s="289" t="s">
        <v>36</v>
      </c>
      <c r="I101" s="408"/>
      <c r="J101" s="289" t="s">
        <v>36</v>
      </c>
      <c r="K101" s="290" t="s">
        <v>36</v>
      </c>
      <c r="L101" s="289" t="s">
        <v>36</v>
      </c>
      <c r="M101" s="289" t="s">
        <v>36</v>
      </c>
      <c r="N101" s="289" t="s">
        <v>36</v>
      </c>
      <c r="O101" s="412"/>
      <c r="P101" s="289"/>
      <c r="Q101" s="289"/>
      <c r="R101" s="364"/>
      <c r="S101" s="292"/>
      <c r="T101" s="292"/>
      <c r="U101" s="517" t="str">
        <f t="shared" si="2"/>
        <v/>
      </c>
      <c r="V101" s="518" t="b">
        <f t="shared" si="3"/>
        <v>0</v>
      </c>
    </row>
    <row r="102" spans="1:22" x14ac:dyDescent="0.25">
      <c r="A102" s="106">
        <v>98</v>
      </c>
      <c r="B102" s="521">
        <f>'APH KIC KIA PC'!D102</f>
        <v>0</v>
      </c>
      <c r="C102" s="519" t="str">
        <f>IF('1. Artikeldata Grund'!$D102="","", '1. Artikeldata Grund'!$D102&amp;" - "&amp;'1. Artikeldata Grund'!$E102)</f>
        <v/>
      </c>
      <c r="D102" s="290"/>
      <c r="E102" s="353"/>
      <c r="F102" s="363" t="s">
        <v>36</v>
      </c>
      <c r="G102" s="363" t="s">
        <v>36</v>
      </c>
      <c r="H102" s="289" t="s">
        <v>36</v>
      </c>
      <c r="I102" s="408"/>
      <c r="J102" s="289" t="s">
        <v>36</v>
      </c>
      <c r="K102" s="290" t="s">
        <v>36</v>
      </c>
      <c r="L102" s="289" t="s">
        <v>36</v>
      </c>
      <c r="M102" s="289" t="s">
        <v>36</v>
      </c>
      <c r="N102" s="289" t="s">
        <v>36</v>
      </c>
      <c r="O102" s="412"/>
      <c r="P102" s="289"/>
      <c r="Q102" s="289"/>
      <c r="R102" s="364"/>
      <c r="S102" s="292"/>
      <c r="T102" s="292"/>
      <c r="U102" s="517" t="str">
        <f t="shared" si="2"/>
        <v/>
      </c>
      <c r="V102" s="518" t="b">
        <f t="shared" si="3"/>
        <v>0</v>
      </c>
    </row>
    <row r="103" spans="1:22" x14ac:dyDescent="0.25">
      <c r="A103" s="106">
        <v>99</v>
      </c>
      <c r="B103" s="521">
        <f>'APH KIC KIA PC'!D103</f>
        <v>0</v>
      </c>
      <c r="C103" s="519" t="str">
        <f>IF('1. Artikeldata Grund'!$D103="","", '1. Artikeldata Grund'!$D103&amp;" - "&amp;'1. Artikeldata Grund'!$E103)</f>
        <v/>
      </c>
      <c r="D103" s="290"/>
      <c r="E103" s="353"/>
      <c r="F103" s="363" t="s">
        <v>36</v>
      </c>
      <c r="G103" s="363" t="s">
        <v>36</v>
      </c>
      <c r="H103" s="289" t="s">
        <v>36</v>
      </c>
      <c r="I103" s="408"/>
      <c r="J103" s="289" t="s">
        <v>36</v>
      </c>
      <c r="K103" s="290" t="s">
        <v>36</v>
      </c>
      <c r="L103" s="289" t="s">
        <v>36</v>
      </c>
      <c r="M103" s="289" t="s">
        <v>36</v>
      </c>
      <c r="N103" s="289" t="s">
        <v>36</v>
      </c>
      <c r="O103" s="412"/>
      <c r="P103" s="289"/>
      <c r="Q103" s="289"/>
      <c r="R103" s="364"/>
      <c r="S103" s="292"/>
      <c r="T103" s="292"/>
      <c r="U103" s="517" t="str">
        <f t="shared" si="2"/>
        <v/>
      </c>
      <c r="V103" s="518" t="b">
        <f t="shared" si="3"/>
        <v>0</v>
      </c>
    </row>
    <row r="104" spans="1:22" x14ac:dyDescent="0.25">
      <c r="A104" s="106">
        <v>100</v>
      </c>
      <c r="B104" s="521">
        <f>'APH KIC KIA PC'!D104</f>
        <v>0</v>
      </c>
      <c r="C104" s="519" t="str">
        <f>IF('1. Artikeldata Grund'!$D104="","", '1. Artikeldata Grund'!$D104&amp;" - "&amp;'1. Artikeldata Grund'!$E104)</f>
        <v/>
      </c>
      <c r="D104" s="290"/>
      <c r="E104" s="353"/>
      <c r="F104" s="363" t="s">
        <v>36</v>
      </c>
      <c r="G104" s="363" t="s">
        <v>36</v>
      </c>
      <c r="H104" s="289" t="s">
        <v>36</v>
      </c>
      <c r="I104" s="408"/>
      <c r="J104" s="289" t="s">
        <v>36</v>
      </c>
      <c r="K104" s="290" t="s">
        <v>36</v>
      </c>
      <c r="L104" s="289" t="s">
        <v>36</v>
      </c>
      <c r="M104" s="289" t="s">
        <v>36</v>
      </c>
      <c r="N104" s="289" t="s">
        <v>36</v>
      </c>
      <c r="O104" s="412"/>
      <c r="P104" s="289"/>
      <c r="Q104" s="289"/>
      <c r="R104" s="364"/>
      <c r="S104" s="292"/>
      <c r="T104" s="292"/>
      <c r="U104" s="517" t="str">
        <f t="shared" si="2"/>
        <v/>
      </c>
      <c r="V104" s="518" t="b">
        <f t="shared" si="3"/>
        <v>0</v>
      </c>
    </row>
    <row r="105" spans="1:22" x14ac:dyDescent="0.25">
      <c r="A105" s="106">
        <v>101</v>
      </c>
      <c r="B105" s="521">
        <f>'APH KIC KIA PC'!D105</f>
        <v>0</v>
      </c>
      <c r="C105" s="519" t="str">
        <f>IF('1. Artikeldata Grund'!$D105="","", '1. Artikeldata Grund'!$D105&amp;" - "&amp;'1. Artikeldata Grund'!$E105)</f>
        <v/>
      </c>
      <c r="D105" s="290"/>
      <c r="E105" s="353"/>
      <c r="F105" s="363" t="s">
        <v>36</v>
      </c>
      <c r="G105" s="363" t="s">
        <v>36</v>
      </c>
      <c r="H105" s="289" t="s">
        <v>36</v>
      </c>
      <c r="I105" s="408"/>
      <c r="J105" s="289" t="s">
        <v>36</v>
      </c>
      <c r="K105" s="290" t="s">
        <v>36</v>
      </c>
      <c r="L105" s="289" t="s">
        <v>36</v>
      </c>
      <c r="M105" s="289" t="s">
        <v>36</v>
      </c>
      <c r="N105" s="289" t="s">
        <v>36</v>
      </c>
      <c r="O105" s="412"/>
      <c r="P105" s="289"/>
      <c r="Q105" s="289"/>
      <c r="R105" s="364"/>
      <c r="S105" s="292"/>
      <c r="T105" s="292"/>
      <c r="U105" s="517" t="str">
        <f t="shared" si="2"/>
        <v/>
      </c>
      <c r="V105" s="518" t="b">
        <f t="shared" si="3"/>
        <v>0</v>
      </c>
    </row>
    <row r="106" spans="1:22" x14ac:dyDescent="0.25">
      <c r="A106" s="106">
        <v>102</v>
      </c>
      <c r="B106" s="521">
        <f>'APH KIC KIA PC'!D106</f>
        <v>0</v>
      </c>
      <c r="C106" s="519" t="str">
        <f>IF('1. Artikeldata Grund'!$D106="","", '1. Artikeldata Grund'!$D106&amp;" - "&amp;'1. Artikeldata Grund'!$E106)</f>
        <v/>
      </c>
      <c r="D106" s="290"/>
      <c r="E106" s="353"/>
      <c r="F106" s="363" t="s">
        <v>36</v>
      </c>
      <c r="G106" s="363" t="s">
        <v>36</v>
      </c>
      <c r="H106" s="289" t="s">
        <v>36</v>
      </c>
      <c r="I106" s="408"/>
      <c r="J106" s="289" t="s">
        <v>36</v>
      </c>
      <c r="K106" s="290" t="s">
        <v>36</v>
      </c>
      <c r="L106" s="289" t="s">
        <v>36</v>
      </c>
      <c r="M106" s="289" t="s">
        <v>36</v>
      </c>
      <c r="N106" s="289" t="s">
        <v>36</v>
      </c>
      <c r="O106" s="412"/>
      <c r="P106" s="289"/>
      <c r="Q106" s="289"/>
      <c r="R106" s="364"/>
      <c r="S106" s="292"/>
      <c r="T106" s="292"/>
      <c r="U106" s="517" t="str">
        <f t="shared" si="2"/>
        <v/>
      </c>
      <c r="V106" s="518" t="b">
        <f t="shared" si="3"/>
        <v>0</v>
      </c>
    </row>
    <row r="107" spans="1:22" x14ac:dyDescent="0.25">
      <c r="A107" s="106">
        <v>103</v>
      </c>
      <c r="B107" s="521">
        <f>'APH KIC KIA PC'!D107</f>
        <v>0</v>
      </c>
      <c r="C107" s="519" t="str">
        <f>IF('1. Artikeldata Grund'!$D107="","", '1. Artikeldata Grund'!$D107&amp;" - "&amp;'1. Artikeldata Grund'!$E107)</f>
        <v/>
      </c>
      <c r="D107" s="290"/>
      <c r="E107" s="353"/>
      <c r="F107" s="363" t="s">
        <v>36</v>
      </c>
      <c r="G107" s="363" t="s">
        <v>36</v>
      </c>
      <c r="H107" s="289" t="s">
        <v>36</v>
      </c>
      <c r="I107" s="408"/>
      <c r="J107" s="289" t="s">
        <v>36</v>
      </c>
      <c r="K107" s="290" t="s">
        <v>36</v>
      </c>
      <c r="L107" s="289" t="s">
        <v>36</v>
      </c>
      <c r="M107" s="289" t="s">
        <v>36</v>
      </c>
      <c r="N107" s="289" t="s">
        <v>36</v>
      </c>
      <c r="O107" s="412"/>
      <c r="P107" s="289"/>
      <c r="Q107" s="289"/>
      <c r="R107" s="364"/>
      <c r="S107" s="292"/>
      <c r="T107" s="292"/>
      <c r="U107" s="517" t="str">
        <f t="shared" si="2"/>
        <v/>
      </c>
      <c r="V107" s="518" t="b">
        <f t="shared" si="3"/>
        <v>0</v>
      </c>
    </row>
    <row r="108" spans="1:22" x14ac:dyDescent="0.25">
      <c r="A108" s="106">
        <v>104</v>
      </c>
      <c r="B108" s="521">
        <f>'APH KIC KIA PC'!D108</f>
        <v>0</v>
      </c>
      <c r="C108" s="519" t="str">
        <f>IF('1. Artikeldata Grund'!$D108="","", '1. Artikeldata Grund'!$D108&amp;" - "&amp;'1. Artikeldata Grund'!$E108)</f>
        <v/>
      </c>
      <c r="D108" s="290"/>
      <c r="E108" s="353"/>
      <c r="F108" s="363" t="s">
        <v>36</v>
      </c>
      <c r="G108" s="363" t="s">
        <v>36</v>
      </c>
      <c r="H108" s="289" t="s">
        <v>36</v>
      </c>
      <c r="I108" s="408"/>
      <c r="J108" s="289" t="s">
        <v>36</v>
      </c>
      <c r="K108" s="290" t="s">
        <v>36</v>
      </c>
      <c r="L108" s="289" t="s">
        <v>36</v>
      </c>
      <c r="M108" s="289" t="s">
        <v>36</v>
      </c>
      <c r="N108" s="289" t="s">
        <v>36</v>
      </c>
      <c r="O108" s="412"/>
      <c r="P108" s="289"/>
      <c r="Q108" s="289"/>
      <c r="R108" s="364"/>
      <c r="S108" s="292"/>
      <c r="T108" s="292"/>
      <c r="U108" s="517" t="str">
        <f t="shared" si="2"/>
        <v/>
      </c>
      <c r="V108" s="518" t="b">
        <f t="shared" si="3"/>
        <v>0</v>
      </c>
    </row>
    <row r="109" spans="1:22" x14ac:dyDescent="0.25">
      <c r="A109" s="106">
        <v>105</v>
      </c>
      <c r="B109" s="521">
        <f>'APH KIC KIA PC'!D109</f>
        <v>0</v>
      </c>
      <c r="C109" s="519" t="str">
        <f>IF('1. Artikeldata Grund'!$D109="","", '1. Artikeldata Grund'!$D109&amp;" - "&amp;'1. Artikeldata Grund'!$E109)</f>
        <v/>
      </c>
      <c r="D109" s="290"/>
      <c r="E109" s="353"/>
      <c r="F109" s="363" t="s">
        <v>36</v>
      </c>
      <c r="G109" s="363" t="s">
        <v>36</v>
      </c>
      <c r="H109" s="289" t="s">
        <v>36</v>
      </c>
      <c r="I109" s="408"/>
      <c r="J109" s="289" t="s">
        <v>36</v>
      </c>
      <c r="K109" s="290" t="s">
        <v>36</v>
      </c>
      <c r="L109" s="289" t="s">
        <v>36</v>
      </c>
      <c r="M109" s="289" t="s">
        <v>36</v>
      </c>
      <c r="N109" s="289" t="s">
        <v>36</v>
      </c>
      <c r="O109" s="412"/>
      <c r="P109" s="289"/>
      <c r="Q109" s="289"/>
      <c r="R109" s="364"/>
      <c r="S109" s="292"/>
      <c r="T109" s="292"/>
      <c r="U109" s="517" t="str">
        <f t="shared" si="2"/>
        <v/>
      </c>
      <c r="V109" s="518" t="b">
        <f t="shared" si="3"/>
        <v>0</v>
      </c>
    </row>
    <row r="110" spans="1:22" x14ac:dyDescent="0.25">
      <c r="A110" s="106">
        <v>106</v>
      </c>
      <c r="B110" s="521">
        <f>'APH KIC KIA PC'!D110</f>
        <v>0</v>
      </c>
      <c r="C110" s="519" t="str">
        <f>IF('1. Artikeldata Grund'!$D110="","", '1. Artikeldata Grund'!$D110&amp;" - "&amp;'1. Artikeldata Grund'!$E110)</f>
        <v/>
      </c>
      <c r="D110" s="290"/>
      <c r="E110" s="353"/>
      <c r="F110" s="363" t="s">
        <v>36</v>
      </c>
      <c r="G110" s="363" t="s">
        <v>36</v>
      </c>
      <c r="H110" s="289" t="s">
        <v>36</v>
      </c>
      <c r="I110" s="408"/>
      <c r="J110" s="289" t="s">
        <v>36</v>
      </c>
      <c r="K110" s="290" t="s">
        <v>36</v>
      </c>
      <c r="L110" s="289" t="s">
        <v>36</v>
      </c>
      <c r="M110" s="289" t="s">
        <v>36</v>
      </c>
      <c r="N110" s="289" t="s">
        <v>36</v>
      </c>
      <c r="O110" s="412"/>
      <c r="P110" s="289"/>
      <c r="Q110" s="289"/>
      <c r="R110" s="364"/>
      <c r="S110" s="292"/>
      <c r="T110" s="292"/>
      <c r="U110" s="517" t="str">
        <f t="shared" si="2"/>
        <v/>
      </c>
      <c r="V110" s="518" t="b">
        <f t="shared" si="3"/>
        <v>0</v>
      </c>
    </row>
    <row r="111" spans="1:22" x14ac:dyDescent="0.25">
      <c r="A111" s="106">
        <v>107</v>
      </c>
      <c r="B111" s="521">
        <f>'APH KIC KIA PC'!D111</f>
        <v>0</v>
      </c>
      <c r="C111" s="519" t="str">
        <f>IF('1. Artikeldata Grund'!$D111="","", '1. Artikeldata Grund'!$D111&amp;" - "&amp;'1. Artikeldata Grund'!$E111)</f>
        <v/>
      </c>
      <c r="D111" s="290"/>
      <c r="E111" s="353"/>
      <c r="F111" s="363" t="s">
        <v>36</v>
      </c>
      <c r="G111" s="363" t="s">
        <v>36</v>
      </c>
      <c r="H111" s="289" t="s">
        <v>36</v>
      </c>
      <c r="I111" s="408"/>
      <c r="J111" s="289" t="s">
        <v>36</v>
      </c>
      <c r="K111" s="290" t="s">
        <v>36</v>
      </c>
      <c r="L111" s="289" t="s">
        <v>36</v>
      </c>
      <c r="M111" s="289" t="s">
        <v>36</v>
      </c>
      <c r="N111" s="289" t="s">
        <v>36</v>
      </c>
      <c r="O111" s="412"/>
      <c r="P111" s="289"/>
      <c r="Q111" s="289"/>
      <c r="R111" s="364"/>
      <c r="S111" s="292"/>
      <c r="T111" s="292"/>
      <c r="U111" s="517" t="str">
        <f t="shared" si="2"/>
        <v/>
      </c>
      <c r="V111" s="518" t="b">
        <f t="shared" si="3"/>
        <v>0</v>
      </c>
    </row>
    <row r="112" spans="1:22" x14ac:dyDescent="0.25">
      <c r="A112" s="106">
        <v>108</v>
      </c>
      <c r="B112" s="521">
        <f>'APH KIC KIA PC'!D112</f>
        <v>0</v>
      </c>
      <c r="C112" s="519" t="str">
        <f>IF('1. Artikeldata Grund'!$D112="","", '1. Artikeldata Grund'!$D112&amp;" - "&amp;'1. Artikeldata Grund'!$E112)</f>
        <v/>
      </c>
      <c r="D112" s="290"/>
      <c r="E112" s="353"/>
      <c r="F112" s="363" t="s">
        <v>36</v>
      </c>
      <c r="G112" s="363" t="s">
        <v>36</v>
      </c>
      <c r="H112" s="289" t="s">
        <v>36</v>
      </c>
      <c r="I112" s="408"/>
      <c r="J112" s="289" t="s">
        <v>36</v>
      </c>
      <c r="K112" s="290" t="s">
        <v>36</v>
      </c>
      <c r="L112" s="289" t="s">
        <v>36</v>
      </c>
      <c r="M112" s="289" t="s">
        <v>36</v>
      </c>
      <c r="N112" s="289" t="s">
        <v>36</v>
      </c>
      <c r="O112" s="412"/>
      <c r="P112" s="289"/>
      <c r="Q112" s="289"/>
      <c r="R112" s="364"/>
      <c r="S112" s="292"/>
      <c r="T112" s="292"/>
      <c r="U112" s="517" t="str">
        <f t="shared" si="2"/>
        <v/>
      </c>
      <c r="V112" s="518" t="b">
        <f t="shared" si="3"/>
        <v>0</v>
      </c>
    </row>
    <row r="113" spans="1:22" x14ac:dyDescent="0.25">
      <c r="A113" s="106">
        <v>109</v>
      </c>
      <c r="B113" s="521">
        <f>'APH KIC KIA PC'!D113</f>
        <v>0</v>
      </c>
      <c r="C113" s="519" t="str">
        <f>IF('1. Artikeldata Grund'!$D113="","", '1. Artikeldata Grund'!$D113&amp;" - "&amp;'1. Artikeldata Grund'!$E113)</f>
        <v/>
      </c>
      <c r="D113" s="290"/>
      <c r="E113" s="353"/>
      <c r="F113" s="363" t="s">
        <v>36</v>
      </c>
      <c r="G113" s="363" t="s">
        <v>36</v>
      </c>
      <c r="H113" s="289" t="s">
        <v>36</v>
      </c>
      <c r="I113" s="408"/>
      <c r="J113" s="289" t="s">
        <v>36</v>
      </c>
      <c r="K113" s="290" t="s">
        <v>36</v>
      </c>
      <c r="L113" s="289" t="s">
        <v>36</v>
      </c>
      <c r="M113" s="289" t="s">
        <v>36</v>
      </c>
      <c r="N113" s="289" t="s">
        <v>36</v>
      </c>
      <c r="O113" s="412"/>
      <c r="P113" s="289"/>
      <c r="Q113" s="289"/>
      <c r="R113" s="364"/>
      <c r="S113" s="292"/>
      <c r="T113" s="292"/>
      <c r="U113" s="517" t="str">
        <f t="shared" si="2"/>
        <v/>
      </c>
      <c r="V113" s="518" t="b">
        <f t="shared" si="3"/>
        <v>0</v>
      </c>
    </row>
    <row r="114" spans="1:22" x14ac:dyDescent="0.25">
      <c r="A114" s="106">
        <v>110</v>
      </c>
      <c r="B114" s="521">
        <f>'APH KIC KIA PC'!D114</f>
        <v>0</v>
      </c>
      <c r="C114" s="519" t="str">
        <f>IF('1. Artikeldata Grund'!$D114="","", '1. Artikeldata Grund'!$D114&amp;" - "&amp;'1. Artikeldata Grund'!$E114)</f>
        <v/>
      </c>
      <c r="D114" s="290"/>
      <c r="E114" s="353"/>
      <c r="F114" s="363" t="s">
        <v>36</v>
      </c>
      <c r="G114" s="363" t="s">
        <v>36</v>
      </c>
      <c r="H114" s="289" t="s">
        <v>36</v>
      </c>
      <c r="I114" s="408"/>
      <c r="J114" s="289" t="s">
        <v>36</v>
      </c>
      <c r="K114" s="290" t="s">
        <v>36</v>
      </c>
      <c r="L114" s="289" t="s">
        <v>36</v>
      </c>
      <c r="M114" s="289" t="s">
        <v>36</v>
      </c>
      <c r="N114" s="289" t="s">
        <v>36</v>
      </c>
      <c r="O114" s="412"/>
      <c r="P114" s="289"/>
      <c r="Q114" s="289"/>
      <c r="R114" s="364"/>
      <c r="S114" s="292"/>
      <c r="T114" s="292"/>
      <c r="U114" s="517" t="str">
        <f t="shared" si="2"/>
        <v/>
      </c>
      <c r="V114" s="518" t="b">
        <f t="shared" si="3"/>
        <v>0</v>
      </c>
    </row>
    <row r="115" spans="1:22" x14ac:dyDescent="0.25">
      <c r="A115" s="106">
        <v>111</v>
      </c>
      <c r="B115" s="521">
        <f>'APH KIC KIA PC'!D115</f>
        <v>0</v>
      </c>
      <c r="C115" s="519" t="str">
        <f>IF('1. Artikeldata Grund'!$D115="","", '1. Artikeldata Grund'!$D115&amp;" - "&amp;'1. Artikeldata Grund'!$E115)</f>
        <v/>
      </c>
      <c r="D115" s="290"/>
      <c r="E115" s="353"/>
      <c r="F115" s="363" t="s">
        <v>36</v>
      </c>
      <c r="G115" s="363" t="s">
        <v>36</v>
      </c>
      <c r="H115" s="289" t="s">
        <v>36</v>
      </c>
      <c r="I115" s="408"/>
      <c r="J115" s="289" t="s">
        <v>36</v>
      </c>
      <c r="K115" s="290" t="s">
        <v>36</v>
      </c>
      <c r="L115" s="289" t="s">
        <v>36</v>
      </c>
      <c r="M115" s="289" t="s">
        <v>36</v>
      </c>
      <c r="N115" s="289" t="s">
        <v>36</v>
      </c>
      <c r="O115" s="412"/>
      <c r="P115" s="289"/>
      <c r="Q115" s="289"/>
      <c r="R115" s="364"/>
      <c r="S115" s="292"/>
      <c r="T115" s="292"/>
      <c r="U115" s="517" t="str">
        <f t="shared" si="2"/>
        <v/>
      </c>
      <c r="V115" s="518" t="b">
        <f t="shared" si="3"/>
        <v>0</v>
      </c>
    </row>
    <row r="116" spans="1:22" x14ac:dyDescent="0.25">
      <c r="A116" s="106">
        <v>112</v>
      </c>
      <c r="B116" s="521">
        <f>'APH KIC KIA PC'!D116</f>
        <v>0</v>
      </c>
      <c r="C116" s="519" t="str">
        <f>IF('1. Artikeldata Grund'!$D116="","", '1. Artikeldata Grund'!$D116&amp;" - "&amp;'1. Artikeldata Grund'!$E116)</f>
        <v/>
      </c>
      <c r="D116" s="290"/>
      <c r="E116" s="353"/>
      <c r="F116" s="363" t="s">
        <v>36</v>
      </c>
      <c r="G116" s="363" t="s">
        <v>36</v>
      </c>
      <c r="H116" s="289" t="s">
        <v>36</v>
      </c>
      <c r="I116" s="408"/>
      <c r="J116" s="289" t="s">
        <v>36</v>
      </c>
      <c r="K116" s="290" t="s">
        <v>36</v>
      </c>
      <c r="L116" s="289" t="s">
        <v>36</v>
      </c>
      <c r="M116" s="289" t="s">
        <v>36</v>
      </c>
      <c r="N116" s="289" t="s">
        <v>36</v>
      </c>
      <c r="O116" s="412"/>
      <c r="P116" s="289"/>
      <c r="Q116" s="289"/>
      <c r="R116" s="364"/>
      <c r="S116" s="292"/>
      <c r="T116" s="292"/>
      <c r="U116" s="517" t="str">
        <f t="shared" si="2"/>
        <v/>
      </c>
      <c r="V116" s="518" t="b">
        <f t="shared" si="3"/>
        <v>0</v>
      </c>
    </row>
    <row r="117" spans="1:22" x14ac:dyDescent="0.25">
      <c r="A117" s="106">
        <v>113</v>
      </c>
      <c r="B117" s="521">
        <f>'APH KIC KIA PC'!D117</f>
        <v>0</v>
      </c>
      <c r="C117" s="519" t="str">
        <f>IF('1. Artikeldata Grund'!$D117="","", '1. Artikeldata Grund'!$D117&amp;" - "&amp;'1. Artikeldata Grund'!$E117)</f>
        <v/>
      </c>
      <c r="D117" s="290"/>
      <c r="E117" s="353"/>
      <c r="F117" s="363" t="s">
        <v>36</v>
      </c>
      <c r="G117" s="363" t="s">
        <v>36</v>
      </c>
      <c r="H117" s="289" t="s">
        <v>36</v>
      </c>
      <c r="I117" s="408"/>
      <c r="J117" s="289" t="s">
        <v>36</v>
      </c>
      <c r="K117" s="290" t="s">
        <v>36</v>
      </c>
      <c r="L117" s="289" t="s">
        <v>36</v>
      </c>
      <c r="M117" s="289" t="s">
        <v>36</v>
      </c>
      <c r="N117" s="289" t="s">
        <v>36</v>
      </c>
      <c r="O117" s="412"/>
      <c r="P117" s="289"/>
      <c r="Q117" s="289"/>
      <c r="R117" s="364"/>
      <c r="S117" s="292"/>
      <c r="T117" s="292"/>
      <c r="U117" s="517" t="str">
        <f t="shared" si="2"/>
        <v/>
      </c>
      <c r="V117" s="518" t="b">
        <f t="shared" si="3"/>
        <v>0</v>
      </c>
    </row>
    <row r="118" spans="1:22" x14ac:dyDescent="0.25">
      <c r="A118" s="106">
        <v>114</v>
      </c>
      <c r="B118" s="521">
        <f>'APH KIC KIA PC'!D118</f>
        <v>0</v>
      </c>
      <c r="C118" s="519" t="str">
        <f>IF('1. Artikeldata Grund'!$D118="","", '1. Artikeldata Grund'!$D118&amp;" - "&amp;'1. Artikeldata Grund'!$E118)</f>
        <v/>
      </c>
      <c r="D118" s="290"/>
      <c r="E118" s="353"/>
      <c r="F118" s="363" t="s">
        <v>36</v>
      </c>
      <c r="G118" s="363" t="s">
        <v>36</v>
      </c>
      <c r="H118" s="289" t="s">
        <v>36</v>
      </c>
      <c r="I118" s="408"/>
      <c r="J118" s="289" t="s">
        <v>36</v>
      </c>
      <c r="K118" s="290" t="s">
        <v>36</v>
      </c>
      <c r="L118" s="289" t="s">
        <v>36</v>
      </c>
      <c r="M118" s="289" t="s">
        <v>36</v>
      </c>
      <c r="N118" s="289" t="s">
        <v>36</v>
      </c>
      <c r="O118" s="412"/>
      <c r="P118" s="289"/>
      <c r="Q118" s="289"/>
      <c r="R118" s="364"/>
      <c r="S118" s="292"/>
      <c r="T118" s="292"/>
      <c r="U118" s="517" t="str">
        <f t="shared" si="2"/>
        <v/>
      </c>
      <c r="V118" s="518" t="b">
        <f t="shared" si="3"/>
        <v>0</v>
      </c>
    </row>
    <row r="119" spans="1:22" x14ac:dyDescent="0.25">
      <c r="A119" s="106">
        <v>115</v>
      </c>
      <c r="B119" s="521">
        <f>'APH KIC KIA PC'!D119</f>
        <v>0</v>
      </c>
      <c r="C119" s="519" t="str">
        <f>IF('1. Artikeldata Grund'!$D119="","", '1. Artikeldata Grund'!$D119&amp;" - "&amp;'1. Artikeldata Grund'!$E119)</f>
        <v/>
      </c>
      <c r="D119" s="290"/>
      <c r="E119" s="353"/>
      <c r="F119" s="363" t="s">
        <v>36</v>
      </c>
      <c r="G119" s="363" t="s">
        <v>36</v>
      </c>
      <c r="H119" s="289" t="s">
        <v>36</v>
      </c>
      <c r="I119" s="408"/>
      <c r="J119" s="289" t="s">
        <v>36</v>
      </c>
      <c r="K119" s="290" t="s">
        <v>36</v>
      </c>
      <c r="L119" s="289" t="s">
        <v>36</v>
      </c>
      <c r="M119" s="289" t="s">
        <v>36</v>
      </c>
      <c r="N119" s="289" t="s">
        <v>36</v>
      </c>
      <c r="O119" s="412"/>
      <c r="P119" s="289"/>
      <c r="Q119" s="289"/>
      <c r="R119" s="364"/>
      <c r="S119" s="292"/>
      <c r="T119" s="292"/>
      <c r="U119" s="517" t="str">
        <f t="shared" si="2"/>
        <v/>
      </c>
      <c r="V119" s="518" t="b">
        <f t="shared" si="3"/>
        <v>0</v>
      </c>
    </row>
    <row r="120" spans="1:22" x14ac:dyDescent="0.25">
      <c r="A120" s="106">
        <v>116</v>
      </c>
      <c r="B120" s="521">
        <f>'APH KIC KIA PC'!D120</f>
        <v>0</v>
      </c>
      <c r="C120" s="519" t="str">
        <f>IF('1. Artikeldata Grund'!$D120="","", '1. Artikeldata Grund'!$D120&amp;" - "&amp;'1. Artikeldata Grund'!$E120)</f>
        <v/>
      </c>
      <c r="D120" s="290"/>
      <c r="E120" s="353"/>
      <c r="F120" s="363" t="s">
        <v>36</v>
      </c>
      <c r="G120" s="363" t="s">
        <v>36</v>
      </c>
      <c r="H120" s="289" t="s">
        <v>36</v>
      </c>
      <c r="I120" s="408"/>
      <c r="J120" s="289" t="s">
        <v>36</v>
      </c>
      <c r="K120" s="290" t="s">
        <v>36</v>
      </c>
      <c r="L120" s="289" t="s">
        <v>36</v>
      </c>
      <c r="M120" s="289" t="s">
        <v>36</v>
      </c>
      <c r="N120" s="289" t="s">
        <v>36</v>
      </c>
      <c r="O120" s="412"/>
      <c r="P120" s="289"/>
      <c r="Q120" s="289"/>
      <c r="R120" s="364"/>
      <c r="S120" s="292"/>
      <c r="T120" s="292"/>
      <c r="U120" s="517" t="str">
        <f t="shared" si="2"/>
        <v/>
      </c>
      <c r="V120" s="518" t="b">
        <f t="shared" si="3"/>
        <v>0</v>
      </c>
    </row>
    <row r="121" spans="1:22" x14ac:dyDescent="0.25">
      <c r="A121" s="106">
        <v>117</v>
      </c>
      <c r="B121" s="521">
        <f>'APH KIC KIA PC'!D121</f>
        <v>0</v>
      </c>
      <c r="C121" s="519" t="str">
        <f>IF('1. Artikeldata Grund'!$D121="","", '1. Artikeldata Grund'!$D121&amp;" - "&amp;'1. Artikeldata Grund'!$E121)</f>
        <v/>
      </c>
      <c r="D121" s="290"/>
      <c r="E121" s="353"/>
      <c r="F121" s="363" t="s">
        <v>36</v>
      </c>
      <c r="G121" s="363" t="s">
        <v>36</v>
      </c>
      <c r="H121" s="289" t="s">
        <v>36</v>
      </c>
      <c r="I121" s="408"/>
      <c r="J121" s="289" t="s">
        <v>36</v>
      </c>
      <c r="K121" s="290" t="s">
        <v>36</v>
      </c>
      <c r="L121" s="289" t="s">
        <v>36</v>
      </c>
      <c r="M121" s="289" t="s">
        <v>36</v>
      </c>
      <c r="N121" s="289" t="s">
        <v>36</v>
      </c>
      <c r="O121" s="412"/>
      <c r="P121" s="289"/>
      <c r="Q121" s="289"/>
      <c r="R121" s="364"/>
      <c r="S121" s="292"/>
      <c r="T121" s="292"/>
      <c r="U121" s="517" t="str">
        <f t="shared" si="2"/>
        <v/>
      </c>
      <c r="V121" s="518" t="b">
        <f t="shared" si="3"/>
        <v>0</v>
      </c>
    </row>
    <row r="122" spans="1:22" x14ac:dyDescent="0.25">
      <c r="A122" s="106">
        <v>118</v>
      </c>
      <c r="B122" s="521">
        <f>'APH KIC KIA PC'!D122</f>
        <v>0</v>
      </c>
      <c r="C122" s="519" t="str">
        <f>IF('1. Artikeldata Grund'!$D122="","", '1. Artikeldata Grund'!$D122&amp;" - "&amp;'1. Artikeldata Grund'!$E122)</f>
        <v/>
      </c>
      <c r="D122" s="290"/>
      <c r="E122" s="353"/>
      <c r="F122" s="363" t="s">
        <v>36</v>
      </c>
      <c r="G122" s="363" t="s">
        <v>36</v>
      </c>
      <c r="H122" s="289" t="s">
        <v>36</v>
      </c>
      <c r="I122" s="408"/>
      <c r="J122" s="289" t="s">
        <v>36</v>
      </c>
      <c r="K122" s="290" t="s">
        <v>36</v>
      </c>
      <c r="L122" s="289" t="s">
        <v>36</v>
      </c>
      <c r="M122" s="289" t="s">
        <v>36</v>
      </c>
      <c r="N122" s="289" t="s">
        <v>36</v>
      </c>
      <c r="O122" s="412"/>
      <c r="P122" s="289"/>
      <c r="Q122" s="289"/>
      <c r="R122" s="364"/>
      <c r="S122" s="292"/>
      <c r="T122" s="292"/>
      <c r="U122" s="517" t="str">
        <f t="shared" si="2"/>
        <v/>
      </c>
      <c r="V122" s="518" t="b">
        <f t="shared" si="3"/>
        <v>0</v>
      </c>
    </row>
    <row r="123" spans="1:22" x14ac:dyDescent="0.25">
      <c r="A123" s="106">
        <v>119</v>
      </c>
      <c r="B123" s="521">
        <f>'APH KIC KIA PC'!D123</f>
        <v>0</v>
      </c>
      <c r="C123" s="519" t="str">
        <f>IF('1. Artikeldata Grund'!$D123="","", '1. Artikeldata Grund'!$D123&amp;" - "&amp;'1. Artikeldata Grund'!$E123)</f>
        <v/>
      </c>
      <c r="D123" s="290"/>
      <c r="E123" s="353"/>
      <c r="F123" s="363" t="s">
        <v>36</v>
      </c>
      <c r="G123" s="363" t="s">
        <v>36</v>
      </c>
      <c r="H123" s="289" t="s">
        <v>36</v>
      </c>
      <c r="I123" s="408"/>
      <c r="J123" s="289" t="s">
        <v>36</v>
      </c>
      <c r="K123" s="290" t="s">
        <v>36</v>
      </c>
      <c r="L123" s="289" t="s">
        <v>36</v>
      </c>
      <c r="M123" s="289" t="s">
        <v>36</v>
      </c>
      <c r="N123" s="289" t="s">
        <v>36</v>
      </c>
      <c r="O123" s="412"/>
      <c r="P123" s="289"/>
      <c r="Q123" s="289"/>
      <c r="R123" s="364"/>
      <c r="S123" s="292"/>
      <c r="T123" s="292"/>
      <c r="U123" s="517" t="str">
        <f t="shared" si="2"/>
        <v/>
      </c>
      <c r="V123" s="518" t="b">
        <f t="shared" si="3"/>
        <v>0</v>
      </c>
    </row>
    <row r="124" spans="1:22" x14ac:dyDescent="0.25">
      <c r="A124" s="106">
        <v>120</v>
      </c>
      <c r="B124" s="521">
        <f>'APH KIC KIA PC'!D124</f>
        <v>0</v>
      </c>
      <c r="C124" s="519" t="str">
        <f>IF('1. Artikeldata Grund'!$D124="","", '1. Artikeldata Grund'!$D124&amp;" - "&amp;'1. Artikeldata Grund'!$E124)</f>
        <v/>
      </c>
      <c r="D124" s="290"/>
      <c r="E124" s="353"/>
      <c r="F124" s="363" t="s">
        <v>36</v>
      </c>
      <c r="G124" s="363" t="s">
        <v>36</v>
      </c>
      <c r="H124" s="289" t="s">
        <v>36</v>
      </c>
      <c r="I124" s="408"/>
      <c r="J124" s="289" t="s">
        <v>36</v>
      </c>
      <c r="K124" s="290" t="s">
        <v>36</v>
      </c>
      <c r="L124" s="289" t="s">
        <v>36</v>
      </c>
      <c r="M124" s="289" t="s">
        <v>36</v>
      </c>
      <c r="N124" s="289" t="s">
        <v>36</v>
      </c>
      <c r="O124" s="412"/>
      <c r="P124" s="289"/>
      <c r="Q124" s="289"/>
      <c r="R124" s="364"/>
      <c r="S124" s="292"/>
      <c r="T124" s="292"/>
      <c r="U124" s="517" t="str">
        <f t="shared" si="2"/>
        <v/>
      </c>
      <c r="V124" s="518" t="b">
        <f t="shared" si="3"/>
        <v>0</v>
      </c>
    </row>
    <row r="125" spans="1:22" x14ac:dyDescent="0.25">
      <c r="A125" s="106">
        <v>121</v>
      </c>
      <c r="B125" s="521">
        <f>'APH KIC KIA PC'!D125</f>
        <v>0</v>
      </c>
      <c r="C125" s="519" t="str">
        <f>IF('1. Artikeldata Grund'!$D125="","", '1. Artikeldata Grund'!$D125&amp;" - "&amp;'1. Artikeldata Grund'!$E125)</f>
        <v/>
      </c>
      <c r="D125" s="290"/>
      <c r="E125" s="353"/>
      <c r="F125" s="363" t="s">
        <v>36</v>
      </c>
      <c r="G125" s="363" t="s">
        <v>36</v>
      </c>
      <c r="H125" s="289" t="s">
        <v>36</v>
      </c>
      <c r="I125" s="408"/>
      <c r="J125" s="289" t="s">
        <v>36</v>
      </c>
      <c r="K125" s="290" t="s">
        <v>36</v>
      </c>
      <c r="L125" s="289" t="s">
        <v>36</v>
      </c>
      <c r="M125" s="289" t="s">
        <v>36</v>
      </c>
      <c r="N125" s="289" t="s">
        <v>36</v>
      </c>
      <c r="O125" s="412"/>
      <c r="P125" s="289"/>
      <c r="Q125" s="289"/>
      <c r="R125" s="364"/>
      <c r="S125" s="292"/>
      <c r="T125" s="292"/>
      <c r="U125" s="517" t="str">
        <f t="shared" si="2"/>
        <v/>
      </c>
      <c r="V125" s="518" t="b">
        <f t="shared" si="3"/>
        <v>0</v>
      </c>
    </row>
    <row r="126" spans="1:22" x14ac:dyDescent="0.25">
      <c r="A126" s="106">
        <v>122</v>
      </c>
      <c r="B126" s="521">
        <f>'APH KIC KIA PC'!D126</f>
        <v>0</v>
      </c>
      <c r="C126" s="519" t="str">
        <f>IF('1. Artikeldata Grund'!$D126="","", '1. Artikeldata Grund'!$D126&amp;" - "&amp;'1. Artikeldata Grund'!$E126)</f>
        <v/>
      </c>
      <c r="D126" s="290"/>
      <c r="E126" s="353"/>
      <c r="F126" s="363" t="s">
        <v>36</v>
      </c>
      <c r="G126" s="363" t="s">
        <v>36</v>
      </c>
      <c r="H126" s="289" t="s">
        <v>36</v>
      </c>
      <c r="I126" s="408"/>
      <c r="J126" s="289" t="s">
        <v>36</v>
      </c>
      <c r="K126" s="290" t="s">
        <v>36</v>
      </c>
      <c r="L126" s="289" t="s">
        <v>36</v>
      </c>
      <c r="M126" s="289" t="s">
        <v>36</v>
      </c>
      <c r="N126" s="289" t="s">
        <v>36</v>
      </c>
      <c r="O126" s="412"/>
      <c r="P126" s="289"/>
      <c r="Q126" s="289"/>
      <c r="R126" s="364"/>
      <c r="S126" s="292"/>
      <c r="T126" s="292"/>
      <c r="U126" s="517" t="str">
        <f t="shared" si="2"/>
        <v/>
      </c>
      <c r="V126" s="518" t="b">
        <f t="shared" si="3"/>
        <v>0</v>
      </c>
    </row>
    <row r="127" spans="1:22" x14ac:dyDescent="0.25">
      <c r="A127" s="106">
        <v>123</v>
      </c>
      <c r="B127" s="521">
        <f>'APH KIC KIA PC'!D127</f>
        <v>0</v>
      </c>
      <c r="C127" s="519" t="str">
        <f>IF('1. Artikeldata Grund'!$D127="","", '1. Artikeldata Grund'!$D127&amp;" - "&amp;'1. Artikeldata Grund'!$E127)</f>
        <v/>
      </c>
      <c r="D127" s="290"/>
      <c r="E127" s="353"/>
      <c r="F127" s="363" t="s">
        <v>36</v>
      </c>
      <c r="G127" s="363" t="s">
        <v>36</v>
      </c>
      <c r="H127" s="289" t="s">
        <v>36</v>
      </c>
      <c r="I127" s="408"/>
      <c r="J127" s="289" t="s">
        <v>36</v>
      </c>
      <c r="K127" s="290" t="s">
        <v>36</v>
      </c>
      <c r="L127" s="289" t="s">
        <v>36</v>
      </c>
      <c r="M127" s="289" t="s">
        <v>36</v>
      </c>
      <c r="N127" s="289" t="s">
        <v>36</v>
      </c>
      <c r="O127" s="412"/>
      <c r="P127" s="289"/>
      <c r="Q127" s="289"/>
      <c r="R127" s="364"/>
      <c r="S127" s="292"/>
      <c r="T127" s="292"/>
      <c r="U127" s="517" t="str">
        <f t="shared" si="2"/>
        <v/>
      </c>
      <c r="V127" s="518" t="b">
        <f t="shared" si="3"/>
        <v>0</v>
      </c>
    </row>
    <row r="128" spans="1:22" x14ac:dyDescent="0.25">
      <c r="A128" s="106">
        <v>124</v>
      </c>
      <c r="B128" s="521">
        <f>'APH KIC KIA PC'!D128</f>
        <v>0</v>
      </c>
      <c r="C128" s="519" t="str">
        <f>IF('1. Artikeldata Grund'!$D128="","", '1. Artikeldata Grund'!$D128&amp;" - "&amp;'1. Artikeldata Grund'!$E128)</f>
        <v/>
      </c>
      <c r="D128" s="290"/>
      <c r="E128" s="353"/>
      <c r="F128" s="363" t="s">
        <v>36</v>
      </c>
      <c r="G128" s="363" t="s">
        <v>36</v>
      </c>
      <c r="H128" s="289" t="s">
        <v>36</v>
      </c>
      <c r="I128" s="408"/>
      <c r="J128" s="289" t="s">
        <v>36</v>
      </c>
      <c r="K128" s="290" t="s">
        <v>36</v>
      </c>
      <c r="L128" s="289" t="s">
        <v>36</v>
      </c>
      <c r="M128" s="289" t="s">
        <v>36</v>
      </c>
      <c r="N128" s="289" t="s">
        <v>36</v>
      </c>
      <c r="O128" s="412"/>
      <c r="P128" s="289"/>
      <c r="Q128" s="289"/>
      <c r="R128" s="364"/>
      <c r="S128" s="292"/>
      <c r="T128" s="292"/>
      <c r="U128" s="517" t="str">
        <f t="shared" si="2"/>
        <v/>
      </c>
      <c r="V128" s="518" t="b">
        <f t="shared" si="3"/>
        <v>0</v>
      </c>
    </row>
    <row r="129" spans="1:22" x14ac:dyDescent="0.25">
      <c r="A129" s="106">
        <v>125</v>
      </c>
      <c r="B129" s="521">
        <f>'APH KIC KIA PC'!D129</f>
        <v>0</v>
      </c>
      <c r="C129" s="519" t="str">
        <f>IF('1. Artikeldata Grund'!$D129="","", '1. Artikeldata Grund'!$D129&amp;" - "&amp;'1. Artikeldata Grund'!$E129)</f>
        <v/>
      </c>
      <c r="D129" s="290"/>
      <c r="E129" s="353"/>
      <c r="F129" s="363" t="s">
        <v>36</v>
      </c>
      <c r="G129" s="363" t="s">
        <v>36</v>
      </c>
      <c r="H129" s="289" t="s">
        <v>36</v>
      </c>
      <c r="I129" s="408"/>
      <c r="J129" s="289" t="s">
        <v>36</v>
      </c>
      <c r="K129" s="290" t="s">
        <v>36</v>
      </c>
      <c r="L129" s="289" t="s">
        <v>36</v>
      </c>
      <c r="M129" s="289" t="s">
        <v>36</v>
      </c>
      <c r="N129" s="289" t="s">
        <v>36</v>
      </c>
      <c r="O129" s="412"/>
      <c r="P129" s="289"/>
      <c r="Q129" s="289"/>
      <c r="R129" s="364"/>
      <c r="S129" s="292"/>
      <c r="T129" s="292"/>
      <c r="U129" s="517" t="str">
        <f t="shared" si="2"/>
        <v/>
      </c>
      <c r="V129" s="518" t="b">
        <f t="shared" si="3"/>
        <v>0</v>
      </c>
    </row>
    <row r="130" spans="1:22" x14ac:dyDescent="0.25">
      <c r="A130" s="106">
        <v>126</v>
      </c>
      <c r="B130" s="521">
        <f>'APH KIC KIA PC'!D130</f>
        <v>0</v>
      </c>
      <c r="C130" s="519" t="str">
        <f>IF('1. Artikeldata Grund'!$D130="","", '1. Artikeldata Grund'!$D130&amp;" - "&amp;'1. Artikeldata Grund'!$E130)</f>
        <v/>
      </c>
      <c r="D130" s="290"/>
      <c r="E130" s="353"/>
      <c r="F130" s="363" t="s">
        <v>36</v>
      </c>
      <c r="G130" s="363" t="s">
        <v>36</v>
      </c>
      <c r="H130" s="289" t="s">
        <v>36</v>
      </c>
      <c r="I130" s="408"/>
      <c r="J130" s="289" t="s">
        <v>36</v>
      </c>
      <c r="K130" s="290" t="s">
        <v>36</v>
      </c>
      <c r="L130" s="289" t="s">
        <v>36</v>
      </c>
      <c r="M130" s="289" t="s">
        <v>36</v>
      </c>
      <c r="N130" s="289" t="s">
        <v>36</v>
      </c>
      <c r="O130" s="412"/>
      <c r="P130" s="289"/>
      <c r="Q130" s="289"/>
      <c r="R130" s="364"/>
      <c r="S130" s="292"/>
      <c r="T130" s="292"/>
      <c r="U130" s="517" t="str">
        <f t="shared" si="2"/>
        <v/>
      </c>
      <c r="V130" s="518" t="b">
        <f t="shared" si="3"/>
        <v>0</v>
      </c>
    </row>
    <row r="131" spans="1:22" x14ac:dyDescent="0.25">
      <c r="A131" s="106">
        <v>127</v>
      </c>
      <c r="B131" s="521">
        <f>'APH KIC KIA PC'!D131</f>
        <v>0</v>
      </c>
      <c r="C131" s="519" t="str">
        <f>IF('1. Artikeldata Grund'!$D131="","", '1. Artikeldata Grund'!$D131&amp;" - "&amp;'1. Artikeldata Grund'!$E131)</f>
        <v/>
      </c>
      <c r="D131" s="290"/>
      <c r="E131" s="353"/>
      <c r="F131" s="363" t="s">
        <v>36</v>
      </c>
      <c r="G131" s="363" t="s">
        <v>36</v>
      </c>
      <c r="H131" s="289" t="s">
        <v>36</v>
      </c>
      <c r="I131" s="408"/>
      <c r="J131" s="289" t="s">
        <v>36</v>
      </c>
      <c r="K131" s="290" t="s">
        <v>36</v>
      </c>
      <c r="L131" s="289" t="s">
        <v>36</v>
      </c>
      <c r="M131" s="289" t="s">
        <v>36</v>
      </c>
      <c r="N131" s="289" t="s">
        <v>36</v>
      </c>
      <c r="O131" s="412"/>
      <c r="P131" s="289"/>
      <c r="Q131" s="289"/>
      <c r="R131" s="364"/>
      <c r="S131" s="292"/>
      <c r="T131" s="292"/>
      <c r="U131" s="517" t="str">
        <f t="shared" si="2"/>
        <v/>
      </c>
      <c r="V131" s="518" t="b">
        <f t="shared" si="3"/>
        <v>0</v>
      </c>
    </row>
    <row r="132" spans="1:22" x14ac:dyDescent="0.25">
      <c r="A132" s="106">
        <v>128</v>
      </c>
      <c r="B132" s="521">
        <f>'APH KIC KIA PC'!D132</f>
        <v>0</v>
      </c>
      <c r="C132" s="519" t="str">
        <f>IF('1. Artikeldata Grund'!$D132="","", '1. Artikeldata Grund'!$D132&amp;" - "&amp;'1. Artikeldata Grund'!$E132)</f>
        <v/>
      </c>
      <c r="D132" s="290"/>
      <c r="E132" s="353"/>
      <c r="F132" s="363" t="s">
        <v>36</v>
      </c>
      <c r="G132" s="363" t="s">
        <v>36</v>
      </c>
      <c r="H132" s="289" t="s">
        <v>36</v>
      </c>
      <c r="I132" s="408"/>
      <c r="J132" s="289" t="s">
        <v>36</v>
      </c>
      <c r="K132" s="290" t="s">
        <v>36</v>
      </c>
      <c r="L132" s="289" t="s">
        <v>36</v>
      </c>
      <c r="M132" s="289" t="s">
        <v>36</v>
      </c>
      <c r="N132" s="289" t="s">
        <v>36</v>
      </c>
      <c r="O132" s="412"/>
      <c r="P132" s="289"/>
      <c r="Q132" s="289"/>
      <c r="R132" s="364"/>
      <c r="S132" s="292"/>
      <c r="T132" s="292"/>
      <c r="U132" s="517" t="str">
        <f t="shared" si="2"/>
        <v/>
      </c>
      <c r="V132" s="518" t="b">
        <f t="shared" si="3"/>
        <v>0</v>
      </c>
    </row>
    <row r="133" spans="1:22" x14ac:dyDescent="0.25">
      <c r="A133" s="106">
        <v>129</v>
      </c>
      <c r="B133" s="521">
        <f>'APH KIC KIA PC'!D133</f>
        <v>0</v>
      </c>
      <c r="C133" s="519" t="str">
        <f>IF('1. Artikeldata Grund'!$D133="","", '1. Artikeldata Grund'!$D133&amp;" - "&amp;'1. Artikeldata Grund'!$E133)</f>
        <v/>
      </c>
      <c r="D133" s="290"/>
      <c r="E133" s="353"/>
      <c r="F133" s="363" t="s">
        <v>36</v>
      </c>
      <c r="G133" s="363" t="s">
        <v>36</v>
      </c>
      <c r="H133" s="289" t="s">
        <v>36</v>
      </c>
      <c r="I133" s="408"/>
      <c r="J133" s="289" t="s">
        <v>36</v>
      </c>
      <c r="K133" s="290" t="s">
        <v>36</v>
      </c>
      <c r="L133" s="289" t="s">
        <v>36</v>
      </c>
      <c r="M133" s="289" t="s">
        <v>36</v>
      </c>
      <c r="N133" s="289" t="s">
        <v>36</v>
      </c>
      <c r="O133" s="412"/>
      <c r="P133" s="289"/>
      <c r="Q133" s="289"/>
      <c r="R133" s="364"/>
      <c r="S133" s="292"/>
      <c r="T133" s="292"/>
      <c r="U133" s="517" t="str">
        <f t="shared" si="2"/>
        <v/>
      </c>
      <c r="V133" s="518" t="b">
        <f t="shared" si="3"/>
        <v>0</v>
      </c>
    </row>
    <row r="134" spans="1:22" x14ac:dyDescent="0.25">
      <c r="A134" s="106">
        <v>130</v>
      </c>
      <c r="B134" s="521">
        <f>'APH KIC KIA PC'!D134</f>
        <v>0</v>
      </c>
      <c r="C134" s="519" t="str">
        <f>IF('1. Artikeldata Grund'!$D134="","", '1. Artikeldata Grund'!$D134&amp;" - "&amp;'1. Artikeldata Grund'!$E134)</f>
        <v/>
      </c>
      <c r="D134" s="290"/>
      <c r="E134" s="353"/>
      <c r="F134" s="363" t="s">
        <v>36</v>
      </c>
      <c r="G134" s="363" t="s">
        <v>36</v>
      </c>
      <c r="H134" s="289" t="s">
        <v>36</v>
      </c>
      <c r="I134" s="408"/>
      <c r="J134" s="289" t="s">
        <v>36</v>
      </c>
      <c r="K134" s="290" t="s">
        <v>36</v>
      </c>
      <c r="L134" s="289" t="s">
        <v>36</v>
      </c>
      <c r="M134" s="289" t="s">
        <v>36</v>
      </c>
      <c r="N134" s="289" t="s">
        <v>36</v>
      </c>
      <c r="O134" s="412"/>
      <c r="P134" s="289"/>
      <c r="Q134" s="289"/>
      <c r="R134" s="364"/>
      <c r="S134" s="292"/>
      <c r="T134" s="292"/>
      <c r="U134" s="517" t="str">
        <f t="shared" ref="U134:U197" si="4">IF(V134=TRUE,"OBS! Ange färre tecken! / Note! Enter fewer characters","")</f>
        <v/>
      </c>
      <c r="V134" s="518" t="b">
        <f t="shared" ref="V134:V197" si="5">OR(LEN(P134)&gt;30,LEN(Q134)&gt;33,LEN(R134)&gt;25,LEN(S134)&gt;125,LEN(T134)&gt;82)</f>
        <v>0</v>
      </c>
    </row>
    <row r="135" spans="1:22" x14ac:dyDescent="0.25">
      <c r="A135" s="106">
        <v>131</v>
      </c>
      <c r="B135" s="521">
        <f>'APH KIC KIA PC'!D135</f>
        <v>0</v>
      </c>
      <c r="C135" s="519" t="str">
        <f>IF('1. Artikeldata Grund'!$D135="","", '1. Artikeldata Grund'!$D135&amp;" - "&amp;'1. Artikeldata Grund'!$E135)</f>
        <v/>
      </c>
      <c r="D135" s="290"/>
      <c r="E135" s="353"/>
      <c r="F135" s="363" t="s">
        <v>36</v>
      </c>
      <c r="G135" s="363" t="s">
        <v>36</v>
      </c>
      <c r="H135" s="289" t="s">
        <v>36</v>
      </c>
      <c r="I135" s="408"/>
      <c r="J135" s="289" t="s">
        <v>36</v>
      </c>
      <c r="K135" s="290" t="s">
        <v>36</v>
      </c>
      <c r="L135" s="289" t="s">
        <v>36</v>
      </c>
      <c r="M135" s="289" t="s">
        <v>36</v>
      </c>
      <c r="N135" s="289" t="s">
        <v>36</v>
      </c>
      <c r="O135" s="412"/>
      <c r="P135" s="289"/>
      <c r="Q135" s="289"/>
      <c r="R135" s="364"/>
      <c r="S135" s="292"/>
      <c r="T135" s="292"/>
      <c r="U135" s="517" t="str">
        <f t="shared" si="4"/>
        <v/>
      </c>
      <c r="V135" s="518" t="b">
        <f t="shared" si="5"/>
        <v>0</v>
      </c>
    </row>
    <row r="136" spans="1:22" x14ac:dyDescent="0.25">
      <c r="A136" s="106">
        <v>132</v>
      </c>
      <c r="B136" s="521">
        <f>'APH KIC KIA PC'!D136</f>
        <v>0</v>
      </c>
      <c r="C136" s="519" t="str">
        <f>IF('1. Artikeldata Grund'!$D136="","", '1. Artikeldata Grund'!$D136&amp;" - "&amp;'1. Artikeldata Grund'!$E136)</f>
        <v/>
      </c>
      <c r="D136" s="290"/>
      <c r="E136" s="353"/>
      <c r="F136" s="363" t="s">
        <v>36</v>
      </c>
      <c r="G136" s="363" t="s">
        <v>36</v>
      </c>
      <c r="H136" s="289" t="s">
        <v>36</v>
      </c>
      <c r="I136" s="408"/>
      <c r="J136" s="289" t="s">
        <v>36</v>
      </c>
      <c r="K136" s="290" t="s">
        <v>36</v>
      </c>
      <c r="L136" s="289" t="s">
        <v>36</v>
      </c>
      <c r="M136" s="289" t="s">
        <v>36</v>
      </c>
      <c r="N136" s="289" t="s">
        <v>36</v>
      </c>
      <c r="O136" s="412"/>
      <c r="P136" s="289"/>
      <c r="Q136" s="289"/>
      <c r="R136" s="364"/>
      <c r="S136" s="292"/>
      <c r="T136" s="292"/>
      <c r="U136" s="517" t="str">
        <f t="shared" si="4"/>
        <v/>
      </c>
      <c r="V136" s="518" t="b">
        <f t="shared" si="5"/>
        <v>0</v>
      </c>
    </row>
    <row r="137" spans="1:22" x14ac:dyDescent="0.25">
      <c r="A137" s="106">
        <v>133</v>
      </c>
      <c r="B137" s="521">
        <f>'APH KIC KIA PC'!D137</f>
        <v>0</v>
      </c>
      <c r="C137" s="519" t="str">
        <f>IF('1. Artikeldata Grund'!$D137="","", '1. Artikeldata Grund'!$D137&amp;" - "&amp;'1. Artikeldata Grund'!$E137)</f>
        <v/>
      </c>
      <c r="D137" s="290"/>
      <c r="E137" s="353"/>
      <c r="F137" s="363" t="s">
        <v>36</v>
      </c>
      <c r="G137" s="363" t="s">
        <v>36</v>
      </c>
      <c r="H137" s="289" t="s">
        <v>36</v>
      </c>
      <c r="I137" s="408"/>
      <c r="J137" s="289" t="s">
        <v>36</v>
      </c>
      <c r="K137" s="290" t="s">
        <v>36</v>
      </c>
      <c r="L137" s="289" t="s">
        <v>36</v>
      </c>
      <c r="M137" s="289" t="s">
        <v>36</v>
      </c>
      <c r="N137" s="289" t="s">
        <v>36</v>
      </c>
      <c r="O137" s="412"/>
      <c r="P137" s="289"/>
      <c r="Q137" s="289"/>
      <c r="R137" s="364"/>
      <c r="S137" s="292"/>
      <c r="T137" s="292"/>
      <c r="U137" s="517" t="str">
        <f t="shared" si="4"/>
        <v/>
      </c>
      <c r="V137" s="518" t="b">
        <f t="shared" si="5"/>
        <v>0</v>
      </c>
    </row>
    <row r="138" spans="1:22" x14ac:dyDescent="0.25">
      <c r="A138" s="106">
        <v>134</v>
      </c>
      <c r="B138" s="521">
        <f>'APH KIC KIA PC'!D138</f>
        <v>0</v>
      </c>
      <c r="C138" s="519" t="str">
        <f>IF('1. Artikeldata Grund'!$D138="","", '1. Artikeldata Grund'!$D138&amp;" - "&amp;'1. Artikeldata Grund'!$E138)</f>
        <v/>
      </c>
      <c r="D138" s="290"/>
      <c r="E138" s="353"/>
      <c r="F138" s="363" t="s">
        <v>36</v>
      </c>
      <c r="G138" s="363" t="s">
        <v>36</v>
      </c>
      <c r="H138" s="289" t="s">
        <v>36</v>
      </c>
      <c r="I138" s="408"/>
      <c r="J138" s="289" t="s">
        <v>36</v>
      </c>
      <c r="K138" s="290" t="s">
        <v>36</v>
      </c>
      <c r="L138" s="289" t="s">
        <v>36</v>
      </c>
      <c r="M138" s="289" t="s">
        <v>36</v>
      </c>
      <c r="N138" s="289" t="s">
        <v>36</v>
      </c>
      <c r="O138" s="412"/>
      <c r="P138" s="289"/>
      <c r="Q138" s="289"/>
      <c r="R138" s="364"/>
      <c r="S138" s="292"/>
      <c r="T138" s="292"/>
      <c r="U138" s="517" t="str">
        <f t="shared" si="4"/>
        <v/>
      </c>
      <c r="V138" s="518" t="b">
        <f t="shared" si="5"/>
        <v>0</v>
      </c>
    </row>
    <row r="139" spans="1:22" x14ac:dyDescent="0.25">
      <c r="A139" s="106">
        <v>135</v>
      </c>
      <c r="B139" s="521">
        <f>'APH KIC KIA PC'!D139</f>
        <v>0</v>
      </c>
      <c r="C139" s="519" t="str">
        <f>IF('1. Artikeldata Grund'!$D139="","", '1. Artikeldata Grund'!$D139&amp;" - "&amp;'1. Artikeldata Grund'!$E139)</f>
        <v/>
      </c>
      <c r="D139" s="290"/>
      <c r="E139" s="353"/>
      <c r="F139" s="363" t="s">
        <v>36</v>
      </c>
      <c r="G139" s="363" t="s">
        <v>36</v>
      </c>
      <c r="H139" s="289" t="s">
        <v>36</v>
      </c>
      <c r="I139" s="408"/>
      <c r="J139" s="289" t="s">
        <v>36</v>
      </c>
      <c r="K139" s="290" t="s">
        <v>36</v>
      </c>
      <c r="L139" s="289" t="s">
        <v>36</v>
      </c>
      <c r="M139" s="289" t="s">
        <v>36</v>
      </c>
      <c r="N139" s="289" t="s">
        <v>36</v>
      </c>
      <c r="O139" s="412"/>
      <c r="P139" s="289"/>
      <c r="Q139" s="289"/>
      <c r="R139" s="364"/>
      <c r="S139" s="292"/>
      <c r="T139" s="292"/>
      <c r="U139" s="517" t="str">
        <f t="shared" si="4"/>
        <v/>
      </c>
      <c r="V139" s="518" t="b">
        <f t="shared" si="5"/>
        <v>0</v>
      </c>
    </row>
    <row r="140" spans="1:22" x14ac:dyDescent="0.25">
      <c r="A140" s="106">
        <v>136</v>
      </c>
      <c r="B140" s="521">
        <f>'APH KIC KIA PC'!D140</f>
        <v>0</v>
      </c>
      <c r="C140" s="519" t="str">
        <f>IF('1. Artikeldata Grund'!$D140="","", '1. Artikeldata Grund'!$D140&amp;" - "&amp;'1. Artikeldata Grund'!$E140)</f>
        <v/>
      </c>
      <c r="D140" s="290"/>
      <c r="E140" s="353"/>
      <c r="F140" s="363" t="s">
        <v>36</v>
      </c>
      <c r="G140" s="363" t="s">
        <v>36</v>
      </c>
      <c r="H140" s="289" t="s">
        <v>36</v>
      </c>
      <c r="I140" s="408"/>
      <c r="J140" s="289" t="s">
        <v>36</v>
      </c>
      <c r="K140" s="290" t="s">
        <v>36</v>
      </c>
      <c r="L140" s="289" t="s">
        <v>36</v>
      </c>
      <c r="M140" s="289" t="s">
        <v>36</v>
      </c>
      <c r="N140" s="289" t="s">
        <v>36</v>
      </c>
      <c r="O140" s="412"/>
      <c r="P140" s="289"/>
      <c r="Q140" s="289"/>
      <c r="R140" s="364"/>
      <c r="S140" s="292"/>
      <c r="T140" s="292"/>
      <c r="U140" s="517" t="str">
        <f t="shared" si="4"/>
        <v/>
      </c>
      <c r="V140" s="518" t="b">
        <f t="shared" si="5"/>
        <v>0</v>
      </c>
    </row>
    <row r="141" spans="1:22" x14ac:dyDescent="0.25">
      <c r="A141" s="106">
        <v>137</v>
      </c>
      <c r="B141" s="521">
        <f>'APH KIC KIA PC'!D141</f>
        <v>0</v>
      </c>
      <c r="C141" s="519" t="str">
        <f>IF('1. Artikeldata Grund'!$D141="","", '1. Artikeldata Grund'!$D141&amp;" - "&amp;'1. Artikeldata Grund'!$E141)</f>
        <v/>
      </c>
      <c r="D141" s="290"/>
      <c r="E141" s="353"/>
      <c r="F141" s="363" t="s">
        <v>36</v>
      </c>
      <c r="G141" s="363" t="s">
        <v>36</v>
      </c>
      <c r="H141" s="289" t="s">
        <v>36</v>
      </c>
      <c r="I141" s="408"/>
      <c r="J141" s="289" t="s">
        <v>36</v>
      </c>
      <c r="K141" s="290" t="s">
        <v>36</v>
      </c>
      <c r="L141" s="289" t="s">
        <v>36</v>
      </c>
      <c r="M141" s="289" t="s">
        <v>36</v>
      </c>
      <c r="N141" s="289" t="s">
        <v>36</v>
      </c>
      <c r="O141" s="412"/>
      <c r="P141" s="289"/>
      <c r="Q141" s="289"/>
      <c r="R141" s="364"/>
      <c r="S141" s="292"/>
      <c r="T141" s="292"/>
      <c r="U141" s="517" t="str">
        <f t="shared" si="4"/>
        <v/>
      </c>
      <c r="V141" s="518" t="b">
        <f t="shared" si="5"/>
        <v>0</v>
      </c>
    </row>
    <row r="142" spans="1:22" x14ac:dyDescent="0.25">
      <c r="A142" s="106">
        <v>138</v>
      </c>
      <c r="B142" s="521">
        <f>'APH KIC KIA PC'!D142</f>
        <v>0</v>
      </c>
      <c r="C142" s="519" t="str">
        <f>IF('1. Artikeldata Grund'!$D142="","", '1. Artikeldata Grund'!$D142&amp;" - "&amp;'1. Artikeldata Grund'!$E142)</f>
        <v/>
      </c>
      <c r="D142" s="290"/>
      <c r="E142" s="353"/>
      <c r="F142" s="363" t="s">
        <v>36</v>
      </c>
      <c r="G142" s="363" t="s">
        <v>36</v>
      </c>
      <c r="H142" s="289" t="s">
        <v>36</v>
      </c>
      <c r="I142" s="408"/>
      <c r="J142" s="289" t="s">
        <v>36</v>
      </c>
      <c r="K142" s="290" t="s">
        <v>36</v>
      </c>
      <c r="L142" s="289" t="s">
        <v>36</v>
      </c>
      <c r="M142" s="289" t="s">
        <v>36</v>
      </c>
      <c r="N142" s="289" t="s">
        <v>36</v>
      </c>
      <c r="O142" s="412"/>
      <c r="P142" s="289"/>
      <c r="Q142" s="289"/>
      <c r="R142" s="364"/>
      <c r="S142" s="292"/>
      <c r="T142" s="292"/>
      <c r="U142" s="517" t="str">
        <f t="shared" si="4"/>
        <v/>
      </c>
      <c r="V142" s="518" t="b">
        <f t="shared" si="5"/>
        <v>0</v>
      </c>
    </row>
    <row r="143" spans="1:22" x14ac:dyDescent="0.25">
      <c r="A143" s="106">
        <v>139</v>
      </c>
      <c r="B143" s="521">
        <f>'APH KIC KIA PC'!D143</f>
        <v>0</v>
      </c>
      <c r="C143" s="519" t="str">
        <f>IF('1. Artikeldata Grund'!$D143="","", '1. Artikeldata Grund'!$D143&amp;" - "&amp;'1. Artikeldata Grund'!$E143)</f>
        <v/>
      </c>
      <c r="D143" s="290"/>
      <c r="E143" s="353"/>
      <c r="F143" s="363" t="s">
        <v>36</v>
      </c>
      <c r="G143" s="363" t="s">
        <v>36</v>
      </c>
      <c r="H143" s="289" t="s">
        <v>36</v>
      </c>
      <c r="I143" s="408"/>
      <c r="J143" s="289" t="s">
        <v>36</v>
      </c>
      <c r="K143" s="290" t="s">
        <v>36</v>
      </c>
      <c r="L143" s="289" t="s">
        <v>36</v>
      </c>
      <c r="M143" s="289" t="s">
        <v>36</v>
      </c>
      <c r="N143" s="289" t="s">
        <v>36</v>
      </c>
      <c r="O143" s="412"/>
      <c r="P143" s="289"/>
      <c r="Q143" s="289"/>
      <c r="R143" s="364"/>
      <c r="S143" s="292"/>
      <c r="T143" s="292"/>
      <c r="U143" s="517" t="str">
        <f t="shared" si="4"/>
        <v/>
      </c>
      <c r="V143" s="518" t="b">
        <f t="shared" si="5"/>
        <v>0</v>
      </c>
    </row>
    <row r="144" spans="1:22" x14ac:dyDescent="0.25">
      <c r="A144" s="106">
        <v>140</v>
      </c>
      <c r="B144" s="521">
        <f>'APH KIC KIA PC'!D144</f>
        <v>0</v>
      </c>
      <c r="C144" s="519" t="str">
        <f>IF('1. Artikeldata Grund'!$D144="","", '1. Artikeldata Grund'!$D144&amp;" - "&amp;'1. Artikeldata Grund'!$E144)</f>
        <v/>
      </c>
      <c r="D144" s="290"/>
      <c r="E144" s="353"/>
      <c r="F144" s="363" t="s">
        <v>36</v>
      </c>
      <c r="G144" s="363" t="s">
        <v>36</v>
      </c>
      <c r="H144" s="289" t="s">
        <v>36</v>
      </c>
      <c r="I144" s="408"/>
      <c r="J144" s="289" t="s">
        <v>36</v>
      </c>
      <c r="K144" s="290" t="s">
        <v>36</v>
      </c>
      <c r="L144" s="289" t="s">
        <v>36</v>
      </c>
      <c r="M144" s="289" t="s">
        <v>36</v>
      </c>
      <c r="N144" s="289" t="s">
        <v>36</v>
      </c>
      <c r="O144" s="412"/>
      <c r="P144" s="289"/>
      <c r="Q144" s="289"/>
      <c r="R144" s="364"/>
      <c r="S144" s="292"/>
      <c r="T144" s="292"/>
      <c r="U144" s="517" t="str">
        <f t="shared" si="4"/>
        <v/>
      </c>
      <c r="V144" s="518" t="b">
        <f t="shared" si="5"/>
        <v>0</v>
      </c>
    </row>
    <row r="145" spans="1:22" x14ac:dyDescent="0.25">
      <c r="A145" s="106">
        <v>141</v>
      </c>
      <c r="B145" s="521">
        <f>'APH KIC KIA PC'!D145</f>
        <v>0</v>
      </c>
      <c r="C145" s="519" t="str">
        <f>IF('1. Artikeldata Grund'!$D145="","", '1. Artikeldata Grund'!$D145&amp;" - "&amp;'1. Artikeldata Grund'!$E145)</f>
        <v/>
      </c>
      <c r="D145" s="290"/>
      <c r="E145" s="353"/>
      <c r="F145" s="363" t="s">
        <v>36</v>
      </c>
      <c r="G145" s="363" t="s">
        <v>36</v>
      </c>
      <c r="H145" s="289" t="s">
        <v>36</v>
      </c>
      <c r="I145" s="408"/>
      <c r="J145" s="289" t="s">
        <v>36</v>
      </c>
      <c r="K145" s="290" t="s">
        <v>36</v>
      </c>
      <c r="L145" s="289" t="s">
        <v>36</v>
      </c>
      <c r="M145" s="289" t="s">
        <v>36</v>
      </c>
      <c r="N145" s="289" t="s">
        <v>36</v>
      </c>
      <c r="O145" s="412"/>
      <c r="P145" s="289"/>
      <c r="Q145" s="289"/>
      <c r="R145" s="364"/>
      <c r="S145" s="292"/>
      <c r="T145" s="292"/>
      <c r="U145" s="517" t="str">
        <f t="shared" si="4"/>
        <v/>
      </c>
      <c r="V145" s="518" t="b">
        <f t="shared" si="5"/>
        <v>0</v>
      </c>
    </row>
    <row r="146" spans="1:22" x14ac:dyDescent="0.25">
      <c r="A146" s="106">
        <v>142</v>
      </c>
      <c r="B146" s="521">
        <f>'APH KIC KIA PC'!D146</f>
        <v>0</v>
      </c>
      <c r="C146" s="519" t="str">
        <f>IF('1. Artikeldata Grund'!$D146="","", '1. Artikeldata Grund'!$D146&amp;" - "&amp;'1. Artikeldata Grund'!$E146)</f>
        <v/>
      </c>
      <c r="D146" s="290"/>
      <c r="E146" s="353"/>
      <c r="F146" s="363" t="s">
        <v>36</v>
      </c>
      <c r="G146" s="363" t="s">
        <v>36</v>
      </c>
      <c r="H146" s="289" t="s">
        <v>36</v>
      </c>
      <c r="I146" s="408"/>
      <c r="J146" s="289" t="s">
        <v>36</v>
      </c>
      <c r="K146" s="290" t="s">
        <v>36</v>
      </c>
      <c r="L146" s="289" t="s">
        <v>36</v>
      </c>
      <c r="M146" s="289" t="s">
        <v>36</v>
      </c>
      <c r="N146" s="289" t="s">
        <v>36</v>
      </c>
      <c r="O146" s="412"/>
      <c r="P146" s="289"/>
      <c r="Q146" s="289"/>
      <c r="R146" s="364"/>
      <c r="S146" s="292"/>
      <c r="T146" s="292"/>
      <c r="U146" s="517" t="str">
        <f t="shared" si="4"/>
        <v/>
      </c>
      <c r="V146" s="518" t="b">
        <f t="shared" si="5"/>
        <v>0</v>
      </c>
    </row>
    <row r="147" spans="1:22" x14ac:dyDescent="0.25">
      <c r="A147" s="106">
        <v>143</v>
      </c>
      <c r="B147" s="521">
        <f>'APH KIC KIA PC'!D147</f>
        <v>0</v>
      </c>
      <c r="C147" s="519" t="str">
        <f>IF('1. Artikeldata Grund'!$D147="","", '1. Artikeldata Grund'!$D147&amp;" - "&amp;'1. Artikeldata Grund'!$E147)</f>
        <v/>
      </c>
      <c r="D147" s="290"/>
      <c r="E147" s="353"/>
      <c r="F147" s="363" t="s">
        <v>36</v>
      </c>
      <c r="G147" s="363" t="s">
        <v>36</v>
      </c>
      <c r="H147" s="289" t="s">
        <v>36</v>
      </c>
      <c r="I147" s="408"/>
      <c r="J147" s="289" t="s">
        <v>36</v>
      </c>
      <c r="K147" s="290" t="s">
        <v>36</v>
      </c>
      <c r="L147" s="289" t="s">
        <v>36</v>
      </c>
      <c r="M147" s="289" t="s">
        <v>36</v>
      </c>
      <c r="N147" s="289" t="s">
        <v>36</v>
      </c>
      <c r="O147" s="412"/>
      <c r="P147" s="289"/>
      <c r="Q147" s="289"/>
      <c r="R147" s="364"/>
      <c r="S147" s="292"/>
      <c r="T147" s="292"/>
      <c r="U147" s="517" t="str">
        <f t="shared" si="4"/>
        <v/>
      </c>
      <c r="V147" s="518" t="b">
        <f t="shared" si="5"/>
        <v>0</v>
      </c>
    </row>
    <row r="148" spans="1:22" x14ac:dyDescent="0.25">
      <c r="A148" s="106">
        <v>144</v>
      </c>
      <c r="B148" s="521">
        <f>'APH KIC KIA PC'!D148</f>
        <v>0</v>
      </c>
      <c r="C148" s="519" t="str">
        <f>IF('1. Artikeldata Grund'!$D148="","", '1. Artikeldata Grund'!$D148&amp;" - "&amp;'1. Artikeldata Grund'!$E148)</f>
        <v/>
      </c>
      <c r="D148" s="290"/>
      <c r="E148" s="353"/>
      <c r="F148" s="363" t="s">
        <v>36</v>
      </c>
      <c r="G148" s="363" t="s">
        <v>36</v>
      </c>
      <c r="H148" s="289" t="s">
        <v>36</v>
      </c>
      <c r="I148" s="408"/>
      <c r="J148" s="289" t="s">
        <v>36</v>
      </c>
      <c r="K148" s="290" t="s">
        <v>36</v>
      </c>
      <c r="L148" s="289" t="s">
        <v>36</v>
      </c>
      <c r="M148" s="289" t="s">
        <v>36</v>
      </c>
      <c r="N148" s="289" t="s">
        <v>36</v>
      </c>
      <c r="O148" s="412"/>
      <c r="P148" s="289"/>
      <c r="Q148" s="289"/>
      <c r="R148" s="364"/>
      <c r="S148" s="292"/>
      <c r="T148" s="292"/>
      <c r="U148" s="517" t="str">
        <f t="shared" si="4"/>
        <v/>
      </c>
      <c r="V148" s="518" t="b">
        <f t="shared" si="5"/>
        <v>0</v>
      </c>
    </row>
    <row r="149" spans="1:22" x14ac:dyDescent="0.25">
      <c r="A149" s="106">
        <v>145</v>
      </c>
      <c r="B149" s="521">
        <f>'APH KIC KIA PC'!D149</f>
        <v>0</v>
      </c>
      <c r="C149" s="519" t="str">
        <f>IF('1. Artikeldata Grund'!$D149="","", '1. Artikeldata Grund'!$D149&amp;" - "&amp;'1. Artikeldata Grund'!$E149)</f>
        <v/>
      </c>
      <c r="D149" s="290"/>
      <c r="E149" s="353"/>
      <c r="F149" s="363" t="s">
        <v>36</v>
      </c>
      <c r="G149" s="363" t="s">
        <v>36</v>
      </c>
      <c r="H149" s="289" t="s">
        <v>36</v>
      </c>
      <c r="I149" s="408"/>
      <c r="J149" s="289" t="s">
        <v>36</v>
      </c>
      <c r="K149" s="290" t="s">
        <v>36</v>
      </c>
      <c r="L149" s="289" t="s">
        <v>36</v>
      </c>
      <c r="M149" s="289" t="s">
        <v>36</v>
      </c>
      <c r="N149" s="289" t="s">
        <v>36</v>
      </c>
      <c r="O149" s="412"/>
      <c r="P149" s="289"/>
      <c r="Q149" s="289"/>
      <c r="R149" s="364"/>
      <c r="S149" s="292"/>
      <c r="T149" s="292"/>
      <c r="U149" s="517" t="str">
        <f t="shared" si="4"/>
        <v/>
      </c>
      <c r="V149" s="518" t="b">
        <f t="shared" si="5"/>
        <v>0</v>
      </c>
    </row>
    <row r="150" spans="1:22" x14ac:dyDescent="0.25">
      <c r="A150" s="106">
        <v>146</v>
      </c>
      <c r="B150" s="521">
        <f>'APH KIC KIA PC'!D150</f>
        <v>0</v>
      </c>
      <c r="C150" s="519" t="str">
        <f>IF('1. Artikeldata Grund'!$D150="","", '1. Artikeldata Grund'!$D150&amp;" - "&amp;'1. Artikeldata Grund'!$E150)</f>
        <v/>
      </c>
      <c r="D150" s="290"/>
      <c r="E150" s="353"/>
      <c r="F150" s="363" t="s">
        <v>36</v>
      </c>
      <c r="G150" s="363" t="s">
        <v>36</v>
      </c>
      <c r="H150" s="289" t="s">
        <v>36</v>
      </c>
      <c r="I150" s="408"/>
      <c r="J150" s="289" t="s">
        <v>36</v>
      </c>
      <c r="K150" s="290" t="s">
        <v>36</v>
      </c>
      <c r="L150" s="289" t="s">
        <v>36</v>
      </c>
      <c r="M150" s="289" t="s">
        <v>36</v>
      </c>
      <c r="N150" s="289" t="s">
        <v>36</v>
      </c>
      <c r="O150" s="412"/>
      <c r="P150" s="289"/>
      <c r="Q150" s="289"/>
      <c r="R150" s="364"/>
      <c r="S150" s="292"/>
      <c r="T150" s="292"/>
      <c r="U150" s="517" t="str">
        <f t="shared" si="4"/>
        <v/>
      </c>
      <c r="V150" s="518" t="b">
        <f t="shared" si="5"/>
        <v>0</v>
      </c>
    </row>
    <row r="151" spans="1:22" x14ac:dyDescent="0.25">
      <c r="A151" s="106">
        <v>147</v>
      </c>
      <c r="B151" s="521">
        <f>'APH KIC KIA PC'!D151</f>
        <v>0</v>
      </c>
      <c r="C151" s="519" t="str">
        <f>IF('1. Artikeldata Grund'!$D151="","", '1. Artikeldata Grund'!$D151&amp;" - "&amp;'1. Artikeldata Grund'!$E151)</f>
        <v/>
      </c>
      <c r="D151" s="290"/>
      <c r="E151" s="353"/>
      <c r="F151" s="363" t="s">
        <v>36</v>
      </c>
      <c r="G151" s="363" t="s">
        <v>36</v>
      </c>
      <c r="H151" s="289" t="s">
        <v>36</v>
      </c>
      <c r="I151" s="408"/>
      <c r="J151" s="289" t="s">
        <v>36</v>
      </c>
      <c r="K151" s="290" t="s">
        <v>36</v>
      </c>
      <c r="L151" s="289" t="s">
        <v>36</v>
      </c>
      <c r="M151" s="289" t="s">
        <v>36</v>
      </c>
      <c r="N151" s="289" t="s">
        <v>36</v>
      </c>
      <c r="O151" s="412"/>
      <c r="P151" s="289"/>
      <c r="Q151" s="289"/>
      <c r="R151" s="364"/>
      <c r="S151" s="292"/>
      <c r="T151" s="292"/>
      <c r="U151" s="517" t="str">
        <f t="shared" si="4"/>
        <v/>
      </c>
      <c r="V151" s="518" t="b">
        <f t="shared" si="5"/>
        <v>0</v>
      </c>
    </row>
    <row r="152" spans="1:22" x14ac:dyDescent="0.25">
      <c r="A152" s="106">
        <v>148</v>
      </c>
      <c r="B152" s="521">
        <f>'APH KIC KIA PC'!D152</f>
        <v>0</v>
      </c>
      <c r="C152" s="519" t="str">
        <f>IF('1. Artikeldata Grund'!$D152="","", '1. Artikeldata Grund'!$D152&amp;" - "&amp;'1. Artikeldata Grund'!$E152)</f>
        <v/>
      </c>
      <c r="D152" s="290"/>
      <c r="E152" s="353"/>
      <c r="F152" s="363" t="s">
        <v>36</v>
      </c>
      <c r="G152" s="363" t="s">
        <v>36</v>
      </c>
      <c r="H152" s="289" t="s">
        <v>36</v>
      </c>
      <c r="I152" s="408"/>
      <c r="J152" s="289" t="s">
        <v>36</v>
      </c>
      <c r="K152" s="290" t="s">
        <v>36</v>
      </c>
      <c r="L152" s="289" t="s">
        <v>36</v>
      </c>
      <c r="M152" s="289" t="s">
        <v>36</v>
      </c>
      <c r="N152" s="289" t="s">
        <v>36</v>
      </c>
      <c r="O152" s="412"/>
      <c r="P152" s="289"/>
      <c r="Q152" s="289"/>
      <c r="R152" s="364"/>
      <c r="S152" s="292"/>
      <c r="T152" s="292"/>
      <c r="U152" s="517" t="str">
        <f t="shared" si="4"/>
        <v/>
      </c>
      <c r="V152" s="518" t="b">
        <f t="shared" si="5"/>
        <v>0</v>
      </c>
    </row>
    <row r="153" spans="1:22" x14ac:dyDescent="0.25">
      <c r="A153" s="106">
        <v>149</v>
      </c>
      <c r="B153" s="521">
        <f>'APH KIC KIA PC'!D153</f>
        <v>0</v>
      </c>
      <c r="C153" s="519" t="str">
        <f>IF('1. Artikeldata Grund'!$D153="","", '1. Artikeldata Grund'!$D153&amp;" - "&amp;'1. Artikeldata Grund'!$E153)</f>
        <v/>
      </c>
      <c r="D153" s="290"/>
      <c r="E153" s="353"/>
      <c r="F153" s="363" t="s">
        <v>36</v>
      </c>
      <c r="G153" s="363" t="s">
        <v>36</v>
      </c>
      <c r="H153" s="289" t="s">
        <v>36</v>
      </c>
      <c r="I153" s="408"/>
      <c r="J153" s="289" t="s">
        <v>36</v>
      </c>
      <c r="K153" s="290" t="s">
        <v>36</v>
      </c>
      <c r="L153" s="289" t="s">
        <v>36</v>
      </c>
      <c r="M153" s="289" t="s">
        <v>36</v>
      </c>
      <c r="N153" s="289" t="s">
        <v>36</v>
      </c>
      <c r="O153" s="412"/>
      <c r="P153" s="289"/>
      <c r="Q153" s="289"/>
      <c r="R153" s="364"/>
      <c r="S153" s="292"/>
      <c r="T153" s="292"/>
      <c r="U153" s="517" t="str">
        <f t="shared" si="4"/>
        <v/>
      </c>
      <c r="V153" s="518" t="b">
        <f t="shared" si="5"/>
        <v>0</v>
      </c>
    </row>
    <row r="154" spans="1:22" x14ac:dyDescent="0.25">
      <c r="A154" s="106">
        <v>150</v>
      </c>
      <c r="B154" s="521">
        <f>'APH KIC KIA PC'!D154</f>
        <v>0</v>
      </c>
      <c r="C154" s="519" t="str">
        <f>IF('1. Artikeldata Grund'!$D154="","", '1. Artikeldata Grund'!$D154&amp;" - "&amp;'1. Artikeldata Grund'!$E154)</f>
        <v/>
      </c>
      <c r="D154" s="290"/>
      <c r="E154" s="353"/>
      <c r="F154" s="363" t="s">
        <v>36</v>
      </c>
      <c r="G154" s="363" t="s">
        <v>36</v>
      </c>
      <c r="H154" s="289" t="s">
        <v>36</v>
      </c>
      <c r="I154" s="408"/>
      <c r="J154" s="289" t="s">
        <v>36</v>
      </c>
      <c r="K154" s="290" t="s">
        <v>36</v>
      </c>
      <c r="L154" s="289" t="s">
        <v>36</v>
      </c>
      <c r="M154" s="289" t="s">
        <v>36</v>
      </c>
      <c r="N154" s="289" t="s">
        <v>36</v>
      </c>
      <c r="O154" s="412"/>
      <c r="P154" s="289"/>
      <c r="Q154" s="289"/>
      <c r="R154" s="364"/>
      <c r="S154" s="292"/>
      <c r="T154" s="292"/>
      <c r="U154" s="517" t="str">
        <f t="shared" si="4"/>
        <v/>
      </c>
      <c r="V154" s="518" t="b">
        <f t="shared" si="5"/>
        <v>0</v>
      </c>
    </row>
    <row r="155" spans="1:22" x14ac:dyDescent="0.25">
      <c r="A155" s="106">
        <v>151</v>
      </c>
      <c r="B155" s="521">
        <f>'APH KIC KIA PC'!D155</f>
        <v>0</v>
      </c>
      <c r="C155" s="519" t="str">
        <f>IF('1. Artikeldata Grund'!$D155="","", '1. Artikeldata Grund'!$D155&amp;" - "&amp;'1. Artikeldata Grund'!$E155)</f>
        <v/>
      </c>
      <c r="D155" s="290"/>
      <c r="E155" s="353"/>
      <c r="F155" s="363" t="s">
        <v>36</v>
      </c>
      <c r="G155" s="363" t="s">
        <v>36</v>
      </c>
      <c r="H155" s="289" t="s">
        <v>36</v>
      </c>
      <c r="I155" s="408"/>
      <c r="J155" s="289" t="s">
        <v>36</v>
      </c>
      <c r="K155" s="290" t="s">
        <v>36</v>
      </c>
      <c r="L155" s="289" t="s">
        <v>36</v>
      </c>
      <c r="M155" s="289" t="s">
        <v>36</v>
      </c>
      <c r="N155" s="289" t="s">
        <v>36</v>
      </c>
      <c r="O155" s="412"/>
      <c r="P155" s="289"/>
      <c r="Q155" s="289"/>
      <c r="R155" s="364"/>
      <c r="S155" s="292"/>
      <c r="T155" s="292"/>
      <c r="U155" s="517" t="str">
        <f t="shared" si="4"/>
        <v/>
      </c>
      <c r="V155" s="518" t="b">
        <f t="shared" si="5"/>
        <v>0</v>
      </c>
    </row>
    <row r="156" spans="1:22" x14ac:dyDescent="0.25">
      <c r="A156" s="106">
        <v>152</v>
      </c>
      <c r="B156" s="521">
        <f>'APH KIC KIA PC'!D156</f>
        <v>0</v>
      </c>
      <c r="C156" s="519" t="str">
        <f>IF('1. Artikeldata Grund'!$D156="","", '1. Artikeldata Grund'!$D156&amp;" - "&amp;'1. Artikeldata Grund'!$E156)</f>
        <v/>
      </c>
      <c r="D156" s="290"/>
      <c r="E156" s="353"/>
      <c r="F156" s="363" t="s">
        <v>36</v>
      </c>
      <c r="G156" s="363" t="s">
        <v>36</v>
      </c>
      <c r="H156" s="289" t="s">
        <v>36</v>
      </c>
      <c r="I156" s="408"/>
      <c r="J156" s="289" t="s">
        <v>36</v>
      </c>
      <c r="K156" s="290" t="s">
        <v>36</v>
      </c>
      <c r="L156" s="289" t="s">
        <v>36</v>
      </c>
      <c r="M156" s="289" t="s">
        <v>36</v>
      </c>
      <c r="N156" s="289" t="s">
        <v>36</v>
      </c>
      <c r="O156" s="412"/>
      <c r="P156" s="289"/>
      <c r="Q156" s="289"/>
      <c r="R156" s="364"/>
      <c r="S156" s="292"/>
      <c r="T156" s="292"/>
      <c r="U156" s="517" t="str">
        <f t="shared" si="4"/>
        <v/>
      </c>
      <c r="V156" s="518" t="b">
        <f t="shared" si="5"/>
        <v>0</v>
      </c>
    </row>
    <row r="157" spans="1:22" x14ac:dyDescent="0.25">
      <c r="A157" s="106">
        <v>153</v>
      </c>
      <c r="B157" s="521">
        <f>'APH KIC KIA PC'!D157</f>
        <v>0</v>
      </c>
      <c r="C157" s="519" t="str">
        <f>IF('1. Artikeldata Grund'!$D157="","", '1. Artikeldata Grund'!$D157&amp;" - "&amp;'1. Artikeldata Grund'!$E157)</f>
        <v/>
      </c>
      <c r="D157" s="290"/>
      <c r="E157" s="353"/>
      <c r="F157" s="363" t="s">
        <v>36</v>
      </c>
      <c r="G157" s="363" t="s">
        <v>36</v>
      </c>
      <c r="H157" s="289" t="s">
        <v>36</v>
      </c>
      <c r="I157" s="408"/>
      <c r="J157" s="289" t="s">
        <v>36</v>
      </c>
      <c r="K157" s="290" t="s">
        <v>36</v>
      </c>
      <c r="L157" s="289" t="s">
        <v>36</v>
      </c>
      <c r="M157" s="289" t="s">
        <v>36</v>
      </c>
      <c r="N157" s="289" t="s">
        <v>36</v>
      </c>
      <c r="O157" s="412"/>
      <c r="P157" s="289"/>
      <c r="Q157" s="289"/>
      <c r="R157" s="364"/>
      <c r="S157" s="292"/>
      <c r="T157" s="292"/>
      <c r="U157" s="517" t="str">
        <f t="shared" si="4"/>
        <v/>
      </c>
      <c r="V157" s="518" t="b">
        <f t="shared" si="5"/>
        <v>0</v>
      </c>
    </row>
    <row r="158" spans="1:22" x14ac:dyDescent="0.25">
      <c r="A158" s="106">
        <v>154</v>
      </c>
      <c r="B158" s="521">
        <f>'APH KIC KIA PC'!D158</f>
        <v>0</v>
      </c>
      <c r="C158" s="519" t="str">
        <f>IF('1. Artikeldata Grund'!$D158="","", '1. Artikeldata Grund'!$D158&amp;" - "&amp;'1. Artikeldata Grund'!$E158)</f>
        <v/>
      </c>
      <c r="D158" s="290"/>
      <c r="E158" s="353"/>
      <c r="F158" s="363" t="s">
        <v>36</v>
      </c>
      <c r="G158" s="363" t="s">
        <v>36</v>
      </c>
      <c r="H158" s="289" t="s">
        <v>36</v>
      </c>
      <c r="I158" s="408"/>
      <c r="J158" s="289" t="s">
        <v>36</v>
      </c>
      <c r="K158" s="290" t="s">
        <v>36</v>
      </c>
      <c r="L158" s="289" t="s">
        <v>36</v>
      </c>
      <c r="M158" s="289" t="s">
        <v>36</v>
      </c>
      <c r="N158" s="289" t="s">
        <v>36</v>
      </c>
      <c r="O158" s="412"/>
      <c r="P158" s="289"/>
      <c r="Q158" s="289"/>
      <c r="R158" s="364"/>
      <c r="S158" s="292"/>
      <c r="T158" s="292"/>
      <c r="U158" s="517" t="str">
        <f t="shared" si="4"/>
        <v/>
      </c>
      <c r="V158" s="518" t="b">
        <f t="shared" si="5"/>
        <v>0</v>
      </c>
    </row>
    <row r="159" spans="1:22" x14ac:dyDescent="0.25">
      <c r="A159" s="106">
        <v>155</v>
      </c>
      <c r="B159" s="521">
        <f>'APH KIC KIA PC'!D159</f>
        <v>0</v>
      </c>
      <c r="C159" s="519" t="str">
        <f>IF('1. Artikeldata Grund'!$D159="","", '1. Artikeldata Grund'!$D159&amp;" - "&amp;'1. Artikeldata Grund'!$E159)</f>
        <v/>
      </c>
      <c r="D159" s="290"/>
      <c r="E159" s="353"/>
      <c r="F159" s="363" t="s">
        <v>36</v>
      </c>
      <c r="G159" s="363" t="s">
        <v>36</v>
      </c>
      <c r="H159" s="289" t="s">
        <v>36</v>
      </c>
      <c r="I159" s="408"/>
      <c r="J159" s="289" t="s">
        <v>36</v>
      </c>
      <c r="K159" s="290" t="s">
        <v>36</v>
      </c>
      <c r="L159" s="289" t="s">
        <v>36</v>
      </c>
      <c r="M159" s="289" t="s">
        <v>36</v>
      </c>
      <c r="N159" s="289" t="s">
        <v>36</v>
      </c>
      <c r="O159" s="412"/>
      <c r="P159" s="289"/>
      <c r="Q159" s="289"/>
      <c r="R159" s="364"/>
      <c r="S159" s="292"/>
      <c r="T159" s="292"/>
      <c r="U159" s="517" t="str">
        <f t="shared" si="4"/>
        <v/>
      </c>
      <c r="V159" s="518" t="b">
        <f t="shared" si="5"/>
        <v>0</v>
      </c>
    </row>
    <row r="160" spans="1:22" x14ac:dyDescent="0.25">
      <c r="A160" s="106">
        <v>156</v>
      </c>
      <c r="B160" s="521">
        <f>'APH KIC KIA PC'!D160</f>
        <v>0</v>
      </c>
      <c r="C160" s="519" t="str">
        <f>IF('1. Artikeldata Grund'!$D160="","", '1. Artikeldata Grund'!$D160&amp;" - "&amp;'1. Artikeldata Grund'!$E160)</f>
        <v/>
      </c>
      <c r="D160" s="290"/>
      <c r="E160" s="353"/>
      <c r="F160" s="363" t="s">
        <v>36</v>
      </c>
      <c r="G160" s="363" t="s">
        <v>36</v>
      </c>
      <c r="H160" s="289" t="s">
        <v>36</v>
      </c>
      <c r="I160" s="408"/>
      <c r="J160" s="289" t="s">
        <v>36</v>
      </c>
      <c r="K160" s="290" t="s">
        <v>36</v>
      </c>
      <c r="L160" s="289" t="s">
        <v>36</v>
      </c>
      <c r="M160" s="289" t="s">
        <v>36</v>
      </c>
      <c r="N160" s="289" t="s">
        <v>36</v>
      </c>
      <c r="O160" s="412"/>
      <c r="P160" s="289"/>
      <c r="Q160" s="289"/>
      <c r="R160" s="364"/>
      <c r="S160" s="292"/>
      <c r="T160" s="292"/>
      <c r="U160" s="517" t="str">
        <f t="shared" si="4"/>
        <v/>
      </c>
      <c r="V160" s="518" t="b">
        <f t="shared" si="5"/>
        <v>0</v>
      </c>
    </row>
    <row r="161" spans="1:22" x14ac:dyDescent="0.25">
      <c r="A161" s="106">
        <v>157</v>
      </c>
      <c r="B161" s="521">
        <f>'APH KIC KIA PC'!D161</f>
        <v>0</v>
      </c>
      <c r="C161" s="519" t="str">
        <f>IF('1. Artikeldata Grund'!$D161="","", '1. Artikeldata Grund'!$D161&amp;" - "&amp;'1. Artikeldata Grund'!$E161)</f>
        <v/>
      </c>
      <c r="D161" s="290"/>
      <c r="E161" s="353"/>
      <c r="F161" s="363" t="s">
        <v>36</v>
      </c>
      <c r="G161" s="363" t="s">
        <v>36</v>
      </c>
      <c r="H161" s="289" t="s">
        <v>36</v>
      </c>
      <c r="I161" s="408"/>
      <c r="J161" s="289" t="s">
        <v>36</v>
      </c>
      <c r="K161" s="290" t="s">
        <v>36</v>
      </c>
      <c r="L161" s="289" t="s">
        <v>36</v>
      </c>
      <c r="M161" s="289" t="s">
        <v>36</v>
      </c>
      <c r="N161" s="289" t="s">
        <v>36</v>
      </c>
      <c r="O161" s="412"/>
      <c r="P161" s="289"/>
      <c r="Q161" s="289"/>
      <c r="R161" s="364"/>
      <c r="S161" s="292"/>
      <c r="T161" s="292"/>
      <c r="U161" s="517" t="str">
        <f t="shared" si="4"/>
        <v/>
      </c>
      <c r="V161" s="518" t="b">
        <f t="shared" si="5"/>
        <v>0</v>
      </c>
    </row>
    <row r="162" spans="1:22" x14ac:dyDescent="0.25">
      <c r="A162" s="106">
        <v>158</v>
      </c>
      <c r="B162" s="521">
        <f>'APH KIC KIA PC'!D162</f>
        <v>0</v>
      </c>
      <c r="C162" s="519" t="str">
        <f>IF('1. Artikeldata Grund'!$D162="","", '1. Artikeldata Grund'!$D162&amp;" - "&amp;'1. Artikeldata Grund'!$E162)</f>
        <v/>
      </c>
      <c r="D162" s="290"/>
      <c r="E162" s="353"/>
      <c r="F162" s="363" t="s">
        <v>36</v>
      </c>
      <c r="G162" s="363" t="s">
        <v>36</v>
      </c>
      <c r="H162" s="289" t="s">
        <v>36</v>
      </c>
      <c r="I162" s="408"/>
      <c r="J162" s="289" t="s">
        <v>36</v>
      </c>
      <c r="K162" s="290" t="s">
        <v>36</v>
      </c>
      <c r="L162" s="289" t="s">
        <v>36</v>
      </c>
      <c r="M162" s="289" t="s">
        <v>36</v>
      </c>
      <c r="N162" s="289" t="s">
        <v>36</v>
      </c>
      <c r="O162" s="412"/>
      <c r="P162" s="289"/>
      <c r="Q162" s="289"/>
      <c r="R162" s="364"/>
      <c r="S162" s="292"/>
      <c r="T162" s="292"/>
      <c r="U162" s="517" t="str">
        <f t="shared" si="4"/>
        <v/>
      </c>
      <c r="V162" s="518" t="b">
        <f t="shared" si="5"/>
        <v>0</v>
      </c>
    </row>
    <row r="163" spans="1:22" x14ac:dyDescent="0.25">
      <c r="A163" s="106">
        <v>159</v>
      </c>
      <c r="B163" s="521">
        <f>'APH KIC KIA PC'!D163</f>
        <v>0</v>
      </c>
      <c r="C163" s="519" t="str">
        <f>IF('1. Artikeldata Grund'!$D163="","", '1. Artikeldata Grund'!$D163&amp;" - "&amp;'1. Artikeldata Grund'!$E163)</f>
        <v/>
      </c>
      <c r="D163" s="290"/>
      <c r="E163" s="353"/>
      <c r="F163" s="363" t="s">
        <v>36</v>
      </c>
      <c r="G163" s="363" t="s">
        <v>36</v>
      </c>
      <c r="H163" s="289" t="s">
        <v>36</v>
      </c>
      <c r="I163" s="408"/>
      <c r="J163" s="289" t="s">
        <v>36</v>
      </c>
      <c r="K163" s="290" t="s">
        <v>36</v>
      </c>
      <c r="L163" s="289" t="s">
        <v>36</v>
      </c>
      <c r="M163" s="289" t="s">
        <v>36</v>
      </c>
      <c r="N163" s="289" t="s">
        <v>36</v>
      </c>
      <c r="O163" s="412"/>
      <c r="P163" s="289"/>
      <c r="Q163" s="289"/>
      <c r="R163" s="364"/>
      <c r="S163" s="292"/>
      <c r="T163" s="292"/>
      <c r="U163" s="517" t="str">
        <f t="shared" si="4"/>
        <v/>
      </c>
      <c r="V163" s="518" t="b">
        <f t="shared" si="5"/>
        <v>0</v>
      </c>
    </row>
    <row r="164" spans="1:22" x14ac:dyDescent="0.25">
      <c r="A164" s="106">
        <v>160</v>
      </c>
      <c r="B164" s="521">
        <f>'APH KIC KIA PC'!D164</f>
        <v>0</v>
      </c>
      <c r="C164" s="519" t="str">
        <f>IF('1. Artikeldata Grund'!$D164="","", '1. Artikeldata Grund'!$D164&amp;" - "&amp;'1. Artikeldata Grund'!$E164)</f>
        <v/>
      </c>
      <c r="D164" s="290"/>
      <c r="E164" s="353"/>
      <c r="F164" s="363" t="s">
        <v>36</v>
      </c>
      <c r="G164" s="363" t="s">
        <v>36</v>
      </c>
      <c r="H164" s="289" t="s">
        <v>36</v>
      </c>
      <c r="I164" s="408"/>
      <c r="J164" s="289" t="s">
        <v>36</v>
      </c>
      <c r="K164" s="290" t="s">
        <v>36</v>
      </c>
      <c r="L164" s="289" t="s">
        <v>36</v>
      </c>
      <c r="M164" s="289" t="s">
        <v>36</v>
      </c>
      <c r="N164" s="289" t="s">
        <v>36</v>
      </c>
      <c r="O164" s="412"/>
      <c r="P164" s="289"/>
      <c r="Q164" s="289"/>
      <c r="R164" s="364"/>
      <c r="S164" s="292"/>
      <c r="T164" s="292"/>
      <c r="U164" s="517" t="str">
        <f t="shared" si="4"/>
        <v/>
      </c>
      <c r="V164" s="518" t="b">
        <f t="shared" si="5"/>
        <v>0</v>
      </c>
    </row>
    <row r="165" spans="1:22" x14ac:dyDescent="0.25">
      <c r="A165" s="106">
        <v>161</v>
      </c>
      <c r="B165" s="521">
        <f>'APH KIC KIA PC'!D165</f>
        <v>0</v>
      </c>
      <c r="C165" s="519" t="str">
        <f>IF('1. Artikeldata Grund'!$D165="","", '1. Artikeldata Grund'!$D165&amp;" - "&amp;'1. Artikeldata Grund'!$E165)</f>
        <v/>
      </c>
      <c r="D165" s="290"/>
      <c r="E165" s="353"/>
      <c r="F165" s="363" t="s">
        <v>36</v>
      </c>
      <c r="G165" s="363" t="s">
        <v>36</v>
      </c>
      <c r="H165" s="289" t="s">
        <v>36</v>
      </c>
      <c r="I165" s="408"/>
      <c r="J165" s="289" t="s">
        <v>36</v>
      </c>
      <c r="K165" s="290" t="s">
        <v>36</v>
      </c>
      <c r="L165" s="289" t="s">
        <v>36</v>
      </c>
      <c r="M165" s="289" t="s">
        <v>36</v>
      </c>
      <c r="N165" s="289" t="s">
        <v>36</v>
      </c>
      <c r="O165" s="412"/>
      <c r="P165" s="289"/>
      <c r="Q165" s="289"/>
      <c r="R165" s="364"/>
      <c r="S165" s="292"/>
      <c r="T165" s="292"/>
      <c r="U165" s="517" t="str">
        <f t="shared" si="4"/>
        <v/>
      </c>
      <c r="V165" s="518" t="b">
        <f t="shared" si="5"/>
        <v>0</v>
      </c>
    </row>
    <row r="166" spans="1:22" x14ac:dyDescent="0.25">
      <c r="A166" s="106">
        <v>162</v>
      </c>
      <c r="B166" s="521">
        <f>'APH KIC KIA PC'!D166</f>
        <v>0</v>
      </c>
      <c r="C166" s="519" t="str">
        <f>IF('1. Artikeldata Grund'!$D166="","", '1. Artikeldata Grund'!$D166&amp;" - "&amp;'1. Artikeldata Grund'!$E166)</f>
        <v/>
      </c>
      <c r="D166" s="290"/>
      <c r="E166" s="353"/>
      <c r="F166" s="363" t="s">
        <v>36</v>
      </c>
      <c r="G166" s="363" t="s">
        <v>36</v>
      </c>
      <c r="H166" s="289" t="s">
        <v>36</v>
      </c>
      <c r="I166" s="408"/>
      <c r="J166" s="289" t="s">
        <v>36</v>
      </c>
      <c r="K166" s="290" t="s">
        <v>36</v>
      </c>
      <c r="L166" s="289" t="s">
        <v>36</v>
      </c>
      <c r="M166" s="289" t="s">
        <v>36</v>
      </c>
      <c r="N166" s="289" t="s">
        <v>36</v>
      </c>
      <c r="O166" s="412"/>
      <c r="P166" s="289"/>
      <c r="Q166" s="289"/>
      <c r="R166" s="364"/>
      <c r="S166" s="292"/>
      <c r="T166" s="292"/>
      <c r="U166" s="517" t="str">
        <f t="shared" si="4"/>
        <v/>
      </c>
      <c r="V166" s="518" t="b">
        <f t="shared" si="5"/>
        <v>0</v>
      </c>
    </row>
    <row r="167" spans="1:22" x14ac:dyDescent="0.25">
      <c r="A167" s="106">
        <v>163</v>
      </c>
      <c r="B167" s="521">
        <f>'APH KIC KIA PC'!D167</f>
        <v>0</v>
      </c>
      <c r="C167" s="519" t="str">
        <f>IF('1. Artikeldata Grund'!$D167="","", '1. Artikeldata Grund'!$D167&amp;" - "&amp;'1. Artikeldata Grund'!$E167)</f>
        <v/>
      </c>
      <c r="D167" s="290"/>
      <c r="E167" s="353"/>
      <c r="F167" s="363" t="s">
        <v>36</v>
      </c>
      <c r="G167" s="363" t="s">
        <v>36</v>
      </c>
      <c r="H167" s="289" t="s">
        <v>36</v>
      </c>
      <c r="I167" s="408"/>
      <c r="J167" s="289" t="s">
        <v>36</v>
      </c>
      <c r="K167" s="290" t="s">
        <v>36</v>
      </c>
      <c r="L167" s="289" t="s">
        <v>36</v>
      </c>
      <c r="M167" s="289" t="s">
        <v>36</v>
      </c>
      <c r="N167" s="289" t="s">
        <v>36</v>
      </c>
      <c r="O167" s="412"/>
      <c r="P167" s="289"/>
      <c r="Q167" s="289"/>
      <c r="R167" s="364"/>
      <c r="S167" s="292"/>
      <c r="T167" s="292"/>
      <c r="U167" s="517" t="str">
        <f t="shared" si="4"/>
        <v/>
      </c>
      <c r="V167" s="518" t="b">
        <f t="shared" si="5"/>
        <v>0</v>
      </c>
    </row>
    <row r="168" spans="1:22" x14ac:dyDescent="0.25">
      <c r="A168" s="106">
        <v>164</v>
      </c>
      <c r="B168" s="521">
        <f>'APH KIC KIA PC'!D168</f>
        <v>0</v>
      </c>
      <c r="C168" s="519" t="str">
        <f>IF('1. Artikeldata Grund'!$D168="","", '1. Artikeldata Grund'!$D168&amp;" - "&amp;'1. Artikeldata Grund'!$E168)</f>
        <v/>
      </c>
      <c r="D168" s="290"/>
      <c r="E168" s="353"/>
      <c r="F168" s="363" t="s">
        <v>36</v>
      </c>
      <c r="G168" s="363" t="s">
        <v>36</v>
      </c>
      <c r="H168" s="289" t="s">
        <v>36</v>
      </c>
      <c r="I168" s="408"/>
      <c r="J168" s="289" t="s">
        <v>36</v>
      </c>
      <c r="K168" s="290" t="s">
        <v>36</v>
      </c>
      <c r="L168" s="289" t="s">
        <v>36</v>
      </c>
      <c r="M168" s="289" t="s">
        <v>36</v>
      </c>
      <c r="N168" s="289" t="s">
        <v>36</v>
      </c>
      <c r="O168" s="412"/>
      <c r="P168" s="289"/>
      <c r="Q168" s="289"/>
      <c r="R168" s="364"/>
      <c r="S168" s="292"/>
      <c r="T168" s="292"/>
      <c r="U168" s="517" t="str">
        <f t="shared" si="4"/>
        <v/>
      </c>
      <c r="V168" s="518" t="b">
        <f t="shared" si="5"/>
        <v>0</v>
      </c>
    </row>
    <row r="169" spans="1:22" x14ac:dyDescent="0.25">
      <c r="A169" s="106">
        <v>165</v>
      </c>
      <c r="B169" s="521">
        <f>'APH KIC KIA PC'!D169</f>
        <v>0</v>
      </c>
      <c r="C169" s="519" t="str">
        <f>IF('1. Artikeldata Grund'!$D169="","", '1. Artikeldata Grund'!$D169&amp;" - "&amp;'1. Artikeldata Grund'!$E169)</f>
        <v/>
      </c>
      <c r="D169" s="290"/>
      <c r="E169" s="353"/>
      <c r="F169" s="363" t="s">
        <v>36</v>
      </c>
      <c r="G169" s="363" t="s">
        <v>36</v>
      </c>
      <c r="H169" s="289" t="s">
        <v>36</v>
      </c>
      <c r="I169" s="408"/>
      <c r="J169" s="289" t="s">
        <v>36</v>
      </c>
      <c r="K169" s="290" t="s">
        <v>36</v>
      </c>
      <c r="L169" s="289" t="s">
        <v>36</v>
      </c>
      <c r="M169" s="289" t="s">
        <v>36</v>
      </c>
      <c r="N169" s="289" t="s">
        <v>36</v>
      </c>
      <c r="O169" s="412"/>
      <c r="P169" s="289"/>
      <c r="Q169" s="289"/>
      <c r="R169" s="364"/>
      <c r="S169" s="292"/>
      <c r="T169" s="292"/>
      <c r="U169" s="517" t="str">
        <f t="shared" si="4"/>
        <v/>
      </c>
      <c r="V169" s="518" t="b">
        <f t="shared" si="5"/>
        <v>0</v>
      </c>
    </row>
    <row r="170" spans="1:22" x14ac:dyDescent="0.25">
      <c r="A170" s="106">
        <v>166</v>
      </c>
      <c r="B170" s="521">
        <f>'APH KIC KIA PC'!D170</f>
        <v>0</v>
      </c>
      <c r="C170" s="519" t="str">
        <f>IF('1. Artikeldata Grund'!$D170="","", '1. Artikeldata Grund'!$D170&amp;" - "&amp;'1. Artikeldata Grund'!$E170)</f>
        <v/>
      </c>
      <c r="D170" s="290"/>
      <c r="E170" s="353"/>
      <c r="F170" s="363" t="s">
        <v>36</v>
      </c>
      <c r="G170" s="363" t="s">
        <v>36</v>
      </c>
      <c r="H170" s="289" t="s">
        <v>36</v>
      </c>
      <c r="I170" s="408"/>
      <c r="J170" s="289" t="s">
        <v>36</v>
      </c>
      <c r="K170" s="290" t="s">
        <v>36</v>
      </c>
      <c r="L170" s="289" t="s">
        <v>36</v>
      </c>
      <c r="M170" s="289" t="s">
        <v>36</v>
      </c>
      <c r="N170" s="289" t="s">
        <v>36</v>
      </c>
      <c r="O170" s="412"/>
      <c r="P170" s="289"/>
      <c r="Q170" s="289"/>
      <c r="R170" s="364"/>
      <c r="S170" s="292"/>
      <c r="T170" s="292"/>
      <c r="U170" s="517" t="str">
        <f t="shared" si="4"/>
        <v/>
      </c>
      <c r="V170" s="518" t="b">
        <f t="shared" si="5"/>
        <v>0</v>
      </c>
    </row>
    <row r="171" spans="1:22" x14ac:dyDescent="0.25">
      <c r="A171" s="106">
        <v>167</v>
      </c>
      <c r="B171" s="521">
        <f>'APH KIC KIA PC'!D171</f>
        <v>0</v>
      </c>
      <c r="C171" s="519" t="str">
        <f>IF('1. Artikeldata Grund'!$D171="","", '1. Artikeldata Grund'!$D171&amp;" - "&amp;'1. Artikeldata Grund'!$E171)</f>
        <v/>
      </c>
      <c r="D171" s="290"/>
      <c r="E171" s="353"/>
      <c r="F171" s="363" t="s">
        <v>36</v>
      </c>
      <c r="G171" s="363" t="s">
        <v>36</v>
      </c>
      <c r="H171" s="289" t="s">
        <v>36</v>
      </c>
      <c r="I171" s="408"/>
      <c r="J171" s="289" t="s">
        <v>36</v>
      </c>
      <c r="K171" s="290" t="s">
        <v>36</v>
      </c>
      <c r="L171" s="289" t="s">
        <v>36</v>
      </c>
      <c r="M171" s="289" t="s">
        <v>36</v>
      </c>
      <c r="N171" s="289" t="s">
        <v>36</v>
      </c>
      <c r="O171" s="412"/>
      <c r="P171" s="289"/>
      <c r="Q171" s="289"/>
      <c r="R171" s="364"/>
      <c r="S171" s="292"/>
      <c r="T171" s="292"/>
      <c r="U171" s="517" t="str">
        <f t="shared" si="4"/>
        <v/>
      </c>
      <c r="V171" s="518" t="b">
        <f t="shared" si="5"/>
        <v>0</v>
      </c>
    </row>
    <row r="172" spans="1:22" x14ac:dyDescent="0.25">
      <c r="A172" s="106">
        <v>168</v>
      </c>
      <c r="B172" s="521">
        <f>'APH KIC KIA PC'!D172</f>
        <v>0</v>
      </c>
      <c r="C172" s="519" t="str">
        <f>IF('1. Artikeldata Grund'!$D172="","", '1. Artikeldata Grund'!$D172&amp;" - "&amp;'1. Artikeldata Grund'!$E172)</f>
        <v/>
      </c>
      <c r="D172" s="290"/>
      <c r="E172" s="353"/>
      <c r="F172" s="363" t="s">
        <v>36</v>
      </c>
      <c r="G172" s="363" t="s">
        <v>36</v>
      </c>
      <c r="H172" s="289" t="s">
        <v>36</v>
      </c>
      <c r="I172" s="408"/>
      <c r="J172" s="289" t="s">
        <v>36</v>
      </c>
      <c r="K172" s="290" t="s">
        <v>36</v>
      </c>
      <c r="L172" s="289" t="s">
        <v>36</v>
      </c>
      <c r="M172" s="289" t="s">
        <v>36</v>
      </c>
      <c r="N172" s="289" t="s">
        <v>36</v>
      </c>
      <c r="O172" s="412"/>
      <c r="P172" s="289"/>
      <c r="Q172" s="289"/>
      <c r="R172" s="364"/>
      <c r="S172" s="292"/>
      <c r="T172" s="292"/>
      <c r="U172" s="517" t="str">
        <f t="shared" si="4"/>
        <v/>
      </c>
      <c r="V172" s="518" t="b">
        <f t="shared" si="5"/>
        <v>0</v>
      </c>
    </row>
    <row r="173" spans="1:22" x14ac:dyDescent="0.25">
      <c r="A173" s="106">
        <v>169</v>
      </c>
      <c r="B173" s="521">
        <f>'APH KIC KIA PC'!D173</f>
        <v>0</v>
      </c>
      <c r="C173" s="519" t="str">
        <f>IF('1. Artikeldata Grund'!$D173="","", '1. Artikeldata Grund'!$D173&amp;" - "&amp;'1. Artikeldata Grund'!$E173)</f>
        <v/>
      </c>
      <c r="D173" s="290"/>
      <c r="E173" s="353"/>
      <c r="F173" s="363" t="s">
        <v>36</v>
      </c>
      <c r="G173" s="363" t="s">
        <v>36</v>
      </c>
      <c r="H173" s="289" t="s">
        <v>36</v>
      </c>
      <c r="I173" s="408"/>
      <c r="J173" s="289" t="s">
        <v>36</v>
      </c>
      <c r="K173" s="290" t="s">
        <v>36</v>
      </c>
      <c r="L173" s="289" t="s">
        <v>36</v>
      </c>
      <c r="M173" s="289" t="s">
        <v>36</v>
      </c>
      <c r="N173" s="289" t="s">
        <v>36</v>
      </c>
      <c r="O173" s="412"/>
      <c r="P173" s="289"/>
      <c r="Q173" s="289"/>
      <c r="R173" s="364"/>
      <c r="S173" s="292"/>
      <c r="T173" s="292"/>
      <c r="U173" s="517" t="str">
        <f t="shared" si="4"/>
        <v/>
      </c>
      <c r="V173" s="518" t="b">
        <f t="shared" si="5"/>
        <v>0</v>
      </c>
    </row>
    <row r="174" spans="1:22" x14ac:dyDescent="0.25">
      <c r="A174" s="106">
        <v>170</v>
      </c>
      <c r="B174" s="521">
        <f>'APH KIC KIA PC'!D174</f>
        <v>0</v>
      </c>
      <c r="C174" s="519" t="str">
        <f>IF('1. Artikeldata Grund'!$D174="","", '1. Artikeldata Grund'!$D174&amp;" - "&amp;'1. Artikeldata Grund'!$E174)</f>
        <v/>
      </c>
      <c r="D174" s="290"/>
      <c r="E174" s="353"/>
      <c r="F174" s="363" t="s">
        <v>36</v>
      </c>
      <c r="G174" s="363" t="s">
        <v>36</v>
      </c>
      <c r="H174" s="289" t="s">
        <v>36</v>
      </c>
      <c r="I174" s="408"/>
      <c r="J174" s="289" t="s">
        <v>36</v>
      </c>
      <c r="K174" s="290" t="s">
        <v>36</v>
      </c>
      <c r="L174" s="289" t="s">
        <v>36</v>
      </c>
      <c r="M174" s="289" t="s">
        <v>36</v>
      </c>
      <c r="N174" s="289" t="s">
        <v>36</v>
      </c>
      <c r="O174" s="412"/>
      <c r="P174" s="289"/>
      <c r="Q174" s="289"/>
      <c r="R174" s="364"/>
      <c r="S174" s="292"/>
      <c r="T174" s="292"/>
      <c r="U174" s="517" t="str">
        <f t="shared" si="4"/>
        <v/>
      </c>
      <c r="V174" s="518" t="b">
        <f t="shared" si="5"/>
        <v>0</v>
      </c>
    </row>
    <row r="175" spans="1:22" x14ac:dyDescent="0.25">
      <c r="A175" s="106">
        <v>171</v>
      </c>
      <c r="B175" s="521">
        <f>'APH KIC KIA PC'!D175</f>
        <v>0</v>
      </c>
      <c r="C175" s="519" t="str">
        <f>IF('1. Artikeldata Grund'!$D175="","", '1. Artikeldata Grund'!$D175&amp;" - "&amp;'1. Artikeldata Grund'!$E175)</f>
        <v/>
      </c>
      <c r="D175" s="290"/>
      <c r="E175" s="353"/>
      <c r="F175" s="363" t="s">
        <v>36</v>
      </c>
      <c r="G175" s="363" t="s">
        <v>36</v>
      </c>
      <c r="H175" s="289" t="s">
        <v>36</v>
      </c>
      <c r="I175" s="408"/>
      <c r="J175" s="289" t="s">
        <v>36</v>
      </c>
      <c r="K175" s="290" t="s">
        <v>36</v>
      </c>
      <c r="L175" s="289" t="s">
        <v>36</v>
      </c>
      <c r="M175" s="289" t="s">
        <v>36</v>
      </c>
      <c r="N175" s="289" t="s">
        <v>36</v>
      </c>
      <c r="O175" s="412"/>
      <c r="P175" s="289"/>
      <c r="Q175" s="289"/>
      <c r="R175" s="364"/>
      <c r="S175" s="292"/>
      <c r="T175" s="292"/>
      <c r="U175" s="517" t="str">
        <f t="shared" si="4"/>
        <v/>
      </c>
      <c r="V175" s="518" t="b">
        <f t="shared" si="5"/>
        <v>0</v>
      </c>
    </row>
    <row r="176" spans="1:22" x14ac:dyDescent="0.25">
      <c r="A176" s="106">
        <v>172</v>
      </c>
      <c r="B176" s="521">
        <f>'APH KIC KIA PC'!D176</f>
        <v>0</v>
      </c>
      <c r="C176" s="519" t="str">
        <f>IF('1. Artikeldata Grund'!$D176="","", '1. Artikeldata Grund'!$D176&amp;" - "&amp;'1. Artikeldata Grund'!$E176)</f>
        <v/>
      </c>
      <c r="D176" s="290"/>
      <c r="E176" s="353"/>
      <c r="F176" s="363" t="s">
        <v>36</v>
      </c>
      <c r="G176" s="363" t="s">
        <v>36</v>
      </c>
      <c r="H176" s="289" t="s">
        <v>36</v>
      </c>
      <c r="I176" s="408"/>
      <c r="J176" s="289" t="s">
        <v>36</v>
      </c>
      <c r="K176" s="290" t="s">
        <v>36</v>
      </c>
      <c r="L176" s="289" t="s">
        <v>36</v>
      </c>
      <c r="M176" s="289" t="s">
        <v>36</v>
      </c>
      <c r="N176" s="289" t="s">
        <v>36</v>
      </c>
      <c r="O176" s="412"/>
      <c r="P176" s="289"/>
      <c r="Q176" s="289"/>
      <c r="R176" s="364"/>
      <c r="S176" s="292"/>
      <c r="T176" s="292"/>
      <c r="U176" s="517" t="str">
        <f t="shared" si="4"/>
        <v/>
      </c>
      <c r="V176" s="518" t="b">
        <f t="shared" si="5"/>
        <v>0</v>
      </c>
    </row>
    <row r="177" spans="1:22" x14ac:dyDescent="0.25">
      <c r="A177" s="106">
        <v>173</v>
      </c>
      <c r="B177" s="521">
        <f>'APH KIC KIA PC'!D177</f>
        <v>0</v>
      </c>
      <c r="C177" s="519" t="str">
        <f>IF('1. Artikeldata Grund'!$D177="","", '1. Artikeldata Grund'!$D177&amp;" - "&amp;'1. Artikeldata Grund'!$E177)</f>
        <v/>
      </c>
      <c r="D177" s="290"/>
      <c r="E177" s="353"/>
      <c r="F177" s="363" t="s">
        <v>36</v>
      </c>
      <c r="G177" s="363" t="s">
        <v>36</v>
      </c>
      <c r="H177" s="289" t="s">
        <v>36</v>
      </c>
      <c r="I177" s="408"/>
      <c r="J177" s="289" t="s">
        <v>36</v>
      </c>
      <c r="K177" s="290" t="s">
        <v>36</v>
      </c>
      <c r="L177" s="289" t="s">
        <v>36</v>
      </c>
      <c r="M177" s="289" t="s">
        <v>36</v>
      </c>
      <c r="N177" s="289" t="s">
        <v>36</v>
      </c>
      <c r="O177" s="412"/>
      <c r="P177" s="289"/>
      <c r="Q177" s="289"/>
      <c r="R177" s="364"/>
      <c r="S177" s="292"/>
      <c r="T177" s="292"/>
      <c r="U177" s="517" t="str">
        <f t="shared" si="4"/>
        <v/>
      </c>
      <c r="V177" s="518" t="b">
        <f t="shared" si="5"/>
        <v>0</v>
      </c>
    </row>
    <row r="178" spans="1:22" x14ac:dyDescent="0.25">
      <c r="A178" s="106">
        <v>174</v>
      </c>
      <c r="B178" s="521">
        <f>'APH KIC KIA PC'!D178</f>
        <v>0</v>
      </c>
      <c r="C178" s="519" t="str">
        <f>IF('1. Artikeldata Grund'!$D178="","", '1. Artikeldata Grund'!$D178&amp;" - "&amp;'1. Artikeldata Grund'!$E178)</f>
        <v/>
      </c>
      <c r="D178" s="290"/>
      <c r="E178" s="353"/>
      <c r="F178" s="363" t="s">
        <v>36</v>
      </c>
      <c r="G178" s="363" t="s">
        <v>36</v>
      </c>
      <c r="H178" s="289" t="s">
        <v>36</v>
      </c>
      <c r="I178" s="408"/>
      <c r="J178" s="289" t="s">
        <v>36</v>
      </c>
      <c r="K178" s="290" t="s">
        <v>36</v>
      </c>
      <c r="L178" s="289" t="s">
        <v>36</v>
      </c>
      <c r="M178" s="289" t="s">
        <v>36</v>
      </c>
      <c r="N178" s="289" t="s">
        <v>36</v>
      </c>
      <c r="O178" s="412"/>
      <c r="P178" s="289"/>
      <c r="Q178" s="289"/>
      <c r="R178" s="364"/>
      <c r="S178" s="292"/>
      <c r="T178" s="292"/>
      <c r="U178" s="517" t="str">
        <f t="shared" si="4"/>
        <v/>
      </c>
      <c r="V178" s="518" t="b">
        <f t="shared" si="5"/>
        <v>0</v>
      </c>
    </row>
    <row r="179" spans="1:22" x14ac:dyDescent="0.25">
      <c r="A179" s="106">
        <v>175</v>
      </c>
      <c r="B179" s="521">
        <f>'APH KIC KIA PC'!D179</f>
        <v>0</v>
      </c>
      <c r="C179" s="519" t="str">
        <f>IF('1. Artikeldata Grund'!$D179="","", '1. Artikeldata Grund'!$D179&amp;" - "&amp;'1. Artikeldata Grund'!$E179)</f>
        <v/>
      </c>
      <c r="D179" s="290"/>
      <c r="E179" s="353"/>
      <c r="F179" s="363" t="s">
        <v>36</v>
      </c>
      <c r="G179" s="363" t="s">
        <v>36</v>
      </c>
      <c r="H179" s="289" t="s">
        <v>36</v>
      </c>
      <c r="I179" s="408"/>
      <c r="J179" s="289" t="s">
        <v>36</v>
      </c>
      <c r="K179" s="290" t="s">
        <v>36</v>
      </c>
      <c r="L179" s="289" t="s">
        <v>36</v>
      </c>
      <c r="M179" s="289" t="s">
        <v>36</v>
      </c>
      <c r="N179" s="289" t="s">
        <v>36</v>
      </c>
      <c r="O179" s="412"/>
      <c r="P179" s="289"/>
      <c r="Q179" s="289"/>
      <c r="R179" s="364"/>
      <c r="S179" s="292"/>
      <c r="T179" s="292"/>
      <c r="U179" s="517" t="str">
        <f t="shared" si="4"/>
        <v/>
      </c>
      <c r="V179" s="518" t="b">
        <f t="shared" si="5"/>
        <v>0</v>
      </c>
    </row>
    <row r="180" spans="1:22" x14ac:dyDescent="0.25">
      <c r="A180" s="106">
        <v>176</v>
      </c>
      <c r="B180" s="521">
        <f>'APH KIC KIA PC'!D180</f>
        <v>0</v>
      </c>
      <c r="C180" s="519" t="str">
        <f>IF('1. Artikeldata Grund'!$D180="","", '1. Artikeldata Grund'!$D180&amp;" - "&amp;'1. Artikeldata Grund'!$E180)</f>
        <v/>
      </c>
      <c r="D180" s="290"/>
      <c r="E180" s="353"/>
      <c r="F180" s="363" t="s">
        <v>36</v>
      </c>
      <c r="G180" s="363" t="s">
        <v>36</v>
      </c>
      <c r="H180" s="289" t="s">
        <v>36</v>
      </c>
      <c r="I180" s="408"/>
      <c r="J180" s="289" t="s">
        <v>36</v>
      </c>
      <c r="K180" s="290" t="s">
        <v>36</v>
      </c>
      <c r="L180" s="289" t="s">
        <v>36</v>
      </c>
      <c r="M180" s="289" t="s">
        <v>36</v>
      </c>
      <c r="N180" s="289" t="s">
        <v>36</v>
      </c>
      <c r="O180" s="412"/>
      <c r="P180" s="289"/>
      <c r="Q180" s="289"/>
      <c r="R180" s="364"/>
      <c r="S180" s="292"/>
      <c r="T180" s="292"/>
      <c r="U180" s="517" t="str">
        <f t="shared" si="4"/>
        <v/>
      </c>
      <c r="V180" s="518" t="b">
        <f t="shared" si="5"/>
        <v>0</v>
      </c>
    </row>
    <row r="181" spans="1:22" x14ac:dyDescent="0.25">
      <c r="A181" s="106">
        <v>177</v>
      </c>
      <c r="B181" s="521">
        <f>'APH KIC KIA PC'!D181</f>
        <v>0</v>
      </c>
      <c r="C181" s="519" t="str">
        <f>IF('1. Artikeldata Grund'!$D181="","", '1. Artikeldata Grund'!$D181&amp;" - "&amp;'1. Artikeldata Grund'!$E181)</f>
        <v/>
      </c>
      <c r="D181" s="290"/>
      <c r="E181" s="353"/>
      <c r="F181" s="363" t="s">
        <v>36</v>
      </c>
      <c r="G181" s="363" t="s">
        <v>36</v>
      </c>
      <c r="H181" s="289" t="s">
        <v>36</v>
      </c>
      <c r="I181" s="408"/>
      <c r="J181" s="289" t="s">
        <v>36</v>
      </c>
      <c r="K181" s="290" t="s">
        <v>36</v>
      </c>
      <c r="L181" s="289" t="s">
        <v>36</v>
      </c>
      <c r="M181" s="289" t="s">
        <v>36</v>
      </c>
      <c r="N181" s="289" t="s">
        <v>36</v>
      </c>
      <c r="O181" s="412"/>
      <c r="P181" s="289"/>
      <c r="Q181" s="289"/>
      <c r="R181" s="364"/>
      <c r="S181" s="292"/>
      <c r="T181" s="292"/>
      <c r="U181" s="517" t="str">
        <f t="shared" si="4"/>
        <v/>
      </c>
      <c r="V181" s="518" t="b">
        <f t="shared" si="5"/>
        <v>0</v>
      </c>
    </row>
    <row r="182" spans="1:22" x14ac:dyDescent="0.25">
      <c r="A182" s="106">
        <v>178</v>
      </c>
      <c r="B182" s="521">
        <f>'APH KIC KIA PC'!D182</f>
        <v>0</v>
      </c>
      <c r="C182" s="519" t="str">
        <f>IF('1. Artikeldata Grund'!$D182="","", '1. Artikeldata Grund'!$D182&amp;" - "&amp;'1. Artikeldata Grund'!$E182)</f>
        <v/>
      </c>
      <c r="D182" s="290"/>
      <c r="E182" s="353"/>
      <c r="F182" s="363" t="s">
        <v>36</v>
      </c>
      <c r="G182" s="363" t="s">
        <v>36</v>
      </c>
      <c r="H182" s="289" t="s">
        <v>36</v>
      </c>
      <c r="I182" s="408"/>
      <c r="J182" s="289" t="s">
        <v>36</v>
      </c>
      <c r="K182" s="290" t="s">
        <v>36</v>
      </c>
      <c r="L182" s="289" t="s">
        <v>36</v>
      </c>
      <c r="M182" s="289" t="s">
        <v>36</v>
      </c>
      <c r="N182" s="289" t="s">
        <v>36</v>
      </c>
      <c r="O182" s="412"/>
      <c r="P182" s="289"/>
      <c r="Q182" s="289"/>
      <c r="R182" s="364"/>
      <c r="S182" s="292"/>
      <c r="T182" s="292"/>
      <c r="U182" s="517" t="str">
        <f t="shared" si="4"/>
        <v/>
      </c>
      <c r="V182" s="518" t="b">
        <f t="shared" si="5"/>
        <v>0</v>
      </c>
    </row>
    <row r="183" spans="1:22" x14ac:dyDescent="0.25">
      <c r="A183" s="106">
        <v>179</v>
      </c>
      <c r="B183" s="521">
        <f>'APH KIC KIA PC'!D183</f>
        <v>0</v>
      </c>
      <c r="C183" s="519" t="str">
        <f>IF('1. Artikeldata Grund'!$D183="","", '1. Artikeldata Grund'!$D183&amp;" - "&amp;'1. Artikeldata Grund'!$E183)</f>
        <v/>
      </c>
      <c r="D183" s="290"/>
      <c r="E183" s="353"/>
      <c r="F183" s="363" t="s">
        <v>36</v>
      </c>
      <c r="G183" s="363" t="s">
        <v>36</v>
      </c>
      <c r="H183" s="289" t="s">
        <v>36</v>
      </c>
      <c r="I183" s="408"/>
      <c r="J183" s="289" t="s">
        <v>36</v>
      </c>
      <c r="K183" s="290" t="s">
        <v>36</v>
      </c>
      <c r="L183" s="289" t="s">
        <v>36</v>
      </c>
      <c r="M183" s="289" t="s">
        <v>36</v>
      </c>
      <c r="N183" s="289" t="s">
        <v>36</v>
      </c>
      <c r="O183" s="412"/>
      <c r="P183" s="289"/>
      <c r="Q183" s="289"/>
      <c r="R183" s="364"/>
      <c r="S183" s="292"/>
      <c r="T183" s="292"/>
      <c r="U183" s="517" t="str">
        <f t="shared" si="4"/>
        <v/>
      </c>
      <c r="V183" s="518" t="b">
        <f t="shared" si="5"/>
        <v>0</v>
      </c>
    </row>
    <row r="184" spans="1:22" x14ac:dyDescent="0.25">
      <c r="A184" s="106">
        <v>180</v>
      </c>
      <c r="B184" s="521">
        <f>'APH KIC KIA PC'!D184</f>
        <v>0</v>
      </c>
      <c r="C184" s="519" t="str">
        <f>IF('1. Artikeldata Grund'!$D184="","", '1. Artikeldata Grund'!$D184&amp;" - "&amp;'1. Artikeldata Grund'!$E184)</f>
        <v/>
      </c>
      <c r="D184" s="290"/>
      <c r="E184" s="353"/>
      <c r="F184" s="363" t="s">
        <v>36</v>
      </c>
      <c r="G184" s="363" t="s">
        <v>36</v>
      </c>
      <c r="H184" s="289" t="s">
        <v>36</v>
      </c>
      <c r="I184" s="408"/>
      <c r="J184" s="289" t="s">
        <v>36</v>
      </c>
      <c r="K184" s="290" t="s">
        <v>36</v>
      </c>
      <c r="L184" s="289" t="s">
        <v>36</v>
      </c>
      <c r="M184" s="289" t="s">
        <v>36</v>
      </c>
      <c r="N184" s="289" t="s">
        <v>36</v>
      </c>
      <c r="O184" s="412"/>
      <c r="P184" s="289"/>
      <c r="Q184" s="289"/>
      <c r="R184" s="364"/>
      <c r="S184" s="292"/>
      <c r="T184" s="292"/>
      <c r="U184" s="517" t="str">
        <f t="shared" si="4"/>
        <v/>
      </c>
      <c r="V184" s="518" t="b">
        <f t="shared" si="5"/>
        <v>0</v>
      </c>
    </row>
    <row r="185" spans="1:22" x14ac:dyDescent="0.25">
      <c r="A185" s="106">
        <v>181</v>
      </c>
      <c r="B185" s="521">
        <f>'APH KIC KIA PC'!D185</f>
        <v>0</v>
      </c>
      <c r="C185" s="519" t="str">
        <f>IF('1. Artikeldata Grund'!$D185="","", '1. Artikeldata Grund'!$D185&amp;" - "&amp;'1. Artikeldata Grund'!$E185)</f>
        <v/>
      </c>
      <c r="D185" s="290"/>
      <c r="E185" s="353"/>
      <c r="F185" s="363" t="s">
        <v>36</v>
      </c>
      <c r="G185" s="363" t="s">
        <v>36</v>
      </c>
      <c r="H185" s="289" t="s">
        <v>36</v>
      </c>
      <c r="I185" s="408"/>
      <c r="J185" s="289" t="s">
        <v>36</v>
      </c>
      <c r="K185" s="290" t="s">
        <v>36</v>
      </c>
      <c r="L185" s="289" t="s">
        <v>36</v>
      </c>
      <c r="M185" s="289" t="s">
        <v>36</v>
      </c>
      <c r="N185" s="289" t="s">
        <v>36</v>
      </c>
      <c r="O185" s="412"/>
      <c r="P185" s="289"/>
      <c r="Q185" s="289"/>
      <c r="R185" s="364"/>
      <c r="S185" s="292"/>
      <c r="T185" s="292"/>
      <c r="U185" s="517" t="str">
        <f t="shared" si="4"/>
        <v/>
      </c>
      <c r="V185" s="518" t="b">
        <f t="shared" si="5"/>
        <v>0</v>
      </c>
    </row>
    <row r="186" spans="1:22" x14ac:dyDescent="0.25">
      <c r="A186" s="106">
        <v>182</v>
      </c>
      <c r="B186" s="521">
        <f>'APH KIC KIA PC'!D186</f>
        <v>0</v>
      </c>
      <c r="C186" s="519" t="str">
        <f>IF('1. Artikeldata Grund'!$D186="","", '1. Artikeldata Grund'!$D186&amp;" - "&amp;'1. Artikeldata Grund'!$E186)</f>
        <v/>
      </c>
      <c r="D186" s="290"/>
      <c r="E186" s="353"/>
      <c r="F186" s="363" t="s">
        <v>36</v>
      </c>
      <c r="G186" s="363" t="s">
        <v>36</v>
      </c>
      <c r="H186" s="289" t="s">
        <v>36</v>
      </c>
      <c r="I186" s="408"/>
      <c r="J186" s="289" t="s">
        <v>36</v>
      </c>
      <c r="K186" s="290" t="s">
        <v>36</v>
      </c>
      <c r="L186" s="289" t="s">
        <v>36</v>
      </c>
      <c r="M186" s="289" t="s">
        <v>36</v>
      </c>
      <c r="N186" s="289" t="s">
        <v>36</v>
      </c>
      <c r="O186" s="412"/>
      <c r="P186" s="289"/>
      <c r="Q186" s="289"/>
      <c r="R186" s="364"/>
      <c r="S186" s="292"/>
      <c r="T186" s="292"/>
      <c r="U186" s="517" t="str">
        <f t="shared" si="4"/>
        <v/>
      </c>
      <c r="V186" s="518" t="b">
        <f t="shared" si="5"/>
        <v>0</v>
      </c>
    </row>
    <row r="187" spans="1:22" x14ac:dyDescent="0.25">
      <c r="A187" s="106">
        <v>183</v>
      </c>
      <c r="B187" s="521">
        <f>'APH KIC KIA PC'!D187</f>
        <v>0</v>
      </c>
      <c r="C187" s="519" t="str">
        <f>IF('1. Artikeldata Grund'!$D187="","", '1. Artikeldata Grund'!$D187&amp;" - "&amp;'1. Artikeldata Grund'!$E187)</f>
        <v/>
      </c>
      <c r="D187" s="290"/>
      <c r="E187" s="353"/>
      <c r="F187" s="363" t="s">
        <v>36</v>
      </c>
      <c r="G187" s="363" t="s">
        <v>36</v>
      </c>
      <c r="H187" s="289" t="s">
        <v>36</v>
      </c>
      <c r="I187" s="408"/>
      <c r="J187" s="289" t="s">
        <v>36</v>
      </c>
      <c r="K187" s="290" t="s">
        <v>36</v>
      </c>
      <c r="L187" s="289" t="s">
        <v>36</v>
      </c>
      <c r="M187" s="289" t="s">
        <v>36</v>
      </c>
      <c r="N187" s="289" t="s">
        <v>36</v>
      </c>
      <c r="O187" s="412"/>
      <c r="P187" s="289"/>
      <c r="Q187" s="289"/>
      <c r="R187" s="364"/>
      <c r="S187" s="292"/>
      <c r="T187" s="292"/>
      <c r="U187" s="517" t="str">
        <f t="shared" si="4"/>
        <v/>
      </c>
      <c r="V187" s="518" t="b">
        <f t="shared" si="5"/>
        <v>0</v>
      </c>
    </row>
    <row r="188" spans="1:22" x14ac:dyDescent="0.25">
      <c r="A188" s="106">
        <v>184</v>
      </c>
      <c r="B188" s="521">
        <f>'APH KIC KIA PC'!D188</f>
        <v>0</v>
      </c>
      <c r="C188" s="519" t="str">
        <f>IF('1. Artikeldata Grund'!$D188="","", '1. Artikeldata Grund'!$D188&amp;" - "&amp;'1. Artikeldata Grund'!$E188)</f>
        <v/>
      </c>
      <c r="D188" s="290"/>
      <c r="E188" s="353"/>
      <c r="F188" s="363" t="s">
        <v>36</v>
      </c>
      <c r="G188" s="363" t="s">
        <v>36</v>
      </c>
      <c r="H188" s="289" t="s">
        <v>36</v>
      </c>
      <c r="I188" s="408"/>
      <c r="J188" s="289" t="s">
        <v>36</v>
      </c>
      <c r="K188" s="290" t="s">
        <v>36</v>
      </c>
      <c r="L188" s="289" t="s">
        <v>36</v>
      </c>
      <c r="M188" s="289" t="s">
        <v>36</v>
      </c>
      <c r="N188" s="289" t="s">
        <v>36</v>
      </c>
      <c r="O188" s="412"/>
      <c r="P188" s="289"/>
      <c r="Q188" s="289"/>
      <c r="R188" s="364"/>
      <c r="S188" s="292"/>
      <c r="T188" s="292"/>
      <c r="U188" s="517" t="str">
        <f t="shared" si="4"/>
        <v/>
      </c>
      <c r="V188" s="518" t="b">
        <f t="shared" si="5"/>
        <v>0</v>
      </c>
    </row>
    <row r="189" spans="1:22" x14ac:dyDescent="0.25">
      <c r="A189" s="106">
        <v>185</v>
      </c>
      <c r="B189" s="521">
        <f>'APH KIC KIA PC'!D189</f>
        <v>0</v>
      </c>
      <c r="C189" s="519" t="str">
        <f>IF('1. Artikeldata Grund'!$D189="","", '1. Artikeldata Grund'!$D189&amp;" - "&amp;'1. Artikeldata Grund'!$E189)</f>
        <v/>
      </c>
      <c r="D189" s="290"/>
      <c r="E189" s="353"/>
      <c r="F189" s="363" t="s">
        <v>36</v>
      </c>
      <c r="G189" s="363" t="s">
        <v>36</v>
      </c>
      <c r="H189" s="289" t="s">
        <v>36</v>
      </c>
      <c r="I189" s="408"/>
      <c r="J189" s="289" t="s">
        <v>36</v>
      </c>
      <c r="K189" s="290" t="s">
        <v>36</v>
      </c>
      <c r="L189" s="289" t="s">
        <v>36</v>
      </c>
      <c r="M189" s="289" t="s">
        <v>36</v>
      </c>
      <c r="N189" s="289" t="s">
        <v>36</v>
      </c>
      <c r="O189" s="412"/>
      <c r="P189" s="289"/>
      <c r="Q189" s="289"/>
      <c r="R189" s="364"/>
      <c r="S189" s="292"/>
      <c r="T189" s="292"/>
      <c r="U189" s="517" t="str">
        <f t="shared" si="4"/>
        <v/>
      </c>
      <c r="V189" s="518" t="b">
        <f t="shared" si="5"/>
        <v>0</v>
      </c>
    </row>
    <row r="190" spans="1:22" x14ac:dyDescent="0.25">
      <c r="A190" s="106">
        <v>186</v>
      </c>
      <c r="B190" s="521">
        <f>'APH KIC KIA PC'!D190</f>
        <v>0</v>
      </c>
      <c r="C190" s="519" t="str">
        <f>IF('1. Artikeldata Grund'!$D190="","", '1. Artikeldata Grund'!$D190&amp;" - "&amp;'1. Artikeldata Grund'!$E190)</f>
        <v/>
      </c>
      <c r="D190" s="290"/>
      <c r="E190" s="353"/>
      <c r="F190" s="363" t="s">
        <v>36</v>
      </c>
      <c r="G190" s="363" t="s">
        <v>36</v>
      </c>
      <c r="H190" s="289" t="s">
        <v>36</v>
      </c>
      <c r="I190" s="408"/>
      <c r="J190" s="289" t="s">
        <v>36</v>
      </c>
      <c r="K190" s="290" t="s">
        <v>36</v>
      </c>
      <c r="L190" s="289" t="s">
        <v>36</v>
      </c>
      <c r="M190" s="289" t="s">
        <v>36</v>
      </c>
      <c r="N190" s="289" t="s">
        <v>36</v>
      </c>
      <c r="O190" s="412"/>
      <c r="P190" s="289"/>
      <c r="Q190" s="289"/>
      <c r="R190" s="364"/>
      <c r="S190" s="292"/>
      <c r="T190" s="292"/>
      <c r="U190" s="517" t="str">
        <f t="shared" si="4"/>
        <v/>
      </c>
      <c r="V190" s="518" t="b">
        <f t="shared" si="5"/>
        <v>0</v>
      </c>
    </row>
    <row r="191" spans="1:22" x14ac:dyDescent="0.25">
      <c r="A191" s="106">
        <v>187</v>
      </c>
      <c r="B191" s="521">
        <f>'APH KIC KIA PC'!D191</f>
        <v>0</v>
      </c>
      <c r="C191" s="519" t="str">
        <f>IF('1. Artikeldata Grund'!$D191="","", '1. Artikeldata Grund'!$D191&amp;" - "&amp;'1. Artikeldata Grund'!$E191)</f>
        <v/>
      </c>
      <c r="D191" s="290"/>
      <c r="E191" s="353"/>
      <c r="F191" s="363" t="s">
        <v>36</v>
      </c>
      <c r="G191" s="363" t="s">
        <v>36</v>
      </c>
      <c r="H191" s="289" t="s">
        <v>36</v>
      </c>
      <c r="I191" s="408"/>
      <c r="J191" s="289" t="s">
        <v>36</v>
      </c>
      <c r="K191" s="290" t="s">
        <v>36</v>
      </c>
      <c r="L191" s="289" t="s">
        <v>36</v>
      </c>
      <c r="M191" s="289" t="s">
        <v>36</v>
      </c>
      <c r="N191" s="289" t="s">
        <v>36</v>
      </c>
      <c r="O191" s="412"/>
      <c r="P191" s="289"/>
      <c r="Q191" s="289"/>
      <c r="R191" s="364"/>
      <c r="S191" s="292"/>
      <c r="T191" s="292"/>
      <c r="U191" s="517" t="str">
        <f t="shared" si="4"/>
        <v/>
      </c>
      <c r="V191" s="518" t="b">
        <f t="shared" si="5"/>
        <v>0</v>
      </c>
    </row>
    <row r="192" spans="1:22" x14ac:dyDescent="0.25">
      <c r="A192" s="106">
        <v>188</v>
      </c>
      <c r="B192" s="521">
        <f>'APH KIC KIA PC'!D192</f>
        <v>0</v>
      </c>
      <c r="C192" s="519" t="str">
        <f>IF('1. Artikeldata Grund'!$D192="","", '1. Artikeldata Grund'!$D192&amp;" - "&amp;'1. Artikeldata Grund'!$E192)</f>
        <v/>
      </c>
      <c r="D192" s="290"/>
      <c r="E192" s="353"/>
      <c r="F192" s="363" t="s">
        <v>36</v>
      </c>
      <c r="G192" s="363" t="s">
        <v>36</v>
      </c>
      <c r="H192" s="289" t="s">
        <v>36</v>
      </c>
      <c r="I192" s="408"/>
      <c r="J192" s="289" t="s">
        <v>36</v>
      </c>
      <c r="K192" s="290" t="s">
        <v>36</v>
      </c>
      <c r="L192" s="289" t="s">
        <v>36</v>
      </c>
      <c r="M192" s="289" t="s">
        <v>36</v>
      </c>
      <c r="N192" s="289" t="s">
        <v>36</v>
      </c>
      <c r="O192" s="412"/>
      <c r="P192" s="289"/>
      <c r="Q192" s="289"/>
      <c r="R192" s="364"/>
      <c r="S192" s="292"/>
      <c r="T192" s="292"/>
      <c r="U192" s="517" t="str">
        <f t="shared" si="4"/>
        <v/>
      </c>
      <c r="V192" s="518" t="b">
        <f t="shared" si="5"/>
        <v>0</v>
      </c>
    </row>
    <row r="193" spans="1:22" x14ac:dyDescent="0.25">
      <c r="A193" s="106">
        <v>189</v>
      </c>
      <c r="B193" s="521">
        <f>'APH KIC KIA PC'!D193</f>
        <v>0</v>
      </c>
      <c r="C193" s="519" t="str">
        <f>IF('1. Artikeldata Grund'!$D193="","", '1. Artikeldata Grund'!$D193&amp;" - "&amp;'1. Artikeldata Grund'!$E193)</f>
        <v/>
      </c>
      <c r="D193" s="290"/>
      <c r="E193" s="353"/>
      <c r="F193" s="363" t="s">
        <v>36</v>
      </c>
      <c r="G193" s="363" t="s">
        <v>36</v>
      </c>
      <c r="H193" s="289" t="s">
        <v>36</v>
      </c>
      <c r="I193" s="408"/>
      <c r="J193" s="289" t="s">
        <v>36</v>
      </c>
      <c r="K193" s="290" t="s">
        <v>36</v>
      </c>
      <c r="L193" s="289" t="s">
        <v>36</v>
      </c>
      <c r="M193" s="289" t="s">
        <v>36</v>
      </c>
      <c r="N193" s="289" t="s">
        <v>36</v>
      </c>
      <c r="O193" s="412"/>
      <c r="P193" s="289"/>
      <c r="Q193" s="289"/>
      <c r="R193" s="364"/>
      <c r="S193" s="292"/>
      <c r="T193" s="292"/>
      <c r="U193" s="517" t="str">
        <f t="shared" si="4"/>
        <v/>
      </c>
      <c r="V193" s="518" t="b">
        <f t="shared" si="5"/>
        <v>0</v>
      </c>
    </row>
    <row r="194" spans="1:22" x14ac:dyDescent="0.25">
      <c r="A194" s="106">
        <v>190</v>
      </c>
      <c r="B194" s="521">
        <f>'APH KIC KIA PC'!D194</f>
        <v>0</v>
      </c>
      <c r="C194" s="519" t="str">
        <f>IF('1. Artikeldata Grund'!$D194="","", '1. Artikeldata Grund'!$D194&amp;" - "&amp;'1. Artikeldata Grund'!$E194)</f>
        <v/>
      </c>
      <c r="D194" s="290"/>
      <c r="E194" s="353"/>
      <c r="F194" s="363" t="s">
        <v>36</v>
      </c>
      <c r="G194" s="363" t="s">
        <v>36</v>
      </c>
      <c r="H194" s="289" t="s">
        <v>36</v>
      </c>
      <c r="I194" s="408"/>
      <c r="J194" s="289" t="s">
        <v>36</v>
      </c>
      <c r="K194" s="290" t="s">
        <v>36</v>
      </c>
      <c r="L194" s="289" t="s">
        <v>36</v>
      </c>
      <c r="M194" s="289" t="s">
        <v>36</v>
      </c>
      <c r="N194" s="289" t="s">
        <v>36</v>
      </c>
      <c r="O194" s="412"/>
      <c r="P194" s="289"/>
      <c r="Q194" s="289"/>
      <c r="R194" s="364"/>
      <c r="S194" s="292"/>
      <c r="T194" s="292"/>
      <c r="U194" s="517" t="str">
        <f t="shared" si="4"/>
        <v/>
      </c>
      <c r="V194" s="518" t="b">
        <f t="shared" si="5"/>
        <v>0</v>
      </c>
    </row>
    <row r="195" spans="1:22" x14ac:dyDescent="0.25">
      <c r="A195" s="106">
        <v>191</v>
      </c>
      <c r="B195" s="521">
        <f>'APH KIC KIA PC'!D195</f>
        <v>0</v>
      </c>
      <c r="C195" s="519" t="str">
        <f>IF('1. Artikeldata Grund'!$D195="","", '1. Artikeldata Grund'!$D195&amp;" - "&amp;'1. Artikeldata Grund'!$E195)</f>
        <v/>
      </c>
      <c r="D195" s="290"/>
      <c r="E195" s="353"/>
      <c r="F195" s="363" t="s">
        <v>36</v>
      </c>
      <c r="G195" s="363" t="s">
        <v>36</v>
      </c>
      <c r="H195" s="289" t="s">
        <v>36</v>
      </c>
      <c r="I195" s="408"/>
      <c r="J195" s="289" t="s">
        <v>36</v>
      </c>
      <c r="K195" s="290" t="s">
        <v>36</v>
      </c>
      <c r="L195" s="289" t="s">
        <v>36</v>
      </c>
      <c r="M195" s="289" t="s">
        <v>36</v>
      </c>
      <c r="N195" s="289" t="s">
        <v>36</v>
      </c>
      <c r="O195" s="412"/>
      <c r="P195" s="289"/>
      <c r="Q195" s="289"/>
      <c r="R195" s="364"/>
      <c r="S195" s="292"/>
      <c r="T195" s="292"/>
      <c r="U195" s="517" t="str">
        <f t="shared" si="4"/>
        <v/>
      </c>
      <c r="V195" s="518" t="b">
        <f t="shared" si="5"/>
        <v>0</v>
      </c>
    </row>
    <row r="196" spans="1:22" x14ac:dyDescent="0.25">
      <c r="A196" s="106">
        <v>192</v>
      </c>
      <c r="B196" s="521">
        <f>'APH KIC KIA PC'!D196</f>
        <v>0</v>
      </c>
      <c r="C196" s="519" t="str">
        <f>IF('1. Artikeldata Grund'!$D196="","", '1. Artikeldata Grund'!$D196&amp;" - "&amp;'1. Artikeldata Grund'!$E196)</f>
        <v/>
      </c>
      <c r="D196" s="290"/>
      <c r="E196" s="353"/>
      <c r="F196" s="363" t="s">
        <v>36</v>
      </c>
      <c r="G196" s="363" t="s">
        <v>36</v>
      </c>
      <c r="H196" s="289" t="s">
        <v>36</v>
      </c>
      <c r="I196" s="408"/>
      <c r="J196" s="289" t="s">
        <v>36</v>
      </c>
      <c r="K196" s="290" t="s">
        <v>36</v>
      </c>
      <c r="L196" s="289" t="s">
        <v>36</v>
      </c>
      <c r="M196" s="289" t="s">
        <v>36</v>
      </c>
      <c r="N196" s="289" t="s">
        <v>36</v>
      </c>
      <c r="O196" s="412"/>
      <c r="P196" s="289"/>
      <c r="Q196" s="289"/>
      <c r="R196" s="364"/>
      <c r="S196" s="292"/>
      <c r="T196" s="292"/>
      <c r="U196" s="517" t="str">
        <f t="shared" si="4"/>
        <v/>
      </c>
      <c r="V196" s="518" t="b">
        <f t="shared" si="5"/>
        <v>0</v>
      </c>
    </row>
    <row r="197" spans="1:22" x14ac:dyDescent="0.25">
      <c r="A197" s="106">
        <v>193</v>
      </c>
      <c r="B197" s="521">
        <f>'APH KIC KIA PC'!D197</f>
        <v>0</v>
      </c>
      <c r="C197" s="519" t="str">
        <f>IF('1. Artikeldata Grund'!$D197="","", '1. Artikeldata Grund'!$D197&amp;" - "&amp;'1. Artikeldata Grund'!$E197)</f>
        <v/>
      </c>
      <c r="D197" s="290"/>
      <c r="E197" s="353"/>
      <c r="F197" s="363" t="s">
        <v>36</v>
      </c>
      <c r="G197" s="363" t="s">
        <v>36</v>
      </c>
      <c r="H197" s="289" t="s">
        <v>36</v>
      </c>
      <c r="I197" s="408"/>
      <c r="J197" s="289" t="s">
        <v>36</v>
      </c>
      <c r="K197" s="290" t="s">
        <v>36</v>
      </c>
      <c r="L197" s="289" t="s">
        <v>36</v>
      </c>
      <c r="M197" s="289" t="s">
        <v>36</v>
      </c>
      <c r="N197" s="289" t="s">
        <v>36</v>
      </c>
      <c r="O197" s="412"/>
      <c r="P197" s="289"/>
      <c r="Q197" s="289"/>
      <c r="R197" s="364"/>
      <c r="S197" s="292"/>
      <c r="T197" s="292"/>
      <c r="U197" s="517" t="str">
        <f t="shared" si="4"/>
        <v/>
      </c>
      <c r="V197" s="518" t="b">
        <f t="shared" si="5"/>
        <v>0</v>
      </c>
    </row>
    <row r="198" spans="1:22" x14ac:dyDescent="0.25">
      <c r="A198" s="106">
        <v>194</v>
      </c>
      <c r="B198" s="521">
        <f>'APH KIC KIA PC'!D198</f>
        <v>0</v>
      </c>
      <c r="C198" s="519" t="str">
        <f>IF('1. Artikeldata Grund'!$D198="","", '1. Artikeldata Grund'!$D198&amp;" - "&amp;'1. Artikeldata Grund'!$E198)</f>
        <v/>
      </c>
      <c r="D198" s="290"/>
      <c r="E198" s="353"/>
      <c r="F198" s="363" t="s">
        <v>36</v>
      </c>
      <c r="G198" s="363" t="s">
        <v>36</v>
      </c>
      <c r="H198" s="289" t="s">
        <v>36</v>
      </c>
      <c r="I198" s="408"/>
      <c r="J198" s="289" t="s">
        <v>36</v>
      </c>
      <c r="K198" s="290" t="s">
        <v>36</v>
      </c>
      <c r="L198" s="289" t="s">
        <v>36</v>
      </c>
      <c r="M198" s="289" t="s">
        <v>36</v>
      </c>
      <c r="N198" s="289" t="s">
        <v>36</v>
      </c>
      <c r="O198" s="412"/>
      <c r="P198" s="289"/>
      <c r="Q198" s="289"/>
      <c r="R198" s="364"/>
      <c r="S198" s="292"/>
      <c r="T198" s="292"/>
      <c r="U198" s="517" t="str">
        <f t="shared" ref="U198:U204" si="6">IF(V198=TRUE,"OBS! Ange färre tecken! / Note! Enter fewer characters","")</f>
        <v/>
      </c>
      <c r="V198" s="518" t="b">
        <f t="shared" ref="V198:V204" si="7">OR(LEN(P198)&gt;30,LEN(Q198)&gt;33,LEN(R198)&gt;25,LEN(S198)&gt;125,LEN(T198)&gt;82)</f>
        <v>0</v>
      </c>
    </row>
    <row r="199" spans="1:22" x14ac:dyDescent="0.25">
      <c r="A199" s="106">
        <v>195</v>
      </c>
      <c r="B199" s="521">
        <f>'APH KIC KIA PC'!D199</f>
        <v>0</v>
      </c>
      <c r="C199" s="519" t="str">
        <f>IF('1. Artikeldata Grund'!$D199="","", '1. Artikeldata Grund'!$D199&amp;" - "&amp;'1. Artikeldata Grund'!$E199)</f>
        <v/>
      </c>
      <c r="D199" s="290"/>
      <c r="E199" s="353"/>
      <c r="F199" s="363" t="s">
        <v>36</v>
      </c>
      <c r="G199" s="363" t="s">
        <v>36</v>
      </c>
      <c r="H199" s="289" t="s">
        <v>36</v>
      </c>
      <c r="I199" s="408"/>
      <c r="J199" s="289" t="s">
        <v>36</v>
      </c>
      <c r="K199" s="290" t="s">
        <v>36</v>
      </c>
      <c r="L199" s="289" t="s">
        <v>36</v>
      </c>
      <c r="M199" s="289" t="s">
        <v>36</v>
      </c>
      <c r="N199" s="289" t="s">
        <v>36</v>
      </c>
      <c r="O199" s="412"/>
      <c r="P199" s="289"/>
      <c r="Q199" s="289"/>
      <c r="R199" s="364"/>
      <c r="S199" s="292"/>
      <c r="T199" s="292"/>
      <c r="U199" s="517" t="str">
        <f t="shared" si="6"/>
        <v/>
      </c>
      <c r="V199" s="518" t="b">
        <f t="shared" si="7"/>
        <v>0</v>
      </c>
    </row>
    <row r="200" spans="1:22" x14ac:dyDescent="0.25">
      <c r="A200" s="106">
        <v>196</v>
      </c>
      <c r="B200" s="521">
        <f>'APH KIC KIA PC'!D200</f>
        <v>0</v>
      </c>
      <c r="C200" s="519" t="str">
        <f>IF('1. Artikeldata Grund'!$D200="","", '1. Artikeldata Grund'!$D200&amp;" - "&amp;'1. Artikeldata Grund'!$E200)</f>
        <v/>
      </c>
      <c r="D200" s="290"/>
      <c r="E200" s="353"/>
      <c r="F200" s="363" t="s">
        <v>36</v>
      </c>
      <c r="G200" s="363" t="s">
        <v>36</v>
      </c>
      <c r="H200" s="289" t="s">
        <v>36</v>
      </c>
      <c r="I200" s="408"/>
      <c r="J200" s="289" t="s">
        <v>36</v>
      </c>
      <c r="K200" s="290" t="s">
        <v>36</v>
      </c>
      <c r="L200" s="289" t="s">
        <v>36</v>
      </c>
      <c r="M200" s="289" t="s">
        <v>36</v>
      </c>
      <c r="N200" s="289" t="s">
        <v>36</v>
      </c>
      <c r="O200" s="412"/>
      <c r="P200" s="289"/>
      <c r="Q200" s="289"/>
      <c r="R200" s="364"/>
      <c r="S200" s="292"/>
      <c r="T200" s="292"/>
      <c r="U200" s="517" t="str">
        <f t="shared" si="6"/>
        <v/>
      </c>
      <c r="V200" s="518" t="b">
        <f t="shared" si="7"/>
        <v>0</v>
      </c>
    </row>
    <row r="201" spans="1:22" x14ac:dyDescent="0.25">
      <c r="A201" s="106">
        <v>197</v>
      </c>
      <c r="B201" s="521">
        <f>'APH KIC KIA PC'!D201</f>
        <v>0</v>
      </c>
      <c r="C201" s="519" t="str">
        <f>IF('1. Artikeldata Grund'!$D201="","", '1. Artikeldata Grund'!$D201&amp;" - "&amp;'1. Artikeldata Grund'!$E201)</f>
        <v/>
      </c>
      <c r="D201" s="290"/>
      <c r="E201" s="353"/>
      <c r="F201" s="363" t="s">
        <v>36</v>
      </c>
      <c r="G201" s="363" t="s">
        <v>36</v>
      </c>
      <c r="H201" s="289" t="s">
        <v>36</v>
      </c>
      <c r="I201" s="408"/>
      <c r="J201" s="289" t="s">
        <v>36</v>
      </c>
      <c r="K201" s="290" t="s">
        <v>36</v>
      </c>
      <c r="L201" s="289" t="s">
        <v>36</v>
      </c>
      <c r="M201" s="289" t="s">
        <v>36</v>
      </c>
      <c r="N201" s="289" t="s">
        <v>36</v>
      </c>
      <c r="O201" s="412"/>
      <c r="P201" s="289"/>
      <c r="Q201" s="289"/>
      <c r="R201" s="364"/>
      <c r="S201" s="292"/>
      <c r="T201" s="292"/>
      <c r="U201" s="517" t="str">
        <f t="shared" si="6"/>
        <v/>
      </c>
      <c r="V201" s="518" t="b">
        <f t="shared" si="7"/>
        <v>0</v>
      </c>
    </row>
    <row r="202" spans="1:22" x14ac:dyDescent="0.25">
      <c r="A202" s="106">
        <v>198</v>
      </c>
      <c r="B202" s="521">
        <f>'APH KIC KIA PC'!D202</f>
        <v>0</v>
      </c>
      <c r="C202" s="519" t="str">
        <f>IF('1. Artikeldata Grund'!$D202="","", '1. Artikeldata Grund'!$D202&amp;" - "&amp;'1. Artikeldata Grund'!$E202)</f>
        <v/>
      </c>
      <c r="D202" s="290"/>
      <c r="E202" s="353"/>
      <c r="F202" s="363" t="s">
        <v>36</v>
      </c>
      <c r="G202" s="363" t="s">
        <v>36</v>
      </c>
      <c r="H202" s="289" t="s">
        <v>36</v>
      </c>
      <c r="I202" s="408"/>
      <c r="J202" s="289" t="s">
        <v>36</v>
      </c>
      <c r="K202" s="290" t="s">
        <v>36</v>
      </c>
      <c r="L202" s="289" t="s">
        <v>36</v>
      </c>
      <c r="M202" s="289" t="s">
        <v>36</v>
      </c>
      <c r="N202" s="289" t="s">
        <v>36</v>
      </c>
      <c r="O202" s="412"/>
      <c r="P202" s="289"/>
      <c r="Q202" s="289"/>
      <c r="R202" s="364"/>
      <c r="S202" s="292"/>
      <c r="T202" s="292"/>
      <c r="U202" s="517" t="str">
        <f t="shared" si="6"/>
        <v/>
      </c>
      <c r="V202" s="518" t="b">
        <f t="shared" si="7"/>
        <v>0</v>
      </c>
    </row>
    <row r="203" spans="1:22" x14ac:dyDescent="0.25">
      <c r="A203" s="106">
        <v>199</v>
      </c>
      <c r="B203" s="521">
        <f>'APH KIC KIA PC'!D203</f>
        <v>0</v>
      </c>
      <c r="C203" s="519" t="str">
        <f>IF('1. Artikeldata Grund'!$D203="","", '1. Artikeldata Grund'!$D203&amp;" - "&amp;'1. Artikeldata Grund'!$E203)</f>
        <v/>
      </c>
      <c r="D203" s="290"/>
      <c r="E203" s="353"/>
      <c r="F203" s="363" t="s">
        <v>36</v>
      </c>
      <c r="G203" s="363" t="s">
        <v>36</v>
      </c>
      <c r="H203" s="289" t="s">
        <v>36</v>
      </c>
      <c r="I203" s="408"/>
      <c r="J203" s="289" t="s">
        <v>36</v>
      </c>
      <c r="K203" s="290" t="s">
        <v>36</v>
      </c>
      <c r="L203" s="289" t="s">
        <v>36</v>
      </c>
      <c r="M203" s="289" t="s">
        <v>36</v>
      </c>
      <c r="N203" s="289" t="s">
        <v>36</v>
      </c>
      <c r="O203" s="412"/>
      <c r="P203" s="289"/>
      <c r="Q203" s="289"/>
      <c r="R203" s="364"/>
      <c r="S203" s="292"/>
      <c r="T203" s="292"/>
      <c r="U203" s="517" t="str">
        <f t="shared" si="6"/>
        <v/>
      </c>
      <c r="V203" s="518" t="b">
        <f t="shared" si="7"/>
        <v>0</v>
      </c>
    </row>
    <row r="204" spans="1:22" x14ac:dyDescent="0.25">
      <c r="A204" s="106">
        <v>200</v>
      </c>
      <c r="B204" s="521">
        <f>'APH KIC KIA PC'!D204</f>
        <v>0</v>
      </c>
      <c r="C204" s="519" t="str">
        <f>IF('1. Artikeldata Grund'!$D204="","", '1. Artikeldata Grund'!$D204&amp;" - "&amp;'1. Artikeldata Grund'!$E204)</f>
        <v/>
      </c>
      <c r="D204" s="290"/>
      <c r="E204" s="353"/>
      <c r="F204" s="363" t="s">
        <v>36</v>
      </c>
      <c r="G204" s="363" t="s">
        <v>36</v>
      </c>
      <c r="H204" s="289" t="s">
        <v>36</v>
      </c>
      <c r="I204" s="408"/>
      <c r="J204" s="289" t="s">
        <v>36</v>
      </c>
      <c r="K204" s="290" t="s">
        <v>36</v>
      </c>
      <c r="L204" s="289" t="s">
        <v>36</v>
      </c>
      <c r="M204" s="289" t="s">
        <v>36</v>
      </c>
      <c r="N204" s="289" t="s">
        <v>36</v>
      </c>
      <c r="O204" s="412"/>
      <c r="P204" s="289"/>
      <c r="Q204" s="289"/>
      <c r="R204" s="364"/>
      <c r="S204" s="292"/>
      <c r="T204" s="292"/>
      <c r="U204" s="517" t="str">
        <f t="shared" si="6"/>
        <v/>
      </c>
      <c r="V204" s="518" t="b">
        <f t="shared" si="7"/>
        <v>0</v>
      </c>
    </row>
  </sheetData>
  <sheetProtection algorithmName="SHA-512" hashValue="UY2jnu/cdi7CSDrfSgpoWgugudNyYLyOS5MQx+J5KS6QUZNJ9tY3FBBVwmJiOSYd2Q8Wy4V3LpnHmXg1Z4c0vQ==" saltValue="UEawegT3ybl8CMowIl1Vzw==" spinCount="100000" sheet="1" formatColumns="0" formatRows="0"/>
  <mergeCells count="18">
    <mergeCell ref="G1:G3"/>
    <mergeCell ref="A1:C1"/>
    <mergeCell ref="A2:B2"/>
    <mergeCell ref="A3:B3"/>
    <mergeCell ref="E1:E3"/>
    <mergeCell ref="F1:F3"/>
    <mergeCell ref="D1:D3"/>
    <mergeCell ref="I1:I3"/>
    <mergeCell ref="J1:L3"/>
    <mergeCell ref="M1:M3"/>
    <mergeCell ref="N1:N3"/>
    <mergeCell ref="H1:H3"/>
    <mergeCell ref="P2:P3"/>
    <mergeCell ref="P1:T1"/>
    <mergeCell ref="T2:T3"/>
    <mergeCell ref="S2:S3"/>
    <mergeCell ref="R2:R3"/>
    <mergeCell ref="Q2:Q3"/>
  </mergeCells>
  <phoneticPr fontId="47" type="noConversion"/>
  <conditionalFormatting sqref="D5:D204">
    <cfRule type="expression" dxfId="12" priority="2">
      <formula>LEN(D5)&gt;20</formula>
    </cfRule>
  </conditionalFormatting>
  <conditionalFormatting sqref="P5:P204">
    <cfRule type="expression" dxfId="11" priority="5">
      <formula>LEN(P5)&gt;30</formula>
    </cfRule>
  </conditionalFormatting>
  <conditionalFormatting sqref="P5:Q5 S5:T5">
    <cfRule type="expression" dxfId="10" priority="1">
      <formula>$V5=TRUE</formula>
    </cfRule>
  </conditionalFormatting>
  <conditionalFormatting sqref="Q5:Q204">
    <cfRule type="expression" dxfId="9" priority="6">
      <formula>LEN(Q5)&gt;33</formula>
    </cfRule>
  </conditionalFormatting>
  <conditionalFormatting sqref="R5:R204">
    <cfRule type="expression" dxfId="8" priority="7">
      <formula>LEN(R5)&gt;25</formula>
    </cfRule>
  </conditionalFormatting>
  <conditionalFormatting sqref="S5:S204">
    <cfRule type="expression" dxfId="7" priority="4">
      <formula>LEN(S5)&gt;125</formula>
    </cfRule>
  </conditionalFormatting>
  <conditionalFormatting sqref="T5:T204">
    <cfRule type="expression" dxfId="6" priority="3">
      <formula>LEN(T5)&gt;82</formula>
    </cfRule>
  </conditionalFormatting>
  <dataValidations xWindow="690" yWindow="699" count="12">
    <dataValidation type="decimal" allowBlank="1" showInputMessage="1" showErrorMessage="1" errorTitle="Fel inmatning" error="Ange i numerisk siffra_x000a_" promptTitle="Net content" prompt="Enter net content_x000a__x000a_Max 5 characters " sqref="E5:E204" xr:uid="{96C24FF9-252C-4105-8AC5-0B93484E14ED}">
      <formula1>0</formula1>
      <formula2>10000</formula2>
    </dataValidation>
    <dataValidation type="custom" allowBlank="1" showInputMessage="1" showErrorMessage="1" promptTitle="Nordic Item Number" prompt="Only specified for OTC_x000a__x000a_If not applicable - leave blank_x000a__x000a_6 digit number" sqref="I5:I204" xr:uid="{114BB16F-E853-4238-8A44-668C22A287DB}">
      <formula1>AND(ISNUMBER(I5+0),LEN(I5)=6)</formula1>
    </dataValidation>
    <dataValidation type="whole" allowBlank="1" showInputMessage="1" showErrorMessage="1" errorTitle="För många tecken" error="Ange färre tecken. Max antal tecken = 20" promptTitle="Kvittotext" prompt="Ange kvittotext_x000a_Ex. Alvedon 500 mg 16 st_x000a__x000a_Max 20 tecken." sqref="E5:E204" xr:uid="{D0555151-E089-4CA1-B2FA-AD0A91ED9108}">
      <formula1>0</formula1>
      <formula2>5</formula2>
    </dataValidation>
    <dataValidation type="textLength" allowBlank="1" showInputMessage="1" showErrorMessage="1" errorTitle="För många tecken" error="Ange färre tecken. Max antal tecken = 20" promptTitle="Receipt text" prompt="Enter text for the receipt_x000a__x000a_E.g. Hjärtats Schampo_x000a__x000a_Max 20 characters" sqref="D5:D204" xr:uid="{87723D60-FEF1-410A-ACAA-7AD7CDB35354}">
      <formula1>0</formula1>
      <formula2>20</formula2>
    </dataValidation>
    <dataValidation type="textLength" allowBlank="1" showInputMessage="1" showErrorMessage="1" errorTitle="För många tecken" error="Ange max 30 tecken" promptTitle="Shelf Edge Label - Product name" prompt="Enter product name_x000a_Begin with brand name_x000a__x000a_E.g. Alvedon 500 mg_x000a__x000a_Max 30 characters" sqref="P5:P204" xr:uid="{B9094DA1-15E3-46B8-912F-C75E7C56B90C}">
      <formula1>0</formula1>
      <formula2>30</formula2>
    </dataValidation>
    <dataValidation type="textLength" allowBlank="1" showInputMessage="1" showErrorMessage="1" errorTitle="För många tecken" error="Ange färre tecken. Max antal tecken = 33" promptTitle="Shelf Edge Label - Text " prompt="Enter a descriptive text for the shelf edge label_x000a__x000a_Max 33 characters" sqref="Q5:Q204" xr:uid="{76062C1D-5420-4E05-B5F5-73DA9E054B7F}">
      <formula1>0</formula1>
      <formula2>33</formula2>
    </dataValidation>
    <dataValidation type="textLength" allowBlank="1" showInputMessage="1" showErrorMessage="1" errorTitle="För många tecken " error="Ange färre tecken. Max antal tecken = 25" promptTitle="Shelf Edge Label - Attribute" prompt="Enter attribute_x000a_E.g. quick-drying_x000a__x000a_If OTC enter the active substance_x000a_E.g. Paracetamol_x000a__x000a_Max 25 characters " sqref="R6:R204" xr:uid="{4A48CEDE-6AA6-43D0-8881-F4C4C557A6A0}">
      <formula1>0</formula1>
      <formula2>25</formula2>
    </dataValidation>
    <dataValidation type="textLength" allowBlank="1" showInputMessage="1" showErrorMessage="1" promptTitle="Shelf Edge Label - Selling msg" prompt="Enter selling message _x000a__x000a_E.g. Relieves pain and lowers fever..._x000a__x000a_Max 125 characters " sqref="S5:S204" xr:uid="{E37F7754-9C77-4176-BF41-88A257DE43B5}">
      <formula1>0</formula1>
      <formula2>125</formula2>
    </dataValidation>
    <dataValidation type="textLength" allowBlank="1" showInputMessage="1" showErrorMessage="1" promptTitle="Shelf Edge Label - Additional" prompt="Enter additional advice_x000a__x000a_Max 82 characters" sqref="T5:T204" xr:uid="{57AEF043-D2E9-4288-B30A-787ED9689710}">
      <formula1>0</formula1>
      <formula2>82</formula2>
    </dataValidation>
    <dataValidation allowBlank="1" showInputMessage="1" showErrorMessage="1" promptTitle="Contact person" prompt="Enter contact person" sqref="C2" xr:uid="{A82DF2CC-5C82-45B6-B285-BE8C4A599651}"/>
    <dataValidation allowBlank="1" showInputMessage="1" showErrorMessage="1" promptTitle="Email address" prompt="Enter email address of contact person" sqref="C3" xr:uid="{6BEF1E33-CA21-47EA-BB13-DA78D8AD55D6}"/>
    <dataValidation type="textLength" allowBlank="1" showInputMessage="1" showErrorMessage="1" promptTitle="Shelf Label - Attribute" prompt="Enter attribute_x000a_E.g. quick-drying_x000a__x000a_If OTC enter the active substance_x000a_E.g. Paracetamol_x000a_" sqref="R5" xr:uid="{029E66F1-645E-40AE-947A-9E706A7219CD}">
      <formula1>0</formula1>
      <formula2>25</formula2>
    </dataValidation>
  </dataValidations>
  <pageMargins left="0.7" right="0.7" top="0.75" bottom="0.75" header="0.3" footer="0.3"/>
  <pageSetup paperSize="9" scale="17" orientation="portrait" verticalDpi="300" r:id="rId1"/>
  <drawing r:id="rId2"/>
  <extLst>
    <ext xmlns:x14="http://schemas.microsoft.com/office/spreadsheetml/2009/9/main" uri="{CCE6A557-97BC-4b89-ADB6-D9C93CAAB3DF}">
      <x14:dataValidations xmlns:xm="http://schemas.microsoft.com/office/excel/2006/main" xWindow="690" yWindow="699" count="11">
        <x14:dataValidation type="list" allowBlank="1" showInputMessage="1" showErrorMessage="1" errorTitle="Välj alternativ från lista" error="Ange ett alternativ från lista_x000a_" promptTitle="Unit" prompt="Enter unit for the net content _x000a__x000a_E.g. st, ml, g, par=pair" xr:uid="{1E57CEA4-0EE0-4284-A897-B0122468AC39}">
          <x14:formula1>
            <xm:f>Tabeller!$E$3:$E$9</xm:f>
          </x14:formula1>
          <xm:sqref>F5:F204</xm:sqref>
        </x14:dataValidation>
        <x14:dataValidation type="list" allowBlank="1" showInputMessage="1" showErrorMessage="1" promptTitle="OTC or Supplements" prompt="If applicable select an alternative: _x000a_1=Over-the-Counter (OTC)_x000a_2=Natural Remedies (OTC)_x000a_3=Traditional Herbal Medicinal Products (OTC)_x000a_4=Herbal Medicinal Products (OTC)_x000a_5=Certain Medicinal Products for external use (OTC)_x000a_6=Dietary supplements (HV)" xr:uid="{DEBAE1AF-292A-45C9-8694-19E863F0945C}">
          <x14:formula1>
            <xm:f>Tabeller!$D$3:$D$9</xm:f>
          </x14:formula1>
          <xm:sqref>H5:H204</xm:sqref>
        </x14:dataValidation>
        <x14:dataValidation type="list" allowBlank="1" showInputMessage="1" showErrorMessage="1" errorTitle="För många tecken" error="Ange färre tecken. Max antal tecken = 20" promptTitle="Kvittotext" prompt="Ange kvittotext_x000a_Ex. Alvedon 500 mg 16 st_x000a__x000a_Max 20 tecken." xr:uid="{C8ED0E30-DF82-4DE1-8019-CE4DAC7D275F}">
          <x14:formula1>
            <xm:f>Tabeller!$E$3:$E$9</xm:f>
          </x14:formula1>
          <xm:sqref>F5:F204</xm:sqref>
        </x14:dataValidation>
        <x14:dataValidation type="list" allowBlank="1" showInputMessage="1" showErrorMessage="1" promptTitle="Locally Produced" prompt="The end product is Produced AND Assembled/Packaged in the Nordic Countries_x000a__x000a_(Denmark, Finland, Iceland, Norway, Sweden)_x000a__x000a_Choose Yes or No" xr:uid="{7FB59180-F3BF-424C-9460-D147E951D4C9}">
          <x14:formula1>
            <xm:f>Tabeller!$N$3:$N$5</xm:f>
          </x14:formula1>
          <xm:sqref>M5:M204</xm:sqref>
        </x14:dataValidation>
        <x14:dataValidation type="list" allowBlank="1" showInputMessage="1" showErrorMessage="1" promptTitle="Sustainable packaging" prompt="Definition: _x000a_No outer packaging AND contains recycled or bio-based material_x000a__x000a_Choose Yes or No" xr:uid="{B5A0A2C0-A3A6-4ABA-9B03-1390BFF87F8B}">
          <x14:formula1>
            <xm:f>Tabeller!$N$3:$N$5</xm:f>
          </x14:formula1>
          <xm:sqref>N5:N204</xm:sqref>
        </x14:dataValidation>
        <x14:dataValidation type="list" allowBlank="1" showInputMessage="1" showErrorMessage="1" promptTitle="Medical device" prompt="Is the product a medical device? _x000a_Yes/No" xr:uid="{196FD10A-F2C4-49F8-8D9C-BF118A90782F}">
          <x14:formula1>
            <xm:f>Tabeller!$N$3:$N$5</xm:f>
          </x14:formula1>
          <xm:sqref>G5:G204</xm:sqref>
        </x14:dataValidation>
        <x14:dataValidation type="list" allowBlank="1" showInputMessage="1" showErrorMessage="1" promptTitle="Sustainability Labeling" prompt="Select Sustainability Labeling if more than one. _x000a__x000a_This will only be visible online" xr:uid="{EDA4EAA4-A428-47F8-9344-5CEF990064F6}">
          <x14:formula1>
            <xm:f>Tabeller!$I$3:$I$30</xm:f>
          </x14:formula1>
          <xm:sqref>K5:K204</xm:sqref>
        </x14:dataValidation>
        <x14:dataValidation type="list" allowBlank="1" showInputMessage="1" showErrorMessage="1" promptTitle="Sustainability Labeling" prompt="Select Sustainability Labeling if more than two. _x000a__x000a_This will only be visible online" xr:uid="{9CE57FFF-8B02-4ABA-B0B3-BDDDC8DD4F38}">
          <x14:formula1>
            <xm:f>Tabeller!$I$3:$I$30</xm:f>
          </x14:formula1>
          <xm:sqref>L5:L204</xm:sqref>
        </x14:dataValidation>
        <x14:dataValidation type="list" allowBlank="1" showInputMessage="1" showErrorMessage="1" promptTitle="Sustainability Labeling" prompt="Main sustainability labeling_x000a__x000a_This label will be visible on the shelf and online" xr:uid="{F90720F6-36E8-4CA5-9630-CCD29BEA9E6A}">
          <x14:formula1>
            <xm:f>Tabeller!$H$3:$H$30</xm:f>
          </x14:formula1>
          <xm:sqref>J5:J204</xm:sqref>
        </x14:dataValidation>
        <x14:dataValidation type="list" allowBlank="1" showInputMessage="1" showErrorMessage="1" promptTitle="Self Edge Label" prompt="Test" xr:uid="{52B4897F-7EA6-4566-99F9-9AEBC83D9C3A}">
          <x14:formula1>
            <xm:f>Tabeller!$I$3:$I$17</xm:f>
          </x14:formula1>
          <xm:sqref>Q5:Q204</xm:sqref>
        </x14:dataValidation>
        <x14:dataValidation type="list" allowBlank="1" showInputMessage="1" showErrorMessage="1" promptTitle="Self Edge Label" prompt="Attribute _x000a__x000a_" xr:uid="{FF6DA54D-FEFC-4E6D-8310-14ADDFF5F5B4}">
          <x14:formula1>
            <xm:f>Tabeller!$I$3:$I$17</xm:f>
          </x14:formula1>
          <xm:sqref>R6:R204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1CDA-7F08-467C-B595-0AE74C6C1AD3}">
  <sheetPr codeName="Sheet5">
    <tabColor theme="0"/>
  </sheetPr>
  <dimension ref="A1:AM204"/>
  <sheetViews>
    <sheetView showGridLines="0" zoomScale="90" zoomScaleNormal="90" zoomScaleSheetLayoutView="100" workbookViewId="0">
      <pane xSplit="10" ySplit="4" topLeftCell="K5" activePane="bottomRight" state="frozen"/>
      <selection pane="topRight" activeCell="C2" sqref="C2"/>
      <selection pane="bottomLeft" activeCell="C2" sqref="C2"/>
      <selection pane="bottomRight" activeCell="O7" sqref="O7"/>
    </sheetView>
  </sheetViews>
  <sheetFormatPr defaultColWidth="8.85546875" defaultRowHeight="15" x14ac:dyDescent="0.25"/>
  <cols>
    <col min="1" max="1" width="4.28515625" style="80" customWidth="1"/>
    <col min="2" max="2" width="8" style="80" bestFit="1" customWidth="1"/>
    <col min="3" max="3" width="66.7109375" style="40" customWidth="1"/>
    <col min="4" max="4" width="19.140625" style="484" hidden="1" customWidth="1"/>
    <col min="5" max="5" width="2" style="1" customWidth="1"/>
    <col min="6" max="6" width="12.7109375" style="1" bestFit="1" customWidth="1"/>
    <col min="7" max="9" width="13.140625" bestFit="1" customWidth="1"/>
    <col min="10" max="10" width="2" style="1" customWidth="1"/>
    <col min="11" max="11" width="15.85546875" bestFit="1" customWidth="1"/>
    <col min="12" max="12" width="5.140625" bestFit="1" customWidth="1"/>
    <col min="13" max="13" width="19.5703125" customWidth="1"/>
    <col min="14" max="14" width="2" style="1" customWidth="1"/>
    <col min="15" max="15" width="16.85546875" customWidth="1"/>
    <col min="16" max="16" width="5.140625" bestFit="1" customWidth="1"/>
    <col min="17" max="17" width="18.5703125" bestFit="1" customWidth="1"/>
    <col min="18" max="18" width="2" style="1" customWidth="1"/>
    <col min="19" max="19" width="15.85546875" bestFit="1" customWidth="1"/>
    <col min="20" max="20" width="5.140625" bestFit="1" customWidth="1"/>
    <col min="21" max="21" width="18.5703125" bestFit="1" customWidth="1"/>
    <col min="22" max="22" width="2" style="1" customWidth="1"/>
    <col min="23" max="23" width="15.85546875" customWidth="1"/>
    <col min="24" max="24" width="5.140625" customWidth="1"/>
    <col min="25" max="25" width="18.5703125" customWidth="1"/>
    <col min="26" max="26" width="5.42578125" customWidth="1"/>
  </cols>
  <sheetData>
    <row r="1" spans="1:39" s="1" customFormat="1" ht="96.6" customHeight="1" x14ac:dyDescent="0.25">
      <c r="A1" s="606" t="s">
        <v>12</v>
      </c>
      <c r="B1" s="606"/>
      <c r="C1" s="607"/>
      <c r="D1" s="486"/>
      <c r="F1" s="615" t="s">
        <v>67</v>
      </c>
      <c r="G1" s="615"/>
      <c r="H1" s="615"/>
      <c r="I1" s="616"/>
      <c r="K1" s="622" t="s">
        <v>2819</v>
      </c>
      <c r="L1" s="622"/>
      <c r="M1" s="622"/>
      <c r="N1" s="540"/>
      <c r="O1" s="619" t="s">
        <v>2818</v>
      </c>
      <c r="P1" s="620"/>
      <c r="Q1" s="621"/>
      <c r="R1" s="38"/>
      <c r="S1" s="543"/>
      <c r="T1" s="543"/>
      <c r="U1" s="543"/>
      <c r="W1" s="543"/>
      <c r="X1" s="543"/>
      <c r="Y1" s="543"/>
    </row>
    <row r="2" spans="1:39" s="7" customFormat="1" ht="26.45" customHeight="1" x14ac:dyDescent="0.2">
      <c r="A2" s="590" t="s">
        <v>21</v>
      </c>
      <c r="B2" s="590"/>
      <c r="C2" s="537"/>
      <c r="D2" s="488"/>
      <c r="E2" s="285"/>
      <c r="F2" s="615"/>
      <c r="G2" s="615"/>
      <c r="H2" s="615"/>
      <c r="I2" s="616"/>
      <c r="J2" s="41"/>
      <c r="K2" s="614" t="s">
        <v>68</v>
      </c>
      <c r="L2" s="614"/>
      <c r="M2" s="614"/>
      <c r="N2" s="492"/>
      <c r="O2" s="613" t="s">
        <v>69</v>
      </c>
      <c r="P2" s="613"/>
      <c r="Q2" s="613"/>
      <c r="R2" s="492"/>
      <c r="S2" s="613" t="s">
        <v>70</v>
      </c>
      <c r="T2" s="613"/>
      <c r="U2" s="613"/>
      <c r="V2" s="492"/>
      <c r="W2" s="613" t="s">
        <v>71</v>
      </c>
      <c r="X2" s="613"/>
      <c r="Y2" s="613"/>
    </row>
    <row r="3" spans="1:39" s="7" customFormat="1" ht="27" customHeight="1" x14ac:dyDescent="0.2">
      <c r="A3" s="590" t="s">
        <v>22</v>
      </c>
      <c r="B3" s="590"/>
      <c r="C3" s="537"/>
      <c r="D3" s="487"/>
      <c r="E3" s="285"/>
      <c r="F3" s="617"/>
      <c r="G3" s="617"/>
      <c r="H3" s="617"/>
      <c r="I3" s="618"/>
      <c r="J3" s="41"/>
      <c r="K3" s="610" t="s">
        <v>72</v>
      </c>
      <c r="L3" s="611"/>
      <c r="M3" s="612"/>
      <c r="N3" s="492"/>
      <c r="O3" s="610" t="s">
        <v>73</v>
      </c>
      <c r="P3" s="611"/>
      <c r="Q3" s="612"/>
      <c r="R3" s="492"/>
      <c r="S3" s="610" t="s">
        <v>74</v>
      </c>
      <c r="T3" s="611"/>
      <c r="U3" s="612"/>
      <c r="V3" s="492"/>
      <c r="W3" s="610" t="s">
        <v>75</v>
      </c>
      <c r="X3" s="611"/>
      <c r="Y3" s="612"/>
    </row>
    <row r="4" spans="1:39" s="287" customFormat="1" ht="63.75" x14ac:dyDescent="0.25">
      <c r="A4" s="103" t="s">
        <v>76</v>
      </c>
      <c r="B4" s="103" t="s">
        <v>24</v>
      </c>
      <c r="C4" s="58" t="s">
        <v>77</v>
      </c>
      <c r="D4" s="58" t="s">
        <v>78</v>
      </c>
      <c r="E4" s="286"/>
      <c r="F4" s="406" t="s">
        <v>79</v>
      </c>
      <c r="G4" s="406" t="s">
        <v>80</v>
      </c>
      <c r="H4" s="406" t="s">
        <v>81</v>
      </c>
      <c r="I4" s="406" t="s">
        <v>82</v>
      </c>
      <c r="J4" s="42"/>
      <c r="K4" s="89" t="s">
        <v>83</v>
      </c>
      <c r="L4" s="89" t="s">
        <v>84</v>
      </c>
      <c r="M4" s="493" t="s">
        <v>85</v>
      </c>
      <c r="N4" s="42"/>
      <c r="O4" s="89" t="s">
        <v>83</v>
      </c>
      <c r="P4" s="89" t="s">
        <v>86</v>
      </c>
      <c r="Q4" s="493" t="s">
        <v>85</v>
      </c>
      <c r="R4" s="42"/>
      <c r="S4" s="89" t="s">
        <v>83</v>
      </c>
      <c r="T4" s="89" t="s">
        <v>87</v>
      </c>
      <c r="U4" s="493" t="s">
        <v>85</v>
      </c>
      <c r="V4" s="42"/>
      <c r="W4" s="89" t="s">
        <v>83</v>
      </c>
      <c r="X4" s="89" t="s">
        <v>86</v>
      </c>
      <c r="Y4" s="493" t="s">
        <v>85</v>
      </c>
    </row>
    <row r="5" spans="1:39" s="7" customFormat="1" ht="12.75" x14ac:dyDescent="0.2">
      <c r="A5" s="361">
        <v>1</v>
      </c>
      <c r="B5" s="520">
        <f>'APH KIC KIA PC'!D5</f>
        <v>0</v>
      </c>
      <c r="C5" s="519" t="str">
        <f>IF('1. Artikeldata Grund'!$D5="","", '1. Artikeldata Grund'!$D5&amp;" - "&amp;'1. Artikeldata Grund'!$E5)</f>
        <v/>
      </c>
      <c r="D5" s="485" t="str">
        <f>IF('1. Artikeldata Grund'!D5="","",'1. Artikeldata Grund'!D5)</f>
        <v/>
      </c>
      <c r="E5" s="285"/>
      <c r="F5" s="553"/>
      <c r="G5" s="363"/>
      <c r="H5" s="363"/>
      <c r="I5" s="363"/>
      <c r="J5" s="285"/>
      <c r="K5" s="362" t="s">
        <v>88</v>
      </c>
      <c r="L5" s="363"/>
      <c r="M5" s="288"/>
      <c r="N5" s="285"/>
      <c r="O5" s="362" t="s">
        <v>35</v>
      </c>
      <c r="P5" s="363"/>
      <c r="Q5" s="362"/>
      <c r="R5" s="285"/>
      <c r="S5" s="364" t="s">
        <v>35</v>
      </c>
      <c r="T5" s="363"/>
      <c r="U5" s="362"/>
      <c r="V5" s="285"/>
      <c r="W5" s="364" t="s">
        <v>35</v>
      </c>
      <c r="X5" s="363"/>
      <c r="Y5" s="362"/>
    </row>
    <row r="6" spans="1:39" s="7" customFormat="1" ht="12.75" x14ac:dyDescent="0.2">
      <c r="A6" s="104">
        <v>2</v>
      </c>
      <c r="B6" s="521">
        <f>'APH KIC KIA PC'!D6</f>
        <v>0</v>
      </c>
      <c r="C6" s="519" t="str">
        <f>IF('1. Artikeldata Grund'!$D6="","", '1. Artikeldata Grund'!$D6&amp;" - "&amp;'1. Artikeldata Grund'!$E6)</f>
        <v/>
      </c>
      <c r="D6" s="485" t="str">
        <f>IF('1. Artikeldata Grund'!D6="","",'1. Artikeldata Grund'!D6)</f>
        <v/>
      </c>
      <c r="E6" s="285"/>
      <c r="F6" s="553"/>
      <c r="G6" s="363"/>
      <c r="H6" s="363"/>
      <c r="I6" s="363"/>
      <c r="J6" s="285"/>
      <c r="K6" s="362" t="s">
        <v>88</v>
      </c>
      <c r="L6" s="278"/>
      <c r="M6" s="288"/>
      <c r="N6" s="285"/>
      <c r="O6" s="362" t="s">
        <v>35</v>
      </c>
      <c r="P6" s="278"/>
      <c r="Q6" s="288"/>
      <c r="R6" s="285"/>
      <c r="S6" s="364" t="s">
        <v>35</v>
      </c>
      <c r="T6" s="278"/>
      <c r="U6" s="288"/>
      <c r="V6" s="285"/>
      <c r="W6" s="364" t="s">
        <v>35</v>
      </c>
      <c r="X6" s="278"/>
      <c r="Y6" s="288"/>
      <c r="AA6" s="547" t="s">
        <v>92</v>
      </c>
    </row>
    <row r="7" spans="1:39" s="7" customFormat="1" ht="12.75" x14ac:dyDescent="0.2">
      <c r="A7" s="104">
        <v>3</v>
      </c>
      <c r="B7" s="521">
        <f>'APH KIC KIA PC'!D7</f>
        <v>0</v>
      </c>
      <c r="C7" s="519" t="str">
        <f>IF('1. Artikeldata Grund'!$D7="","", '1. Artikeldata Grund'!$D7&amp;" - "&amp;'1. Artikeldata Grund'!$E7)</f>
        <v/>
      </c>
      <c r="D7" s="485" t="str">
        <f>IF('1. Artikeldata Grund'!D7="","",'1. Artikeldata Grund'!D7)</f>
        <v/>
      </c>
      <c r="E7" s="285"/>
      <c r="F7" s="553"/>
      <c r="G7" s="363"/>
      <c r="H7" s="363"/>
      <c r="I7" s="363"/>
      <c r="J7" s="285"/>
      <c r="K7" s="362" t="s">
        <v>88</v>
      </c>
      <c r="L7" s="278"/>
      <c r="M7" s="288"/>
      <c r="N7" s="285"/>
      <c r="O7" s="362" t="s">
        <v>35</v>
      </c>
      <c r="P7" s="278"/>
      <c r="Q7" s="288"/>
      <c r="R7" s="285"/>
      <c r="S7" s="364" t="s">
        <v>35</v>
      </c>
      <c r="T7" s="278"/>
      <c r="U7" s="288"/>
      <c r="V7" s="285"/>
      <c r="W7" s="364" t="s">
        <v>35</v>
      </c>
      <c r="X7" s="278"/>
      <c r="Y7" s="288"/>
    </row>
    <row r="8" spans="1:39" s="7" customFormat="1" ht="12.75" x14ac:dyDescent="0.2">
      <c r="A8" s="104">
        <v>4</v>
      </c>
      <c r="B8" s="521">
        <f>'APH KIC KIA PC'!D8</f>
        <v>0</v>
      </c>
      <c r="C8" s="519" t="str">
        <f>IF('1. Artikeldata Grund'!$D8="","", '1. Artikeldata Grund'!$D8&amp;" - "&amp;'1. Artikeldata Grund'!$E8)</f>
        <v/>
      </c>
      <c r="D8" s="485" t="str">
        <f>IF('1. Artikeldata Grund'!D8="","",'1. Artikeldata Grund'!D8)</f>
        <v/>
      </c>
      <c r="E8" s="285"/>
      <c r="F8" s="553"/>
      <c r="G8" s="363"/>
      <c r="H8" s="363"/>
      <c r="I8" s="363"/>
      <c r="J8" s="285"/>
      <c r="K8" s="362" t="s">
        <v>88</v>
      </c>
      <c r="L8" s="278"/>
      <c r="M8" s="362"/>
      <c r="N8" s="285"/>
      <c r="O8" s="362" t="s">
        <v>35</v>
      </c>
      <c r="P8" s="278"/>
      <c r="Q8" s="362"/>
      <c r="R8" s="285"/>
      <c r="S8" s="364" t="s">
        <v>35</v>
      </c>
      <c r="T8" s="363"/>
      <c r="U8" s="362"/>
      <c r="V8" s="285"/>
      <c r="W8" s="364" t="s">
        <v>35</v>
      </c>
      <c r="X8" s="363"/>
      <c r="Y8" s="362"/>
      <c r="AA8" s="287"/>
      <c r="AB8" s="287"/>
      <c r="AC8" s="287"/>
      <c r="AD8" s="287"/>
      <c r="AE8" s="287"/>
      <c r="AF8" s="287"/>
      <c r="AG8" s="287"/>
      <c r="AH8" s="287"/>
      <c r="AI8" s="287"/>
      <c r="AJ8" s="287"/>
      <c r="AK8" s="287"/>
      <c r="AL8" s="287"/>
      <c r="AM8" s="287"/>
    </row>
    <row r="9" spans="1:39" s="7" customFormat="1" ht="12.75" x14ac:dyDescent="0.2">
      <c r="A9" s="104">
        <v>5</v>
      </c>
      <c r="B9" s="521">
        <f>'APH KIC KIA PC'!D9</f>
        <v>0</v>
      </c>
      <c r="C9" s="519" t="str">
        <f>IF('1. Artikeldata Grund'!$D9="","", '1. Artikeldata Grund'!$D9&amp;" - "&amp;'1. Artikeldata Grund'!$E9)</f>
        <v/>
      </c>
      <c r="D9" s="485" t="str">
        <f>IF('1. Artikeldata Grund'!$E8="","",'1. Artikeldata Grund'!$E8)</f>
        <v/>
      </c>
      <c r="E9" s="285"/>
      <c r="F9" s="553"/>
      <c r="G9" s="363"/>
      <c r="H9" s="363"/>
      <c r="I9" s="363"/>
      <c r="J9" s="285"/>
      <c r="K9" s="362" t="s">
        <v>88</v>
      </c>
      <c r="L9" s="278"/>
      <c r="M9" s="288"/>
      <c r="N9" s="285"/>
      <c r="O9" s="362" t="s">
        <v>35</v>
      </c>
      <c r="P9" s="278"/>
      <c r="Q9" s="288"/>
      <c r="R9" s="285"/>
      <c r="S9" s="364" t="s">
        <v>35</v>
      </c>
      <c r="T9" s="278"/>
      <c r="U9" s="288"/>
      <c r="V9" s="285"/>
      <c r="W9" s="364" t="s">
        <v>35</v>
      </c>
      <c r="X9" s="278"/>
      <c r="Y9" s="288"/>
    </row>
    <row r="10" spans="1:39" s="7" customFormat="1" ht="12.75" x14ac:dyDescent="0.2">
      <c r="A10" s="104">
        <v>6</v>
      </c>
      <c r="B10" s="521">
        <f>'APH KIC KIA PC'!D10</f>
        <v>0</v>
      </c>
      <c r="C10" s="519" t="str">
        <f>IF('1. Artikeldata Grund'!$D10="","", '1. Artikeldata Grund'!$D10&amp;" - "&amp;'1. Artikeldata Grund'!$E10)</f>
        <v/>
      </c>
      <c r="D10" s="485" t="str">
        <f>IF('1. Artikeldata Grund'!D10="","",'1. Artikeldata Grund'!D10)</f>
        <v/>
      </c>
      <c r="E10" s="285"/>
      <c r="F10" s="553"/>
      <c r="G10" s="363"/>
      <c r="H10" s="363"/>
      <c r="I10" s="363"/>
      <c r="J10" s="285"/>
      <c r="K10" s="362" t="s">
        <v>88</v>
      </c>
      <c r="L10" s="278"/>
      <c r="M10" s="288"/>
      <c r="N10" s="285"/>
      <c r="O10" s="362" t="s">
        <v>35</v>
      </c>
      <c r="P10" s="278"/>
      <c r="Q10" s="288"/>
      <c r="R10" s="285"/>
      <c r="S10" s="289" t="s">
        <v>35</v>
      </c>
      <c r="T10" s="278"/>
      <c r="U10" s="288"/>
      <c r="V10" s="285"/>
      <c r="W10" s="289" t="s">
        <v>35</v>
      </c>
      <c r="X10" s="278"/>
      <c r="Y10" s="288"/>
    </row>
    <row r="11" spans="1:39" s="7" customFormat="1" ht="12.75" x14ac:dyDescent="0.2">
      <c r="A11" s="104">
        <v>7</v>
      </c>
      <c r="B11" s="521">
        <f>'APH KIC KIA PC'!D11</f>
        <v>0</v>
      </c>
      <c r="C11" s="519" t="str">
        <f>IF('1. Artikeldata Grund'!$D11="","", '1. Artikeldata Grund'!$D11&amp;" - "&amp;'1. Artikeldata Grund'!$E11)</f>
        <v/>
      </c>
      <c r="D11" s="485" t="str">
        <f>IF('1. Artikeldata Grund'!D11="","",'1. Artikeldata Grund'!D11)</f>
        <v/>
      </c>
      <c r="E11" s="285"/>
      <c r="F11" s="553"/>
      <c r="G11" s="363"/>
      <c r="H11" s="363"/>
      <c r="I11" s="363"/>
      <c r="J11" s="285"/>
      <c r="K11" s="362" t="s">
        <v>88</v>
      </c>
      <c r="L11" s="278"/>
      <c r="M11" s="288"/>
      <c r="N11" s="285"/>
      <c r="O11" s="362" t="s">
        <v>35</v>
      </c>
      <c r="P11" s="278"/>
      <c r="Q11" s="288"/>
      <c r="R11" s="285"/>
      <c r="S11" s="289" t="s">
        <v>35</v>
      </c>
      <c r="T11" s="278"/>
      <c r="U11" s="288"/>
      <c r="V11" s="285"/>
      <c r="W11" s="289" t="s">
        <v>35</v>
      </c>
      <c r="X11" s="278"/>
      <c r="Y11" s="288"/>
    </row>
    <row r="12" spans="1:39" s="7" customFormat="1" ht="12.75" x14ac:dyDescent="0.2">
      <c r="A12" s="104">
        <v>8</v>
      </c>
      <c r="B12" s="521">
        <f>'APH KIC KIA PC'!D12</f>
        <v>0</v>
      </c>
      <c r="C12" s="519" t="str">
        <f>IF('1. Artikeldata Grund'!$D12="","", '1. Artikeldata Grund'!$D12&amp;" - "&amp;'1. Artikeldata Grund'!$E12)</f>
        <v/>
      </c>
      <c r="D12" s="485" t="str">
        <f>IF('1. Artikeldata Grund'!D12="","",'1. Artikeldata Grund'!D12)</f>
        <v/>
      </c>
      <c r="E12" s="285"/>
      <c r="F12" s="553"/>
      <c r="G12" s="363"/>
      <c r="H12" s="363"/>
      <c r="I12" s="363"/>
      <c r="J12" s="285"/>
      <c r="K12" s="362" t="s">
        <v>88</v>
      </c>
      <c r="L12" s="278"/>
      <c r="M12" s="288"/>
      <c r="N12" s="285"/>
      <c r="O12" s="362" t="s">
        <v>35</v>
      </c>
      <c r="P12" s="278"/>
      <c r="Q12" s="288"/>
      <c r="R12" s="285"/>
      <c r="S12" s="289" t="s">
        <v>35</v>
      </c>
      <c r="T12" s="278"/>
      <c r="U12" s="288"/>
      <c r="V12" s="285"/>
      <c r="W12" s="289" t="s">
        <v>35</v>
      </c>
      <c r="X12" s="278"/>
      <c r="Y12" s="288"/>
    </row>
    <row r="13" spans="1:39" s="7" customFormat="1" ht="12.75" x14ac:dyDescent="0.2">
      <c r="A13" s="104">
        <v>9</v>
      </c>
      <c r="B13" s="521">
        <f>'APH KIC KIA PC'!D13</f>
        <v>0</v>
      </c>
      <c r="C13" s="519" t="str">
        <f>IF('1. Artikeldata Grund'!$D13="","", '1. Artikeldata Grund'!$D13&amp;" - "&amp;'1. Artikeldata Grund'!$E13)</f>
        <v/>
      </c>
      <c r="D13" s="485" t="str">
        <f>IF('1. Artikeldata Grund'!D13="","",'1. Artikeldata Grund'!D13)</f>
        <v/>
      </c>
      <c r="E13" s="285"/>
      <c r="F13" s="553"/>
      <c r="G13" s="363"/>
      <c r="H13" s="363"/>
      <c r="I13" s="363"/>
      <c r="J13" s="285"/>
      <c r="K13" s="362" t="s">
        <v>88</v>
      </c>
      <c r="L13" s="278"/>
      <c r="M13" s="288"/>
      <c r="N13" s="285"/>
      <c r="O13" s="362" t="s">
        <v>35</v>
      </c>
      <c r="P13" s="278"/>
      <c r="Q13" s="288"/>
      <c r="R13" s="285"/>
      <c r="S13" s="289" t="s">
        <v>35</v>
      </c>
      <c r="T13" s="278"/>
      <c r="U13" s="288"/>
      <c r="V13" s="285"/>
      <c r="W13" s="289" t="s">
        <v>35</v>
      </c>
      <c r="X13" s="278"/>
      <c r="Y13" s="288"/>
    </row>
    <row r="14" spans="1:39" s="7" customFormat="1" ht="12.75" x14ac:dyDescent="0.2">
      <c r="A14" s="104">
        <v>10</v>
      </c>
      <c r="B14" s="521">
        <f>'APH KIC KIA PC'!D14</f>
        <v>0</v>
      </c>
      <c r="C14" s="519" t="str">
        <f>IF('1. Artikeldata Grund'!$D14="","", '1. Artikeldata Grund'!$D14&amp;" - "&amp;'1. Artikeldata Grund'!$E14)</f>
        <v/>
      </c>
      <c r="D14" s="485" t="str">
        <f>IF('1. Artikeldata Grund'!D14="","",'1. Artikeldata Grund'!D14)</f>
        <v/>
      </c>
      <c r="E14" s="285"/>
      <c r="F14" s="553"/>
      <c r="G14" s="363"/>
      <c r="H14" s="363"/>
      <c r="I14" s="363"/>
      <c r="J14" s="285"/>
      <c r="K14" s="362" t="s">
        <v>88</v>
      </c>
      <c r="L14" s="278"/>
      <c r="M14" s="288"/>
      <c r="N14" s="285"/>
      <c r="O14" s="362" t="s">
        <v>35</v>
      </c>
      <c r="P14" s="278"/>
      <c r="Q14" s="288"/>
      <c r="R14" s="285"/>
      <c r="S14" s="289" t="s">
        <v>35</v>
      </c>
      <c r="T14" s="278"/>
      <c r="U14" s="288"/>
      <c r="V14" s="285"/>
      <c r="W14" s="289" t="s">
        <v>35</v>
      </c>
      <c r="X14" s="278"/>
      <c r="Y14" s="288"/>
    </row>
    <row r="15" spans="1:39" s="7" customFormat="1" ht="12.75" x14ac:dyDescent="0.2">
      <c r="A15" s="104">
        <v>11</v>
      </c>
      <c r="B15" s="521">
        <f>'APH KIC KIA PC'!D15</f>
        <v>0</v>
      </c>
      <c r="C15" s="519" t="str">
        <f>IF('1. Artikeldata Grund'!$D15="","", '1. Artikeldata Grund'!$D15&amp;" - "&amp;'1. Artikeldata Grund'!$E15)</f>
        <v/>
      </c>
      <c r="D15" s="485" t="str">
        <f>IF('1. Artikeldata Grund'!D15="","",'1. Artikeldata Grund'!D15)</f>
        <v/>
      </c>
      <c r="E15" s="285"/>
      <c r="F15" s="553"/>
      <c r="G15" s="363"/>
      <c r="H15" s="363"/>
      <c r="I15" s="363"/>
      <c r="J15" s="285"/>
      <c r="K15" s="362" t="s">
        <v>88</v>
      </c>
      <c r="L15" s="278"/>
      <c r="M15" s="288"/>
      <c r="N15" s="285"/>
      <c r="O15" s="362" t="s">
        <v>35</v>
      </c>
      <c r="P15" s="278"/>
      <c r="Q15" s="288"/>
      <c r="R15" s="285"/>
      <c r="S15" s="289" t="s">
        <v>35</v>
      </c>
      <c r="T15" s="278"/>
      <c r="U15" s="288"/>
      <c r="V15" s="285"/>
      <c r="W15" s="289" t="s">
        <v>35</v>
      </c>
      <c r="X15" s="278"/>
      <c r="Y15" s="288"/>
    </row>
    <row r="16" spans="1:39" s="7" customFormat="1" ht="12.75" x14ac:dyDescent="0.2">
      <c r="A16" s="104">
        <v>12</v>
      </c>
      <c r="B16" s="521">
        <f>'APH KIC KIA PC'!D16</f>
        <v>0</v>
      </c>
      <c r="C16" s="519" t="str">
        <f>IF('1. Artikeldata Grund'!$D16="","", '1. Artikeldata Grund'!$D16&amp;" - "&amp;'1. Artikeldata Grund'!$E16)</f>
        <v/>
      </c>
      <c r="D16" s="485" t="str">
        <f>IF('1. Artikeldata Grund'!D16="","",'1. Artikeldata Grund'!D16)</f>
        <v/>
      </c>
      <c r="E16" s="285"/>
      <c r="F16" s="553"/>
      <c r="G16" s="363"/>
      <c r="H16" s="363"/>
      <c r="I16" s="363"/>
      <c r="J16" s="285"/>
      <c r="K16" s="362" t="s">
        <v>88</v>
      </c>
      <c r="L16" s="278"/>
      <c r="M16" s="288"/>
      <c r="N16" s="285"/>
      <c r="O16" s="362" t="s">
        <v>35</v>
      </c>
      <c r="P16" s="278"/>
      <c r="Q16" s="288"/>
      <c r="R16" s="285"/>
      <c r="S16" s="289" t="s">
        <v>35</v>
      </c>
      <c r="T16" s="278"/>
      <c r="U16" s="288"/>
      <c r="V16" s="285"/>
      <c r="W16" s="289" t="s">
        <v>35</v>
      </c>
      <c r="X16" s="278"/>
      <c r="Y16" s="288"/>
    </row>
    <row r="17" spans="1:33" s="7" customFormat="1" ht="12.75" x14ac:dyDescent="0.2">
      <c r="A17" s="104">
        <v>13</v>
      </c>
      <c r="B17" s="521">
        <f>'APH KIC KIA PC'!D17</f>
        <v>0</v>
      </c>
      <c r="C17" s="519" t="str">
        <f>IF('1. Artikeldata Grund'!$D17="","", '1. Artikeldata Grund'!$D17&amp;" - "&amp;'1. Artikeldata Grund'!$E17)</f>
        <v/>
      </c>
      <c r="D17" s="485" t="str">
        <f>IF('1. Artikeldata Grund'!D17="","",'1. Artikeldata Grund'!D17)</f>
        <v/>
      </c>
      <c r="E17" s="285"/>
      <c r="F17" s="553"/>
      <c r="G17" s="363"/>
      <c r="H17" s="363"/>
      <c r="I17" s="363"/>
      <c r="J17" s="285"/>
      <c r="K17" s="362" t="s">
        <v>88</v>
      </c>
      <c r="L17" s="278"/>
      <c r="M17" s="288"/>
      <c r="N17" s="285"/>
      <c r="O17" s="362" t="s">
        <v>35</v>
      </c>
      <c r="P17" s="278"/>
      <c r="Q17" s="288"/>
      <c r="R17" s="285"/>
      <c r="S17" s="289" t="s">
        <v>35</v>
      </c>
      <c r="T17" s="278"/>
      <c r="U17" s="288"/>
      <c r="V17" s="285"/>
      <c r="W17" s="289" t="s">
        <v>35</v>
      </c>
      <c r="X17" s="278"/>
      <c r="Y17" s="288"/>
    </row>
    <row r="18" spans="1:33" s="7" customFormat="1" ht="12.75" x14ac:dyDescent="0.2">
      <c r="A18" s="104">
        <v>14</v>
      </c>
      <c r="B18" s="521">
        <f>'APH KIC KIA PC'!D18</f>
        <v>0</v>
      </c>
      <c r="C18" s="519" t="str">
        <f>IF('1. Artikeldata Grund'!$D18="","", '1. Artikeldata Grund'!$D18&amp;" - "&amp;'1. Artikeldata Grund'!$E18)</f>
        <v/>
      </c>
      <c r="D18" s="485" t="str">
        <f>IF('1. Artikeldata Grund'!D18="","",'1. Artikeldata Grund'!D18)</f>
        <v/>
      </c>
      <c r="E18" s="285"/>
      <c r="F18" s="553"/>
      <c r="G18" s="363"/>
      <c r="H18" s="363"/>
      <c r="I18" s="363"/>
      <c r="J18" s="285"/>
      <c r="K18" s="362" t="s">
        <v>88</v>
      </c>
      <c r="L18" s="278"/>
      <c r="M18" s="288"/>
      <c r="N18" s="285"/>
      <c r="O18" s="362" t="s">
        <v>35</v>
      </c>
      <c r="P18" s="278"/>
      <c r="Q18" s="288"/>
      <c r="R18" s="285"/>
      <c r="S18" s="289" t="s">
        <v>35</v>
      </c>
      <c r="T18" s="278"/>
      <c r="U18" s="288"/>
      <c r="V18" s="285"/>
      <c r="W18" s="289" t="s">
        <v>35</v>
      </c>
      <c r="X18" s="278"/>
      <c r="Y18" s="288"/>
    </row>
    <row r="19" spans="1:33" s="7" customFormat="1" ht="12.75" x14ac:dyDescent="0.2">
      <c r="A19" s="104">
        <v>15</v>
      </c>
      <c r="B19" s="521">
        <f>'APH KIC KIA PC'!D19</f>
        <v>0</v>
      </c>
      <c r="C19" s="519" t="str">
        <f>IF('1. Artikeldata Grund'!$D19="","", '1. Artikeldata Grund'!$D19&amp;" - "&amp;'1. Artikeldata Grund'!$E19)</f>
        <v/>
      </c>
      <c r="D19" s="485" t="str">
        <f>IF('1. Artikeldata Grund'!D19="","",'1. Artikeldata Grund'!D19)</f>
        <v/>
      </c>
      <c r="E19" s="285"/>
      <c r="F19" s="553"/>
      <c r="G19" s="363"/>
      <c r="H19" s="363"/>
      <c r="I19" s="363"/>
      <c r="J19" s="285"/>
      <c r="K19" s="362" t="s">
        <v>88</v>
      </c>
      <c r="L19" s="278"/>
      <c r="M19" s="288"/>
      <c r="N19" s="285"/>
      <c r="O19" s="362" t="s">
        <v>35</v>
      </c>
      <c r="P19" s="278"/>
      <c r="Q19" s="288"/>
      <c r="R19" s="285"/>
      <c r="S19" s="289" t="s">
        <v>35</v>
      </c>
      <c r="T19" s="278"/>
      <c r="U19" s="288"/>
      <c r="V19" s="285"/>
      <c r="W19" s="289" t="s">
        <v>35</v>
      </c>
      <c r="X19" s="278"/>
      <c r="Y19" s="288"/>
    </row>
    <row r="20" spans="1:33" s="7" customFormat="1" ht="12.75" x14ac:dyDescent="0.2">
      <c r="A20" s="104">
        <v>16</v>
      </c>
      <c r="B20" s="521">
        <f>'APH KIC KIA PC'!D20</f>
        <v>0</v>
      </c>
      <c r="C20" s="519" t="str">
        <f>IF('1. Artikeldata Grund'!$D20="","", '1. Artikeldata Grund'!$D20&amp;" - "&amp;'1. Artikeldata Grund'!$E20)</f>
        <v/>
      </c>
      <c r="D20" s="485" t="str">
        <f>IF('1. Artikeldata Grund'!D20="","",'1. Artikeldata Grund'!D20)</f>
        <v/>
      </c>
      <c r="E20" s="285"/>
      <c r="F20" s="553"/>
      <c r="G20" s="363"/>
      <c r="H20" s="363"/>
      <c r="I20" s="363"/>
      <c r="J20" s="285"/>
      <c r="K20" s="362" t="s">
        <v>88</v>
      </c>
      <c r="L20" s="278"/>
      <c r="M20" s="288"/>
      <c r="N20" s="285"/>
      <c r="O20" s="362" t="s">
        <v>35</v>
      </c>
      <c r="P20" s="278"/>
      <c r="Q20" s="288"/>
      <c r="R20" s="285"/>
      <c r="S20" s="289" t="s">
        <v>35</v>
      </c>
      <c r="T20" s="278"/>
      <c r="U20" s="288"/>
      <c r="V20" s="285"/>
      <c r="W20" s="289" t="s">
        <v>35</v>
      </c>
      <c r="X20" s="278"/>
      <c r="Y20" s="288"/>
      <c r="AB20" s="545" t="s">
        <v>93</v>
      </c>
      <c r="AD20" s="544" t="s">
        <v>94</v>
      </c>
      <c r="AF20" s="544"/>
      <c r="AG20" s="546" t="s">
        <v>95</v>
      </c>
    </row>
    <row r="21" spans="1:33" s="7" customFormat="1" ht="12.75" x14ac:dyDescent="0.2">
      <c r="A21" s="104">
        <v>17</v>
      </c>
      <c r="B21" s="521">
        <f>'APH KIC KIA PC'!D21</f>
        <v>0</v>
      </c>
      <c r="C21" s="519" t="str">
        <f>IF('1. Artikeldata Grund'!$D21="","", '1. Artikeldata Grund'!$D21&amp;" - "&amp;'1. Artikeldata Grund'!$E21)</f>
        <v/>
      </c>
      <c r="D21" s="485" t="str">
        <f>IF('1. Artikeldata Grund'!D21="","",'1. Artikeldata Grund'!D21)</f>
        <v/>
      </c>
      <c r="E21" s="285"/>
      <c r="F21" s="553"/>
      <c r="G21" s="363"/>
      <c r="H21" s="363"/>
      <c r="I21" s="363"/>
      <c r="J21" s="285"/>
      <c r="K21" s="362" t="s">
        <v>88</v>
      </c>
      <c r="L21" s="278"/>
      <c r="M21" s="288"/>
      <c r="N21" s="285"/>
      <c r="O21" s="362" t="s">
        <v>35</v>
      </c>
      <c r="P21" s="278"/>
      <c r="Q21" s="288"/>
      <c r="R21" s="285"/>
      <c r="S21" s="289" t="s">
        <v>35</v>
      </c>
      <c r="T21" s="278"/>
      <c r="U21" s="288"/>
      <c r="V21" s="285"/>
      <c r="W21" s="289" t="s">
        <v>35</v>
      </c>
      <c r="X21" s="278"/>
      <c r="Y21" s="288"/>
    </row>
    <row r="22" spans="1:33" s="7" customFormat="1" ht="12.75" x14ac:dyDescent="0.2">
      <c r="A22" s="104">
        <v>18</v>
      </c>
      <c r="B22" s="521">
        <f>'APH KIC KIA PC'!D22</f>
        <v>0</v>
      </c>
      <c r="C22" s="519" t="str">
        <f>IF('1. Artikeldata Grund'!$D22="","", '1. Artikeldata Grund'!$D22&amp;" - "&amp;'1. Artikeldata Grund'!$E22)</f>
        <v/>
      </c>
      <c r="D22" s="485" t="str">
        <f>IF('1. Artikeldata Grund'!D22="","",'1. Artikeldata Grund'!D22)</f>
        <v/>
      </c>
      <c r="E22" s="285"/>
      <c r="F22" s="553"/>
      <c r="G22" s="363"/>
      <c r="H22" s="363"/>
      <c r="I22" s="363"/>
      <c r="J22" s="285"/>
      <c r="K22" s="362" t="s">
        <v>88</v>
      </c>
      <c r="L22" s="278"/>
      <c r="M22" s="288"/>
      <c r="N22" s="285"/>
      <c r="O22" s="362" t="s">
        <v>35</v>
      </c>
      <c r="P22" s="278"/>
      <c r="Q22" s="288"/>
      <c r="R22" s="285"/>
      <c r="S22" s="289" t="s">
        <v>35</v>
      </c>
      <c r="T22" s="278"/>
      <c r="U22" s="288"/>
      <c r="V22" s="285"/>
      <c r="W22" s="289" t="s">
        <v>35</v>
      </c>
      <c r="X22" s="278"/>
      <c r="Y22" s="288"/>
    </row>
    <row r="23" spans="1:33" s="7" customFormat="1" ht="12.75" x14ac:dyDescent="0.2">
      <c r="A23" s="104">
        <v>19</v>
      </c>
      <c r="B23" s="521">
        <f>'APH KIC KIA PC'!D23</f>
        <v>0</v>
      </c>
      <c r="C23" s="519" t="str">
        <f>IF('1. Artikeldata Grund'!$D23="","", '1. Artikeldata Grund'!$D23&amp;" - "&amp;'1. Artikeldata Grund'!$E23)</f>
        <v/>
      </c>
      <c r="D23" s="485" t="str">
        <f>IF('1. Artikeldata Grund'!D23="","",'1. Artikeldata Grund'!D23)</f>
        <v/>
      </c>
      <c r="E23" s="285"/>
      <c r="F23" s="553"/>
      <c r="G23" s="363"/>
      <c r="H23" s="363"/>
      <c r="I23" s="363"/>
      <c r="J23" s="285"/>
      <c r="K23" s="362" t="s">
        <v>88</v>
      </c>
      <c r="L23" s="278"/>
      <c r="M23" s="288"/>
      <c r="N23" s="285"/>
      <c r="O23" s="362" t="s">
        <v>35</v>
      </c>
      <c r="P23" s="278"/>
      <c r="Q23" s="288"/>
      <c r="R23" s="285"/>
      <c r="S23" s="289" t="s">
        <v>35</v>
      </c>
      <c r="T23" s="278"/>
      <c r="U23" s="288"/>
      <c r="V23" s="285"/>
      <c r="W23" s="289" t="s">
        <v>35</v>
      </c>
      <c r="X23" s="278"/>
      <c r="Y23" s="288"/>
    </row>
    <row r="24" spans="1:33" s="7" customFormat="1" ht="12.75" x14ac:dyDescent="0.2">
      <c r="A24" s="104">
        <v>20</v>
      </c>
      <c r="B24" s="521">
        <f>'APH KIC KIA PC'!D24</f>
        <v>0</v>
      </c>
      <c r="C24" s="519" t="str">
        <f>IF('1. Artikeldata Grund'!$D24="","", '1. Artikeldata Grund'!$D24&amp;" - "&amp;'1. Artikeldata Grund'!$E24)</f>
        <v/>
      </c>
      <c r="D24" s="485" t="str">
        <f>IF('1. Artikeldata Grund'!D24="","",'1. Artikeldata Grund'!D24)</f>
        <v/>
      </c>
      <c r="E24" s="285"/>
      <c r="F24" s="553"/>
      <c r="G24" s="363"/>
      <c r="H24" s="363"/>
      <c r="I24" s="363"/>
      <c r="J24" s="285"/>
      <c r="K24" s="362" t="s">
        <v>88</v>
      </c>
      <c r="L24" s="278"/>
      <c r="M24" s="288"/>
      <c r="N24" s="285"/>
      <c r="O24" s="362" t="s">
        <v>35</v>
      </c>
      <c r="P24" s="278"/>
      <c r="Q24" s="288"/>
      <c r="R24" s="285"/>
      <c r="S24" s="289" t="s">
        <v>35</v>
      </c>
      <c r="T24" s="278"/>
      <c r="U24" s="288"/>
      <c r="V24" s="285"/>
      <c r="W24" s="289" t="s">
        <v>35</v>
      </c>
      <c r="X24" s="278"/>
      <c r="Y24" s="288"/>
    </row>
    <row r="25" spans="1:33" s="7" customFormat="1" ht="12.75" x14ac:dyDescent="0.2">
      <c r="A25" s="104">
        <v>21</v>
      </c>
      <c r="B25" s="521">
        <f>'APH KIC KIA PC'!D25</f>
        <v>0</v>
      </c>
      <c r="C25" s="519" t="str">
        <f>IF('1. Artikeldata Grund'!$D25="","", '1. Artikeldata Grund'!$D25&amp;" - "&amp;'1. Artikeldata Grund'!$E25)</f>
        <v/>
      </c>
      <c r="D25" s="485" t="str">
        <f>IF('1. Artikeldata Grund'!D25="","",'1. Artikeldata Grund'!D25)</f>
        <v/>
      </c>
      <c r="E25" s="285"/>
      <c r="F25" s="553"/>
      <c r="G25" s="363"/>
      <c r="H25" s="363"/>
      <c r="I25" s="363"/>
      <c r="J25" s="285"/>
      <c r="K25" s="362" t="s">
        <v>88</v>
      </c>
      <c r="L25" s="278"/>
      <c r="M25" s="288"/>
      <c r="N25" s="285"/>
      <c r="O25" s="362" t="s">
        <v>35</v>
      </c>
      <c r="P25" s="278"/>
      <c r="Q25" s="288"/>
      <c r="R25" s="285"/>
      <c r="S25" s="289" t="s">
        <v>35</v>
      </c>
      <c r="T25" s="278"/>
      <c r="U25" s="288"/>
      <c r="V25" s="285"/>
      <c r="W25" s="289" t="s">
        <v>35</v>
      </c>
      <c r="X25" s="278"/>
      <c r="Y25" s="288"/>
    </row>
    <row r="26" spans="1:33" s="7" customFormat="1" ht="12.75" x14ac:dyDescent="0.2">
      <c r="A26" s="104">
        <v>22</v>
      </c>
      <c r="B26" s="521">
        <f>'APH KIC KIA PC'!D26</f>
        <v>0</v>
      </c>
      <c r="C26" s="519" t="str">
        <f>IF('1. Artikeldata Grund'!$D26="","", '1. Artikeldata Grund'!$D26&amp;" - "&amp;'1. Artikeldata Grund'!$E26)</f>
        <v/>
      </c>
      <c r="D26" s="485" t="str">
        <f>IF('1. Artikeldata Grund'!D26="","",'1. Artikeldata Grund'!D26)</f>
        <v/>
      </c>
      <c r="E26" s="285"/>
      <c r="F26" s="553"/>
      <c r="G26" s="363"/>
      <c r="H26" s="363"/>
      <c r="I26" s="363"/>
      <c r="J26" s="285"/>
      <c r="K26" s="362" t="s">
        <v>88</v>
      </c>
      <c r="L26" s="278"/>
      <c r="M26" s="288"/>
      <c r="N26" s="285"/>
      <c r="O26" s="362" t="s">
        <v>35</v>
      </c>
      <c r="P26" s="278"/>
      <c r="Q26" s="288"/>
      <c r="R26" s="285"/>
      <c r="S26" s="289" t="s">
        <v>35</v>
      </c>
      <c r="T26" s="278"/>
      <c r="U26" s="288"/>
      <c r="V26" s="285"/>
      <c r="W26" s="289" t="s">
        <v>35</v>
      </c>
      <c r="X26" s="278"/>
      <c r="Y26" s="288"/>
    </row>
    <row r="27" spans="1:33" s="7" customFormat="1" ht="12.75" x14ac:dyDescent="0.2">
      <c r="A27" s="104">
        <v>23</v>
      </c>
      <c r="B27" s="521">
        <f>'APH KIC KIA PC'!D27</f>
        <v>0</v>
      </c>
      <c r="C27" s="519" t="str">
        <f>IF('1. Artikeldata Grund'!$D27="","", '1. Artikeldata Grund'!$D27&amp;" - "&amp;'1. Artikeldata Grund'!$E27)</f>
        <v/>
      </c>
      <c r="D27" s="485" t="str">
        <f>IF('1. Artikeldata Grund'!D27="","",'1. Artikeldata Grund'!D27)</f>
        <v/>
      </c>
      <c r="E27" s="285"/>
      <c r="F27" s="553"/>
      <c r="G27" s="363"/>
      <c r="H27" s="363"/>
      <c r="I27" s="363"/>
      <c r="J27" s="285"/>
      <c r="K27" s="362" t="s">
        <v>88</v>
      </c>
      <c r="L27" s="278"/>
      <c r="M27" s="288"/>
      <c r="N27" s="285"/>
      <c r="O27" s="362" t="s">
        <v>35</v>
      </c>
      <c r="P27" s="278"/>
      <c r="Q27" s="288"/>
      <c r="R27" s="285"/>
      <c r="S27" s="289" t="s">
        <v>35</v>
      </c>
      <c r="T27" s="278"/>
      <c r="U27" s="288"/>
      <c r="V27" s="285"/>
      <c r="W27" s="289" t="s">
        <v>35</v>
      </c>
      <c r="X27" s="278"/>
      <c r="Y27" s="288"/>
    </row>
    <row r="28" spans="1:33" s="7" customFormat="1" ht="12.75" x14ac:dyDescent="0.2">
      <c r="A28" s="104">
        <v>24</v>
      </c>
      <c r="B28" s="521">
        <f>'APH KIC KIA PC'!D28</f>
        <v>0</v>
      </c>
      <c r="C28" s="519" t="str">
        <f>IF('1. Artikeldata Grund'!$D28="","", '1. Artikeldata Grund'!$D28&amp;" - "&amp;'1. Artikeldata Grund'!$E28)</f>
        <v/>
      </c>
      <c r="D28" s="485" t="str">
        <f>IF('1. Artikeldata Grund'!D28="","",'1. Artikeldata Grund'!D28)</f>
        <v/>
      </c>
      <c r="E28" s="285"/>
      <c r="F28" s="553"/>
      <c r="G28" s="363"/>
      <c r="H28" s="363"/>
      <c r="I28" s="363"/>
      <c r="J28" s="285"/>
      <c r="K28" s="362" t="s">
        <v>88</v>
      </c>
      <c r="L28" s="278"/>
      <c r="M28" s="288"/>
      <c r="N28" s="285"/>
      <c r="O28" s="362" t="s">
        <v>35</v>
      </c>
      <c r="P28" s="278"/>
      <c r="Q28" s="288"/>
      <c r="R28" s="285"/>
      <c r="S28" s="289" t="s">
        <v>35</v>
      </c>
      <c r="T28" s="278"/>
      <c r="U28" s="288"/>
      <c r="V28" s="285"/>
      <c r="W28" s="289" t="s">
        <v>35</v>
      </c>
      <c r="X28" s="278"/>
      <c r="Y28" s="288"/>
    </row>
    <row r="29" spans="1:33" s="7" customFormat="1" ht="12.75" x14ac:dyDescent="0.2">
      <c r="A29" s="104">
        <v>25</v>
      </c>
      <c r="B29" s="521">
        <f>'APH KIC KIA PC'!D29</f>
        <v>0</v>
      </c>
      <c r="C29" s="519" t="str">
        <f>IF('1. Artikeldata Grund'!$D29="","", '1. Artikeldata Grund'!$D29&amp;" - "&amp;'1. Artikeldata Grund'!$E29)</f>
        <v/>
      </c>
      <c r="D29" s="485" t="str">
        <f>IF('1. Artikeldata Grund'!D29="","",'1. Artikeldata Grund'!D29)</f>
        <v/>
      </c>
      <c r="E29" s="285"/>
      <c r="F29" s="553"/>
      <c r="G29" s="363"/>
      <c r="H29" s="363"/>
      <c r="I29" s="363"/>
      <c r="J29" s="285"/>
      <c r="K29" s="362" t="s">
        <v>88</v>
      </c>
      <c r="L29" s="278"/>
      <c r="M29" s="288"/>
      <c r="N29" s="285"/>
      <c r="O29" s="362" t="s">
        <v>35</v>
      </c>
      <c r="P29" s="278"/>
      <c r="Q29" s="288"/>
      <c r="R29" s="285"/>
      <c r="S29" s="289" t="s">
        <v>35</v>
      </c>
      <c r="T29" s="278"/>
      <c r="U29" s="288"/>
      <c r="V29" s="285"/>
      <c r="W29" s="289" t="s">
        <v>35</v>
      </c>
      <c r="X29" s="278"/>
      <c r="Y29" s="288"/>
    </row>
    <row r="30" spans="1:33" s="7" customFormat="1" ht="12.75" x14ac:dyDescent="0.2">
      <c r="A30" s="104">
        <v>26</v>
      </c>
      <c r="B30" s="521">
        <f>'APH KIC KIA PC'!D30</f>
        <v>0</v>
      </c>
      <c r="C30" s="519" t="str">
        <f>IF('1. Artikeldata Grund'!$D30="","", '1. Artikeldata Grund'!$D30&amp;" - "&amp;'1. Artikeldata Grund'!$E30)</f>
        <v/>
      </c>
      <c r="D30" s="485" t="str">
        <f>IF('1. Artikeldata Grund'!D30="","",'1. Artikeldata Grund'!D30)</f>
        <v/>
      </c>
      <c r="E30" s="285"/>
      <c r="F30" s="553"/>
      <c r="G30" s="363"/>
      <c r="H30" s="363"/>
      <c r="I30" s="363"/>
      <c r="J30" s="285"/>
      <c r="K30" s="362" t="s">
        <v>88</v>
      </c>
      <c r="L30" s="278"/>
      <c r="M30" s="288"/>
      <c r="N30" s="285"/>
      <c r="O30" s="362" t="s">
        <v>35</v>
      </c>
      <c r="P30" s="278"/>
      <c r="Q30" s="288"/>
      <c r="R30" s="285"/>
      <c r="S30" s="289" t="s">
        <v>35</v>
      </c>
      <c r="T30" s="278"/>
      <c r="U30" s="288"/>
      <c r="V30" s="285"/>
      <c r="W30" s="289" t="s">
        <v>35</v>
      </c>
      <c r="X30" s="278"/>
      <c r="Y30" s="288"/>
    </row>
    <row r="31" spans="1:33" s="7" customFormat="1" ht="12.75" x14ac:dyDescent="0.2">
      <c r="A31" s="104">
        <v>27</v>
      </c>
      <c r="B31" s="521">
        <f>'APH KIC KIA PC'!D31</f>
        <v>0</v>
      </c>
      <c r="C31" s="519" t="str">
        <f>IF('1. Artikeldata Grund'!$D31="","", '1. Artikeldata Grund'!$D31&amp;" - "&amp;'1. Artikeldata Grund'!$E31)</f>
        <v/>
      </c>
      <c r="D31" s="485" t="str">
        <f>IF('1. Artikeldata Grund'!D31="","",'1. Artikeldata Grund'!D31)</f>
        <v/>
      </c>
      <c r="E31" s="285"/>
      <c r="F31" s="553"/>
      <c r="G31" s="363"/>
      <c r="H31" s="363"/>
      <c r="I31" s="363"/>
      <c r="J31" s="285"/>
      <c r="K31" s="362" t="s">
        <v>88</v>
      </c>
      <c r="L31" s="278"/>
      <c r="M31" s="288"/>
      <c r="N31" s="285"/>
      <c r="O31" s="362" t="s">
        <v>35</v>
      </c>
      <c r="P31" s="278"/>
      <c r="Q31" s="288"/>
      <c r="R31" s="285"/>
      <c r="S31" s="289" t="s">
        <v>35</v>
      </c>
      <c r="T31" s="278"/>
      <c r="U31" s="288"/>
      <c r="V31" s="285"/>
      <c r="W31" s="289" t="s">
        <v>35</v>
      </c>
      <c r="X31" s="278"/>
      <c r="Y31" s="288"/>
    </row>
    <row r="32" spans="1:33" s="7" customFormat="1" ht="12.75" x14ac:dyDescent="0.2">
      <c r="A32" s="104">
        <v>28</v>
      </c>
      <c r="B32" s="521">
        <f>'APH KIC KIA PC'!D32</f>
        <v>0</v>
      </c>
      <c r="C32" s="519" t="str">
        <f>IF('1. Artikeldata Grund'!$D32="","", '1. Artikeldata Grund'!$D32&amp;" - "&amp;'1. Artikeldata Grund'!$E32)</f>
        <v/>
      </c>
      <c r="D32" s="485" t="str">
        <f>IF('1. Artikeldata Grund'!D32="","",'1. Artikeldata Grund'!D32)</f>
        <v/>
      </c>
      <c r="E32" s="285"/>
      <c r="F32" s="553"/>
      <c r="G32" s="363"/>
      <c r="H32" s="363"/>
      <c r="I32" s="363"/>
      <c r="J32" s="285"/>
      <c r="K32" s="362" t="s">
        <v>88</v>
      </c>
      <c r="L32" s="278"/>
      <c r="M32" s="288"/>
      <c r="N32" s="285"/>
      <c r="O32" s="362" t="s">
        <v>35</v>
      </c>
      <c r="P32" s="278"/>
      <c r="Q32" s="288"/>
      <c r="R32" s="285"/>
      <c r="S32" s="289" t="s">
        <v>35</v>
      </c>
      <c r="T32" s="278"/>
      <c r="U32" s="288"/>
      <c r="V32" s="285"/>
      <c r="W32" s="289" t="s">
        <v>35</v>
      </c>
      <c r="X32" s="278"/>
      <c r="Y32" s="288"/>
    </row>
    <row r="33" spans="1:35" s="7" customFormat="1" ht="12.75" x14ac:dyDescent="0.2">
      <c r="A33" s="104">
        <v>29</v>
      </c>
      <c r="B33" s="521">
        <f>'APH KIC KIA PC'!D33</f>
        <v>0</v>
      </c>
      <c r="C33" s="519" t="str">
        <f>IF('1. Artikeldata Grund'!$D33="","", '1. Artikeldata Grund'!$D33&amp;" - "&amp;'1. Artikeldata Grund'!$E33)</f>
        <v/>
      </c>
      <c r="D33" s="485" t="str">
        <f>IF('1. Artikeldata Grund'!D33="","",'1. Artikeldata Grund'!D33)</f>
        <v/>
      </c>
      <c r="E33" s="285"/>
      <c r="F33" s="553"/>
      <c r="G33" s="363"/>
      <c r="H33" s="363"/>
      <c r="I33" s="363"/>
      <c r="J33" s="285"/>
      <c r="K33" s="362" t="s">
        <v>88</v>
      </c>
      <c r="L33" s="278"/>
      <c r="M33" s="288"/>
      <c r="N33" s="285"/>
      <c r="O33" s="362" t="s">
        <v>35</v>
      </c>
      <c r="P33" s="278"/>
      <c r="Q33" s="288"/>
      <c r="R33" s="285"/>
      <c r="S33" s="289" t="s">
        <v>35</v>
      </c>
      <c r="T33" s="278"/>
      <c r="U33" s="288"/>
      <c r="V33" s="285"/>
      <c r="W33" s="289" t="s">
        <v>35</v>
      </c>
      <c r="X33" s="278"/>
      <c r="Y33" s="288"/>
    </row>
    <row r="34" spans="1:35" s="7" customFormat="1" ht="12.75" x14ac:dyDescent="0.2">
      <c r="A34" s="104">
        <v>30</v>
      </c>
      <c r="B34" s="521">
        <f>'APH KIC KIA PC'!D34</f>
        <v>0</v>
      </c>
      <c r="C34" s="519" t="str">
        <f>IF('1. Artikeldata Grund'!$D34="","", '1. Artikeldata Grund'!$D34&amp;" - "&amp;'1. Artikeldata Grund'!$E34)</f>
        <v/>
      </c>
      <c r="D34" s="485" t="str">
        <f>IF('1. Artikeldata Grund'!D34="","",'1. Artikeldata Grund'!D34)</f>
        <v/>
      </c>
      <c r="E34" s="285"/>
      <c r="F34" s="553"/>
      <c r="G34" s="363"/>
      <c r="H34" s="363"/>
      <c r="I34" s="363"/>
      <c r="J34" s="285"/>
      <c r="K34" s="362" t="s">
        <v>88</v>
      </c>
      <c r="L34" s="278"/>
      <c r="M34" s="288"/>
      <c r="N34" s="285"/>
      <c r="O34" s="362" t="s">
        <v>35</v>
      </c>
      <c r="P34" s="278"/>
      <c r="Q34" s="288"/>
      <c r="R34" s="285"/>
      <c r="S34" s="289" t="s">
        <v>35</v>
      </c>
      <c r="T34" s="278"/>
      <c r="U34" s="288"/>
      <c r="V34" s="285"/>
      <c r="W34" s="289" t="s">
        <v>35</v>
      </c>
      <c r="X34" s="278"/>
      <c r="Y34" s="288"/>
    </row>
    <row r="35" spans="1:35" s="7" customFormat="1" ht="12.75" x14ac:dyDescent="0.2">
      <c r="A35" s="104">
        <v>31</v>
      </c>
      <c r="B35" s="521">
        <f>'APH KIC KIA PC'!D35</f>
        <v>0</v>
      </c>
      <c r="C35" s="519" t="str">
        <f>IF('1. Artikeldata Grund'!$D35="","", '1. Artikeldata Grund'!$D35&amp;" - "&amp;'1. Artikeldata Grund'!$E35)</f>
        <v/>
      </c>
      <c r="D35" s="485" t="str">
        <f>IF('1. Artikeldata Grund'!D35="","",'1. Artikeldata Grund'!D35)</f>
        <v/>
      </c>
      <c r="E35" s="285"/>
      <c r="F35" s="553"/>
      <c r="G35" s="363"/>
      <c r="H35" s="363"/>
      <c r="I35" s="363"/>
      <c r="J35" s="285"/>
      <c r="K35" s="362" t="s">
        <v>88</v>
      </c>
      <c r="L35" s="278"/>
      <c r="M35" s="288"/>
      <c r="N35" s="285"/>
      <c r="O35" s="362" t="s">
        <v>35</v>
      </c>
      <c r="P35" s="278"/>
      <c r="Q35" s="288"/>
      <c r="R35" s="285"/>
      <c r="S35" s="289" t="s">
        <v>35</v>
      </c>
      <c r="T35" s="278"/>
      <c r="U35" s="288"/>
      <c r="V35" s="285"/>
      <c r="W35" s="289" t="s">
        <v>35</v>
      </c>
      <c r="X35" s="278"/>
      <c r="Y35" s="288"/>
    </row>
    <row r="36" spans="1:35" s="7" customFormat="1" ht="12.75" x14ac:dyDescent="0.2">
      <c r="A36" s="104">
        <v>32</v>
      </c>
      <c r="B36" s="521">
        <f>'APH KIC KIA PC'!D36</f>
        <v>0</v>
      </c>
      <c r="C36" s="519" t="str">
        <f>IF('1. Artikeldata Grund'!$D36="","", '1. Artikeldata Grund'!$D36&amp;" - "&amp;'1. Artikeldata Grund'!$E36)</f>
        <v/>
      </c>
      <c r="D36" s="485" t="str">
        <f>IF('1. Artikeldata Grund'!D36="","",'1. Artikeldata Grund'!D36)</f>
        <v/>
      </c>
      <c r="E36" s="285"/>
      <c r="F36" s="553"/>
      <c r="G36" s="363"/>
      <c r="H36" s="363"/>
      <c r="I36" s="363"/>
      <c r="J36" s="285"/>
      <c r="K36" s="362" t="s">
        <v>88</v>
      </c>
      <c r="L36" s="278"/>
      <c r="M36" s="288"/>
      <c r="N36" s="285"/>
      <c r="O36" s="362" t="s">
        <v>35</v>
      </c>
      <c r="P36" s="278"/>
      <c r="Q36" s="288"/>
      <c r="R36" s="285"/>
      <c r="S36" s="289" t="s">
        <v>35</v>
      </c>
      <c r="T36" s="278"/>
      <c r="U36" s="288"/>
      <c r="V36" s="285"/>
      <c r="W36" s="289" t="s">
        <v>35</v>
      </c>
      <c r="X36" s="278"/>
      <c r="Y36" s="288"/>
    </row>
    <row r="37" spans="1:35" s="7" customFormat="1" ht="12.75" x14ac:dyDescent="0.2">
      <c r="A37" s="104">
        <v>33</v>
      </c>
      <c r="B37" s="521">
        <f>'APH KIC KIA PC'!D37</f>
        <v>0</v>
      </c>
      <c r="C37" s="519" t="str">
        <f>IF('1. Artikeldata Grund'!$D37="","", '1. Artikeldata Grund'!$D37&amp;" - "&amp;'1. Artikeldata Grund'!$E37)</f>
        <v/>
      </c>
      <c r="D37" s="485" t="str">
        <f>IF('1. Artikeldata Grund'!D37="","",'1. Artikeldata Grund'!D37)</f>
        <v/>
      </c>
      <c r="E37" s="285"/>
      <c r="F37" s="553"/>
      <c r="G37" s="363"/>
      <c r="H37" s="363"/>
      <c r="I37" s="363"/>
      <c r="J37" s="285"/>
      <c r="K37" s="362" t="s">
        <v>88</v>
      </c>
      <c r="L37" s="278"/>
      <c r="M37" s="288"/>
      <c r="N37" s="285"/>
      <c r="O37" s="362" t="s">
        <v>35</v>
      </c>
      <c r="P37" s="278"/>
      <c r="Q37" s="288"/>
      <c r="R37" s="285"/>
      <c r="S37" s="289" t="s">
        <v>35</v>
      </c>
      <c r="T37" s="278"/>
      <c r="U37" s="288"/>
      <c r="V37" s="285"/>
      <c r="W37" s="289" t="s">
        <v>35</v>
      </c>
      <c r="X37" s="278"/>
      <c r="Y37" s="288"/>
      <c r="AB37" s="7" t="s">
        <v>93</v>
      </c>
      <c r="AD37" s="544" t="s">
        <v>94</v>
      </c>
      <c r="AF37" s="7" t="s">
        <v>96</v>
      </c>
      <c r="AI37" s="544" t="s">
        <v>97</v>
      </c>
    </row>
    <row r="38" spans="1:35" s="7" customFormat="1" ht="12.75" x14ac:dyDescent="0.2">
      <c r="A38" s="104">
        <v>34</v>
      </c>
      <c r="B38" s="521">
        <f>'APH KIC KIA PC'!D38</f>
        <v>0</v>
      </c>
      <c r="C38" s="519" t="str">
        <f>IF('1. Artikeldata Grund'!$D38="","", '1. Artikeldata Grund'!$D38&amp;" - "&amp;'1. Artikeldata Grund'!$E38)</f>
        <v/>
      </c>
      <c r="D38" s="485" t="str">
        <f>IF('1. Artikeldata Grund'!D38="","",'1. Artikeldata Grund'!D38)</f>
        <v/>
      </c>
      <c r="E38" s="285"/>
      <c r="F38" s="553"/>
      <c r="G38" s="363"/>
      <c r="H38" s="363"/>
      <c r="I38" s="363"/>
      <c r="J38" s="285"/>
      <c r="K38" s="362" t="s">
        <v>88</v>
      </c>
      <c r="L38" s="278"/>
      <c r="M38" s="288"/>
      <c r="N38" s="285"/>
      <c r="O38" s="362" t="s">
        <v>35</v>
      </c>
      <c r="P38" s="278"/>
      <c r="Q38" s="288"/>
      <c r="R38" s="285"/>
      <c r="S38" s="289" t="s">
        <v>35</v>
      </c>
      <c r="T38" s="278"/>
      <c r="U38" s="288"/>
      <c r="V38" s="285"/>
      <c r="W38" s="289" t="s">
        <v>35</v>
      </c>
      <c r="X38" s="278"/>
      <c r="Y38" s="288"/>
    </row>
    <row r="39" spans="1:35" s="7" customFormat="1" ht="12.75" x14ac:dyDescent="0.2">
      <c r="A39" s="104">
        <v>35</v>
      </c>
      <c r="B39" s="521">
        <f>'APH KIC KIA PC'!D39</f>
        <v>0</v>
      </c>
      <c r="C39" s="519" t="str">
        <f>IF('1. Artikeldata Grund'!$D39="","", '1. Artikeldata Grund'!$D39&amp;" - "&amp;'1. Artikeldata Grund'!$E39)</f>
        <v/>
      </c>
      <c r="D39" s="485" t="str">
        <f>IF('1. Artikeldata Grund'!D39="","",'1. Artikeldata Grund'!D39)</f>
        <v/>
      </c>
      <c r="E39" s="285"/>
      <c r="F39" s="553"/>
      <c r="G39" s="363"/>
      <c r="H39" s="363"/>
      <c r="I39" s="363"/>
      <c r="J39" s="285"/>
      <c r="K39" s="362" t="s">
        <v>88</v>
      </c>
      <c r="L39" s="278"/>
      <c r="M39" s="288"/>
      <c r="N39" s="285"/>
      <c r="O39" s="362" t="s">
        <v>35</v>
      </c>
      <c r="P39" s="278"/>
      <c r="Q39" s="288"/>
      <c r="R39" s="285"/>
      <c r="S39" s="289" t="s">
        <v>35</v>
      </c>
      <c r="T39" s="278"/>
      <c r="U39" s="288"/>
      <c r="V39" s="285"/>
      <c r="W39" s="289" t="s">
        <v>35</v>
      </c>
      <c r="X39" s="278"/>
      <c r="Y39" s="288"/>
    </row>
    <row r="40" spans="1:35" s="7" customFormat="1" ht="12.75" x14ac:dyDescent="0.2">
      <c r="A40" s="104">
        <v>36</v>
      </c>
      <c r="B40" s="521">
        <f>'APH KIC KIA PC'!D40</f>
        <v>0</v>
      </c>
      <c r="C40" s="519" t="str">
        <f>IF('1. Artikeldata Grund'!$D40="","", '1. Artikeldata Grund'!$D40&amp;" - "&amp;'1. Artikeldata Grund'!$E40)</f>
        <v/>
      </c>
      <c r="D40" s="485" t="str">
        <f>IF('1. Artikeldata Grund'!D40="","",'1. Artikeldata Grund'!D40)</f>
        <v/>
      </c>
      <c r="E40" s="285"/>
      <c r="F40" s="553"/>
      <c r="G40" s="363"/>
      <c r="H40" s="363"/>
      <c r="I40" s="363"/>
      <c r="J40" s="285"/>
      <c r="K40" s="362" t="s">
        <v>88</v>
      </c>
      <c r="L40" s="278"/>
      <c r="M40" s="288"/>
      <c r="N40" s="285"/>
      <c r="O40" s="362" t="s">
        <v>35</v>
      </c>
      <c r="P40" s="278"/>
      <c r="Q40" s="288"/>
      <c r="R40" s="285"/>
      <c r="S40" s="289" t="s">
        <v>35</v>
      </c>
      <c r="T40" s="278"/>
      <c r="U40" s="288"/>
      <c r="V40" s="285"/>
      <c r="W40" s="289" t="s">
        <v>35</v>
      </c>
      <c r="X40" s="278"/>
      <c r="Y40" s="288"/>
    </row>
    <row r="41" spans="1:35" s="7" customFormat="1" ht="12.75" x14ac:dyDescent="0.2">
      <c r="A41" s="104">
        <v>37</v>
      </c>
      <c r="B41" s="521">
        <f>'APH KIC KIA PC'!D41</f>
        <v>0</v>
      </c>
      <c r="C41" s="519" t="str">
        <f>IF('1. Artikeldata Grund'!$D41="","", '1. Artikeldata Grund'!$D41&amp;" - "&amp;'1. Artikeldata Grund'!$E41)</f>
        <v/>
      </c>
      <c r="D41" s="485" t="str">
        <f>IF('1. Artikeldata Grund'!D41="","",'1. Artikeldata Grund'!D41)</f>
        <v/>
      </c>
      <c r="E41" s="285"/>
      <c r="F41" s="553"/>
      <c r="G41" s="363"/>
      <c r="H41" s="363"/>
      <c r="I41" s="363"/>
      <c r="J41" s="285"/>
      <c r="K41" s="362" t="s">
        <v>88</v>
      </c>
      <c r="L41" s="278"/>
      <c r="M41" s="288"/>
      <c r="N41" s="285"/>
      <c r="O41" s="362" t="s">
        <v>35</v>
      </c>
      <c r="P41" s="278"/>
      <c r="Q41" s="288"/>
      <c r="R41" s="285"/>
      <c r="S41" s="289" t="s">
        <v>35</v>
      </c>
      <c r="T41" s="278"/>
      <c r="U41" s="288"/>
      <c r="V41" s="285"/>
      <c r="W41" s="289" t="s">
        <v>35</v>
      </c>
      <c r="X41" s="278"/>
      <c r="Y41" s="288"/>
    </row>
    <row r="42" spans="1:35" s="7" customFormat="1" ht="12.75" x14ac:dyDescent="0.2">
      <c r="A42" s="104">
        <v>38</v>
      </c>
      <c r="B42" s="521">
        <f>'APH KIC KIA PC'!D42</f>
        <v>0</v>
      </c>
      <c r="C42" s="519" t="str">
        <f>IF('1. Artikeldata Grund'!$D42="","", '1. Artikeldata Grund'!$D42&amp;" - "&amp;'1. Artikeldata Grund'!$E42)</f>
        <v/>
      </c>
      <c r="D42" s="485" t="str">
        <f>IF('1. Artikeldata Grund'!D42="","",'1. Artikeldata Grund'!D42)</f>
        <v/>
      </c>
      <c r="E42" s="285"/>
      <c r="F42" s="553"/>
      <c r="G42" s="363"/>
      <c r="H42" s="363"/>
      <c r="I42" s="363"/>
      <c r="J42" s="285"/>
      <c r="K42" s="362" t="s">
        <v>88</v>
      </c>
      <c r="L42" s="278"/>
      <c r="M42" s="288"/>
      <c r="N42" s="285"/>
      <c r="O42" s="362" t="s">
        <v>35</v>
      </c>
      <c r="P42" s="278"/>
      <c r="Q42" s="288"/>
      <c r="R42" s="285"/>
      <c r="S42" s="289" t="s">
        <v>35</v>
      </c>
      <c r="T42" s="278"/>
      <c r="U42" s="288"/>
      <c r="V42" s="285"/>
      <c r="W42" s="289" t="s">
        <v>35</v>
      </c>
      <c r="X42" s="278"/>
      <c r="Y42" s="288"/>
    </row>
    <row r="43" spans="1:35" s="7" customFormat="1" ht="12.75" x14ac:dyDescent="0.2">
      <c r="A43" s="104">
        <v>39</v>
      </c>
      <c r="B43" s="521">
        <f>'APH KIC KIA PC'!D43</f>
        <v>0</v>
      </c>
      <c r="C43" s="519" t="str">
        <f>IF('1. Artikeldata Grund'!$D43="","", '1. Artikeldata Grund'!$D43&amp;" - "&amp;'1. Artikeldata Grund'!$E43)</f>
        <v/>
      </c>
      <c r="D43" s="485" t="str">
        <f>IF('1. Artikeldata Grund'!D43="","",'1. Artikeldata Grund'!D43)</f>
        <v/>
      </c>
      <c r="E43" s="285"/>
      <c r="F43" s="553"/>
      <c r="G43" s="363"/>
      <c r="H43" s="363"/>
      <c r="I43" s="363"/>
      <c r="J43" s="285"/>
      <c r="K43" s="362" t="s">
        <v>88</v>
      </c>
      <c r="L43" s="278"/>
      <c r="M43" s="288"/>
      <c r="N43" s="285"/>
      <c r="O43" s="362" t="s">
        <v>35</v>
      </c>
      <c r="P43" s="278"/>
      <c r="Q43" s="288"/>
      <c r="R43" s="285"/>
      <c r="S43" s="289" t="s">
        <v>35</v>
      </c>
      <c r="T43" s="278"/>
      <c r="U43" s="288"/>
      <c r="V43" s="285"/>
      <c r="W43" s="289" t="s">
        <v>35</v>
      </c>
      <c r="X43" s="278"/>
      <c r="Y43" s="288"/>
    </row>
    <row r="44" spans="1:35" s="7" customFormat="1" ht="12.75" x14ac:dyDescent="0.2">
      <c r="A44" s="104">
        <v>40</v>
      </c>
      <c r="B44" s="521">
        <f>'APH KIC KIA PC'!D44</f>
        <v>0</v>
      </c>
      <c r="C44" s="519" t="str">
        <f>IF('1. Artikeldata Grund'!$D44="","", '1. Artikeldata Grund'!$D44&amp;" - "&amp;'1. Artikeldata Grund'!$E44)</f>
        <v/>
      </c>
      <c r="D44" s="485" t="str">
        <f>IF('1. Artikeldata Grund'!D44="","",'1. Artikeldata Grund'!D44)</f>
        <v/>
      </c>
      <c r="E44" s="285"/>
      <c r="F44" s="553"/>
      <c r="G44" s="363"/>
      <c r="H44" s="363"/>
      <c r="I44" s="363"/>
      <c r="J44" s="285"/>
      <c r="K44" s="362" t="s">
        <v>88</v>
      </c>
      <c r="L44" s="278"/>
      <c r="M44" s="288"/>
      <c r="N44" s="285"/>
      <c r="O44" s="362" t="s">
        <v>35</v>
      </c>
      <c r="P44" s="278"/>
      <c r="Q44" s="288"/>
      <c r="R44" s="285"/>
      <c r="S44" s="289" t="s">
        <v>35</v>
      </c>
      <c r="T44" s="278"/>
      <c r="U44" s="288"/>
      <c r="V44" s="285"/>
      <c r="W44" s="289" t="s">
        <v>35</v>
      </c>
      <c r="X44" s="278"/>
      <c r="Y44" s="288"/>
    </row>
    <row r="45" spans="1:35" s="7" customFormat="1" ht="12.75" x14ac:dyDescent="0.2">
      <c r="A45" s="104">
        <v>41</v>
      </c>
      <c r="B45" s="521">
        <f>'APH KIC KIA PC'!D45</f>
        <v>0</v>
      </c>
      <c r="C45" s="519" t="str">
        <f>IF('1. Artikeldata Grund'!$D45="","", '1. Artikeldata Grund'!$D45&amp;" - "&amp;'1. Artikeldata Grund'!$E45)</f>
        <v/>
      </c>
      <c r="D45" s="485" t="str">
        <f>IF('1. Artikeldata Grund'!D45="","",'1. Artikeldata Grund'!D45)</f>
        <v/>
      </c>
      <c r="E45" s="285"/>
      <c r="F45" s="553"/>
      <c r="G45" s="363"/>
      <c r="H45" s="363"/>
      <c r="I45" s="363"/>
      <c r="J45" s="285"/>
      <c r="K45" s="362" t="s">
        <v>88</v>
      </c>
      <c r="L45" s="278"/>
      <c r="M45" s="288"/>
      <c r="N45" s="285"/>
      <c r="O45" s="362" t="s">
        <v>35</v>
      </c>
      <c r="P45" s="278"/>
      <c r="Q45" s="288"/>
      <c r="R45" s="285"/>
      <c r="S45" s="289" t="s">
        <v>35</v>
      </c>
      <c r="T45" s="278"/>
      <c r="U45" s="288"/>
      <c r="V45" s="285"/>
      <c r="W45" s="289" t="s">
        <v>35</v>
      </c>
      <c r="X45" s="278"/>
      <c r="Y45" s="288"/>
    </row>
    <row r="46" spans="1:35" s="7" customFormat="1" ht="12.75" x14ac:dyDescent="0.2">
      <c r="A46" s="104">
        <v>42</v>
      </c>
      <c r="B46" s="521">
        <f>'APH KIC KIA PC'!D46</f>
        <v>0</v>
      </c>
      <c r="C46" s="519" t="str">
        <f>IF('1. Artikeldata Grund'!$D46="","", '1. Artikeldata Grund'!$D46&amp;" - "&amp;'1. Artikeldata Grund'!$E46)</f>
        <v/>
      </c>
      <c r="D46" s="485" t="str">
        <f>IF('1. Artikeldata Grund'!D46="","",'1. Artikeldata Grund'!D46)</f>
        <v/>
      </c>
      <c r="E46" s="285"/>
      <c r="F46" s="553"/>
      <c r="G46" s="363"/>
      <c r="H46" s="363"/>
      <c r="I46" s="363"/>
      <c r="J46" s="285"/>
      <c r="K46" s="362" t="s">
        <v>88</v>
      </c>
      <c r="L46" s="278"/>
      <c r="M46" s="288"/>
      <c r="N46" s="285"/>
      <c r="O46" s="362" t="s">
        <v>35</v>
      </c>
      <c r="P46" s="278"/>
      <c r="Q46" s="288"/>
      <c r="R46" s="285"/>
      <c r="S46" s="289" t="s">
        <v>35</v>
      </c>
      <c r="T46" s="278"/>
      <c r="U46" s="288"/>
      <c r="V46" s="285"/>
      <c r="W46" s="289" t="s">
        <v>35</v>
      </c>
      <c r="X46" s="278"/>
      <c r="Y46" s="288"/>
    </row>
    <row r="47" spans="1:35" s="7" customFormat="1" ht="12.75" x14ac:dyDescent="0.2">
      <c r="A47" s="104">
        <v>43</v>
      </c>
      <c r="B47" s="521">
        <f>'APH KIC KIA PC'!D47</f>
        <v>0</v>
      </c>
      <c r="C47" s="519" t="str">
        <f>IF('1. Artikeldata Grund'!$D47="","", '1. Artikeldata Grund'!$D47&amp;" - "&amp;'1. Artikeldata Grund'!$E47)</f>
        <v/>
      </c>
      <c r="D47" s="485" t="str">
        <f>IF('1. Artikeldata Grund'!D47="","",'1. Artikeldata Grund'!D47)</f>
        <v/>
      </c>
      <c r="E47" s="285"/>
      <c r="F47" s="553"/>
      <c r="G47" s="363"/>
      <c r="H47" s="363"/>
      <c r="I47" s="363"/>
      <c r="J47" s="285"/>
      <c r="K47" s="362" t="s">
        <v>88</v>
      </c>
      <c r="L47" s="278"/>
      <c r="M47" s="288"/>
      <c r="N47" s="285"/>
      <c r="O47" s="362" t="s">
        <v>35</v>
      </c>
      <c r="P47" s="278"/>
      <c r="Q47" s="288"/>
      <c r="R47" s="285"/>
      <c r="S47" s="289" t="s">
        <v>35</v>
      </c>
      <c r="T47" s="278"/>
      <c r="U47" s="288"/>
      <c r="V47" s="285"/>
      <c r="W47" s="289" t="s">
        <v>35</v>
      </c>
      <c r="X47" s="278"/>
      <c r="Y47" s="288"/>
    </row>
    <row r="48" spans="1:35" s="7" customFormat="1" ht="12.75" x14ac:dyDescent="0.2">
      <c r="A48" s="104">
        <v>44</v>
      </c>
      <c r="B48" s="521">
        <f>'APH KIC KIA PC'!D48</f>
        <v>0</v>
      </c>
      <c r="C48" s="519" t="str">
        <f>IF('1. Artikeldata Grund'!$D48="","", '1. Artikeldata Grund'!$D48&amp;" - "&amp;'1. Artikeldata Grund'!$E48)</f>
        <v/>
      </c>
      <c r="D48" s="485" t="str">
        <f>IF('1. Artikeldata Grund'!D48="","",'1. Artikeldata Grund'!D48)</f>
        <v/>
      </c>
      <c r="E48" s="285"/>
      <c r="F48" s="553"/>
      <c r="G48" s="363"/>
      <c r="H48" s="363"/>
      <c r="I48" s="363"/>
      <c r="J48" s="285"/>
      <c r="K48" s="362" t="s">
        <v>88</v>
      </c>
      <c r="L48" s="278"/>
      <c r="M48" s="288"/>
      <c r="N48" s="285"/>
      <c r="O48" s="362" t="s">
        <v>35</v>
      </c>
      <c r="P48" s="278"/>
      <c r="Q48" s="288"/>
      <c r="R48" s="285"/>
      <c r="S48" s="289" t="s">
        <v>35</v>
      </c>
      <c r="T48" s="278"/>
      <c r="U48" s="288"/>
      <c r="V48" s="285"/>
      <c r="W48" s="289" t="s">
        <v>35</v>
      </c>
      <c r="X48" s="278"/>
      <c r="Y48" s="288"/>
    </row>
    <row r="49" spans="1:37" s="7" customFormat="1" ht="12.75" x14ac:dyDescent="0.2">
      <c r="A49" s="104">
        <v>45</v>
      </c>
      <c r="B49" s="521">
        <f>'APH KIC KIA PC'!D49</f>
        <v>0</v>
      </c>
      <c r="C49" s="519" t="str">
        <f>IF('1. Artikeldata Grund'!$D49="","", '1. Artikeldata Grund'!$D49&amp;" - "&amp;'1. Artikeldata Grund'!$E49)</f>
        <v/>
      </c>
      <c r="D49" s="485" t="str">
        <f>IF('1. Artikeldata Grund'!D49="","",'1. Artikeldata Grund'!D49)</f>
        <v/>
      </c>
      <c r="E49" s="285"/>
      <c r="F49" s="553"/>
      <c r="G49" s="363"/>
      <c r="H49" s="363"/>
      <c r="I49" s="363"/>
      <c r="J49" s="285"/>
      <c r="K49" s="362" t="s">
        <v>88</v>
      </c>
      <c r="L49" s="278"/>
      <c r="M49" s="288"/>
      <c r="N49" s="285"/>
      <c r="O49" s="362" t="s">
        <v>35</v>
      </c>
      <c r="P49" s="278"/>
      <c r="Q49" s="288"/>
      <c r="R49" s="285"/>
      <c r="S49" s="289" t="s">
        <v>35</v>
      </c>
      <c r="T49" s="278"/>
      <c r="U49" s="288"/>
      <c r="V49" s="285"/>
      <c r="W49" s="289" t="s">
        <v>35</v>
      </c>
      <c r="X49" s="278"/>
      <c r="Y49" s="288"/>
    </row>
    <row r="50" spans="1:37" s="7" customFormat="1" ht="12.75" x14ac:dyDescent="0.2">
      <c r="A50" s="104">
        <v>46</v>
      </c>
      <c r="B50" s="521">
        <f>'APH KIC KIA PC'!D50</f>
        <v>0</v>
      </c>
      <c r="C50" s="519" t="str">
        <f>IF('1. Artikeldata Grund'!$D50="","", '1. Artikeldata Grund'!$D50&amp;" - "&amp;'1. Artikeldata Grund'!$E50)</f>
        <v/>
      </c>
      <c r="D50" s="485" t="str">
        <f>IF('1. Artikeldata Grund'!D50="","",'1. Artikeldata Grund'!D50)</f>
        <v/>
      </c>
      <c r="E50" s="285"/>
      <c r="F50" s="553"/>
      <c r="G50" s="363"/>
      <c r="H50" s="363"/>
      <c r="I50" s="363"/>
      <c r="J50" s="285"/>
      <c r="K50" s="362" t="s">
        <v>88</v>
      </c>
      <c r="L50" s="278"/>
      <c r="M50" s="288"/>
      <c r="N50" s="285"/>
      <c r="O50" s="362" t="s">
        <v>35</v>
      </c>
      <c r="P50" s="278"/>
      <c r="Q50" s="288"/>
      <c r="R50" s="285"/>
      <c r="S50" s="289" t="s">
        <v>35</v>
      </c>
      <c r="T50" s="278"/>
      <c r="U50" s="288"/>
      <c r="V50" s="285"/>
      <c r="W50" s="289" t="s">
        <v>35</v>
      </c>
      <c r="X50" s="278"/>
      <c r="Y50" s="288"/>
    </row>
    <row r="51" spans="1:37" s="7" customFormat="1" ht="12.75" x14ac:dyDescent="0.2">
      <c r="A51" s="104">
        <v>47</v>
      </c>
      <c r="B51" s="521">
        <f>'APH KIC KIA PC'!D51</f>
        <v>0</v>
      </c>
      <c r="C51" s="519" t="str">
        <f>IF('1. Artikeldata Grund'!$D51="","", '1. Artikeldata Grund'!$D51&amp;" - "&amp;'1. Artikeldata Grund'!$E51)</f>
        <v/>
      </c>
      <c r="D51" s="485" t="str">
        <f>IF('1. Artikeldata Grund'!D51="","",'1. Artikeldata Grund'!D51)</f>
        <v/>
      </c>
      <c r="E51" s="285"/>
      <c r="F51" s="553"/>
      <c r="G51" s="363"/>
      <c r="H51" s="363"/>
      <c r="I51" s="363"/>
      <c r="J51" s="285"/>
      <c r="K51" s="362" t="s">
        <v>88</v>
      </c>
      <c r="L51" s="278"/>
      <c r="M51" s="288"/>
      <c r="N51" s="285"/>
      <c r="O51" s="362" t="s">
        <v>35</v>
      </c>
      <c r="P51" s="278"/>
      <c r="Q51" s="288"/>
      <c r="R51" s="285"/>
      <c r="S51" s="289" t="s">
        <v>35</v>
      </c>
      <c r="T51" s="278"/>
      <c r="U51" s="288"/>
      <c r="V51" s="285"/>
      <c r="W51" s="289" t="s">
        <v>35</v>
      </c>
      <c r="X51" s="278"/>
      <c r="Y51" s="288"/>
    </row>
    <row r="52" spans="1:37" s="7" customFormat="1" ht="12.75" x14ac:dyDescent="0.2">
      <c r="A52" s="104">
        <v>48</v>
      </c>
      <c r="B52" s="521">
        <f>'APH KIC KIA PC'!D52</f>
        <v>0</v>
      </c>
      <c r="C52" s="519" t="str">
        <f>IF('1. Artikeldata Grund'!$D52="","", '1. Artikeldata Grund'!$D52&amp;" - "&amp;'1. Artikeldata Grund'!$E52)</f>
        <v/>
      </c>
      <c r="D52" s="485" t="str">
        <f>IF('1. Artikeldata Grund'!D52="","",'1. Artikeldata Grund'!D52)</f>
        <v/>
      </c>
      <c r="E52" s="285"/>
      <c r="F52" s="553"/>
      <c r="G52" s="363"/>
      <c r="H52" s="363"/>
      <c r="I52" s="363"/>
      <c r="J52" s="285"/>
      <c r="K52" s="362" t="s">
        <v>88</v>
      </c>
      <c r="L52" s="278"/>
      <c r="M52" s="288"/>
      <c r="N52" s="285"/>
      <c r="O52" s="362" t="s">
        <v>35</v>
      </c>
      <c r="P52" s="278"/>
      <c r="Q52" s="288"/>
      <c r="R52" s="285"/>
      <c r="S52" s="289" t="s">
        <v>35</v>
      </c>
      <c r="T52" s="278"/>
      <c r="U52" s="288"/>
      <c r="V52" s="285"/>
      <c r="W52" s="289" t="s">
        <v>35</v>
      </c>
      <c r="X52" s="278"/>
      <c r="Y52" s="288"/>
    </row>
    <row r="53" spans="1:37" s="7" customFormat="1" ht="12.75" x14ac:dyDescent="0.2">
      <c r="A53" s="104">
        <v>49</v>
      </c>
      <c r="B53" s="521">
        <f>'APH KIC KIA PC'!D53</f>
        <v>0</v>
      </c>
      <c r="C53" s="519" t="str">
        <f>IF('1. Artikeldata Grund'!$D53="","", '1. Artikeldata Grund'!$D53&amp;" - "&amp;'1. Artikeldata Grund'!$E53)</f>
        <v/>
      </c>
      <c r="D53" s="485" t="str">
        <f>IF('1. Artikeldata Grund'!D53="","",'1. Artikeldata Grund'!D53)</f>
        <v/>
      </c>
      <c r="E53" s="285"/>
      <c r="F53" s="553"/>
      <c r="G53" s="363"/>
      <c r="H53" s="363"/>
      <c r="I53" s="363"/>
      <c r="J53" s="285"/>
      <c r="K53" s="362" t="s">
        <v>88</v>
      </c>
      <c r="L53" s="278"/>
      <c r="M53" s="288"/>
      <c r="N53" s="285"/>
      <c r="O53" s="362" t="s">
        <v>35</v>
      </c>
      <c r="P53" s="278"/>
      <c r="Q53" s="288"/>
      <c r="R53" s="285"/>
      <c r="S53" s="289" t="s">
        <v>35</v>
      </c>
      <c r="T53" s="278"/>
      <c r="U53" s="288"/>
      <c r="V53" s="285"/>
      <c r="W53" s="289" t="s">
        <v>35</v>
      </c>
      <c r="X53" s="278"/>
      <c r="Y53" s="288"/>
    </row>
    <row r="54" spans="1:37" s="7" customFormat="1" ht="12.75" x14ac:dyDescent="0.2">
      <c r="A54" s="104">
        <v>50</v>
      </c>
      <c r="B54" s="521">
        <f>'APH KIC KIA PC'!D54</f>
        <v>0</v>
      </c>
      <c r="C54" s="519" t="str">
        <f>IF('1. Artikeldata Grund'!$D54="","", '1. Artikeldata Grund'!$D54&amp;" - "&amp;'1. Artikeldata Grund'!$E54)</f>
        <v/>
      </c>
      <c r="D54" s="485" t="str">
        <f>IF('1. Artikeldata Grund'!D54="","",'1. Artikeldata Grund'!D54)</f>
        <v/>
      </c>
      <c r="E54" s="285"/>
      <c r="F54" s="553"/>
      <c r="G54" s="363"/>
      <c r="H54" s="363"/>
      <c r="I54" s="363"/>
      <c r="J54" s="285"/>
      <c r="K54" s="362" t="s">
        <v>88</v>
      </c>
      <c r="L54" s="278"/>
      <c r="M54" s="288"/>
      <c r="N54" s="285"/>
      <c r="O54" s="362" t="s">
        <v>35</v>
      </c>
      <c r="P54" s="278"/>
      <c r="Q54" s="288"/>
      <c r="R54" s="285"/>
      <c r="S54" s="289" t="s">
        <v>35</v>
      </c>
      <c r="T54" s="278"/>
      <c r="U54" s="288"/>
      <c r="V54" s="285"/>
      <c r="W54" s="289" t="s">
        <v>35</v>
      </c>
      <c r="X54" s="278"/>
      <c r="Y54" s="288"/>
    </row>
    <row r="55" spans="1:37" s="7" customFormat="1" ht="12.75" x14ac:dyDescent="0.2">
      <c r="A55" s="104">
        <v>51</v>
      </c>
      <c r="B55" s="521">
        <f>'APH KIC KIA PC'!D55</f>
        <v>0</v>
      </c>
      <c r="C55" s="519" t="str">
        <f>IF('1. Artikeldata Grund'!$D55="","", '1. Artikeldata Grund'!$D55&amp;" - "&amp;'1. Artikeldata Grund'!$E55)</f>
        <v/>
      </c>
      <c r="D55" s="485" t="str">
        <f>IF('1. Artikeldata Grund'!D55="","",'1. Artikeldata Grund'!D55)</f>
        <v/>
      </c>
      <c r="E55" s="285"/>
      <c r="F55" s="553"/>
      <c r="G55" s="363"/>
      <c r="H55" s="363"/>
      <c r="I55" s="363"/>
      <c r="J55" s="285"/>
      <c r="K55" s="362" t="s">
        <v>88</v>
      </c>
      <c r="L55" s="278"/>
      <c r="M55" s="288"/>
      <c r="N55" s="285"/>
      <c r="O55" s="362" t="s">
        <v>35</v>
      </c>
      <c r="P55" s="278"/>
      <c r="Q55" s="288"/>
      <c r="R55" s="285"/>
      <c r="S55" s="289" t="s">
        <v>35</v>
      </c>
      <c r="T55" s="278"/>
      <c r="U55" s="288"/>
      <c r="V55" s="285"/>
      <c r="W55" s="289" t="s">
        <v>35</v>
      </c>
      <c r="X55" s="278"/>
      <c r="Y55" s="288"/>
      <c r="AB55" s="7" t="s">
        <v>93</v>
      </c>
      <c r="AD55" s="544" t="s">
        <v>94</v>
      </c>
      <c r="AF55" s="7" t="s">
        <v>96</v>
      </c>
      <c r="AH55" s="546" t="s">
        <v>98</v>
      </c>
      <c r="AK55" s="544" t="s">
        <v>99</v>
      </c>
    </row>
    <row r="56" spans="1:37" s="7" customFormat="1" ht="12.75" x14ac:dyDescent="0.2">
      <c r="A56" s="104">
        <v>52</v>
      </c>
      <c r="B56" s="521">
        <f>'APH KIC KIA PC'!D56</f>
        <v>0</v>
      </c>
      <c r="C56" s="519" t="str">
        <f>IF('1. Artikeldata Grund'!$D56="","", '1. Artikeldata Grund'!$D56&amp;" - "&amp;'1. Artikeldata Grund'!$E56)</f>
        <v/>
      </c>
      <c r="D56" s="485" t="str">
        <f>IF('1. Artikeldata Grund'!D56="","",'1. Artikeldata Grund'!D56)</f>
        <v/>
      </c>
      <c r="E56" s="285"/>
      <c r="F56" s="553"/>
      <c r="G56" s="363"/>
      <c r="H56" s="363"/>
      <c r="I56" s="363"/>
      <c r="J56" s="285"/>
      <c r="K56" s="362" t="s">
        <v>88</v>
      </c>
      <c r="L56" s="278"/>
      <c r="M56" s="288"/>
      <c r="N56" s="285"/>
      <c r="O56" s="362" t="s">
        <v>35</v>
      </c>
      <c r="P56" s="278"/>
      <c r="Q56" s="288"/>
      <c r="R56" s="285"/>
      <c r="S56" s="289" t="s">
        <v>35</v>
      </c>
      <c r="T56" s="278"/>
      <c r="U56" s="288"/>
      <c r="V56" s="285"/>
      <c r="W56" s="289" t="s">
        <v>35</v>
      </c>
      <c r="X56" s="278"/>
      <c r="Y56" s="288"/>
    </row>
    <row r="57" spans="1:37" s="7" customFormat="1" ht="12.75" x14ac:dyDescent="0.2">
      <c r="A57" s="104">
        <v>53</v>
      </c>
      <c r="B57" s="521">
        <f>'APH KIC KIA PC'!D57</f>
        <v>0</v>
      </c>
      <c r="C57" s="519" t="str">
        <f>IF('1. Artikeldata Grund'!$D57="","", '1. Artikeldata Grund'!$D57&amp;" - "&amp;'1. Artikeldata Grund'!$E57)</f>
        <v/>
      </c>
      <c r="D57" s="485" t="str">
        <f>IF('1. Artikeldata Grund'!D57="","",'1. Artikeldata Grund'!D57)</f>
        <v/>
      </c>
      <c r="E57" s="285"/>
      <c r="F57" s="553"/>
      <c r="G57" s="363"/>
      <c r="H57" s="363"/>
      <c r="I57" s="363"/>
      <c r="J57" s="285"/>
      <c r="K57" s="362" t="s">
        <v>88</v>
      </c>
      <c r="L57" s="278"/>
      <c r="M57" s="288"/>
      <c r="N57" s="285"/>
      <c r="O57" s="362" t="s">
        <v>35</v>
      </c>
      <c r="P57" s="278"/>
      <c r="Q57" s="288"/>
      <c r="R57" s="285"/>
      <c r="S57" s="289" t="s">
        <v>35</v>
      </c>
      <c r="T57" s="278"/>
      <c r="U57" s="288"/>
      <c r="V57" s="285"/>
      <c r="W57" s="289" t="s">
        <v>35</v>
      </c>
      <c r="X57" s="278"/>
      <c r="Y57" s="288"/>
    </row>
    <row r="58" spans="1:37" s="7" customFormat="1" ht="12.75" x14ac:dyDescent="0.2">
      <c r="A58" s="104">
        <v>54</v>
      </c>
      <c r="B58" s="521">
        <f>'APH KIC KIA PC'!D58</f>
        <v>0</v>
      </c>
      <c r="C58" s="519" t="str">
        <f>IF('1. Artikeldata Grund'!$D58="","", '1. Artikeldata Grund'!$D58&amp;" - "&amp;'1. Artikeldata Grund'!$E58)</f>
        <v/>
      </c>
      <c r="D58" s="485" t="str">
        <f>IF('1. Artikeldata Grund'!D58="","",'1. Artikeldata Grund'!D58)</f>
        <v/>
      </c>
      <c r="E58" s="285"/>
      <c r="F58" s="553"/>
      <c r="G58" s="363"/>
      <c r="H58" s="363"/>
      <c r="I58" s="363"/>
      <c r="J58" s="285"/>
      <c r="K58" s="362" t="s">
        <v>88</v>
      </c>
      <c r="L58" s="278"/>
      <c r="M58" s="288"/>
      <c r="N58" s="285"/>
      <c r="O58" s="362" t="s">
        <v>35</v>
      </c>
      <c r="P58" s="278"/>
      <c r="Q58" s="288"/>
      <c r="R58" s="285"/>
      <c r="S58" s="289" t="s">
        <v>35</v>
      </c>
      <c r="T58" s="278"/>
      <c r="U58" s="288"/>
      <c r="V58" s="285"/>
      <c r="W58" s="289" t="s">
        <v>35</v>
      </c>
      <c r="X58" s="278"/>
      <c r="Y58" s="288"/>
    </row>
    <row r="59" spans="1:37" s="7" customFormat="1" ht="12.75" x14ac:dyDescent="0.2">
      <c r="A59" s="104">
        <v>55</v>
      </c>
      <c r="B59" s="521">
        <f>'APH KIC KIA PC'!D59</f>
        <v>0</v>
      </c>
      <c r="C59" s="519" t="str">
        <f>IF('1. Artikeldata Grund'!$D59="","", '1. Artikeldata Grund'!$D59&amp;" - "&amp;'1. Artikeldata Grund'!$E59)</f>
        <v/>
      </c>
      <c r="D59" s="485" t="str">
        <f>IF('1. Artikeldata Grund'!D59="","",'1. Artikeldata Grund'!D59)</f>
        <v/>
      </c>
      <c r="E59" s="285"/>
      <c r="F59" s="553"/>
      <c r="G59" s="363"/>
      <c r="H59" s="363"/>
      <c r="I59" s="363"/>
      <c r="J59" s="285"/>
      <c r="K59" s="362" t="s">
        <v>88</v>
      </c>
      <c r="L59" s="278"/>
      <c r="M59" s="288"/>
      <c r="N59" s="285"/>
      <c r="O59" s="362" t="s">
        <v>35</v>
      </c>
      <c r="P59" s="278"/>
      <c r="Q59" s="288"/>
      <c r="R59" s="285"/>
      <c r="S59" s="289" t="s">
        <v>35</v>
      </c>
      <c r="T59" s="278"/>
      <c r="U59" s="288"/>
      <c r="V59" s="285"/>
      <c r="W59" s="289" t="s">
        <v>35</v>
      </c>
      <c r="X59" s="278"/>
      <c r="Y59" s="288"/>
    </row>
    <row r="60" spans="1:37" s="7" customFormat="1" ht="12.75" x14ac:dyDescent="0.2">
      <c r="A60" s="104">
        <v>56</v>
      </c>
      <c r="B60" s="521">
        <f>'APH KIC KIA PC'!D60</f>
        <v>0</v>
      </c>
      <c r="C60" s="519" t="str">
        <f>IF('1. Artikeldata Grund'!$D60="","", '1. Artikeldata Grund'!$D60&amp;" - "&amp;'1. Artikeldata Grund'!$E60)</f>
        <v/>
      </c>
      <c r="D60" s="485" t="str">
        <f>IF('1. Artikeldata Grund'!D60="","",'1. Artikeldata Grund'!D60)</f>
        <v/>
      </c>
      <c r="E60" s="285"/>
      <c r="F60" s="553"/>
      <c r="G60" s="363"/>
      <c r="H60" s="363"/>
      <c r="I60" s="363"/>
      <c r="J60" s="285"/>
      <c r="K60" s="362" t="s">
        <v>88</v>
      </c>
      <c r="L60" s="278"/>
      <c r="M60" s="288"/>
      <c r="N60" s="285"/>
      <c r="O60" s="362" t="s">
        <v>35</v>
      </c>
      <c r="P60" s="278"/>
      <c r="Q60" s="288"/>
      <c r="R60" s="285"/>
      <c r="S60" s="289" t="s">
        <v>35</v>
      </c>
      <c r="T60" s="278"/>
      <c r="U60" s="288"/>
      <c r="V60" s="285"/>
      <c r="W60" s="289" t="s">
        <v>35</v>
      </c>
      <c r="X60" s="278"/>
      <c r="Y60" s="288"/>
    </row>
    <row r="61" spans="1:37" s="7" customFormat="1" ht="12.75" x14ac:dyDescent="0.2">
      <c r="A61" s="104">
        <v>57</v>
      </c>
      <c r="B61" s="521">
        <f>'APH KIC KIA PC'!D61</f>
        <v>0</v>
      </c>
      <c r="C61" s="519" t="str">
        <f>IF('1. Artikeldata Grund'!$D61="","", '1. Artikeldata Grund'!$D61&amp;" - "&amp;'1. Artikeldata Grund'!$E61)</f>
        <v/>
      </c>
      <c r="D61" s="485" t="str">
        <f>IF('1. Artikeldata Grund'!D61="","",'1. Artikeldata Grund'!D61)</f>
        <v/>
      </c>
      <c r="E61" s="285"/>
      <c r="F61" s="553"/>
      <c r="G61" s="363"/>
      <c r="H61" s="363"/>
      <c r="I61" s="363"/>
      <c r="J61" s="285"/>
      <c r="K61" s="362" t="s">
        <v>88</v>
      </c>
      <c r="L61" s="278"/>
      <c r="M61" s="288"/>
      <c r="N61" s="285"/>
      <c r="O61" s="362" t="s">
        <v>35</v>
      </c>
      <c r="P61" s="278"/>
      <c r="Q61" s="288"/>
      <c r="R61" s="285"/>
      <c r="S61" s="289" t="s">
        <v>35</v>
      </c>
      <c r="T61" s="278"/>
      <c r="U61" s="288"/>
      <c r="V61" s="285"/>
      <c r="W61" s="289" t="s">
        <v>35</v>
      </c>
      <c r="X61" s="278"/>
      <c r="Y61" s="288"/>
    </row>
    <row r="62" spans="1:37" s="7" customFormat="1" ht="12.75" x14ac:dyDescent="0.2">
      <c r="A62" s="104">
        <v>58</v>
      </c>
      <c r="B62" s="521">
        <f>'APH KIC KIA PC'!D62</f>
        <v>0</v>
      </c>
      <c r="C62" s="519" t="str">
        <f>IF('1. Artikeldata Grund'!$D62="","", '1. Artikeldata Grund'!$D62&amp;" - "&amp;'1. Artikeldata Grund'!$E62)</f>
        <v/>
      </c>
      <c r="D62" s="485" t="str">
        <f>IF('1. Artikeldata Grund'!D62="","",'1. Artikeldata Grund'!D62)</f>
        <v/>
      </c>
      <c r="E62" s="285"/>
      <c r="F62" s="553"/>
      <c r="G62" s="363"/>
      <c r="H62" s="363"/>
      <c r="I62" s="363"/>
      <c r="J62" s="285"/>
      <c r="K62" s="362" t="s">
        <v>88</v>
      </c>
      <c r="L62" s="278"/>
      <c r="M62" s="288"/>
      <c r="N62" s="285"/>
      <c r="O62" s="362" t="s">
        <v>35</v>
      </c>
      <c r="P62" s="278"/>
      <c r="Q62" s="288"/>
      <c r="R62" s="285"/>
      <c r="S62" s="289" t="s">
        <v>35</v>
      </c>
      <c r="T62" s="278"/>
      <c r="U62" s="288"/>
      <c r="V62" s="285"/>
      <c r="W62" s="289" t="s">
        <v>35</v>
      </c>
      <c r="X62" s="278"/>
      <c r="Y62" s="288"/>
    </row>
    <row r="63" spans="1:37" s="7" customFormat="1" ht="12.75" x14ac:dyDescent="0.2">
      <c r="A63" s="104">
        <v>59</v>
      </c>
      <c r="B63" s="521">
        <f>'APH KIC KIA PC'!D63</f>
        <v>0</v>
      </c>
      <c r="C63" s="519" t="str">
        <f>IF('1. Artikeldata Grund'!$D63="","", '1. Artikeldata Grund'!$D63&amp;" - "&amp;'1. Artikeldata Grund'!$E63)</f>
        <v/>
      </c>
      <c r="D63" s="485" t="str">
        <f>IF('1. Artikeldata Grund'!D63="","",'1. Artikeldata Grund'!D63)</f>
        <v/>
      </c>
      <c r="E63" s="285"/>
      <c r="F63" s="553"/>
      <c r="G63" s="363"/>
      <c r="H63" s="363"/>
      <c r="I63" s="363"/>
      <c r="J63" s="285"/>
      <c r="K63" s="362" t="s">
        <v>88</v>
      </c>
      <c r="L63" s="278"/>
      <c r="M63" s="288"/>
      <c r="N63" s="285"/>
      <c r="O63" s="362" t="s">
        <v>35</v>
      </c>
      <c r="P63" s="278"/>
      <c r="Q63" s="288"/>
      <c r="R63" s="285"/>
      <c r="S63" s="289" t="s">
        <v>35</v>
      </c>
      <c r="T63" s="278"/>
      <c r="U63" s="288"/>
      <c r="V63" s="285"/>
      <c r="W63" s="289" t="s">
        <v>35</v>
      </c>
      <c r="X63" s="278"/>
      <c r="Y63" s="288"/>
    </row>
    <row r="64" spans="1:37" s="7" customFormat="1" ht="12.75" x14ac:dyDescent="0.2">
      <c r="A64" s="104">
        <v>60</v>
      </c>
      <c r="B64" s="521">
        <f>'APH KIC KIA PC'!D64</f>
        <v>0</v>
      </c>
      <c r="C64" s="519" t="str">
        <f>IF('1. Artikeldata Grund'!$D64="","", '1. Artikeldata Grund'!$D64&amp;" - "&amp;'1. Artikeldata Grund'!$E64)</f>
        <v/>
      </c>
      <c r="D64" s="485" t="str">
        <f>IF('1. Artikeldata Grund'!D64="","",'1. Artikeldata Grund'!D64)</f>
        <v/>
      </c>
      <c r="E64" s="285"/>
      <c r="F64" s="553"/>
      <c r="G64" s="363"/>
      <c r="H64" s="363"/>
      <c r="I64" s="363"/>
      <c r="J64" s="285"/>
      <c r="K64" s="362" t="s">
        <v>88</v>
      </c>
      <c r="L64" s="278"/>
      <c r="M64" s="288"/>
      <c r="N64" s="285"/>
      <c r="O64" s="362" t="s">
        <v>35</v>
      </c>
      <c r="P64" s="278"/>
      <c r="Q64" s="288"/>
      <c r="R64" s="285"/>
      <c r="S64" s="289" t="s">
        <v>35</v>
      </c>
      <c r="T64" s="278"/>
      <c r="U64" s="288"/>
      <c r="V64" s="285"/>
      <c r="W64" s="289" t="s">
        <v>35</v>
      </c>
      <c r="X64" s="278"/>
      <c r="Y64" s="288"/>
    </row>
    <row r="65" spans="1:25" s="7" customFormat="1" ht="12.75" x14ac:dyDescent="0.2">
      <c r="A65" s="104">
        <v>61</v>
      </c>
      <c r="B65" s="521">
        <f>'APH KIC KIA PC'!D65</f>
        <v>0</v>
      </c>
      <c r="C65" s="519" t="str">
        <f>IF('1. Artikeldata Grund'!$D65="","", '1. Artikeldata Grund'!$D65&amp;" - "&amp;'1. Artikeldata Grund'!$E65)</f>
        <v/>
      </c>
      <c r="D65" s="485" t="str">
        <f>IF('1. Artikeldata Grund'!D65="","",'1. Artikeldata Grund'!D65)</f>
        <v/>
      </c>
      <c r="E65" s="285"/>
      <c r="F65" s="553"/>
      <c r="G65" s="363"/>
      <c r="H65" s="363"/>
      <c r="I65" s="363"/>
      <c r="J65" s="285"/>
      <c r="K65" s="362" t="s">
        <v>88</v>
      </c>
      <c r="L65" s="278"/>
      <c r="M65" s="288"/>
      <c r="N65" s="285"/>
      <c r="O65" s="362" t="s">
        <v>35</v>
      </c>
      <c r="P65" s="278"/>
      <c r="Q65" s="288"/>
      <c r="R65" s="285"/>
      <c r="S65" s="289" t="s">
        <v>35</v>
      </c>
      <c r="T65" s="278"/>
      <c r="U65" s="288"/>
      <c r="V65" s="285"/>
      <c r="W65" s="289" t="s">
        <v>35</v>
      </c>
      <c r="X65" s="278"/>
      <c r="Y65" s="288"/>
    </row>
    <row r="66" spans="1:25" s="7" customFormat="1" ht="12.75" x14ac:dyDescent="0.2">
      <c r="A66" s="104">
        <v>62</v>
      </c>
      <c r="B66" s="521">
        <f>'APH KIC KIA PC'!D66</f>
        <v>0</v>
      </c>
      <c r="C66" s="519" t="str">
        <f>IF('1. Artikeldata Grund'!$D66="","", '1. Artikeldata Grund'!$D66&amp;" - "&amp;'1. Artikeldata Grund'!$E66)</f>
        <v/>
      </c>
      <c r="D66" s="485" t="str">
        <f>IF('1. Artikeldata Grund'!D66="","",'1. Artikeldata Grund'!D66)</f>
        <v/>
      </c>
      <c r="E66" s="285"/>
      <c r="F66" s="553"/>
      <c r="G66" s="363"/>
      <c r="H66" s="363"/>
      <c r="I66" s="363"/>
      <c r="J66" s="285"/>
      <c r="K66" s="362" t="s">
        <v>88</v>
      </c>
      <c r="L66" s="278"/>
      <c r="M66" s="288"/>
      <c r="N66" s="285"/>
      <c r="O66" s="362" t="s">
        <v>35</v>
      </c>
      <c r="P66" s="278"/>
      <c r="Q66" s="288"/>
      <c r="R66" s="285"/>
      <c r="S66" s="289" t="s">
        <v>35</v>
      </c>
      <c r="T66" s="278"/>
      <c r="U66" s="288"/>
      <c r="V66" s="285"/>
      <c r="W66" s="289" t="s">
        <v>35</v>
      </c>
      <c r="X66" s="278"/>
      <c r="Y66" s="288"/>
    </row>
    <row r="67" spans="1:25" s="7" customFormat="1" ht="12.75" x14ac:dyDescent="0.2">
      <c r="A67" s="104">
        <v>63</v>
      </c>
      <c r="B67" s="521">
        <f>'APH KIC KIA PC'!D67</f>
        <v>0</v>
      </c>
      <c r="C67" s="519" t="str">
        <f>IF('1. Artikeldata Grund'!$D67="","", '1. Artikeldata Grund'!$D67&amp;" - "&amp;'1. Artikeldata Grund'!$E67)</f>
        <v/>
      </c>
      <c r="D67" s="485" t="str">
        <f>IF('1. Artikeldata Grund'!D67="","",'1. Artikeldata Grund'!D67)</f>
        <v/>
      </c>
      <c r="E67" s="285"/>
      <c r="F67" s="553"/>
      <c r="G67" s="363"/>
      <c r="H67" s="363"/>
      <c r="I67" s="363"/>
      <c r="J67" s="285"/>
      <c r="K67" s="362" t="s">
        <v>88</v>
      </c>
      <c r="L67" s="278"/>
      <c r="M67" s="288"/>
      <c r="N67" s="285"/>
      <c r="O67" s="362" t="s">
        <v>35</v>
      </c>
      <c r="P67" s="278"/>
      <c r="Q67" s="288"/>
      <c r="R67" s="285"/>
      <c r="S67" s="289" t="s">
        <v>35</v>
      </c>
      <c r="T67" s="278"/>
      <c r="U67" s="288"/>
      <c r="V67" s="285"/>
      <c r="W67" s="289" t="s">
        <v>35</v>
      </c>
      <c r="X67" s="278"/>
      <c r="Y67" s="288"/>
    </row>
    <row r="68" spans="1:25" s="7" customFormat="1" ht="12.75" x14ac:dyDescent="0.2">
      <c r="A68" s="104">
        <v>64</v>
      </c>
      <c r="B68" s="521">
        <f>'APH KIC KIA PC'!D68</f>
        <v>0</v>
      </c>
      <c r="C68" s="519" t="str">
        <f>IF('1. Artikeldata Grund'!$D68="","", '1. Artikeldata Grund'!$D68&amp;" - "&amp;'1. Artikeldata Grund'!$E68)</f>
        <v/>
      </c>
      <c r="D68" s="485" t="str">
        <f>IF('1. Artikeldata Grund'!D68="","",'1. Artikeldata Grund'!D68)</f>
        <v/>
      </c>
      <c r="E68" s="285"/>
      <c r="F68" s="553"/>
      <c r="G68" s="363"/>
      <c r="H68" s="363"/>
      <c r="I68" s="363"/>
      <c r="J68" s="285"/>
      <c r="K68" s="362" t="s">
        <v>88</v>
      </c>
      <c r="L68" s="278"/>
      <c r="M68" s="288"/>
      <c r="N68" s="285"/>
      <c r="O68" s="362" t="s">
        <v>35</v>
      </c>
      <c r="P68" s="278"/>
      <c r="Q68" s="288"/>
      <c r="R68" s="285"/>
      <c r="S68" s="289" t="s">
        <v>35</v>
      </c>
      <c r="T68" s="278"/>
      <c r="U68" s="288"/>
      <c r="V68" s="285"/>
      <c r="W68" s="289" t="s">
        <v>35</v>
      </c>
      <c r="X68" s="278"/>
      <c r="Y68" s="288"/>
    </row>
    <row r="69" spans="1:25" s="7" customFormat="1" ht="12.75" x14ac:dyDescent="0.2">
      <c r="A69" s="104">
        <v>65</v>
      </c>
      <c r="B69" s="521">
        <f>'APH KIC KIA PC'!D69</f>
        <v>0</v>
      </c>
      <c r="C69" s="519" t="str">
        <f>IF('1. Artikeldata Grund'!$D69="","", '1. Artikeldata Grund'!$D69&amp;" - "&amp;'1. Artikeldata Grund'!$E69)</f>
        <v/>
      </c>
      <c r="D69" s="485" t="str">
        <f>IF('1. Artikeldata Grund'!D69="","",'1. Artikeldata Grund'!D69)</f>
        <v/>
      </c>
      <c r="E69" s="285"/>
      <c r="F69" s="553"/>
      <c r="G69" s="363"/>
      <c r="H69" s="363"/>
      <c r="I69" s="363"/>
      <c r="J69" s="285"/>
      <c r="K69" s="362" t="s">
        <v>88</v>
      </c>
      <c r="L69" s="278"/>
      <c r="M69" s="288"/>
      <c r="N69" s="285"/>
      <c r="O69" s="362" t="s">
        <v>35</v>
      </c>
      <c r="P69" s="278"/>
      <c r="Q69" s="288"/>
      <c r="R69" s="285"/>
      <c r="S69" s="289" t="s">
        <v>35</v>
      </c>
      <c r="T69" s="278"/>
      <c r="U69" s="288"/>
      <c r="V69" s="285"/>
      <c r="W69" s="289" t="s">
        <v>35</v>
      </c>
      <c r="X69" s="278"/>
      <c r="Y69" s="288"/>
    </row>
    <row r="70" spans="1:25" s="7" customFormat="1" ht="12.75" x14ac:dyDescent="0.2">
      <c r="A70" s="104">
        <v>66</v>
      </c>
      <c r="B70" s="521">
        <f>'APH KIC KIA PC'!D70</f>
        <v>0</v>
      </c>
      <c r="C70" s="519" t="str">
        <f>IF('1. Artikeldata Grund'!$D70="","", '1. Artikeldata Grund'!$D70&amp;" - "&amp;'1. Artikeldata Grund'!$E70)</f>
        <v/>
      </c>
      <c r="D70" s="485" t="str">
        <f>IF('1. Artikeldata Grund'!D70="","",'1. Artikeldata Grund'!D70)</f>
        <v/>
      </c>
      <c r="E70" s="285"/>
      <c r="F70" s="553"/>
      <c r="G70" s="363"/>
      <c r="H70" s="363"/>
      <c r="I70" s="363"/>
      <c r="J70" s="285"/>
      <c r="K70" s="362" t="s">
        <v>88</v>
      </c>
      <c r="L70" s="278"/>
      <c r="M70" s="288"/>
      <c r="N70" s="285"/>
      <c r="O70" s="362" t="s">
        <v>35</v>
      </c>
      <c r="P70" s="278"/>
      <c r="Q70" s="288"/>
      <c r="R70" s="285"/>
      <c r="S70" s="289" t="s">
        <v>35</v>
      </c>
      <c r="T70" s="278"/>
      <c r="U70" s="288"/>
      <c r="V70" s="285"/>
      <c r="W70" s="289" t="s">
        <v>35</v>
      </c>
      <c r="X70" s="278"/>
      <c r="Y70" s="288"/>
    </row>
    <row r="71" spans="1:25" s="7" customFormat="1" ht="12.75" x14ac:dyDescent="0.2">
      <c r="A71" s="104">
        <v>67</v>
      </c>
      <c r="B71" s="521">
        <f>'APH KIC KIA PC'!D71</f>
        <v>0</v>
      </c>
      <c r="C71" s="519" t="str">
        <f>IF('1. Artikeldata Grund'!$D71="","", '1. Artikeldata Grund'!$D71&amp;" - "&amp;'1. Artikeldata Grund'!$E71)</f>
        <v/>
      </c>
      <c r="D71" s="485" t="str">
        <f>IF('1. Artikeldata Grund'!D71="","",'1. Artikeldata Grund'!D71)</f>
        <v/>
      </c>
      <c r="E71" s="285"/>
      <c r="F71" s="553"/>
      <c r="G71" s="363"/>
      <c r="H71" s="363"/>
      <c r="I71" s="363"/>
      <c r="J71" s="285"/>
      <c r="K71" s="362" t="s">
        <v>88</v>
      </c>
      <c r="L71" s="278"/>
      <c r="M71" s="288"/>
      <c r="N71" s="285"/>
      <c r="O71" s="362" t="s">
        <v>35</v>
      </c>
      <c r="P71" s="278"/>
      <c r="Q71" s="288"/>
      <c r="R71" s="285"/>
      <c r="S71" s="289" t="s">
        <v>35</v>
      </c>
      <c r="T71" s="278"/>
      <c r="U71" s="288"/>
      <c r="V71" s="285"/>
      <c r="W71" s="289" t="s">
        <v>35</v>
      </c>
      <c r="X71" s="278"/>
      <c r="Y71" s="288"/>
    </row>
    <row r="72" spans="1:25" s="7" customFormat="1" ht="12.75" x14ac:dyDescent="0.2">
      <c r="A72" s="104">
        <v>68</v>
      </c>
      <c r="B72" s="521">
        <f>'APH KIC KIA PC'!D72</f>
        <v>0</v>
      </c>
      <c r="C72" s="519" t="str">
        <f>IF('1. Artikeldata Grund'!$D72="","", '1. Artikeldata Grund'!$D72&amp;" - "&amp;'1. Artikeldata Grund'!$E72)</f>
        <v/>
      </c>
      <c r="D72" s="485" t="str">
        <f>IF('1. Artikeldata Grund'!D72="","",'1. Artikeldata Grund'!D72)</f>
        <v/>
      </c>
      <c r="E72" s="285"/>
      <c r="F72" s="553"/>
      <c r="G72" s="363"/>
      <c r="H72" s="363"/>
      <c r="I72" s="363"/>
      <c r="J72" s="285"/>
      <c r="K72" s="362" t="s">
        <v>88</v>
      </c>
      <c r="L72" s="278"/>
      <c r="M72" s="288"/>
      <c r="N72" s="285"/>
      <c r="O72" s="362" t="s">
        <v>35</v>
      </c>
      <c r="P72" s="278"/>
      <c r="Q72" s="288"/>
      <c r="R72" s="285"/>
      <c r="S72" s="289" t="s">
        <v>35</v>
      </c>
      <c r="T72" s="278"/>
      <c r="U72" s="288"/>
      <c r="V72" s="285"/>
      <c r="W72" s="289" t="s">
        <v>35</v>
      </c>
      <c r="X72" s="278"/>
      <c r="Y72" s="288"/>
    </row>
    <row r="73" spans="1:25" s="7" customFormat="1" ht="12.75" x14ac:dyDescent="0.2">
      <c r="A73" s="104">
        <v>69</v>
      </c>
      <c r="B73" s="521">
        <f>'APH KIC KIA PC'!D73</f>
        <v>0</v>
      </c>
      <c r="C73" s="519" t="str">
        <f>IF('1. Artikeldata Grund'!$D73="","", '1. Artikeldata Grund'!$D73&amp;" - "&amp;'1. Artikeldata Grund'!$E73)</f>
        <v/>
      </c>
      <c r="D73" s="485" t="str">
        <f>IF('1. Artikeldata Grund'!D73="","",'1. Artikeldata Grund'!D73)</f>
        <v/>
      </c>
      <c r="E73" s="285"/>
      <c r="F73" s="553"/>
      <c r="G73" s="363"/>
      <c r="H73" s="363"/>
      <c r="I73" s="363"/>
      <c r="J73" s="285"/>
      <c r="K73" s="362" t="s">
        <v>88</v>
      </c>
      <c r="L73" s="278"/>
      <c r="M73" s="288"/>
      <c r="N73" s="285"/>
      <c r="O73" s="362" t="s">
        <v>35</v>
      </c>
      <c r="P73" s="278"/>
      <c r="Q73" s="288"/>
      <c r="R73" s="285"/>
      <c r="S73" s="289" t="s">
        <v>35</v>
      </c>
      <c r="T73" s="278"/>
      <c r="U73" s="288"/>
      <c r="V73" s="285"/>
      <c r="W73" s="289" t="s">
        <v>35</v>
      </c>
      <c r="X73" s="278"/>
      <c r="Y73" s="288"/>
    </row>
    <row r="74" spans="1:25" s="7" customFormat="1" ht="12.75" x14ac:dyDescent="0.2">
      <c r="A74" s="104">
        <v>70</v>
      </c>
      <c r="B74" s="521">
        <f>'APH KIC KIA PC'!D74</f>
        <v>0</v>
      </c>
      <c r="C74" s="519" t="str">
        <f>IF('1. Artikeldata Grund'!$D74="","", '1. Artikeldata Grund'!$D74&amp;" - "&amp;'1. Artikeldata Grund'!$E74)</f>
        <v/>
      </c>
      <c r="D74" s="485" t="str">
        <f>IF('1. Artikeldata Grund'!D74="","",'1. Artikeldata Grund'!D74)</f>
        <v/>
      </c>
      <c r="E74" s="285"/>
      <c r="F74" s="553"/>
      <c r="G74" s="363"/>
      <c r="H74" s="363"/>
      <c r="I74" s="363"/>
      <c r="J74" s="285"/>
      <c r="K74" s="362" t="s">
        <v>88</v>
      </c>
      <c r="L74" s="278"/>
      <c r="M74" s="288"/>
      <c r="N74" s="285"/>
      <c r="O74" s="362" t="s">
        <v>35</v>
      </c>
      <c r="P74" s="278"/>
      <c r="Q74" s="288"/>
      <c r="R74" s="285"/>
      <c r="S74" s="289" t="s">
        <v>35</v>
      </c>
      <c r="T74" s="278"/>
      <c r="U74" s="288"/>
      <c r="V74" s="285"/>
      <c r="W74" s="289" t="s">
        <v>35</v>
      </c>
      <c r="X74" s="278"/>
      <c r="Y74" s="288"/>
    </row>
    <row r="75" spans="1:25" s="7" customFormat="1" ht="12.75" x14ac:dyDescent="0.2">
      <c r="A75" s="104">
        <v>71</v>
      </c>
      <c r="B75" s="521">
        <f>'APH KIC KIA PC'!D75</f>
        <v>0</v>
      </c>
      <c r="C75" s="519" t="str">
        <f>IF('1. Artikeldata Grund'!$D75="","", '1. Artikeldata Grund'!$D75&amp;" - "&amp;'1. Artikeldata Grund'!$E75)</f>
        <v/>
      </c>
      <c r="D75" s="485" t="str">
        <f>IF('1. Artikeldata Grund'!D75="","",'1. Artikeldata Grund'!D75)</f>
        <v/>
      </c>
      <c r="E75" s="285"/>
      <c r="F75" s="553"/>
      <c r="G75" s="363"/>
      <c r="H75" s="363"/>
      <c r="I75" s="363"/>
      <c r="J75" s="285"/>
      <c r="K75" s="362" t="s">
        <v>88</v>
      </c>
      <c r="L75" s="278"/>
      <c r="M75" s="288"/>
      <c r="N75" s="285"/>
      <c r="O75" s="362" t="s">
        <v>35</v>
      </c>
      <c r="P75" s="278"/>
      <c r="Q75" s="288"/>
      <c r="R75" s="285"/>
      <c r="S75" s="289" t="s">
        <v>35</v>
      </c>
      <c r="T75" s="278"/>
      <c r="U75" s="288"/>
      <c r="V75" s="285"/>
      <c r="W75" s="289" t="s">
        <v>35</v>
      </c>
      <c r="X75" s="278"/>
      <c r="Y75" s="288"/>
    </row>
    <row r="76" spans="1:25" s="7" customFormat="1" ht="12.75" x14ac:dyDescent="0.2">
      <c r="A76" s="104">
        <v>72</v>
      </c>
      <c r="B76" s="521">
        <f>'APH KIC KIA PC'!D76</f>
        <v>0</v>
      </c>
      <c r="C76" s="519" t="str">
        <f>IF('1. Artikeldata Grund'!$D76="","", '1. Artikeldata Grund'!$D76&amp;" - "&amp;'1. Artikeldata Grund'!$E76)</f>
        <v/>
      </c>
      <c r="D76" s="485" t="str">
        <f>IF('1. Artikeldata Grund'!D76="","",'1. Artikeldata Grund'!D76)</f>
        <v/>
      </c>
      <c r="E76" s="285"/>
      <c r="F76" s="553"/>
      <c r="G76" s="363"/>
      <c r="H76" s="363"/>
      <c r="I76" s="363"/>
      <c r="J76" s="285"/>
      <c r="K76" s="362" t="s">
        <v>88</v>
      </c>
      <c r="L76" s="278"/>
      <c r="M76" s="288"/>
      <c r="N76" s="285"/>
      <c r="O76" s="362" t="s">
        <v>35</v>
      </c>
      <c r="P76" s="278"/>
      <c r="Q76" s="288"/>
      <c r="R76" s="285"/>
      <c r="S76" s="289" t="s">
        <v>35</v>
      </c>
      <c r="T76" s="278"/>
      <c r="U76" s="288"/>
      <c r="V76" s="285"/>
      <c r="W76" s="289" t="s">
        <v>35</v>
      </c>
      <c r="X76" s="278"/>
      <c r="Y76" s="288"/>
    </row>
    <row r="77" spans="1:25" s="7" customFormat="1" ht="12.75" x14ac:dyDescent="0.2">
      <c r="A77" s="104">
        <v>73</v>
      </c>
      <c r="B77" s="521">
        <f>'APH KIC KIA PC'!D77</f>
        <v>0</v>
      </c>
      <c r="C77" s="519" t="str">
        <f>IF('1. Artikeldata Grund'!$D77="","", '1. Artikeldata Grund'!$D77&amp;" - "&amp;'1. Artikeldata Grund'!$E77)</f>
        <v/>
      </c>
      <c r="D77" s="485" t="str">
        <f>IF('1. Artikeldata Grund'!D77="","",'1. Artikeldata Grund'!D77)</f>
        <v/>
      </c>
      <c r="E77" s="285"/>
      <c r="F77" s="553"/>
      <c r="G77" s="363"/>
      <c r="H77" s="363"/>
      <c r="I77" s="363"/>
      <c r="J77" s="285"/>
      <c r="K77" s="362" t="s">
        <v>88</v>
      </c>
      <c r="L77" s="278"/>
      <c r="M77" s="288"/>
      <c r="N77" s="285"/>
      <c r="O77" s="362" t="s">
        <v>35</v>
      </c>
      <c r="P77" s="278"/>
      <c r="Q77" s="288"/>
      <c r="R77" s="285"/>
      <c r="S77" s="289" t="s">
        <v>35</v>
      </c>
      <c r="T77" s="278"/>
      <c r="U77" s="288"/>
      <c r="V77" s="285"/>
      <c r="W77" s="289" t="s">
        <v>35</v>
      </c>
      <c r="X77" s="278"/>
      <c r="Y77" s="288"/>
    </row>
    <row r="78" spans="1:25" s="7" customFormat="1" ht="12.75" x14ac:dyDescent="0.2">
      <c r="A78" s="104">
        <v>74</v>
      </c>
      <c r="B78" s="521">
        <f>'APH KIC KIA PC'!D78</f>
        <v>0</v>
      </c>
      <c r="C78" s="519" t="str">
        <f>IF('1. Artikeldata Grund'!$D78="","", '1. Artikeldata Grund'!$D78&amp;" - "&amp;'1. Artikeldata Grund'!$E78)</f>
        <v/>
      </c>
      <c r="D78" s="485" t="str">
        <f>IF('1. Artikeldata Grund'!D78="","",'1. Artikeldata Grund'!D78)</f>
        <v/>
      </c>
      <c r="E78" s="285"/>
      <c r="F78" s="553"/>
      <c r="G78" s="363"/>
      <c r="H78" s="363"/>
      <c r="I78" s="363"/>
      <c r="J78" s="285"/>
      <c r="K78" s="362" t="s">
        <v>88</v>
      </c>
      <c r="L78" s="278"/>
      <c r="M78" s="288"/>
      <c r="N78" s="285"/>
      <c r="O78" s="362" t="s">
        <v>35</v>
      </c>
      <c r="P78" s="278"/>
      <c r="Q78" s="288"/>
      <c r="R78" s="285"/>
      <c r="S78" s="289" t="s">
        <v>35</v>
      </c>
      <c r="T78" s="278"/>
      <c r="U78" s="288"/>
      <c r="V78" s="285"/>
      <c r="W78" s="289" t="s">
        <v>35</v>
      </c>
      <c r="X78" s="278"/>
      <c r="Y78" s="288"/>
    </row>
    <row r="79" spans="1:25" s="7" customFormat="1" ht="12.75" x14ac:dyDescent="0.2">
      <c r="A79" s="104">
        <v>75</v>
      </c>
      <c r="B79" s="521">
        <f>'APH KIC KIA PC'!D79</f>
        <v>0</v>
      </c>
      <c r="C79" s="519" t="str">
        <f>IF('1. Artikeldata Grund'!$D79="","", '1. Artikeldata Grund'!$D79&amp;" - "&amp;'1. Artikeldata Grund'!$E79)</f>
        <v/>
      </c>
      <c r="D79" s="485" t="str">
        <f>IF('1. Artikeldata Grund'!D79="","",'1. Artikeldata Grund'!D79)</f>
        <v/>
      </c>
      <c r="E79" s="285"/>
      <c r="F79" s="553"/>
      <c r="G79" s="363"/>
      <c r="H79" s="363"/>
      <c r="I79" s="363"/>
      <c r="J79" s="285"/>
      <c r="K79" s="362" t="s">
        <v>88</v>
      </c>
      <c r="L79" s="278"/>
      <c r="M79" s="288"/>
      <c r="N79" s="285"/>
      <c r="O79" s="362" t="s">
        <v>35</v>
      </c>
      <c r="P79" s="278"/>
      <c r="Q79" s="288"/>
      <c r="R79" s="285"/>
      <c r="S79" s="289" t="s">
        <v>35</v>
      </c>
      <c r="T79" s="278"/>
      <c r="U79" s="288"/>
      <c r="V79" s="285"/>
      <c r="W79" s="289" t="s">
        <v>35</v>
      </c>
      <c r="X79" s="278"/>
      <c r="Y79" s="288"/>
    </row>
    <row r="80" spans="1:25" s="7" customFormat="1" ht="12.75" x14ac:dyDescent="0.2">
      <c r="A80" s="104">
        <v>76</v>
      </c>
      <c r="B80" s="521">
        <f>'APH KIC KIA PC'!D80</f>
        <v>0</v>
      </c>
      <c r="C80" s="519" t="str">
        <f>IF('1. Artikeldata Grund'!$D80="","", '1. Artikeldata Grund'!$D80&amp;" - "&amp;'1. Artikeldata Grund'!$E80)</f>
        <v/>
      </c>
      <c r="D80" s="485" t="str">
        <f>IF('1. Artikeldata Grund'!D80="","",'1. Artikeldata Grund'!D80)</f>
        <v/>
      </c>
      <c r="E80" s="285"/>
      <c r="F80" s="553"/>
      <c r="G80" s="363"/>
      <c r="H80" s="363"/>
      <c r="I80" s="363"/>
      <c r="J80" s="285"/>
      <c r="K80" s="362" t="s">
        <v>88</v>
      </c>
      <c r="L80" s="278"/>
      <c r="M80" s="288"/>
      <c r="N80" s="285"/>
      <c r="O80" s="362" t="s">
        <v>35</v>
      </c>
      <c r="P80" s="278"/>
      <c r="Q80" s="288"/>
      <c r="R80" s="285"/>
      <c r="S80" s="289" t="s">
        <v>35</v>
      </c>
      <c r="T80" s="278"/>
      <c r="U80" s="288"/>
      <c r="V80" s="285"/>
      <c r="W80" s="289" t="s">
        <v>35</v>
      </c>
      <c r="X80" s="278"/>
      <c r="Y80" s="288"/>
    </row>
    <row r="81" spans="1:25" s="7" customFormat="1" ht="12.75" x14ac:dyDescent="0.2">
      <c r="A81" s="104">
        <v>77</v>
      </c>
      <c r="B81" s="521">
        <f>'APH KIC KIA PC'!D81</f>
        <v>0</v>
      </c>
      <c r="C81" s="519" t="str">
        <f>IF('1. Artikeldata Grund'!$D81="","", '1. Artikeldata Grund'!$D81&amp;" - "&amp;'1. Artikeldata Grund'!$E81)</f>
        <v/>
      </c>
      <c r="D81" s="485" t="str">
        <f>IF('1. Artikeldata Grund'!D81="","",'1. Artikeldata Grund'!D81)</f>
        <v/>
      </c>
      <c r="E81" s="285"/>
      <c r="F81" s="553"/>
      <c r="G81" s="363"/>
      <c r="H81" s="363"/>
      <c r="I81" s="363"/>
      <c r="J81" s="285"/>
      <c r="K81" s="362" t="s">
        <v>88</v>
      </c>
      <c r="L81" s="278"/>
      <c r="M81" s="288"/>
      <c r="N81" s="285"/>
      <c r="O81" s="362" t="s">
        <v>35</v>
      </c>
      <c r="P81" s="278"/>
      <c r="Q81" s="288"/>
      <c r="R81" s="285"/>
      <c r="S81" s="289" t="s">
        <v>35</v>
      </c>
      <c r="T81" s="278"/>
      <c r="U81" s="288"/>
      <c r="V81" s="285"/>
      <c r="W81" s="289" t="s">
        <v>35</v>
      </c>
      <c r="X81" s="278"/>
      <c r="Y81" s="288"/>
    </row>
    <row r="82" spans="1:25" s="7" customFormat="1" ht="12.75" x14ac:dyDescent="0.2">
      <c r="A82" s="104">
        <v>78</v>
      </c>
      <c r="B82" s="521">
        <f>'APH KIC KIA PC'!D82</f>
        <v>0</v>
      </c>
      <c r="C82" s="519" t="str">
        <f>IF('1. Artikeldata Grund'!$D82="","", '1. Artikeldata Grund'!$D82&amp;" - "&amp;'1. Artikeldata Grund'!$E82)</f>
        <v/>
      </c>
      <c r="D82" s="485" t="str">
        <f>IF('1. Artikeldata Grund'!D82="","",'1. Artikeldata Grund'!D82)</f>
        <v/>
      </c>
      <c r="E82" s="285"/>
      <c r="F82" s="553"/>
      <c r="G82" s="363"/>
      <c r="H82" s="363"/>
      <c r="I82" s="363"/>
      <c r="J82" s="285"/>
      <c r="K82" s="362" t="s">
        <v>88</v>
      </c>
      <c r="L82" s="278"/>
      <c r="M82" s="288"/>
      <c r="N82" s="285"/>
      <c r="O82" s="362" t="s">
        <v>35</v>
      </c>
      <c r="P82" s="278"/>
      <c r="Q82" s="288"/>
      <c r="R82" s="285"/>
      <c r="S82" s="289" t="s">
        <v>35</v>
      </c>
      <c r="T82" s="278"/>
      <c r="U82" s="288"/>
      <c r="V82" s="285"/>
      <c r="W82" s="289" t="s">
        <v>35</v>
      </c>
      <c r="X82" s="278"/>
      <c r="Y82" s="288"/>
    </row>
    <row r="83" spans="1:25" s="7" customFormat="1" ht="12.75" x14ac:dyDescent="0.2">
      <c r="A83" s="104">
        <v>79</v>
      </c>
      <c r="B83" s="521">
        <f>'APH KIC KIA PC'!D83</f>
        <v>0</v>
      </c>
      <c r="C83" s="519" t="str">
        <f>IF('1. Artikeldata Grund'!$D83="","", '1. Artikeldata Grund'!$D83&amp;" - "&amp;'1. Artikeldata Grund'!$E83)</f>
        <v/>
      </c>
      <c r="D83" s="485" t="str">
        <f>IF('1. Artikeldata Grund'!D83="","",'1. Artikeldata Grund'!D83)</f>
        <v/>
      </c>
      <c r="E83" s="285"/>
      <c r="F83" s="553"/>
      <c r="G83" s="363"/>
      <c r="H83" s="363"/>
      <c r="I83" s="363"/>
      <c r="J83" s="285"/>
      <c r="K83" s="362" t="s">
        <v>88</v>
      </c>
      <c r="L83" s="278"/>
      <c r="M83" s="288"/>
      <c r="N83" s="285"/>
      <c r="O83" s="362" t="s">
        <v>35</v>
      </c>
      <c r="P83" s="278"/>
      <c r="Q83" s="288"/>
      <c r="R83" s="285"/>
      <c r="S83" s="289" t="s">
        <v>35</v>
      </c>
      <c r="T83" s="278"/>
      <c r="U83" s="288"/>
      <c r="V83" s="285"/>
      <c r="W83" s="289" t="s">
        <v>35</v>
      </c>
      <c r="X83" s="278"/>
      <c r="Y83" s="288"/>
    </row>
    <row r="84" spans="1:25" s="7" customFormat="1" ht="12.75" x14ac:dyDescent="0.2">
      <c r="A84" s="104">
        <v>80</v>
      </c>
      <c r="B84" s="521">
        <f>'APH KIC KIA PC'!D84</f>
        <v>0</v>
      </c>
      <c r="C84" s="519" t="str">
        <f>IF('1. Artikeldata Grund'!$D84="","", '1. Artikeldata Grund'!$D84&amp;" - "&amp;'1. Artikeldata Grund'!$E84)</f>
        <v/>
      </c>
      <c r="D84" s="485" t="str">
        <f>IF('1. Artikeldata Grund'!D84="","",'1. Artikeldata Grund'!D84)</f>
        <v/>
      </c>
      <c r="E84" s="285"/>
      <c r="F84" s="553"/>
      <c r="G84" s="363"/>
      <c r="H84" s="363"/>
      <c r="I84" s="363"/>
      <c r="J84" s="285"/>
      <c r="K84" s="362" t="s">
        <v>88</v>
      </c>
      <c r="L84" s="278"/>
      <c r="M84" s="288"/>
      <c r="N84" s="285"/>
      <c r="O84" s="362" t="s">
        <v>35</v>
      </c>
      <c r="P84" s="278"/>
      <c r="Q84" s="288"/>
      <c r="R84" s="285"/>
      <c r="S84" s="289" t="s">
        <v>35</v>
      </c>
      <c r="T84" s="278"/>
      <c r="U84" s="288"/>
      <c r="V84" s="285"/>
      <c r="W84" s="289" t="s">
        <v>35</v>
      </c>
      <c r="X84" s="278"/>
      <c r="Y84" s="288"/>
    </row>
    <row r="85" spans="1:25" s="7" customFormat="1" ht="12.75" x14ac:dyDescent="0.2">
      <c r="A85" s="104">
        <v>81</v>
      </c>
      <c r="B85" s="521">
        <f>'APH KIC KIA PC'!D85</f>
        <v>0</v>
      </c>
      <c r="C85" s="519" t="str">
        <f>IF('1. Artikeldata Grund'!$D85="","", '1. Artikeldata Grund'!$D85&amp;" - "&amp;'1. Artikeldata Grund'!$E85)</f>
        <v/>
      </c>
      <c r="D85" s="485" t="str">
        <f>IF('1. Artikeldata Grund'!D85="","",'1. Artikeldata Grund'!D85)</f>
        <v/>
      </c>
      <c r="E85" s="285"/>
      <c r="F85" s="553"/>
      <c r="G85" s="363"/>
      <c r="H85" s="363"/>
      <c r="I85" s="363"/>
      <c r="J85" s="285"/>
      <c r="K85" s="362" t="s">
        <v>88</v>
      </c>
      <c r="L85" s="278"/>
      <c r="M85" s="288"/>
      <c r="N85" s="285"/>
      <c r="O85" s="362" t="s">
        <v>35</v>
      </c>
      <c r="P85" s="278"/>
      <c r="Q85" s="288"/>
      <c r="R85" s="285"/>
      <c r="S85" s="289" t="s">
        <v>35</v>
      </c>
      <c r="T85" s="278"/>
      <c r="U85" s="288"/>
      <c r="V85" s="285"/>
      <c r="W85" s="289" t="s">
        <v>35</v>
      </c>
      <c r="X85" s="278"/>
      <c r="Y85" s="288"/>
    </row>
    <row r="86" spans="1:25" s="7" customFormat="1" ht="12.75" x14ac:dyDescent="0.2">
      <c r="A86" s="104">
        <v>82</v>
      </c>
      <c r="B86" s="521">
        <f>'APH KIC KIA PC'!D86</f>
        <v>0</v>
      </c>
      <c r="C86" s="519" t="str">
        <f>IF('1. Artikeldata Grund'!$D86="","", '1. Artikeldata Grund'!$D86&amp;" - "&amp;'1. Artikeldata Grund'!$E86)</f>
        <v/>
      </c>
      <c r="D86" s="485" t="str">
        <f>IF('1. Artikeldata Grund'!D86="","",'1. Artikeldata Grund'!D86)</f>
        <v/>
      </c>
      <c r="E86" s="285"/>
      <c r="F86" s="553"/>
      <c r="G86" s="363"/>
      <c r="H86" s="363"/>
      <c r="I86" s="363"/>
      <c r="J86" s="285"/>
      <c r="K86" s="362" t="s">
        <v>88</v>
      </c>
      <c r="L86" s="278"/>
      <c r="M86" s="288"/>
      <c r="N86" s="285"/>
      <c r="O86" s="362" t="s">
        <v>35</v>
      </c>
      <c r="P86" s="278"/>
      <c r="Q86" s="288"/>
      <c r="R86" s="285"/>
      <c r="S86" s="289" t="s">
        <v>35</v>
      </c>
      <c r="T86" s="278"/>
      <c r="U86" s="288"/>
      <c r="V86" s="285"/>
      <c r="W86" s="289" t="s">
        <v>35</v>
      </c>
      <c r="X86" s="278"/>
      <c r="Y86" s="288"/>
    </row>
    <row r="87" spans="1:25" s="7" customFormat="1" ht="12.75" x14ac:dyDescent="0.2">
      <c r="A87" s="104">
        <v>83</v>
      </c>
      <c r="B87" s="521">
        <f>'APH KIC KIA PC'!D87</f>
        <v>0</v>
      </c>
      <c r="C87" s="519" t="str">
        <f>IF('1. Artikeldata Grund'!$D87="","", '1. Artikeldata Grund'!$D87&amp;" - "&amp;'1. Artikeldata Grund'!$E87)</f>
        <v/>
      </c>
      <c r="D87" s="485" t="str">
        <f>IF('1. Artikeldata Grund'!D87="","",'1. Artikeldata Grund'!D87)</f>
        <v/>
      </c>
      <c r="E87" s="285"/>
      <c r="F87" s="553"/>
      <c r="G87" s="363"/>
      <c r="H87" s="363"/>
      <c r="I87" s="363"/>
      <c r="J87" s="285"/>
      <c r="K87" s="362" t="s">
        <v>88</v>
      </c>
      <c r="L87" s="278"/>
      <c r="M87" s="288"/>
      <c r="N87" s="285"/>
      <c r="O87" s="362" t="s">
        <v>35</v>
      </c>
      <c r="P87" s="278"/>
      <c r="Q87" s="288"/>
      <c r="R87" s="285"/>
      <c r="S87" s="289" t="s">
        <v>35</v>
      </c>
      <c r="T87" s="278"/>
      <c r="U87" s="288"/>
      <c r="V87" s="285"/>
      <c r="W87" s="289" t="s">
        <v>35</v>
      </c>
      <c r="X87" s="278"/>
      <c r="Y87" s="288"/>
    </row>
    <row r="88" spans="1:25" s="7" customFormat="1" ht="12.75" x14ac:dyDescent="0.2">
      <c r="A88" s="104">
        <v>84</v>
      </c>
      <c r="B88" s="521">
        <f>'APH KIC KIA PC'!D88</f>
        <v>0</v>
      </c>
      <c r="C88" s="519" t="str">
        <f>IF('1. Artikeldata Grund'!$D88="","", '1. Artikeldata Grund'!$D88&amp;" - "&amp;'1. Artikeldata Grund'!$E88)</f>
        <v/>
      </c>
      <c r="D88" s="485" t="str">
        <f>IF('1. Artikeldata Grund'!D88="","",'1. Artikeldata Grund'!D88)</f>
        <v/>
      </c>
      <c r="E88" s="285"/>
      <c r="F88" s="553"/>
      <c r="G88" s="363"/>
      <c r="H88" s="363"/>
      <c r="I88" s="363"/>
      <c r="J88" s="285"/>
      <c r="K88" s="362" t="s">
        <v>88</v>
      </c>
      <c r="L88" s="278"/>
      <c r="M88" s="288"/>
      <c r="N88" s="285"/>
      <c r="O88" s="362" t="s">
        <v>35</v>
      </c>
      <c r="P88" s="278"/>
      <c r="Q88" s="288"/>
      <c r="R88" s="285"/>
      <c r="S88" s="289" t="s">
        <v>35</v>
      </c>
      <c r="T88" s="278"/>
      <c r="U88" s="288"/>
      <c r="V88" s="285"/>
      <c r="W88" s="289" t="s">
        <v>35</v>
      </c>
      <c r="X88" s="278"/>
      <c r="Y88" s="288"/>
    </row>
    <row r="89" spans="1:25" s="7" customFormat="1" ht="12.75" x14ac:dyDescent="0.2">
      <c r="A89" s="104">
        <v>85</v>
      </c>
      <c r="B89" s="521">
        <f>'APH KIC KIA PC'!D89</f>
        <v>0</v>
      </c>
      <c r="C89" s="519" t="str">
        <f>IF('1. Artikeldata Grund'!$D89="","", '1. Artikeldata Grund'!$D89&amp;" - "&amp;'1. Artikeldata Grund'!$E89)</f>
        <v/>
      </c>
      <c r="D89" s="485" t="str">
        <f>IF('1. Artikeldata Grund'!D89="","",'1. Artikeldata Grund'!D89)</f>
        <v/>
      </c>
      <c r="E89" s="285"/>
      <c r="F89" s="553"/>
      <c r="G89" s="363"/>
      <c r="H89" s="363"/>
      <c r="I89" s="363"/>
      <c r="J89" s="285"/>
      <c r="K89" s="362" t="s">
        <v>88</v>
      </c>
      <c r="L89" s="278"/>
      <c r="M89" s="288"/>
      <c r="N89" s="285"/>
      <c r="O89" s="362" t="s">
        <v>35</v>
      </c>
      <c r="P89" s="278"/>
      <c r="Q89" s="288"/>
      <c r="R89" s="285"/>
      <c r="S89" s="289" t="s">
        <v>35</v>
      </c>
      <c r="T89" s="278"/>
      <c r="U89" s="288"/>
      <c r="V89" s="285"/>
      <c r="W89" s="289" t="s">
        <v>35</v>
      </c>
      <c r="X89" s="278"/>
      <c r="Y89" s="288"/>
    </row>
    <row r="90" spans="1:25" s="7" customFormat="1" ht="12.75" x14ac:dyDescent="0.2">
      <c r="A90" s="104">
        <v>86</v>
      </c>
      <c r="B90" s="521">
        <f>'APH KIC KIA PC'!D90</f>
        <v>0</v>
      </c>
      <c r="C90" s="519" t="str">
        <f>IF('1. Artikeldata Grund'!$D90="","", '1. Artikeldata Grund'!$D90&amp;" - "&amp;'1. Artikeldata Grund'!$E90)</f>
        <v/>
      </c>
      <c r="D90" s="485" t="str">
        <f>IF('1. Artikeldata Grund'!D90="","",'1. Artikeldata Grund'!D90)</f>
        <v/>
      </c>
      <c r="E90" s="285"/>
      <c r="F90" s="553"/>
      <c r="G90" s="363"/>
      <c r="H90" s="363"/>
      <c r="I90" s="363"/>
      <c r="J90" s="285"/>
      <c r="K90" s="362" t="s">
        <v>88</v>
      </c>
      <c r="L90" s="278"/>
      <c r="M90" s="288"/>
      <c r="N90" s="285"/>
      <c r="O90" s="362" t="s">
        <v>35</v>
      </c>
      <c r="P90" s="278"/>
      <c r="Q90" s="288"/>
      <c r="R90" s="285"/>
      <c r="S90" s="289" t="s">
        <v>35</v>
      </c>
      <c r="T90" s="278"/>
      <c r="U90" s="288"/>
      <c r="V90" s="285"/>
      <c r="W90" s="289" t="s">
        <v>35</v>
      </c>
      <c r="X90" s="278"/>
      <c r="Y90" s="288"/>
    </row>
    <row r="91" spans="1:25" s="7" customFormat="1" ht="12.75" x14ac:dyDescent="0.2">
      <c r="A91" s="104">
        <v>87</v>
      </c>
      <c r="B91" s="521">
        <f>'APH KIC KIA PC'!D91</f>
        <v>0</v>
      </c>
      <c r="C91" s="519" t="str">
        <f>IF('1. Artikeldata Grund'!$D91="","", '1. Artikeldata Grund'!$D91&amp;" - "&amp;'1. Artikeldata Grund'!$E91)</f>
        <v/>
      </c>
      <c r="D91" s="485" t="str">
        <f>IF('1. Artikeldata Grund'!D91="","",'1. Artikeldata Grund'!D91)</f>
        <v/>
      </c>
      <c r="E91" s="285"/>
      <c r="F91" s="553"/>
      <c r="G91" s="363"/>
      <c r="H91" s="363"/>
      <c r="I91" s="363"/>
      <c r="J91" s="285"/>
      <c r="K91" s="362" t="s">
        <v>88</v>
      </c>
      <c r="L91" s="278"/>
      <c r="M91" s="288"/>
      <c r="N91" s="285"/>
      <c r="O91" s="362" t="s">
        <v>35</v>
      </c>
      <c r="P91" s="278"/>
      <c r="Q91" s="288"/>
      <c r="R91" s="285"/>
      <c r="S91" s="289" t="s">
        <v>35</v>
      </c>
      <c r="T91" s="278"/>
      <c r="U91" s="288"/>
      <c r="V91" s="285"/>
      <c r="W91" s="289" t="s">
        <v>35</v>
      </c>
      <c r="X91" s="278"/>
      <c r="Y91" s="288"/>
    </row>
    <row r="92" spans="1:25" s="7" customFormat="1" ht="12.75" x14ac:dyDescent="0.2">
      <c r="A92" s="104">
        <v>88</v>
      </c>
      <c r="B92" s="521">
        <f>'APH KIC KIA PC'!D92</f>
        <v>0</v>
      </c>
      <c r="C92" s="519" t="str">
        <f>IF('1. Artikeldata Grund'!$D92="","", '1. Artikeldata Grund'!$D92&amp;" - "&amp;'1. Artikeldata Grund'!$E92)</f>
        <v/>
      </c>
      <c r="D92" s="485" t="str">
        <f>IF('1. Artikeldata Grund'!D92="","",'1. Artikeldata Grund'!D92)</f>
        <v/>
      </c>
      <c r="E92" s="285"/>
      <c r="F92" s="553"/>
      <c r="G92" s="363"/>
      <c r="H92" s="363"/>
      <c r="I92" s="363"/>
      <c r="J92" s="285"/>
      <c r="K92" s="362" t="s">
        <v>88</v>
      </c>
      <c r="L92" s="278"/>
      <c r="M92" s="288"/>
      <c r="N92" s="285"/>
      <c r="O92" s="362" t="s">
        <v>35</v>
      </c>
      <c r="P92" s="278"/>
      <c r="Q92" s="288"/>
      <c r="R92" s="285"/>
      <c r="S92" s="289" t="s">
        <v>35</v>
      </c>
      <c r="T92" s="278"/>
      <c r="U92" s="288"/>
      <c r="V92" s="285"/>
      <c r="W92" s="289" t="s">
        <v>35</v>
      </c>
      <c r="X92" s="278"/>
      <c r="Y92" s="288"/>
    </row>
    <row r="93" spans="1:25" s="7" customFormat="1" ht="12.75" x14ac:dyDescent="0.2">
      <c r="A93" s="104">
        <v>89</v>
      </c>
      <c r="B93" s="521">
        <f>'APH KIC KIA PC'!D93</f>
        <v>0</v>
      </c>
      <c r="C93" s="519" t="str">
        <f>IF('1. Artikeldata Grund'!$D93="","", '1. Artikeldata Grund'!$D93&amp;" - "&amp;'1. Artikeldata Grund'!$E93)</f>
        <v/>
      </c>
      <c r="D93" s="485" t="str">
        <f>IF('1. Artikeldata Grund'!D93="","",'1. Artikeldata Grund'!D93)</f>
        <v/>
      </c>
      <c r="E93" s="285"/>
      <c r="F93" s="553"/>
      <c r="G93" s="363"/>
      <c r="H93" s="363"/>
      <c r="I93" s="363"/>
      <c r="J93" s="285"/>
      <c r="K93" s="362" t="s">
        <v>88</v>
      </c>
      <c r="L93" s="278"/>
      <c r="M93" s="288"/>
      <c r="N93" s="285"/>
      <c r="O93" s="362" t="s">
        <v>35</v>
      </c>
      <c r="P93" s="278"/>
      <c r="Q93" s="288"/>
      <c r="R93" s="285"/>
      <c r="S93" s="289" t="s">
        <v>35</v>
      </c>
      <c r="T93" s="278"/>
      <c r="U93" s="288"/>
      <c r="V93" s="285"/>
      <c r="W93" s="289" t="s">
        <v>35</v>
      </c>
      <c r="X93" s="278"/>
      <c r="Y93" s="288"/>
    </row>
    <row r="94" spans="1:25" s="7" customFormat="1" ht="12.75" x14ac:dyDescent="0.2">
      <c r="A94" s="104">
        <v>90</v>
      </c>
      <c r="B94" s="521">
        <f>'APH KIC KIA PC'!D94</f>
        <v>0</v>
      </c>
      <c r="C94" s="519" t="str">
        <f>IF('1. Artikeldata Grund'!$D94="","", '1. Artikeldata Grund'!$D94&amp;" - "&amp;'1. Artikeldata Grund'!$E94)</f>
        <v/>
      </c>
      <c r="D94" s="485" t="str">
        <f>IF('1. Artikeldata Grund'!D94="","",'1. Artikeldata Grund'!D94)</f>
        <v/>
      </c>
      <c r="E94" s="285"/>
      <c r="F94" s="553"/>
      <c r="G94" s="363"/>
      <c r="H94" s="363"/>
      <c r="I94" s="363"/>
      <c r="J94" s="285"/>
      <c r="K94" s="362" t="s">
        <v>88</v>
      </c>
      <c r="L94" s="278"/>
      <c r="M94" s="288"/>
      <c r="N94" s="285"/>
      <c r="O94" s="362" t="s">
        <v>35</v>
      </c>
      <c r="P94" s="278"/>
      <c r="Q94" s="288"/>
      <c r="R94" s="285"/>
      <c r="S94" s="289" t="s">
        <v>35</v>
      </c>
      <c r="T94" s="278"/>
      <c r="U94" s="288"/>
      <c r="V94" s="285"/>
      <c r="W94" s="289" t="s">
        <v>35</v>
      </c>
      <c r="X94" s="278"/>
      <c r="Y94" s="288"/>
    </row>
    <row r="95" spans="1:25" s="7" customFormat="1" ht="12.75" x14ac:dyDescent="0.2">
      <c r="A95" s="104">
        <v>91</v>
      </c>
      <c r="B95" s="521">
        <f>'APH KIC KIA PC'!D95</f>
        <v>0</v>
      </c>
      <c r="C95" s="519" t="str">
        <f>IF('1. Artikeldata Grund'!$D95="","", '1. Artikeldata Grund'!$D95&amp;" - "&amp;'1. Artikeldata Grund'!$E95)</f>
        <v/>
      </c>
      <c r="D95" s="485" t="str">
        <f>IF('1. Artikeldata Grund'!D95="","",'1. Artikeldata Grund'!D95)</f>
        <v/>
      </c>
      <c r="E95" s="285"/>
      <c r="F95" s="553"/>
      <c r="G95" s="363"/>
      <c r="H95" s="363"/>
      <c r="I95" s="363"/>
      <c r="J95" s="285"/>
      <c r="K95" s="362" t="s">
        <v>88</v>
      </c>
      <c r="L95" s="278"/>
      <c r="M95" s="288"/>
      <c r="N95" s="285"/>
      <c r="O95" s="362" t="s">
        <v>35</v>
      </c>
      <c r="P95" s="278"/>
      <c r="Q95" s="288"/>
      <c r="R95" s="285"/>
      <c r="S95" s="289" t="s">
        <v>35</v>
      </c>
      <c r="T95" s="278"/>
      <c r="U95" s="288"/>
      <c r="V95" s="285"/>
      <c r="W95" s="289" t="s">
        <v>35</v>
      </c>
      <c r="X95" s="278"/>
      <c r="Y95" s="288"/>
    </row>
    <row r="96" spans="1:25" s="7" customFormat="1" ht="12.75" x14ac:dyDescent="0.2">
      <c r="A96" s="104">
        <v>92</v>
      </c>
      <c r="B96" s="521">
        <f>'APH KIC KIA PC'!D96</f>
        <v>0</v>
      </c>
      <c r="C96" s="519" t="str">
        <f>IF('1. Artikeldata Grund'!$D96="","", '1. Artikeldata Grund'!$D96&amp;" - "&amp;'1. Artikeldata Grund'!$E96)</f>
        <v/>
      </c>
      <c r="D96" s="485" t="str">
        <f>IF('1. Artikeldata Grund'!D96="","",'1. Artikeldata Grund'!D96)</f>
        <v/>
      </c>
      <c r="E96" s="285"/>
      <c r="F96" s="553"/>
      <c r="G96" s="363"/>
      <c r="H96" s="363"/>
      <c r="I96" s="363"/>
      <c r="J96" s="285"/>
      <c r="K96" s="362" t="s">
        <v>88</v>
      </c>
      <c r="L96" s="278"/>
      <c r="M96" s="288"/>
      <c r="N96" s="285"/>
      <c r="O96" s="362" t="s">
        <v>35</v>
      </c>
      <c r="P96" s="278"/>
      <c r="Q96" s="288"/>
      <c r="R96" s="285"/>
      <c r="S96" s="289" t="s">
        <v>35</v>
      </c>
      <c r="T96" s="278"/>
      <c r="U96" s="288"/>
      <c r="V96" s="285"/>
      <c r="W96" s="289" t="s">
        <v>35</v>
      </c>
      <c r="X96" s="278"/>
      <c r="Y96" s="288"/>
    </row>
    <row r="97" spans="1:25" s="7" customFormat="1" ht="12.75" x14ac:dyDescent="0.2">
      <c r="A97" s="104">
        <v>93</v>
      </c>
      <c r="B97" s="521">
        <f>'APH KIC KIA PC'!D97</f>
        <v>0</v>
      </c>
      <c r="C97" s="519" t="str">
        <f>IF('1. Artikeldata Grund'!$D97="","", '1. Artikeldata Grund'!$D97&amp;" - "&amp;'1. Artikeldata Grund'!$E97)</f>
        <v/>
      </c>
      <c r="D97" s="485" t="str">
        <f>IF('1. Artikeldata Grund'!D97="","",'1. Artikeldata Grund'!D97)</f>
        <v/>
      </c>
      <c r="E97" s="285"/>
      <c r="F97" s="553"/>
      <c r="G97" s="363"/>
      <c r="H97" s="363"/>
      <c r="I97" s="363"/>
      <c r="J97" s="285"/>
      <c r="K97" s="362" t="s">
        <v>88</v>
      </c>
      <c r="L97" s="278"/>
      <c r="M97" s="288"/>
      <c r="N97" s="285"/>
      <c r="O97" s="362" t="s">
        <v>35</v>
      </c>
      <c r="P97" s="278"/>
      <c r="Q97" s="288"/>
      <c r="R97" s="285"/>
      <c r="S97" s="289" t="s">
        <v>35</v>
      </c>
      <c r="T97" s="278"/>
      <c r="U97" s="288"/>
      <c r="V97" s="285"/>
      <c r="W97" s="289" t="s">
        <v>35</v>
      </c>
      <c r="X97" s="278"/>
      <c r="Y97" s="288"/>
    </row>
    <row r="98" spans="1:25" s="7" customFormat="1" ht="12.75" x14ac:dyDescent="0.2">
      <c r="A98" s="104">
        <v>94</v>
      </c>
      <c r="B98" s="521">
        <f>'APH KIC KIA PC'!D98</f>
        <v>0</v>
      </c>
      <c r="C98" s="519" t="str">
        <f>IF('1. Artikeldata Grund'!$D98="","", '1. Artikeldata Grund'!$D98&amp;" - "&amp;'1. Artikeldata Grund'!$E98)</f>
        <v/>
      </c>
      <c r="D98" s="485" t="str">
        <f>IF('1. Artikeldata Grund'!D98="","",'1. Artikeldata Grund'!D98)</f>
        <v/>
      </c>
      <c r="E98" s="285"/>
      <c r="F98" s="553"/>
      <c r="G98" s="363"/>
      <c r="H98" s="363"/>
      <c r="I98" s="363"/>
      <c r="J98" s="285"/>
      <c r="K98" s="362" t="s">
        <v>88</v>
      </c>
      <c r="L98" s="278"/>
      <c r="M98" s="288"/>
      <c r="N98" s="285"/>
      <c r="O98" s="362" t="s">
        <v>35</v>
      </c>
      <c r="P98" s="278"/>
      <c r="Q98" s="288"/>
      <c r="R98" s="285"/>
      <c r="S98" s="289" t="s">
        <v>35</v>
      </c>
      <c r="T98" s="278"/>
      <c r="U98" s="288"/>
      <c r="V98" s="285"/>
      <c r="W98" s="289" t="s">
        <v>35</v>
      </c>
      <c r="X98" s="278"/>
      <c r="Y98" s="288"/>
    </row>
    <row r="99" spans="1:25" s="7" customFormat="1" ht="12.75" x14ac:dyDescent="0.2">
      <c r="A99" s="104">
        <v>95</v>
      </c>
      <c r="B99" s="521">
        <f>'APH KIC KIA PC'!D99</f>
        <v>0</v>
      </c>
      <c r="C99" s="519" t="str">
        <f>IF('1. Artikeldata Grund'!$D99="","", '1. Artikeldata Grund'!$D99&amp;" - "&amp;'1. Artikeldata Grund'!$E99)</f>
        <v/>
      </c>
      <c r="D99" s="485" t="str">
        <f>IF('1. Artikeldata Grund'!D99="","",'1. Artikeldata Grund'!D99)</f>
        <v/>
      </c>
      <c r="E99" s="285"/>
      <c r="F99" s="553"/>
      <c r="G99" s="363"/>
      <c r="H99" s="363"/>
      <c r="I99" s="363"/>
      <c r="J99" s="285"/>
      <c r="K99" s="362" t="s">
        <v>88</v>
      </c>
      <c r="L99" s="278"/>
      <c r="M99" s="288"/>
      <c r="N99" s="285"/>
      <c r="O99" s="362" t="s">
        <v>35</v>
      </c>
      <c r="P99" s="278"/>
      <c r="Q99" s="288"/>
      <c r="R99" s="285"/>
      <c r="S99" s="289" t="s">
        <v>35</v>
      </c>
      <c r="T99" s="278"/>
      <c r="U99" s="288"/>
      <c r="V99" s="285"/>
      <c r="W99" s="289" t="s">
        <v>35</v>
      </c>
      <c r="X99" s="278"/>
      <c r="Y99" s="288"/>
    </row>
    <row r="100" spans="1:25" s="7" customFormat="1" ht="12.75" x14ac:dyDescent="0.2">
      <c r="A100" s="104">
        <v>96</v>
      </c>
      <c r="B100" s="521">
        <f>'APH KIC KIA PC'!D100</f>
        <v>0</v>
      </c>
      <c r="C100" s="519" t="str">
        <f>IF('1. Artikeldata Grund'!$D100="","", '1. Artikeldata Grund'!$D100&amp;" - "&amp;'1. Artikeldata Grund'!$E100)</f>
        <v/>
      </c>
      <c r="D100" s="485" t="str">
        <f>IF('1. Artikeldata Grund'!D100="","",'1. Artikeldata Grund'!D100)</f>
        <v/>
      </c>
      <c r="E100" s="285"/>
      <c r="F100" s="553"/>
      <c r="G100" s="363"/>
      <c r="H100" s="363"/>
      <c r="I100" s="363"/>
      <c r="J100" s="285"/>
      <c r="K100" s="362" t="s">
        <v>88</v>
      </c>
      <c r="L100" s="278"/>
      <c r="M100" s="288"/>
      <c r="N100" s="285"/>
      <c r="O100" s="362" t="s">
        <v>35</v>
      </c>
      <c r="P100" s="278"/>
      <c r="Q100" s="288"/>
      <c r="R100" s="285"/>
      <c r="S100" s="289" t="s">
        <v>35</v>
      </c>
      <c r="T100" s="278"/>
      <c r="U100" s="288"/>
      <c r="V100" s="285"/>
      <c r="W100" s="289" t="s">
        <v>35</v>
      </c>
      <c r="X100" s="278"/>
      <c r="Y100" s="288"/>
    </row>
    <row r="101" spans="1:25" s="7" customFormat="1" ht="12.75" x14ac:dyDescent="0.2">
      <c r="A101" s="104">
        <v>97</v>
      </c>
      <c r="B101" s="521">
        <f>'APH KIC KIA PC'!D101</f>
        <v>0</v>
      </c>
      <c r="C101" s="519" t="str">
        <f>IF('1. Artikeldata Grund'!$D101="","", '1. Artikeldata Grund'!$D101&amp;" - "&amp;'1. Artikeldata Grund'!$E101)</f>
        <v/>
      </c>
      <c r="D101" s="485" t="str">
        <f>IF('1. Artikeldata Grund'!D101="","",'1. Artikeldata Grund'!D101)</f>
        <v/>
      </c>
      <c r="E101" s="285"/>
      <c r="F101" s="553"/>
      <c r="G101" s="363"/>
      <c r="H101" s="363"/>
      <c r="I101" s="363"/>
      <c r="J101" s="285"/>
      <c r="K101" s="362" t="s">
        <v>88</v>
      </c>
      <c r="L101" s="278"/>
      <c r="M101" s="288"/>
      <c r="N101" s="285"/>
      <c r="O101" s="362" t="s">
        <v>35</v>
      </c>
      <c r="P101" s="278"/>
      <c r="Q101" s="288"/>
      <c r="R101" s="285"/>
      <c r="S101" s="289" t="s">
        <v>35</v>
      </c>
      <c r="T101" s="278"/>
      <c r="U101" s="288"/>
      <c r="V101" s="285"/>
      <c r="W101" s="289" t="s">
        <v>35</v>
      </c>
      <c r="X101" s="278"/>
      <c r="Y101" s="288"/>
    </row>
    <row r="102" spans="1:25" s="7" customFormat="1" ht="12.75" x14ac:dyDescent="0.2">
      <c r="A102" s="104">
        <v>98</v>
      </c>
      <c r="B102" s="521">
        <f>'APH KIC KIA PC'!D102</f>
        <v>0</v>
      </c>
      <c r="C102" s="519" t="str">
        <f>IF('1. Artikeldata Grund'!$D102="","", '1. Artikeldata Grund'!$D102&amp;" - "&amp;'1. Artikeldata Grund'!$E102)</f>
        <v/>
      </c>
      <c r="D102" s="485" t="str">
        <f>IF('1. Artikeldata Grund'!D102="","",'1. Artikeldata Grund'!D102)</f>
        <v/>
      </c>
      <c r="E102" s="285"/>
      <c r="F102" s="553"/>
      <c r="G102" s="363"/>
      <c r="H102" s="363"/>
      <c r="I102" s="363"/>
      <c r="J102" s="285"/>
      <c r="K102" s="362" t="s">
        <v>88</v>
      </c>
      <c r="L102" s="278"/>
      <c r="M102" s="288"/>
      <c r="N102" s="285"/>
      <c r="O102" s="362" t="s">
        <v>35</v>
      </c>
      <c r="P102" s="278"/>
      <c r="Q102" s="288"/>
      <c r="R102" s="285"/>
      <c r="S102" s="289" t="s">
        <v>35</v>
      </c>
      <c r="T102" s="278"/>
      <c r="U102" s="288"/>
      <c r="V102" s="285"/>
      <c r="W102" s="289" t="s">
        <v>35</v>
      </c>
      <c r="X102" s="278"/>
      <c r="Y102" s="288"/>
    </row>
    <row r="103" spans="1:25" s="7" customFormat="1" ht="12.75" x14ac:dyDescent="0.2">
      <c r="A103" s="104">
        <v>99</v>
      </c>
      <c r="B103" s="521">
        <f>'APH KIC KIA PC'!D103</f>
        <v>0</v>
      </c>
      <c r="C103" s="519" t="str">
        <f>IF('1. Artikeldata Grund'!$D103="","", '1. Artikeldata Grund'!$D103&amp;" - "&amp;'1. Artikeldata Grund'!$E103)</f>
        <v/>
      </c>
      <c r="D103" s="485" t="str">
        <f>IF('1. Artikeldata Grund'!D103="","",'1. Artikeldata Grund'!D103)</f>
        <v/>
      </c>
      <c r="E103" s="285"/>
      <c r="F103" s="553"/>
      <c r="G103" s="363"/>
      <c r="H103" s="363"/>
      <c r="I103" s="363"/>
      <c r="J103" s="285"/>
      <c r="K103" s="362" t="s">
        <v>88</v>
      </c>
      <c r="L103" s="278"/>
      <c r="M103" s="288"/>
      <c r="N103" s="285"/>
      <c r="O103" s="362" t="s">
        <v>35</v>
      </c>
      <c r="P103" s="278"/>
      <c r="Q103" s="288"/>
      <c r="R103" s="285"/>
      <c r="S103" s="289" t="s">
        <v>35</v>
      </c>
      <c r="T103" s="278"/>
      <c r="U103" s="288"/>
      <c r="V103" s="285"/>
      <c r="W103" s="289" t="s">
        <v>35</v>
      </c>
      <c r="X103" s="278"/>
      <c r="Y103" s="288"/>
    </row>
    <row r="104" spans="1:25" s="7" customFormat="1" ht="12.75" x14ac:dyDescent="0.2">
      <c r="A104" s="104">
        <v>100</v>
      </c>
      <c r="B104" s="521">
        <f>'APH KIC KIA PC'!D104</f>
        <v>0</v>
      </c>
      <c r="C104" s="519" t="str">
        <f>IF('1. Artikeldata Grund'!$D104="","", '1. Artikeldata Grund'!$D104&amp;" - "&amp;'1. Artikeldata Grund'!$E104)</f>
        <v/>
      </c>
      <c r="D104" s="485" t="str">
        <f>IF('1. Artikeldata Grund'!D104="","",'1. Artikeldata Grund'!D104)</f>
        <v/>
      </c>
      <c r="E104" s="285"/>
      <c r="F104" s="553"/>
      <c r="G104" s="363"/>
      <c r="H104" s="363"/>
      <c r="I104" s="363"/>
      <c r="J104" s="285"/>
      <c r="K104" s="362" t="s">
        <v>88</v>
      </c>
      <c r="L104" s="278"/>
      <c r="M104" s="288"/>
      <c r="N104" s="285"/>
      <c r="O104" s="362" t="s">
        <v>35</v>
      </c>
      <c r="P104" s="278"/>
      <c r="Q104" s="288"/>
      <c r="R104" s="285"/>
      <c r="S104" s="289" t="s">
        <v>35</v>
      </c>
      <c r="T104" s="278"/>
      <c r="U104" s="288"/>
      <c r="V104" s="285"/>
      <c r="W104" s="289" t="s">
        <v>35</v>
      </c>
      <c r="X104" s="278"/>
      <c r="Y104" s="288"/>
    </row>
    <row r="105" spans="1:25" s="7" customFormat="1" ht="12.75" x14ac:dyDescent="0.2">
      <c r="A105" s="104">
        <v>101</v>
      </c>
      <c r="B105" s="521">
        <f>'APH KIC KIA PC'!D105</f>
        <v>0</v>
      </c>
      <c r="C105" s="519" t="str">
        <f>IF('1. Artikeldata Grund'!$D105="","", '1. Artikeldata Grund'!$D105&amp;" - "&amp;'1. Artikeldata Grund'!$E105)</f>
        <v/>
      </c>
      <c r="D105" s="485" t="str">
        <f>IF('1. Artikeldata Grund'!D105="","",'1. Artikeldata Grund'!D105)</f>
        <v/>
      </c>
      <c r="E105" s="285"/>
      <c r="F105" s="553"/>
      <c r="G105" s="363"/>
      <c r="H105" s="363"/>
      <c r="I105" s="363"/>
      <c r="J105" s="285"/>
      <c r="K105" s="362" t="s">
        <v>88</v>
      </c>
      <c r="L105" s="278"/>
      <c r="M105" s="288"/>
      <c r="N105" s="285"/>
      <c r="O105" s="362" t="s">
        <v>35</v>
      </c>
      <c r="P105" s="278"/>
      <c r="Q105" s="288"/>
      <c r="R105" s="285"/>
      <c r="S105" s="289" t="s">
        <v>35</v>
      </c>
      <c r="T105" s="278"/>
      <c r="U105" s="288"/>
      <c r="V105" s="285"/>
      <c r="W105" s="289" t="s">
        <v>35</v>
      </c>
      <c r="X105" s="278"/>
      <c r="Y105" s="288"/>
    </row>
    <row r="106" spans="1:25" s="7" customFormat="1" ht="12.75" x14ac:dyDescent="0.2">
      <c r="A106" s="104">
        <v>102</v>
      </c>
      <c r="B106" s="521">
        <f>'APH KIC KIA PC'!D106</f>
        <v>0</v>
      </c>
      <c r="C106" s="519" t="str">
        <f>IF('1. Artikeldata Grund'!$D106="","", '1. Artikeldata Grund'!$D106&amp;" - "&amp;'1. Artikeldata Grund'!$E106)</f>
        <v/>
      </c>
      <c r="D106" s="485" t="str">
        <f>IF('1. Artikeldata Grund'!D106="","",'1. Artikeldata Grund'!D106)</f>
        <v/>
      </c>
      <c r="E106" s="285"/>
      <c r="F106" s="553"/>
      <c r="G106" s="363"/>
      <c r="H106" s="363"/>
      <c r="I106" s="363"/>
      <c r="J106" s="285"/>
      <c r="K106" s="362" t="s">
        <v>88</v>
      </c>
      <c r="L106" s="278"/>
      <c r="M106" s="288"/>
      <c r="N106" s="285"/>
      <c r="O106" s="362" t="s">
        <v>35</v>
      </c>
      <c r="P106" s="278"/>
      <c r="Q106" s="288"/>
      <c r="R106" s="285"/>
      <c r="S106" s="289" t="s">
        <v>35</v>
      </c>
      <c r="T106" s="278"/>
      <c r="U106" s="288"/>
      <c r="V106" s="285"/>
      <c r="W106" s="289" t="s">
        <v>35</v>
      </c>
      <c r="X106" s="278"/>
      <c r="Y106" s="288"/>
    </row>
    <row r="107" spans="1:25" s="7" customFormat="1" ht="12.75" x14ac:dyDescent="0.2">
      <c r="A107" s="104">
        <v>103</v>
      </c>
      <c r="B107" s="521">
        <f>'APH KIC KIA PC'!D107</f>
        <v>0</v>
      </c>
      <c r="C107" s="519" t="str">
        <f>IF('1. Artikeldata Grund'!$D107="","", '1. Artikeldata Grund'!$D107&amp;" - "&amp;'1. Artikeldata Grund'!$E107)</f>
        <v/>
      </c>
      <c r="D107" s="485" t="str">
        <f>IF('1. Artikeldata Grund'!D107="","",'1. Artikeldata Grund'!D107)</f>
        <v/>
      </c>
      <c r="E107" s="285"/>
      <c r="F107" s="553"/>
      <c r="G107" s="363"/>
      <c r="H107" s="363"/>
      <c r="I107" s="363"/>
      <c r="J107" s="285"/>
      <c r="K107" s="362" t="s">
        <v>88</v>
      </c>
      <c r="L107" s="278"/>
      <c r="M107" s="288"/>
      <c r="N107" s="285"/>
      <c r="O107" s="362" t="s">
        <v>35</v>
      </c>
      <c r="P107" s="278"/>
      <c r="Q107" s="288"/>
      <c r="R107" s="285"/>
      <c r="S107" s="289" t="s">
        <v>35</v>
      </c>
      <c r="T107" s="278"/>
      <c r="U107" s="288"/>
      <c r="V107" s="285"/>
      <c r="W107" s="289" t="s">
        <v>35</v>
      </c>
      <c r="X107" s="278"/>
      <c r="Y107" s="288"/>
    </row>
    <row r="108" spans="1:25" s="7" customFormat="1" ht="12.75" x14ac:dyDescent="0.2">
      <c r="A108" s="104">
        <v>104</v>
      </c>
      <c r="B108" s="521">
        <f>'APH KIC KIA PC'!D108</f>
        <v>0</v>
      </c>
      <c r="C108" s="519" t="str">
        <f>IF('1. Artikeldata Grund'!$D108="","", '1. Artikeldata Grund'!$D108&amp;" - "&amp;'1. Artikeldata Grund'!$E108)</f>
        <v/>
      </c>
      <c r="D108" s="485" t="str">
        <f>IF('1. Artikeldata Grund'!D108="","",'1. Artikeldata Grund'!D108)</f>
        <v/>
      </c>
      <c r="E108" s="285"/>
      <c r="F108" s="553"/>
      <c r="G108" s="363"/>
      <c r="H108" s="363"/>
      <c r="I108" s="363"/>
      <c r="J108" s="285"/>
      <c r="K108" s="362" t="s">
        <v>88</v>
      </c>
      <c r="L108" s="278"/>
      <c r="M108" s="288"/>
      <c r="N108" s="285"/>
      <c r="O108" s="362" t="s">
        <v>35</v>
      </c>
      <c r="P108" s="278"/>
      <c r="Q108" s="288"/>
      <c r="R108" s="285"/>
      <c r="S108" s="289" t="s">
        <v>35</v>
      </c>
      <c r="T108" s="278"/>
      <c r="U108" s="288"/>
      <c r="V108" s="285"/>
      <c r="W108" s="289" t="s">
        <v>35</v>
      </c>
      <c r="X108" s="278"/>
      <c r="Y108" s="288"/>
    </row>
    <row r="109" spans="1:25" s="7" customFormat="1" ht="12.75" x14ac:dyDescent="0.2">
      <c r="A109" s="104">
        <v>105</v>
      </c>
      <c r="B109" s="521">
        <f>'APH KIC KIA PC'!D109</f>
        <v>0</v>
      </c>
      <c r="C109" s="519" t="str">
        <f>IF('1. Artikeldata Grund'!$D109="","", '1. Artikeldata Grund'!$D109&amp;" - "&amp;'1. Artikeldata Grund'!$E109)</f>
        <v/>
      </c>
      <c r="D109" s="485" t="str">
        <f>IF('1. Artikeldata Grund'!D109="","",'1. Artikeldata Grund'!D109)</f>
        <v/>
      </c>
      <c r="E109" s="285"/>
      <c r="F109" s="553"/>
      <c r="G109" s="363"/>
      <c r="H109" s="363"/>
      <c r="I109" s="363"/>
      <c r="J109" s="285"/>
      <c r="K109" s="362" t="s">
        <v>88</v>
      </c>
      <c r="L109" s="278"/>
      <c r="M109" s="288"/>
      <c r="N109" s="285"/>
      <c r="O109" s="362" t="s">
        <v>35</v>
      </c>
      <c r="P109" s="278"/>
      <c r="Q109" s="288"/>
      <c r="R109" s="285"/>
      <c r="S109" s="289" t="s">
        <v>35</v>
      </c>
      <c r="T109" s="278"/>
      <c r="U109" s="288"/>
      <c r="V109" s="285"/>
      <c r="W109" s="289" t="s">
        <v>35</v>
      </c>
      <c r="X109" s="278"/>
      <c r="Y109" s="288"/>
    </row>
    <row r="110" spans="1:25" s="7" customFormat="1" ht="12.75" x14ac:dyDescent="0.2">
      <c r="A110" s="104">
        <v>106</v>
      </c>
      <c r="B110" s="521">
        <f>'APH KIC KIA PC'!D110</f>
        <v>0</v>
      </c>
      <c r="C110" s="519" t="str">
        <f>IF('1. Artikeldata Grund'!$D110="","", '1. Artikeldata Grund'!$D110&amp;" - "&amp;'1. Artikeldata Grund'!$E110)</f>
        <v/>
      </c>
      <c r="D110" s="485" t="str">
        <f>IF('1. Artikeldata Grund'!D110="","",'1. Artikeldata Grund'!D110)</f>
        <v/>
      </c>
      <c r="E110" s="285"/>
      <c r="F110" s="553"/>
      <c r="G110" s="363"/>
      <c r="H110" s="363"/>
      <c r="I110" s="363"/>
      <c r="J110" s="285"/>
      <c r="K110" s="362" t="s">
        <v>88</v>
      </c>
      <c r="L110" s="278"/>
      <c r="M110" s="288"/>
      <c r="N110" s="285"/>
      <c r="O110" s="362" t="s">
        <v>35</v>
      </c>
      <c r="P110" s="278"/>
      <c r="Q110" s="288"/>
      <c r="R110" s="285"/>
      <c r="S110" s="289" t="s">
        <v>35</v>
      </c>
      <c r="T110" s="278"/>
      <c r="U110" s="288"/>
      <c r="V110" s="285"/>
      <c r="W110" s="289" t="s">
        <v>35</v>
      </c>
      <c r="X110" s="278"/>
      <c r="Y110" s="288"/>
    </row>
    <row r="111" spans="1:25" s="7" customFormat="1" ht="12.75" x14ac:dyDescent="0.2">
      <c r="A111" s="104">
        <v>107</v>
      </c>
      <c r="B111" s="521">
        <f>'APH KIC KIA PC'!D111</f>
        <v>0</v>
      </c>
      <c r="C111" s="519" t="str">
        <f>IF('1. Artikeldata Grund'!$D111="","", '1. Artikeldata Grund'!$D111&amp;" - "&amp;'1. Artikeldata Grund'!$E111)</f>
        <v/>
      </c>
      <c r="D111" s="485" t="str">
        <f>IF('1. Artikeldata Grund'!D111="","",'1. Artikeldata Grund'!D111)</f>
        <v/>
      </c>
      <c r="E111" s="285"/>
      <c r="F111" s="553"/>
      <c r="G111" s="363"/>
      <c r="H111" s="363"/>
      <c r="I111" s="363"/>
      <c r="J111" s="285"/>
      <c r="K111" s="362" t="s">
        <v>88</v>
      </c>
      <c r="L111" s="278"/>
      <c r="M111" s="288"/>
      <c r="N111" s="285"/>
      <c r="O111" s="362" t="s">
        <v>35</v>
      </c>
      <c r="P111" s="278"/>
      <c r="Q111" s="288"/>
      <c r="R111" s="285"/>
      <c r="S111" s="289" t="s">
        <v>35</v>
      </c>
      <c r="T111" s="278"/>
      <c r="U111" s="288"/>
      <c r="V111" s="285"/>
      <c r="W111" s="289" t="s">
        <v>35</v>
      </c>
      <c r="X111" s="278"/>
      <c r="Y111" s="288"/>
    </row>
    <row r="112" spans="1:25" s="7" customFormat="1" ht="12.75" x14ac:dyDescent="0.2">
      <c r="A112" s="104">
        <v>108</v>
      </c>
      <c r="B112" s="521">
        <f>'APH KIC KIA PC'!D112</f>
        <v>0</v>
      </c>
      <c r="C112" s="519" t="str">
        <f>IF('1. Artikeldata Grund'!$D112="","", '1. Artikeldata Grund'!$D112&amp;" - "&amp;'1. Artikeldata Grund'!$E112)</f>
        <v/>
      </c>
      <c r="D112" s="485" t="str">
        <f>IF('1. Artikeldata Grund'!D112="","",'1. Artikeldata Grund'!D112)</f>
        <v/>
      </c>
      <c r="E112" s="285"/>
      <c r="F112" s="553"/>
      <c r="G112" s="363"/>
      <c r="H112" s="363"/>
      <c r="I112" s="363"/>
      <c r="J112" s="285"/>
      <c r="K112" s="362" t="s">
        <v>88</v>
      </c>
      <c r="L112" s="278"/>
      <c r="M112" s="288"/>
      <c r="N112" s="285"/>
      <c r="O112" s="362" t="s">
        <v>35</v>
      </c>
      <c r="P112" s="278"/>
      <c r="Q112" s="288"/>
      <c r="R112" s="285"/>
      <c r="S112" s="289" t="s">
        <v>35</v>
      </c>
      <c r="T112" s="278"/>
      <c r="U112" s="288"/>
      <c r="V112" s="285"/>
      <c r="W112" s="289" t="s">
        <v>35</v>
      </c>
      <c r="X112" s="278"/>
      <c r="Y112" s="288"/>
    </row>
    <row r="113" spans="1:25" s="7" customFormat="1" ht="12.75" x14ac:dyDescent="0.2">
      <c r="A113" s="104">
        <v>109</v>
      </c>
      <c r="B113" s="521">
        <f>'APH KIC KIA PC'!D113</f>
        <v>0</v>
      </c>
      <c r="C113" s="519" t="str">
        <f>IF('1. Artikeldata Grund'!$D113="","", '1. Artikeldata Grund'!$D113&amp;" - "&amp;'1. Artikeldata Grund'!$E113)</f>
        <v/>
      </c>
      <c r="D113" s="485" t="str">
        <f>IF('1. Artikeldata Grund'!D113="","",'1. Artikeldata Grund'!D113)</f>
        <v/>
      </c>
      <c r="E113" s="285"/>
      <c r="F113" s="553"/>
      <c r="G113" s="363"/>
      <c r="H113" s="363"/>
      <c r="I113" s="363"/>
      <c r="J113" s="285"/>
      <c r="K113" s="362" t="s">
        <v>88</v>
      </c>
      <c r="L113" s="278"/>
      <c r="M113" s="288"/>
      <c r="N113" s="285"/>
      <c r="O113" s="362" t="s">
        <v>35</v>
      </c>
      <c r="P113" s="278"/>
      <c r="Q113" s="288"/>
      <c r="R113" s="285"/>
      <c r="S113" s="289" t="s">
        <v>35</v>
      </c>
      <c r="T113" s="278"/>
      <c r="U113" s="288"/>
      <c r="V113" s="285"/>
      <c r="W113" s="289" t="s">
        <v>35</v>
      </c>
      <c r="X113" s="278"/>
      <c r="Y113" s="288"/>
    </row>
    <row r="114" spans="1:25" s="7" customFormat="1" ht="12.75" x14ac:dyDescent="0.2">
      <c r="A114" s="104">
        <v>110</v>
      </c>
      <c r="B114" s="521">
        <f>'APH KIC KIA PC'!D114</f>
        <v>0</v>
      </c>
      <c r="C114" s="519" t="str">
        <f>IF('1. Artikeldata Grund'!$D114="","", '1. Artikeldata Grund'!$D114&amp;" - "&amp;'1. Artikeldata Grund'!$E114)</f>
        <v/>
      </c>
      <c r="D114" s="485" t="str">
        <f>IF('1. Artikeldata Grund'!D114="","",'1. Artikeldata Grund'!D114)</f>
        <v/>
      </c>
      <c r="E114" s="285"/>
      <c r="F114" s="553"/>
      <c r="G114" s="363"/>
      <c r="H114" s="363"/>
      <c r="I114" s="363"/>
      <c r="J114" s="285"/>
      <c r="K114" s="362" t="s">
        <v>88</v>
      </c>
      <c r="L114" s="278"/>
      <c r="M114" s="288"/>
      <c r="N114" s="285"/>
      <c r="O114" s="362" t="s">
        <v>35</v>
      </c>
      <c r="P114" s="278"/>
      <c r="Q114" s="288"/>
      <c r="R114" s="285"/>
      <c r="S114" s="289" t="s">
        <v>35</v>
      </c>
      <c r="T114" s="278"/>
      <c r="U114" s="288"/>
      <c r="V114" s="285"/>
      <c r="W114" s="289" t="s">
        <v>35</v>
      </c>
      <c r="X114" s="278"/>
      <c r="Y114" s="288"/>
    </row>
    <row r="115" spans="1:25" s="7" customFormat="1" ht="12.75" x14ac:dyDescent="0.2">
      <c r="A115" s="104">
        <v>111</v>
      </c>
      <c r="B115" s="521">
        <f>'APH KIC KIA PC'!D115</f>
        <v>0</v>
      </c>
      <c r="C115" s="519" t="str">
        <f>IF('1. Artikeldata Grund'!$D115="","", '1. Artikeldata Grund'!$D115&amp;" - "&amp;'1. Artikeldata Grund'!$E115)</f>
        <v/>
      </c>
      <c r="D115" s="485" t="str">
        <f>IF('1. Artikeldata Grund'!D115="","",'1. Artikeldata Grund'!D115)</f>
        <v/>
      </c>
      <c r="E115" s="285"/>
      <c r="F115" s="553"/>
      <c r="G115" s="363"/>
      <c r="H115" s="363"/>
      <c r="I115" s="363"/>
      <c r="J115" s="285"/>
      <c r="K115" s="362" t="s">
        <v>88</v>
      </c>
      <c r="L115" s="278"/>
      <c r="M115" s="288"/>
      <c r="N115" s="285"/>
      <c r="O115" s="362" t="s">
        <v>35</v>
      </c>
      <c r="P115" s="278"/>
      <c r="Q115" s="288"/>
      <c r="R115" s="285"/>
      <c r="S115" s="289" t="s">
        <v>35</v>
      </c>
      <c r="T115" s="278"/>
      <c r="U115" s="288"/>
      <c r="V115" s="285"/>
      <c r="W115" s="289" t="s">
        <v>35</v>
      </c>
      <c r="X115" s="278"/>
      <c r="Y115" s="288"/>
    </row>
    <row r="116" spans="1:25" s="7" customFormat="1" ht="12.75" x14ac:dyDescent="0.2">
      <c r="A116" s="104">
        <v>112</v>
      </c>
      <c r="B116" s="521">
        <f>'APH KIC KIA PC'!D116</f>
        <v>0</v>
      </c>
      <c r="C116" s="519" t="str">
        <f>IF('1. Artikeldata Grund'!$D116="","", '1. Artikeldata Grund'!$D116&amp;" - "&amp;'1. Artikeldata Grund'!$E116)</f>
        <v/>
      </c>
      <c r="D116" s="485" t="str">
        <f>IF('1. Artikeldata Grund'!D116="","",'1. Artikeldata Grund'!D116)</f>
        <v/>
      </c>
      <c r="E116" s="285"/>
      <c r="F116" s="553"/>
      <c r="G116" s="363"/>
      <c r="H116" s="363"/>
      <c r="I116" s="363"/>
      <c r="J116" s="285"/>
      <c r="K116" s="362" t="s">
        <v>88</v>
      </c>
      <c r="L116" s="278"/>
      <c r="M116" s="288"/>
      <c r="N116" s="285"/>
      <c r="O116" s="362" t="s">
        <v>35</v>
      </c>
      <c r="P116" s="278"/>
      <c r="Q116" s="288"/>
      <c r="R116" s="285"/>
      <c r="S116" s="289" t="s">
        <v>35</v>
      </c>
      <c r="T116" s="278"/>
      <c r="U116" s="288"/>
      <c r="V116" s="285"/>
      <c r="W116" s="289" t="s">
        <v>35</v>
      </c>
      <c r="X116" s="278"/>
      <c r="Y116" s="288"/>
    </row>
    <row r="117" spans="1:25" s="7" customFormat="1" ht="12.75" x14ac:dyDescent="0.2">
      <c r="A117" s="104">
        <v>113</v>
      </c>
      <c r="B117" s="521">
        <f>'APH KIC KIA PC'!D117</f>
        <v>0</v>
      </c>
      <c r="C117" s="519" t="str">
        <f>IF('1. Artikeldata Grund'!$D117="","", '1. Artikeldata Grund'!$D117&amp;" - "&amp;'1. Artikeldata Grund'!$E117)</f>
        <v/>
      </c>
      <c r="D117" s="485" t="str">
        <f>IF('1. Artikeldata Grund'!D117="","",'1. Artikeldata Grund'!D117)</f>
        <v/>
      </c>
      <c r="E117" s="285"/>
      <c r="F117" s="553"/>
      <c r="G117" s="363"/>
      <c r="H117" s="363"/>
      <c r="I117" s="363"/>
      <c r="J117" s="285"/>
      <c r="K117" s="362" t="s">
        <v>88</v>
      </c>
      <c r="L117" s="278"/>
      <c r="M117" s="288"/>
      <c r="N117" s="285"/>
      <c r="O117" s="362" t="s">
        <v>35</v>
      </c>
      <c r="P117" s="278"/>
      <c r="Q117" s="288"/>
      <c r="R117" s="285"/>
      <c r="S117" s="289" t="s">
        <v>35</v>
      </c>
      <c r="T117" s="278"/>
      <c r="U117" s="288"/>
      <c r="V117" s="285"/>
      <c r="W117" s="289" t="s">
        <v>35</v>
      </c>
      <c r="X117" s="278"/>
      <c r="Y117" s="288"/>
    </row>
    <row r="118" spans="1:25" s="7" customFormat="1" ht="12.75" x14ac:dyDescent="0.2">
      <c r="A118" s="104">
        <v>114</v>
      </c>
      <c r="B118" s="521">
        <f>'APH KIC KIA PC'!D118</f>
        <v>0</v>
      </c>
      <c r="C118" s="519" t="str">
        <f>IF('1. Artikeldata Grund'!$D118="","", '1. Artikeldata Grund'!$D118&amp;" - "&amp;'1. Artikeldata Grund'!$E118)</f>
        <v/>
      </c>
      <c r="D118" s="485" t="str">
        <f>IF('1. Artikeldata Grund'!D118="","",'1. Artikeldata Grund'!D118)</f>
        <v/>
      </c>
      <c r="E118" s="285"/>
      <c r="F118" s="553"/>
      <c r="G118" s="363"/>
      <c r="H118" s="363"/>
      <c r="I118" s="363"/>
      <c r="J118" s="285"/>
      <c r="K118" s="362" t="s">
        <v>88</v>
      </c>
      <c r="L118" s="278"/>
      <c r="M118" s="288"/>
      <c r="N118" s="285"/>
      <c r="O118" s="362" t="s">
        <v>35</v>
      </c>
      <c r="P118" s="278"/>
      <c r="Q118" s="288"/>
      <c r="R118" s="285"/>
      <c r="S118" s="289" t="s">
        <v>35</v>
      </c>
      <c r="T118" s="278"/>
      <c r="U118" s="288"/>
      <c r="V118" s="285"/>
      <c r="W118" s="289" t="s">
        <v>35</v>
      </c>
      <c r="X118" s="278"/>
      <c r="Y118" s="288"/>
    </row>
    <row r="119" spans="1:25" s="7" customFormat="1" ht="12.75" x14ac:dyDescent="0.2">
      <c r="A119" s="104">
        <v>115</v>
      </c>
      <c r="B119" s="521">
        <f>'APH KIC KIA PC'!D119</f>
        <v>0</v>
      </c>
      <c r="C119" s="519" t="str">
        <f>IF('1. Artikeldata Grund'!$D119="","", '1. Artikeldata Grund'!$D119&amp;" - "&amp;'1. Artikeldata Grund'!$E119)</f>
        <v/>
      </c>
      <c r="D119" s="485" t="str">
        <f>IF('1. Artikeldata Grund'!D119="","",'1. Artikeldata Grund'!D119)</f>
        <v/>
      </c>
      <c r="E119" s="285"/>
      <c r="F119" s="553"/>
      <c r="G119" s="363"/>
      <c r="H119" s="363"/>
      <c r="I119" s="363"/>
      <c r="J119" s="285"/>
      <c r="K119" s="362" t="s">
        <v>88</v>
      </c>
      <c r="L119" s="278"/>
      <c r="M119" s="288"/>
      <c r="N119" s="285"/>
      <c r="O119" s="362" t="s">
        <v>35</v>
      </c>
      <c r="P119" s="278"/>
      <c r="Q119" s="288"/>
      <c r="R119" s="285"/>
      <c r="S119" s="289" t="s">
        <v>35</v>
      </c>
      <c r="T119" s="278"/>
      <c r="U119" s="288"/>
      <c r="V119" s="285"/>
      <c r="W119" s="289" t="s">
        <v>35</v>
      </c>
      <c r="X119" s="278"/>
      <c r="Y119" s="288"/>
    </row>
    <row r="120" spans="1:25" s="7" customFormat="1" ht="12.75" x14ac:dyDescent="0.2">
      <c r="A120" s="104">
        <v>116</v>
      </c>
      <c r="B120" s="521">
        <f>'APH KIC KIA PC'!D120</f>
        <v>0</v>
      </c>
      <c r="C120" s="519" t="str">
        <f>IF('1. Artikeldata Grund'!$D120="","", '1. Artikeldata Grund'!$D120&amp;" - "&amp;'1. Artikeldata Grund'!$E120)</f>
        <v/>
      </c>
      <c r="D120" s="485" t="str">
        <f>IF('1. Artikeldata Grund'!D120="","",'1. Artikeldata Grund'!D120)</f>
        <v/>
      </c>
      <c r="E120" s="285"/>
      <c r="F120" s="553"/>
      <c r="G120" s="363"/>
      <c r="H120" s="363"/>
      <c r="I120" s="363"/>
      <c r="J120" s="285"/>
      <c r="K120" s="362" t="s">
        <v>88</v>
      </c>
      <c r="L120" s="278"/>
      <c r="M120" s="288"/>
      <c r="N120" s="285"/>
      <c r="O120" s="362" t="s">
        <v>35</v>
      </c>
      <c r="P120" s="278"/>
      <c r="Q120" s="288"/>
      <c r="R120" s="285"/>
      <c r="S120" s="289" t="s">
        <v>35</v>
      </c>
      <c r="T120" s="278"/>
      <c r="U120" s="288"/>
      <c r="V120" s="285"/>
      <c r="W120" s="289" t="s">
        <v>35</v>
      </c>
      <c r="X120" s="278"/>
      <c r="Y120" s="288"/>
    </row>
    <row r="121" spans="1:25" s="7" customFormat="1" ht="12.75" x14ac:dyDescent="0.2">
      <c r="A121" s="104">
        <v>117</v>
      </c>
      <c r="B121" s="521">
        <f>'APH KIC KIA PC'!D121</f>
        <v>0</v>
      </c>
      <c r="C121" s="519" t="str">
        <f>IF('1. Artikeldata Grund'!$D121="","", '1. Artikeldata Grund'!$D121&amp;" - "&amp;'1. Artikeldata Grund'!$E121)</f>
        <v/>
      </c>
      <c r="D121" s="485" t="str">
        <f>IF('1. Artikeldata Grund'!D121="","",'1. Artikeldata Grund'!D121)</f>
        <v/>
      </c>
      <c r="E121" s="285"/>
      <c r="F121" s="553"/>
      <c r="G121" s="363"/>
      <c r="H121" s="363"/>
      <c r="I121" s="363"/>
      <c r="J121" s="285"/>
      <c r="K121" s="362" t="s">
        <v>88</v>
      </c>
      <c r="L121" s="278"/>
      <c r="M121" s="288"/>
      <c r="N121" s="285"/>
      <c r="O121" s="362" t="s">
        <v>35</v>
      </c>
      <c r="P121" s="278"/>
      <c r="Q121" s="288"/>
      <c r="R121" s="285"/>
      <c r="S121" s="289" t="s">
        <v>35</v>
      </c>
      <c r="T121" s="278"/>
      <c r="U121" s="288"/>
      <c r="V121" s="285"/>
      <c r="W121" s="289" t="s">
        <v>35</v>
      </c>
      <c r="X121" s="278"/>
      <c r="Y121" s="288"/>
    </row>
    <row r="122" spans="1:25" s="7" customFormat="1" ht="12.75" x14ac:dyDescent="0.2">
      <c r="A122" s="104">
        <v>118</v>
      </c>
      <c r="B122" s="521">
        <f>'APH KIC KIA PC'!D122</f>
        <v>0</v>
      </c>
      <c r="C122" s="519" t="str">
        <f>IF('1. Artikeldata Grund'!$D122="","", '1. Artikeldata Grund'!$D122&amp;" - "&amp;'1. Artikeldata Grund'!$E122)</f>
        <v/>
      </c>
      <c r="D122" s="485" t="str">
        <f>IF('1. Artikeldata Grund'!D122="","",'1. Artikeldata Grund'!D122)</f>
        <v/>
      </c>
      <c r="E122" s="285"/>
      <c r="F122" s="553"/>
      <c r="G122" s="363"/>
      <c r="H122" s="363"/>
      <c r="I122" s="363"/>
      <c r="J122" s="285"/>
      <c r="K122" s="362" t="s">
        <v>88</v>
      </c>
      <c r="L122" s="278"/>
      <c r="M122" s="288"/>
      <c r="N122" s="285"/>
      <c r="O122" s="362" t="s">
        <v>35</v>
      </c>
      <c r="P122" s="278"/>
      <c r="Q122" s="288"/>
      <c r="R122" s="285"/>
      <c r="S122" s="289" t="s">
        <v>35</v>
      </c>
      <c r="T122" s="278"/>
      <c r="U122" s="288"/>
      <c r="V122" s="285"/>
      <c r="W122" s="289" t="s">
        <v>35</v>
      </c>
      <c r="X122" s="278"/>
      <c r="Y122" s="288"/>
    </row>
    <row r="123" spans="1:25" s="7" customFormat="1" ht="12.75" x14ac:dyDescent="0.2">
      <c r="A123" s="104">
        <v>119</v>
      </c>
      <c r="B123" s="521">
        <f>'APH KIC KIA PC'!D123</f>
        <v>0</v>
      </c>
      <c r="C123" s="519" t="str">
        <f>IF('1. Artikeldata Grund'!$D123="","", '1. Artikeldata Grund'!$D123&amp;" - "&amp;'1. Artikeldata Grund'!$E123)</f>
        <v/>
      </c>
      <c r="D123" s="485" t="str">
        <f>IF('1. Artikeldata Grund'!D123="","",'1. Artikeldata Grund'!D123)</f>
        <v/>
      </c>
      <c r="E123" s="285"/>
      <c r="F123" s="553"/>
      <c r="G123" s="363"/>
      <c r="H123" s="363"/>
      <c r="I123" s="363"/>
      <c r="J123" s="285"/>
      <c r="K123" s="362" t="s">
        <v>88</v>
      </c>
      <c r="L123" s="278"/>
      <c r="M123" s="288"/>
      <c r="N123" s="285"/>
      <c r="O123" s="362" t="s">
        <v>35</v>
      </c>
      <c r="P123" s="278"/>
      <c r="Q123" s="288"/>
      <c r="R123" s="285"/>
      <c r="S123" s="289" t="s">
        <v>35</v>
      </c>
      <c r="T123" s="278"/>
      <c r="U123" s="288"/>
      <c r="V123" s="285"/>
      <c r="W123" s="289" t="s">
        <v>35</v>
      </c>
      <c r="X123" s="278"/>
      <c r="Y123" s="288"/>
    </row>
    <row r="124" spans="1:25" s="7" customFormat="1" ht="12.75" x14ac:dyDescent="0.2">
      <c r="A124" s="104">
        <v>120</v>
      </c>
      <c r="B124" s="521">
        <f>'APH KIC KIA PC'!D124</f>
        <v>0</v>
      </c>
      <c r="C124" s="519" t="str">
        <f>IF('1. Artikeldata Grund'!$D124="","", '1. Artikeldata Grund'!$D124&amp;" - "&amp;'1. Artikeldata Grund'!$E124)</f>
        <v/>
      </c>
      <c r="D124" s="485" t="str">
        <f>IF('1. Artikeldata Grund'!D124="","",'1. Artikeldata Grund'!D124)</f>
        <v/>
      </c>
      <c r="E124" s="285"/>
      <c r="F124" s="553"/>
      <c r="G124" s="363"/>
      <c r="H124" s="363"/>
      <c r="I124" s="363"/>
      <c r="J124" s="285"/>
      <c r="K124" s="362" t="s">
        <v>88</v>
      </c>
      <c r="L124" s="278"/>
      <c r="M124" s="288"/>
      <c r="N124" s="285"/>
      <c r="O124" s="362" t="s">
        <v>35</v>
      </c>
      <c r="P124" s="278"/>
      <c r="Q124" s="288"/>
      <c r="R124" s="285"/>
      <c r="S124" s="289" t="s">
        <v>35</v>
      </c>
      <c r="T124" s="278"/>
      <c r="U124" s="288"/>
      <c r="V124" s="285"/>
      <c r="W124" s="289" t="s">
        <v>35</v>
      </c>
      <c r="X124" s="278"/>
      <c r="Y124" s="288"/>
    </row>
    <row r="125" spans="1:25" s="7" customFormat="1" ht="12.75" x14ac:dyDescent="0.2">
      <c r="A125" s="104">
        <v>121</v>
      </c>
      <c r="B125" s="521">
        <f>'APH KIC KIA PC'!D125</f>
        <v>0</v>
      </c>
      <c r="C125" s="519" t="str">
        <f>IF('1. Artikeldata Grund'!$D125="","", '1. Artikeldata Grund'!$D125&amp;" - "&amp;'1. Artikeldata Grund'!$E125)</f>
        <v/>
      </c>
      <c r="D125" s="485" t="str">
        <f>IF('1. Artikeldata Grund'!D125="","",'1. Artikeldata Grund'!D125)</f>
        <v/>
      </c>
      <c r="E125" s="285"/>
      <c r="F125" s="553"/>
      <c r="G125" s="363"/>
      <c r="H125" s="363"/>
      <c r="I125" s="363"/>
      <c r="J125" s="285"/>
      <c r="K125" s="362" t="s">
        <v>88</v>
      </c>
      <c r="L125" s="278"/>
      <c r="M125" s="288"/>
      <c r="N125" s="285"/>
      <c r="O125" s="362" t="s">
        <v>35</v>
      </c>
      <c r="P125" s="278"/>
      <c r="Q125" s="288"/>
      <c r="R125" s="285"/>
      <c r="S125" s="289" t="s">
        <v>35</v>
      </c>
      <c r="T125" s="278"/>
      <c r="U125" s="288"/>
      <c r="V125" s="285"/>
      <c r="W125" s="289" t="s">
        <v>35</v>
      </c>
      <c r="X125" s="278"/>
      <c r="Y125" s="288"/>
    </row>
    <row r="126" spans="1:25" s="7" customFormat="1" ht="12.75" x14ac:dyDescent="0.2">
      <c r="A126" s="104">
        <v>122</v>
      </c>
      <c r="B126" s="521">
        <f>'APH KIC KIA PC'!D126</f>
        <v>0</v>
      </c>
      <c r="C126" s="519" t="str">
        <f>IF('1. Artikeldata Grund'!$D126="","", '1. Artikeldata Grund'!$D126&amp;" - "&amp;'1. Artikeldata Grund'!$E126)</f>
        <v/>
      </c>
      <c r="D126" s="485" t="str">
        <f>IF('1. Artikeldata Grund'!D126="","",'1. Artikeldata Grund'!D126)</f>
        <v/>
      </c>
      <c r="E126" s="285"/>
      <c r="F126" s="553"/>
      <c r="G126" s="363"/>
      <c r="H126" s="363"/>
      <c r="I126" s="363"/>
      <c r="J126" s="285"/>
      <c r="K126" s="362" t="s">
        <v>88</v>
      </c>
      <c r="L126" s="278"/>
      <c r="M126" s="288"/>
      <c r="N126" s="285"/>
      <c r="O126" s="362" t="s">
        <v>35</v>
      </c>
      <c r="P126" s="278"/>
      <c r="Q126" s="288"/>
      <c r="R126" s="285"/>
      <c r="S126" s="289" t="s">
        <v>35</v>
      </c>
      <c r="T126" s="278"/>
      <c r="U126" s="288"/>
      <c r="V126" s="285"/>
      <c r="W126" s="289" t="s">
        <v>35</v>
      </c>
      <c r="X126" s="278"/>
      <c r="Y126" s="288"/>
    </row>
    <row r="127" spans="1:25" s="7" customFormat="1" ht="12.75" x14ac:dyDescent="0.2">
      <c r="A127" s="104">
        <v>123</v>
      </c>
      <c r="B127" s="521">
        <f>'APH KIC KIA PC'!D127</f>
        <v>0</v>
      </c>
      <c r="C127" s="519" t="str">
        <f>IF('1. Artikeldata Grund'!$D127="","", '1. Artikeldata Grund'!$D127&amp;" - "&amp;'1. Artikeldata Grund'!$E127)</f>
        <v/>
      </c>
      <c r="D127" s="485" t="str">
        <f>IF('1. Artikeldata Grund'!D127="","",'1. Artikeldata Grund'!D127)</f>
        <v/>
      </c>
      <c r="E127" s="285"/>
      <c r="F127" s="553"/>
      <c r="G127" s="363"/>
      <c r="H127" s="363"/>
      <c r="I127" s="363"/>
      <c r="J127" s="285"/>
      <c r="K127" s="362" t="s">
        <v>88</v>
      </c>
      <c r="L127" s="278"/>
      <c r="M127" s="288"/>
      <c r="N127" s="285"/>
      <c r="O127" s="362" t="s">
        <v>35</v>
      </c>
      <c r="P127" s="278"/>
      <c r="Q127" s="288"/>
      <c r="R127" s="285"/>
      <c r="S127" s="289" t="s">
        <v>35</v>
      </c>
      <c r="T127" s="278"/>
      <c r="U127" s="288"/>
      <c r="V127" s="285"/>
      <c r="W127" s="289" t="s">
        <v>35</v>
      </c>
      <c r="X127" s="278"/>
      <c r="Y127" s="288"/>
    </row>
    <row r="128" spans="1:25" s="7" customFormat="1" ht="12.75" x14ac:dyDescent="0.2">
      <c r="A128" s="104">
        <v>124</v>
      </c>
      <c r="B128" s="521">
        <f>'APH KIC KIA PC'!D128</f>
        <v>0</v>
      </c>
      <c r="C128" s="519" t="str">
        <f>IF('1. Artikeldata Grund'!$D128="","", '1. Artikeldata Grund'!$D128&amp;" - "&amp;'1. Artikeldata Grund'!$E128)</f>
        <v/>
      </c>
      <c r="D128" s="485" t="str">
        <f>IF('1. Artikeldata Grund'!D128="","",'1. Artikeldata Grund'!D128)</f>
        <v/>
      </c>
      <c r="E128" s="285"/>
      <c r="F128" s="553"/>
      <c r="G128" s="363"/>
      <c r="H128" s="363"/>
      <c r="I128" s="363"/>
      <c r="J128" s="285"/>
      <c r="K128" s="362" t="s">
        <v>88</v>
      </c>
      <c r="L128" s="278"/>
      <c r="M128" s="288"/>
      <c r="N128" s="285"/>
      <c r="O128" s="362" t="s">
        <v>35</v>
      </c>
      <c r="P128" s="278"/>
      <c r="Q128" s="288"/>
      <c r="R128" s="285"/>
      <c r="S128" s="289" t="s">
        <v>35</v>
      </c>
      <c r="T128" s="278"/>
      <c r="U128" s="288"/>
      <c r="V128" s="285"/>
      <c r="W128" s="289" t="s">
        <v>35</v>
      </c>
      <c r="X128" s="278"/>
      <c r="Y128" s="288"/>
    </row>
    <row r="129" spans="1:25" s="7" customFormat="1" ht="12.75" x14ac:dyDescent="0.2">
      <c r="A129" s="104">
        <v>125</v>
      </c>
      <c r="B129" s="521">
        <f>'APH KIC KIA PC'!D129</f>
        <v>0</v>
      </c>
      <c r="C129" s="519" t="str">
        <f>IF('1. Artikeldata Grund'!$D129="","", '1. Artikeldata Grund'!$D129&amp;" - "&amp;'1. Artikeldata Grund'!$E129)</f>
        <v/>
      </c>
      <c r="D129" s="485" t="str">
        <f>IF('1. Artikeldata Grund'!D129="","",'1. Artikeldata Grund'!D129)</f>
        <v/>
      </c>
      <c r="E129" s="285"/>
      <c r="F129" s="553"/>
      <c r="G129" s="363"/>
      <c r="H129" s="363"/>
      <c r="I129" s="363"/>
      <c r="J129" s="285"/>
      <c r="K129" s="362" t="s">
        <v>88</v>
      </c>
      <c r="L129" s="278"/>
      <c r="M129" s="288"/>
      <c r="N129" s="285"/>
      <c r="O129" s="362" t="s">
        <v>35</v>
      </c>
      <c r="P129" s="278"/>
      <c r="Q129" s="288"/>
      <c r="R129" s="285"/>
      <c r="S129" s="289" t="s">
        <v>35</v>
      </c>
      <c r="T129" s="278"/>
      <c r="U129" s="288"/>
      <c r="V129" s="285"/>
      <c r="W129" s="289" t="s">
        <v>35</v>
      </c>
      <c r="X129" s="278"/>
      <c r="Y129" s="288"/>
    </row>
    <row r="130" spans="1:25" s="7" customFormat="1" ht="12.75" x14ac:dyDescent="0.2">
      <c r="A130" s="104">
        <v>126</v>
      </c>
      <c r="B130" s="521">
        <f>'APH KIC KIA PC'!D130</f>
        <v>0</v>
      </c>
      <c r="C130" s="519" t="str">
        <f>IF('1. Artikeldata Grund'!$D130="","", '1. Artikeldata Grund'!$D130&amp;" - "&amp;'1. Artikeldata Grund'!$E130)</f>
        <v/>
      </c>
      <c r="D130" s="485" t="str">
        <f>IF('1. Artikeldata Grund'!D130="","",'1. Artikeldata Grund'!D130)</f>
        <v/>
      </c>
      <c r="E130" s="285"/>
      <c r="F130" s="553"/>
      <c r="G130" s="363"/>
      <c r="H130" s="363"/>
      <c r="I130" s="363"/>
      <c r="J130" s="285"/>
      <c r="K130" s="362" t="s">
        <v>88</v>
      </c>
      <c r="L130" s="278"/>
      <c r="M130" s="288"/>
      <c r="N130" s="285"/>
      <c r="O130" s="362" t="s">
        <v>35</v>
      </c>
      <c r="P130" s="278"/>
      <c r="Q130" s="288"/>
      <c r="R130" s="285"/>
      <c r="S130" s="289" t="s">
        <v>35</v>
      </c>
      <c r="T130" s="278"/>
      <c r="U130" s="288"/>
      <c r="V130" s="285"/>
      <c r="W130" s="289" t="s">
        <v>35</v>
      </c>
      <c r="X130" s="278"/>
      <c r="Y130" s="288"/>
    </row>
    <row r="131" spans="1:25" s="7" customFormat="1" ht="12.75" x14ac:dyDescent="0.2">
      <c r="A131" s="104">
        <v>127</v>
      </c>
      <c r="B131" s="521">
        <f>'APH KIC KIA PC'!D131</f>
        <v>0</v>
      </c>
      <c r="C131" s="519" t="str">
        <f>IF('1. Artikeldata Grund'!$D131="","", '1. Artikeldata Grund'!$D131&amp;" - "&amp;'1. Artikeldata Grund'!$E131)</f>
        <v/>
      </c>
      <c r="D131" s="485" t="str">
        <f>IF('1. Artikeldata Grund'!D131="","",'1. Artikeldata Grund'!D131)</f>
        <v/>
      </c>
      <c r="E131" s="285"/>
      <c r="F131" s="553"/>
      <c r="G131" s="363"/>
      <c r="H131" s="363"/>
      <c r="I131" s="363"/>
      <c r="J131" s="285"/>
      <c r="K131" s="362" t="s">
        <v>88</v>
      </c>
      <c r="L131" s="278"/>
      <c r="M131" s="288"/>
      <c r="N131" s="285"/>
      <c r="O131" s="362" t="s">
        <v>35</v>
      </c>
      <c r="P131" s="278"/>
      <c r="Q131" s="288"/>
      <c r="R131" s="285"/>
      <c r="S131" s="289" t="s">
        <v>35</v>
      </c>
      <c r="T131" s="278"/>
      <c r="U131" s="288"/>
      <c r="V131" s="285"/>
      <c r="W131" s="289" t="s">
        <v>35</v>
      </c>
      <c r="X131" s="278"/>
      <c r="Y131" s="288"/>
    </row>
    <row r="132" spans="1:25" s="7" customFormat="1" ht="12.75" x14ac:dyDescent="0.2">
      <c r="A132" s="104">
        <v>128</v>
      </c>
      <c r="B132" s="521">
        <f>'APH KIC KIA PC'!D132</f>
        <v>0</v>
      </c>
      <c r="C132" s="519" t="str">
        <f>IF('1. Artikeldata Grund'!$D132="","", '1. Artikeldata Grund'!$D132&amp;" - "&amp;'1. Artikeldata Grund'!$E132)</f>
        <v/>
      </c>
      <c r="D132" s="485" t="str">
        <f>IF('1. Artikeldata Grund'!D132="","",'1. Artikeldata Grund'!D132)</f>
        <v/>
      </c>
      <c r="E132" s="285"/>
      <c r="F132" s="553"/>
      <c r="G132" s="363"/>
      <c r="H132" s="363"/>
      <c r="I132" s="363"/>
      <c r="J132" s="285"/>
      <c r="K132" s="362" t="s">
        <v>88</v>
      </c>
      <c r="L132" s="278"/>
      <c r="M132" s="288"/>
      <c r="N132" s="285"/>
      <c r="O132" s="362" t="s">
        <v>35</v>
      </c>
      <c r="P132" s="278"/>
      <c r="Q132" s="288"/>
      <c r="R132" s="285"/>
      <c r="S132" s="289" t="s">
        <v>35</v>
      </c>
      <c r="T132" s="278"/>
      <c r="U132" s="288"/>
      <c r="V132" s="285"/>
      <c r="W132" s="289" t="s">
        <v>35</v>
      </c>
      <c r="X132" s="278"/>
      <c r="Y132" s="288"/>
    </row>
    <row r="133" spans="1:25" s="7" customFormat="1" ht="12.75" x14ac:dyDescent="0.2">
      <c r="A133" s="104">
        <v>129</v>
      </c>
      <c r="B133" s="521">
        <f>'APH KIC KIA PC'!D133</f>
        <v>0</v>
      </c>
      <c r="C133" s="519" t="str">
        <f>IF('1. Artikeldata Grund'!$D133="","", '1. Artikeldata Grund'!$D133&amp;" - "&amp;'1. Artikeldata Grund'!$E133)</f>
        <v/>
      </c>
      <c r="D133" s="485" t="str">
        <f>IF('1. Artikeldata Grund'!D133="","",'1. Artikeldata Grund'!D133)</f>
        <v/>
      </c>
      <c r="E133" s="285"/>
      <c r="F133" s="553"/>
      <c r="G133" s="363"/>
      <c r="H133" s="363"/>
      <c r="I133" s="363"/>
      <c r="J133" s="285"/>
      <c r="K133" s="362" t="s">
        <v>88</v>
      </c>
      <c r="L133" s="278"/>
      <c r="M133" s="288"/>
      <c r="N133" s="285"/>
      <c r="O133" s="362" t="s">
        <v>35</v>
      </c>
      <c r="P133" s="278"/>
      <c r="Q133" s="288"/>
      <c r="R133" s="285"/>
      <c r="S133" s="289" t="s">
        <v>35</v>
      </c>
      <c r="T133" s="278"/>
      <c r="U133" s="288"/>
      <c r="V133" s="285"/>
      <c r="W133" s="289" t="s">
        <v>35</v>
      </c>
      <c r="X133" s="278"/>
      <c r="Y133" s="288"/>
    </row>
    <row r="134" spans="1:25" s="7" customFormat="1" ht="12.75" x14ac:dyDescent="0.2">
      <c r="A134" s="104">
        <v>130</v>
      </c>
      <c r="B134" s="521">
        <f>'APH KIC KIA PC'!D134</f>
        <v>0</v>
      </c>
      <c r="C134" s="519" t="str">
        <f>IF('1. Artikeldata Grund'!$D134="","", '1. Artikeldata Grund'!$D134&amp;" - "&amp;'1. Artikeldata Grund'!$E134)</f>
        <v/>
      </c>
      <c r="D134" s="485" t="str">
        <f>IF('1. Artikeldata Grund'!D134="","",'1. Artikeldata Grund'!D134)</f>
        <v/>
      </c>
      <c r="E134" s="285"/>
      <c r="F134" s="553"/>
      <c r="G134" s="363"/>
      <c r="H134" s="363"/>
      <c r="I134" s="363"/>
      <c r="J134" s="285"/>
      <c r="K134" s="362" t="s">
        <v>88</v>
      </c>
      <c r="L134" s="278"/>
      <c r="M134" s="288"/>
      <c r="N134" s="285"/>
      <c r="O134" s="362" t="s">
        <v>35</v>
      </c>
      <c r="P134" s="278"/>
      <c r="Q134" s="288"/>
      <c r="R134" s="285"/>
      <c r="S134" s="289" t="s">
        <v>35</v>
      </c>
      <c r="T134" s="278"/>
      <c r="U134" s="288"/>
      <c r="V134" s="285"/>
      <c r="W134" s="289" t="s">
        <v>35</v>
      </c>
      <c r="X134" s="278"/>
      <c r="Y134" s="288"/>
    </row>
    <row r="135" spans="1:25" s="7" customFormat="1" ht="12.75" x14ac:dyDescent="0.2">
      <c r="A135" s="104">
        <v>131</v>
      </c>
      <c r="B135" s="521">
        <f>'APH KIC KIA PC'!D135</f>
        <v>0</v>
      </c>
      <c r="C135" s="519" t="str">
        <f>IF('1. Artikeldata Grund'!$D135="","", '1. Artikeldata Grund'!$D135&amp;" - "&amp;'1. Artikeldata Grund'!$E135)</f>
        <v/>
      </c>
      <c r="D135" s="485" t="str">
        <f>IF('1. Artikeldata Grund'!D135="","",'1. Artikeldata Grund'!D135)</f>
        <v/>
      </c>
      <c r="E135" s="285"/>
      <c r="F135" s="553"/>
      <c r="G135" s="363"/>
      <c r="H135" s="363"/>
      <c r="I135" s="363"/>
      <c r="J135" s="285"/>
      <c r="K135" s="362" t="s">
        <v>88</v>
      </c>
      <c r="L135" s="278"/>
      <c r="M135" s="288"/>
      <c r="N135" s="285"/>
      <c r="O135" s="362" t="s">
        <v>35</v>
      </c>
      <c r="P135" s="278"/>
      <c r="Q135" s="288"/>
      <c r="R135" s="285"/>
      <c r="S135" s="289" t="s">
        <v>35</v>
      </c>
      <c r="T135" s="278"/>
      <c r="U135" s="288"/>
      <c r="V135" s="285"/>
      <c r="W135" s="289" t="s">
        <v>35</v>
      </c>
      <c r="X135" s="278"/>
      <c r="Y135" s="288"/>
    </row>
    <row r="136" spans="1:25" s="7" customFormat="1" ht="12.75" x14ac:dyDescent="0.2">
      <c r="A136" s="104">
        <v>132</v>
      </c>
      <c r="B136" s="521">
        <f>'APH KIC KIA PC'!D136</f>
        <v>0</v>
      </c>
      <c r="C136" s="519" t="str">
        <f>IF('1. Artikeldata Grund'!$D136="","", '1. Artikeldata Grund'!$D136&amp;" - "&amp;'1. Artikeldata Grund'!$E136)</f>
        <v/>
      </c>
      <c r="D136" s="485" t="str">
        <f>IF('1. Artikeldata Grund'!D136="","",'1. Artikeldata Grund'!D136)</f>
        <v/>
      </c>
      <c r="E136" s="285"/>
      <c r="F136" s="553"/>
      <c r="G136" s="363"/>
      <c r="H136" s="363"/>
      <c r="I136" s="363"/>
      <c r="J136" s="285"/>
      <c r="K136" s="362" t="s">
        <v>88</v>
      </c>
      <c r="L136" s="278"/>
      <c r="M136" s="288"/>
      <c r="N136" s="285"/>
      <c r="O136" s="362" t="s">
        <v>35</v>
      </c>
      <c r="P136" s="278"/>
      <c r="Q136" s="288"/>
      <c r="R136" s="285"/>
      <c r="S136" s="289" t="s">
        <v>35</v>
      </c>
      <c r="T136" s="278"/>
      <c r="U136" s="288"/>
      <c r="V136" s="285"/>
      <c r="W136" s="289" t="s">
        <v>35</v>
      </c>
      <c r="X136" s="278"/>
      <c r="Y136" s="288"/>
    </row>
    <row r="137" spans="1:25" s="7" customFormat="1" ht="12.75" x14ac:dyDescent="0.2">
      <c r="A137" s="104">
        <v>133</v>
      </c>
      <c r="B137" s="521">
        <f>'APH KIC KIA PC'!D137</f>
        <v>0</v>
      </c>
      <c r="C137" s="519" t="str">
        <f>IF('1. Artikeldata Grund'!$D137="","", '1. Artikeldata Grund'!$D137&amp;" - "&amp;'1. Artikeldata Grund'!$E137)</f>
        <v/>
      </c>
      <c r="D137" s="485" t="str">
        <f>IF('1. Artikeldata Grund'!D137="","",'1. Artikeldata Grund'!D137)</f>
        <v/>
      </c>
      <c r="E137" s="285"/>
      <c r="F137" s="553"/>
      <c r="G137" s="363"/>
      <c r="H137" s="363"/>
      <c r="I137" s="363"/>
      <c r="J137" s="285"/>
      <c r="K137" s="362" t="s">
        <v>88</v>
      </c>
      <c r="L137" s="278"/>
      <c r="M137" s="288"/>
      <c r="N137" s="285"/>
      <c r="O137" s="362" t="s">
        <v>35</v>
      </c>
      <c r="P137" s="278"/>
      <c r="Q137" s="288"/>
      <c r="R137" s="285"/>
      <c r="S137" s="289" t="s">
        <v>35</v>
      </c>
      <c r="T137" s="278"/>
      <c r="U137" s="288"/>
      <c r="V137" s="285"/>
      <c r="W137" s="289" t="s">
        <v>35</v>
      </c>
      <c r="X137" s="278"/>
      <c r="Y137" s="288"/>
    </row>
    <row r="138" spans="1:25" s="7" customFormat="1" ht="12.75" x14ac:dyDescent="0.2">
      <c r="A138" s="104">
        <v>134</v>
      </c>
      <c r="B138" s="521">
        <f>'APH KIC KIA PC'!D138</f>
        <v>0</v>
      </c>
      <c r="C138" s="519" t="str">
        <f>IF('1. Artikeldata Grund'!$D138="","", '1. Artikeldata Grund'!$D138&amp;" - "&amp;'1. Artikeldata Grund'!$E138)</f>
        <v/>
      </c>
      <c r="D138" s="485" t="str">
        <f>IF('1. Artikeldata Grund'!D138="","",'1. Artikeldata Grund'!D138)</f>
        <v/>
      </c>
      <c r="E138" s="285"/>
      <c r="F138" s="553"/>
      <c r="G138" s="363"/>
      <c r="H138" s="363"/>
      <c r="I138" s="363"/>
      <c r="J138" s="285"/>
      <c r="K138" s="362" t="s">
        <v>88</v>
      </c>
      <c r="L138" s="278"/>
      <c r="M138" s="288"/>
      <c r="N138" s="285"/>
      <c r="O138" s="362" t="s">
        <v>35</v>
      </c>
      <c r="P138" s="278"/>
      <c r="Q138" s="288"/>
      <c r="R138" s="285"/>
      <c r="S138" s="289" t="s">
        <v>35</v>
      </c>
      <c r="T138" s="278"/>
      <c r="U138" s="288"/>
      <c r="V138" s="285"/>
      <c r="W138" s="289" t="s">
        <v>35</v>
      </c>
      <c r="X138" s="278"/>
      <c r="Y138" s="288"/>
    </row>
    <row r="139" spans="1:25" s="7" customFormat="1" ht="12.75" x14ac:dyDescent="0.2">
      <c r="A139" s="104">
        <v>135</v>
      </c>
      <c r="B139" s="521">
        <f>'APH KIC KIA PC'!D139</f>
        <v>0</v>
      </c>
      <c r="C139" s="519" t="str">
        <f>IF('1. Artikeldata Grund'!$D139="","", '1. Artikeldata Grund'!$D139&amp;" - "&amp;'1. Artikeldata Grund'!$E139)</f>
        <v/>
      </c>
      <c r="D139" s="485" t="str">
        <f>IF('1. Artikeldata Grund'!D139="","",'1. Artikeldata Grund'!D139)</f>
        <v/>
      </c>
      <c r="E139" s="285"/>
      <c r="F139" s="553"/>
      <c r="G139" s="363"/>
      <c r="H139" s="363"/>
      <c r="I139" s="363"/>
      <c r="J139" s="285"/>
      <c r="K139" s="362" t="s">
        <v>88</v>
      </c>
      <c r="L139" s="278"/>
      <c r="M139" s="288"/>
      <c r="N139" s="285"/>
      <c r="O139" s="362" t="s">
        <v>35</v>
      </c>
      <c r="P139" s="278"/>
      <c r="Q139" s="288"/>
      <c r="R139" s="285"/>
      <c r="S139" s="289" t="s">
        <v>35</v>
      </c>
      <c r="T139" s="278"/>
      <c r="U139" s="288"/>
      <c r="V139" s="285"/>
      <c r="W139" s="289" t="s">
        <v>35</v>
      </c>
      <c r="X139" s="278"/>
      <c r="Y139" s="288"/>
    </row>
    <row r="140" spans="1:25" s="7" customFormat="1" ht="12.75" x14ac:dyDescent="0.2">
      <c r="A140" s="104">
        <v>136</v>
      </c>
      <c r="B140" s="521">
        <f>'APH KIC KIA PC'!D140</f>
        <v>0</v>
      </c>
      <c r="C140" s="519" t="str">
        <f>IF('1. Artikeldata Grund'!$D140="","", '1. Artikeldata Grund'!$D140&amp;" - "&amp;'1. Artikeldata Grund'!$E140)</f>
        <v/>
      </c>
      <c r="D140" s="485" t="str">
        <f>IF('1. Artikeldata Grund'!D140="","",'1. Artikeldata Grund'!D140)</f>
        <v/>
      </c>
      <c r="E140" s="285"/>
      <c r="F140" s="553"/>
      <c r="G140" s="363"/>
      <c r="H140" s="363"/>
      <c r="I140" s="363"/>
      <c r="J140" s="285"/>
      <c r="K140" s="362" t="s">
        <v>88</v>
      </c>
      <c r="L140" s="278"/>
      <c r="M140" s="288"/>
      <c r="N140" s="285"/>
      <c r="O140" s="362" t="s">
        <v>35</v>
      </c>
      <c r="P140" s="278"/>
      <c r="Q140" s="288"/>
      <c r="R140" s="285"/>
      <c r="S140" s="289" t="s">
        <v>35</v>
      </c>
      <c r="T140" s="278"/>
      <c r="U140" s="288"/>
      <c r="V140" s="285"/>
      <c r="W140" s="289" t="s">
        <v>35</v>
      </c>
      <c r="X140" s="278"/>
      <c r="Y140" s="288"/>
    </row>
    <row r="141" spans="1:25" s="7" customFormat="1" ht="12.75" x14ac:dyDescent="0.2">
      <c r="A141" s="104">
        <v>137</v>
      </c>
      <c r="B141" s="521">
        <f>'APH KIC KIA PC'!D141</f>
        <v>0</v>
      </c>
      <c r="C141" s="519" t="str">
        <f>IF('1. Artikeldata Grund'!$D141="","", '1. Artikeldata Grund'!$D141&amp;" - "&amp;'1. Artikeldata Grund'!$E141)</f>
        <v/>
      </c>
      <c r="D141" s="485" t="str">
        <f>IF('1. Artikeldata Grund'!D141="","",'1. Artikeldata Grund'!D141)</f>
        <v/>
      </c>
      <c r="E141" s="285"/>
      <c r="F141" s="553"/>
      <c r="G141" s="363"/>
      <c r="H141" s="363"/>
      <c r="I141" s="363"/>
      <c r="J141" s="285"/>
      <c r="K141" s="362" t="s">
        <v>88</v>
      </c>
      <c r="L141" s="278"/>
      <c r="M141" s="288"/>
      <c r="N141" s="285"/>
      <c r="O141" s="362" t="s">
        <v>35</v>
      </c>
      <c r="P141" s="278"/>
      <c r="Q141" s="288"/>
      <c r="R141" s="285"/>
      <c r="S141" s="289" t="s">
        <v>35</v>
      </c>
      <c r="T141" s="278"/>
      <c r="U141" s="288"/>
      <c r="V141" s="285"/>
      <c r="W141" s="289" t="s">
        <v>35</v>
      </c>
      <c r="X141" s="278"/>
      <c r="Y141" s="288"/>
    </row>
    <row r="142" spans="1:25" s="7" customFormat="1" ht="12.75" x14ac:dyDescent="0.2">
      <c r="A142" s="104">
        <v>138</v>
      </c>
      <c r="B142" s="521">
        <f>'APH KIC KIA PC'!D142</f>
        <v>0</v>
      </c>
      <c r="C142" s="519" t="str">
        <f>IF('1. Artikeldata Grund'!$D142="","", '1. Artikeldata Grund'!$D142&amp;" - "&amp;'1. Artikeldata Grund'!$E142)</f>
        <v/>
      </c>
      <c r="D142" s="485" t="str">
        <f>IF('1. Artikeldata Grund'!D142="","",'1. Artikeldata Grund'!D142)</f>
        <v/>
      </c>
      <c r="E142" s="285"/>
      <c r="F142" s="553"/>
      <c r="G142" s="363"/>
      <c r="H142" s="363"/>
      <c r="I142" s="363"/>
      <c r="J142" s="285"/>
      <c r="K142" s="362" t="s">
        <v>88</v>
      </c>
      <c r="L142" s="278"/>
      <c r="M142" s="288"/>
      <c r="N142" s="285"/>
      <c r="O142" s="362" t="s">
        <v>35</v>
      </c>
      <c r="P142" s="278"/>
      <c r="Q142" s="288"/>
      <c r="R142" s="285"/>
      <c r="S142" s="289" t="s">
        <v>35</v>
      </c>
      <c r="T142" s="278"/>
      <c r="U142" s="288"/>
      <c r="V142" s="285"/>
      <c r="W142" s="289" t="s">
        <v>35</v>
      </c>
      <c r="X142" s="278"/>
      <c r="Y142" s="288"/>
    </row>
    <row r="143" spans="1:25" s="7" customFormat="1" ht="12.75" x14ac:dyDescent="0.2">
      <c r="A143" s="104">
        <v>139</v>
      </c>
      <c r="B143" s="521">
        <f>'APH KIC KIA PC'!D143</f>
        <v>0</v>
      </c>
      <c r="C143" s="519" t="str">
        <f>IF('1. Artikeldata Grund'!$D143="","", '1. Artikeldata Grund'!$D143&amp;" - "&amp;'1. Artikeldata Grund'!$E143)</f>
        <v/>
      </c>
      <c r="D143" s="485" t="str">
        <f>IF('1. Artikeldata Grund'!D143="","",'1. Artikeldata Grund'!D143)</f>
        <v/>
      </c>
      <c r="E143" s="285"/>
      <c r="F143" s="553"/>
      <c r="G143" s="363"/>
      <c r="H143" s="363"/>
      <c r="I143" s="363"/>
      <c r="J143" s="285"/>
      <c r="K143" s="362" t="s">
        <v>88</v>
      </c>
      <c r="L143" s="278"/>
      <c r="M143" s="288"/>
      <c r="N143" s="285"/>
      <c r="O143" s="362" t="s">
        <v>35</v>
      </c>
      <c r="P143" s="278"/>
      <c r="Q143" s="288"/>
      <c r="R143" s="285"/>
      <c r="S143" s="289" t="s">
        <v>35</v>
      </c>
      <c r="T143" s="278"/>
      <c r="U143" s="288"/>
      <c r="V143" s="285"/>
      <c r="W143" s="289" t="s">
        <v>35</v>
      </c>
      <c r="X143" s="278"/>
      <c r="Y143" s="288"/>
    </row>
    <row r="144" spans="1:25" s="7" customFormat="1" ht="12.75" x14ac:dyDescent="0.2">
      <c r="A144" s="104">
        <v>140</v>
      </c>
      <c r="B144" s="521">
        <f>'APH KIC KIA PC'!D144</f>
        <v>0</v>
      </c>
      <c r="C144" s="519" t="str">
        <f>IF('1. Artikeldata Grund'!$D144="","", '1. Artikeldata Grund'!$D144&amp;" - "&amp;'1. Artikeldata Grund'!$E144)</f>
        <v/>
      </c>
      <c r="D144" s="485" t="str">
        <f>IF('1. Artikeldata Grund'!D144="","",'1. Artikeldata Grund'!D144)</f>
        <v/>
      </c>
      <c r="E144" s="285"/>
      <c r="F144" s="553"/>
      <c r="G144" s="363"/>
      <c r="H144" s="363"/>
      <c r="I144" s="363"/>
      <c r="J144" s="285"/>
      <c r="K144" s="362" t="s">
        <v>88</v>
      </c>
      <c r="L144" s="278"/>
      <c r="M144" s="288"/>
      <c r="N144" s="285"/>
      <c r="O144" s="362" t="s">
        <v>35</v>
      </c>
      <c r="P144" s="278"/>
      <c r="Q144" s="288"/>
      <c r="R144" s="285"/>
      <c r="S144" s="289" t="s">
        <v>35</v>
      </c>
      <c r="T144" s="278"/>
      <c r="U144" s="288"/>
      <c r="V144" s="285"/>
      <c r="W144" s="289" t="s">
        <v>35</v>
      </c>
      <c r="X144" s="278"/>
      <c r="Y144" s="288"/>
    </row>
    <row r="145" spans="1:25" s="7" customFormat="1" ht="12.75" x14ac:dyDescent="0.2">
      <c r="A145" s="104">
        <v>141</v>
      </c>
      <c r="B145" s="521">
        <f>'APH KIC KIA PC'!D145</f>
        <v>0</v>
      </c>
      <c r="C145" s="519" t="str">
        <f>IF('1. Artikeldata Grund'!$D145="","", '1. Artikeldata Grund'!$D145&amp;" - "&amp;'1. Artikeldata Grund'!$E145)</f>
        <v/>
      </c>
      <c r="D145" s="485" t="str">
        <f>IF('1. Artikeldata Grund'!D145="","",'1. Artikeldata Grund'!D145)</f>
        <v/>
      </c>
      <c r="E145" s="285"/>
      <c r="F145" s="553"/>
      <c r="G145" s="363"/>
      <c r="H145" s="363"/>
      <c r="I145" s="363"/>
      <c r="J145" s="285"/>
      <c r="K145" s="362" t="s">
        <v>88</v>
      </c>
      <c r="L145" s="278"/>
      <c r="M145" s="288"/>
      <c r="N145" s="285"/>
      <c r="O145" s="362" t="s">
        <v>35</v>
      </c>
      <c r="P145" s="278"/>
      <c r="Q145" s="288"/>
      <c r="R145" s="285"/>
      <c r="S145" s="289" t="s">
        <v>35</v>
      </c>
      <c r="T145" s="278"/>
      <c r="U145" s="288"/>
      <c r="V145" s="285"/>
      <c r="W145" s="289" t="s">
        <v>35</v>
      </c>
      <c r="X145" s="278"/>
      <c r="Y145" s="288"/>
    </row>
    <row r="146" spans="1:25" s="7" customFormat="1" ht="12.75" x14ac:dyDescent="0.2">
      <c r="A146" s="104">
        <v>142</v>
      </c>
      <c r="B146" s="521">
        <f>'APH KIC KIA PC'!D146</f>
        <v>0</v>
      </c>
      <c r="C146" s="519" t="str">
        <f>IF('1. Artikeldata Grund'!$D146="","", '1. Artikeldata Grund'!$D146&amp;" - "&amp;'1. Artikeldata Grund'!$E146)</f>
        <v/>
      </c>
      <c r="D146" s="485" t="str">
        <f>IF('1. Artikeldata Grund'!D146="","",'1. Artikeldata Grund'!D146)</f>
        <v/>
      </c>
      <c r="E146" s="285"/>
      <c r="F146" s="553"/>
      <c r="G146" s="363"/>
      <c r="H146" s="363"/>
      <c r="I146" s="363"/>
      <c r="J146" s="285"/>
      <c r="K146" s="362" t="s">
        <v>88</v>
      </c>
      <c r="L146" s="278"/>
      <c r="M146" s="288"/>
      <c r="N146" s="285"/>
      <c r="O146" s="362" t="s">
        <v>35</v>
      </c>
      <c r="P146" s="278"/>
      <c r="Q146" s="288"/>
      <c r="R146" s="285"/>
      <c r="S146" s="289" t="s">
        <v>35</v>
      </c>
      <c r="T146" s="278"/>
      <c r="U146" s="288"/>
      <c r="V146" s="285"/>
      <c r="W146" s="289" t="s">
        <v>35</v>
      </c>
      <c r="X146" s="278"/>
      <c r="Y146" s="288"/>
    </row>
    <row r="147" spans="1:25" s="7" customFormat="1" ht="12.75" x14ac:dyDescent="0.2">
      <c r="A147" s="104">
        <v>143</v>
      </c>
      <c r="B147" s="521">
        <f>'APH KIC KIA PC'!D147</f>
        <v>0</v>
      </c>
      <c r="C147" s="519" t="str">
        <f>IF('1. Artikeldata Grund'!$D147="","", '1. Artikeldata Grund'!$D147&amp;" - "&amp;'1. Artikeldata Grund'!$E147)</f>
        <v/>
      </c>
      <c r="D147" s="485" t="str">
        <f>IF('1. Artikeldata Grund'!D147="","",'1. Artikeldata Grund'!D147)</f>
        <v/>
      </c>
      <c r="E147" s="285"/>
      <c r="F147" s="553"/>
      <c r="G147" s="363"/>
      <c r="H147" s="363"/>
      <c r="I147" s="363"/>
      <c r="J147" s="285"/>
      <c r="K147" s="362" t="s">
        <v>88</v>
      </c>
      <c r="L147" s="278"/>
      <c r="M147" s="288"/>
      <c r="N147" s="285"/>
      <c r="O147" s="362" t="s">
        <v>35</v>
      </c>
      <c r="P147" s="278"/>
      <c r="Q147" s="288"/>
      <c r="R147" s="285"/>
      <c r="S147" s="289" t="s">
        <v>35</v>
      </c>
      <c r="T147" s="278"/>
      <c r="U147" s="288"/>
      <c r="V147" s="285"/>
      <c r="W147" s="289" t="s">
        <v>35</v>
      </c>
      <c r="X147" s="278"/>
      <c r="Y147" s="288"/>
    </row>
    <row r="148" spans="1:25" s="7" customFormat="1" ht="12.75" x14ac:dyDescent="0.2">
      <c r="A148" s="104">
        <v>144</v>
      </c>
      <c r="B148" s="521">
        <f>'APH KIC KIA PC'!D148</f>
        <v>0</v>
      </c>
      <c r="C148" s="519" t="str">
        <f>IF('1. Artikeldata Grund'!$D148="","", '1. Artikeldata Grund'!$D148&amp;" - "&amp;'1. Artikeldata Grund'!$E148)</f>
        <v/>
      </c>
      <c r="D148" s="485" t="str">
        <f>IF('1. Artikeldata Grund'!D148="","",'1. Artikeldata Grund'!D148)</f>
        <v/>
      </c>
      <c r="E148" s="285"/>
      <c r="F148" s="553"/>
      <c r="G148" s="363"/>
      <c r="H148" s="363"/>
      <c r="I148" s="363"/>
      <c r="J148" s="285"/>
      <c r="K148" s="362" t="s">
        <v>88</v>
      </c>
      <c r="L148" s="278"/>
      <c r="M148" s="288"/>
      <c r="N148" s="285"/>
      <c r="O148" s="362" t="s">
        <v>35</v>
      </c>
      <c r="P148" s="278"/>
      <c r="Q148" s="288"/>
      <c r="R148" s="285"/>
      <c r="S148" s="289" t="s">
        <v>35</v>
      </c>
      <c r="T148" s="278"/>
      <c r="U148" s="288"/>
      <c r="V148" s="285"/>
      <c r="W148" s="289" t="s">
        <v>35</v>
      </c>
      <c r="X148" s="278"/>
      <c r="Y148" s="288"/>
    </row>
    <row r="149" spans="1:25" s="7" customFormat="1" ht="12.75" x14ac:dyDescent="0.2">
      <c r="A149" s="104">
        <v>145</v>
      </c>
      <c r="B149" s="521">
        <f>'APH KIC KIA PC'!D149</f>
        <v>0</v>
      </c>
      <c r="C149" s="519" t="str">
        <f>IF('1. Artikeldata Grund'!$D149="","", '1. Artikeldata Grund'!$D149&amp;" - "&amp;'1. Artikeldata Grund'!$E149)</f>
        <v/>
      </c>
      <c r="D149" s="485" t="str">
        <f>IF('1. Artikeldata Grund'!D149="","",'1. Artikeldata Grund'!D149)</f>
        <v/>
      </c>
      <c r="E149" s="285"/>
      <c r="F149" s="553"/>
      <c r="G149" s="363"/>
      <c r="H149" s="363"/>
      <c r="I149" s="363"/>
      <c r="J149" s="285"/>
      <c r="K149" s="362" t="s">
        <v>88</v>
      </c>
      <c r="L149" s="278"/>
      <c r="M149" s="288"/>
      <c r="N149" s="285"/>
      <c r="O149" s="362" t="s">
        <v>35</v>
      </c>
      <c r="P149" s="278"/>
      <c r="Q149" s="288"/>
      <c r="R149" s="285"/>
      <c r="S149" s="289" t="s">
        <v>35</v>
      </c>
      <c r="T149" s="278"/>
      <c r="U149" s="288"/>
      <c r="V149" s="285"/>
      <c r="W149" s="289" t="s">
        <v>35</v>
      </c>
      <c r="X149" s="278"/>
      <c r="Y149" s="288"/>
    </row>
    <row r="150" spans="1:25" s="7" customFormat="1" ht="12.75" x14ac:dyDescent="0.2">
      <c r="A150" s="104">
        <v>146</v>
      </c>
      <c r="B150" s="521">
        <f>'APH KIC KIA PC'!D150</f>
        <v>0</v>
      </c>
      <c r="C150" s="519" t="str">
        <f>IF('1. Artikeldata Grund'!$D150="","", '1. Artikeldata Grund'!$D150&amp;" - "&amp;'1. Artikeldata Grund'!$E150)</f>
        <v/>
      </c>
      <c r="D150" s="485" t="str">
        <f>IF('1. Artikeldata Grund'!D150="","",'1. Artikeldata Grund'!D150)</f>
        <v/>
      </c>
      <c r="E150" s="285"/>
      <c r="F150" s="553"/>
      <c r="G150" s="363"/>
      <c r="H150" s="363"/>
      <c r="I150" s="363"/>
      <c r="J150" s="285"/>
      <c r="K150" s="362" t="s">
        <v>88</v>
      </c>
      <c r="L150" s="278"/>
      <c r="M150" s="288"/>
      <c r="N150" s="285"/>
      <c r="O150" s="362" t="s">
        <v>35</v>
      </c>
      <c r="P150" s="278"/>
      <c r="Q150" s="288"/>
      <c r="R150" s="285"/>
      <c r="S150" s="289" t="s">
        <v>35</v>
      </c>
      <c r="T150" s="278"/>
      <c r="U150" s="288"/>
      <c r="V150" s="285"/>
      <c r="W150" s="289" t="s">
        <v>35</v>
      </c>
      <c r="X150" s="278"/>
      <c r="Y150" s="288"/>
    </row>
    <row r="151" spans="1:25" s="7" customFormat="1" ht="12.75" x14ac:dyDescent="0.2">
      <c r="A151" s="104">
        <v>147</v>
      </c>
      <c r="B151" s="521">
        <f>'APH KIC KIA PC'!D151</f>
        <v>0</v>
      </c>
      <c r="C151" s="519" t="str">
        <f>IF('1. Artikeldata Grund'!$D151="","", '1. Artikeldata Grund'!$D151&amp;" - "&amp;'1. Artikeldata Grund'!$E151)</f>
        <v/>
      </c>
      <c r="D151" s="485" t="str">
        <f>IF('1. Artikeldata Grund'!D151="","",'1. Artikeldata Grund'!D151)</f>
        <v/>
      </c>
      <c r="E151" s="285"/>
      <c r="F151" s="553"/>
      <c r="G151" s="363"/>
      <c r="H151" s="363"/>
      <c r="I151" s="363"/>
      <c r="J151" s="285"/>
      <c r="K151" s="362" t="s">
        <v>88</v>
      </c>
      <c r="L151" s="278"/>
      <c r="M151" s="288"/>
      <c r="N151" s="285"/>
      <c r="O151" s="362" t="s">
        <v>35</v>
      </c>
      <c r="P151" s="278"/>
      <c r="Q151" s="288"/>
      <c r="R151" s="285"/>
      <c r="S151" s="289" t="s">
        <v>35</v>
      </c>
      <c r="T151" s="278"/>
      <c r="U151" s="288"/>
      <c r="V151" s="285"/>
      <c r="W151" s="289" t="s">
        <v>35</v>
      </c>
      <c r="X151" s="278"/>
      <c r="Y151" s="288"/>
    </row>
    <row r="152" spans="1:25" s="7" customFormat="1" ht="12.75" x14ac:dyDescent="0.2">
      <c r="A152" s="104">
        <v>148</v>
      </c>
      <c r="B152" s="521">
        <f>'APH KIC KIA PC'!D152</f>
        <v>0</v>
      </c>
      <c r="C152" s="519" t="str">
        <f>IF('1. Artikeldata Grund'!$D152="","", '1. Artikeldata Grund'!$D152&amp;" - "&amp;'1. Artikeldata Grund'!$E152)</f>
        <v/>
      </c>
      <c r="D152" s="485" t="str">
        <f>IF('1. Artikeldata Grund'!D152="","",'1. Artikeldata Grund'!D152)</f>
        <v/>
      </c>
      <c r="E152" s="285"/>
      <c r="F152" s="553"/>
      <c r="G152" s="363"/>
      <c r="H152" s="363"/>
      <c r="I152" s="363"/>
      <c r="J152" s="285"/>
      <c r="K152" s="362" t="s">
        <v>88</v>
      </c>
      <c r="L152" s="278"/>
      <c r="M152" s="288"/>
      <c r="N152" s="285"/>
      <c r="O152" s="362" t="s">
        <v>35</v>
      </c>
      <c r="P152" s="278"/>
      <c r="Q152" s="288"/>
      <c r="R152" s="285"/>
      <c r="S152" s="289" t="s">
        <v>35</v>
      </c>
      <c r="T152" s="278"/>
      <c r="U152" s="288"/>
      <c r="V152" s="285"/>
      <c r="W152" s="289" t="s">
        <v>35</v>
      </c>
      <c r="X152" s="278"/>
      <c r="Y152" s="288"/>
    </row>
    <row r="153" spans="1:25" s="7" customFormat="1" ht="12.75" x14ac:dyDescent="0.2">
      <c r="A153" s="104">
        <v>149</v>
      </c>
      <c r="B153" s="521">
        <f>'APH KIC KIA PC'!D153</f>
        <v>0</v>
      </c>
      <c r="C153" s="519" t="str">
        <f>IF('1. Artikeldata Grund'!$D153="","", '1. Artikeldata Grund'!$D153&amp;" - "&amp;'1. Artikeldata Grund'!$E153)</f>
        <v/>
      </c>
      <c r="D153" s="485" t="str">
        <f>IF('1. Artikeldata Grund'!D153="","",'1. Artikeldata Grund'!D153)</f>
        <v/>
      </c>
      <c r="E153" s="285"/>
      <c r="F153" s="553"/>
      <c r="G153" s="363"/>
      <c r="H153" s="363"/>
      <c r="I153" s="363"/>
      <c r="J153" s="285"/>
      <c r="K153" s="362" t="s">
        <v>88</v>
      </c>
      <c r="L153" s="278"/>
      <c r="M153" s="288"/>
      <c r="N153" s="285"/>
      <c r="O153" s="362" t="s">
        <v>35</v>
      </c>
      <c r="P153" s="278"/>
      <c r="Q153" s="288"/>
      <c r="R153" s="285"/>
      <c r="S153" s="289" t="s">
        <v>35</v>
      </c>
      <c r="T153" s="278"/>
      <c r="U153" s="288"/>
      <c r="V153" s="285"/>
      <c r="W153" s="289" t="s">
        <v>35</v>
      </c>
      <c r="X153" s="278"/>
      <c r="Y153" s="288"/>
    </row>
    <row r="154" spans="1:25" s="7" customFormat="1" ht="12.75" x14ac:dyDescent="0.2">
      <c r="A154" s="104">
        <v>150</v>
      </c>
      <c r="B154" s="521">
        <f>'APH KIC KIA PC'!D154</f>
        <v>0</v>
      </c>
      <c r="C154" s="519" t="str">
        <f>IF('1. Artikeldata Grund'!$D154="","", '1. Artikeldata Grund'!$D154&amp;" - "&amp;'1. Artikeldata Grund'!$E154)</f>
        <v/>
      </c>
      <c r="D154" s="485" t="str">
        <f>IF('1. Artikeldata Grund'!D154="","",'1. Artikeldata Grund'!D154)</f>
        <v/>
      </c>
      <c r="E154" s="285"/>
      <c r="F154" s="553"/>
      <c r="G154" s="363"/>
      <c r="H154" s="363"/>
      <c r="I154" s="363"/>
      <c r="J154" s="285"/>
      <c r="K154" s="362" t="s">
        <v>88</v>
      </c>
      <c r="L154" s="278"/>
      <c r="M154" s="288"/>
      <c r="N154" s="285"/>
      <c r="O154" s="362" t="s">
        <v>35</v>
      </c>
      <c r="P154" s="278"/>
      <c r="Q154" s="288"/>
      <c r="R154" s="285"/>
      <c r="S154" s="289" t="s">
        <v>35</v>
      </c>
      <c r="T154" s="278"/>
      <c r="U154" s="288"/>
      <c r="V154" s="285"/>
      <c r="W154" s="289" t="s">
        <v>35</v>
      </c>
      <c r="X154" s="278"/>
      <c r="Y154" s="288"/>
    </row>
    <row r="155" spans="1:25" s="7" customFormat="1" ht="12.75" x14ac:dyDescent="0.2">
      <c r="A155" s="104">
        <v>151</v>
      </c>
      <c r="B155" s="521">
        <f>'APH KIC KIA PC'!D155</f>
        <v>0</v>
      </c>
      <c r="C155" s="519" t="str">
        <f>IF('1. Artikeldata Grund'!$D155="","", '1. Artikeldata Grund'!$D155&amp;" - "&amp;'1. Artikeldata Grund'!$E155)</f>
        <v/>
      </c>
      <c r="D155" s="485" t="str">
        <f>IF('1. Artikeldata Grund'!D155="","",'1. Artikeldata Grund'!D155)</f>
        <v/>
      </c>
      <c r="E155" s="285"/>
      <c r="F155" s="553"/>
      <c r="G155" s="363"/>
      <c r="H155" s="363"/>
      <c r="I155" s="363"/>
      <c r="J155" s="285"/>
      <c r="K155" s="362" t="s">
        <v>88</v>
      </c>
      <c r="L155" s="278"/>
      <c r="M155" s="288"/>
      <c r="N155" s="285"/>
      <c r="O155" s="362" t="s">
        <v>35</v>
      </c>
      <c r="P155" s="278"/>
      <c r="Q155" s="288"/>
      <c r="R155" s="285"/>
      <c r="S155" s="289" t="s">
        <v>35</v>
      </c>
      <c r="T155" s="278"/>
      <c r="U155" s="288"/>
      <c r="V155" s="285"/>
      <c r="W155" s="289" t="s">
        <v>35</v>
      </c>
      <c r="X155" s="278"/>
      <c r="Y155" s="288"/>
    </row>
    <row r="156" spans="1:25" s="7" customFormat="1" ht="12.75" x14ac:dyDescent="0.2">
      <c r="A156" s="104">
        <v>152</v>
      </c>
      <c r="B156" s="521">
        <f>'APH KIC KIA PC'!D156</f>
        <v>0</v>
      </c>
      <c r="C156" s="519" t="str">
        <f>IF('1. Artikeldata Grund'!$D156="","", '1. Artikeldata Grund'!$D156&amp;" - "&amp;'1. Artikeldata Grund'!$E156)</f>
        <v/>
      </c>
      <c r="D156" s="485" t="str">
        <f>IF('1. Artikeldata Grund'!D156="","",'1. Artikeldata Grund'!D156)</f>
        <v/>
      </c>
      <c r="E156" s="285"/>
      <c r="F156" s="553"/>
      <c r="G156" s="363"/>
      <c r="H156" s="363"/>
      <c r="I156" s="363"/>
      <c r="J156" s="285"/>
      <c r="K156" s="362" t="s">
        <v>88</v>
      </c>
      <c r="L156" s="278"/>
      <c r="M156" s="288"/>
      <c r="N156" s="285"/>
      <c r="O156" s="362" t="s">
        <v>35</v>
      </c>
      <c r="P156" s="278"/>
      <c r="Q156" s="288"/>
      <c r="R156" s="285"/>
      <c r="S156" s="289" t="s">
        <v>35</v>
      </c>
      <c r="T156" s="278"/>
      <c r="U156" s="288"/>
      <c r="V156" s="285"/>
      <c r="W156" s="289" t="s">
        <v>35</v>
      </c>
      <c r="X156" s="278"/>
      <c r="Y156" s="288"/>
    </row>
    <row r="157" spans="1:25" s="7" customFormat="1" ht="12.75" x14ac:dyDescent="0.2">
      <c r="A157" s="104">
        <v>153</v>
      </c>
      <c r="B157" s="521">
        <f>'APH KIC KIA PC'!D157</f>
        <v>0</v>
      </c>
      <c r="C157" s="519" t="str">
        <f>IF('1. Artikeldata Grund'!$D157="","", '1. Artikeldata Grund'!$D157&amp;" - "&amp;'1. Artikeldata Grund'!$E157)</f>
        <v/>
      </c>
      <c r="D157" s="485" t="str">
        <f>IF('1. Artikeldata Grund'!D157="","",'1. Artikeldata Grund'!D157)</f>
        <v/>
      </c>
      <c r="E157" s="285"/>
      <c r="F157" s="553"/>
      <c r="G157" s="363"/>
      <c r="H157" s="363"/>
      <c r="I157" s="363"/>
      <c r="J157" s="285"/>
      <c r="K157" s="362" t="s">
        <v>88</v>
      </c>
      <c r="L157" s="278"/>
      <c r="M157" s="288"/>
      <c r="N157" s="285"/>
      <c r="O157" s="362" t="s">
        <v>35</v>
      </c>
      <c r="P157" s="278"/>
      <c r="Q157" s="288"/>
      <c r="R157" s="285"/>
      <c r="S157" s="289" t="s">
        <v>35</v>
      </c>
      <c r="T157" s="278"/>
      <c r="U157" s="288"/>
      <c r="V157" s="285"/>
      <c r="W157" s="289" t="s">
        <v>35</v>
      </c>
      <c r="X157" s="278"/>
      <c r="Y157" s="288"/>
    </row>
    <row r="158" spans="1:25" s="7" customFormat="1" ht="12.75" x14ac:dyDescent="0.2">
      <c r="A158" s="104">
        <v>154</v>
      </c>
      <c r="B158" s="521">
        <f>'APH KIC KIA PC'!D158</f>
        <v>0</v>
      </c>
      <c r="C158" s="519" t="str">
        <f>IF('1. Artikeldata Grund'!$D158="","", '1. Artikeldata Grund'!$D158&amp;" - "&amp;'1. Artikeldata Grund'!$E158)</f>
        <v/>
      </c>
      <c r="D158" s="485" t="str">
        <f>IF('1. Artikeldata Grund'!D158="","",'1. Artikeldata Grund'!D158)</f>
        <v/>
      </c>
      <c r="E158" s="285"/>
      <c r="F158" s="553"/>
      <c r="G158" s="363"/>
      <c r="H158" s="363"/>
      <c r="I158" s="363"/>
      <c r="J158" s="285"/>
      <c r="K158" s="362" t="s">
        <v>88</v>
      </c>
      <c r="L158" s="278"/>
      <c r="M158" s="288"/>
      <c r="N158" s="285"/>
      <c r="O158" s="362" t="s">
        <v>35</v>
      </c>
      <c r="P158" s="278"/>
      <c r="Q158" s="288"/>
      <c r="R158" s="285"/>
      <c r="S158" s="289" t="s">
        <v>35</v>
      </c>
      <c r="T158" s="278"/>
      <c r="U158" s="288"/>
      <c r="V158" s="285"/>
      <c r="W158" s="289" t="s">
        <v>35</v>
      </c>
      <c r="X158" s="278"/>
      <c r="Y158" s="288"/>
    </row>
    <row r="159" spans="1:25" s="7" customFormat="1" ht="12.75" x14ac:dyDescent="0.2">
      <c r="A159" s="104">
        <v>155</v>
      </c>
      <c r="B159" s="521">
        <f>'APH KIC KIA PC'!D159</f>
        <v>0</v>
      </c>
      <c r="C159" s="519" t="str">
        <f>IF('1. Artikeldata Grund'!$D159="","", '1. Artikeldata Grund'!$D159&amp;" - "&amp;'1. Artikeldata Grund'!$E159)</f>
        <v/>
      </c>
      <c r="D159" s="485" t="str">
        <f>IF('1. Artikeldata Grund'!D159="","",'1. Artikeldata Grund'!D159)</f>
        <v/>
      </c>
      <c r="E159" s="285"/>
      <c r="F159" s="553"/>
      <c r="G159" s="363"/>
      <c r="H159" s="363"/>
      <c r="I159" s="363"/>
      <c r="J159" s="285"/>
      <c r="K159" s="362" t="s">
        <v>88</v>
      </c>
      <c r="L159" s="278"/>
      <c r="M159" s="288"/>
      <c r="N159" s="285"/>
      <c r="O159" s="362" t="s">
        <v>35</v>
      </c>
      <c r="P159" s="278"/>
      <c r="Q159" s="288"/>
      <c r="R159" s="285"/>
      <c r="S159" s="289" t="s">
        <v>35</v>
      </c>
      <c r="T159" s="278"/>
      <c r="U159" s="288"/>
      <c r="V159" s="285"/>
      <c r="W159" s="289" t="s">
        <v>35</v>
      </c>
      <c r="X159" s="278"/>
      <c r="Y159" s="288"/>
    </row>
    <row r="160" spans="1:25" s="7" customFormat="1" ht="12.75" x14ac:dyDescent="0.2">
      <c r="A160" s="104">
        <v>156</v>
      </c>
      <c r="B160" s="521">
        <f>'APH KIC KIA PC'!D160</f>
        <v>0</v>
      </c>
      <c r="C160" s="519" t="str">
        <f>IF('1. Artikeldata Grund'!$D160="","", '1. Artikeldata Grund'!$D160&amp;" - "&amp;'1. Artikeldata Grund'!$E160)</f>
        <v/>
      </c>
      <c r="D160" s="485" t="str">
        <f>IF('1. Artikeldata Grund'!D160="","",'1. Artikeldata Grund'!D160)</f>
        <v/>
      </c>
      <c r="E160" s="285"/>
      <c r="F160" s="553"/>
      <c r="G160" s="363"/>
      <c r="H160" s="363"/>
      <c r="I160" s="363"/>
      <c r="J160" s="285"/>
      <c r="K160" s="362" t="s">
        <v>88</v>
      </c>
      <c r="L160" s="278"/>
      <c r="M160" s="288"/>
      <c r="N160" s="285"/>
      <c r="O160" s="362" t="s">
        <v>35</v>
      </c>
      <c r="P160" s="278"/>
      <c r="Q160" s="288"/>
      <c r="R160" s="285"/>
      <c r="S160" s="289" t="s">
        <v>35</v>
      </c>
      <c r="T160" s="278"/>
      <c r="U160" s="288"/>
      <c r="V160" s="285"/>
      <c r="W160" s="289" t="s">
        <v>35</v>
      </c>
      <c r="X160" s="278"/>
      <c r="Y160" s="288"/>
    </row>
    <row r="161" spans="1:25" s="7" customFormat="1" ht="12.75" x14ac:dyDescent="0.2">
      <c r="A161" s="104">
        <v>157</v>
      </c>
      <c r="B161" s="521">
        <f>'APH KIC KIA PC'!D161</f>
        <v>0</v>
      </c>
      <c r="C161" s="519" t="str">
        <f>IF('1. Artikeldata Grund'!$D161="","", '1. Artikeldata Grund'!$D161&amp;" - "&amp;'1. Artikeldata Grund'!$E161)</f>
        <v/>
      </c>
      <c r="D161" s="485" t="str">
        <f>IF('1. Artikeldata Grund'!D161="","",'1. Artikeldata Grund'!D161)</f>
        <v/>
      </c>
      <c r="E161" s="285"/>
      <c r="F161" s="553"/>
      <c r="G161" s="363"/>
      <c r="H161" s="363"/>
      <c r="I161" s="363"/>
      <c r="J161" s="285"/>
      <c r="K161" s="362" t="s">
        <v>88</v>
      </c>
      <c r="L161" s="278"/>
      <c r="M161" s="288"/>
      <c r="N161" s="285"/>
      <c r="O161" s="362" t="s">
        <v>35</v>
      </c>
      <c r="P161" s="278"/>
      <c r="Q161" s="288"/>
      <c r="R161" s="285"/>
      <c r="S161" s="289" t="s">
        <v>35</v>
      </c>
      <c r="T161" s="278"/>
      <c r="U161" s="288"/>
      <c r="V161" s="285"/>
      <c r="W161" s="289" t="s">
        <v>35</v>
      </c>
      <c r="X161" s="278"/>
      <c r="Y161" s="288"/>
    </row>
    <row r="162" spans="1:25" s="7" customFormat="1" ht="12.75" x14ac:dyDescent="0.2">
      <c r="A162" s="104">
        <v>158</v>
      </c>
      <c r="B162" s="521">
        <f>'APH KIC KIA PC'!D162</f>
        <v>0</v>
      </c>
      <c r="C162" s="519" t="str">
        <f>IF('1. Artikeldata Grund'!$D162="","", '1. Artikeldata Grund'!$D162&amp;" - "&amp;'1. Artikeldata Grund'!$E162)</f>
        <v/>
      </c>
      <c r="D162" s="485" t="str">
        <f>IF('1. Artikeldata Grund'!D162="","",'1. Artikeldata Grund'!D162)</f>
        <v/>
      </c>
      <c r="E162" s="285"/>
      <c r="F162" s="553"/>
      <c r="G162" s="363"/>
      <c r="H162" s="363"/>
      <c r="I162" s="363"/>
      <c r="J162" s="285"/>
      <c r="K162" s="362" t="s">
        <v>88</v>
      </c>
      <c r="L162" s="278"/>
      <c r="M162" s="288"/>
      <c r="N162" s="285"/>
      <c r="O162" s="362" t="s">
        <v>35</v>
      </c>
      <c r="P162" s="278"/>
      <c r="Q162" s="288"/>
      <c r="R162" s="285"/>
      <c r="S162" s="289" t="s">
        <v>35</v>
      </c>
      <c r="T162" s="278"/>
      <c r="U162" s="288"/>
      <c r="V162" s="285"/>
      <c r="W162" s="289" t="s">
        <v>35</v>
      </c>
      <c r="X162" s="278"/>
      <c r="Y162" s="288"/>
    </row>
    <row r="163" spans="1:25" s="7" customFormat="1" ht="12.75" x14ac:dyDescent="0.2">
      <c r="A163" s="104">
        <v>159</v>
      </c>
      <c r="B163" s="521">
        <f>'APH KIC KIA PC'!D163</f>
        <v>0</v>
      </c>
      <c r="C163" s="519" t="str">
        <f>IF('1. Artikeldata Grund'!$D163="","", '1. Artikeldata Grund'!$D163&amp;" - "&amp;'1. Artikeldata Grund'!$E163)</f>
        <v/>
      </c>
      <c r="D163" s="485" t="str">
        <f>IF('1. Artikeldata Grund'!D163="","",'1. Artikeldata Grund'!D163)</f>
        <v/>
      </c>
      <c r="E163" s="285"/>
      <c r="F163" s="553"/>
      <c r="G163" s="363"/>
      <c r="H163" s="363"/>
      <c r="I163" s="363"/>
      <c r="J163" s="285"/>
      <c r="K163" s="362" t="s">
        <v>88</v>
      </c>
      <c r="L163" s="278"/>
      <c r="M163" s="288"/>
      <c r="N163" s="285"/>
      <c r="O163" s="362" t="s">
        <v>35</v>
      </c>
      <c r="P163" s="278"/>
      <c r="Q163" s="288"/>
      <c r="R163" s="285"/>
      <c r="S163" s="289" t="s">
        <v>35</v>
      </c>
      <c r="T163" s="278"/>
      <c r="U163" s="288"/>
      <c r="V163" s="285"/>
      <c r="W163" s="289" t="s">
        <v>35</v>
      </c>
      <c r="X163" s="278"/>
      <c r="Y163" s="288"/>
    </row>
    <row r="164" spans="1:25" s="7" customFormat="1" ht="12.75" x14ac:dyDescent="0.2">
      <c r="A164" s="104">
        <v>160</v>
      </c>
      <c r="B164" s="521">
        <f>'APH KIC KIA PC'!D164</f>
        <v>0</v>
      </c>
      <c r="C164" s="519" t="str">
        <f>IF('1. Artikeldata Grund'!$D164="","", '1. Artikeldata Grund'!$D164&amp;" - "&amp;'1. Artikeldata Grund'!$E164)</f>
        <v/>
      </c>
      <c r="D164" s="485" t="str">
        <f>IF('1. Artikeldata Grund'!D164="","",'1. Artikeldata Grund'!D164)</f>
        <v/>
      </c>
      <c r="E164" s="285"/>
      <c r="F164" s="553"/>
      <c r="G164" s="363"/>
      <c r="H164" s="363"/>
      <c r="I164" s="363"/>
      <c r="J164" s="285"/>
      <c r="K164" s="362" t="s">
        <v>88</v>
      </c>
      <c r="L164" s="278"/>
      <c r="M164" s="288"/>
      <c r="N164" s="285"/>
      <c r="O164" s="362" t="s">
        <v>35</v>
      </c>
      <c r="P164" s="278"/>
      <c r="Q164" s="288"/>
      <c r="R164" s="285"/>
      <c r="S164" s="289" t="s">
        <v>35</v>
      </c>
      <c r="T164" s="278"/>
      <c r="U164" s="288"/>
      <c r="V164" s="285"/>
      <c r="W164" s="289" t="s">
        <v>35</v>
      </c>
      <c r="X164" s="278"/>
      <c r="Y164" s="288"/>
    </row>
    <row r="165" spans="1:25" s="7" customFormat="1" ht="12.75" x14ac:dyDescent="0.2">
      <c r="A165" s="104">
        <v>161</v>
      </c>
      <c r="B165" s="521">
        <f>'APH KIC KIA PC'!D165</f>
        <v>0</v>
      </c>
      <c r="C165" s="519" t="str">
        <f>IF('1. Artikeldata Grund'!$D165="","", '1. Artikeldata Grund'!$D165&amp;" - "&amp;'1. Artikeldata Grund'!$E165)</f>
        <v/>
      </c>
      <c r="D165" s="485" t="str">
        <f>IF('1. Artikeldata Grund'!D165="","",'1. Artikeldata Grund'!D165)</f>
        <v/>
      </c>
      <c r="E165" s="285"/>
      <c r="F165" s="553"/>
      <c r="G165" s="363"/>
      <c r="H165" s="363"/>
      <c r="I165" s="363"/>
      <c r="J165" s="285"/>
      <c r="K165" s="362" t="s">
        <v>88</v>
      </c>
      <c r="L165" s="278"/>
      <c r="M165" s="288"/>
      <c r="N165" s="285"/>
      <c r="O165" s="362" t="s">
        <v>35</v>
      </c>
      <c r="P165" s="278"/>
      <c r="Q165" s="288"/>
      <c r="R165" s="285"/>
      <c r="S165" s="289" t="s">
        <v>35</v>
      </c>
      <c r="T165" s="278"/>
      <c r="U165" s="288"/>
      <c r="V165" s="285"/>
      <c r="W165" s="289" t="s">
        <v>35</v>
      </c>
      <c r="X165" s="278"/>
      <c r="Y165" s="288"/>
    </row>
    <row r="166" spans="1:25" s="7" customFormat="1" ht="12.75" x14ac:dyDescent="0.2">
      <c r="A166" s="104">
        <v>162</v>
      </c>
      <c r="B166" s="521">
        <f>'APH KIC KIA PC'!D166</f>
        <v>0</v>
      </c>
      <c r="C166" s="519" t="str">
        <f>IF('1. Artikeldata Grund'!$D166="","", '1. Artikeldata Grund'!$D166&amp;" - "&amp;'1. Artikeldata Grund'!$E166)</f>
        <v/>
      </c>
      <c r="D166" s="485" t="str">
        <f>IF('1. Artikeldata Grund'!D166="","",'1. Artikeldata Grund'!D166)</f>
        <v/>
      </c>
      <c r="E166" s="285"/>
      <c r="F166" s="553"/>
      <c r="G166" s="363"/>
      <c r="H166" s="363"/>
      <c r="I166" s="363"/>
      <c r="J166" s="285"/>
      <c r="K166" s="362" t="s">
        <v>88</v>
      </c>
      <c r="L166" s="278"/>
      <c r="M166" s="288"/>
      <c r="N166" s="285"/>
      <c r="O166" s="362" t="s">
        <v>35</v>
      </c>
      <c r="P166" s="278"/>
      <c r="Q166" s="288"/>
      <c r="R166" s="285"/>
      <c r="S166" s="289" t="s">
        <v>35</v>
      </c>
      <c r="T166" s="278"/>
      <c r="U166" s="288"/>
      <c r="V166" s="285"/>
      <c r="W166" s="289" t="s">
        <v>35</v>
      </c>
      <c r="X166" s="278"/>
      <c r="Y166" s="288"/>
    </row>
    <row r="167" spans="1:25" s="7" customFormat="1" ht="12.75" x14ac:dyDescent="0.2">
      <c r="A167" s="104">
        <v>163</v>
      </c>
      <c r="B167" s="521">
        <f>'APH KIC KIA PC'!D167</f>
        <v>0</v>
      </c>
      <c r="C167" s="519" t="str">
        <f>IF('1. Artikeldata Grund'!$D167="","", '1. Artikeldata Grund'!$D167&amp;" - "&amp;'1. Artikeldata Grund'!$E167)</f>
        <v/>
      </c>
      <c r="D167" s="485" t="str">
        <f>IF('1. Artikeldata Grund'!D167="","",'1. Artikeldata Grund'!D167)</f>
        <v/>
      </c>
      <c r="E167" s="285"/>
      <c r="F167" s="553"/>
      <c r="G167" s="363"/>
      <c r="H167" s="363"/>
      <c r="I167" s="363"/>
      <c r="J167" s="285"/>
      <c r="K167" s="362" t="s">
        <v>88</v>
      </c>
      <c r="L167" s="278"/>
      <c r="M167" s="288"/>
      <c r="N167" s="285"/>
      <c r="O167" s="362" t="s">
        <v>35</v>
      </c>
      <c r="P167" s="278"/>
      <c r="Q167" s="288"/>
      <c r="R167" s="285"/>
      <c r="S167" s="289" t="s">
        <v>35</v>
      </c>
      <c r="T167" s="278"/>
      <c r="U167" s="288"/>
      <c r="V167" s="285"/>
      <c r="W167" s="289" t="s">
        <v>35</v>
      </c>
      <c r="X167" s="278"/>
      <c r="Y167" s="288"/>
    </row>
    <row r="168" spans="1:25" s="7" customFormat="1" ht="12.75" x14ac:dyDescent="0.2">
      <c r="A168" s="104">
        <v>164</v>
      </c>
      <c r="B168" s="521">
        <f>'APH KIC KIA PC'!D168</f>
        <v>0</v>
      </c>
      <c r="C168" s="519" t="str">
        <f>IF('1. Artikeldata Grund'!$D168="","", '1. Artikeldata Grund'!$D168&amp;" - "&amp;'1. Artikeldata Grund'!$E168)</f>
        <v/>
      </c>
      <c r="D168" s="485" t="str">
        <f>IF('1. Artikeldata Grund'!D168="","",'1. Artikeldata Grund'!D168)</f>
        <v/>
      </c>
      <c r="E168" s="285"/>
      <c r="F168" s="553"/>
      <c r="G168" s="363"/>
      <c r="H168" s="363"/>
      <c r="I168" s="363"/>
      <c r="J168" s="285"/>
      <c r="K168" s="362" t="s">
        <v>88</v>
      </c>
      <c r="L168" s="278"/>
      <c r="M168" s="288"/>
      <c r="N168" s="285"/>
      <c r="O168" s="362" t="s">
        <v>35</v>
      </c>
      <c r="P168" s="278"/>
      <c r="Q168" s="288"/>
      <c r="R168" s="285"/>
      <c r="S168" s="289" t="s">
        <v>35</v>
      </c>
      <c r="T168" s="278"/>
      <c r="U168" s="288"/>
      <c r="V168" s="285"/>
      <c r="W168" s="289" t="s">
        <v>35</v>
      </c>
      <c r="X168" s="278"/>
      <c r="Y168" s="288"/>
    </row>
    <row r="169" spans="1:25" s="7" customFormat="1" ht="12.75" x14ac:dyDescent="0.2">
      <c r="A169" s="104">
        <v>165</v>
      </c>
      <c r="B169" s="521">
        <f>'APH KIC KIA PC'!D169</f>
        <v>0</v>
      </c>
      <c r="C169" s="519" t="str">
        <f>IF('1. Artikeldata Grund'!$D169="","", '1. Artikeldata Grund'!$D169&amp;" - "&amp;'1. Artikeldata Grund'!$E169)</f>
        <v/>
      </c>
      <c r="D169" s="485" t="str">
        <f>IF('1. Artikeldata Grund'!D169="","",'1. Artikeldata Grund'!D169)</f>
        <v/>
      </c>
      <c r="E169" s="285"/>
      <c r="F169" s="553"/>
      <c r="G169" s="363"/>
      <c r="H169" s="363"/>
      <c r="I169" s="363"/>
      <c r="J169" s="285"/>
      <c r="K169" s="362" t="s">
        <v>88</v>
      </c>
      <c r="L169" s="278"/>
      <c r="M169" s="288"/>
      <c r="N169" s="285"/>
      <c r="O169" s="362" t="s">
        <v>35</v>
      </c>
      <c r="P169" s="278"/>
      <c r="Q169" s="288"/>
      <c r="R169" s="285"/>
      <c r="S169" s="289" t="s">
        <v>35</v>
      </c>
      <c r="T169" s="278"/>
      <c r="U169" s="288"/>
      <c r="V169" s="285"/>
      <c r="W169" s="289" t="s">
        <v>35</v>
      </c>
      <c r="X169" s="278"/>
      <c r="Y169" s="288"/>
    </row>
    <row r="170" spans="1:25" s="7" customFormat="1" ht="12.75" x14ac:dyDescent="0.2">
      <c r="A170" s="104">
        <v>166</v>
      </c>
      <c r="B170" s="521">
        <f>'APH KIC KIA PC'!D170</f>
        <v>0</v>
      </c>
      <c r="C170" s="519" t="str">
        <f>IF('1. Artikeldata Grund'!$D170="","", '1. Artikeldata Grund'!$D170&amp;" - "&amp;'1. Artikeldata Grund'!$E170)</f>
        <v/>
      </c>
      <c r="D170" s="485" t="str">
        <f>IF('1. Artikeldata Grund'!D170="","",'1. Artikeldata Grund'!D170)</f>
        <v/>
      </c>
      <c r="E170" s="285"/>
      <c r="F170" s="553"/>
      <c r="G170" s="363"/>
      <c r="H170" s="363"/>
      <c r="I170" s="363"/>
      <c r="J170" s="285"/>
      <c r="K170" s="362" t="s">
        <v>88</v>
      </c>
      <c r="L170" s="278"/>
      <c r="M170" s="288"/>
      <c r="N170" s="285"/>
      <c r="O170" s="362" t="s">
        <v>35</v>
      </c>
      <c r="P170" s="278"/>
      <c r="Q170" s="288"/>
      <c r="R170" s="285"/>
      <c r="S170" s="289" t="s">
        <v>35</v>
      </c>
      <c r="T170" s="278"/>
      <c r="U170" s="288"/>
      <c r="V170" s="285"/>
      <c r="W170" s="289" t="s">
        <v>35</v>
      </c>
      <c r="X170" s="278"/>
      <c r="Y170" s="288"/>
    </row>
    <row r="171" spans="1:25" s="7" customFormat="1" ht="12.75" x14ac:dyDescent="0.2">
      <c r="A171" s="104">
        <v>167</v>
      </c>
      <c r="B171" s="521">
        <f>'APH KIC KIA PC'!D171</f>
        <v>0</v>
      </c>
      <c r="C171" s="519" t="str">
        <f>IF('1. Artikeldata Grund'!$D171="","", '1. Artikeldata Grund'!$D171&amp;" - "&amp;'1. Artikeldata Grund'!$E171)</f>
        <v/>
      </c>
      <c r="D171" s="485" t="str">
        <f>IF('1. Artikeldata Grund'!D171="","",'1. Artikeldata Grund'!D171)</f>
        <v/>
      </c>
      <c r="E171" s="285"/>
      <c r="F171" s="553"/>
      <c r="G171" s="363"/>
      <c r="H171" s="363"/>
      <c r="I171" s="363"/>
      <c r="J171" s="285"/>
      <c r="K171" s="362" t="s">
        <v>88</v>
      </c>
      <c r="L171" s="278"/>
      <c r="M171" s="288"/>
      <c r="N171" s="285"/>
      <c r="O171" s="362" t="s">
        <v>35</v>
      </c>
      <c r="P171" s="278"/>
      <c r="Q171" s="288"/>
      <c r="R171" s="285"/>
      <c r="S171" s="289" t="s">
        <v>35</v>
      </c>
      <c r="T171" s="278"/>
      <c r="U171" s="288"/>
      <c r="V171" s="285"/>
      <c r="W171" s="289" t="s">
        <v>35</v>
      </c>
      <c r="X171" s="278"/>
      <c r="Y171" s="288"/>
    </row>
    <row r="172" spans="1:25" s="7" customFormat="1" ht="12.75" x14ac:dyDescent="0.2">
      <c r="A172" s="104">
        <v>168</v>
      </c>
      <c r="B172" s="521">
        <f>'APH KIC KIA PC'!D172</f>
        <v>0</v>
      </c>
      <c r="C172" s="519" t="str">
        <f>IF('1. Artikeldata Grund'!$D172="","", '1. Artikeldata Grund'!$D172&amp;" - "&amp;'1. Artikeldata Grund'!$E172)</f>
        <v/>
      </c>
      <c r="D172" s="485" t="str">
        <f>IF('1. Artikeldata Grund'!D172="","",'1. Artikeldata Grund'!D172)</f>
        <v/>
      </c>
      <c r="E172" s="285"/>
      <c r="F172" s="553"/>
      <c r="G172" s="363"/>
      <c r="H172" s="363"/>
      <c r="I172" s="363"/>
      <c r="J172" s="285"/>
      <c r="K172" s="362" t="s">
        <v>88</v>
      </c>
      <c r="L172" s="278"/>
      <c r="M172" s="288"/>
      <c r="N172" s="285"/>
      <c r="O172" s="362" t="s">
        <v>35</v>
      </c>
      <c r="P172" s="278"/>
      <c r="Q172" s="288"/>
      <c r="R172" s="285"/>
      <c r="S172" s="289" t="s">
        <v>35</v>
      </c>
      <c r="T172" s="278"/>
      <c r="U172" s="288"/>
      <c r="V172" s="285"/>
      <c r="W172" s="289" t="s">
        <v>35</v>
      </c>
      <c r="X172" s="278"/>
      <c r="Y172" s="288"/>
    </row>
    <row r="173" spans="1:25" s="7" customFormat="1" ht="12.75" x14ac:dyDescent="0.2">
      <c r="A173" s="104">
        <v>169</v>
      </c>
      <c r="B173" s="521">
        <f>'APH KIC KIA PC'!D173</f>
        <v>0</v>
      </c>
      <c r="C173" s="519" t="str">
        <f>IF('1. Artikeldata Grund'!$D173="","", '1. Artikeldata Grund'!$D173&amp;" - "&amp;'1. Artikeldata Grund'!$E173)</f>
        <v/>
      </c>
      <c r="D173" s="485" t="str">
        <f>IF('1. Artikeldata Grund'!D173="","",'1. Artikeldata Grund'!D173)</f>
        <v/>
      </c>
      <c r="E173" s="285"/>
      <c r="F173" s="553"/>
      <c r="G173" s="363"/>
      <c r="H173" s="363"/>
      <c r="I173" s="363"/>
      <c r="J173" s="285"/>
      <c r="K173" s="362" t="s">
        <v>88</v>
      </c>
      <c r="L173" s="278"/>
      <c r="M173" s="288"/>
      <c r="N173" s="285"/>
      <c r="O173" s="362" t="s">
        <v>35</v>
      </c>
      <c r="P173" s="278"/>
      <c r="Q173" s="288"/>
      <c r="R173" s="285"/>
      <c r="S173" s="289" t="s">
        <v>35</v>
      </c>
      <c r="T173" s="278"/>
      <c r="U173" s="288"/>
      <c r="V173" s="285"/>
      <c r="W173" s="289" t="s">
        <v>35</v>
      </c>
      <c r="X173" s="278"/>
      <c r="Y173" s="288"/>
    </row>
    <row r="174" spans="1:25" s="7" customFormat="1" ht="12.75" x14ac:dyDescent="0.2">
      <c r="A174" s="104">
        <v>170</v>
      </c>
      <c r="B174" s="521">
        <f>'APH KIC KIA PC'!D174</f>
        <v>0</v>
      </c>
      <c r="C174" s="519" t="str">
        <f>IF('1. Artikeldata Grund'!$D174="","", '1. Artikeldata Grund'!$D174&amp;" - "&amp;'1. Artikeldata Grund'!$E174)</f>
        <v/>
      </c>
      <c r="D174" s="485" t="str">
        <f>IF('1. Artikeldata Grund'!D174="","",'1. Artikeldata Grund'!D174)</f>
        <v/>
      </c>
      <c r="E174" s="285"/>
      <c r="F174" s="553"/>
      <c r="G174" s="363"/>
      <c r="H174" s="363"/>
      <c r="I174" s="363"/>
      <c r="J174" s="285"/>
      <c r="K174" s="362" t="s">
        <v>88</v>
      </c>
      <c r="L174" s="278"/>
      <c r="M174" s="288"/>
      <c r="N174" s="285"/>
      <c r="O174" s="362" t="s">
        <v>35</v>
      </c>
      <c r="P174" s="278"/>
      <c r="Q174" s="288"/>
      <c r="R174" s="285"/>
      <c r="S174" s="289" t="s">
        <v>35</v>
      </c>
      <c r="T174" s="278"/>
      <c r="U174" s="288"/>
      <c r="V174" s="285"/>
      <c r="W174" s="289" t="s">
        <v>35</v>
      </c>
      <c r="X174" s="278"/>
      <c r="Y174" s="288"/>
    </row>
    <row r="175" spans="1:25" s="7" customFormat="1" ht="12.75" x14ac:dyDescent="0.2">
      <c r="A175" s="104">
        <v>171</v>
      </c>
      <c r="B175" s="521">
        <f>'APH KIC KIA PC'!D175</f>
        <v>0</v>
      </c>
      <c r="C175" s="519" t="str">
        <f>IF('1. Artikeldata Grund'!$D175="","", '1. Artikeldata Grund'!$D175&amp;" - "&amp;'1. Artikeldata Grund'!$E175)</f>
        <v/>
      </c>
      <c r="D175" s="485" t="str">
        <f>IF('1. Artikeldata Grund'!D175="","",'1. Artikeldata Grund'!D175)</f>
        <v/>
      </c>
      <c r="E175" s="285"/>
      <c r="F175" s="553"/>
      <c r="G175" s="363"/>
      <c r="H175" s="363"/>
      <c r="I175" s="363"/>
      <c r="J175" s="285"/>
      <c r="K175" s="362" t="s">
        <v>88</v>
      </c>
      <c r="L175" s="278"/>
      <c r="M175" s="288"/>
      <c r="N175" s="285"/>
      <c r="O175" s="362" t="s">
        <v>35</v>
      </c>
      <c r="P175" s="278"/>
      <c r="Q175" s="288"/>
      <c r="R175" s="285"/>
      <c r="S175" s="289" t="s">
        <v>35</v>
      </c>
      <c r="T175" s="278"/>
      <c r="U175" s="288"/>
      <c r="V175" s="285"/>
      <c r="W175" s="289" t="s">
        <v>35</v>
      </c>
      <c r="X175" s="278"/>
      <c r="Y175" s="288"/>
    </row>
    <row r="176" spans="1:25" s="7" customFormat="1" ht="12.75" x14ac:dyDescent="0.2">
      <c r="A176" s="104">
        <v>172</v>
      </c>
      <c r="B176" s="521">
        <f>'APH KIC KIA PC'!D176</f>
        <v>0</v>
      </c>
      <c r="C176" s="519" t="str">
        <f>IF('1. Artikeldata Grund'!$D176="","", '1. Artikeldata Grund'!$D176&amp;" - "&amp;'1. Artikeldata Grund'!$E176)</f>
        <v/>
      </c>
      <c r="D176" s="485" t="str">
        <f>IF('1. Artikeldata Grund'!D176="","",'1. Artikeldata Grund'!D176)</f>
        <v/>
      </c>
      <c r="E176" s="285"/>
      <c r="F176" s="553"/>
      <c r="G176" s="363"/>
      <c r="H176" s="363"/>
      <c r="I176" s="363"/>
      <c r="J176" s="285"/>
      <c r="K176" s="362" t="s">
        <v>88</v>
      </c>
      <c r="L176" s="278"/>
      <c r="M176" s="288"/>
      <c r="N176" s="285"/>
      <c r="O176" s="362" t="s">
        <v>35</v>
      </c>
      <c r="P176" s="278"/>
      <c r="Q176" s="288"/>
      <c r="R176" s="285"/>
      <c r="S176" s="289" t="s">
        <v>35</v>
      </c>
      <c r="T176" s="278"/>
      <c r="U176" s="288"/>
      <c r="V176" s="285"/>
      <c r="W176" s="289" t="s">
        <v>35</v>
      </c>
      <c r="X176" s="278"/>
      <c r="Y176" s="288"/>
    </row>
    <row r="177" spans="1:25" s="7" customFormat="1" ht="12.75" x14ac:dyDescent="0.2">
      <c r="A177" s="104">
        <v>173</v>
      </c>
      <c r="B177" s="521">
        <f>'APH KIC KIA PC'!D177</f>
        <v>0</v>
      </c>
      <c r="C177" s="519" t="str">
        <f>IF('1. Artikeldata Grund'!$D177="","", '1. Artikeldata Grund'!$D177&amp;" - "&amp;'1. Artikeldata Grund'!$E177)</f>
        <v/>
      </c>
      <c r="D177" s="485" t="str">
        <f>IF('1. Artikeldata Grund'!D177="","",'1. Artikeldata Grund'!D177)</f>
        <v/>
      </c>
      <c r="E177" s="285"/>
      <c r="F177" s="553"/>
      <c r="G177" s="363"/>
      <c r="H177" s="363"/>
      <c r="I177" s="363"/>
      <c r="J177" s="285"/>
      <c r="K177" s="362" t="s">
        <v>88</v>
      </c>
      <c r="L177" s="278"/>
      <c r="M177" s="288"/>
      <c r="N177" s="285"/>
      <c r="O177" s="362" t="s">
        <v>35</v>
      </c>
      <c r="P177" s="278"/>
      <c r="Q177" s="288"/>
      <c r="R177" s="285"/>
      <c r="S177" s="289" t="s">
        <v>35</v>
      </c>
      <c r="T177" s="278"/>
      <c r="U177" s="288"/>
      <c r="V177" s="285"/>
      <c r="W177" s="289" t="s">
        <v>35</v>
      </c>
      <c r="X177" s="278"/>
      <c r="Y177" s="288"/>
    </row>
    <row r="178" spans="1:25" s="7" customFormat="1" ht="12.75" x14ac:dyDescent="0.2">
      <c r="A178" s="104">
        <v>174</v>
      </c>
      <c r="B178" s="521">
        <f>'APH KIC KIA PC'!D178</f>
        <v>0</v>
      </c>
      <c r="C178" s="519" t="str">
        <f>IF('1. Artikeldata Grund'!$D178="","", '1. Artikeldata Grund'!$D178&amp;" - "&amp;'1. Artikeldata Grund'!$E178)</f>
        <v/>
      </c>
      <c r="D178" s="485" t="str">
        <f>IF('1. Artikeldata Grund'!D178="","",'1. Artikeldata Grund'!D178)</f>
        <v/>
      </c>
      <c r="E178" s="285"/>
      <c r="F178" s="553"/>
      <c r="G178" s="363"/>
      <c r="H178" s="363"/>
      <c r="I178" s="363"/>
      <c r="J178" s="285"/>
      <c r="K178" s="362" t="s">
        <v>88</v>
      </c>
      <c r="L178" s="278"/>
      <c r="M178" s="288"/>
      <c r="N178" s="285"/>
      <c r="O178" s="362" t="s">
        <v>35</v>
      </c>
      <c r="P178" s="278"/>
      <c r="Q178" s="288"/>
      <c r="R178" s="285"/>
      <c r="S178" s="289" t="s">
        <v>35</v>
      </c>
      <c r="T178" s="278"/>
      <c r="U178" s="288"/>
      <c r="V178" s="285"/>
      <c r="W178" s="289" t="s">
        <v>35</v>
      </c>
      <c r="X178" s="278"/>
      <c r="Y178" s="288"/>
    </row>
    <row r="179" spans="1:25" s="7" customFormat="1" ht="12.75" x14ac:dyDescent="0.2">
      <c r="A179" s="104">
        <v>175</v>
      </c>
      <c r="B179" s="521">
        <f>'APH KIC KIA PC'!D179</f>
        <v>0</v>
      </c>
      <c r="C179" s="519" t="str">
        <f>IF('1. Artikeldata Grund'!$D179="","", '1. Artikeldata Grund'!$D179&amp;" - "&amp;'1. Artikeldata Grund'!$E179)</f>
        <v/>
      </c>
      <c r="D179" s="485" t="str">
        <f>IF('1. Artikeldata Grund'!D179="","",'1. Artikeldata Grund'!D179)</f>
        <v/>
      </c>
      <c r="E179" s="285"/>
      <c r="F179" s="553"/>
      <c r="G179" s="363"/>
      <c r="H179" s="363"/>
      <c r="I179" s="363"/>
      <c r="J179" s="285"/>
      <c r="K179" s="362" t="s">
        <v>88</v>
      </c>
      <c r="L179" s="278"/>
      <c r="M179" s="288"/>
      <c r="N179" s="285"/>
      <c r="O179" s="362" t="s">
        <v>35</v>
      </c>
      <c r="P179" s="278"/>
      <c r="Q179" s="288"/>
      <c r="R179" s="285"/>
      <c r="S179" s="289" t="s">
        <v>35</v>
      </c>
      <c r="T179" s="278"/>
      <c r="U179" s="288"/>
      <c r="V179" s="285"/>
      <c r="W179" s="289" t="s">
        <v>35</v>
      </c>
      <c r="X179" s="278"/>
      <c r="Y179" s="288"/>
    </row>
    <row r="180" spans="1:25" s="7" customFormat="1" ht="12.75" x14ac:dyDescent="0.2">
      <c r="A180" s="104">
        <v>176</v>
      </c>
      <c r="B180" s="521">
        <f>'APH KIC KIA PC'!D180</f>
        <v>0</v>
      </c>
      <c r="C180" s="519" t="str">
        <f>IF('1. Artikeldata Grund'!$D180="","", '1. Artikeldata Grund'!$D180&amp;" - "&amp;'1. Artikeldata Grund'!$E180)</f>
        <v/>
      </c>
      <c r="D180" s="485" t="str">
        <f>IF('1. Artikeldata Grund'!D180="","",'1. Artikeldata Grund'!D180)</f>
        <v/>
      </c>
      <c r="E180" s="285"/>
      <c r="F180" s="553"/>
      <c r="G180" s="363"/>
      <c r="H180" s="363"/>
      <c r="I180" s="363"/>
      <c r="J180" s="285"/>
      <c r="K180" s="362" t="s">
        <v>88</v>
      </c>
      <c r="L180" s="278"/>
      <c r="M180" s="288"/>
      <c r="N180" s="285"/>
      <c r="O180" s="362" t="s">
        <v>35</v>
      </c>
      <c r="P180" s="278"/>
      <c r="Q180" s="288"/>
      <c r="R180" s="285"/>
      <c r="S180" s="289" t="s">
        <v>35</v>
      </c>
      <c r="T180" s="278"/>
      <c r="U180" s="288"/>
      <c r="V180" s="285"/>
      <c r="W180" s="289" t="s">
        <v>35</v>
      </c>
      <c r="X180" s="278"/>
      <c r="Y180" s="288"/>
    </row>
    <row r="181" spans="1:25" s="7" customFormat="1" ht="12.75" x14ac:dyDescent="0.2">
      <c r="A181" s="104">
        <v>177</v>
      </c>
      <c r="B181" s="521">
        <f>'APH KIC KIA PC'!D181</f>
        <v>0</v>
      </c>
      <c r="C181" s="519" t="str">
        <f>IF('1. Artikeldata Grund'!$D181="","", '1. Artikeldata Grund'!$D181&amp;" - "&amp;'1. Artikeldata Grund'!$E181)</f>
        <v/>
      </c>
      <c r="D181" s="485" t="str">
        <f>IF('1. Artikeldata Grund'!D181="","",'1. Artikeldata Grund'!D181)</f>
        <v/>
      </c>
      <c r="E181" s="285"/>
      <c r="F181" s="553"/>
      <c r="G181" s="363"/>
      <c r="H181" s="363"/>
      <c r="I181" s="363"/>
      <c r="J181" s="285"/>
      <c r="K181" s="362" t="s">
        <v>88</v>
      </c>
      <c r="L181" s="278"/>
      <c r="M181" s="288"/>
      <c r="N181" s="285"/>
      <c r="O181" s="362" t="s">
        <v>35</v>
      </c>
      <c r="P181" s="278"/>
      <c r="Q181" s="288"/>
      <c r="R181" s="285"/>
      <c r="S181" s="289" t="s">
        <v>35</v>
      </c>
      <c r="T181" s="278"/>
      <c r="U181" s="288"/>
      <c r="V181" s="285"/>
      <c r="W181" s="289" t="s">
        <v>35</v>
      </c>
      <c r="X181" s="278"/>
      <c r="Y181" s="288"/>
    </row>
    <row r="182" spans="1:25" s="7" customFormat="1" ht="12.75" x14ac:dyDescent="0.2">
      <c r="A182" s="104">
        <v>178</v>
      </c>
      <c r="B182" s="521">
        <f>'APH KIC KIA PC'!D182</f>
        <v>0</v>
      </c>
      <c r="C182" s="519" t="str">
        <f>IF('1. Artikeldata Grund'!$D182="","", '1. Artikeldata Grund'!$D182&amp;" - "&amp;'1. Artikeldata Grund'!$E182)</f>
        <v/>
      </c>
      <c r="D182" s="485" t="str">
        <f>IF('1. Artikeldata Grund'!D182="","",'1. Artikeldata Grund'!D182)</f>
        <v/>
      </c>
      <c r="E182" s="285"/>
      <c r="F182" s="553"/>
      <c r="G182" s="363"/>
      <c r="H182" s="363"/>
      <c r="I182" s="363"/>
      <c r="J182" s="285"/>
      <c r="K182" s="362" t="s">
        <v>88</v>
      </c>
      <c r="L182" s="278"/>
      <c r="M182" s="288"/>
      <c r="N182" s="285"/>
      <c r="O182" s="362" t="s">
        <v>35</v>
      </c>
      <c r="P182" s="278"/>
      <c r="Q182" s="288"/>
      <c r="R182" s="285"/>
      <c r="S182" s="289" t="s">
        <v>35</v>
      </c>
      <c r="T182" s="278"/>
      <c r="U182" s="288"/>
      <c r="V182" s="285"/>
      <c r="W182" s="289" t="s">
        <v>35</v>
      </c>
      <c r="X182" s="278"/>
      <c r="Y182" s="288"/>
    </row>
    <row r="183" spans="1:25" s="7" customFormat="1" ht="12.75" x14ac:dyDescent="0.2">
      <c r="A183" s="104">
        <v>179</v>
      </c>
      <c r="B183" s="521">
        <f>'APH KIC KIA PC'!D183</f>
        <v>0</v>
      </c>
      <c r="C183" s="519" t="str">
        <f>IF('1. Artikeldata Grund'!$D183="","", '1. Artikeldata Grund'!$D183&amp;" - "&amp;'1. Artikeldata Grund'!$E183)</f>
        <v/>
      </c>
      <c r="D183" s="485" t="str">
        <f>IF('1. Artikeldata Grund'!D183="","",'1. Artikeldata Grund'!D183)</f>
        <v/>
      </c>
      <c r="E183" s="285"/>
      <c r="F183" s="553"/>
      <c r="G183" s="363"/>
      <c r="H183" s="363"/>
      <c r="I183" s="363"/>
      <c r="J183" s="285"/>
      <c r="K183" s="362" t="s">
        <v>88</v>
      </c>
      <c r="L183" s="278"/>
      <c r="M183" s="288"/>
      <c r="N183" s="285"/>
      <c r="O183" s="362" t="s">
        <v>35</v>
      </c>
      <c r="P183" s="278"/>
      <c r="Q183" s="288"/>
      <c r="R183" s="285"/>
      <c r="S183" s="289" t="s">
        <v>35</v>
      </c>
      <c r="T183" s="278"/>
      <c r="U183" s="288"/>
      <c r="V183" s="285"/>
      <c r="W183" s="289" t="s">
        <v>35</v>
      </c>
      <c r="X183" s="278"/>
      <c r="Y183" s="288"/>
    </row>
    <row r="184" spans="1:25" s="7" customFormat="1" ht="12.75" x14ac:dyDescent="0.2">
      <c r="A184" s="104">
        <v>180</v>
      </c>
      <c r="B184" s="521">
        <f>'APH KIC KIA PC'!D184</f>
        <v>0</v>
      </c>
      <c r="C184" s="519" t="str">
        <f>IF('1. Artikeldata Grund'!$D184="","", '1. Artikeldata Grund'!$D184&amp;" - "&amp;'1. Artikeldata Grund'!$E184)</f>
        <v/>
      </c>
      <c r="D184" s="485" t="str">
        <f>IF('1. Artikeldata Grund'!D184="","",'1. Artikeldata Grund'!D184)</f>
        <v/>
      </c>
      <c r="E184" s="285"/>
      <c r="F184" s="553"/>
      <c r="G184" s="363"/>
      <c r="H184" s="363"/>
      <c r="I184" s="363"/>
      <c r="J184" s="285"/>
      <c r="K184" s="362" t="s">
        <v>88</v>
      </c>
      <c r="L184" s="278"/>
      <c r="M184" s="288"/>
      <c r="N184" s="285"/>
      <c r="O184" s="362" t="s">
        <v>35</v>
      </c>
      <c r="P184" s="278"/>
      <c r="Q184" s="288"/>
      <c r="R184" s="285"/>
      <c r="S184" s="289" t="s">
        <v>35</v>
      </c>
      <c r="T184" s="278"/>
      <c r="U184" s="288"/>
      <c r="V184" s="285"/>
      <c r="W184" s="289" t="s">
        <v>35</v>
      </c>
      <c r="X184" s="278"/>
      <c r="Y184" s="288"/>
    </row>
    <row r="185" spans="1:25" s="7" customFormat="1" ht="12.75" x14ac:dyDescent="0.2">
      <c r="A185" s="104">
        <v>181</v>
      </c>
      <c r="B185" s="521">
        <f>'APH KIC KIA PC'!D185</f>
        <v>0</v>
      </c>
      <c r="C185" s="519" t="str">
        <f>IF('1. Artikeldata Grund'!$D185="","", '1. Artikeldata Grund'!$D185&amp;" - "&amp;'1. Artikeldata Grund'!$E185)</f>
        <v/>
      </c>
      <c r="D185" s="485" t="str">
        <f>IF('1. Artikeldata Grund'!D185="","",'1. Artikeldata Grund'!D185)</f>
        <v/>
      </c>
      <c r="E185" s="285"/>
      <c r="F185" s="553"/>
      <c r="G185" s="363"/>
      <c r="H185" s="363"/>
      <c r="I185" s="363"/>
      <c r="J185" s="285"/>
      <c r="K185" s="362" t="s">
        <v>88</v>
      </c>
      <c r="L185" s="278"/>
      <c r="M185" s="288"/>
      <c r="N185" s="285"/>
      <c r="O185" s="362" t="s">
        <v>35</v>
      </c>
      <c r="P185" s="278"/>
      <c r="Q185" s="288"/>
      <c r="R185" s="285"/>
      <c r="S185" s="289" t="s">
        <v>35</v>
      </c>
      <c r="T185" s="278"/>
      <c r="U185" s="288"/>
      <c r="V185" s="285"/>
      <c r="W185" s="289" t="s">
        <v>35</v>
      </c>
      <c r="X185" s="278"/>
      <c r="Y185" s="288"/>
    </row>
    <row r="186" spans="1:25" s="7" customFormat="1" ht="12.75" x14ac:dyDescent="0.2">
      <c r="A186" s="104">
        <v>182</v>
      </c>
      <c r="B186" s="521">
        <f>'APH KIC KIA PC'!D186</f>
        <v>0</v>
      </c>
      <c r="C186" s="519" t="str">
        <f>IF('1. Artikeldata Grund'!$D186="","", '1. Artikeldata Grund'!$D186&amp;" - "&amp;'1. Artikeldata Grund'!$E186)</f>
        <v/>
      </c>
      <c r="D186" s="485" t="str">
        <f>IF('1. Artikeldata Grund'!D186="","",'1. Artikeldata Grund'!D186)</f>
        <v/>
      </c>
      <c r="E186" s="285"/>
      <c r="F186" s="553"/>
      <c r="G186" s="363"/>
      <c r="H186" s="363"/>
      <c r="I186" s="363"/>
      <c r="J186" s="285"/>
      <c r="K186" s="362" t="s">
        <v>88</v>
      </c>
      <c r="L186" s="278"/>
      <c r="M186" s="288"/>
      <c r="N186" s="285"/>
      <c r="O186" s="362" t="s">
        <v>35</v>
      </c>
      <c r="P186" s="278"/>
      <c r="Q186" s="288"/>
      <c r="R186" s="285"/>
      <c r="S186" s="289" t="s">
        <v>35</v>
      </c>
      <c r="T186" s="278"/>
      <c r="U186" s="288"/>
      <c r="V186" s="285"/>
      <c r="W186" s="289" t="s">
        <v>35</v>
      </c>
      <c r="X186" s="278"/>
      <c r="Y186" s="288"/>
    </row>
    <row r="187" spans="1:25" s="7" customFormat="1" ht="12.75" x14ac:dyDescent="0.2">
      <c r="A187" s="104">
        <v>183</v>
      </c>
      <c r="B187" s="521">
        <f>'APH KIC KIA PC'!D187</f>
        <v>0</v>
      </c>
      <c r="C187" s="519" t="str">
        <f>IF('1. Artikeldata Grund'!$D187="","", '1. Artikeldata Grund'!$D187&amp;" - "&amp;'1. Artikeldata Grund'!$E187)</f>
        <v/>
      </c>
      <c r="D187" s="485" t="str">
        <f>IF('1. Artikeldata Grund'!D187="","",'1. Artikeldata Grund'!D187)</f>
        <v/>
      </c>
      <c r="E187" s="285"/>
      <c r="F187" s="553"/>
      <c r="G187" s="363"/>
      <c r="H187" s="363"/>
      <c r="I187" s="363"/>
      <c r="J187" s="285"/>
      <c r="K187" s="362" t="s">
        <v>88</v>
      </c>
      <c r="L187" s="278"/>
      <c r="M187" s="288"/>
      <c r="N187" s="285"/>
      <c r="O187" s="362" t="s">
        <v>35</v>
      </c>
      <c r="P187" s="278"/>
      <c r="Q187" s="288"/>
      <c r="R187" s="285"/>
      <c r="S187" s="289" t="s">
        <v>35</v>
      </c>
      <c r="T187" s="278"/>
      <c r="U187" s="288"/>
      <c r="V187" s="285"/>
      <c r="W187" s="289" t="s">
        <v>35</v>
      </c>
      <c r="X187" s="278"/>
      <c r="Y187" s="288"/>
    </row>
    <row r="188" spans="1:25" s="7" customFormat="1" ht="12.75" x14ac:dyDescent="0.2">
      <c r="A188" s="104">
        <v>184</v>
      </c>
      <c r="B188" s="521">
        <f>'APH KIC KIA PC'!D188</f>
        <v>0</v>
      </c>
      <c r="C188" s="519" t="str">
        <f>IF('1. Artikeldata Grund'!$D188="","", '1. Artikeldata Grund'!$D188&amp;" - "&amp;'1. Artikeldata Grund'!$E188)</f>
        <v/>
      </c>
      <c r="D188" s="485" t="str">
        <f>IF('1. Artikeldata Grund'!D188="","",'1. Artikeldata Grund'!D188)</f>
        <v/>
      </c>
      <c r="E188" s="285"/>
      <c r="F188" s="553"/>
      <c r="G188" s="363"/>
      <c r="H188" s="363"/>
      <c r="I188" s="363"/>
      <c r="J188" s="285"/>
      <c r="K188" s="362" t="s">
        <v>88</v>
      </c>
      <c r="L188" s="278"/>
      <c r="M188" s="288"/>
      <c r="N188" s="285"/>
      <c r="O188" s="362" t="s">
        <v>35</v>
      </c>
      <c r="P188" s="278"/>
      <c r="Q188" s="288"/>
      <c r="R188" s="285"/>
      <c r="S188" s="289" t="s">
        <v>35</v>
      </c>
      <c r="T188" s="278"/>
      <c r="U188" s="288"/>
      <c r="V188" s="285"/>
      <c r="W188" s="289" t="s">
        <v>35</v>
      </c>
      <c r="X188" s="278"/>
      <c r="Y188" s="288"/>
    </row>
    <row r="189" spans="1:25" s="7" customFormat="1" ht="12.75" x14ac:dyDescent="0.2">
      <c r="A189" s="104">
        <v>185</v>
      </c>
      <c r="B189" s="521">
        <f>'APH KIC KIA PC'!D189</f>
        <v>0</v>
      </c>
      <c r="C189" s="519" t="str">
        <f>IF('1. Artikeldata Grund'!$D189="","", '1. Artikeldata Grund'!$D189&amp;" - "&amp;'1. Artikeldata Grund'!$E189)</f>
        <v/>
      </c>
      <c r="D189" s="485" t="str">
        <f>IF('1. Artikeldata Grund'!D189="","",'1. Artikeldata Grund'!D189)</f>
        <v/>
      </c>
      <c r="E189" s="285"/>
      <c r="F189" s="553"/>
      <c r="G189" s="363"/>
      <c r="H189" s="363"/>
      <c r="I189" s="363"/>
      <c r="J189" s="285"/>
      <c r="K189" s="362" t="s">
        <v>88</v>
      </c>
      <c r="L189" s="278"/>
      <c r="M189" s="288"/>
      <c r="N189" s="285"/>
      <c r="O189" s="362" t="s">
        <v>35</v>
      </c>
      <c r="P189" s="278"/>
      <c r="Q189" s="288"/>
      <c r="R189" s="285"/>
      <c r="S189" s="289" t="s">
        <v>35</v>
      </c>
      <c r="T189" s="278"/>
      <c r="U189" s="288"/>
      <c r="V189" s="285"/>
      <c r="W189" s="289" t="s">
        <v>35</v>
      </c>
      <c r="X189" s="278"/>
      <c r="Y189" s="288"/>
    </row>
    <row r="190" spans="1:25" s="7" customFormat="1" ht="12.75" x14ac:dyDescent="0.2">
      <c r="A190" s="104">
        <v>186</v>
      </c>
      <c r="B190" s="521">
        <f>'APH KIC KIA PC'!D190</f>
        <v>0</v>
      </c>
      <c r="C190" s="519" t="str">
        <f>IF('1. Artikeldata Grund'!$D190="","", '1. Artikeldata Grund'!$D190&amp;" - "&amp;'1. Artikeldata Grund'!$E190)</f>
        <v/>
      </c>
      <c r="D190" s="485" t="str">
        <f>IF('1. Artikeldata Grund'!D190="","",'1. Artikeldata Grund'!D190)</f>
        <v/>
      </c>
      <c r="E190" s="285"/>
      <c r="F190" s="553"/>
      <c r="G190" s="363"/>
      <c r="H190" s="363"/>
      <c r="I190" s="363"/>
      <c r="J190" s="285"/>
      <c r="K190" s="362" t="s">
        <v>88</v>
      </c>
      <c r="L190" s="278"/>
      <c r="M190" s="288"/>
      <c r="N190" s="285"/>
      <c r="O190" s="362" t="s">
        <v>35</v>
      </c>
      <c r="P190" s="278"/>
      <c r="Q190" s="288"/>
      <c r="R190" s="285"/>
      <c r="S190" s="289" t="s">
        <v>35</v>
      </c>
      <c r="T190" s="278"/>
      <c r="U190" s="288"/>
      <c r="V190" s="285"/>
      <c r="W190" s="289" t="s">
        <v>35</v>
      </c>
      <c r="X190" s="278"/>
      <c r="Y190" s="288"/>
    </row>
    <row r="191" spans="1:25" s="7" customFormat="1" ht="12.75" x14ac:dyDescent="0.2">
      <c r="A191" s="104">
        <v>187</v>
      </c>
      <c r="B191" s="521">
        <f>'APH KIC KIA PC'!D191</f>
        <v>0</v>
      </c>
      <c r="C191" s="519" t="str">
        <f>IF('1. Artikeldata Grund'!$D191="","", '1. Artikeldata Grund'!$D191&amp;" - "&amp;'1. Artikeldata Grund'!$E191)</f>
        <v/>
      </c>
      <c r="D191" s="485" t="str">
        <f>IF('1. Artikeldata Grund'!D191="","",'1. Artikeldata Grund'!D191)</f>
        <v/>
      </c>
      <c r="E191" s="285"/>
      <c r="F191" s="553"/>
      <c r="G191" s="363"/>
      <c r="H191" s="363"/>
      <c r="I191" s="363"/>
      <c r="J191" s="285"/>
      <c r="K191" s="362" t="s">
        <v>88</v>
      </c>
      <c r="L191" s="278"/>
      <c r="M191" s="288"/>
      <c r="N191" s="285"/>
      <c r="O191" s="362" t="s">
        <v>35</v>
      </c>
      <c r="P191" s="278"/>
      <c r="Q191" s="288"/>
      <c r="R191" s="285"/>
      <c r="S191" s="289" t="s">
        <v>35</v>
      </c>
      <c r="T191" s="278"/>
      <c r="U191" s="288"/>
      <c r="V191" s="285"/>
      <c r="W191" s="289" t="s">
        <v>35</v>
      </c>
      <c r="X191" s="278"/>
      <c r="Y191" s="288"/>
    </row>
    <row r="192" spans="1:25" s="7" customFormat="1" ht="12.75" x14ac:dyDescent="0.2">
      <c r="A192" s="104">
        <v>188</v>
      </c>
      <c r="B192" s="521">
        <f>'APH KIC KIA PC'!D192</f>
        <v>0</v>
      </c>
      <c r="C192" s="519" t="str">
        <f>IF('1. Artikeldata Grund'!$D192="","", '1. Artikeldata Grund'!$D192&amp;" - "&amp;'1. Artikeldata Grund'!$E192)</f>
        <v/>
      </c>
      <c r="D192" s="485" t="str">
        <f>IF('1. Artikeldata Grund'!D192="","",'1. Artikeldata Grund'!D192)</f>
        <v/>
      </c>
      <c r="E192" s="285"/>
      <c r="F192" s="553"/>
      <c r="G192" s="363"/>
      <c r="H192" s="363"/>
      <c r="I192" s="363"/>
      <c r="J192" s="285"/>
      <c r="K192" s="362" t="s">
        <v>88</v>
      </c>
      <c r="L192" s="278"/>
      <c r="M192" s="288"/>
      <c r="N192" s="285"/>
      <c r="O192" s="362" t="s">
        <v>35</v>
      </c>
      <c r="P192" s="278"/>
      <c r="Q192" s="288"/>
      <c r="R192" s="285"/>
      <c r="S192" s="289" t="s">
        <v>35</v>
      </c>
      <c r="T192" s="278"/>
      <c r="U192" s="288"/>
      <c r="V192" s="285"/>
      <c r="W192" s="289" t="s">
        <v>35</v>
      </c>
      <c r="X192" s="278"/>
      <c r="Y192" s="288"/>
    </row>
    <row r="193" spans="1:25" s="7" customFormat="1" ht="12.75" x14ac:dyDescent="0.2">
      <c r="A193" s="104">
        <v>189</v>
      </c>
      <c r="B193" s="521">
        <f>'APH KIC KIA PC'!D193</f>
        <v>0</v>
      </c>
      <c r="C193" s="519" t="str">
        <f>IF('1. Artikeldata Grund'!$D193="","", '1. Artikeldata Grund'!$D193&amp;" - "&amp;'1. Artikeldata Grund'!$E193)</f>
        <v/>
      </c>
      <c r="D193" s="485" t="str">
        <f>IF('1. Artikeldata Grund'!D193="","",'1. Artikeldata Grund'!D193)</f>
        <v/>
      </c>
      <c r="E193" s="285"/>
      <c r="F193" s="553"/>
      <c r="G193" s="363"/>
      <c r="H193" s="363"/>
      <c r="I193" s="363"/>
      <c r="J193" s="285"/>
      <c r="K193" s="362" t="s">
        <v>88</v>
      </c>
      <c r="L193" s="278"/>
      <c r="M193" s="288"/>
      <c r="N193" s="285"/>
      <c r="O193" s="362" t="s">
        <v>35</v>
      </c>
      <c r="P193" s="278"/>
      <c r="Q193" s="288"/>
      <c r="R193" s="285"/>
      <c r="S193" s="289" t="s">
        <v>35</v>
      </c>
      <c r="T193" s="278"/>
      <c r="U193" s="288"/>
      <c r="V193" s="285"/>
      <c r="W193" s="289" t="s">
        <v>35</v>
      </c>
      <c r="X193" s="278"/>
      <c r="Y193" s="288"/>
    </row>
    <row r="194" spans="1:25" s="7" customFormat="1" ht="12.75" x14ac:dyDescent="0.2">
      <c r="A194" s="104">
        <v>190</v>
      </c>
      <c r="B194" s="521">
        <f>'APH KIC KIA PC'!D194</f>
        <v>0</v>
      </c>
      <c r="C194" s="519" t="str">
        <f>IF('1. Artikeldata Grund'!$D194="","", '1. Artikeldata Grund'!$D194&amp;" - "&amp;'1. Artikeldata Grund'!$E194)</f>
        <v/>
      </c>
      <c r="D194" s="485" t="str">
        <f>IF('1. Artikeldata Grund'!D194="","",'1. Artikeldata Grund'!D194)</f>
        <v/>
      </c>
      <c r="E194" s="285"/>
      <c r="F194" s="553"/>
      <c r="G194" s="363"/>
      <c r="H194" s="363"/>
      <c r="I194" s="363"/>
      <c r="J194" s="285"/>
      <c r="K194" s="362" t="s">
        <v>88</v>
      </c>
      <c r="L194" s="278"/>
      <c r="M194" s="288"/>
      <c r="N194" s="285"/>
      <c r="O194" s="362" t="s">
        <v>35</v>
      </c>
      <c r="P194" s="278"/>
      <c r="Q194" s="288"/>
      <c r="R194" s="285"/>
      <c r="S194" s="289" t="s">
        <v>35</v>
      </c>
      <c r="T194" s="278"/>
      <c r="U194" s="288"/>
      <c r="V194" s="285"/>
      <c r="W194" s="289" t="s">
        <v>35</v>
      </c>
      <c r="X194" s="278"/>
      <c r="Y194" s="288"/>
    </row>
    <row r="195" spans="1:25" s="7" customFormat="1" ht="12.75" x14ac:dyDescent="0.2">
      <c r="A195" s="104">
        <v>191</v>
      </c>
      <c r="B195" s="521">
        <f>'APH KIC KIA PC'!D195</f>
        <v>0</v>
      </c>
      <c r="C195" s="519" t="str">
        <f>IF('1. Artikeldata Grund'!$D195="","", '1. Artikeldata Grund'!$D195&amp;" - "&amp;'1. Artikeldata Grund'!$E195)</f>
        <v/>
      </c>
      <c r="D195" s="485" t="str">
        <f>IF('1. Artikeldata Grund'!D195="","",'1. Artikeldata Grund'!D195)</f>
        <v/>
      </c>
      <c r="E195" s="285"/>
      <c r="F195" s="553"/>
      <c r="G195" s="363"/>
      <c r="H195" s="363"/>
      <c r="I195" s="363"/>
      <c r="J195" s="285"/>
      <c r="K195" s="362" t="s">
        <v>88</v>
      </c>
      <c r="L195" s="278"/>
      <c r="M195" s="288"/>
      <c r="N195" s="285"/>
      <c r="O195" s="362" t="s">
        <v>35</v>
      </c>
      <c r="P195" s="278"/>
      <c r="Q195" s="288"/>
      <c r="R195" s="285"/>
      <c r="S195" s="289" t="s">
        <v>35</v>
      </c>
      <c r="T195" s="278"/>
      <c r="U195" s="288"/>
      <c r="V195" s="285"/>
      <c r="W195" s="289" t="s">
        <v>35</v>
      </c>
      <c r="X195" s="278"/>
      <c r="Y195" s="288"/>
    </row>
    <row r="196" spans="1:25" s="7" customFormat="1" ht="12.75" x14ac:dyDescent="0.2">
      <c r="A196" s="104">
        <v>192</v>
      </c>
      <c r="B196" s="521">
        <f>'APH KIC KIA PC'!D196</f>
        <v>0</v>
      </c>
      <c r="C196" s="519" t="str">
        <f>IF('1. Artikeldata Grund'!$D196="","", '1. Artikeldata Grund'!$D196&amp;" - "&amp;'1. Artikeldata Grund'!$E196)</f>
        <v/>
      </c>
      <c r="D196" s="485" t="str">
        <f>IF('1. Artikeldata Grund'!D196="","",'1. Artikeldata Grund'!D196)</f>
        <v/>
      </c>
      <c r="E196" s="285"/>
      <c r="F196" s="553"/>
      <c r="G196" s="363"/>
      <c r="H196" s="363"/>
      <c r="I196" s="363"/>
      <c r="J196" s="285"/>
      <c r="K196" s="362" t="s">
        <v>88</v>
      </c>
      <c r="L196" s="278"/>
      <c r="M196" s="288"/>
      <c r="N196" s="285"/>
      <c r="O196" s="362" t="s">
        <v>35</v>
      </c>
      <c r="P196" s="278"/>
      <c r="Q196" s="288"/>
      <c r="R196" s="285"/>
      <c r="S196" s="289" t="s">
        <v>35</v>
      </c>
      <c r="T196" s="278"/>
      <c r="U196" s="288"/>
      <c r="V196" s="285"/>
      <c r="W196" s="289" t="s">
        <v>35</v>
      </c>
      <c r="X196" s="278"/>
      <c r="Y196" s="288"/>
    </row>
    <row r="197" spans="1:25" s="7" customFormat="1" ht="12.75" x14ac:dyDescent="0.2">
      <c r="A197" s="104">
        <v>193</v>
      </c>
      <c r="B197" s="521">
        <f>'APH KIC KIA PC'!D197</f>
        <v>0</v>
      </c>
      <c r="C197" s="519" t="str">
        <f>IF('1. Artikeldata Grund'!$D197="","", '1. Artikeldata Grund'!$D197&amp;" - "&amp;'1. Artikeldata Grund'!$E197)</f>
        <v/>
      </c>
      <c r="D197" s="485" t="str">
        <f>IF('1. Artikeldata Grund'!D197="","",'1. Artikeldata Grund'!D197)</f>
        <v/>
      </c>
      <c r="E197" s="285"/>
      <c r="F197" s="553"/>
      <c r="G197" s="363"/>
      <c r="H197" s="363"/>
      <c r="I197" s="363"/>
      <c r="J197" s="285"/>
      <c r="K197" s="362" t="s">
        <v>88</v>
      </c>
      <c r="L197" s="278"/>
      <c r="M197" s="288"/>
      <c r="N197" s="285"/>
      <c r="O197" s="362" t="s">
        <v>35</v>
      </c>
      <c r="P197" s="278"/>
      <c r="Q197" s="288"/>
      <c r="R197" s="285"/>
      <c r="S197" s="289" t="s">
        <v>35</v>
      </c>
      <c r="T197" s="278"/>
      <c r="U197" s="288"/>
      <c r="V197" s="285"/>
      <c r="W197" s="289" t="s">
        <v>35</v>
      </c>
      <c r="X197" s="278"/>
      <c r="Y197" s="288"/>
    </row>
    <row r="198" spans="1:25" s="7" customFormat="1" ht="12.75" x14ac:dyDescent="0.2">
      <c r="A198" s="104">
        <v>194</v>
      </c>
      <c r="B198" s="521">
        <f>'APH KIC KIA PC'!D198</f>
        <v>0</v>
      </c>
      <c r="C198" s="519" t="str">
        <f>IF('1. Artikeldata Grund'!$D198="","", '1. Artikeldata Grund'!$D198&amp;" - "&amp;'1. Artikeldata Grund'!$E198)</f>
        <v/>
      </c>
      <c r="D198" s="485" t="str">
        <f>IF('1. Artikeldata Grund'!D198="","",'1. Artikeldata Grund'!D198)</f>
        <v/>
      </c>
      <c r="E198" s="285"/>
      <c r="F198" s="553"/>
      <c r="G198" s="363"/>
      <c r="H198" s="363"/>
      <c r="I198" s="363"/>
      <c r="J198" s="285"/>
      <c r="K198" s="362" t="s">
        <v>88</v>
      </c>
      <c r="L198" s="278"/>
      <c r="M198" s="288"/>
      <c r="N198" s="285"/>
      <c r="O198" s="362" t="s">
        <v>35</v>
      </c>
      <c r="P198" s="278"/>
      <c r="Q198" s="288"/>
      <c r="R198" s="285"/>
      <c r="S198" s="289" t="s">
        <v>35</v>
      </c>
      <c r="T198" s="278"/>
      <c r="U198" s="288"/>
      <c r="V198" s="285"/>
      <c r="W198" s="289" t="s">
        <v>35</v>
      </c>
      <c r="X198" s="278"/>
      <c r="Y198" s="288"/>
    </row>
    <row r="199" spans="1:25" s="7" customFormat="1" ht="12.75" x14ac:dyDescent="0.2">
      <c r="A199" s="104">
        <v>195</v>
      </c>
      <c r="B199" s="521">
        <f>'APH KIC KIA PC'!D199</f>
        <v>0</v>
      </c>
      <c r="C199" s="519" t="str">
        <f>IF('1. Artikeldata Grund'!$D199="","", '1. Artikeldata Grund'!$D199&amp;" - "&amp;'1. Artikeldata Grund'!$E199)</f>
        <v/>
      </c>
      <c r="D199" s="485" t="str">
        <f>IF('1. Artikeldata Grund'!D199="","",'1. Artikeldata Grund'!D199)</f>
        <v/>
      </c>
      <c r="E199" s="285"/>
      <c r="F199" s="553"/>
      <c r="G199" s="363"/>
      <c r="H199" s="363"/>
      <c r="I199" s="363"/>
      <c r="J199" s="285"/>
      <c r="K199" s="362" t="s">
        <v>88</v>
      </c>
      <c r="L199" s="278"/>
      <c r="M199" s="288"/>
      <c r="N199" s="285"/>
      <c r="O199" s="362" t="s">
        <v>35</v>
      </c>
      <c r="P199" s="278"/>
      <c r="Q199" s="288"/>
      <c r="R199" s="285"/>
      <c r="S199" s="289" t="s">
        <v>35</v>
      </c>
      <c r="T199" s="278"/>
      <c r="U199" s="288"/>
      <c r="V199" s="285"/>
      <c r="W199" s="289" t="s">
        <v>35</v>
      </c>
      <c r="X199" s="278"/>
      <c r="Y199" s="288"/>
    </row>
    <row r="200" spans="1:25" s="7" customFormat="1" ht="12.75" x14ac:dyDescent="0.2">
      <c r="A200" s="104">
        <v>196</v>
      </c>
      <c r="B200" s="521">
        <f>'APH KIC KIA PC'!D200</f>
        <v>0</v>
      </c>
      <c r="C200" s="519" t="str">
        <f>IF('1. Artikeldata Grund'!$D200="","", '1. Artikeldata Grund'!$D200&amp;" - "&amp;'1. Artikeldata Grund'!$E200)</f>
        <v/>
      </c>
      <c r="D200" s="485" t="str">
        <f>IF('1. Artikeldata Grund'!D200="","",'1. Artikeldata Grund'!D200)</f>
        <v/>
      </c>
      <c r="E200" s="285"/>
      <c r="F200" s="553"/>
      <c r="G200" s="363"/>
      <c r="H200" s="363"/>
      <c r="I200" s="363"/>
      <c r="J200" s="285"/>
      <c r="K200" s="362" t="s">
        <v>88</v>
      </c>
      <c r="L200" s="278"/>
      <c r="M200" s="288"/>
      <c r="N200" s="285"/>
      <c r="O200" s="362" t="s">
        <v>35</v>
      </c>
      <c r="P200" s="278"/>
      <c r="Q200" s="288"/>
      <c r="R200" s="285"/>
      <c r="S200" s="289" t="s">
        <v>35</v>
      </c>
      <c r="T200" s="278"/>
      <c r="U200" s="288"/>
      <c r="V200" s="285"/>
      <c r="W200" s="289" t="s">
        <v>35</v>
      </c>
      <c r="X200" s="278"/>
      <c r="Y200" s="288"/>
    </row>
    <row r="201" spans="1:25" s="7" customFormat="1" ht="12.75" x14ac:dyDescent="0.2">
      <c r="A201" s="104">
        <v>197</v>
      </c>
      <c r="B201" s="521">
        <f>'APH KIC KIA PC'!D201</f>
        <v>0</v>
      </c>
      <c r="C201" s="519" t="str">
        <f>IF('1. Artikeldata Grund'!$D201="","", '1. Artikeldata Grund'!$D201&amp;" - "&amp;'1. Artikeldata Grund'!$E201)</f>
        <v/>
      </c>
      <c r="D201" s="485" t="str">
        <f>IF('1. Artikeldata Grund'!D201="","",'1. Artikeldata Grund'!D201)</f>
        <v/>
      </c>
      <c r="E201" s="285"/>
      <c r="F201" s="553"/>
      <c r="G201" s="363"/>
      <c r="H201" s="363"/>
      <c r="I201" s="363"/>
      <c r="J201" s="285"/>
      <c r="K201" s="362" t="s">
        <v>88</v>
      </c>
      <c r="L201" s="278"/>
      <c r="M201" s="288"/>
      <c r="N201" s="285"/>
      <c r="O201" s="362" t="s">
        <v>35</v>
      </c>
      <c r="P201" s="278"/>
      <c r="Q201" s="288"/>
      <c r="R201" s="285"/>
      <c r="S201" s="289" t="s">
        <v>35</v>
      </c>
      <c r="T201" s="278"/>
      <c r="U201" s="288"/>
      <c r="V201" s="285"/>
      <c r="W201" s="289" t="s">
        <v>35</v>
      </c>
      <c r="X201" s="278"/>
      <c r="Y201" s="288"/>
    </row>
    <row r="202" spans="1:25" s="7" customFormat="1" ht="12.75" x14ac:dyDescent="0.2">
      <c r="A202" s="104">
        <v>198</v>
      </c>
      <c r="B202" s="521">
        <f>'APH KIC KIA PC'!D202</f>
        <v>0</v>
      </c>
      <c r="C202" s="519" t="str">
        <f>IF('1. Artikeldata Grund'!$D202="","", '1. Artikeldata Grund'!$D202&amp;" - "&amp;'1. Artikeldata Grund'!$E202)</f>
        <v/>
      </c>
      <c r="D202" s="485" t="str">
        <f>IF('1. Artikeldata Grund'!D202="","",'1. Artikeldata Grund'!D202)</f>
        <v/>
      </c>
      <c r="E202" s="285"/>
      <c r="F202" s="553"/>
      <c r="G202" s="363"/>
      <c r="H202" s="363"/>
      <c r="I202" s="363"/>
      <c r="J202" s="285"/>
      <c r="K202" s="362" t="s">
        <v>88</v>
      </c>
      <c r="L202" s="278"/>
      <c r="M202" s="288"/>
      <c r="N202" s="285"/>
      <c r="O202" s="362" t="s">
        <v>35</v>
      </c>
      <c r="P202" s="278"/>
      <c r="Q202" s="288"/>
      <c r="R202" s="285"/>
      <c r="S202" s="289" t="s">
        <v>35</v>
      </c>
      <c r="T202" s="278"/>
      <c r="U202" s="288"/>
      <c r="V202" s="285"/>
      <c r="W202" s="289" t="s">
        <v>35</v>
      </c>
      <c r="X202" s="278"/>
      <c r="Y202" s="288"/>
    </row>
    <row r="203" spans="1:25" s="7" customFormat="1" ht="12.75" x14ac:dyDescent="0.2">
      <c r="A203" s="104">
        <v>199</v>
      </c>
      <c r="B203" s="521">
        <f>'APH KIC KIA PC'!D203</f>
        <v>0</v>
      </c>
      <c r="C203" s="519" t="str">
        <f>IF('1. Artikeldata Grund'!$D203="","", '1. Artikeldata Grund'!$D203&amp;" - "&amp;'1. Artikeldata Grund'!$E203)</f>
        <v/>
      </c>
      <c r="D203" s="485" t="str">
        <f>IF('1. Artikeldata Grund'!D203="","",'1. Artikeldata Grund'!D203)</f>
        <v/>
      </c>
      <c r="E203" s="285"/>
      <c r="F203" s="553"/>
      <c r="G203" s="363"/>
      <c r="H203" s="363"/>
      <c r="I203" s="363"/>
      <c r="J203" s="285"/>
      <c r="K203" s="362" t="s">
        <v>88</v>
      </c>
      <c r="L203" s="278"/>
      <c r="M203" s="288"/>
      <c r="N203" s="285"/>
      <c r="O203" s="362" t="s">
        <v>35</v>
      </c>
      <c r="P203" s="278"/>
      <c r="Q203" s="288"/>
      <c r="R203" s="285"/>
      <c r="S203" s="289" t="s">
        <v>35</v>
      </c>
      <c r="T203" s="278"/>
      <c r="U203" s="288"/>
      <c r="V203" s="285"/>
      <c r="W203" s="289" t="s">
        <v>35</v>
      </c>
      <c r="X203" s="278"/>
      <c r="Y203" s="288"/>
    </row>
    <row r="204" spans="1:25" s="7" customFormat="1" ht="12.75" x14ac:dyDescent="0.2">
      <c r="A204" s="104">
        <v>200</v>
      </c>
      <c r="B204" s="521">
        <f>'APH KIC KIA PC'!D204</f>
        <v>0</v>
      </c>
      <c r="C204" s="519" t="str">
        <f>IF('1. Artikeldata Grund'!$D204="","", '1. Artikeldata Grund'!$D204&amp;" - "&amp;'1. Artikeldata Grund'!$E204)</f>
        <v/>
      </c>
      <c r="D204" s="485" t="str">
        <f>IF('1. Artikeldata Grund'!D204="","",'1. Artikeldata Grund'!D204)</f>
        <v/>
      </c>
      <c r="E204" s="285"/>
      <c r="F204" s="553"/>
      <c r="G204" s="363"/>
      <c r="H204" s="363"/>
      <c r="I204" s="363"/>
      <c r="J204" s="285"/>
      <c r="K204" s="362" t="s">
        <v>88</v>
      </c>
      <c r="L204" s="278"/>
      <c r="M204" s="288"/>
      <c r="N204" s="285"/>
      <c r="O204" s="362" t="s">
        <v>90</v>
      </c>
      <c r="P204" s="278"/>
      <c r="Q204" s="288"/>
      <c r="R204" s="285"/>
      <c r="S204" s="289" t="s">
        <v>35</v>
      </c>
      <c r="T204" s="278"/>
      <c r="U204" s="288"/>
      <c r="V204" s="285"/>
      <c r="W204" s="289" t="s">
        <v>35</v>
      </c>
      <c r="X204" s="278"/>
      <c r="Y204" s="288"/>
    </row>
  </sheetData>
  <sheetProtection algorithmName="SHA-512" hashValue="wCDjoLRIu5yobBP1ttRckXaPUcVUG7DYNci31JolFsfuyVilIf6jV4rfj+KRR7a9SuhJ4/052/Ezyuzk8eH3Sg==" saltValue="KzsSBUfFOSsztRs5Frgjng==" spinCount="100000" sheet="1" objects="1" scenarios="1"/>
  <mergeCells count="14">
    <mergeCell ref="A1:C1"/>
    <mergeCell ref="A2:B2"/>
    <mergeCell ref="S3:U3"/>
    <mergeCell ref="W3:Y3"/>
    <mergeCell ref="W2:Y2"/>
    <mergeCell ref="S2:U2"/>
    <mergeCell ref="O2:Q2"/>
    <mergeCell ref="A3:B3"/>
    <mergeCell ref="K3:M3"/>
    <mergeCell ref="O3:Q3"/>
    <mergeCell ref="K2:M2"/>
    <mergeCell ref="F1:I3"/>
    <mergeCell ref="O1:Q1"/>
    <mergeCell ref="K1:M1"/>
  </mergeCells>
  <phoneticPr fontId="47" type="noConversion"/>
  <conditionalFormatting sqref="D5:D204 M5:M204 Q5:Q204 U5:U204 Y5:Y204">
    <cfRule type="duplicateValues" dxfId="5" priority="7"/>
  </conditionalFormatting>
  <conditionalFormatting sqref="P5:P204">
    <cfRule type="expression" dxfId="4" priority="5">
      <formula>IF(MOD(P5,$L5)=0,FALSE,TRUE)</formula>
    </cfRule>
  </conditionalFormatting>
  <conditionalFormatting sqref="T5:T204">
    <cfRule type="expression" dxfId="3" priority="2">
      <formula>IF(MOD(T5,$L5)=0,FALSE,TRUE)</formula>
    </cfRule>
  </conditionalFormatting>
  <conditionalFormatting sqref="X5:X204">
    <cfRule type="expression" dxfId="2" priority="1">
      <formula>IF(MOD(X5,$L5)=0,FALSE,TRUE)</formula>
    </cfRule>
  </conditionalFormatting>
  <dataValidations xWindow="668" yWindow="448" count="12">
    <dataValidation type="whole" allowBlank="1" showInputMessage="1" showErrorMessage="1" promptTitle="Number of units" prompt="Enter number of consumer packages / units for the logistics entity _x000a__x000a_E.g. 600 (for a PX containing 600 consumer packages)" sqref="X5:X204 T5:T204" xr:uid="{D9EE6345-32BA-4E13-BF6B-D121FAD85D92}">
      <formula1>0</formula1>
      <formula2>100000</formula2>
    </dataValidation>
    <dataValidation type="whole" allowBlank="1" showInputMessage="1" showErrorMessage="1" promptTitle="Number of units " prompt="Enter number of consumer packages / units for the logistics entity _x000a__x000a_E.g. 600 (for a PX containing 600 consumer packages)" sqref="P5:P204" xr:uid="{02A54429-D330-43D5-A96D-F3F28261BE69}">
      <formula1>0</formula1>
      <formula2>100000</formula2>
    </dataValidation>
    <dataValidation allowBlank="1" showInputMessage="1" showErrorMessage="1" promptTitle="EAN/GTIN - Packaging unit" prompt="Enter EAN/GTIN for the packaging unit " sqref="M5:M204" xr:uid="{492632CE-2ED7-427F-B1C4-85627C71ABCF}"/>
    <dataValidation type="decimal" allowBlank="1" showInputMessage="1" showErrorMessage="1" promptTitle="Weight" prompt="Weight of the consumer package/base unit level_x000a__x000a_Enter in kg_x000a_Max 3 decimals_x000a_" sqref="F5:F204" xr:uid="{D9B5F2EB-8DB0-410C-98A9-B6BB87E8BD17}">
      <formula1>0</formula1>
      <formula2>1000000</formula2>
    </dataValidation>
    <dataValidation type="whole" allowBlank="1" showInputMessage="1" showErrorMessage="1" promptTitle="Number of units" prompt="Enter number of consumer packages/units for the logistic entity _x000a__x000a_E.g. 600 (for a PX containing 600 consumer packages)" sqref="T5:T204" xr:uid="{1A7BF888-DDA9-4E9C-8302-1B62C5F5DDCF}">
      <formula1>0</formula1>
      <formula2>100000</formula2>
    </dataValidation>
    <dataValidation type="whole" allowBlank="1" showInputMessage="1" showErrorMessage="1" promptTitle="Number of units" prompt="Enter number of consumer packages / units per packaging unit_x000a__x000a_E.g. 6 (for a BX containing 6 consumer packages)" sqref="L5:L204" xr:uid="{6B4B961F-8FE2-42E7-886C-F26BF05F5363}">
      <formula1>0</formula1>
      <formula2>100000</formula2>
    </dataValidation>
    <dataValidation allowBlank="1" showInputMessage="1" showErrorMessage="1" promptTitle="Email address" prompt="Enter email address of contact person" sqref="C3" xr:uid="{981D89E4-BA14-4FD5-87F0-27ACB327971D}"/>
    <dataValidation allowBlank="1" showInputMessage="1" showErrorMessage="1" promptTitle="Contact person" prompt="Enter contact person" sqref="C2" xr:uid="{5E668523-4967-4A53-9C10-FB7A13FA1DB6}"/>
    <dataValidation allowBlank="1" showInputMessage="1" showErrorMessage="1" promptTitle="EAN/GTIN - Logistic Entity" prompt="Enter EAN/GTIN for the logistic entity" sqref="U5:U204 Q5:Q204 Y5:Y204" xr:uid="{87DD8AE5-6C0F-41DD-BBFC-FF7E31AB96D6}"/>
    <dataValidation allowBlank="1" showInputMessage="1" showErrorMessage="1" promptTitle="Depth" prompt="Enter in mm._x000a__x000a_NOTE: This measure relates to the consumer package when placed on shelf" sqref="I5:I204" xr:uid="{FC48192B-712E-4FB6-8AAC-3FEB27440544}"/>
    <dataValidation allowBlank="1" showInputMessage="1" showErrorMessage="1" promptTitle="Width " prompt="Enter in mm._x000a__x000a_NOTE: This measure relates to the consumer package when placed on shelf" sqref="H5:H204" xr:uid="{43B7A836-6825-4E71-AD06-3AA7E46624A0}"/>
    <dataValidation allowBlank="1" showInputMessage="1" showErrorMessage="1" promptTitle="Height" prompt="Enter in mm._x000a__x000a_NOTE: This measure relates to the consumer package when placed on shelf " sqref="G5:G204" xr:uid="{34F5818B-F87C-451B-8616-952EE4E5177D}"/>
  </dataValidations>
  <pageMargins left="0.7" right="0.7" top="0.75" bottom="0.75" header="0.3" footer="0.3"/>
  <pageSetup paperSize="9" scale="36" orientation="portrait" verticalDpi="300" r:id="rId1"/>
  <drawing r:id="rId2"/>
  <legacyDrawing r:id="rId3"/>
  <extLst>
    <ext xmlns:x14="http://schemas.microsoft.com/office/spreadsheetml/2009/9/main" uri="{CCE6A557-97BC-4b89-ADB6-D9C93CAAB3DF}">
      <x14:dataValidations xmlns:xm="http://schemas.microsoft.com/office/excel/2006/main" xWindow="668" yWindow="448" count="4">
        <x14:dataValidation type="list" allowBlank="1" showInputMessage="1" showErrorMessage="1" promptTitle="Logistics entity - Level 4" prompt="Enter packaging type code" xr:uid="{62AC197C-25B2-40E1-B5CD-2F90E670D60F}">
          <x14:formula1>
            <xm:f>Tabeller!$AK$3:$AK$5</xm:f>
          </x14:formula1>
          <xm:sqref>S5:S204</xm:sqref>
        </x14:dataValidation>
        <x14:dataValidation type="list" allowBlank="1" showInputMessage="1" showErrorMessage="1" promptTitle="Logistics entity - Level 5" prompt="Enter packaging type code_x000a_" xr:uid="{F99204DB-7841-4042-B61C-F4CF45385AA3}">
          <x14:formula1>
            <xm:f>Tabeller!$AL$3:$AL$4</xm:f>
          </x14:formula1>
          <xm:sqref>W5:W204</xm:sqref>
        </x14:dataValidation>
        <x14:dataValidation type="list" allowBlank="1" showInputMessage="1" showErrorMessage="1" promptTitle="Logistics entity - Level 3" prompt="Enter packaging type code" xr:uid="{A75122C3-2EF5-48C4-A791-F97C52A20CC0}">
          <x14:formula1>
            <xm:f>Tabeller!$AJ$3:$AJ$6</xm:f>
          </x14:formula1>
          <xm:sqref>O5:O204</xm:sqref>
        </x14:dataValidation>
        <x14:dataValidation type="list" allowBlank="1" showInputMessage="1" showErrorMessage="1" promptTitle="Logistics entity - Level 2" prompt="Orderable packaging unit_x000a__x000a_Enter packaging type code_x000a_" xr:uid="{23B737E3-9496-4A20-B590-3441D11EDF20}">
          <x14:formula1>
            <xm:f>Tabeller!$AM$3:$AM$6</xm:f>
          </x14:formula1>
          <xm:sqref>K5:K204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A6B-B99E-4DA2-97C0-777D6DC4A844}">
  <sheetPr codeName="Sheet6">
    <tabColor theme="0"/>
  </sheetPr>
  <dimension ref="A1:O204"/>
  <sheetViews>
    <sheetView showGridLines="0" zoomScaleNormal="100" zoomScaleSheetLayoutView="89" workbookViewId="0">
      <selection activeCell="C10" sqref="C10"/>
    </sheetView>
  </sheetViews>
  <sheetFormatPr defaultColWidth="8.85546875" defaultRowHeight="15" x14ac:dyDescent="0.25"/>
  <cols>
    <col min="1" max="1" width="4.28515625" style="80" bestFit="1" customWidth="1"/>
    <col min="2" max="2" width="8" style="80" bestFit="1" customWidth="1"/>
    <col min="3" max="3" width="67.5703125" style="284" customWidth="1"/>
    <col min="4" max="4" width="26.85546875" customWidth="1"/>
    <col min="5" max="5" width="11.7109375" style="281" customWidth="1"/>
    <col min="6" max="6" width="11.42578125" style="281" customWidth="1"/>
    <col min="7" max="7" width="13.42578125" style="281" customWidth="1"/>
    <col min="8" max="8" width="10.7109375" style="283" customWidth="1"/>
    <col min="9" max="9" width="9.7109375" style="281" bestFit="1" customWidth="1"/>
    <col min="10" max="10" width="12" style="80" bestFit="1" customWidth="1"/>
    <col min="11" max="11" width="11.85546875" style="43" bestFit="1" customWidth="1"/>
    <col min="12" max="12" width="11.85546875" style="43" customWidth="1"/>
    <col min="13" max="13" width="14.5703125" style="281" customWidth="1"/>
    <col min="14" max="14" width="15.28515625" style="277" customWidth="1"/>
    <col min="15" max="15" width="16.85546875" bestFit="1" customWidth="1"/>
  </cols>
  <sheetData>
    <row r="1" spans="1:15" s="38" customFormat="1" ht="22.5" customHeight="1" x14ac:dyDescent="0.25">
      <c r="A1" s="606" t="s">
        <v>12</v>
      </c>
      <c r="B1" s="606"/>
      <c r="C1" s="607"/>
      <c r="D1" s="627"/>
      <c r="E1" s="614" t="s">
        <v>100</v>
      </c>
      <c r="F1" s="614" t="s">
        <v>101</v>
      </c>
      <c r="G1" s="624" t="s">
        <v>102</v>
      </c>
      <c r="H1" s="614" t="s">
        <v>103</v>
      </c>
      <c r="I1" s="614" t="s">
        <v>104</v>
      </c>
      <c r="J1" s="625" t="s">
        <v>105</v>
      </c>
      <c r="K1" s="626" t="s">
        <v>106</v>
      </c>
      <c r="L1" s="614" t="s">
        <v>107</v>
      </c>
      <c r="M1" s="614" t="s">
        <v>108</v>
      </c>
      <c r="N1" s="623" t="s">
        <v>109</v>
      </c>
      <c r="O1" s="623" t="s">
        <v>110</v>
      </c>
    </row>
    <row r="2" spans="1:15" s="40" customFormat="1" ht="22.5" customHeight="1" x14ac:dyDescent="0.25">
      <c r="A2" s="590" t="s">
        <v>21</v>
      </c>
      <c r="B2" s="590"/>
      <c r="C2" s="537"/>
      <c r="D2" s="628"/>
      <c r="E2" s="614"/>
      <c r="F2" s="614"/>
      <c r="G2" s="624"/>
      <c r="H2" s="613"/>
      <c r="I2" s="614"/>
      <c r="J2" s="625"/>
      <c r="K2" s="626"/>
      <c r="L2" s="614"/>
      <c r="M2" s="614"/>
      <c r="N2" s="623"/>
      <c r="O2" s="623"/>
    </row>
    <row r="3" spans="1:15" s="40" customFormat="1" ht="22.5" customHeight="1" x14ac:dyDescent="0.25">
      <c r="A3" s="590" t="s">
        <v>22</v>
      </c>
      <c r="B3" s="590"/>
      <c r="C3" s="537"/>
      <c r="D3" s="629"/>
      <c r="E3" s="614"/>
      <c r="F3" s="614"/>
      <c r="G3" s="624"/>
      <c r="H3" s="613"/>
      <c r="I3" s="614"/>
      <c r="J3" s="625"/>
      <c r="K3" s="626"/>
      <c r="L3" s="614"/>
      <c r="M3" s="614"/>
      <c r="N3" s="623"/>
      <c r="O3" s="623"/>
    </row>
    <row r="4" spans="1:15" s="14" customFormat="1" ht="46.5" customHeight="1" x14ac:dyDescent="0.25">
      <c r="A4" s="103" t="s">
        <v>23</v>
      </c>
      <c r="B4" s="103" t="s">
        <v>24</v>
      </c>
      <c r="C4" s="56" t="s">
        <v>77</v>
      </c>
      <c r="D4" s="56" t="s">
        <v>111</v>
      </c>
      <c r="E4" s="614"/>
      <c r="F4" s="614"/>
      <c r="G4" s="624"/>
      <c r="H4" s="613"/>
      <c r="I4" s="614"/>
      <c r="J4" s="625"/>
      <c r="K4" s="626"/>
      <c r="L4" s="614"/>
      <c r="M4" s="614"/>
      <c r="N4" s="623"/>
      <c r="O4" s="623"/>
    </row>
    <row r="5" spans="1:15" s="7" customFormat="1" ht="12.75" x14ac:dyDescent="0.2">
      <c r="A5" s="361">
        <v>1</v>
      </c>
      <c r="B5" s="520">
        <f>'APH KIC KIA PC'!D5</f>
        <v>0</v>
      </c>
      <c r="C5" s="523" t="str">
        <f>IF('1. Artikeldata Grund'!$D5="","", '1. Artikeldata Grund'!$D5&amp;" - "&amp;'1. Artikeldata Grund'!$E5)</f>
        <v/>
      </c>
      <c r="D5" s="523" t="str">
        <f>IF('1. Artikeldata Grund'!F5="","",'1. Artikeldata Grund'!F5)</f>
        <v/>
      </c>
      <c r="E5" s="29" t="s">
        <v>112</v>
      </c>
      <c r="F5" s="366"/>
      <c r="G5" s="26">
        <v>1</v>
      </c>
      <c r="H5" s="367" t="s">
        <v>113</v>
      </c>
      <c r="I5" s="436">
        <v>0</v>
      </c>
      <c r="J5" s="368" t="str">
        <f t="shared" ref="J5:J36" si="0">IF(C5="","",ROUND(F5-(F5*I5),2))</f>
        <v/>
      </c>
      <c r="K5" s="368" t="str">
        <f t="shared" ref="K5:K36" si="1">IF(C5="","",G5*J5)</f>
        <v/>
      </c>
      <c r="L5" s="533" t="s">
        <v>36</v>
      </c>
      <c r="M5" s="531" t="s">
        <v>36</v>
      </c>
      <c r="N5" s="369"/>
      <c r="O5" s="363" t="s">
        <v>35</v>
      </c>
    </row>
    <row r="6" spans="1:15" s="7" customFormat="1" ht="12.75" x14ac:dyDescent="0.2">
      <c r="A6" s="104">
        <v>2</v>
      </c>
      <c r="B6" s="521">
        <f>'APH KIC KIA PC'!D6</f>
        <v>0</v>
      </c>
      <c r="C6" s="523" t="str">
        <f>IF('1. Artikeldata Grund'!$D6="","", '1. Artikeldata Grund'!$D6&amp;" - "&amp;'1. Artikeldata Grund'!$E6)</f>
        <v/>
      </c>
      <c r="D6" s="523" t="str">
        <f>IF('1. Artikeldata Grund'!F6="","",'1. Artikeldata Grund'!F6)</f>
        <v/>
      </c>
      <c r="E6" s="29" t="s">
        <v>112</v>
      </c>
      <c r="F6" s="279"/>
      <c r="G6" s="26">
        <v>1</v>
      </c>
      <c r="H6" s="367" t="s">
        <v>113</v>
      </c>
      <c r="I6" s="436">
        <v>0</v>
      </c>
      <c r="J6" s="368" t="str">
        <f t="shared" si="0"/>
        <v/>
      </c>
      <c r="K6" s="368" t="str">
        <f t="shared" si="1"/>
        <v/>
      </c>
      <c r="L6" s="533" t="s">
        <v>36</v>
      </c>
      <c r="M6" s="531" t="s">
        <v>36</v>
      </c>
      <c r="N6" s="280"/>
      <c r="O6" s="363" t="s">
        <v>35</v>
      </c>
    </row>
    <row r="7" spans="1:15" s="7" customFormat="1" ht="12.75" x14ac:dyDescent="0.2">
      <c r="A7" s="104">
        <v>3</v>
      </c>
      <c r="B7" s="521">
        <f>'APH KIC KIA PC'!D7</f>
        <v>0</v>
      </c>
      <c r="C7" s="523" t="str">
        <f>IF('1. Artikeldata Grund'!$D7="","", '1. Artikeldata Grund'!$D7&amp;" - "&amp;'1. Artikeldata Grund'!$E7)</f>
        <v/>
      </c>
      <c r="D7" s="523" t="str">
        <f>IF('1. Artikeldata Grund'!F7="","",'1. Artikeldata Grund'!F7)</f>
        <v/>
      </c>
      <c r="E7" s="29" t="s">
        <v>112</v>
      </c>
      <c r="F7" s="279"/>
      <c r="G7" s="26">
        <v>1</v>
      </c>
      <c r="H7" s="367" t="s">
        <v>113</v>
      </c>
      <c r="I7" s="436">
        <v>0</v>
      </c>
      <c r="J7" s="368" t="str">
        <f t="shared" si="0"/>
        <v/>
      </c>
      <c r="K7" s="368" t="str">
        <f t="shared" si="1"/>
        <v/>
      </c>
      <c r="L7" s="533" t="s">
        <v>36</v>
      </c>
      <c r="M7" s="531" t="s">
        <v>36</v>
      </c>
      <c r="N7" s="280"/>
      <c r="O7" s="363" t="s">
        <v>35</v>
      </c>
    </row>
    <row r="8" spans="1:15" s="7" customFormat="1" ht="12.75" x14ac:dyDescent="0.2">
      <c r="A8" s="104">
        <v>4</v>
      </c>
      <c r="B8" s="521">
        <f>'APH KIC KIA PC'!D8</f>
        <v>0</v>
      </c>
      <c r="C8" s="523" t="str">
        <f>IF('1. Artikeldata Grund'!$D8="","", '1. Artikeldata Grund'!$D8&amp;" - "&amp;'1. Artikeldata Grund'!$E8)</f>
        <v/>
      </c>
      <c r="D8" s="523" t="str">
        <f>IF('1. Artikeldata Grund'!F8="","",'1. Artikeldata Grund'!F8)</f>
        <v/>
      </c>
      <c r="E8" s="29" t="s">
        <v>112</v>
      </c>
      <c r="F8" s="279"/>
      <c r="G8" s="26">
        <v>1</v>
      </c>
      <c r="H8" s="367" t="s">
        <v>113</v>
      </c>
      <c r="I8" s="436">
        <v>0</v>
      </c>
      <c r="J8" s="368" t="str">
        <f t="shared" si="0"/>
        <v/>
      </c>
      <c r="K8" s="368" t="str">
        <f t="shared" si="1"/>
        <v/>
      </c>
      <c r="L8" s="533" t="s">
        <v>36</v>
      </c>
      <c r="M8" s="531" t="s">
        <v>36</v>
      </c>
      <c r="N8" s="280"/>
      <c r="O8" s="363" t="s">
        <v>35</v>
      </c>
    </row>
    <row r="9" spans="1:15" s="7" customFormat="1" ht="12.75" x14ac:dyDescent="0.2">
      <c r="A9" s="104">
        <v>5</v>
      </c>
      <c r="B9" s="521">
        <f>'APH KIC KIA PC'!D9</f>
        <v>0</v>
      </c>
      <c r="C9" s="523" t="str">
        <f>IF('1. Artikeldata Grund'!$D9="","", '1. Artikeldata Grund'!$D9&amp;" - "&amp;'1. Artikeldata Grund'!$E9)</f>
        <v/>
      </c>
      <c r="D9" s="523" t="str">
        <f>IF('1. Artikeldata Grund'!F9="","",'1. Artikeldata Grund'!F9)</f>
        <v/>
      </c>
      <c r="E9" s="29" t="s">
        <v>112</v>
      </c>
      <c r="F9" s="279"/>
      <c r="G9" s="26">
        <v>1</v>
      </c>
      <c r="H9" s="367" t="s">
        <v>113</v>
      </c>
      <c r="I9" s="436">
        <v>0</v>
      </c>
      <c r="J9" s="368" t="str">
        <f t="shared" si="0"/>
        <v/>
      </c>
      <c r="K9" s="368" t="str">
        <f t="shared" si="1"/>
        <v/>
      </c>
      <c r="L9" s="533" t="s">
        <v>36</v>
      </c>
      <c r="M9" s="531" t="s">
        <v>36</v>
      </c>
      <c r="N9" s="280"/>
      <c r="O9" s="363" t="s">
        <v>35</v>
      </c>
    </row>
    <row r="10" spans="1:15" s="7" customFormat="1" ht="12.75" x14ac:dyDescent="0.2">
      <c r="A10" s="104">
        <v>6</v>
      </c>
      <c r="B10" s="521">
        <f>'APH KIC KIA PC'!D10</f>
        <v>0</v>
      </c>
      <c r="C10" s="523" t="str">
        <f>IF('1. Artikeldata Grund'!$D10="","", '1. Artikeldata Grund'!$D10&amp;" - "&amp;'1. Artikeldata Grund'!$E10)</f>
        <v/>
      </c>
      <c r="D10" s="523" t="str">
        <f>IF('1. Artikeldata Grund'!F10="","",'1. Artikeldata Grund'!F10)</f>
        <v/>
      </c>
      <c r="E10" s="29" t="s">
        <v>112</v>
      </c>
      <c r="F10" s="279"/>
      <c r="G10" s="26">
        <v>1</v>
      </c>
      <c r="H10" s="367" t="s">
        <v>113</v>
      </c>
      <c r="I10" s="436">
        <v>0</v>
      </c>
      <c r="J10" s="368" t="str">
        <f t="shared" si="0"/>
        <v/>
      </c>
      <c r="K10" s="368" t="str">
        <f t="shared" si="1"/>
        <v/>
      </c>
      <c r="L10" s="533" t="s">
        <v>36</v>
      </c>
      <c r="M10" s="531" t="s">
        <v>36</v>
      </c>
      <c r="N10" s="280"/>
      <c r="O10" s="363" t="s">
        <v>35</v>
      </c>
    </row>
    <row r="11" spans="1:15" s="7" customFormat="1" ht="12.75" x14ac:dyDescent="0.2">
      <c r="A11" s="104">
        <v>7</v>
      </c>
      <c r="B11" s="521">
        <f>'APH KIC KIA PC'!D11</f>
        <v>0</v>
      </c>
      <c r="C11" s="523" t="str">
        <f>IF('1. Artikeldata Grund'!$D11="","", '1. Artikeldata Grund'!$D11&amp;" - "&amp;'1. Artikeldata Grund'!$E11)</f>
        <v/>
      </c>
      <c r="D11" s="523" t="str">
        <f>IF('1. Artikeldata Grund'!F11="","",'1. Artikeldata Grund'!F11)</f>
        <v/>
      </c>
      <c r="E11" s="29" t="s">
        <v>112</v>
      </c>
      <c r="F11" s="279"/>
      <c r="G11" s="26">
        <v>1</v>
      </c>
      <c r="H11" s="367" t="s">
        <v>113</v>
      </c>
      <c r="I11" s="436">
        <v>0</v>
      </c>
      <c r="J11" s="368" t="str">
        <f t="shared" si="0"/>
        <v/>
      </c>
      <c r="K11" s="368" t="str">
        <f t="shared" si="1"/>
        <v/>
      </c>
      <c r="L11" s="533" t="s">
        <v>36</v>
      </c>
      <c r="M11" s="531" t="s">
        <v>36</v>
      </c>
      <c r="N11" s="280"/>
      <c r="O11" s="363" t="s">
        <v>35</v>
      </c>
    </row>
    <row r="12" spans="1:15" s="7" customFormat="1" ht="12.75" x14ac:dyDescent="0.2">
      <c r="A12" s="104">
        <v>8</v>
      </c>
      <c r="B12" s="521">
        <f>'APH KIC KIA PC'!D12</f>
        <v>0</v>
      </c>
      <c r="C12" s="523" t="str">
        <f>IF('1. Artikeldata Grund'!$D12="","", '1. Artikeldata Grund'!$D12&amp;" - "&amp;'1. Artikeldata Grund'!$E12)</f>
        <v/>
      </c>
      <c r="D12" s="523" t="str">
        <f>IF('1. Artikeldata Grund'!F12="","",'1. Artikeldata Grund'!F12)</f>
        <v/>
      </c>
      <c r="E12" s="29" t="s">
        <v>112</v>
      </c>
      <c r="F12" s="279"/>
      <c r="G12" s="26">
        <v>1</v>
      </c>
      <c r="H12" s="367" t="s">
        <v>113</v>
      </c>
      <c r="I12" s="436">
        <v>0</v>
      </c>
      <c r="J12" s="368" t="str">
        <f t="shared" si="0"/>
        <v/>
      </c>
      <c r="K12" s="368" t="str">
        <f t="shared" si="1"/>
        <v/>
      </c>
      <c r="L12" s="533" t="s">
        <v>36</v>
      </c>
      <c r="M12" s="531" t="s">
        <v>36</v>
      </c>
      <c r="N12" s="280"/>
      <c r="O12" s="363" t="s">
        <v>35</v>
      </c>
    </row>
    <row r="13" spans="1:15" s="7" customFormat="1" ht="12.75" x14ac:dyDescent="0.2">
      <c r="A13" s="104">
        <v>9</v>
      </c>
      <c r="B13" s="521">
        <f>'APH KIC KIA PC'!D13</f>
        <v>0</v>
      </c>
      <c r="C13" s="523" t="str">
        <f>IF('1. Artikeldata Grund'!$D13="","", '1. Artikeldata Grund'!$D13&amp;" - "&amp;'1. Artikeldata Grund'!$E13)</f>
        <v/>
      </c>
      <c r="D13" s="523" t="str">
        <f>IF('1. Artikeldata Grund'!F13="","",'1. Artikeldata Grund'!F13)</f>
        <v/>
      </c>
      <c r="E13" s="29" t="s">
        <v>112</v>
      </c>
      <c r="F13" s="279"/>
      <c r="G13" s="26">
        <v>1</v>
      </c>
      <c r="H13" s="367" t="s">
        <v>113</v>
      </c>
      <c r="I13" s="436">
        <v>0</v>
      </c>
      <c r="J13" s="368" t="str">
        <f t="shared" si="0"/>
        <v/>
      </c>
      <c r="K13" s="368" t="str">
        <f t="shared" si="1"/>
        <v/>
      </c>
      <c r="L13" s="533" t="s">
        <v>36</v>
      </c>
      <c r="M13" s="531" t="s">
        <v>36</v>
      </c>
      <c r="N13" s="280"/>
      <c r="O13" s="363" t="s">
        <v>35</v>
      </c>
    </row>
    <row r="14" spans="1:15" s="7" customFormat="1" ht="12.75" x14ac:dyDescent="0.2">
      <c r="A14" s="104">
        <v>10</v>
      </c>
      <c r="B14" s="521">
        <f>'APH KIC KIA PC'!D14</f>
        <v>0</v>
      </c>
      <c r="C14" s="523" t="str">
        <f>IF('1. Artikeldata Grund'!$D14="","", '1. Artikeldata Grund'!$D14&amp;" - "&amp;'1. Artikeldata Grund'!$E14)</f>
        <v/>
      </c>
      <c r="D14" s="523" t="str">
        <f>IF('1. Artikeldata Grund'!F14="","",'1. Artikeldata Grund'!F14)</f>
        <v/>
      </c>
      <c r="E14" s="29" t="s">
        <v>112</v>
      </c>
      <c r="F14" s="279"/>
      <c r="G14" s="26">
        <v>1</v>
      </c>
      <c r="H14" s="367" t="s">
        <v>113</v>
      </c>
      <c r="I14" s="436">
        <v>0</v>
      </c>
      <c r="J14" s="368" t="str">
        <f t="shared" si="0"/>
        <v/>
      </c>
      <c r="K14" s="368" t="str">
        <f t="shared" si="1"/>
        <v/>
      </c>
      <c r="L14" s="533" t="s">
        <v>36</v>
      </c>
      <c r="M14" s="531" t="s">
        <v>36</v>
      </c>
      <c r="N14" s="280"/>
      <c r="O14" s="363" t="s">
        <v>35</v>
      </c>
    </row>
    <row r="15" spans="1:15" s="7" customFormat="1" ht="12.75" x14ac:dyDescent="0.2">
      <c r="A15" s="104">
        <v>11</v>
      </c>
      <c r="B15" s="521">
        <f>'APH KIC KIA PC'!D15</f>
        <v>0</v>
      </c>
      <c r="C15" s="523" t="str">
        <f>IF('1. Artikeldata Grund'!$D15="","", '1. Artikeldata Grund'!$D15&amp;" - "&amp;'1. Artikeldata Grund'!$E15)</f>
        <v/>
      </c>
      <c r="D15" s="523" t="str">
        <f>IF('1. Artikeldata Grund'!F15="","",'1. Artikeldata Grund'!F15)</f>
        <v/>
      </c>
      <c r="E15" s="29" t="s">
        <v>112</v>
      </c>
      <c r="F15" s="279"/>
      <c r="G15" s="26">
        <v>1</v>
      </c>
      <c r="H15" s="367" t="s">
        <v>113</v>
      </c>
      <c r="I15" s="436">
        <v>0</v>
      </c>
      <c r="J15" s="368" t="str">
        <f t="shared" si="0"/>
        <v/>
      </c>
      <c r="K15" s="368" t="str">
        <f t="shared" si="1"/>
        <v/>
      </c>
      <c r="L15" s="533" t="s">
        <v>36</v>
      </c>
      <c r="M15" s="531" t="s">
        <v>36</v>
      </c>
      <c r="N15" s="280"/>
      <c r="O15" s="363" t="s">
        <v>35</v>
      </c>
    </row>
    <row r="16" spans="1:15" s="7" customFormat="1" ht="12.75" x14ac:dyDescent="0.2">
      <c r="A16" s="104">
        <v>12</v>
      </c>
      <c r="B16" s="521">
        <f>'APH KIC KIA PC'!D16</f>
        <v>0</v>
      </c>
      <c r="C16" s="523" t="str">
        <f>IF('1. Artikeldata Grund'!$D16="","", '1. Artikeldata Grund'!$D16&amp;" - "&amp;'1. Artikeldata Grund'!$E16)</f>
        <v/>
      </c>
      <c r="D16" s="523" t="str">
        <f>IF('1. Artikeldata Grund'!F16="","",'1. Artikeldata Grund'!F16)</f>
        <v/>
      </c>
      <c r="E16" s="29" t="s">
        <v>112</v>
      </c>
      <c r="F16" s="279"/>
      <c r="G16" s="26">
        <v>1</v>
      </c>
      <c r="H16" s="367" t="s">
        <v>113</v>
      </c>
      <c r="I16" s="436">
        <v>0</v>
      </c>
      <c r="J16" s="368" t="str">
        <f t="shared" si="0"/>
        <v/>
      </c>
      <c r="K16" s="368" t="str">
        <f t="shared" si="1"/>
        <v/>
      </c>
      <c r="L16" s="533" t="s">
        <v>36</v>
      </c>
      <c r="M16" s="531" t="s">
        <v>36</v>
      </c>
      <c r="N16" s="280"/>
      <c r="O16" s="363" t="s">
        <v>35</v>
      </c>
    </row>
    <row r="17" spans="1:15" s="7" customFormat="1" ht="12.75" x14ac:dyDescent="0.2">
      <c r="A17" s="104">
        <v>13</v>
      </c>
      <c r="B17" s="521">
        <f>'APH KIC KIA PC'!D17</f>
        <v>0</v>
      </c>
      <c r="C17" s="523" t="str">
        <f>IF('1. Artikeldata Grund'!$D17="","", '1. Artikeldata Grund'!$D17&amp;" - "&amp;'1. Artikeldata Grund'!$E17)</f>
        <v/>
      </c>
      <c r="D17" s="523" t="str">
        <f>IF('1. Artikeldata Grund'!F17="","",'1. Artikeldata Grund'!F17)</f>
        <v/>
      </c>
      <c r="E17" s="29" t="s">
        <v>112</v>
      </c>
      <c r="F17" s="279"/>
      <c r="G17" s="26">
        <v>1</v>
      </c>
      <c r="H17" s="367" t="s">
        <v>113</v>
      </c>
      <c r="I17" s="436">
        <v>0</v>
      </c>
      <c r="J17" s="368" t="str">
        <f t="shared" si="0"/>
        <v/>
      </c>
      <c r="K17" s="368" t="str">
        <f t="shared" si="1"/>
        <v/>
      </c>
      <c r="L17" s="533" t="s">
        <v>36</v>
      </c>
      <c r="M17" s="531" t="s">
        <v>36</v>
      </c>
      <c r="N17" s="280"/>
      <c r="O17" s="363" t="s">
        <v>35</v>
      </c>
    </row>
    <row r="18" spans="1:15" s="7" customFormat="1" ht="12.75" x14ac:dyDescent="0.2">
      <c r="A18" s="104">
        <v>14</v>
      </c>
      <c r="B18" s="521">
        <f>'APH KIC KIA PC'!D18</f>
        <v>0</v>
      </c>
      <c r="C18" s="523" t="str">
        <f>IF('1. Artikeldata Grund'!$D18="","", '1. Artikeldata Grund'!$D18&amp;" - "&amp;'1. Artikeldata Grund'!$E18)</f>
        <v/>
      </c>
      <c r="D18" s="523" t="str">
        <f>IF('1. Artikeldata Grund'!F18="","",'1. Artikeldata Grund'!F18)</f>
        <v/>
      </c>
      <c r="E18" s="29" t="s">
        <v>112</v>
      </c>
      <c r="F18" s="279"/>
      <c r="G18" s="26">
        <v>1</v>
      </c>
      <c r="H18" s="367" t="s">
        <v>113</v>
      </c>
      <c r="I18" s="436">
        <v>0</v>
      </c>
      <c r="J18" s="368" t="str">
        <f t="shared" si="0"/>
        <v/>
      </c>
      <c r="K18" s="368" t="str">
        <f t="shared" si="1"/>
        <v/>
      </c>
      <c r="L18" s="533" t="s">
        <v>36</v>
      </c>
      <c r="M18" s="531" t="s">
        <v>36</v>
      </c>
      <c r="N18" s="280"/>
      <c r="O18" s="363" t="s">
        <v>35</v>
      </c>
    </row>
    <row r="19" spans="1:15" s="7" customFormat="1" ht="12.75" x14ac:dyDescent="0.2">
      <c r="A19" s="104">
        <v>15</v>
      </c>
      <c r="B19" s="521">
        <f>'APH KIC KIA PC'!D19</f>
        <v>0</v>
      </c>
      <c r="C19" s="523" t="str">
        <f>IF('1. Artikeldata Grund'!$D19="","", '1. Artikeldata Grund'!$D19&amp;" - "&amp;'1. Artikeldata Grund'!$E19)</f>
        <v/>
      </c>
      <c r="D19" s="523" t="str">
        <f>IF('1. Artikeldata Grund'!F19="","",'1. Artikeldata Grund'!F19)</f>
        <v/>
      </c>
      <c r="E19" s="29" t="s">
        <v>112</v>
      </c>
      <c r="F19" s="279"/>
      <c r="G19" s="26">
        <v>1</v>
      </c>
      <c r="H19" s="367" t="s">
        <v>113</v>
      </c>
      <c r="I19" s="436">
        <v>0</v>
      </c>
      <c r="J19" s="368" t="str">
        <f t="shared" si="0"/>
        <v/>
      </c>
      <c r="K19" s="368" t="str">
        <f t="shared" si="1"/>
        <v/>
      </c>
      <c r="L19" s="533" t="s">
        <v>36</v>
      </c>
      <c r="M19" s="531" t="s">
        <v>36</v>
      </c>
      <c r="N19" s="280"/>
      <c r="O19" s="363" t="s">
        <v>35</v>
      </c>
    </row>
    <row r="20" spans="1:15" s="7" customFormat="1" ht="12.75" x14ac:dyDescent="0.2">
      <c r="A20" s="104">
        <v>16</v>
      </c>
      <c r="B20" s="521">
        <f>'APH KIC KIA PC'!D20</f>
        <v>0</v>
      </c>
      <c r="C20" s="523" t="str">
        <f>IF('1. Artikeldata Grund'!$D20="","", '1. Artikeldata Grund'!$D20&amp;" - "&amp;'1. Artikeldata Grund'!$E20)</f>
        <v/>
      </c>
      <c r="D20" s="523" t="str">
        <f>IF('1. Artikeldata Grund'!F20="","",'1. Artikeldata Grund'!F20)</f>
        <v/>
      </c>
      <c r="E20" s="29" t="s">
        <v>112</v>
      </c>
      <c r="F20" s="279"/>
      <c r="G20" s="26">
        <v>1</v>
      </c>
      <c r="H20" s="367" t="s">
        <v>113</v>
      </c>
      <c r="I20" s="436">
        <v>0</v>
      </c>
      <c r="J20" s="368" t="str">
        <f t="shared" si="0"/>
        <v/>
      </c>
      <c r="K20" s="368" t="str">
        <f t="shared" si="1"/>
        <v/>
      </c>
      <c r="L20" s="533" t="s">
        <v>36</v>
      </c>
      <c r="M20" s="531" t="s">
        <v>36</v>
      </c>
      <c r="N20" s="280"/>
      <c r="O20" s="363" t="s">
        <v>35</v>
      </c>
    </row>
    <row r="21" spans="1:15" s="7" customFormat="1" ht="12.75" x14ac:dyDescent="0.2">
      <c r="A21" s="104">
        <v>17</v>
      </c>
      <c r="B21" s="521">
        <f>'APH KIC KIA PC'!D21</f>
        <v>0</v>
      </c>
      <c r="C21" s="523" t="str">
        <f>IF('1. Artikeldata Grund'!$D21="","", '1. Artikeldata Grund'!$D21&amp;" - "&amp;'1. Artikeldata Grund'!$E21)</f>
        <v/>
      </c>
      <c r="D21" s="523" t="str">
        <f>IF('1. Artikeldata Grund'!F21="","",'1. Artikeldata Grund'!F21)</f>
        <v/>
      </c>
      <c r="E21" s="29" t="s">
        <v>112</v>
      </c>
      <c r="F21" s="279"/>
      <c r="G21" s="26">
        <v>1</v>
      </c>
      <c r="H21" s="367" t="s">
        <v>113</v>
      </c>
      <c r="I21" s="436">
        <v>0</v>
      </c>
      <c r="J21" s="368" t="str">
        <f t="shared" si="0"/>
        <v/>
      </c>
      <c r="K21" s="368" t="str">
        <f t="shared" si="1"/>
        <v/>
      </c>
      <c r="L21" s="533" t="s">
        <v>36</v>
      </c>
      <c r="M21" s="531" t="s">
        <v>36</v>
      </c>
      <c r="N21" s="280"/>
      <c r="O21" s="363" t="s">
        <v>35</v>
      </c>
    </row>
    <row r="22" spans="1:15" s="7" customFormat="1" ht="12.75" x14ac:dyDescent="0.2">
      <c r="A22" s="104">
        <v>18</v>
      </c>
      <c r="B22" s="521">
        <f>'APH KIC KIA PC'!D22</f>
        <v>0</v>
      </c>
      <c r="C22" s="523" t="str">
        <f>IF('1. Artikeldata Grund'!$D22="","", '1. Artikeldata Grund'!$D22&amp;" - "&amp;'1. Artikeldata Grund'!$E22)</f>
        <v/>
      </c>
      <c r="D22" s="523" t="str">
        <f>IF('1. Artikeldata Grund'!F22="","",'1. Artikeldata Grund'!F22)</f>
        <v/>
      </c>
      <c r="E22" s="29" t="s">
        <v>112</v>
      </c>
      <c r="F22" s="279"/>
      <c r="G22" s="26">
        <v>1</v>
      </c>
      <c r="H22" s="367" t="s">
        <v>113</v>
      </c>
      <c r="I22" s="436">
        <v>0</v>
      </c>
      <c r="J22" s="368" t="str">
        <f t="shared" si="0"/>
        <v/>
      </c>
      <c r="K22" s="368" t="str">
        <f t="shared" si="1"/>
        <v/>
      </c>
      <c r="L22" s="533" t="s">
        <v>36</v>
      </c>
      <c r="M22" s="531" t="s">
        <v>36</v>
      </c>
      <c r="N22" s="280"/>
      <c r="O22" s="363" t="s">
        <v>35</v>
      </c>
    </row>
    <row r="23" spans="1:15" s="7" customFormat="1" ht="12.75" x14ac:dyDescent="0.2">
      <c r="A23" s="104">
        <v>19</v>
      </c>
      <c r="B23" s="521">
        <f>'APH KIC KIA PC'!D23</f>
        <v>0</v>
      </c>
      <c r="C23" s="523" t="str">
        <f>IF('1. Artikeldata Grund'!$D23="","", '1. Artikeldata Grund'!$D23&amp;" - "&amp;'1. Artikeldata Grund'!$E23)</f>
        <v/>
      </c>
      <c r="D23" s="523" t="str">
        <f>IF('1. Artikeldata Grund'!F23="","",'1. Artikeldata Grund'!F23)</f>
        <v/>
      </c>
      <c r="E23" s="29" t="s">
        <v>112</v>
      </c>
      <c r="F23" s="279"/>
      <c r="G23" s="26">
        <v>1</v>
      </c>
      <c r="H23" s="367" t="s">
        <v>113</v>
      </c>
      <c r="I23" s="436">
        <v>0</v>
      </c>
      <c r="J23" s="368" t="str">
        <f t="shared" si="0"/>
        <v/>
      </c>
      <c r="K23" s="368" t="str">
        <f t="shared" si="1"/>
        <v/>
      </c>
      <c r="L23" s="533" t="s">
        <v>36</v>
      </c>
      <c r="M23" s="531" t="s">
        <v>36</v>
      </c>
      <c r="N23" s="280"/>
      <c r="O23" s="363" t="s">
        <v>35</v>
      </c>
    </row>
    <row r="24" spans="1:15" s="7" customFormat="1" ht="12.75" x14ac:dyDescent="0.2">
      <c r="A24" s="104">
        <v>20</v>
      </c>
      <c r="B24" s="521">
        <f>'APH KIC KIA PC'!D24</f>
        <v>0</v>
      </c>
      <c r="C24" s="523" t="str">
        <f>IF('1. Artikeldata Grund'!$D24="","", '1. Artikeldata Grund'!$D24&amp;" - "&amp;'1. Artikeldata Grund'!$E24)</f>
        <v/>
      </c>
      <c r="D24" s="523" t="str">
        <f>IF('1. Artikeldata Grund'!F24="","",'1. Artikeldata Grund'!F24)</f>
        <v/>
      </c>
      <c r="E24" s="29" t="s">
        <v>112</v>
      </c>
      <c r="F24" s="279"/>
      <c r="G24" s="26">
        <v>1</v>
      </c>
      <c r="H24" s="367" t="s">
        <v>113</v>
      </c>
      <c r="I24" s="436">
        <v>0</v>
      </c>
      <c r="J24" s="368" t="str">
        <f t="shared" si="0"/>
        <v/>
      </c>
      <c r="K24" s="368" t="str">
        <f t="shared" si="1"/>
        <v/>
      </c>
      <c r="L24" s="533" t="s">
        <v>36</v>
      </c>
      <c r="M24" s="531" t="s">
        <v>36</v>
      </c>
      <c r="N24" s="280"/>
      <c r="O24" s="363" t="s">
        <v>35</v>
      </c>
    </row>
    <row r="25" spans="1:15" s="7" customFormat="1" ht="12.75" x14ac:dyDescent="0.2">
      <c r="A25" s="104">
        <v>21</v>
      </c>
      <c r="B25" s="521">
        <f>'APH KIC KIA PC'!D25</f>
        <v>0</v>
      </c>
      <c r="C25" s="523" t="str">
        <f>IF('1. Artikeldata Grund'!$D25="","", '1. Artikeldata Grund'!$D25&amp;" - "&amp;'1. Artikeldata Grund'!$E25)</f>
        <v/>
      </c>
      <c r="D25" s="523" t="str">
        <f>IF('1. Artikeldata Grund'!F25="","",'1. Artikeldata Grund'!F25)</f>
        <v/>
      </c>
      <c r="E25" s="29" t="s">
        <v>112</v>
      </c>
      <c r="F25" s="279"/>
      <c r="G25" s="26">
        <v>1</v>
      </c>
      <c r="H25" s="367" t="s">
        <v>113</v>
      </c>
      <c r="I25" s="436">
        <v>0</v>
      </c>
      <c r="J25" s="368" t="str">
        <f t="shared" si="0"/>
        <v/>
      </c>
      <c r="K25" s="368" t="str">
        <f t="shared" si="1"/>
        <v/>
      </c>
      <c r="L25" s="533" t="s">
        <v>36</v>
      </c>
      <c r="M25" s="531" t="s">
        <v>36</v>
      </c>
      <c r="N25" s="280"/>
      <c r="O25" s="363" t="s">
        <v>35</v>
      </c>
    </row>
    <row r="26" spans="1:15" s="7" customFormat="1" ht="12.75" x14ac:dyDescent="0.2">
      <c r="A26" s="104">
        <v>22</v>
      </c>
      <c r="B26" s="521">
        <f>'APH KIC KIA PC'!D26</f>
        <v>0</v>
      </c>
      <c r="C26" s="523" t="str">
        <f>IF('1. Artikeldata Grund'!$D26="","", '1. Artikeldata Grund'!$D26&amp;" - "&amp;'1. Artikeldata Grund'!$E26)</f>
        <v/>
      </c>
      <c r="D26" s="523" t="str">
        <f>IF('1. Artikeldata Grund'!F26="","",'1. Artikeldata Grund'!F26)</f>
        <v/>
      </c>
      <c r="E26" s="29" t="s">
        <v>112</v>
      </c>
      <c r="F26" s="279"/>
      <c r="G26" s="26">
        <v>1</v>
      </c>
      <c r="H26" s="367" t="s">
        <v>113</v>
      </c>
      <c r="I26" s="436">
        <v>0</v>
      </c>
      <c r="J26" s="368" t="str">
        <f t="shared" si="0"/>
        <v/>
      </c>
      <c r="K26" s="368" t="str">
        <f t="shared" si="1"/>
        <v/>
      </c>
      <c r="L26" s="533" t="s">
        <v>36</v>
      </c>
      <c r="M26" s="531" t="s">
        <v>36</v>
      </c>
      <c r="N26" s="280"/>
      <c r="O26" s="363" t="s">
        <v>35</v>
      </c>
    </row>
    <row r="27" spans="1:15" s="7" customFormat="1" ht="12.75" x14ac:dyDescent="0.2">
      <c r="A27" s="104">
        <v>23</v>
      </c>
      <c r="B27" s="521">
        <f>'APH KIC KIA PC'!D27</f>
        <v>0</v>
      </c>
      <c r="C27" s="523" t="str">
        <f>IF('1. Artikeldata Grund'!$D27="","", '1. Artikeldata Grund'!$D27&amp;" - "&amp;'1. Artikeldata Grund'!$E27)</f>
        <v/>
      </c>
      <c r="D27" s="523" t="str">
        <f>IF('1. Artikeldata Grund'!F27="","",'1. Artikeldata Grund'!F27)</f>
        <v/>
      </c>
      <c r="E27" s="29" t="s">
        <v>112</v>
      </c>
      <c r="F27" s="279"/>
      <c r="G27" s="26">
        <v>1</v>
      </c>
      <c r="H27" s="367" t="s">
        <v>113</v>
      </c>
      <c r="I27" s="436">
        <v>0</v>
      </c>
      <c r="J27" s="368" t="str">
        <f t="shared" si="0"/>
        <v/>
      </c>
      <c r="K27" s="368" t="str">
        <f t="shared" si="1"/>
        <v/>
      </c>
      <c r="L27" s="533" t="s">
        <v>36</v>
      </c>
      <c r="M27" s="531" t="s">
        <v>36</v>
      </c>
      <c r="N27" s="280"/>
      <c r="O27" s="363" t="s">
        <v>35</v>
      </c>
    </row>
    <row r="28" spans="1:15" s="7" customFormat="1" ht="12.75" x14ac:dyDescent="0.2">
      <c r="A28" s="104">
        <v>24</v>
      </c>
      <c r="B28" s="521">
        <f>'APH KIC KIA PC'!D28</f>
        <v>0</v>
      </c>
      <c r="C28" s="523" t="str">
        <f>IF('1. Artikeldata Grund'!$D28="","", '1. Artikeldata Grund'!$D28&amp;" - "&amp;'1. Artikeldata Grund'!$E28)</f>
        <v/>
      </c>
      <c r="D28" s="523" t="str">
        <f>IF('1. Artikeldata Grund'!F28="","",'1. Artikeldata Grund'!F28)</f>
        <v/>
      </c>
      <c r="E28" s="29" t="s">
        <v>112</v>
      </c>
      <c r="F28" s="279"/>
      <c r="G28" s="26">
        <v>1</v>
      </c>
      <c r="H28" s="367" t="s">
        <v>113</v>
      </c>
      <c r="I28" s="436">
        <v>0</v>
      </c>
      <c r="J28" s="368" t="str">
        <f t="shared" si="0"/>
        <v/>
      </c>
      <c r="K28" s="368" t="str">
        <f t="shared" si="1"/>
        <v/>
      </c>
      <c r="L28" s="533" t="s">
        <v>36</v>
      </c>
      <c r="M28" s="531" t="s">
        <v>36</v>
      </c>
      <c r="N28" s="280"/>
      <c r="O28" s="363" t="s">
        <v>35</v>
      </c>
    </row>
    <row r="29" spans="1:15" s="7" customFormat="1" ht="12.75" x14ac:dyDescent="0.2">
      <c r="A29" s="104">
        <v>25</v>
      </c>
      <c r="B29" s="521">
        <f>'APH KIC KIA PC'!D29</f>
        <v>0</v>
      </c>
      <c r="C29" s="523" t="str">
        <f>IF('1. Artikeldata Grund'!$D29="","", '1. Artikeldata Grund'!$D29&amp;" - "&amp;'1. Artikeldata Grund'!$E29)</f>
        <v/>
      </c>
      <c r="D29" s="523" t="str">
        <f>IF('1. Artikeldata Grund'!F29="","",'1. Artikeldata Grund'!F29)</f>
        <v/>
      </c>
      <c r="E29" s="29" t="s">
        <v>112</v>
      </c>
      <c r="F29" s="279"/>
      <c r="G29" s="26">
        <v>1</v>
      </c>
      <c r="H29" s="367" t="s">
        <v>113</v>
      </c>
      <c r="I29" s="436">
        <v>0</v>
      </c>
      <c r="J29" s="368" t="str">
        <f t="shared" si="0"/>
        <v/>
      </c>
      <c r="K29" s="368" t="str">
        <f t="shared" si="1"/>
        <v/>
      </c>
      <c r="L29" s="533" t="s">
        <v>36</v>
      </c>
      <c r="M29" s="531" t="s">
        <v>36</v>
      </c>
      <c r="N29" s="280"/>
      <c r="O29" s="363" t="s">
        <v>35</v>
      </c>
    </row>
    <row r="30" spans="1:15" s="7" customFormat="1" ht="12.75" x14ac:dyDescent="0.2">
      <c r="A30" s="104">
        <v>26</v>
      </c>
      <c r="B30" s="521">
        <f>'APH KIC KIA PC'!D30</f>
        <v>0</v>
      </c>
      <c r="C30" s="523" t="str">
        <f>IF('1. Artikeldata Grund'!$D30="","", '1. Artikeldata Grund'!$D30&amp;" - "&amp;'1. Artikeldata Grund'!$E30)</f>
        <v/>
      </c>
      <c r="D30" s="523" t="str">
        <f>IF('1. Artikeldata Grund'!F30="","",'1. Artikeldata Grund'!F30)</f>
        <v/>
      </c>
      <c r="E30" s="29" t="s">
        <v>112</v>
      </c>
      <c r="F30" s="279"/>
      <c r="G30" s="26">
        <v>1</v>
      </c>
      <c r="H30" s="367" t="s">
        <v>113</v>
      </c>
      <c r="I30" s="436">
        <v>0</v>
      </c>
      <c r="J30" s="368" t="str">
        <f t="shared" si="0"/>
        <v/>
      </c>
      <c r="K30" s="368" t="str">
        <f t="shared" si="1"/>
        <v/>
      </c>
      <c r="L30" s="533" t="s">
        <v>36</v>
      </c>
      <c r="M30" s="531" t="s">
        <v>36</v>
      </c>
      <c r="N30" s="280"/>
      <c r="O30" s="363" t="s">
        <v>35</v>
      </c>
    </row>
    <row r="31" spans="1:15" s="7" customFormat="1" ht="12.75" x14ac:dyDescent="0.2">
      <c r="A31" s="104">
        <v>27</v>
      </c>
      <c r="B31" s="521">
        <f>'APH KIC KIA PC'!D31</f>
        <v>0</v>
      </c>
      <c r="C31" s="523" t="str">
        <f>IF('1. Artikeldata Grund'!$D31="","", '1. Artikeldata Grund'!$D31&amp;" - "&amp;'1. Artikeldata Grund'!$E31)</f>
        <v/>
      </c>
      <c r="D31" s="523" t="str">
        <f>IF('1. Artikeldata Grund'!F31="","",'1. Artikeldata Grund'!F31)</f>
        <v/>
      </c>
      <c r="E31" s="29" t="s">
        <v>112</v>
      </c>
      <c r="F31" s="279"/>
      <c r="G31" s="26">
        <v>1</v>
      </c>
      <c r="H31" s="367" t="s">
        <v>113</v>
      </c>
      <c r="I31" s="436">
        <v>0</v>
      </c>
      <c r="J31" s="368" t="str">
        <f t="shared" si="0"/>
        <v/>
      </c>
      <c r="K31" s="368" t="str">
        <f t="shared" si="1"/>
        <v/>
      </c>
      <c r="L31" s="533" t="s">
        <v>36</v>
      </c>
      <c r="M31" s="531" t="s">
        <v>36</v>
      </c>
      <c r="N31" s="280"/>
      <c r="O31" s="363" t="s">
        <v>35</v>
      </c>
    </row>
    <row r="32" spans="1:15" s="7" customFormat="1" ht="12.75" x14ac:dyDescent="0.2">
      <c r="A32" s="104">
        <v>28</v>
      </c>
      <c r="B32" s="521">
        <f>'APH KIC KIA PC'!D32</f>
        <v>0</v>
      </c>
      <c r="C32" s="523" t="str">
        <f>IF('1. Artikeldata Grund'!$D32="","", '1. Artikeldata Grund'!$D32&amp;" - "&amp;'1. Artikeldata Grund'!$E32)</f>
        <v/>
      </c>
      <c r="D32" s="523" t="str">
        <f>IF('1. Artikeldata Grund'!F32="","",'1. Artikeldata Grund'!F32)</f>
        <v/>
      </c>
      <c r="E32" s="29" t="s">
        <v>112</v>
      </c>
      <c r="F32" s="279"/>
      <c r="G32" s="26">
        <v>1</v>
      </c>
      <c r="H32" s="367" t="s">
        <v>113</v>
      </c>
      <c r="I32" s="436">
        <v>0</v>
      </c>
      <c r="J32" s="368" t="str">
        <f t="shared" si="0"/>
        <v/>
      </c>
      <c r="K32" s="368" t="str">
        <f t="shared" si="1"/>
        <v/>
      </c>
      <c r="L32" s="533" t="s">
        <v>36</v>
      </c>
      <c r="M32" s="531" t="s">
        <v>36</v>
      </c>
      <c r="N32" s="280"/>
      <c r="O32" s="363" t="s">
        <v>35</v>
      </c>
    </row>
    <row r="33" spans="1:15" s="7" customFormat="1" ht="12.75" x14ac:dyDescent="0.2">
      <c r="A33" s="104">
        <v>29</v>
      </c>
      <c r="B33" s="521">
        <f>'APH KIC KIA PC'!D33</f>
        <v>0</v>
      </c>
      <c r="C33" s="523" t="str">
        <f>IF('1. Artikeldata Grund'!$D33="","", '1. Artikeldata Grund'!$D33&amp;" - "&amp;'1. Artikeldata Grund'!$E33)</f>
        <v/>
      </c>
      <c r="D33" s="523" t="str">
        <f>IF('1. Artikeldata Grund'!F33="","",'1. Artikeldata Grund'!F33)</f>
        <v/>
      </c>
      <c r="E33" s="29" t="s">
        <v>112</v>
      </c>
      <c r="F33" s="279"/>
      <c r="G33" s="26">
        <v>1</v>
      </c>
      <c r="H33" s="367" t="s">
        <v>113</v>
      </c>
      <c r="I33" s="436">
        <v>0</v>
      </c>
      <c r="J33" s="368" t="str">
        <f t="shared" si="0"/>
        <v/>
      </c>
      <c r="K33" s="368" t="str">
        <f t="shared" si="1"/>
        <v/>
      </c>
      <c r="L33" s="533" t="s">
        <v>36</v>
      </c>
      <c r="M33" s="531" t="s">
        <v>36</v>
      </c>
      <c r="N33" s="280"/>
      <c r="O33" s="363" t="s">
        <v>35</v>
      </c>
    </row>
    <row r="34" spans="1:15" s="7" customFormat="1" ht="12.75" x14ac:dyDescent="0.2">
      <c r="A34" s="104">
        <v>30</v>
      </c>
      <c r="B34" s="521">
        <f>'APH KIC KIA PC'!D34</f>
        <v>0</v>
      </c>
      <c r="C34" s="523" t="str">
        <f>IF('1. Artikeldata Grund'!$D34="","", '1. Artikeldata Grund'!$D34&amp;" - "&amp;'1. Artikeldata Grund'!$E34)</f>
        <v/>
      </c>
      <c r="D34" s="523" t="str">
        <f>IF('1. Artikeldata Grund'!F34="","",'1. Artikeldata Grund'!F34)</f>
        <v/>
      </c>
      <c r="E34" s="29" t="s">
        <v>112</v>
      </c>
      <c r="F34" s="279"/>
      <c r="G34" s="26">
        <v>1</v>
      </c>
      <c r="H34" s="367" t="s">
        <v>113</v>
      </c>
      <c r="I34" s="436">
        <v>0</v>
      </c>
      <c r="J34" s="368" t="str">
        <f t="shared" si="0"/>
        <v/>
      </c>
      <c r="K34" s="368" t="str">
        <f t="shared" si="1"/>
        <v/>
      </c>
      <c r="L34" s="533" t="s">
        <v>36</v>
      </c>
      <c r="M34" s="531" t="s">
        <v>36</v>
      </c>
      <c r="N34" s="280"/>
      <c r="O34" s="363" t="s">
        <v>35</v>
      </c>
    </row>
    <row r="35" spans="1:15" s="7" customFormat="1" ht="12.75" x14ac:dyDescent="0.2">
      <c r="A35" s="104">
        <v>31</v>
      </c>
      <c r="B35" s="521">
        <f>'APH KIC KIA PC'!D35</f>
        <v>0</v>
      </c>
      <c r="C35" s="523" t="str">
        <f>IF('1. Artikeldata Grund'!$D35="","", '1. Artikeldata Grund'!$D35&amp;" - "&amp;'1. Artikeldata Grund'!$E35)</f>
        <v/>
      </c>
      <c r="D35" s="523" t="str">
        <f>IF('1. Artikeldata Grund'!F35="","",'1. Artikeldata Grund'!F35)</f>
        <v/>
      </c>
      <c r="E35" s="29" t="s">
        <v>112</v>
      </c>
      <c r="F35" s="279"/>
      <c r="G35" s="26">
        <v>1</v>
      </c>
      <c r="H35" s="367" t="s">
        <v>113</v>
      </c>
      <c r="I35" s="436">
        <v>0</v>
      </c>
      <c r="J35" s="368" t="str">
        <f t="shared" si="0"/>
        <v/>
      </c>
      <c r="K35" s="368" t="str">
        <f t="shared" si="1"/>
        <v/>
      </c>
      <c r="L35" s="533" t="s">
        <v>36</v>
      </c>
      <c r="M35" s="531" t="s">
        <v>36</v>
      </c>
      <c r="N35" s="280"/>
      <c r="O35" s="363" t="s">
        <v>35</v>
      </c>
    </row>
    <row r="36" spans="1:15" s="7" customFormat="1" ht="12.75" x14ac:dyDescent="0.2">
      <c r="A36" s="104">
        <v>32</v>
      </c>
      <c r="B36" s="521">
        <f>'APH KIC KIA PC'!D36</f>
        <v>0</v>
      </c>
      <c r="C36" s="523" t="str">
        <f>IF('1. Artikeldata Grund'!$D36="","", '1. Artikeldata Grund'!$D36&amp;" - "&amp;'1. Artikeldata Grund'!$E36)</f>
        <v/>
      </c>
      <c r="D36" s="523" t="str">
        <f>IF('1. Artikeldata Grund'!F36="","",'1. Artikeldata Grund'!F36)</f>
        <v/>
      </c>
      <c r="E36" s="29" t="s">
        <v>112</v>
      </c>
      <c r="F36" s="279"/>
      <c r="G36" s="26">
        <v>1</v>
      </c>
      <c r="H36" s="367" t="s">
        <v>113</v>
      </c>
      <c r="I36" s="436">
        <v>0</v>
      </c>
      <c r="J36" s="368" t="str">
        <f t="shared" si="0"/>
        <v/>
      </c>
      <c r="K36" s="368" t="str">
        <f t="shared" si="1"/>
        <v/>
      </c>
      <c r="L36" s="533" t="s">
        <v>36</v>
      </c>
      <c r="M36" s="531" t="s">
        <v>36</v>
      </c>
      <c r="N36" s="280"/>
      <c r="O36" s="363" t="s">
        <v>35</v>
      </c>
    </row>
    <row r="37" spans="1:15" s="7" customFormat="1" ht="12.75" x14ac:dyDescent="0.2">
      <c r="A37" s="104">
        <v>33</v>
      </c>
      <c r="B37" s="521">
        <f>'APH KIC KIA PC'!D37</f>
        <v>0</v>
      </c>
      <c r="C37" s="523" t="str">
        <f>IF('1. Artikeldata Grund'!$D37="","", '1. Artikeldata Grund'!$D37&amp;" - "&amp;'1. Artikeldata Grund'!$E37)</f>
        <v/>
      </c>
      <c r="D37" s="523" t="str">
        <f>IF('1. Artikeldata Grund'!F37="","",'1. Artikeldata Grund'!F37)</f>
        <v/>
      </c>
      <c r="E37" s="29" t="s">
        <v>112</v>
      </c>
      <c r="F37" s="279"/>
      <c r="G37" s="26">
        <v>1</v>
      </c>
      <c r="H37" s="367" t="s">
        <v>113</v>
      </c>
      <c r="I37" s="436">
        <v>0</v>
      </c>
      <c r="J37" s="368" t="str">
        <f t="shared" ref="J37:J68" si="2">IF(C37="","",ROUND(F37-(F37*I37),2))</f>
        <v/>
      </c>
      <c r="K37" s="368" t="str">
        <f t="shared" ref="K37:K68" si="3">IF(C37="","",G37*J37)</f>
        <v/>
      </c>
      <c r="L37" s="533" t="s">
        <v>36</v>
      </c>
      <c r="M37" s="531" t="s">
        <v>36</v>
      </c>
      <c r="N37" s="280"/>
      <c r="O37" s="363" t="s">
        <v>35</v>
      </c>
    </row>
    <row r="38" spans="1:15" s="7" customFormat="1" ht="12.75" x14ac:dyDescent="0.2">
      <c r="A38" s="104">
        <v>34</v>
      </c>
      <c r="B38" s="521">
        <f>'APH KIC KIA PC'!D38</f>
        <v>0</v>
      </c>
      <c r="C38" s="523" t="str">
        <f>IF('1. Artikeldata Grund'!$D38="","", '1. Artikeldata Grund'!$D38&amp;" - "&amp;'1. Artikeldata Grund'!$E38)</f>
        <v/>
      </c>
      <c r="D38" s="523" t="str">
        <f>IF('1. Artikeldata Grund'!F38="","",'1. Artikeldata Grund'!F38)</f>
        <v/>
      </c>
      <c r="E38" s="29" t="s">
        <v>112</v>
      </c>
      <c r="F38" s="279"/>
      <c r="G38" s="26">
        <v>1</v>
      </c>
      <c r="H38" s="367" t="s">
        <v>113</v>
      </c>
      <c r="I38" s="436">
        <v>0</v>
      </c>
      <c r="J38" s="368" t="str">
        <f t="shared" si="2"/>
        <v/>
      </c>
      <c r="K38" s="368" t="str">
        <f t="shared" si="3"/>
        <v/>
      </c>
      <c r="L38" s="533" t="s">
        <v>36</v>
      </c>
      <c r="M38" s="531" t="s">
        <v>36</v>
      </c>
      <c r="N38" s="280"/>
      <c r="O38" s="363" t="s">
        <v>35</v>
      </c>
    </row>
    <row r="39" spans="1:15" s="7" customFormat="1" ht="12.75" x14ac:dyDescent="0.2">
      <c r="A39" s="104">
        <v>35</v>
      </c>
      <c r="B39" s="521">
        <f>'APH KIC KIA PC'!D39</f>
        <v>0</v>
      </c>
      <c r="C39" s="523" t="str">
        <f>IF('1. Artikeldata Grund'!$D39="","", '1. Artikeldata Grund'!$D39&amp;" - "&amp;'1. Artikeldata Grund'!$E39)</f>
        <v/>
      </c>
      <c r="D39" s="523" t="str">
        <f>IF('1. Artikeldata Grund'!F39="","",'1. Artikeldata Grund'!F39)</f>
        <v/>
      </c>
      <c r="E39" s="29" t="s">
        <v>112</v>
      </c>
      <c r="F39" s="279"/>
      <c r="G39" s="26">
        <v>1</v>
      </c>
      <c r="H39" s="367" t="s">
        <v>113</v>
      </c>
      <c r="I39" s="436">
        <v>0</v>
      </c>
      <c r="J39" s="368" t="str">
        <f t="shared" si="2"/>
        <v/>
      </c>
      <c r="K39" s="368" t="str">
        <f t="shared" si="3"/>
        <v/>
      </c>
      <c r="L39" s="533" t="s">
        <v>36</v>
      </c>
      <c r="M39" s="531" t="s">
        <v>36</v>
      </c>
      <c r="N39" s="280"/>
      <c r="O39" s="363" t="s">
        <v>35</v>
      </c>
    </row>
    <row r="40" spans="1:15" s="7" customFormat="1" ht="12.75" x14ac:dyDescent="0.2">
      <c r="A40" s="104">
        <v>36</v>
      </c>
      <c r="B40" s="521">
        <f>'APH KIC KIA PC'!D40</f>
        <v>0</v>
      </c>
      <c r="C40" s="523" t="str">
        <f>IF('1. Artikeldata Grund'!$D40="","", '1. Artikeldata Grund'!$D40&amp;" - "&amp;'1. Artikeldata Grund'!$E40)</f>
        <v/>
      </c>
      <c r="D40" s="523" t="str">
        <f>IF('1. Artikeldata Grund'!F40="","",'1. Artikeldata Grund'!F40)</f>
        <v/>
      </c>
      <c r="E40" s="29" t="s">
        <v>112</v>
      </c>
      <c r="F40" s="279"/>
      <c r="G40" s="26">
        <v>1</v>
      </c>
      <c r="H40" s="367" t="s">
        <v>113</v>
      </c>
      <c r="I40" s="436">
        <v>0</v>
      </c>
      <c r="J40" s="368" t="str">
        <f t="shared" si="2"/>
        <v/>
      </c>
      <c r="K40" s="368" t="str">
        <f t="shared" si="3"/>
        <v/>
      </c>
      <c r="L40" s="533" t="s">
        <v>36</v>
      </c>
      <c r="M40" s="531" t="s">
        <v>36</v>
      </c>
      <c r="N40" s="280"/>
      <c r="O40" s="363" t="s">
        <v>35</v>
      </c>
    </row>
    <row r="41" spans="1:15" s="7" customFormat="1" ht="12.75" x14ac:dyDescent="0.2">
      <c r="A41" s="104">
        <v>37</v>
      </c>
      <c r="B41" s="521">
        <f>'APH KIC KIA PC'!D41</f>
        <v>0</v>
      </c>
      <c r="C41" s="523" t="str">
        <f>IF('1. Artikeldata Grund'!$D41="","", '1. Artikeldata Grund'!$D41&amp;" - "&amp;'1. Artikeldata Grund'!$E41)</f>
        <v/>
      </c>
      <c r="D41" s="523" t="str">
        <f>IF('1. Artikeldata Grund'!F41="","",'1. Artikeldata Grund'!F41)</f>
        <v/>
      </c>
      <c r="E41" s="29" t="s">
        <v>112</v>
      </c>
      <c r="F41" s="279"/>
      <c r="G41" s="26">
        <v>1</v>
      </c>
      <c r="H41" s="367" t="s">
        <v>113</v>
      </c>
      <c r="I41" s="436">
        <v>0</v>
      </c>
      <c r="J41" s="368" t="str">
        <f t="shared" si="2"/>
        <v/>
      </c>
      <c r="K41" s="368" t="str">
        <f t="shared" si="3"/>
        <v/>
      </c>
      <c r="L41" s="533" t="s">
        <v>36</v>
      </c>
      <c r="M41" s="531" t="s">
        <v>36</v>
      </c>
      <c r="N41" s="280"/>
      <c r="O41" s="363" t="s">
        <v>35</v>
      </c>
    </row>
    <row r="42" spans="1:15" s="7" customFormat="1" ht="12.75" x14ac:dyDescent="0.2">
      <c r="A42" s="104">
        <v>38</v>
      </c>
      <c r="B42" s="521">
        <f>'APH KIC KIA PC'!D42</f>
        <v>0</v>
      </c>
      <c r="C42" s="523" t="str">
        <f>IF('1. Artikeldata Grund'!$D42="","", '1. Artikeldata Grund'!$D42&amp;" - "&amp;'1. Artikeldata Grund'!$E42)</f>
        <v/>
      </c>
      <c r="D42" s="523" t="str">
        <f>IF('1. Artikeldata Grund'!F42="","",'1. Artikeldata Grund'!F42)</f>
        <v/>
      </c>
      <c r="E42" s="29" t="s">
        <v>112</v>
      </c>
      <c r="F42" s="279"/>
      <c r="G42" s="26">
        <v>1</v>
      </c>
      <c r="H42" s="367" t="s">
        <v>113</v>
      </c>
      <c r="I42" s="436">
        <v>0</v>
      </c>
      <c r="J42" s="368" t="str">
        <f t="shared" si="2"/>
        <v/>
      </c>
      <c r="K42" s="368" t="str">
        <f t="shared" si="3"/>
        <v/>
      </c>
      <c r="L42" s="533" t="s">
        <v>36</v>
      </c>
      <c r="M42" s="531" t="s">
        <v>36</v>
      </c>
      <c r="N42" s="280"/>
      <c r="O42" s="363" t="s">
        <v>35</v>
      </c>
    </row>
    <row r="43" spans="1:15" s="7" customFormat="1" ht="12.75" x14ac:dyDescent="0.2">
      <c r="A43" s="104">
        <v>39</v>
      </c>
      <c r="B43" s="521">
        <f>'APH KIC KIA PC'!D43</f>
        <v>0</v>
      </c>
      <c r="C43" s="523" t="str">
        <f>IF('1. Artikeldata Grund'!$D43="","", '1. Artikeldata Grund'!$D43&amp;" - "&amp;'1. Artikeldata Grund'!$E43)</f>
        <v/>
      </c>
      <c r="D43" s="523" t="str">
        <f>IF('1. Artikeldata Grund'!F43="","",'1. Artikeldata Grund'!F43)</f>
        <v/>
      </c>
      <c r="E43" s="29" t="s">
        <v>112</v>
      </c>
      <c r="F43" s="279"/>
      <c r="G43" s="26">
        <v>1</v>
      </c>
      <c r="H43" s="367" t="s">
        <v>113</v>
      </c>
      <c r="I43" s="436">
        <v>0</v>
      </c>
      <c r="J43" s="368" t="str">
        <f t="shared" si="2"/>
        <v/>
      </c>
      <c r="K43" s="368" t="str">
        <f t="shared" si="3"/>
        <v/>
      </c>
      <c r="L43" s="533" t="s">
        <v>36</v>
      </c>
      <c r="M43" s="531" t="s">
        <v>36</v>
      </c>
      <c r="N43" s="280"/>
      <c r="O43" s="363" t="s">
        <v>35</v>
      </c>
    </row>
    <row r="44" spans="1:15" s="7" customFormat="1" ht="12.75" x14ac:dyDescent="0.2">
      <c r="A44" s="104">
        <v>40</v>
      </c>
      <c r="B44" s="521">
        <f>'APH KIC KIA PC'!D44</f>
        <v>0</v>
      </c>
      <c r="C44" s="523" t="str">
        <f>IF('1. Artikeldata Grund'!$D44="","", '1. Artikeldata Grund'!$D44&amp;" - "&amp;'1. Artikeldata Grund'!$E44)</f>
        <v/>
      </c>
      <c r="D44" s="523" t="str">
        <f>IF('1. Artikeldata Grund'!F44="","",'1. Artikeldata Grund'!F44)</f>
        <v/>
      </c>
      <c r="E44" s="29" t="s">
        <v>112</v>
      </c>
      <c r="F44" s="279"/>
      <c r="G44" s="26">
        <v>1</v>
      </c>
      <c r="H44" s="367" t="s">
        <v>113</v>
      </c>
      <c r="I44" s="436">
        <v>0</v>
      </c>
      <c r="J44" s="368" t="str">
        <f t="shared" si="2"/>
        <v/>
      </c>
      <c r="K44" s="368" t="str">
        <f t="shared" si="3"/>
        <v/>
      </c>
      <c r="L44" s="533" t="s">
        <v>36</v>
      </c>
      <c r="M44" s="531" t="s">
        <v>36</v>
      </c>
      <c r="N44" s="280"/>
      <c r="O44" s="363" t="s">
        <v>35</v>
      </c>
    </row>
    <row r="45" spans="1:15" s="7" customFormat="1" ht="12.75" x14ac:dyDescent="0.2">
      <c r="A45" s="104">
        <v>41</v>
      </c>
      <c r="B45" s="521">
        <f>'APH KIC KIA PC'!D45</f>
        <v>0</v>
      </c>
      <c r="C45" s="523" t="str">
        <f>IF('1. Artikeldata Grund'!$D45="","", '1. Artikeldata Grund'!$D45&amp;" - "&amp;'1. Artikeldata Grund'!$E45)</f>
        <v/>
      </c>
      <c r="D45" s="523" t="str">
        <f>IF('1. Artikeldata Grund'!F45="","",'1. Artikeldata Grund'!F45)</f>
        <v/>
      </c>
      <c r="E45" s="29" t="s">
        <v>112</v>
      </c>
      <c r="F45" s="279"/>
      <c r="G45" s="26">
        <v>1</v>
      </c>
      <c r="H45" s="367" t="s">
        <v>113</v>
      </c>
      <c r="I45" s="436">
        <v>0</v>
      </c>
      <c r="J45" s="368" t="str">
        <f t="shared" si="2"/>
        <v/>
      </c>
      <c r="K45" s="368" t="str">
        <f t="shared" si="3"/>
        <v/>
      </c>
      <c r="L45" s="533" t="s">
        <v>36</v>
      </c>
      <c r="M45" s="531" t="s">
        <v>36</v>
      </c>
      <c r="N45" s="280"/>
      <c r="O45" s="363" t="s">
        <v>35</v>
      </c>
    </row>
    <row r="46" spans="1:15" s="7" customFormat="1" ht="12.75" x14ac:dyDescent="0.2">
      <c r="A46" s="104">
        <v>42</v>
      </c>
      <c r="B46" s="521">
        <f>'APH KIC KIA PC'!D46</f>
        <v>0</v>
      </c>
      <c r="C46" s="523" t="str">
        <f>IF('1. Artikeldata Grund'!$D46="","", '1. Artikeldata Grund'!$D46&amp;" - "&amp;'1. Artikeldata Grund'!$E46)</f>
        <v/>
      </c>
      <c r="D46" s="523" t="str">
        <f>IF('1. Artikeldata Grund'!F46="","",'1. Artikeldata Grund'!F46)</f>
        <v/>
      </c>
      <c r="E46" s="29" t="s">
        <v>112</v>
      </c>
      <c r="F46" s="279"/>
      <c r="G46" s="26">
        <v>1</v>
      </c>
      <c r="H46" s="367" t="s">
        <v>113</v>
      </c>
      <c r="I46" s="436">
        <v>0</v>
      </c>
      <c r="J46" s="368" t="str">
        <f t="shared" si="2"/>
        <v/>
      </c>
      <c r="K46" s="368" t="str">
        <f t="shared" si="3"/>
        <v/>
      </c>
      <c r="L46" s="533" t="s">
        <v>36</v>
      </c>
      <c r="M46" s="531" t="s">
        <v>36</v>
      </c>
      <c r="N46" s="280"/>
      <c r="O46" s="363" t="s">
        <v>35</v>
      </c>
    </row>
    <row r="47" spans="1:15" s="7" customFormat="1" ht="12.75" x14ac:dyDescent="0.2">
      <c r="A47" s="104">
        <v>43</v>
      </c>
      <c r="B47" s="521">
        <f>'APH KIC KIA PC'!D47</f>
        <v>0</v>
      </c>
      <c r="C47" s="523" t="str">
        <f>IF('1. Artikeldata Grund'!$D47="","", '1. Artikeldata Grund'!$D47&amp;" - "&amp;'1. Artikeldata Grund'!$E47)</f>
        <v/>
      </c>
      <c r="D47" s="523" t="str">
        <f>IF('1. Artikeldata Grund'!F47="","",'1. Artikeldata Grund'!F47)</f>
        <v/>
      </c>
      <c r="E47" s="29" t="s">
        <v>112</v>
      </c>
      <c r="F47" s="279"/>
      <c r="G47" s="26">
        <v>1</v>
      </c>
      <c r="H47" s="367" t="s">
        <v>113</v>
      </c>
      <c r="I47" s="436">
        <v>0</v>
      </c>
      <c r="J47" s="368" t="str">
        <f t="shared" si="2"/>
        <v/>
      </c>
      <c r="K47" s="368" t="str">
        <f t="shared" si="3"/>
        <v/>
      </c>
      <c r="L47" s="533" t="s">
        <v>36</v>
      </c>
      <c r="M47" s="531" t="s">
        <v>36</v>
      </c>
      <c r="N47" s="280"/>
      <c r="O47" s="363" t="s">
        <v>35</v>
      </c>
    </row>
    <row r="48" spans="1:15" s="7" customFormat="1" ht="12.75" x14ac:dyDescent="0.2">
      <c r="A48" s="104">
        <v>44</v>
      </c>
      <c r="B48" s="521">
        <f>'APH KIC KIA PC'!D48</f>
        <v>0</v>
      </c>
      <c r="C48" s="523" t="str">
        <f>IF('1. Artikeldata Grund'!$D48="","", '1. Artikeldata Grund'!$D48&amp;" - "&amp;'1. Artikeldata Grund'!$E48)</f>
        <v/>
      </c>
      <c r="D48" s="523" t="str">
        <f>IF('1. Artikeldata Grund'!F48="","",'1. Artikeldata Grund'!F48)</f>
        <v/>
      </c>
      <c r="E48" s="29" t="s">
        <v>112</v>
      </c>
      <c r="F48" s="279"/>
      <c r="G48" s="26">
        <v>1</v>
      </c>
      <c r="H48" s="367" t="s">
        <v>113</v>
      </c>
      <c r="I48" s="436">
        <v>0</v>
      </c>
      <c r="J48" s="368" t="str">
        <f t="shared" si="2"/>
        <v/>
      </c>
      <c r="K48" s="368" t="str">
        <f t="shared" si="3"/>
        <v/>
      </c>
      <c r="L48" s="533" t="s">
        <v>36</v>
      </c>
      <c r="M48" s="531" t="s">
        <v>36</v>
      </c>
      <c r="N48" s="280"/>
      <c r="O48" s="363" t="s">
        <v>35</v>
      </c>
    </row>
    <row r="49" spans="1:15" s="7" customFormat="1" ht="12.75" x14ac:dyDescent="0.2">
      <c r="A49" s="104">
        <v>45</v>
      </c>
      <c r="B49" s="521">
        <f>'APH KIC KIA PC'!D49</f>
        <v>0</v>
      </c>
      <c r="C49" s="523" t="str">
        <f>IF('1. Artikeldata Grund'!$D49="","", '1. Artikeldata Grund'!$D49&amp;" - "&amp;'1. Artikeldata Grund'!$E49)</f>
        <v/>
      </c>
      <c r="D49" s="523" t="str">
        <f>IF('1. Artikeldata Grund'!F49="","",'1. Artikeldata Grund'!F49)</f>
        <v/>
      </c>
      <c r="E49" s="29" t="s">
        <v>112</v>
      </c>
      <c r="F49" s="279"/>
      <c r="G49" s="26">
        <v>1</v>
      </c>
      <c r="H49" s="367" t="s">
        <v>113</v>
      </c>
      <c r="I49" s="436">
        <v>0</v>
      </c>
      <c r="J49" s="368" t="str">
        <f t="shared" si="2"/>
        <v/>
      </c>
      <c r="K49" s="368" t="str">
        <f t="shared" si="3"/>
        <v/>
      </c>
      <c r="L49" s="533" t="s">
        <v>36</v>
      </c>
      <c r="M49" s="531" t="s">
        <v>36</v>
      </c>
      <c r="N49" s="280"/>
      <c r="O49" s="363" t="s">
        <v>35</v>
      </c>
    </row>
    <row r="50" spans="1:15" s="7" customFormat="1" ht="12.75" x14ac:dyDescent="0.2">
      <c r="A50" s="104">
        <v>46</v>
      </c>
      <c r="B50" s="521">
        <f>'APH KIC KIA PC'!D50</f>
        <v>0</v>
      </c>
      <c r="C50" s="523" t="str">
        <f>IF('1. Artikeldata Grund'!$D50="","", '1. Artikeldata Grund'!$D50&amp;" - "&amp;'1. Artikeldata Grund'!$E50)</f>
        <v/>
      </c>
      <c r="D50" s="523" t="str">
        <f>IF('1. Artikeldata Grund'!F50="","",'1. Artikeldata Grund'!F50)</f>
        <v/>
      </c>
      <c r="E50" s="29" t="s">
        <v>112</v>
      </c>
      <c r="F50" s="279"/>
      <c r="G50" s="26">
        <v>1</v>
      </c>
      <c r="H50" s="367" t="s">
        <v>113</v>
      </c>
      <c r="I50" s="436">
        <v>0</v>
      </c>
      <c r="J50" s="368" t="str">
        <f t="shared" si="2"/>
        <v/>
      </c>
      <c r="K50" s="368" t="str">
        <f t="shared" si="3"/>
        <v/>
      </c>
      <c r="L50" s="533" t="s">
        <v>36</v>
      </c>
      <c r="M50" s="531" t="s">
        <v>36</v>
      </c>
      <c r="N50" s="280"/>
      <c r="O50" s="363" t="s">
        <v>35</v>
      </c>
    </row>
    <row r="51" spans="1:15" s="7" customFormat="1" ht="12.75" x14ac:dyDescent="0.2">
      <c r="A51" s="104">
        <v>47</v>
      </c>
      <c r="B51" s="521">
        <f>'APH KIC KIA PC'!D51</f>
        <v>0</v>
      </c>
      <c r="C51" s="523" t="str">
        <f>IF('1. Artikeldata Grund'!$D51="","", '1. Artikeldata Grund'!$D51&amp;" - "&amp;'1. Artikeldata Grund'!$E51)</f>
        <v/>
      </c>
      <c r="D51" s="523" t="str">
        <f>IF('1. Artikeldata Grund'!F51="","",'1. Artikeldata Grund'!F51)</f>
        <v/>
      </c>
      <c r="E51" s="29" t="s">
        <v>112</v>
      </c>
      <c r="F51" s="279"/>
      <c r="G51" s="26">
        <v>1</v>
      </c>
      <c r="H51" s="367" t="s">
        <v>113</v>
      </c>
      <c r="I51" s="436">
        <v>0</v>
      </c>
      <c r="J51" s="368" t="str">
        <f t="shared" si="2"/>
        <v/>
      </c>
      <c r="K51" s="368" t="str">
        <f t="shared" si="3"/>
        <v/>
      </c>
      <c r="L51" s="533" t="s">
        <v>36</v>
      </c>
      <c r="M51" s="531" t="s">
        <v>36</v>
      </c>
      <c r="N51" s="280"/>
      <c r="O51" s="363" t="s">
        <v>35</v>
      </c>
    </row>
    <row r="52" spans="1:15" s="7" customFormat="1" ht="12.75" x14ac:dyDescent="0.2">
      <c r="A52" s="104">
        <v>48</v>
      </c>
      <c r="B52" s="521">
        <f>'APH KIC KIA PC'!D52</f>
        <v>0</v>
      </c>
      <c r="C52" s="523" t="str">
        <f>IF('1. Artikeldata Grund'!$D52="","", '1. Artikeldata Grund'!$D52&amp;" - "&amp;'1. Artikeldata Grund'!$E52)</f>
        <v/>
      </c>
      <c r="D52" s="523" t="str">
        <f>IF('1. Artikeldata Grund'!F52="","",'1. Artikeldata Grund'!F52)</f>
        <v/>
      </c>
      <c r="E52" s="29" t="s">
        <v>112</v>
      </c>
      <c r="F52" s="279"/>
      <c r="G52" s="26">
        <v>1</v>
      </c>
      <c r="H52" s="367" t="s">
        <v>113</v>
      </c>
      <c r="I52" s="436">
        <v>0</v>
      </c>
      <c r="J52" s="368" t="str">
        <f t="shared" si="2"/>
        <v/>
      </c>
      <c r="K52" s="368" t="str">
        <f t="shared" si="3"/>
        <v/>
      </c>
      <c r="L52" s="533" t="s">
        <v>36</v>
      </c>
      <c r="M52" s="531" t="s">
        <v>36</v>
      </c>
      <c r="N52" s="280"/>
      <c r="O52" s="363" t="s">
        <v>35</v>
      </c>
    </row>
    <row r="53" spans="1:15" s="7" customFormat="1" ht="12.75" x14ac:dyDescent="0.2">
      <c r="A53" s="104">
        <v>49</v>
      </c>
      <c r="B53" s="521">
        <f>'APH KIC KIA PC'!D53</f>
        <v>0</v>
      </c>
      <c r="C53" s="523" t="str">
        <f>IF('1. Artikeldata Grund'!$D53="","", '1. Artikeldata Grund'!$D53&amp;" - "&amp;'1. Artikeldata Grund'!$E53)</f>
        <v/>
      </c>
      <c r="D53" s="523" t="str">
        <f>IF('1. Artikeldata Grund'!F53="","",'1. Artikeldata Grund'!F53)</f>
        <v/>
      </c>
      <c r="E53" s="29" t="s">
        <v>112</v>
      </c>
      <c r="F53" s="279"/>
      <c r="G53" s="26">
        <v>1</v>
      </c>
      <c r="H53" s="367" t="s">
        <v>113</v>
      </c>
      <c r="I53" s="436">
        <v>0</v>
      </c>
      <c r="J53" s="368" t="str">
        <f t="shared" si="2"/>
        <v/>
      </c>
      <c r="K53" s="368" t="str">
        <f t="shared" si="3"/>
        <v/>
      </c>
      <c r="L53" s="533" t="s">
        <v>36</v>
      </c>
      <c r="M53" s="531" t="s">
        <v>36</v>
      </c>
      <c r="N53" s="280"/>
      <c r="O53" s="363" t="s">
        <v>35</v>
      </c>
    </row>
    <row r="54" spans="1:15" s="7" customFormat="1" ht="12.75" x14ac:dyDescent="0.2">
      <c r="A54" s="104">
        <v>50</v>
      </c>
      <c r="B54" s="521">
        <f>'APH KIC KIA PC'!D54</f>
        <v>0</v>
      </c>
      <c r="C54" s="523" t="str">
        <f>IF('1. Artikeldata Grund'!$D54="","", '1. Artikeldata Grund'!$D54&amp;" - "&amp;'1. Artikeldata Grund'!$E54)</f>
        <v/>
      </c>
      <c r="D54" s="523" t="str">
        <f>IF('1. Artikeldata Grund'!F54="","",'1. Artikeldata Grund'!F54)</f>
        <v/>
      </c>
      <c r="E54" s="29" t="s">
        <v>112</v>
      </c>
      <c r="F54" s="279"/>
      <c r="G54" s="26">
        <v>1</v>
      </c>
      <c r="H54" s="367" t="s">
        <v>113</v>
      </c>
      <c r="I54" s="436">
        <v>0</v>
      </c>
      <c r="J54" s="368" t="str">
        <f t="shared" si="2"/>
        <v/>
      </c>
      <c r="K54" s="368" t="str">
        <f t="shared" si="3"/>
        <v/>
      </c>
      <c r="L54" s="533" t="s">
        <v>36</v>
      </c>
      <c r="M54" s="531" t="s">
        <v>36</v>
      </c>
      <c r="N54" s="280"/>
      <c r="O54" s="363" t="s">
        <v>35</v>
      </c>
    </row>
    <row r="55" spans="1:15" s="7" customFormat="1" ht="12.75" x14ac:dyDescent="0.2">
      <c r="A55" s="104">
        <v>51</v>
      </c>
      <c r="B55" s="521">
        <f>'APH KIC KIA PC'!D55</f>
        <v>0</v>
      </c>
      <c r="C55" s="523" t="str">
        <f>IF('1. Artikeldata Grund'!$D55="","", '1. Artikeldata Grund'!$D55&amp;" - "&amp;'1. Artikeldata Grund'!$E55)</f>
        <v/>
      </c>
      <c r="D55" s="523" t="str">
        <f>IF('1. Artikeldata Grund'!F55="","",'1. Artikeldata Grund'!F55)</f>
        <v/>
      </c>
      <c r="E55" s="29" t="s">
        <v>112</v>
      </c>
      <c r="F55" s="279"/>
      <c r="G55" s="26">
        <v>1</v>
      </c>
      <c r="H55" s="367" t="s">
        <v>113</v>
      </c>
      <c r="I55" s="436">
        <v>0</v>
      </c>
      <c r="J55" s="368" t="str">
        <f t="shared" si="2"/>
        <v/>
      </c>
      <c r="K55" s="368" t="str">
        <f t="shared" si="3"/>
        <v/>
      </c>
      <c r="L55" s="533" t="s">
        <v>36</v>
      </c>
      <c r="M55" s="531" t="s">
        <v>36</v>
      </c>
      <c r="N55" s="280"/>
      <c r="O55" s="363" t="s">
        <v>35</v>
      </c>
    </row>
    <row r="56" spans="1:15" s="7" customFormat="1" ht="12.75" x14ac:dyDescent="0.2">
      <c r="A56" s="104">
        <v>52</v>
      </c>
      <c r="B56" s="521">
        <f>'APH KIC KIA PC'!D56</f>
        <v>0</v>
      </c>
      <c r="C56" s="523" t="str">
        <f>IF('1. Artikeldata Grund'!$D56="","", '1. Artikeldata Grund'!$D56&amp;" - "&amp;'1. Artikeldata Grund'!$E56)</f>
        <v/>
      </c>
      <c r="D56" s="523" t="str">
        <f>IF('1. Artikeldata Grund'!F56="","",'1. Artikeldata Grund'!F56)</f>
        <v/>
      </c>
      <c r="E56" s="29" t="s">
        <v>112</v>
      </c>
      <c r="F56" s="279"/>
      <c r="G56" s="26">
        <v>1</v>
      </c>
      <c r="H56" s="367" t="s">
        <v>113</v>
      </c>
      <c r="I56" s="436">
        <v>0</v>
      </c>
      <c r="J56" s="368" t="str">
        <f t="shared" si="2"/>
        <v/>
      </c>
      <c r="K56" s="368" t="str">
        <f t="shared" si="3"/>
        <v/>
      </c>
      <c r="L56" s="533" t="s">
        <v>36</v>
      </c>
      <c r="M56" s="531" t="s">
        <v>36</v>
      </c>
      <c r="N56" s="280"/>
      <c r="O56" s="363" t="s">
        <v>35</v>
      </c>
    </row>
    <row r="57" spans="1:15" s="7" customFormat="1" ht="12.75" x14ac:dyDescent="0.2">
      <c r="A57" s="104">
        <v>53</v>
      </c>
      <c r="B57" s="521">
        <f>'APH KIC KIA PC'!D57</f>
        <v>0</v>
      </c>
      <c r="C57" s="523" t="str">
        <f>IF('1. Artikeldata Grund'!$D57="","", '1. Artikeldata Grund'!$D57&amp;" - "&amp;'1. Artikeldata Grund'!$E57)</f>
        <v/>
      </c>
      <c r="D57" s="523" t="str">
        <f>IF('1. Artikeldata Grund'!F57="","",'1. Artikeldata Grund'!F57)</f>
        <v/>
      </c>
      <c r="E57" s="29" t="s">
        <v>112</v>
      </c>
      <c r="F57" s="279"/>
      <c r="G57" s="26">
        <v>1</v>
      </c>
      <c r="H57" s="367" t="s">
        <v>113</v>
      </c>
      <c r="I57" s="436">
        <v>0</v>
      </c>
      <c r="J57" s="368" t="str">
        <f t="shared" si="2"/>
        <v/>
      </c>
      <c r="K57" s="368" t="str">
        <f t="shared" si="3"/>
        <v/>
      </c>
      <c r="L57" s="533" t="s">
        <v>36</v>
      </c>
      <c r="M57" s="531" t="s">
        <v>36</v>
      </c>
      <c r="N57" s="280"/>
      <c r="O57" s="363" t="s">
        <v>35</v>
      </c>
    </row>
    <row r="58" spans="1:15" s="7" customFormat="1" ht="12.75" x14ac:dyDescent="0.2">
      <c r="A58" s="104">
        <v>54</v>
      </c>
      <c r="B58" s="521">
        <f>'APH KIC KIA PC'!D58</f>
        <v>0</v>
      </c>
      <c r="C58" s="523" t="str">
        <f>IF('1. Artikeldata Grund'!$D58="","", '1. Artikeldata Grund'!$D58&amp;" - "&amp;'1. Artikeldata Grund'!$E58)</f>
        <v/>
      </c>
      <c r="D58" s="523" t="str">
        <f>IF('1. Artikeldata Grund'!F58="","",'1. Artikeldata Grund'!F58)</f>
        <v/>
      </c>
      <c r="E58" s="29" t="s">
        <v>112</v>
      </c>
      <c r="F58" s="279"/>
      <c r="G58" s="26">
        <v>1</v>
      </c>
      <c r="H58" s="367" t="s">
        <v>113</v>
      </c>
      <c r="I58" s="436">
        <v>0</v>
      </c>
      <c r="J58" s="368" t="str">
        <f t="shared" si="2"/>
        <v/>
      </c>
      <c r="K58" s="368" t="str">
        <f t="shared" si="3"/>
        <v/>
      </c>
      <c r="L58" s="533" t="s">
        <v>36</v>
      </c>
      <c r="M58" s="531" t="s">
        <v>36</v>
      </c>
      <c r="N58" s="280"/>
      <c r="O58" s="363" t="s">
        <v>35</v>
      </c>
    </row>
    <row r="59" spans="1:15" s="7" customFormat="1" ht="12.75" x14ac:dyDescent="0.2">
      <c r="A59" s="104">
        <v>55</v>
      </c>
      <c r="B59" s="521">
        <f>'APH KIC KIA PC'!D59</f>
        <v>0</v>
      </c>
      <c r="C59" s="523" t="str">
        <f>IF('1. Artikeldata Grund'!$D59="","", '1. Artikeldata Grund'!$D59&amp;" - "&amp;'1. Artikeldata Grund'!$E59)</f>
        <v/>
      </c>
      <c r="D59" s="523" t="str">
        <f>IF('1. Artikeldata Grund'!F59="","",'1. Artikeldata Grund'!F59)</f>
        <v/>
      </c>
      <c r="E59" s="29" t="s">
        <v>112</v>
      </c>
      <c r="F59" s="279"/>
      <c r="G59" s="26">
        <v>1</v>
      </c>
      <c r="H59" s="367" t="s">
        <v>113</v>
      </c>
      <c r="I59" s="436">
        <v>0</v>
      </c>
      <c r="J59" s="368" t="str">
        <f t="shared" si="2"/>
        <v/>
      </c>
      <c r="K59" s="368" t="str">
        <f t="shared" si="3"/>
        <v/>
      </c>
      <c r="L59" s="533" t="s">
        <v>36</v>
      </c>
      <c r="M59" s="531" t="s">
        <v>36</v>
      </c>
      <c r="N59" s="280"/>
      <c r="O59" s="363" t="s">
        <v>35</v>
      </c>
    </row>
    <row r="60" spans="1:15" s="7" customFormat="1" ht="12.75" x14ac:dyDescent="0.2">
      <c r="A60" s="104">
        <v>56</v>
      </c>
      <c r="B60" s="521">
        <f>'APH KIC KIA PC'!D60</f>
        <v>0</v>
      </c>
      <c r="C60" s="523" t="str">
        <f>IF('1. Artikeldata Grund'!$D60="","", '1. Artikeldata Grund'!$D60&amp;" - "&amp;'1. Artikeldata Grund'!$E60)</f>
        <v/>
      </c>
      <c r="D60" s="523" t="str">
        <f>IF('1. Artikeldata Grund'!F60="","",'1. Artikeldata Grund'!F60)</f>
        <v/>
      </c>
      <c r="E60" s="29" t="s">
        <v>112</v>
      </c>
      <c r="F60" s="279"/>
      <c r="G60" s="26">
        <v>1</v>
      </c>
      <c r="H60" s="367" t="s">
        <v>113</v>
      </c>
      <c r="I60" s="436">
        <v>0</v>
      </c>
      <c r="J60" s="368" t="str">
        <f t="shared" si="2"/>
        <v/>
      </c>
      <c r="K60" s="368" t="str">
        <f t="shared" si="3"/>
        <v/>
      </c>
      <c r="L60" s="533" t="s">
        <v>36</v>
      </c>
      <c r="M60" s="531" t="s">
        <v>36</v>
      </c>
      <c r="N60" s="280"/>
      <c r="O60" s="363" t="s">
        <v>35</v>
      </c>
    </row>
    <row r="61" spans="1:15" s="7" customFormat="1" ht="12.75" x14ac:dyDescent="0.2">
      <c r="A61" s="104">
        <v>57</v>
      </c>
      <c r="B61" s="521">
        <f>'APH KIC KIA PC'!D61</f>
        <v>0</v>
      </c>
      <c r="C61" s="523" t="str">
        <f>IF('1. Artikeldata Grund'!$D61="","", '1. Artikeldata Grund'!$D61&amp;" - "&amp;'1. Artikeldata Grund'!$E61)</f>
        <v/>
      </c>
      <c r="D61" s="523" t="str">
        <f>IF('1. Artikeldata Grund'!F61="","",'1. Artikeldata Grund'!F61)</f>
        <v/>
      </c>
      <c r="E61" s="29" t="s">
        <v>112</v>
      </c>
      <c r="F61" s="279"/>
      <c r="G61" s="26">
        <v>1</v>
      </c>
      <c r="H61" s="367" t="s">
        <v>113</v>
      </c>
      <c r="I61" s="436">
        <v>0</v>
      </c>
      <c r="J61" s="368" t="str">
        <f t="shared" si="2"/>
        <v/>
      </c>
      <c r="K61" s="368" t="str">
        <f t="shared" si="3"/>
        <v/>
      </c>
      <c r="L61" s="533" t="s">
        <v>36</v>
      </c>
      <c r="M61" s="531" t="s">
        <v>36</v>
      </c>
      <c r="N61" s="280"/>
      <c r="O61" s="363" t="s">
        <v>35</v>
      </c>
    </row>
    <row r="62" spans="1:15" s="7" customFormat="1" ht="12.75" x14ac:dyDescent="0.2">
      <c r="A62" s="104">
        <v>58</v>
      </c>
      <c r="B62" s="521">
        <f>'APH KIC KIA PC'!D62</f>
        <v>0</v>
      </c>
      <c r="C62" s="523" t="str">
        <f>IF('1. Artikeldata Grund'!$D62="","", '1. Artikeldata Grund'!$D62&amp;" - "&amp;'1. Artikeldata Grund'!$E62)</f>
        <v/>
      </c>
      <c r="D62" s="523" t="str">
        <f>IF('1. Artikeldata Grund'!F62="","",'1. Artikeldata Grund'!F62)</f>
        <v/>
      </c>
      <c r="E62" s="29" t="s">
        <v>112</v>
      </c>
      <c r="F62" s="279"/>
      <c r="G62" s="26">
        <v>1</v>
      </c>
      <c r="H62" s="367" t="s">
        <v>113</v>
      </c>
      <c r="I62" s="436">
        <v>0</v>
      </c>
      <c r="J62" s="368" t="str">
        <f t="shared" si="2"/>
        <v/>
      </c>
      <c r="K62" s="368" t="str">
        <f t="shared" si="3"/>
        <v/>
      </c>
      <c r="L62" s="533" t="s">
        <v>36</v>
      </c>
      <c r="M62" s="531" t="s">
        <v>36</v>
      </c>
      <c r="N62" s="280"/>
      <c r="O62" s="363" t="s">
        <v>35</v>
      </c>
    </row>
    <row r="63" spans="1:15" s="7" customFormat="1" ht="12.75" x14ac:dyDescent="0.2">
      <c r="A63" s="104">
        <v>59</v>
      </c>
      <c r="B63" s="521">
        <f>'APH KIC KIA PC'!D63</f>
        <v>0</v>
      </c>
      <c r="C63" s="523" t="str">
        <f>IF('1. Artikeldata Grund'!$D63="","", '1. Artikeldata Grund'!$D63&amp;" - "&amp;'1. Artikeldata Grund'!$E63)</f>
        <v/>
      </c>
      <c r="D63" s="523" t="str">
        <f>IF('1. Artikeldata Grund'!F63="","",'1. Artikeldata Grund'!F63)</f>
        <v/>
      </c>
      <c r="E63" s="29" t="s">
        <v>112</v>
      </c>
      <c r="F63" s="279"/>
      <c r="G63" s="26">
        <v>1</v>
      </c>
      <c r="H63" s="367" t="s">
        <v>113</v>
      </c>
      <c r="I63" s="436">
        <v>0</v>
      </c>
      <c r="J63" s="368" t="str">
        <f t="shared" si="2"/>
        <v/>
      </c>
      <c r="K63" s="368" t="str">
        <f t="shared" si="3"/>
        <v/>
      </c>
      <c r="L63" s="533" t="s">
        <v>36</v>
      </c>
      <c r="M63" s="531" t="s">
        <v>36</v>
      </c>
      <c r="N63" s="280"/>
      <c r="O63" s="363" t="s">
        <v>35</v>
      </c>
    </row>
    <row r="64" spans="1:15" s="7" customFormat="1" ht="12.75" x14ac:dyDescent="0.2">
      <c r="A64" s="104">
        <v>60</v>
      </c>
      <c r="B64" s="521">
        <f>'APH KIC KIA PC'!D64</f>
        <v>0</v>
      </c>
      <c r="C64" s="523" t="str">
        <f>IF('1. Artikeldata Grund'!$D64="","", '1. Artikeldata Grund'!$D64&amp;" - "&amp;'1. Artikeldata Grund'!$E64)</f>
        <v/>
      </c>
      <c r="D64" s="523" t="str">
        <f>IF('1. Artikeldata Grund'!F64="","",'1. Artikeldata Grund'!F64)</f>
        <v/>
      </c>
      <c r="E64" s="29" t="s">
        <v>112</v>
      </c>
      <c r="F64" s="279"/>
      <c r="G64" s="26">
        <v>1</v>
      </c>
      <c r="H64" s="367" t="s">
        <v>113</v>
      </c>
      <c r="I64" s="436">
        <v>0</v>
      </c>
      <c r="J64" s="368" t="str">
        <f t="shared" si="2"/>
        <v/>
      </c>
      <c r="K64" s="368" t="str">
        <f t="shared" si="3"/>
        <v/>
      </c>
      <c r="L64" s="533" t="s">
        <v>36</v>
      </c>
      <c r="M64" s="531" t="s">
        <v>36</v>
      </c>
      <c r="N64" s="280"/>
      <c r="O64" s="363" t="s">
        <v>35</v>
      </c>
    </row>
    <row r="65" spans="1:15" s="7" customFormat="1" ht="12.75" x14ac:dyDescent="0.2">
      <c r="A65" s="104">
        <v>61</v>
      </c>
      <c r="B65" s="521">
        <f>'APH KIC KIA PC'!D65</f>
        <v>0</v>
      </c>
      <c r="C65" s="523" t="str">
        <f>IF('1. Artikeldata Grund'!$D65="","", '1. Artikeldata Grund'!$D65&amp;" - "&amp;'1. Artikeldata Grund'!$E65)</f>
        <v/>
      </c>
      <c r="D65" s="523" t="str">
        <f>IF('1. Artikeldata Grund'!F65="","",'1. Artikeldata Grund'!F65)</f>
        <v/>
      </c>
      <c r="E65" s="29" t="s">
        <v>112</v>
      </c>
      <c r="F65" s="279"/>
      <c r="G65" s="26">
        <v>1</v>
      </c>
      <c r="H65" s="367" t="s">
        <v>113</v>
      </c>
      <c r="I65" s="436">
        <v>0</v>
      </c>
      <c r="J65" s="368" t="str">
        <f t="shared" si="2"/>
        <v/>
      </c>
      <c r="K65" s="368" t="str">
        <f t="shared" si="3"/>
        <v/>
      </c>
      <c r="L65" s="533" t="s">
        <v>36</v>
      </c>
      <c r="M65" s="531" t="s">
        <v>36</v>
      </c>
      <c r="N65" s="280"/>
      <c r="O65" s="363" t="s">
        <v>35</v>
      </c>
    </row>
    <row r="66" spans="1:15" s="7" customFormat="1" ht="12.75" x14ac:dyDescent="0.2">
      <c r="A66" s="104">
        <v>62</v>
      </c>
      <c r="B66" s="521">
        <f>'APH KIC KIA PC'!D66</f>
        <v>0</v>
      </c>
      <c r="C66" s="523" t="str">
        <f>IF('1. Artikeldata Grund'!$D66="","", '1. Artikeldata Grund'!$D66&amp;" - "&amp;'1. Artikeldata Grund'!$E66)</f>
        <v/>
      </c>
      <c r="D66" s="523" t="str">
        <f>IF('1. Artikeldata Grund'!F66="","",'1. Artikeldata Grund'!F66)</f>
        <v/>
      </c>
      <c r="E66" s="29" t="s">
        <v>112</v>
      </c>
      <c r="F66" s="279"/>
      <c r="G66" s="26">
        <v>1</v>
      </c>
      <c r="H66" s="367" t="s">
        <v>113</v>
      </c>
      <c r="I66" s="436">
        <v>0</v>
      </c>
      <c r="J66" s="368" t="str">
        <f t="shared" si="2"/>
        <v/>
      </c>
      <c r="K66" s="368" t="str">
        <f t="shared" si="3"/>
        <v/>
      </c>
      <c r="L66" s="533" t="s">
        <v>36</v>
      </c>
      <c r="M66" s="531" t="s">
        <v>36</v>
      </c>
      <c r="N66" s="280"/>
      <c r="O66" s="363" t="s">
        <v>35</v>
      </c>
    </row>
    <row r="67" spans="1:15" s="7" customFormat="1" ht="12.75" x14ac:dyDescent="0.2">
      <c r="A67" s="104">
        <v>63</v>
      </c>
      <c r="B67" s="521">
        <f>'APH KIC KIA PC'!D67</f>
        <v>0</v>
      </c>
      <c r="C67" s="523" t="str">
        <f>IF('1. Artikeldata Grund'!$D67="","", '1. Artikeldata Grund'!$D67&amp;" - "&amp;'1. Artikeldata Grund'!$E67)</f>
        <v/>
      </c>
      <c r="D67" s="523" t="str">
        <f>IF('1. Artikeldata Grund'!F67="","",'1. Artikeldata Grund'!F67)</f>
        <v/>
      </c>
      <c r="E67" s="29" t="s">
        <v>112</v>
      </c>
      <c r="F67" s="279"/>
      <c r="G67" s="26">
        <v>1</v>
      </c>
      <c r="H67" s="367" t="s">
        <v>113</v>
      </c>
      <c r="I67" s="436">
        <v>0</v>
      </c>
      <c r="J67" s="368" t="str">
        <f t="shared" si="2"/>
        <v/>
      </c>
      <c r="K67" s="368" t="str">
        <f t="shared" si="3"/>
        <v/>
      </c>
      <c r="L67" s="533" t="s">
        <v>36</v>
      </c>
      <c r="M67" s="531" t="s">
        <v>36</v>
      </c>
      <c r="N67" s="280"/>
      <c r="O67" s="363" t="s">
        <v>35</v>
      </c>
    </row>
    <row r="68" spans="1:15" s="7" customFormat="1" ht="12.75" x14ac:dyDescent="0.2">
      <c r="A68" s="104">
        <v>64</v>
      </c>
      <c r="B68" s="521">
        <f>'APH KIC KIA PC'!D68</f>
        <v>0</v>
      </c>
      <c r="C68" s="523" t="str">
        <f>IF('1. Artikeldata Grund'!$D68="","", '1. Artikeldata Grund'!$D68&amp;" - "&amp;'1. Artikeldata Grund'!$E68)</f>
        <v/>
      </c>
      <c r="D68" s="523" t="str">
        <f>IF('1. Artikeldata Grund'!F68="","",'1. Artikeldata Grund'!F68)</f>
        <v/>
      </c>
      <c r="E68" s="29" t="s">
        <v>112</v>
      </c>
      <c r="F68" s="279"/>
      <c r="G68" s="26">
        <v>1</v>
      </c>
      <c r="H68" s="367" t="s">
        <v>113</v>
      </c>
      <c r="I68" s="436">
        <v>0</v>
      </c>
      <c r="J68" s="368" t="str">
        <f t="shared" si="2"/>
        <v/>
      </c>
      <c r="K68" s="368" t="str">
        <f t="shared" si="3"/>
        <v/>
      </c>
      <c r="L68" s="533" t="s">
        <v>36</v>
      </c>
      <c r="M68" s="531" t="s">
        <v>36</v>
      </c>
      <c r="N68" s="280"/>
      <c r="O68" s="363" t="s">
        <v>35</v>
      </c>
    </row>
    <row r="69" spans="1:15" s="7" customFormat="1" ht="12.75" x14ac:dyDescent="0.2">
      <c r="A69" s="104">
        <v>65</v>
      </c>
      <c r="B69" s="521">
        <f>'APH KIC KIA PC'!D69</f>
        <v>0</v>
      </c>
      <c r="C69" s="523" t="str">
        <f>IF('1. Artikeldata Grund'!$D69="","", '1. Artikeldata Grund'!$D69&amp;" - "&amp;'1. Artikeldata Grund'!$E69)</f>
        <v/>
      </c>
      <c r="D69" s="523" t="str">
        <f>IF('1. Artikeldata Grund'!F69="","",'1. Artikeldata Grund'!F69)</f>
        <v/>
      </c>
      <c r="E69" s="29" t="s">
        <v>112</v>
      </c>
      <c r="F69" s="279"/>
      <c r="G69" s="26">
        <v>1</v>
      </c>
      <c r="H69" s="367" t="s">
        <v>113</v>
      </c>
      <c r="I69" s="436">
        <v>0</v>
      </c>
      <c r="J69" s="368" t="str">
        <f t="shared" ref="J69:J100" si="4">IF(C69="","",ROUND(F69-(F69*I69),2))</f>
        <v/>
      </c>
      <c r="K69" s="368" t="str">
        <f t="shared" ref="K69:K100" si="5">IF(C69="","",G69*J69)</f>
        <v/>
      </c>
      <c r="L69" s="533" t="s">
        <v>36</v>
      </c>
      <c r="M69" s="531" t="s">
        <v>36</v>
      </c>
      <c r="N69" s="280"/>
      <c r="O69" s="363" t="s">
        <v>35</v>
      </c>
    </row>
    <row r="70" spans="1:15" s="7" customFormat="1" ht="12.75" x14ac:dyDescent="0.2">
      <c r="A70" s="104">
        <v>66</v>
      </c>
      <c r="B70" s="521">
        <f>'APH KIC KIA PC'!D70</f>
        <v>0</v>
      </c>
      <c r="C70" s="523" t="str">
        <f>IF('1. Artikeldata Grund'!$D70="","", '1. Artikeldata Grund'!$D70&amp;" - "&amp;'1. Artikeldata Grund'!$E70)</f>
        <v/>
      </c>
      <c r="D70" s="523" t="str">
        <f>IF('1. Artikeldata Grund'!F70="","",'1. Artikeldata Grund'!F70)</f>
        <v/>
      </c>
      <c r="E70" s="29" t="s">
        <v>112</v>
      </c>
      <c r="F70" s="279"/>
      <c r="G70" s="26">
        <v>1</v>
      </c>
      <c r="H70" s="367" t="s">
        <v>113</v>
      </c>
      <c r="I70" s="436">
        <v>0</v>
      </c>
      <c r="J70" s="368" t="str">
        <f t="shared" si="4"/>
        <v/>
      </c>
      <c r="K70" s="368" t="str">
        <f t="shared" si="5"/>
        <v/>
      </c>
      <c r="L70" s="533" t="s">
        <v>36</v>
      </c>
      <c r="M70" s="531" t="s">
        <v>36</v>
      </c>
      <c r="N70" s="280"/>
      <c r="O70" s="363" t="s">
        <v>35</v>
      </c>
    </row>
    <row r="71" spans="1:15" s="7" customFormat="1" ht="12.75" x14ac:dyDescent="0.2">
      <c r="A71" s="104">
        <v>67</v>
      </c>
      <c r="B71" s="521">
        <f>'APH KIC KIA PC'!D71</f>
        <v>0</v>
      </c>
      <c r="C71" s="523" t="str">
        <f>IF('1. Artikeldata Grund'!$D71="","", '1. Artikeldata Grund'!$D71&amp;" - "&amp;'1. Artikeldata Grund'!$E71)</f>
        <v/>
      </c>
      <c r="D71" s="523" t="str">
        <f>IF('1. Artikeldata Grund'!F71="","",'1. Artikeldata Grund'!F71)</f>
        <v/>
      </c>
      <c r="E71" s="29" t="s">
        <v>112</v>
      </c>
      <c r="F71" s="279"/>
      <c r="G71" s="26">
        <v>1</v>
      </c>
      <c r="H71" s="367" t="s">
        <v>113</v>
      </c>
      <c r="I71" s="436">
        <v>0</v>
      </c>
      <c r="J71" s="368" t="str">
        <f t="shared" si="4"/>
        <v/>
      </c>
      <c r="K71" s="368" t="str">
        <f t="shared" si="5"/>
        <v/>
      </c>
      <c r="L71" s="533" t="s">
        <v>36</v>
      </c>
      <c r="M71" s="531" t="s">
        <v>36</v>
      </c>
      <c r="N71" s="280"/>
      <c r="O71" s="363" t="s">
        <v>35</v>
      </c>
    </row>
    <row r="72" spans="1:15" s="7" customFormat="1" ht="12.75" x14ac:dyDescent="0.2">
      <c r="A72" s="104">
        <v>68</v>
      </c>
      <c r="B72" s="521">
        <f>'APH KIC KIA PC'!D72</f>
        <v>0</v>
      </c>
      <c r="C72" s="523" t="str">
        <f>IF('1. Artikeldata Grund'!$D72="","", '1. Artikeldata Grund'!$D72&amp;" - "&amp;'1. Artikeldata Grund'!$E72)</f>
        <v/>
      </c>
      <c r="D72" s="523" t="str">
        <f>IF('1. Artikeldata Grund'!F72="","",'1. Artikeldata Grund'!F72)</f>
        <v/>
      </c>
      <c r="E72" s="29" t="s">
        <v>112</v>
      </c>
      <c r="F72" s="279"/>
      <c r="G72" s="26">
        <v>1</v>
      </c>
      <c r="H72" s="367" t="s">
        <v>113</v>
      </c>
      <c r="I72" s="436">
        <v>0</v>
      </c>
      <c r="J72" s="368" t="str">
        <f t="shared" si="4"/>
        <v/>
      </c>
      <c r="K72" s="368" t="str">
        <f t="shared" si="5"/>
        <v/>
      </c>
      <c r="L72" s="533" t="s">
        <v>36</v>
      </c>
      <c r="M72" s="531" t="s">
        <v>36</v>
      </c>
      <c r="N72" s="280"/>
      <c r="O72" s="363" t="s">
        <v>35</v>
      </c>
    </row>
    <row r="73" spans="1:15" s="7" customFormat="1" ht="12.75" x14ac:dyDescent="0.2">
      <c r="A73" s="104">
        <v>69</v>
      </c>
      <c r="B73" s="521">
        <f>'APH KIC KIA PC'!D73</f>
        <v>0</v>
      </c>
      <c r="C73" s="523" t="str">
        <f>IF('1. Artikeldata Grund'!$D73="","", '1. Artikeldata Grund'!$D73&amp;" - "&amp;'1. Artikeldata Grund'!$E73)</f>
        <v/>
      </c>
      <c r="D73" s="523" t="str">
        <f>IF('1. Artikeldata Grund'!F73="","",'1. Artikeldata Grund'!F73)</f>
        <v/>
      </c>
      <c r="E73" s="29" t="s">
        <v>112</v>
      </c>
      <c r="F73" s="279"/>
      <c r="G73" s="26">
        <v>1</v>
      </c>
      <c r="H73" s="367" t="s">
        <v>113</v>
      </c>
      <c r="I73" s="436">
        <v>0</v>
      </c>
      <c r="J73" s="368" t="str">
        <f t="shared" si="4"/>
        <v/>
      </c>
      <c r="K73" s="368" t="str">
        <f t="shared" si="5"/>
        <v/>
      </c>
      <c r="L73" s="533" t="s">
        <v>36</v>
      </c>
      <c r="M73" s="531" t="s">
        <v>36</v>
      </c>
      <c r="N73" s="280"/>
      <c r="O73" s="363" t="s">
        <v>35</v>
      </c>
    </row>
    <row r="74" spans="1:15" s="7" customFormat="1" ht="12.75" x14ac:dyDescent="0.2">
      <c r="A74" s="104">
        <v>70</v>
      </c>
      <c r="B74" s="521">
        <f>'APH KIC KIA PC'!D74</f>
        <v>0</v>
      </c>
      <c r="C74" s="523" t="str">
        <f>IF('1. Artikeldata Grund'!$D74="","", '1. Artikeldata Grund'!$D74&amp;" - "&amp;'1. Artikeldata Grund'!$E74)</f>
        <v/>
      </c>
      <c r="D74" s="523" t="str">
        <f>IF('1. Artikeldata Grund'!F74="","",'1. Artikeldata Grund'!F74)</f>
        <v/>
      </c>
      <c r="E74" s="29" t="s">
        <v>112</v>
      </c>
      <c r="F74" s="279"/>
      <c r="G74" s="26">
        <v>1</v>
      </c>
      <c r="H74" s="367" t="s">
        <v>113</v>
      </c>
      <c r="I74" s="436">
        <v>0</v>
      </c>
      <c r="J74" s="368" t="str">
        <f t="shared" si="4"/>
        <v/>
      </c>
      <c r="K74" s="368" t="str">
        <f t="shared" si="5"/>
        <v/>
      </c>
      <c r="L74" s="533" t="s">
        <v>36</v>
      </c>
      <c r="M74" s="531" t="s">
        <v>36</v>
      </c>
      <c r="N74" s="280"/>
      <c r="O74" s="363" t="s">
        <v>35</v>
      </c>
    </row>
    <row r="75" spans="1:15" s="7" customFormat="1" ht="12.75" x14ac:dyDescent="0.2">
      <c r="A75" s="104">
        <v>71</v>
      </c>
      <c r="B75" s="521">
        <f>'APH KIC KIA PC'!D75</f>
        <v>0</v>
      </c>
      <c r="C75" s="523" t="str">
        <f>IF('1. Artikeldata Grund'!$D75="","", '1. Artikeldata Grund'!$D75&amp;" - "&amp;'1. Artikeldata Grund'!$E75)</f>
        <v/>
      </c>
      <c r="D75" s="523" t="str">
        <f>IF('1. Artikeldata Grund'!F75="","",'1. Artikeldata Grund'!F75)</f>
        <v/>
      </c>
      <c r="E75" s="29" t="s">
        <v>112</v>
      </c>
      <c r="F75" s="279"/>
      <c r="G75" s="26">
        <v>1</v>
      </c>
      <c r="H75" s="367" t="s">
        <v>113</v>
      </c>
      <c r="I75" s="436">
        <v>0</v>
      </c>
      <c r="J75" s="368" t="str">
        <f t="shared" si="4"/>
        <v/>
      </c>
      <c r="K75" s="368" t="str">
        <f t="shared" si="5"/>
        <v/>
      </c>
      <c r="L75" s="533" t="s">
        <v>36</v>
      </c>
      <c r="M75" s="531" t="s">
        <v>36</v>
      </c>
      <c r="N75" s="280"/>
      <c r="O75" s="363" t="s">
        <v>35</v>
      </c>
    </row>
    <row r="76" spans="1:15" s="7" customFormat="1" ht="12.75" x14ac:dyDescent="0.2">
      <c r="A76" s="104">
        <v>72</v>
      </c>
      <c r="B76" s="521">
        <f>'APH KIC KIA PC'!D76</f>
        <v>0</v>
      </c>
      <c r="C76" s="523" t="str">
        <f>IF('1. Artikeldata Grund'!$D76="","", '1. Artikeldata Grund'!$D76&amp;" - "&amp;'1. Artikeldata Grund'!$E76)</f>
        <v/>
      </c>
      <c r="D76" s="523" t="str">
        <f>IF('1. Artikeldata Grund'!F76="","",'1. Artikeldata Grund'!F76)</f>
        <v/>
      </c>
      <c r="E76" s="29" t="s">
        <v>112</v>
      </c>
      <c r="F76" s="279"/>
      <c r="G76" s="26">
        <v>1</v>
      </c>
      <c r="H76" s="367" t="s">
        <v>113</v>
      </c>
      <c r="I76" s="436">
        <v>0</v>
      </c>
      <c r="J76" s="368" t="str">
        <f t="shared" si="4"/>
        <v/>
      </c>
      <c r="K76" s="368" t="str">
        <f t="shared" si="5"/>
        <v/>
      </c>
      <c r="L76" s="533" t="s">
        <v>36</v>
      </c>
      <c r="M76" s="531" t="s">
        <v>36</v>
      </c>
      <c r="N76" s="280"/>
      <c r="O76" s="363" t="s">
        <v>35</v>
      </c>
    </row>
    <row r="77" spans="1:15" s="7" customFormat="1" ht="12.75" x14ac:dyDescent="0.2">
      <c r="A77" s="104">
        <v>73</v>
      </c>
      <c r="B77" s="521">
        <f>'APH KIC KIA PC'!D77</f>
        <v>0</v>
      </c>
      <c r="C77" s="523" t="str">
        <f>IF('1. Artikeldata Grund'!$D77="","", '1. Artikeldata Grund'!$D77&amp;" - "&amp;'1. Artikeldata Grund'!$E77)</f>
        <v/>
      </c>
      <c r="D77" s="523" t="str">
        <f>IF('1. Artikeldata Grund'!F77="","",'1. Artikeldata Grund'!F77)</f>
        <v/>
      </c>
      <c r="E77" s="29" t="s">
        <v>112</v>
      </c>
      <c r="F77" s="279"/>
      <c r="G77" s="26">
        <v>1</v>
      </c>
      <c r="H77" s="367" t="s">
        <v>113</v>
      </c>
      <c r="I77" s="436">
        <v>0</v>
      </c>
      <c r="J77" s="368" t="str">
        <f t="shared" si="4"/>
        <v/>
      </c>
      <c r="K77" s="368" t="str">
        <f t="shared" si="5"/>
        <v/>
      </c>
      <c r="L77" s="533" t="s">
        <v>36</v>
      </c>
      <c r="M77" s="531" t="s">
        <v>36</v>
      </c>
      <c r="N77" s="280"/>
      <c r="O77" s="363" t="s">
        <v>35</v>
      </c>
    </row>
    <row r="78" spans="1:15" s="7" customFormat="1" ht="12.75" x14ac:dyDescent="0.2">
      <c r="A78" s="104">
        <v>74</v>
      </c>
      <c r="B78" s="521">
        <f>'APH KIC KIA PC'!D78</f>
        <v>0</v>
      </c>
      <c r="C78" s="523" t="str">
        <f>IF('1. Artikeldata Grund'!$D78="","", '1. Artikeldata Grund'!$D78&amp;" - "&amp;'1. Artikeldata Grund'!$E78)</f>
        <v/>
      </c>
      <c r="D78" s="523" t="str">
        <f>IF('1. Artikeldata Grund'!F78="","",'1. Artikeldata Grund'!F78)</f>
        <v/>
      </c>
      <c r="E78" s="29" t="s">
        <v>112</v>
      </c>
      <c r="F78" s="279"/>
      <c r="G78" s="26">
        <v>1</v>
      </c>
      <c r="H78" s="367" t="s">
        <v>113</v>
      </c>
      <c r="I78" s="436">
        <v>0</v>
      </c>
      <c r="J78" s="368" t="str">
        <f t="shared" si="4"/>
        <v/>
      </c>
      <c r="K78" s="368" t="str">
        <f t="shared" si="5"/>
        <v/>
      </c>
      <c r="L78" s="533" t="s">
        <v>36</v>
      </c>
      <c r="M78" s="531" t="s">
        <v>36</v>
      </c>
      <c r="N78" s="280"/>
      <c r="O78" s="363" t="s">
        <v>35</v>
      </c>
    </row>
    <row r="79" spans="1:15" s="7" customFormat="1" ht="12.75" x14ac:dyDescent="0.2">
      <c r="A79" s="104">
        <v>75</v>
      </c>
      <c r="B79" s="521">
        <f>'APH KIC KIA PC'!D79</f>
        <v>0</v>
      </c>
      <c r="C79" s="523" t="str">
        <f>IF('1. Artikeldata Grund'!$D79="","", '1. Artikeldata Grund'!$D79&amp;" - "&amp;'1. Artikeldata Grund'!$E79)</f>
        <v/>
      </c>
      <c r="D79" s="523" t="str">
        <f>IF('1. Artikeldata Grund'!F79="","",'1. Artikeldata Grund'!F79)</f>
        <v/>
      </c>
      <c r="E79" s="29" t="s">
        <v>112</v>
      </c>
      <c r="F79" s="279"/>
      <c r="G79" s="26">
        <v>1</v>
      </c>
      <c r="H79" s="367" t="s">
        <v>113</v>
      </c>
      <c r="I79" s="436">
        <v>0</v>
      </c>
      <c r="J79" s="368" t="str">
        <f t="shared" si="4"/>
        <v/>
      </c>
      <c r="K79" s="368" t="str">
        <f t="shared" si="5"/>
        <v/>
      </c>
      <c r="L79" s="533" t="s">
        <v>36</v>
      </c>
      <c r="M79" s="531" t="s">
        <v>36</v>
      </c>
      <c r="N79" s="280"/>
      <c r="O79" s="363" t="s">
        <v>35</v>
      </c>
    </row>
    <row r="80" spans="1:15" s="7" customFormat="1" ht="12.75" x14ac:dyDescent="0.2">
      <c r="A80" s="104">
        <v>76</v>
      </c>
      <c r="B80" s="521">
        <f>'APH KIC KIA PC'!D80</f>
        <v>0</v>
      </c>
      <c r="C80" s="523" t="str">
        <f>IF('1. Artikeldata Grund'!$D80="","", '1. Artikeldata Grund'!$D80&amp;" - "&amp;'1. Artikeldata Grund'!$E80)</f>
        <v/>
      </c>
      <c r="D80" s="523" t="str">
        <f>IF('1. Artikeldata Grund'!F80="","",'1. Artikeldata Grund'!F80)</f>
        <v/>
      </c>
      <c r="E80" s="29" t="s">
        <v>112</v>
      </c>
      <c r="F80" s="279"/>
      <c r="G80" s="26">
        <v>1</v>
      </c>
      <c r="H80" s="367" t="s">
        <v>113</v>
      </c>
      <c r="I80" s="436">
        <v>0</v>
      </c>
      <c r="J80" s="368" t="str">
        <f t="shared" si="4"/>
        <v/>
      </c>
      <c r="K80" s="368" t="str">
        <f t="shared" si="5"/>
        <v/>
      </c>
      <c r="L80" s="533" t="s">
        <v>36</v>
      </c>
      <c r="M80" s="531" t="s">
        <v>36</v>
      </c>
      <c r="N80" s="280"/>
      <c r="O80" s="363" t="s">
        <v>35</v>
      </c>
    </row>
    <row r="81" spans="1:15" s="7" customFormat="1" ht="12.75" x14ac:dyDescent="0.2">
      <c r="A81" s="104">
        <v>77</v>
      </c>
      <c r="B81" s="521">
        <f>'APH KIC KIA PC'!D81</f>
        <v>0</v>
      </c>
      <c r="C81" s="523" t="str">
        <f>IF('1. Artikeldata Grund'!$D81="","", '1. Artikeldata Grund'!$D81&amp;" - "&amp;'1. Artikeldata Grund'!$E81)</f>
        <v/>
      </c>
      <c r="D81" s="523" t="str">
        <f>IF('1. Artikeldata Grund'!F81="","",'1. Artikeldata Grund'!F81)</f>
        <v/>
      </c>
      <c r="E81" s="29" t="s">
        <v>112</v>
      </c>
      <c r="F81" s="279"/>
      <c r="G81" s="26">
        <v>1</v>
      </c>
      <c r="H81" s="367" t="s">
        <v>113</v>
      </c>
      <c r="I81" s="436">
        <v>0</v>
      </c>
      <c r="J81" s="368" t="str">
        <f t="shared" si="4"/>
        <v/>
      </c>
      <c r="K81" s="368" t="str">
        <f t="shared" si="5"/>
        <v/>
      </c>
      <c r="L81" s="533" t="s">
        <v>36</v>
      </c>
      <c r="M81" s="531" t="s">
        <v>36</v>
      </c>
      <c r="N81" s="280"/>
      <c r="O81" s="363" t="s">
        <v>35</v>
      </c>
    </row>
    <row r="82" spans="1:15" s="7" customFormat="1" ht="12.75" x14ac:dyDescent="0.2">
      <c r="A82" s="104">
        <v>78</v>
      </c>
      <c r="B82" s="521">
        <f>'APH KIC KIA PC'!D82</f>
        <v>0</v>
      </c>
      <c r="C82" s="523" t="str">
        <f>IF('1. Artikeldata Grund'!$D82="","", '1. Artikeldata Grund'!$D82&amp;" - "&amp;'1. Artikeldata Grund'!$E82)</f>
        <v/>
      </c>
      <c r="D82" s="523" t="str">
        <f>IF('1. Artikeldata Grund'!F82="","",'1. Artikeldata Grund'!F82)</f>
        <v/>
      </c>
      <c r="E82" s="29" t="s">
        <v>112</v>
      </c>
      <c r="F82" s="279"/>
      <c r="G82" s="26">
        <v>1</v>
      </c>
      <c r="H82" s="367" t="s">
        <v>113</v>
      </c>
      <c r="I82" s="436">
        <v>0</v>
      </c>
      <c r="J82" s="368" t="str">
        <f t="shared" si="4"/>
        <v/>
      </c>
      <c r="K82" s="368" t="str">
        <f t="shared" si="5"/>
        <v/>
      </c>
      <c r="L82" s="533" t="s">
        <v>36</v>
      </c>
      <c r="M82" s="531" t="s">
        <v>36</v>
      </c>
      <c r="N82" s="280"/>
      <c r="O82" s="363" t="s">
        <v>35</v>
      </c>
    </row>
    <row r="83" spans="1:15" s="7" customFormat="1" ht="12.75" x14ac:dyDescent="0.2">
      <c r="A83" s="104">
        <v>79</v>
      </c>
      <c r="B83" s="521">
        <f>'APH KIC KIA PC'!D83</f>
        <v>0</v>
      </c>
      <c r="C83" s="523" t="str">
        <f>IF('1. Artikeldata Grund'!$D83="","", '1. Artikeldata Grund'!$D83&amp;" - "&amp;'1. Artikeldata Grund'!$E83)</f>
        <v/>
      </c>
      <c r="D83" s="523" t="str">
        <f>IF('1. Artikeldata Grund'!F83="","",'1. Artikeldata Grund'!F83)</f>
        <v/>
      </c>
      <c r="E83" s="29" t="s">
        <v>112</v>
      </c>
      <c r="F83" s="279"/>
      <c r="G83" s="26">
        <v>1</v>
      </c>
      <c r="H83" s="367" t="s">
        <v>113</v>
      </c>
      <c r="I83" s="436">
        <v>0</v>
      </c>
      <c r="J83" s="368" t="str">
        <f t="shared" si="4"/>
        <v/>
      </c>
      <c r="K83" s="368" t="str">
        <f t="shared" si="5"/>
        <v/>
      </c>
      <c r="L83" s="533" t="s">
        <v>36</v>
      </c>
      <c r="M83" s="531" t="s">
        <v>36</v>
      </c>
      <c r="N83" s="280"/>
      <c r="O83" s="363" t="s">
        <v>35</v>
      </c>
    </row>
    <row r="84" spans="1:15" s="7" customFormat="1" ht="12.75" x14ac:dyDescent="0.2">
      <c r="A84" s="104">
        <v>80</v>
      </c>
      <c r="B84" s="521">
        <f>'APH KIC KIA PC'!D84</f>
        <v>0</v>
      </c>
      <c r="C84" s="523" t="str">
        <f>IF('1. Artikeldata Grund'!$D84="","", '1. Artikeldata Grund'!$D84&amp;" - "&amp;'1. Artikeldata Grund'!$E84)</f>
        <v/>
      </c>
      <c r="D84" s="523" t="str">
        <f>IF('1. Artikeldata Grund'!F84="","",'1. Artikeldata Grund'!F84)</f>
        <v/>
      </c>
      <c r="E84" s="29" t="s">
        <v>112</v>
      </c>
      <c r="F84" s="279"/>
      <c r="G84" s="26">
        <v>1</v>
      </c>
      <c r="H84" s="367" t="s">
        <v>113</v>
      </c>
      <c r="I84" s="436">
        <v>0</v>
      </c>
      <c r="J84" s="368" t="str">
        <f t="shared" si="4"/>
        <v/>
      </c>
      <c r="K84" s="368" t="str">
        <f t="shared" si="5"/>
        <v/>
      </c>
      <c r="L84" s="533" t="s">
        <v>36</v>
      </c>
      <c r="M84" s="531" t="s">
        <v>36</v>
      </c>
      <c r="N84" s="280"/>
      <c r="O84" s="363" t="s">
        <v>35</v>
      </c>
    </row>
    <row r="85" spans="1:15" s="7" customFormat="1" ht="12.75" x14ac:dyDescent="0.2">
      <c r="A85" s="104">
        <v>81</v>
      </c>
      <c r="B85" s="521">
        <f>'APH KIC KIA PC'!D85</f>
        <v>0</v>
      </c>
      <c r="C85" s="523" t="str">
        <f>IF('1. Artikeldata Grund'!$D85="","", '1. Artikeldata Grund'!$D85&amp;" - "&amp;'1. Artikeldata Grund'!$E85)</f>
        <v/>
      </c>
      <c r="D85" s="523" t="str">
        <f>IF('1. Artikeldata Grund'!F85="","",'1. Artikeldata Grund'!F85)</f>
        <v/>
      </c>
      <c r="E85" s="29" t="s">
        <v>112</v>
      </c>
      <c r="F85" s="279"/>
      <c r="G85" s="26">
        <v>1</v>
      </c>
      <c r="H85" s="367" t="s">
        <v>113</v>
      </c>
      <c r="I85" s="436">
        <v>0</v>
      </c>
      <c r="J85" s="368" t="str">
        <f t="shared" si="4"/>
        <v/>
      </c>
      <c r="K85" s="368" t="str">
        <f t="shared" si="5"/>
        <v/>
      </c>
      <c r="L85" s="533" t="s">
        <v>36</v>
      </c>
      <c r="M85" s="531" t="s">
        <v>36</v>
      </c>
      <c r="N85" s="280"/>
      <c r="O85" s="363" t="s">
        <v>35</v>
      </c>
    </row>
    <row r="86" spans="1:15" s="7" customFormat="1" ht="12.75" x14ac:dyDescent="0.2">
      <c r="A86" s="104">
        <v>82</v>
      </c>
      <c r="B86" s="521">
        <f>'APH KIC KIA PC'!D86</f>
        <v>0</v>
      </c>
      <c r="C86" s="523" t="str">
        <f>IF('1. Artikeldata Grund'!$D86="","", '1. Artikeldata Grund'!$D86&amp;" - "&amp;'1. Artikeldata Grund'!$E86)</f>
        <v/>
      </c>
      <c r="D86" s="523" t="str">
        <f>IF('1. Artikeldata Grund'!F86="","",'1. Artikeldata Grund'!F86)</f>
        <v/>
      </c>
      <c r="E86" s="29" t="s">
        <v>112</v>
      </c>
      <c r="F86" s="279"/>
      <c r="G86" s="26">
        <v>1</v>
      </c>
      <c r="H86" s="367" t="s">
        <v>113</v>
      </c>
      <c r="I86" s="436">
        <v>0</v>
      </c>
      <c r="J86" s="368" t="str">
        <f t="shared" si="4"/>
        <v/>
      </c>
      <c r="K86" s="368" t="str">
        <f t="shared" si="5"/>
        <v/>
      </c>
      <c r="L86" s="533" t="s">
        <v>36</v>
      </c>
      <c r="M86" s="531" t="s">
        <v>36</v>
      </c>
      <c r="N86" s="280"/>
      <c r="O86" s="363" t="s">
        <v>35</v>
      </c>
    </row>
    <row r="87" spans="1:15" s="7" customFormat="1" ht="12.75" x14ac:dyDescent="0.2">
      <c r="A87" s="104">
        <v>83</v>
      </c>
      <c r="B87" s="521">
        <f>'APH KIC KIA PC'!D87</f>
        <v>0</v>
      </c>
      <c r="C87" s="523" t="str">
        <f>IF('1. Artikeldata Grund'!$D87="","", '1. Artikeldata Grund'!$D87&amp;" - "&amp;'1. Artikeldata Grund'!$E87)</f>
        <v/>
      </c>
      <c r="D87" s="523" t="str">
        <f>IF('1. Artikeldata Grund'!F87="","",'1. Artikeldata Grund'!F87)</f>
        <v/>
      </c>
      <c r="E87" s="29" t="s">
        <v>112</v>
      </c>
      <c r="F87" s="279"/>
      <c r="G87" s="26">
        <v>1</v>
      </c>
      <c r="H87" s="367" t="s">
        <v>113</v>
      </c>
      <c r="I87" s="436">
        <v>0</v>
      </c>
      <c r="J87" s="368" t="str">
        <f t="shared" si="4"/>
        <v/>
      </c>
      <c r="K87" s="368" t="str">
        <f t="shared" si="5"/>
        <v/>
      </c>
      <c r="L87" s="533" t="s">
        <v>36</v>
      </c>
      <c r="M87" s="531" t="s">
        <v>36</v>
      </c>
      <c r="N87" s="280"/>
      <c r="O87" s="363" t="s">
        <v>35</v>
      </c>
    </row>
    <row r="88" spans="1:15" s="7" customFormat="1" ht="12.75" x14ac:dyDescent="0.2">
      <c r="A88" s="104">
        <v>84</v>
      </c>
      <c r="B88" s="521">
        <f>'APH KIC KIA PC'!D88</f>
        <v>0</v>
      </c>
      <c r="C88" s="523" t="str">
        <f>IF('1. Artikeldata Grund'!$D88="","", '1. Artikeldata Grund'!$D88&amp;" - "&amp;'1. Artikeldata Grund'!$E88)</f>
        <v/>
      </c>
      <c r="D88" s="523" t="str">
        <f>IF('1. Artikeldata Grund'!F88="","",'1. Artikeldata Grund'!F88)</f>
        <v/>
      </c>
      <c r="E88" s="29" t="s">
        <v>112</v>
      </c>
      <c r="F88" s="279"/>
      <c r="G88" s="26">
        <v>1</v>
      </c>
      <c r="H88" s="367" t="s">
        <v>113</v>
      </c>
      <c r="I88" s="436">
        <v>0</v>
      </c>
      <c r="J88" s="368" t="str">
        <f t="shared" si="4"/>
        <v/>
      </c>
      <c r="K88" s="368" t="str">
        <f t="shared" si="5"/>
        <v/>
      </c>
      <c r="L88" s="533" t="s">
        <v>36</v>
      </c>
      <c r="M88" s="531" t="s">
        <v>36</v>
      </c>
      <c r="N88" s="280"/>
      <c r="O88" s="363" t="s">
        <v>35</v>
      </c>
    </row>
    <row r="89" spans="1:15" s="7" customFormat="1" ht="12.75" x14ac:dyDescent="0.2">
      <c r="A89" s="104">
        <v>85</v>
      </c>
      <c r="B89" s="521">
        <f>'APH KIC KIA PC'!D89</f>
        <v>0</v>
      </c>
      <c r="C89" s="523" t="str">
        <f>IF('1. Artikeldata Grund'!$D89="","", '1. Artikeldata Grund'!$D89&amp;" - "&amp;'1. Artikeldata Grund'!$E89)</f>
        <v/>
      </c>
      <c r="D89" s="523" t="str">
        <f>IF('1. Artikeldata Grund'!F89="","",'1. Artikeldata Grund'!F89)</f>
        <v/>
      </c>
      <c r="E89" s="29" t="s">
        <v>112</v>
      </c>
      <c r="F89" s="279"/>
      <c r="G89" s="26">
        <v>1</v>
      </c>
      <c r="H89" s="367" t="s">
        <v>113</v>
      </c>
      <c r="I89" s="436">
        <v>0</v>
      </c>
      <c r="J89" s="368" t="str">
        <f t="shared" si="4"/>
        <v/>
      </c>
      <c r="K89" s="368" t="str">
        <f t="shared" si="5"/>
        <v/>
      </c>
      <c r="L89" s="533" t="s">
        <v>36</v>
      </c>
      <c r="M89" s="531" t="s">
        <v>36</v>
      </c>
      <c r="N89" s="280"/>
      <c r="O89" s="363" t="s">
        <v>35</v>
      </c>
    </row>
    <row r="90" spans="1:15" s="7" customFormat="1" ht="12.75" x14ac:dyDescent="0.2">
      <c r="A90" s="104">
        <v>86</v>
      </c>
      <c r="B90" s="521">
        <f>'APH KIC KIA PC'!D90</f>
        <v>0</v>
      </c>
      <c r="C90" s="523" t="str">
        <f>IF('1. Artikeldata Grund'!$D90="","", '1. Artikeldata Grund'!$D90&amp;" - "&amp;'1. Artikeldata Grund'!$E90)</f>
        <v/>
      </c>
      <c r="D90" s="523" t="str">
        <f>IF('1. Artikeldata Grund'!F90="","",'1. Artikeldata Grund'!F90)</f>
        <v/>
      </c>
      <c r="E90" s="29" t="s">
        <v>112</v>
      </c>
      <c r="F90" s="279"/>
      <c r="G90" s="26">
        <v>1</v>
      </c>
      <c r="H90" s="367" t="s">
        <v>113</v>
      </c>
      <c r="I90" s="436">
        <v>0</v>
      </c>
      <c r="J90" s="368" t="str">
        <f t="shared" si="4"/>
        <v/>
      </c>
      <c r="K90" s="368" t="str">
        <f t="shared" si="5"/>
        <v/>
      </c>
      <c r="L90" s="533" t="s">
        <v>36</v>
      </c>
      <c r="M90" s="531" t="s">
        <v>36</v>
      </c>
      <c r="N90" s="280"/>
      <c r="O90" s="363" t="s">
        <v>35</v>
      </c>
    </row>
    <row r="91" spans="1:15" s="7" customFormat="1" ht="12.75" x14ac:dyDescent="0.2">
      <c r="A91" s="104">
        <v>87</v>
      </c>
      <c r="B91" s="521">
        <f>'APH KIC KIA PC'!D91</f>
        <v>0</v>
      </c>
      <c r="C91" s="523" t="str">
        <f>IF('1. Artikeldata Grund'!$D91="","", '1. Artikeldata Grund'!$D91&amp;" - "&amp;'1. Artikeldata Grund'!$E91)</f>
        <v/>
      </c>
      <c r="D91" s="523" t="str">
        <f>IF('1. Artikeldata Grund'!F91="","",'1. Artikeldata Grund'!F91)</f>
        <v/>
      </c>
      <c r="E91" s="29" t="s">
        <v>112</v>
      </c>
      <c r="F91" s="279"/>
      <c r="G91" s="26">
        <v>1</v>
      </c>
      <c r="H91" s="367" t="s">
        <v>113</v>
      </c>
      <c r="I91" s="436">
        <v>0</v>
      </c>
      <c r="J91" s="368" t="str">
        <f t="shared" si="4"/>
        <v/>
      </c>
      <c r="K91" s="368" t="str">
        <f t="shared" si="5"/>
        <v/>
      </c>
      <c r="L91" s="533" t="s">
        <v>36</v>
      </c>
      <c r="M91" s="531" t="s">
        <v>36</v>
      </c>
      <c r="N91" s="280"/>
      <c r="O91" s="363" t="s">
        <v>35</v>
      </c>
    </row>
    <row r="92" spans="1:15" s="7" customFormat="1" ht="12.75" x14ac:dyDescent="0.2">
      <c r="A92" s="104">
        <v>88</v>
      </c>
      <c r="B92" s="521">
        <f>'APH KIC KIA PC'!D92</f>
        <v>0</v>
      </c>
      <c r="C92" s="523" t="str">
        <f>IF('1. Artikeldata Grund'!$D92="","", '1. Artikeldata Grund'!$D92&amp;" - "&amp;'1. Artikeldata Grund'!$E92)</f>
        <v/>
      </c>
      <c r="D92" s="523" t="str">
        <f>IF('1. Artikeldata Grund'!F92="","",'1. Artikeldata Grund'!F92)</f>
        <v/>
      </c>
      <c r="E92" s="29" t="s">
        <v>112</v>
      </c>
      <c r="F92" s="279"/>
      <c r="G92" s="26">
        <v>1</v>
      </c>
      <c r="H92" s="367" t="s">
        <v>113</v>
      </c>
      <c r="I92" s="436">
        <v>0</v>
      </c>
      <c r="J92" s="368" t="str">
        <f t="shared" si="4"/>
        <v/>
      </c>
      <c r="K92" s="368" t="str">
        <f t="shared" si="5"/>
        <v/>
      </c>
      <c r="L92" s="533" t="s">
        <v>36</v>
      </c>
      <c r="M92" s="531" t="s">
        <v>36</v>
      </c>
      <c r="N92" s="280"/>
      <c r="O92" s="363" t="s">
        <v>35</v>
      </c>
    </row>
    <row r="93" spans="1:15" s="7" customFormat="1" ht="12.75" x14ac:dyDescent="0.2">
      <c r="A93" s="104">
        <v>89</v>
      </c>
      <c r="B93" s="521">
        <f>'APH KIC KIA PC'!D93</f>
        <v>0</v>
      </c>
      <c r="C93" s="523" t="str">
        <f>IF('1. Artikeldata Grund'!$D93="","", '1. Artikeldata Grund'!$D93&amp;" - "&amp;'1. Artikeldata Grund'!$E93)</f>
        <v/>
      </c>
      <c r="D93" s="523" t="str">
        <f>IF('1. Artikeldata Grund'!F93="","",'1. Artikeldata Grund'!F93)</f>
        <v/>
      </c>
      <c r="E93" s="29" t="s">
        <v>112</v>
      </c>
      <c r="F93" s="279"/>
      <c r="G93" s="26">
        <v>1</v>
      </c>
      <c r="H93" s="367" t="s">
        <v>113</v>
      </c>
      <c r="I93" s="436">
        <v>0</v>
      </c>
      <c r="J93" s="368" t="str">
        <f t="shared" si="4"/>
        <v/>
      </c>
      <c r="K93" s="368" t="str">
        <f t="shared" si="5"/>
        <v/>
      </c>
      <c r="L93" s="533" t="s">
        <v>36</v>
      </c>
      <c r="M93" s="531" t="s">
        <v>36</v>
      </c>
      <c r="N93" s="280"/>
      <c r="O93" s="363" t="s">
        <v>35</v>
      </c>
    </row>
    <row r="94" spans="1:15" s="7" customFormat="1" ht="12.75" x14ac:dyDescent="0.2">
      <c r="A94" s="104">
        <v>90</v>
      </c>
      <c r="B94" s="521">
        <f>'APH KIC KIA PC'!D94</f>
        <v>0</v>
      </c>
      <c r="C94" s="523" t="str">
        <f>IF('1. Artikeldata Grund'!$D94="","", '1. Artikeldata Grund'!$D94&amp;" - "&amp;'1. Artikeldata Grund'!$E94)</f>
        <v/>
      </c>
      <c r="D94" s="523" t="str">
        <f>IF('1. Artikeldata Grund'!F94="","",'1. Artikeldata Grund'!F94)</f>
        <v/>
      </c>
      <c r="E94" s="29" t="s">
        <v>112</v>
      </c>
      <c r="F94" s="279"/>
      <c r="G94" s="26">
        <v>1</v>
      </c>
      <c r="H94" s="367" t="s">
        <v>113</v>
      </c>
      <c r="I94" s="436">
        <v>0</v>
      </c>
      <c r="J94" s="368" t="str">
        <f t="shared" si="4"/>
        <v/>
      </c>
      <c r="K94" s="368" t="str">
        <f t="shared" si="5"/>
        <v/>
      </c>
      <c r="L94" s="533" t="s">
        <v>36</v>
      </c>
      <c r="M94" s="531" t="s">
        <v>36</v>
      </c>
      <c r="N94" s="280"/>
      <c r="O94" s="363" t="s">
        <v>35</v>
      </c>
    </row>
    <row r="95" spans="1:15" s="7" customFormat="1" ht="12.75" x14ac:dyDescent="0.2">
      <c r="A95" s="104">
        <v>91</v>
      </c>
      <c r="B95" s="521">
        <f>'APH KIC KIA PC'!D95</f>
        <v>0</v>
      </c>
      <c r="C95" s="523" t="str">
        <f>IF('1. Artikeldata Grund'!$D95="","", '1. Artikeldata Grund'!$D95&amp;" - "&amp;'1. Artikeldata Grund'!$E95)</f>
        <v/>
      </c>
      <c r="D95" s="523" t="str">
        <f>IF('1. Artikeldata Grund'!F95="","",'1. Artikeldata Grund'!F95)</f>
        <v/>
      </c>
      <c r="E95" s="29" t="s">
        <v>112</v>
      </c>
      <c r="F95" s="279"/>
      <c r="G95" s="26">
        <v>1</v>
      </c>
      <c r="H95" s="367" t="s">
        <v>113</v>
      </c>
      <c r="I95" s="436">
        <v>0</v>
      </c>
      <c r="J95" s="368" t="str">
        <f t="shared" si="4"/>
        <v/>
      </c>
      <c r="K95" s="368" t="str">
        <f t="shared" si="5"/>
        <v/>
      </c>
      <c r="L95" s="533" t="s">
        <v>36</v>
      </c>
      <c r="M95" s="531" t="s">
        <v>36</v>
      </c>
      <c r="N95" s="280"/>
      <c r="O95" s="363" t="s">
        <v>35</v>
      </c>
    </row>
    <row r="96" spans="1:15" s="7" customFormat="1" ht="12.75" x14ac:dyDescent="0.2">
      <c r="A96" s="104">
        <v>92</v>
      </c>
      <c r="B96" s="521">
        <f>'APH KIC KIA PC'!D96</f>
        <v>0</v>
      </c>
      <c r="C96" s="523" t="str">
        <f>IF('1. Artikeldata Grund'!$D96="","", '1. Artikeldata Grund'!$D96&amp;" - "&amp;'1. Artikeldata Grund'!$E96)</f>
        <v/>
      </c>
      <c r="D96" s="523" t="str">
        <f>IF('1. Artikeldata Grund'!F96="","",'1. Artikeldata Grund'!F96)</f>
        <v/>
      </c>
      <c r="E96" s="29" t="s">
        <v>112</v>
      </c>
      <c r="F96" s="279"/>
      <c r="G96" s="26">
        <v>1</v>
      </c>
      <c r="H96" s="367" t="s">
        <v>113</v>
      </c>
      <c r="I96" s="436">
        <v>0</v>
      </c>
      <c r="J96" s="368" t="str">
        <f t="shared" si="4"/>
        <v/>
      </c>
      <c r="K96" s="368" t="str">
        <f t="shared" si="5"/>
        <v/>
      </c>
      <c r="L96" s="533" t="s">
        <v>36</v>
      </c>
      <c r="M96" s="531" t="s">
        <v>36</v>
      </c>
      <c r="N96" s="280"/>
      <c r="O96" s="363" t="s">
        <v>35</v>
      </c>
    </row>
    <row r="97" spans="1:15" s="7" customFormat="1" ht="12.75" x14ac:dyDescent="0.2">
      <c r="A97" s="104">
        <v>93</v>
      </c>
      <c r="B97" s="521">
        <f>'APH KIC KIA PC'!D97</f>
        <v>0</v>
      </c>
      <c r="C97" s="523" t="str">
        <f>IF('1. Artikeldata Grund'!$D97="","", '1. Artikeldata Grund'!$D97&amp;" - "&amp;'1. Artikeldata Grund'!$E97)</f>
        <v/>
      </c>
      <c r="D97" s="523" t="str">
        <f>IF('1. Artikeldata Grund'!F97="","",'1. Artikeldata Grund'!F97)</f>
        <v/>
      </c>
      <c r="E97" s="29" t="s">
        <v>112</v>
      </c>
      <c r="F97" s="279"/>
      <c r="G97" s="26">
        <v>1</v>
      </c>
      <c r="H97" s="367" t="s">
        <v>113</v>
      </c>
      <c r="I97" s="436">
        <v>0</v>
      </c>
      <c r="J97" s="368" t="str">
        <f t="shared" si="4"/>
        <v/>
      </c>
      <c r="K97" s="368" t="str">
        <f t="shared" si="5"/>
        <v/>
      </c>
      <c r="L97" s="533" t="s">
        <v>36</v>
      </c>
      <c r="M97" s="531" t="s">
        <v>36</v>
      </c>
      <c r="N97" s="280"/>
      <c r="O97" s="363" t="s">
        <v>35</v>
      </c>
    </row>
    <row r="98" spans="1:15" s="7" customFormat="1" ht="12.75" x14ac:dyDescent="0.2">
      <c r="A98" s="104">
        <v>94</v>
      </c>
      <c r="B98" s="521">
        <f>'APH KIC KIA PC'!D98</f>
        <v>0</v>
      </c>
      <c r="C98" s="523" t="str">
        <f>IF('1. Artikeldata Grund'!$D98="","", '1. Artikeldata Grund'!$D98&amp;" - "&amp;'1. Artikeldata Grund'!$E98)</f>
        <v/>
      </c>
      <c r="D98" s="523" t="str">
        <f>IF('1. Artikeldata Grund'!F98="","",'1. Artikeldata Grund'!F98)</f>
        <v/>
      </c>
      <c r="E98" s="29" t="s">
        <v>112</v>
      </c>
      <c r="F98" s="279"/>
      <c r="G98" s="26">
        <v>1</v>
      </c>
      <c r="H98" s="367" t="s">
        <v>113</v>
      </c>
      <c r="I98" s="436">
        <v>0</v>
      </c>
      <c r="J98" s="368" t="str">
        <f t="shared" si="4"/>
        <v/>
      </c>
      <c r="K98" s="368" t="str">
        <f t="shared" si="5"/>
        <v/>
      </c>
      <c r="L98" s="533" t="s">
        <v>36</v>
      </c>
      <c r="M98" s="531" t="s">
        <v>36</v>
      </c>
      <c r="N98" s="280"/>
      <c r="O98" s="363" t="s">
        <v>35</v>
      </c>
    </row>
    <row r="99" spans="1:15" s="7" customFormat="1" ht="12.75" x14ac:dyDescent="0.2">
      <c r="A99" s="104">
        <v>95</v>
      </c>
      <c r="B99" s="521">
        <f>'APH KIC KIA PC'!D99</f>
        <v>0</v>
      </c>
      <c r="C99" s="523" t="str">
        <f>IF('1. Artikeldata Grund'!$D99="","", '1. Artikeldata Grund'!$D99&amp;" - "&amp;'1. Artikeldata Grund'!$E99)</f>
        <v/>
      </c>
      <c r="D99" s="523" t="str">
        <f>IF('1. Artikeldata Grund'!F99="","",'1. Artikeldata Grund'!F99)</f>
        <v/>
      </c>
      <c r="E99" s="29" t="s">
        <v>112</v>
      </c>
      <c r="F99" s="279"/>
      <c r="G99" s="26">
        <v>1</v>
      </c>
      <c r="H99" s="367" t="s">
        <v>113</v>
      </c>
      <c r="I99" s="436">
        <v>0</v>
      </c>
      <c r="J99" s="368" t="str">
        <f t="shared" si="4"/>
        <v/>
      </c>
      <c r="K99" s="368" t="str">
        <f t="shared" si="5"/>
        <v/>
      </c>
      <c r="L99" s="533" t="s">
        <v>36</v>
      </c>
      <c r="M99" s="531" t="s">
        <v>36</v>
      </c>
      <c r="N99" s="280"/>
      <c r="O99" s="363" t="s">
        <v>35</v>
      </c>
    </row>
    <row r="100" spans="1:15" s="7" customFormat="1" ht="12.75" x14ac:dyDescent="0.2">
      <c r="A100" s="104">
        <v>96</v>
      </c>
      <c r="B100" s="521">
        <f>'APH KIC KIA PC'!D100</f>
        <v>0</v>
      </c>
      <c r="C100" s="523" t="str">
        <f>IF('1. Artikeldata Grund'!$D100="","", '1. Artikeldata Grund'!$D100&amp;" - "&amp;'1. Artikeldata Grund'!$E100)</f>
        <v/>
      </c>
      <c r="D100" s="523" t="str">
        <f>IF('1. Artikeldata Grund'!F100="","",'1. Artikeldata Grund'!F100)</f>
        <v/>
      </c>
      <c r="E100" s="29" t="s">
        <v>112</v>
      </c>
      <c r="F100" s="279"/>
      <c r="G100" s="26">
        <v>1</v>
      </c>
      <c r="H100" s="367" t="s">
        <v>113</v>
      </c>
      <c r="I100" s="436">
        <v>0</v>
      </c>
      <c r="J100" s="368" t="str">
        <f t="shared" si="4"/>
        <v/>
      </c>
      <c r="K100" s="368" t="str">
        <f t="shared" si="5"/>
        <v/>
      </c>
      <c r="L100" s="533" t="s">
        <v>36</v>
      </c>
      <c r="M100" s="531" t="s">
        <v>36</v>
      </c>
      <c r="N100" s="280"/>
      <c r="O100" s="363" t="s">
        <v>35</v>
      </c>
    </row>
    <row r="101" spans="1:15" s="7" customFormat="1" ht="12.75" x14ac:dyDescent="0.2">
      <c r="A101" s="104">
        <v>97</v>
      </c>
      <c r="B101" s="521">
        <f>'APH KIC KIA PC'!D101</f>
        <v>0</v>
      </c>
      <c r="C101" s="523" t="str">
        <f>IF('1. Artikeldata Grund'!$D101="","", '1. Artikeldata Grund'!$D101&amp;" - "&amp;'1. Artikeldata Grund'!$E101)</f>
        <v/>
      </c>
      <c r="D101" s="523" t="str">
        <f>IF('1. Artikeldata Grund'!F101="","",'1. Artikeldata Grund'!F101)</f>
        <v/>
      </c>
      <c r="E101" s="29" t="s">
        <v>112</v>
      </c>
      <c r="F101" s="279"/>
      <c r="G101" s="26">
        <v>1</v>
      </c>
      <c r="H101" s="367" t="s">
        <v>113</v>
      </c>
      <c r="I101" s="436">
        <v>0</v>
      </c>
      <c r="J101" s="368" t="str">
        <f t="shared" ref="J101:J132" si="6">IF(C101="","",ROUND(F101-(F101*I101),2))</f>
        <v/>
      </c>
      <c r="K101" s="368" t="str">
        <f t="shared" ref="K101:K132" si="7">IF(C101="","",G101*J101)</f>
        <v/>
      </c>
      <c r="L101" s="533" t="s">
        <v>36</v>
      </c>
      <c r="M101" s="531" t="s">
        <v>36</v>
      </c>
      <c r="N101" s="280"/>
      <c r="O101" s="363" t="s">
        <v>35</v>
      </c>
    </row>
    <row r="102" spans="1:15" s="7" customFormat="1" ht="12.75" x14ac:dyDescent="0.2">
      <c r="A102" s="104">
        <v>98</v>
      </c>
      <c r="B102" s="521">
        <f>'APH KIC KIA PC'!D102</f>
        <v>0</v>
      </c>
      <c r="C102" s="523" t="str">
        <f>IF('1. Artikeldata Grund'!$D102="","", '1. Artikeldata Grund'!$D102&amp;" - "&amp;'1. Artikeldata Grund'!$E102)</f>
        <v/>
      </c>
      <c r="D102" s="523" t="str">
        <f>IF('1. Artikeldata Grund'!F102="","",'1. Artikeldata Grund'!F102)</f>
        <v/>
      </c>
      <c r="E102" s="29" t="s">
        <v>112</v>
      </c>
      <c r="F102" s="279"/>
      <c r="G102" s="26">
        <v>1</v>
      </c>
      <c r="H102" s="367" t="s">
        <v>113</v>
      </c>
      <c r="I102" s="436">
        <v>0</v>
      </c>
      <c r="J102" s="368" t="str">
        <f t="shared" si="6"/>
        <v/>
      </c>
      <c r="K102" s="368" t="str">
        <f t="shared" si="7"/>
        <v/>
      </c>
      <c r="L102" s="533" t="s">
        <v>36</v>
      </c>
      <c r="M102" s="531" t="s">
        <v>36</v>
      </c>
      <c r="N102" s="280"/>
      <c r="O102" s="363" t="s">
        <v>35</v>
      </c>
    </row>
    <row r="103" spans="1:15" s="7" customFormat="1" ht="12.75" x14ac:dyDescent="0.2">
      <c r="A103" s="104">
        <v>99</v>
      </c>
      <c r="B103" s="521">
        <f>'APH KIC KIA PC'!D103</f>
        <v>0</v>
      </c>
      <c r="C103" s="523" t="str">
        <f>IF('1. Artikeldata Grund'!$D103="","", '1. Artikeldata Grund'!$D103&amp;" - "&amp;'1. Artikeldata Grund'!$E103)</f>
        <v/>
      </c>
      <c r="D103" s="523" t="str">
        <f>IF('1. Artikeldata Grund'!F103="","",'1. Artikeldata Grund'!F103)</f>
        <v/>
      </c>
      <c r="E103" s="29" t="s">
        <v>112</v>
      </c>
      <c r="F103" s="279"/>
      <c r="G103" s="26">
        <v>1</v>
      </c>
      <c r="H103" s="367" t="s">
        <v>113</v>
      </c>
      <c r="I103" s="436">
        <v>0</v>
      </c>
      <c r="J103" s="368" t="str">
        <f t="shared" si="6"/>
        <v/>
      </c>
      <c r="K103" s="368" t="str">
        <f t="shared" si="7"/>
        <v/>
      </c>
      <c r="L103" s="533" t="s">
        <v>36</v>
      </c>
      <c r="M103" s="531" t="s">
        <v>36</v>
      </c>
      <c r="N103" s="280"/>
      <c r="O103" s="363" t="s">
        <v>35</v>
      </c>
    </row>
    <row r="104" spans="1:15" s="7" customFormat="1" ht="12.75" x14ac:dyDescent="0.2">
      <c r="A104" s="104">
        <v>100</v>
      </c>
      <c r="B104" s="521">
        <f>'APH KIC KIA PC'!D104</f>
        <v>0</v>
      </c>
      <c r="C104" s="523" t="str">
        <f>IF('1. Artikeldata Grund'!$D104="","", '1. Artikeldata Grund'!$D104&amp;" - "&amp;'1. Artikeldata Grund'!$E104)</f>
        <v/>
      </c>
      <c r="D104" s="523" t="str">
        <f>IF('1. Artikeldata Grund'!F104="","",'1. Artikeldata Grund'!F104)</f>
        <v/>
      </c>
      <c r="E104" s="29" t="s">
        <v>112</v>
      </c>
      <c r="F104" s="279"/>
      <c r="G104" s="26">
        <v>1</v>
      </c>
      <c r="H104" s="367" t="s">
        <v>113</v>
      </c>
      <c r="I104" s="436">
        <v>0</v>
      </c>
      <c r="J104" s="368" t="str">
        <f t="shared" si="6"/>
        <v/>
      </c>
      <c r="K104" s="368" t="str">
        <f t="shared" si="7"/>
        <v/>
      </c>
      <c r="L104" s="533" t="s">
        <v>36</v>
      </c>
      <c r="M104" s="531" t="s">
        <v>36</v>
      </c>
      <c r="N104" s="280"/>
      <c r="O104" s="363" t="s">
        <v>35</v>
      </c>
    </row>
    <row r="105" spans="1:15" s="7" customFormat="1" ht="12.75" x14ac:dyDescent="0.2">
      <c r="A105" s="104">
        <v>101</v>
      </c>
      <c r="B105" s="521">
        <f>'APH KIC KIA PC'!D105</f>
        <v>0</v>
      </c>
      <c r="C105" s="523" t="str">
        <f>IF('1. Artikeldata Grund'!$D105="","", '1. Artikeldata Grund'!$D105&amp;" - "&amp;'1. Artikeldata Grund'!$E105)</f>
        <v/>
      </c>
      <c r="D105" s="523" t="str">
        <f>IF('1. Artikeldata Grund'!F105="","",'1. Artikeldata Grund'!F105)</f>
        <v/>
      </c>
      <c r="E105" s="29" t="s">
        <v>112</v>
      </c>
      <c r="F105" s="279"/>
      <c r="G105" s="26">
        <v>1</v>
      </c>
      <c r="H105" s="367" t="s">
        <v>113</v>
      </c>
      <c r="I105" s="436">
        <v>0</v>
      </c>
      <c r="J105" s="368" t="str">
        <f t="shared" si="6"/>
        <v/>
      </c>
      <c r="K105" s="368" t="str">
        <f t="shared" si="7"/>
        <v/>
      </c>
      <c r="L105" s="533" t="s">
        <v>36</v>
      </c>
      <c r="M105" s="531" t="s">
        <v>36</v>
      </c>
      <c r="N105" s="280"/>
      <c r="O105" s="363" t="s">
        <v>35</v>
      </c>
    </row>
    <row r="106" spans="1:15" s="7" customFormat="1" ht="12.75" x14ac:dyDescent="0.2">
      <c r="A106" s="104">
        <v>102</v>
      </c>
      <c r="B106" s="521">
        <f>'APH KIC KIA PC'!D106</f>
        <v>0</v>
      </c>
      <c r="C106" s="523" t="str">
        <f>IF('1. Artikeldata Grund'!$D106="","", '1. Artikeldata Grund'!$D106&amp;" - "&amp;'1. Artikeldata Grund'!$E106)</f>
        <v/>
      </c>
      <c r="D106" s="523" t="str">
        <f>IF('1. Artikeldata Grund'!F106="","",'1. Artikeldata Grund'!F106)</f>
        <v/>
      </c>
      <c r="E106" s="29" t="s">
        <v>112</v>
      </c>
      <c r="F106" s="279"/>
      <c r="G106" s="26">
        <v>1</v>
      </c>
      <c r="H106" s="367" t="s">
        <v>113</v>
      </c>
      <c r="I106" s="436">
        <v>0</v>
      </c>
      <c r="J106" s="368" t="str">
        <f t="shared" si="6"/>
        <v/>
      </c>
      <c r="K106" s="368" t="str">
        <f t="shared" si="7"/>
        <v/>
      </c>
      <c r="L106" s="533" t="s">
        <v>36</v>
      </c>
      <c r="M106" s="531" t="s">
        <v>36</v>
      </c>
      <c r="N106" s="280"/>
      <c r="O106" s="363" t="s">
        <v>35</v>
      </c>
    </row>
    <row r="107" spans="1:15" s="7" customFormat="1" ht="12.75" x14ac:dyDescent="0.2">
      <c r="A107" s="104">
        <v>103</v>
      </c>
      <c r="B107" s="521">
        <f>'APH KIC KIA PC'!D107</f>
        <v>0</v>
      </c>
      <c r="C107" s="523" t="str">
        <f>IF('1. Artikeldata Grund'!$D107="","", '1. Artikeldata Grund'!$D107&amp;" - "&amp;'1. Artikeldata Grund'!$E107)</f>
        <v/>
      </c>
      <c r="D107" s="523" t="str">
        <f>IF('1. Artikeldata Grund'!F107="","",'1. Artikeldata Grund'!F107)</f>
        <v/>
      </c>
      <c r="E107" s="29" t="s">
        <v>112</v>
      </c>
      <c r="F107" s="279"/>
      <c r="G107" s="26">
        <v>1</v>
      </c>
      <c r="H107" s="367" t="s">
        <v>113</v>
      </c>
      <c r="I107" s="436">
        <v>0</v>
      </c>
      <c r="J107" s="368" t="str">
        <f t="shared" si="6"/>
        <v/>
      </c>
      <c r="K107" s="368" t="str">
        <f t="shared" si="7"/>
        <v/>
      </c>
      <c r="L107" s="533" t="s">
        <v>36</v>
      </c>
      <c r="M107" s="531" t="s">
        <v>36</v>
      </c>
      <c r="N107" s="280"/>
      <c r="O107" s="363" t="s">
        <v>35</v>
      </c>
    </row>
    <row r="108" spans="1:15" s="7" customFormat="1" ht="12.75" x14ac:dyDescent="0.2">
      <c r="A108" s="104">
        <v>104</v>
      </c>
      <c r="B108" s="521">
        <f>'APH KIC KIA PC'!D108</f>
        <v>0</v>
      </c>
      <c r="C108" s="523" t="str">
        <f>IF('1. Artikeldata Grund'!$D108="","", '1. Artikeldata Grund'!$D108&amp;" - "&amp;'1. Artikeldata Grund'!$E108)</f>
        <v/>
      </c>
      <c r="D108" s="523" t="str">
        <f>IF('1. Artikeldata Grund'!F108="","",'1. Artikeldata Grund'!F108)</f>
        <v/>
      </c>
      <c r="E108" s="29" t="s">
        <v>112</v>
      </c>
      <c r="F108" s="279"/>
      <c r="G108" s="26">
        <v>1</v>
      </c>
      <c r="H108" s="367" t="s">
        <v>113</v>
      </c>
      <c r="I108" s="436">
        <v>0</v>
      </c>
      <c r="J108" s="368" t="str">
        <f t="shared" si="6"/>
        <v/>
      </c>
      <c r="K108" s="368" t="str">
        <f t="shared" si="7"/>
        <v/>
      </c>
      <c r="L108" s="533" t="s">
        <v>36</v>
      </c>
      <c r="M108" s="531" t="s">
        <v>36</v>
      </c>
      <c r="N108" s="280"/>
      <c r="O108" s="363" t="s">
        <v>35</v>
      </c>
    </row>
    <row r="109" spans="1:15" s="7" customFormat="1" ht="12.75" x14ac:dyDescent="0.2">
      <c r="A109" s="104">
        <v>105</v>
      </c>
      <c r="B109" s="521">
        <f>'APH KIC KIA PC'!D109</f>
        <v>0</v>
      </c>
      <c r="C109" s="523" t="str">
        <f>IF('1. Artikeldata Grund'!$D109="","", '1. Artikeldata Grund'!$D109&amp;" - "&amp;'1. Artikeldata Grund'!$E109)</f>
        <v/>
      </c>
      <c r="D109" s="523" t="str">
        <f>IF('1. Artikeldata Grund'!F109="","",'1. Artikeldata Grund'!F109)</f>
        <v/>
      </c>
      <c r="E109" s="29" t="s">
        <v>112</v>
      </c>
      <c r="F109" s="279"/>
      <c r="G109" s="26">
        <v>1</v>
      </c>
      <c r="H109" s="367" t="s">
        <v>113</v>
      </c>
      <c r="I109" s="436">
        <v>0</v>
      </c>
      <c r="J109" s="368" t="str">
        <f t="shared" si="6"/>
        <v/>
      </c>
      <c r="K109" s="368" t="str">
        <f t="shared" si="7"/>
        <v/>
      </c>
      <c r="L109" s="533" t="s">
        <v>36</v>
      </c>
      <c r="M109" s="531" t="s">
        <v>36</v>
      </c>
      <c r="N109" s="280"/>
      <c r="O109" s="363" t="s">
        <v>35</v>
      </c>
    </row>
    <row r="110" spans="1:15" s="7" customFormat="1" ht="12.75" x14ac:dyDescent="0.2">
      <c r="A110" s="104">
        <v>106</v>
      </c>
      <c r="B110" s="521">
        <f>'APH KIC KIA PC'!D110</f>
        <v>0</v>
      </c>
      <c r="C110" s="523" t="str">
        <f>IF('1. Artikeldata Grund'!$D110="","", '1. Artikeldata Grund'!$D110&amp;" - "&amp;'1. Artikeldata Grund'!$E110)</f>
        <v/>
      </c>
      <c r="D110" s="523" t="str">
        <f>IF('1. Artikeldata Grund'!F110="","",'1. Artikeldata Grund'!F110)</f>
        <v/>
      </c>
      <c r="E110" s="29" t="s">
        <v>112</v>
      </c>
      <c r="F110" s="279"/>
      <c r="G110" s="26">
        <v>1</v>
      </c>
      <c r="H110" s="367" t="s">
        <v>113</v>
      </c>
      <c r="I110" s="436">
        <v>0</v>
      </c>
      <c r="J110" s="368" t="str">
        <f t="shared" si="6"/>
        <v/>
      </c>
      <c r="K110" s="368" t="str">
        <f t="shared" si="7"/>
        <v/>
      </c>
      <c r="L110" s="533" t="s">
        <v>36</v>
      </c>
      <c r="M110" s="531" t="s">
        <v>36</v>
      </c>
      <c r="N110" s="280"/>
      <c r="O110" s="363" t="s">
        <v>35</v>
      </c>
    </row>
    <row r="111" spans="1:15" s="7" customFormat="1" ht="12.75" x14ac:dyDescent="0.2">
      <c r="A111" s="104">
        <v>107</v>
      </c>
      <c r="B111" s="521">
        <f>'APH KIC KIA PC'!D111</f>
        <v>0</v>
      </c>
      <c r="C111" s="523" t="str">
        <f>IF('1. Artikeldata Grund'!$D111="","", '1. Artikeldata Grund'!$D111&amp;" - "&amp;'1. Artikeldata Grund'!$E111)</f>
        <v/>
      </c>
      <c r="D111" s="523" t="str">
        <f>IF('1. Artikeldata Grund'!F111="","",'1. Artikeldata Grund'!F111)</f>
        <v/>
      </c>
      <c r="E111" s="29" t="s">
        <v>112</v>
      </c>
      <c r="F111" s="279"/>
      <c r="G111" s="26">
        <v>1</v>
      </c>
      <c r="H111" s="367" t="s">
        <v>113</v>
      </c>
      <c r="I111" s="436">
        <v>0</v>
      </c>
      <c r="J111" s="368" t="str">
        <f t="shared" si="6"/>
        <v/>
      </c>
      <c r="K111" s="368" t="str">
        <f t="shared" si="7"/>
        <v/>
      </c>
      <c r="L111" s="533" t="s">
        <v>36</v>
      </c>
      <c r="M111" s="531" t="s">
        <v>36</v>
      </c>
      <c r="N111" s="280"/>
      <c r="O111" s="363" t="s">
        <v>35</v>
      </c>
    </row>
    <row r="112" spans="1:15" s="7" customFormat="1" ht="12.75" x14ac:dyDescent="0.2">
      <c r="A112" s="104">
        <v>108</v>
      </c>
      <c r="B112" s="521">
        <f>'APH KIC KIA PC'!D112</f>
        <v>0</v>
      </c>
      <c r="C112" s="523" t="str">
        <f>IF('1. Artikeldata Grund'!$D112="","", '1. Artikeldata Grund'!$D112&amp;" - "&amp;'1. Artikeldata Grund'!$E112)</f>
        <v/>
      </c>
      <c r="D112" s="523" t="str">
        <f>IF('1. Artikeldata Grund'!F112="","",'1. Artikeldata Grund'!F112)</f>
        <v/>
      </c>
      <c r="E112" s="29" t="s">
        <v>112</v>
      </c>
      <c r="F112" s="279"/>
      <c r="G112" s="26">
        <v>1</v>
      </c>
      <c r="H112" s="367" t="s">
        <v>113</v>
      </c>
      <c r="I112" s="436">
        <v>0</v>
      </c>
      <c r="J112" s="368" t="str">
        <f t="shared" si="6"/>
        <v/>
      </c>
      <c r="K112" s="368" t="str">
        <f t="shared" si="7"/>
        <v/>
      </c>
      <c r="L112" s="533" t="s">
        <v>36</v>
      </c>
      <c r="M112" s="531" t="s">
        <v>36</v>
      </c>
      <c r="N112" s="280"/>
      <c r="O112" s="363" t="s">
        <v>35</v>
      </c>
    </row>
    <row r="113" spans="1:15" s="7" customFormat="1" ht="12.75" x14ac:dyDescent="0.2">
      <c r="A113" s="104">
        <v>109</v>
      </c>
      <c r="B113" s="521">
        <f>'APH KIC KIA PC'!D113</f>
        <v>0</v>
      </c>
      <c r="C113" s="523" t="str">
        <f>IF('1. Artikeldata Grund'!$D113="","", '1. Artikeldata Grund'!$D113&amp;" - "&amp;'1. Artikeldata Grund'!$E113)</f>
        <v/>
      </c>
      <c r="D113" s="523" t="str">
        <f>IF('1. Artikeldata Grund'!F113="","",'1. Artikeldata Grund'!F113)</f>
        <v/>
      </c>
      <c r="E113" s="29" t="s">
        <v>112</v>
      </c>
      <c r="F113" s="279"/>
      <c r="G113" s="26">
        <v>1</v>
      </c>
      <c r="H113" s="367" t="s">
        <v>113</v>
      </c>
      <c r="I113" s="436">
        <v>0</v>
      </c>
      <c r="J113" s="368" t="str">
        <f t="shared" si="6"/>
        <v/>
      </c>
      <c r="K113" s="368" t="str">
        <f t="shared" si="7"/>
        <v/>
      </c>
      <c r="L113" s="533" t="s">
        <v>36</v>
      </c>
      <c r="M113" s="531" t="s">
        <v>36</v>
      </c>
      <c r="N113" s="280"/>
      <c r="O113" s="363" t="s">
        <v>35</v>
      </c>
    </row>
    <row r="114" spans="1:15" s="7" customFormat="1" ht="12.75" x14ac:dyDescent="0.2">
      <c r="A114" s="104">
        <v>110</v>
      </c>
      <c r="B114" s="521">
        <f>'APH KIC KIA PC'!D114</f>
        <v>0</v>
      </c>
      <c r="C114" s="523" t="str">
        <f>IF('1. Artikeldata Grund'!$D114="","", '1. Artikeldata Grund'!$D114&amp;" - "&amp;'1. Artikeldata Grund'!$E114)</f>
        <v/>
      </c>
      <c r="D114" s="523" t="str">
        <f>IF('1. Artikeldata Grund'!F114="","",'1. Artikeldata Grund'!F114)</f>
        <v/>
      </c>
      <c r="E114" s="29" t="s">
        <v>112</v>
      </c>
      <c r="F114" s="279"/>
      <c r="G114" s="26">
        <v>1</v>
      </c>
      <c r="H114" s="367" t="s">
        <v>113</v>
      </c>
      <c r="I114" s="436">
        <v>0</v>
      </c>
      <c r="J114" s="368" t="str">
        <f t="shared" si="6"/>
        <v/>
      </c>
      <c r="K114" s="368" t="str">
        <f t="shared" si="7"/>
        <v/>
      </c>
      <c r="L114" s="533" t="s">
        <v>36</v>
      </c>
      <c r="M114" s="531" t="s">
        <v>36</v>
      </c>
      <c r="N114" s="280"/>
      <c r="O114" s="363" t="s">
        <v>35</v>
      </c>
    </row>
    <row r="115" spans="1:15" s="7" customFormat="1" ht="12.75" x14ac:dyDescent="0.2">
      <c r="A115" s="104">
        <v>111</v>
      </c>
      <c r="B115" s="521">
        <f>'APH KIC KIA PC'!D115</f>
        <v>0</v>
      </c>
      <c r="C115" s="523" t="str">
        <f>IF('1. Artikeldata Grund'!$D115="","", '1. Artikeldata Grund'!$D115&amp;" - "&amp;'1. Artikeldata Grund'!$E115)</f>
        <v/>
      </c>
      <c r="D115" s="523" t="str">
        <f>IF('1. Artikeldata Grund'!F115="","",'1. Artikeldata Grund'!F115)</f>
        <v/>
      </c>
      <c r="E115" s="29" t="s">
        <v>112</v>
      </c>
      <c r="F115" s="279"/>
      <c r="G115" s="26">
        <v>1</v>
      </c>
      <c r="H115" s="367" t="s">
        <v>113</v>
      </c>
      <c r="I115" s="436">
        <v>0</v>
      </c>
      <c r="J115" s="368" t="str">
        <f t="shared" si="6"/>
        <v/>
      </c>
      <c r="K115" s="368" t="str">
        <f t="shared" si="7"/>
        <v/>
      </c>
      <c r="L115" s="533" t="s">
        <v>36</v>
      </c>
      <c r="M115" s="531" t="s">
        <v>36</v>
      </c>
      <c r="N115" s="280"/>
      <c r="O115" s="363" t="s">
        <v>35</v>
      </c>
    </row>
    <row r="116" spans="1:15" s="7" customFormat="1" ht="12.75" x14ac:dyDescent="0.2">
      <c r="A116" s="104">
        <v>112</v>
      </c>
      <c r="B116" s="521">
        <f>'APH KIC KIA PC'!D116</f>
        <v>0</v>
      </c>
      <c r="C116" s="523" t="str">
        <f>IF('1. Artikeldata Grund'!$D116="","", '1. Artikeldata Grund'!$D116&amp;" - "&amp;'1. Artikeldata Grund'!$E116)</f>
        <v/>
      </c>
      <c r="D116" s="523" t="str">
        <f>IF('1. Artikeldata Grund'!F116="","",'1. Artikeldata Grund'!F116)</f>
        <v/>
      </c>
      <c r="E116" s="29" t="s">
        <v>112</v>
      </c>
      <c r="F116" s="279"/>
      <c r="G116" s="26">
        <v>1</v>
      </c>
      <c r="H116" s="367" t="s">
        <v>113</v>
      </c>
      <c r="I116" s="436">
        <v>0</v>
      </c>
      <c r="J116" s="368" t="str">
        <f t="shared" si="6"/>
        <v/>
      </c>
      <c r="K116" s="368" t="str">
        <f t="shared" si="7"/>
        <v/>
      </c>
      <c r="L116" s="533" t="s">
        <v>36</v>
      </c>
      <c r="M116" s="531" t="s">
        <v>36</v>
      </c>
      <c r="N116" s="280"/>
      <c r="O116" s="363" t="s">
        <v>35</v>
      </c>
    </row>
    <row r="117" spans="1:15" s="7" customFormat="1" ht="12.75" x14ac:dyDescent="0.2">
      <c r="A117" s="104">
        <v>113</v>
      </c>
      <c r="B117" s="521">
        <f>'APH KIC KIA PC'!D117</f>
        <v>0</v>
      </c>
      <c r="C117" s="523" t="str">
        <f>IF('1. Artikeldata Grund'!$D117="","", '1. Artikeldata Grund'!$D117&amp;" - "&amp;'1. Artikeldata Grund'!$E117)</f>
        <v/>
      </c>
      <c r="D117" s="523" t="str">
        <f>IF('1. Artikeldata Grund'!F117="","",'1. Artikeldata Grund'!F117)</f>
        <v/>
      </c>
      <c r="E117" s="29" t="s">
        <v>112</v>
      </c>
      <c r="F117" s="279"/>
      <c r="G117" s="26">
        <v>1</v>
      </c>
      <c r="H117" s="367" t="s">
        <v>113</v>
      </c>
      <c r="I117" s="436">
        <v>0</v>
      </c>
      <c r="J117" s="368" t="str">
        <f t="shared" si="6"/>
        <v/>
      </c>
      <c r="K117" s="368" t="str">
        <f t="shared" si="7"/>
        <v/>
      </c>
      <c r="L117" s="533" t="s">
        <v>36</v>
      </c>
      <c r="M117" s="531" t="s">
        <v>36</v>
      </c>
      <c r="N117" s="280"/>
      <c r="O117" s="363" t="s">
        <v>35</v>
      </c>
    </row>
    <row r="118" spans="1:15" s="7" customFormat="1" ht="12.75" x14ac:dyDescent="0.2">
      <c r="A118" s="104">
        <v>114</v>
      </c>
      <c r="B118" s="521">
        <f>'APH KIC KIA PC'!D118</f>
        <v>0</v>
      </c>
      <c r="C118" s="523" t="str">
        <f>IF('1. Artikeldata Grund'!$D118="","", '1. Artikeldata Grund'!$D118&amp;" - "&amp;'1. Artikeldata Grund'!$E118)</f>
        <v/>
      </c>
      <c r="D118" s="523" t="str">
        <f>IF('1. Artikeldata Grund'!F118="","",'1. Artikeldata Grund'!F118)</f>
        <v/>
      </c>
      <c r="E118" s="29" t="s">
        <v>112</v>
      </c>
      <c r="F118" s="279"/>
      <c r="G118" s="26">
        <v>1</v>
      </c>
      <c r="H118" s="367" t="s">
        <v>113</v>
      </c>
      <c r="I118" s="436">
        <v>0</v>
      </c>
      <c r="J118" s="368" t="str">
        <f t="shared" si="6"/>
        <v/>
      </c>
      <c r="K118" s="368" t="str">
        <f t="shared" si="7"/>
        <v/>
      </c>
      <c r="L118" s="533" t="s">
        <v>36</v>
      </c>
      <c r="M118" s="531" t="s">
        <v>36</v>
      </c>
      <c r="N118" s="280"/>
      <c r="O118" s="363" t="s">
        <v>35</v>
      </c>
    </row>
    <row r="119" spans="1:15" s="7" customFormat="1" ht="12.75" x14ac:dyDescent="0.2">
      <c r="A119" s="104">
        <v>115</v>
      </c>
      <c r="B119" s="521">
        <f>'APH KIC KIA PC'!D119</f>
        <v>0</v>
      </c>
      <c r="C119" s="523" t="str">
        <f>IF('1. Artikeldata Grund'!$D119="","", '1. Artikeldata Grund'!$D119&amp;" - "&amp;'1. Artikeldata Grund'!$E119)</f>
        <v/>
      </c>
      <c r="D119" s="523" t="str">
        <f>IF('1. Artikeldata Grund'!F119="","",'1. Artikeldata Grund'!F119)</f>
        <v/>
      </c>
      <c r="E119" s="29" t="s">
        <v>112</v>
      </c>
      <c r="F119" s="279"/>
      <c r="G119" s="26">
        <v>1</v>
      </c>
      <c r="H119" s="367" t="s">
        <v>113</v>
      </c>
      <c r="I119" s="436">
        <v>0</v>
      </c>
      <c r="J119" s="368" t="str">
        <f t="shared" si="6"/>
        <v/>
      </c>
      <c r="K119" s="368" t="str">
        <f t="shared" si="7"/>
        <v/>
      </c>
      <c r="L119" s="533" t="s">
        <v>36</v>
      </c>
      <c r="M119" s="531" t="s">
        <v>36</v>
      </c>
      <c r="N119" s="280"/>
      <c r="O119" s="363" t="s">
        <v>35</v>
      </c>
    </row>
    <row r="120" spans="1:15" s="7" customFormat="1" ht="12.75" x14ac:dyDescent="0.2">
      <c r="A120" s="104">
        <v>116</v>
      </c>
      <c r="B120" s="521">
        <f>'APH KIC KIA PC'!D120</f>
        <v>0</v>
      </c>
      <c r="C120" s="523" t="str">
        <f>IF('1. Artikeldata Grund'!$D120="","", '1. Artikeldata Grund'!$D120&amp;" - "&amp;'1. Artikeldata Grund'!$E120)</f>
        <v/>
      </c>
      <c r="D120" s="523" t="str">
        <f>IF('1. Artikeldata Grund'!F120="","",'1. Artikeldata Grund'!F120)</f>
        <v/>
      </c>
      <c r="E120" s="29" t="s">
        <v>112</v>
      </c>
      <c r="F120" s="279"/>
      <c r="G120" s="26">
        <v>1</v>
      </c>
      <c r="H120" s="367" t="s">
        <v>113</v>
      </c>
      <c r="I120" s="436">
        <v>0</v>
      </c>
      <c r="J120" s="368" t="str">
        <f t="shared" si="6"/>
        <v/>
      </c>
      <c r="K120" s="368" t="str">
        <f t="shared" si="7"/>
        <v/>
      </c>
      <c r="L120" s="533" t="s">
        <v>36</v>
      </c>
      <c r="M120" s="531" t="s">
        <v>36</v>
      </c>
      <c r="N120" s="280"/>
      <c r="O120" s="363" t="s">
        <v>35</v>
      </c>
    </row>
    <row r="121" spans="1:15" s="7" customFormat="1" ht="12.75" x14ac:dyDescent="0.2">
      <c r="A121" s="104">
        <v>117</v>
      </c>
      <c r="B121" s="521">
        <f>'APH KIC KIA PC'!D121</f>
        <v>0</v>
      </c>
      <c r="C121" s="523" t="str">
        <f>IF('1. Artikeldata Grund'!$D121="","", '1. Artikeldata Grund'!$D121&amp;" - "&amp;'1. Artikeldata Grund'!$E121)</f>
        <v/>
      </c>
      <c r="D121" s="523" t="str">
        <f>IF('1. Artikeldata Grund'!F121="","",'1. Artikeldata Grund'!F121)</f>
        <v/>
      </c>
      <c r="E121" s="29" t="s">
        <v>112</v>
      </c>
      <c r="F121" s="279"/>
      <c r="G121" s="26">
        <v>1</v>
      </c>
      <c r="H121" s="367" t="s">
        <v>113</v>
      </c>
      <c r="I121" s="436">
        <v>0</v>
      </c>
      <c r="J121" s="368" t="str">
        <f t="shared" si="6"/>
        <v/>
      </c>
      <c r="K121" s="368" t="str">
        <f t="shared" si="7"/>
        <v/>
      </c>
      <c r="L121" s="533" t="s">
        <v>36</v>
      </c>
      <c r="M121" s="531" t="s">
        <v>36</v>
      </c>
      <c r="N121" s="280"/>
      <c r="O121" s="363" t="s">
        <v>35</v>
      </c>
    </row>
    <row r="122" spans="1:15" s="7" customFormat="1" ht="12.75" x14ac:dyDescent="0.2">
      <c r="A122" s="104">
        <v>118</v>
      </c>
      <c r="B122" s="521">
        <f>'APH KIC KIA PC'!D122</f>
        <v>0</v>
      </c>
      <c r="C122" s="523" t="str">
        <f>IF('1. Artikeldata Grund'!$D122="","", '1. Artikeldata Grund'!$D122&amp;" - "&amp;'1. Artikeldata Grund'!$E122)</f>
        <v/>
      </c>
      <c r="D122" s="523" t="str">
        <f>IF('1. Artikeldata Grund'!F122="","",'1. Artikeldata Grund'!F122)</f>
        <v/>
      </c>
      <c r="E122" s="29" t="s">
        <v>112</v>
      </c>
      <c r="F122" s="279"/>
      <c r="G122" s="26">
        <v>1</v>
      </c>
      <c r="H122" s="367" t="s">
        <v>113</v>
      </c>
      <c r="I122" s="436">
        <v>0</v>
      </c>
      <c r="J122" s="368" t="str">
        <f t="shared" si="6"/>
        <v/>
      </c>
      <c r="K122" s="368" t="str">
        <f t="shared" si="7"/>
        <v/>
      </c>
      <c r="L122" s="533" t="s">
        <v>36</v>
      </c>
      <c r="M122" s="531" t="s">
        <v>36</v>
      </c>
      <c r="N122" s="280"/>
      <c r="O122" s="363" t="s">
        <v>35</v>
      </c>
    </row>
    <row r="123" spans="1:15" s="7" customFormat="1" ht="12.75" x14ac:dyDescent="0.2">
      <c r="A123" s="104">
        <v>119</v>
      </c>
      <c r="B123" s="521">
        <f>'APH KIC KIA PC'!D123</f>
        <v>0</v>
      </c>
      <c r="C123" s="523" t="str">
        <f>IF('1. Artikeldata Grund'!$D123="","", '1. Artikeldata Grund'!$D123&amp;" - "&amp;'1. Artikeldata Grund'!$E123)</f>
        <v/>
      </c>
      <c r="D123" s="523" t="str">
        <f>IF('1. Artikeldata Grund'!F123="","",'1. Artikeldata Grund'!F123)</f>
        <v/>
      </c>
      <c r="E123" s="29" t="s">
        <v>112</v>
      </c>
      <c r="F123" s="279"/>
      <c r="G123" s="26">
        <v>1</v>
      </c>
      <c r="H123" s="367" t="s">
        <v>113</v>
      </c>
      <c r="I123" s="436">
        <v>0</v>
      </c>
      <c r="J123" s="368" t="str">
        <f t="shared" si="6"/>
        <v/>
      </c>
      <c r="K123" s="368" t="str">
        <f t="shared" si="7"/>
        <v/>
      </c>
      <c r="L123" s="533" t="s">
        <v>36</v>
      </c>
      <c r="M123" s="531" t="s">
        <v>36</v>
      </c>
      <c r="N123" s="280"/>
      <c r="O123" s="363" t="s">
        <v>35</v>
      </c>
    </row>
    <row r="124" spans="1:15" s="7" customFormat="1" ht="12.75" x14ac:dyDescent="0.2">
      <c r="A124" s="104">
        <v>120</v>
      </c>
      <c r="B124" s="521">
        <f>'APH KIC KIA PC'!D124</f>
        <v>0</v>
      </c>
      <c r="C124" s="523" t="str">
        <f>IF('1. Artikeldata Grund'!$D124="","", '1. Artikeldata Grund'!$D124&amp;" - "&amp;'1. Artikeldata Grund'!$E124)</f>
        <v/>
      </c>
      <c r="D124" s="523" t="str">
        <f>IF('1. Artikeldata Grund'!F124="","",'1. Artikeldata Grund'!F124)</f>
        <v/>
      </c>
      <c r="E124" s="29" t="s">
        <v>112</v>
      </c>
      <c r="F124" s="279"/>
      <c r="G124" s="26">
        <v>1</v>
      </c>
      <c r="H124" s="367" t="s">
        <v>113</v>
      </c>
      <c r="I124" s="436">
        <v>0</v>
      </c>
      <c r="J124" s="368" t="str">
        <f t="shared" si="6"/>
        <v/>
      </c>
      <c r="K124" s="368" t="str">
        <f t="shared" si="7"/>
        <v/>
      </c>
      <c r="L124" s="533" t="s">
        <v>36</v>
      </c>
      <c r="M124" s="531" t="s">
        <v>36</v>
      </c>
      <c r="N124" s="280"/>
      <c r="O124" s="363" t="s">
        <v>35</v>
      </c>
    </row>
    <row r="125" spans="1:15" s="7" customFormat="1" ht="12.75" x14ac:dyDescent="0.2">
      <c r="A125" s="104">
        <v>121</v>
      </c>
      <c r="B125" s="521">
        <f>'APH KIC KIA PC'!D125</f>
        <v>0</v>
      </c>
      <c r="C125" s="523" t="str">
        <f>IF('1. Artikeldata Grund'!$D125="","", '1. Artikeldata Grund'!$D125&amp;" - "&amp;'1. Artikeldata Grund'!$E125)</f>
        <v/>
      </c>
      <c r="D125" s="523" t="str">
        <f>IF('1. Artikeldata Grund'!F125="","",'1. Artikeldata Grund'!F125)</f>
        <v/>
      </c>
      <c r="E125" s="29" t="s">
        <v>112</v>
      </c>
      <c r="F125" s="279"/>
      <c r="G125" s="26">
        <v>1</v>
      </c>
      <c r="H125" s="367" t="s">
        <v>113</v>
      </c>
      <c r="I125" s="436">
        <v>0</v>
      </c>
      <c r="J125" s="368" t="str">
        <f t="shared" si="6"/>
        <v/>
      </c>
      <c r="K125" s="368" t="str">
        <f t="shared" si="7"/>
        <v/>
      </c>
      <c r="L125" s="533" t="s">
        <v>36</v>
      </c>
      <c r="M125" s="531" t="s">
        <v>36</v>
      </c>
      <c r="N125" s="280"/>
      <c r="O125" s="363" t="s">
        <v>35</v>
      </c>
    </row>
    <row r="126" spans="1:15" s="7" customFormat="1" ht="12.75" x14ac:dyDescent="0.2">
      <c r="A126" s="104">
        <v>122</v>
      </c>
      <c r="B126" s="521">
        <f>'APH KIC KIA PC'!D126</f>
        <v>0</v>
      </c>
      <c r="C126" s="523" t="str">
        <f>IF('1. Artikeldata Grund'!$D126="","", '1. Artikeldata Grund'!$D126&amp;" - "&amp;'1. Artikeldata Grund'!$E126)</f>
        <v/>
      </c>
      <c r="D126" s="523" t="str">
        <f>IF('1. Artikeldata Grund'!F126="","",'1. Artikeldata Grund'!F126)</f>
        <v/>
      </c>
      <c r="E126" s="29" t="s">
        <v>112</v>
      </c>
      <c r="F126" s="279"/>
      <c r="G126" s="26">
        <v>1</v>
      </c>
      <c r="H126" s="367" t="s">
        <v>113</v>
      </c>
      <c r="I126" s="436">
        <v>0</v>
      </c>
      <c r="J126" s="368" t="str">
        <f t="shared" si="6"/>
        <v/>
      </c>
      <c r="K126" s="368" t="str">
        <f t="shared" si="7"/>
        <v/>
      </c>
      <c r="L126" s="533" t="s">
        <v>36</v>
      </c>
      <c r="M126" s="531" t="s">
        <v>36</v>
      </c>
      <c r="N126" s="280"/>
      <c r="O126" s="363" t="s">
        <v>35</v>
      </c>
    </row>
    <row r="127" spans="1:15" s="7" customFormat="1" ht="12.75" x14ac:dyDescent="0.2">
      <c r="A127" s="104">
        <v>123</v>
      </c>
      <c r="B127" s="521">
        <f>'APH KIC KIA PC'!D127</f>
        <v>0</v>
      </c>
      <c r="C127" s="523" t="str">
        <f>IF('1. Artikeldata Grund'!$D127="","", '1. Artikeldata Grund'!$D127&amp;" - "&amp;'1. Artikeldata Grund'!$E127)</f>
        <v/>
      </c>
      <c r="D127" s="523" t="str">
        <f>IF('1. Artikeldata Grund'!F127="","",'1. Artikeldata Grund'!F127)</f>
        <v/>
      </c>
      <c r="E127" s="29" t="s">
        <v>112</v>
      </c>
      <c r="F127" s="279"/>
      <c r="G127" s="26">
        <v>1</v>
      </c>
      <c r="H127" s="367" t="s">
        <v>113</v>
      </c>
      <c r="I127" s="436">
        <v>0</v>
      </c>
      <c r="J127" s="368" t="str">
        <f t="shared" si="6"/>
        <v/>
      </c>
      <c r="K127" s="368" t="str">
        <f t="shared" si="7"/>
        <v/>
      </c>
      <c r="L127" s="533" t="s">
        <v>36</v>
      </c>
      <c r="M127" s="531" t="s">
        <v>36</v>
      </c>
      <c r="N127" s="280"/>
      <c r="O127" s="363" t="s">
        <v>35</v>
      </c>
    </row>
    <row r="128" spans="1:15" s="7" customFormat="1" ht="12.75" x14ac:dyDescent="0.2">
      <c r="A128" s="104">
        <v>124</v>
      </c>
      <c r="B128" s="521">
        <f>'APH KIC KIA PC'!D128</f>
        <v>0</v>
      </c>
      <c r="C128" s="523" t="str">
        <f>IF('1. Artikeldata Grund'!$D128="","", '1. Artikeldata Grund'!$D128&amp;" - "&amp;'1. Artikeldata Grund'!$E128)</f>
        <v/>
      </c>
      <c r="D128" s="523" t="str">
        <f>IF('1. Artikeldata Grund'!F128="","",'1. Artikeldata Grund'!F128)</f>
        <v/>
      </c>
      <c r="E128" s="29" t="s">
        <v>112</v>
      </c>
      <c r="F128" s="279"/>
      <c r="G128" s="26">
        <v>1</v>
      </c>
      <c r="H128" s="367" t="s">
        <v>113</v>
      </c>
      <c r="I128" s="436">
        <v>0</v>
      </c>
      <c r="J128" s="368" t="str">
        <f t="shared" si="6"/>
        <v/>
      </c>
      <c r="K128" s="368" t="str">
        <f t="shared" si="7"/>
        <v/>
      </c>
      <c r="L128" s="533" t="s">
        <v>36</v>
      </c>
      <c r="M128" s="531" t="s">
        <v>36</v>
      </c>
      <c r="N128" s="280"/>
      <c r="O128" s="363" t="s">
        <v>35</v>
      </c>
    </row>
    <row r="129" spans="1:15" s="7" customFormat="1" ht="12.75" x14ac:dyDescent="0.2">
      <c r="A129" s="104">
        <v>125</v>
      </c>
      <c r="B129" s="521">
        <f>'APH KIC KIA PC'!D129</f>
        <v>0</v>
      </c>
      <c r="C129" s="523" t="str">
        <f>IF('1. Artikeldata Grund'!$D129="","", '1. Artikeldata Grund'!$D129&amp;" - "&amp;'1. Artikeldata Grund'!$E129)</f>
        <v/>
      </c>
      <c r="D129" s="523" t="str">
        <f>IF('1. Artikeldata Grund'!F129="","",'1. Artikeldata Grund'!F129)</f>
        <v/>
      </c>
      <c r="E129" s="29" t="s">
        <v>112</v>
      </c>
      <c r="F129" s="279"/>
      <c r="G129" s="26">
        <v>1</v>
      </c>
      <c r="H129" s="367" t="s">
        <v>113</v>
      </c>
      <c r="I129" s="436">
        <v>0</v>
      </c>
      <c r="J129" s="368" t="str">
        <f t="shared" si="6"/>
        <v/>
      </c>
      <c r="K129" s="368" t="str">
        <f t="shared" si="7"/>
        <v/>
      </c>
      <c r="L129" s="533" t="s">
        <v>36</v>
      </c>
      <c r="M129" s="531" t="s">
        <v>36</v>
      </c>
      <c r="N129" s="280"/>
      <c r="O129" s="363" t="s">
        <v>35</v>
      </c>
    </row>
    <row r="130" spans="1:15" s="7" customFormat="1" ht="12.75" x14ac:dyDescent="0.2">
      <c r="A130" s="104">
        <v>126</v>
      </c>
      <c r="B130" s="521">
        <f>'APH KIC KIA PC'!D130</f>
        <v>0</v>
      </c>
      <c r="C130" s="523" t="str">
        <f>IF('1. Artikeldata Grund'!$D130="","", '1. Artikeldata Grund'!$D130&amp;" - "&amp;'1. Artikeldata Grund'!$E130)</f>
        <v/>
      </c>
      <c r="D130" s="523" t="str">
        <f>IF('1. Artikeldata Grund'!F130="","",'1. Artikeldata Grund'!F130)</f>
        <v/>
      </c>
      <c r="E130" s="29" t="s">
        <v>112</v>
      </c>
      <c r="F130" s="279"/>
      <c r="G130" s="26">
        <v>1</v>
      </c>
      <c r="H130" s="367" t="s">
        <v>113</v>
      </c>
      <c r="I130" s="436">
        <v>0</v>
      </c>
      <c r="J130" s="368" t="str">
        <f t="shared" si="6"/>
        <v/>
      </c>
      <c r="K130" s="368" t="str">
        <f t="shared" si="7"/>
        <v/>
      </c>
      <c r="L130" s="533" t="s">
        <v>36</v>
      </c>
      <c r="M130" s="531" t="s">
        <v>36</v>
      </c>
      <c r="N130" s="280"/>
      <c r="O130" s="363" t="s">
        <v>35</v>
      </c>
    </row>
    <row r="131" spans="1:15" s="7" customFormat="1" ht="12.75" x14ac:dyDescent="0.2">
      <c r="A131" s="104">
        <v>127</v>
      </c>
      <c r="B131" s="521">
        <f>'APH KIC KIA PC'!D131</f>
        <v>0</v>
      </c>
      <c r="C131" s="523" t="str">
        <f>IF('1. Artikeldata Grund'!$D131="","", '1. Artikeldata Grund'!$D131&amp;" - "&amp;'1. Artikeldata Grund'!$E131)</f>
        <v/>
      </c>
      <c r="D131" s="523" t="str">
        <f>IF('1. Artikeldata Grund'!F131="","",'1. Artikeldata Grund'!F131)</f>
        <v/>
      </c>
      <c r="E131" s="29" t="s">
        <v>112</v>
      </c>
      <c r="F131" s="279"/>
      <c r="G131" s="26">
        <v>1</v>
      </c>
      <c r="H131" s="367" t="s">
        <v>113</v>
      </c>
      <c r="I131" s="436">
        <v>0</v>
      </c>
      <c r="J131" s="368" t="str">
        <f t="shared" si="6"/>
        <v/>
      </c>
      <c r="K131" s="368" t="str">
        <f t="shared" si="7"/>
        <v/>
      </c>
      <c r="L131" s="533" t="s">
        <v>36</v>
      </c>
      <c r="M131" s="531" t="s">
        <v>36</v>
      </c>
      <c r="N131" s="280"/>
      <c r="O131" s="363" t="s">
        <v>35</v>
      </c>
    </row>
    <row r="132" spans="1:15" s="7" customFormat="1" ht="12.75" x14ac:dyDescent="0.2">
      <c r="A132" s="104">
        <v>128</v>
      </c>
      <c r="B132" s="521">
        <f>'APH KIC KIA PC'!D132</f>
        <v>0</v>
      </c>
      <c r="C132" s="523" t="str">
        <f>IF('1. Artikeldata Grund'!$D132="","", '1. Artikeldata Grund'!$D132&amp;" - "&amp;'1. Artikeldata Grund'!$E132)</f>
        <v/>
      </c>
      <c r="D132" s="523" t="str">
        <f>IF('1. Artikeldata Grund'!F132="","",'1. Artikeldata Grund'!F132)</f>
        <v/>
      </c>
      <c r="E132" s="29" t="s">
        <v>112</v>
      </c>
      <c r="F132" s="279"/>
      <c r="G132" s="26">
        <v>1</v>
      </c>
      <c r="H132" s="367" t="s">
        <v>113</v>
      </c>
      <c r="I132" s="436">
        <v>0</v>
      </c>
      <c r="J132" s="368" t="str">
        <f t="shared" si="6"/>
        <v/>
      </c>
      <c r="K132" s="368" t="str">
        <f t="shared" si="7"/>
        <v/>
      </c>
      <c r="L132" s="533" t="s">
        <v>36</v>
      </c>
      <c r="M132" s="531" t="s">
        <v>36</v>
      </c>
      <c r="N132" s="280"/>
      <c r="O132" s="363" t="s">
        <v>35</v>
      </c>
    </row>
    <row r="133" spans="1:15" s="7" customFormat="1" ht="12.75" x14ac:dyDescent="0.2">
      <c r="A133" s="104">
        <v>129</v>
      </c>
      <c r="B133" s="521">
        <f>'APH KIC KIA PC'!D133</f>
        <v>0</v>
      </c>
      <c r="C133" s="523" t="str">
        <f>IF('1. Artikeldata Grund'!$D133="","", '1. Artikeldata Grund'!$D133&amp;" - "&amp;'1. Artikeldata Grund'!$E133)</f>
        <v/>
      </c>
      <c r="D133" s="523" t="str">
        <f>IF('1. Artikeldata Grund'!F133="","",'1. Artikeldata Grund'!F133)</f>
        <v/>
      </c>
      <c r="E133" s="29" t="s">
        <v>112</v>
      </c>
      <c r="F133" s="279"/>
      <c r="G133" s="26">
        <v>1</v>
      </c>
      <c r="H133" s="367" t="s">
        <v>113</v>
      </c>
      <c r="I133" s="436">
        <v>0</v>
      </c>
      <c r="J133" s="368" t="str">
        <f t="shared" ref="J133:J164" si="8">IF(C133="","",ROUND(F133-(F133*I133),2))</f>
        <v/>
      </c>
      <c r="K133" s="368" t="str">
        <f t="shared" ref="K133:K164" si="9">IF(C133="","",G133*J133)</f>
        <v/>
      </c>
      <c r="L133" s="533" t="s">
        <v>36</v>
      </c>
      <c r="M133" s="531" t="s">
        <v>36</v>
      </c>
      <c r="N133" s="280"/>
      <c r="O133" s="363" t="s">
        <v>35</v>
      </c>
    </row>
    <row r="134" spans="1:15" s="7" customFormat="1" ht="12.75" x14ac:dyDescent="0.2">
      <c r="A134" s="104">
        <v>130</v>
      </c>
      <c r="B134" s="521">
        <f>'APH KIC KIA PC'!D134</f>
        <v>0</v>
      </c>
      <c r="C134" s="523" t="str">
        <f>IF('1. Artikeldata Grund'!$D134="","", '1. Artikeldata Grund'!$D134&amp;" - "&amp;'1. Artikeldata Grund'!$E134)</f>
        <v/>
      </c>
      <c r="D134" s="523" t="str">
        <f>IF('1. Artikeldata Grund'!F134="","",'1. Artikeldata Grund'!F134)</f>
        <v/>
      </c>
      <c r="E134" s="29" t="s">
        <v>112</v>
      </c>
      <c r="F134" s="279"/>
      <c r="G134" s="26">
        <v>1</v>
      </c>
      <c r="H134" s="367" t="s">
        <v>113</v>
      </c>
      <c r="I134" s="436">
        <v>0</v>
      </c>
      <c r="J134" s="368" t="str">
        <f t="shared" si="8"/>
        <v/>
      </c>
      <c r="K134" s="368" t="str">
        <f t="shared" si="9"/>
        <v/>
      </c>
      <c r="L134" s="533" t="s">
        <v>36</v>
      </c>
      <c r="M134" s="531" t="s">
        <v>36</v>
      </c>
      <c r="N134" s="280"/>
      <c r="O134" s="363" t="s">
        <v>35</v>
      </c>
    </row>
    <row r="135" spans="1:15" s="7" customFormat="1" ht="12.75" x14ac:dyDescent="0.2">
      <c r="A135" s="104">
        <v>131</v>
      </c>
      <c r="B135" s="521">
        <f>'APH KIC KIA PC'!D135</f>
        <v>0</v>
      </c>
      <c r="C135" s="523" t="str">
        <f>IF('1. Artikeldata Grund'!$D135="","", '1. Artikeldata Grund'!$D135&amp;" - "&amp;'1. Artikeldata Grund'!$E135)</f>
        <v/>
      </c>
      <c r="D135" s="523" t="str">
        <f>IF('1. Artikeldata Grund'!F135="","",'1. Artikeldata Grund'!F135)</f>
        <v/>
      </c>
      <c r="E135" s="29" t="s">
        <v>112</v>
      </c>
      <c r="F135" s="279"/>
      <c r="G135" s="26">
        <v>1</v>
      </c>
      <c r="H135" s="367" t="s">
        <v>113</v>
      </c>
      <c r="I135" s="436">
        <v>0</v>
      </c>
      <c r="J135" s="368" t="str">
        <f t="shared" si="8"/>
        <v/>
      </c>
      <c r="K135" s="368" t="str">
        <f t="shared" si="9"/>
        <v/>
      </c>
      <c r="L135" s="533" t="s">
        <v>36</v>
      </c>
      <c r="M135" s="531" t="s">
        <v>36</v>
      </c>
      <c r="N135" s="280"/>
      <c r="O135" s="363" t="s">
        <v>35</v>
      </c>
    </row>
    <row r="136" spans="1:15" s="7" customFormat="1" ht="12.75" x14ac:dyDescent="0.2">
      <c r="A136" s="104">
        <v>132</v>
      </c>
      <c r="B136" s="521">
        <f>'APH KIC KIA PC'!D136</f>
        <v>0</v>
      </c>
      <c r="C136" s="523" t="str">
        <f>IF('1. Artikeldata Grund'!$D136="","", '1. Artikeldata Grund'!$D136&amp;" - "&amp;'1. Artikeldata Grund'!$E136)</f>
        <v/>
      </c>
      <c r="D136" s="523" t="str">
        <f>IF('1. Artikeldata Grund'!F136="","",'1. Artikeldata Grund'!F136)</f>
        <v/>
      </c>
      <c r="E136" s="29" t="s">
        <v>112</v>
      </c>
      <c r="F136" s="279"/>
      <c r="G136" s="26">
        <v>1</v>
      </c>
      <c r="H136" s="367" t="s">
        <v>113</v>
      </c>
      <c r="I136" s="436">
        <v>0</v>
      </c>
      <c r="J136" s="368" t="str">
        <f t="shared" si="8"/>
        <v/>
      </c>
      <c r="K136" s="368" t="str">
        <f t="shared" si="9"/>
        <v/>
      </c>
      <c r="L136" s="533" t="s">
        <v>36</v>
      </c>
      <c r="M136" s="531" t="s">
        <v>36</v>
      </c>
      <c r="N136" s="280"/>
      <c r="O136" s="363" t="s">
        <v>35</v>
      </c>
    </row>
    <row r="137" spans="1:15" s="7" customFormat="1" ht="12.75" x14ac:dyDescent="0.2">
      <c r="A137" s="104">
        <v>133</v>
      </c>
      <c r="B137" s="521">
        <f>'APH KIC KIA PC'!D137</f>
        <v>0</v>
      </c>
      <c r="C137" s="523" t="str">
        <f>IF('1. Artikeldata Grund'!$D137="","", '1. Artikeldata Grund'!$D137&amp;" - "&amp;'1. Artikeldata Grund'!$E137)</f>
        <v/>
      </c>
      <c r="D137" s="523" t="str">
        <f>IF('1. Artikeldata Grund'!F137="","",'1. Artikeldata Grund'!F137)</f>
        <v/>
      </c>
      <c r="E137" s="29" t="s">
        <v>112</v>
      </c>
      <c r="F137" s="279"/>
      <c r="G137" s="26">
        <v>1</v>
      </c>
      <c r="H137" s="367" t="s">
        <v>113</v>
      </c>
      <c r="I137" s="436">
        <v>0</v>
      </c>
      <c r="J137" s="368" t="str">
        <f t="shared" si="8"/>
        <v/>
      </c>
      <c r="K137" s="368" t="str">
        <f t="shared" si="9"/>
        <v/>
      </c>
      <c r="L137" s="533" t="s">
        <v>36</v>
      </c>
      <c r="M137" s="531" t="s">
        <v>36</v>
      </c>
      <c r="N137" s="280"/>
      <c r="O137" s="363" t="s">
        <v>35</v>
      </c>
    </row>
    <row r="138" spans="1:15" s="7" customFormat="1" ht="12.75" x14ac:dyDescent="0.2">
      <c r="A138" s="104">
        <v>134</v>
      </c>
      <c r="B138" s="521">
        <f>'APH KIC KIA PC'!D138</f>
        <v>0</v>
      </c>
      <c r="C138" s="523" t="str">
        <f>IF('1. Artikeldata Grund'!$D138="","", '1. Artikeldata Grund'!$D138&amp;" - "&amp;'1. Artikeldata Grund'!$E138)</f>
        <v/>
      </c>
      <c r="D138" s="523" t="str">
        <f>IF('1. Artikeldata Grund'!F138="","",'1. Artikeldata Grund'!F138)</f>
        <v/>
      </c>
      <c r="E138" s="29" t="s">
        <v>112</v>
      </c>
      <c r="F138" s="279"/>
      <c r="G138" s="26">
        <v>1</v>
      </c>
      <c r="H138" s="367" t="s">
        <v>113</v>
      </c>
      <c r="I138" s="436">
        <v>0</v>
      </c>
      <c r="J138" s="368" t="str">
        <f t="shared" si="8"/>
        <v/>
      </c>
      <c r="K138" s="368" t="str">
        <f t="shared" si="9"/>
        <v/>
      </c>
      <c r="L138" s="533" t="s">
        <v>36</v>
      </c>
      <c r="M138" s="531" t="s">
        <v>36</v>
      </c>
      <c r="N138" s="280"/>
      <c r="O138" s="363" t="s">
        <v>35</v>
      </c>
    </row>
    <row r="139" spans="1:15" s="7" customFormat="1" ht="12.75" x14ac:dyDescent="0.2">
      <c r="A139" s="104">
        <v>135</v>
      </c>
      <c r="B139" s="521">
        <f>'APH KIC KIA PC'!D139</f>
        <v>0</v>
      </c>
      <c r="C139" s="523" t="str">
        <f>IF('1. Artikeldata Grund'!$D139="","", '1. Artikeldata Grund'!$D139&amp;" - "&amp;'1. Artikeldata Grund'!$E139)</f>
        <v/>
      </c>
      <c r="D139" s="523" t="str">
        <f>IF('1. Artikeldata Grund'!F139="","",'1. Artikeldata Grund'!F139)</f>
        <v/>
      </c>
      <c r="E139" s="29" t="s">
        <v>112</v>
      </c>
      <c r="F139" s="279"/>
      <c r="G139" s="26">
        <v>1</v>
      </c>
      <c r="H139" s="367" t="s">
        <v>113</v>
      </c>
      <c r="I139" s="436">
        <v>0</v>
      </c>
      <c r="J139" s="368" t="str">
        <f t="shared" si="8"/>
        <v/>
      </c>
      <c r="K139" s="368" t="str">
        <f t="shared" si="9"/>
        <v/>
      </c>
      <c r="L139" s="533" t="s">
        <v>36</v>
      </c>
      <c r="M139" s="531" t="s">
        <v>36</v>
      </c>
      <c r="N139" s="280"/>
      <c r="O139" s="363" t="s">
        <v>35</v>
      </c>
    </row>
    <row r="140" spans="1:15" s="7" customFormat="1" ht="12.75" x14ac:dyDescent="0.2">
      <c r="A140" s="104">
        <v>136</v>
      </c>
      <c r="B140" s="521">
        <f>'APH KIC KIA PC'!D140</f>
        <v>0</v>
      </c>
      <c r="C140" s="523" t="str">
        <f>IF('1. Artikeldata Grund'!$D140="","", '1. Artikeldata Grund'!$D140&amp;" - "&amp;'1. Artikeldata Grund'!$E140)</f>
        <v/>
      </c>
      <c r="D140" s="523" t="str">
        <f>IF('1. Artikeldata Grund'!F140="","",'1. Artikeldata Grund'!F140)</f>
        <v/>
      </c>
      <c r="E140" s="29" t="s">
        <v>112</v>
      </c>
      <c r="F140" s="279"/>
      <c r="G140" s="26">
        <v>1</v>
      </c>
      <c r="H140" s="367" t="s">
        <v>113</v>
      </c>
      <c r="I140" s="436">
        <v>0</v>
      </c>
      <c r="J140" s="368" t="str">
        <f t="shared" si="8"/>
        <v/>
      </c>
      <c r="K140" s="368" t="str">
        <f t="shared" si="9"/>
        <v/>
      </c>
      <c r="L140" s="533" t="s">
        <v>36</v>
      </c>
      <c r="M140" s="531" t="s">
        <v>36</v>
      </c>
      <c r="N140" s="280"/>
      <c r="O140" s="363" t="s">
        <v>35</v>
      </c>
    </row>
    <row r="141" spans="1:15" s="7" customFormat="1" ht="12.75" x14ac:dyDescent="0.2">
      <c r="A141" s="104">
        <v>137</v>
      </c>
      <c r="B141" s="521">
        <f>'APH KIC KIA PC'!D141</f>
        <v>0</v>
      </c>
      <c r="C141" s="523" t="str">
        <f>IF('1. Artikeldata Grund'!$D141="","", '1. Artikeldata Grund'!$D141&amp;" - "&amp;'1. Artikeldata Grund'!$E141)</f>
        <v/>
      </c>
      <c r="D141" s="523" t="str">
        <f>IF('1. Artikeldata Grund'!F141="","",'1. Artikeldata Grund'!F141)</f>
        <v/>
      </c>
      <c r="E141" s="29" t="s">
        <v>112</v>
      </c>
      <c r="F141" s="279"/>
      <c r="G141" s="26">
        <v>1</v>
      </c>
      <c r="H141" s="367" t="s">
        <v>113</v>
      </c>
      <c r="I141" s="436">
        <v>0</v>
      </c>
      <c r="J141" s="368" t="str">
        <f t="shared" si="8"/>
        <v/>
      </c>
      <c r="K141" s="368" t="str">
        <f t="shared" si="9"/>
        <v/>
      </c>
      <c r="L141" s="533" t="s">
        <v>36</v>
      </c>
      <c r="M141" s="531" t="s">
        <v>36</v>
      </c>
      <c r="N141" s="280"/>
      <c r="O141" s="363" t="s">
        <v>35</v>
      </c>
    </row>
    <row r="142" spans="1:15" s="7" customFormat="1" ht="12.75" x14ac:dyDescent="0.2">
      <c r="A142" s="104">
        <v>138</v>
      </c>
      <c r="B142" s="521">
        <f>'APH KIC KIA PC'!D142</f>
        <v>0</v>
      </c>
      <c r="C142" s="523" t="str">
        <f>IF('1. Artikeldata Grund'!$D142="","", '1. Artikeldata Grund'!$D142&amp;" - "&amp;'1. Artikeldata Grund'!$E142)</f>
        <v/>
      </c>
      <c r="D142" s="523" t="str">
        <f>IF('1. Artikeldata Grund'!F142="","",'1. Artikeldata Grund'!F142)</f>
        <v/>
      </c>
      <c r="E142" s="29" t="s">
        <v>112</v>
      </c>
      <c r="F142" s="279"/>
      <c r="G142" s="26">
        <v>1</v>
      </c>
      <c r="H142" s="367" t="s">
        <v>113</v>
      </c>
      <c r="I142" s="436">
        <v>0</v>
      </c>
      <c r="J142" s="368" t="str">
        <f t="shared" si="8"/>
        <v/>
      </c>
      <c r="K142" s="368" t="str">
        <f t="shared" si="9"/>
        <v/>
      </c>
      <c r="L142" s="533" t="s">
        <v>36</v>
      </c>
      <c r="M142" s="531" t="s">
        <v>36</v>
      </c>
      <c r="N142" s="280"/>
      <c r="O142" s="363" t="s">
        <v>35</v>
      </c>
    </row>
    <row r="143" spans="1:15" s="7" customFormat="1" ht="12.75" x14ac:dyDescent="0.2">
      <c r="A143" s="104">
        <v>139</v>
      </c>
      <c r="B143" s="521">
        <f>'APH KIC KIA PC'!D143</f>
        <v>0</v>
      </c>
      <c r="C143" s="523" t="str">
        <f>IF('1. Artikeldata Grund'!$D143="","", '1. Artikeldata Grund'!$D143&amp;" - "&amp;'1. Artikeldata Grund'!$E143)</f>
        <v/>
      </c>
      <c r="D143" s="523" t="str">
        <f>IF('1. Artikeldata Grund'!F143="","",'1. Artikeldata Grund'!F143)</f>
        <v/>
      </c>
      <c r="E143" s="29" t="s">
        <v>112</v>
      </c>
      <c r="F143" s="279"/>
      <c r="G143" s="26">
        <v>1</v>
      </c>
      <c r="H143" s="367" t="s">
        <v>113</v>
      </c>
      <c r="I143" s="436">
        <v>0</v>
      </c>
      <c r="J143" s="368" t="str">
        <f t="shared" si="8"/>
        <v/>
      </c>
      <c r="K143" s="368" t="str">
        <f t="shared" si="9"/>
        <v/>
      </c>
      <c r="L143" s="533" t="s">
        <v>36</v>
      </c>
      <c r="M143" s="531" t="s">
        <v>36</v>
      </c>
      <c r="N143" s="280"/>
      <c r="O143" s="363" t="s">
        <v>35</v>
      </c>
    </row>
    <row r="144" spans="1:15" s="7" customFormat="1" ht="12.75" x14ac:dyDescent="0.2">
      <c r="A144" s="104">
        <v>140</v>
      </c>
      <c r="B144" s="521">
        <f>'APH KIC KIA PC'!D144</f>
        <v>0</v>
      </c>
      <c r="C144" s="523" t="str">
        <f>IF('1. Artikeldata Grund'!$D144="","", '1. Artikeldata Grund'!$D144&amp;" - "&amp;'1. Artikeldata Grund'!$E144)</f>
        <v/>
      </c>
      <c r="D144" s="523" t="str">
        <f>IF('1. Artikeldata Grund'!F144="","",'1. Artikeldata Grund'!F144)</f>
        <v/>
      </c>
      <c r="E144" s="29" t="s">
        <v>112</v>
      </c>
      <c r="F144" s="279"/>
      <c r="G144" s="26">
        <v>1</v>
      </c>
      <c r="H144" s="367" t="s">
        <v>113</v>
      </c>
      <c r="I144" s="436">
        <v>0</v>
      </c>
      <c r="J144" s="368" t="str">
        <f t="shared" si="8"/>
        <v/>
      </c>
      <c r="K144" s="368" t="str">
        <f t="shared" si="9"/>
        <v/>
      </c>
      <c r="L144" s="533" t="s">
        <v>36</v>
      </c>
      <c r="M144" s="531" t="s">
        <v>36</v>
      </c>
      <c r="N144" s="280"/>
      <c r="O144" s="363" t="s">
        <v>35</v>
      </c>
    </row>
    <row r="145" spans="1:15" s="7" customFormat="1" ht="12.75" x14ac:dyDescent="0.2">
      <c r="A145" s="104">
        <v>141</v>
      </c>
      <c r="B145" s="521">
        <f>'APH KIC KIA PC'!D145</f>
        <v>0</v>
      </c>
      <c r="C145" s="523" t="str">
        <f>IF('1. Artikeldata Grund'!$D145="","", '1. Artikeldata Grund'!$D145&amp;" - "&amp;'1. Artikeldata Grund'!$E145)</f>
        <v/>
      </c>
      <c r="D145" s="523" t="str">
        <f>IF('1. Artikeldata Grund'!F145="","",'1. Artikeldata Grund'!F145)</f>
        <v/>
      </c>
      <c r="E145" s="29" t="s">
        <v>112</v>
      </c>
      <c r="F145" s="279"/>
      <c r="G145" s="26">
        <v>1</v>
      </c>
      <c r="H145" s="367" t="s">
        <v>113</v>
      </c>
      <c r="I145" s="436">
        <v>0</v>
      </c>
      <c r="J145" s="368" t="str">
        <f t="shared" si="8"/>
        <v/>
      </c>
      <c r="K145" s="368" t="str">
        <f t="shared" si="9"/>
        <v/>
      </c>
      <c r="L145" s="533" t="s">
        <v>36</v>
      </c>
      <c r="M145" s="531" t="s">
        <v>36</v>
      </c>
      <c r="N145" s="280"/>
      <c r="O145" s="363" t="s">
        <v>35</v>
      </c>
    </row>
    <row r="146" spans="1:15" s="7" customFormat="1" ht="12.75" x14ac:dyDescent="0.2">
      <c r="A146" s="104">
        <v>142</v>
      </c>
      <c r="B146" s="521">
        <f>'APH KIC KIA PC'!D146</f>
        <v>0</v>
      </c>
      <c r="C146" s="523" t="str">
        <f>IF('1. Artikeldata Grund'!$D146="","", '1. Artikeldata Grund'!$D146&amp;" - "&amp;'1. Artikeldata Grund'!$E146)</f>
        <v/>
      </c>
      <c r="D146" s="523" t="str">
        <f>IF('1. Artikeldata Grund'!F146="","",'1. Artikeldata Grund'!F146)</f>
        <v/>
      </c>
      <c r="E146" s="29" t="s">
        <v>112</v>
      </c>
      <c r="F146" s="279"/>
      <c r="G146" s="26">
        <v>1</v>
      </c>
      <c r="H146" s="367" t="s">
        <v>113</v>
      </c>
      <c r="I146" s="436">
        <v>0</v>
      </c>
      <c r="J146" s="368" t="str">
        <f t="shared" si="8"/>
        <v/>
      </c>
      <c r="K146" s="368" t="str">
        <f t="shared" si="9"/>
        <v/>
      </c>
      <c r="L146" s="533" t="s">
        <v>36</v>
      </c>
      <c r="M146" s="531" t="s">
        <v>36</v>
      </c>
      <c r="N146" s="280"/>
      <c r="O146" s="363" t="s">
        <v>35</v>
      </c>
    </row>
    <row r="147" spans="1:15" s="7" customFormat="1" ht="12.75" x14ac:dyDescent="0.2">
      <c r="A147" s="104">
        <v>143</v>
      </c>
      <c r="B147" s="521">
        <f>'APH KIC KIA PC'!D147</f>
        <v>0</v>
      </c>
      <c r="C147" s="523" t="str">
        <f>IF('1. Artikeldata Grund'!$D147="","", '1. Artikeldata Grund'!$D147&amp;" - "&amp;'1. Artikeldata Grund'!$E147)</f>
        <v/>
      </c>
      <c r="D147" s="523" t="str">
        <f>IF('1. Artikeldata Grund'!F147="","",'1. Artikeldata Grund'!F147)</f>
        <v/>
      </c>
      <c r="E147" s="29" t="s">
        <v>112</v>
      </c>
      <c r="F147" s="279"/>
      <c r="G147" s="26">
        <v>1</v>
      </c>
      <c r="H147" s="367" t="s">
        <v>113</v>
      </c>
      <c r="I147" s="436">
        <v>0</v>
      </c>
      <c r="J147" s="368" t="str">
        <f t="shared" si="8"/>
        <v/>
      </c>
      <c r="K147" s="368" t="str">
        <f t="shared" si="9"/>
        <v/>
      </c>
      <c r="L147" s="533" t="s">
        <v>36</v>
      </c>
      <c r="M147" s="531" t="s">
        <v>36</v>
      </c>
      <c r="N147" s="280"/>
      <c r="O147" s="363" t="s">
        <v>35</v>
      </c>
    </row>
    <row r="148" spans="1:15" s="7" customFormat="1" ht="12.75" x14ac:dyDescent="0.2">
      <c r="A148" s="104">
        <v>144</v>
      </c>
      <c r="B148" s="521">
        <f>'APH KIC KIA PC'!D148</f>
        <v>0</v>
      </c>
      <c r="C148" s="523" t="str">
        <f>IF('1. Artikeldata Grund'!$D148="","", '1. Artikeldata Grund'!$D148&amp;" - "&amp;'1. Artikeldata Grund'!$E148)</f>
        <v/>
      </c>
      <c r="D148" s="523" t="str">
        <f>IF('1. Artikeldata Grund'!F148="","",'1. Artikeldata Grund'!F148)</f>
        <v/>
      </c>
      <c r="E148" s="29" t="s">
        <v>112</v>
      </c>
      <c r="F148" s="279"/>
      <c r="G148" s="26">
        <v>1</v>
      </c>
      <c r="H148" s="367" t="s">
        <v>113</v>
      </c>
      <c r="I148" s="436">
        <v>0</v>
      </c>
      <c r="J148" s="368" t="str">
        <f t="shared" si="8"/>
        <v/>
      </c>
      <c r="K148" s="368" t="str">
        <f t="shared" si="9"/>
        <v/>
      </c>
      <c r="L148" s="533" t="s">
        <v>36</v>
      </c>
      <c r="M148" s="531" t="s">
        <v>36</v>
      </c>
      <c r="N148" s="280"/>
      <c r="O148" s="363" t="s">
        <v>35</v>
      </c>
    </row>
    <row r="149" spans="1:15" s="7" customFormat="1" ht="12.75" x14ac:dyDescent="0.2">
      <c r="A149" s="104">
        <v>145</v>
      </c>
      <c r="B149" s="521">
        <f>'APH KIC KIA PC'!D149</f>
        <v>0</v>
      </c>
      <c r="C149" s="523" t="str">
        <f>IF('1. Artikeldata Grund'!$D149="","", '1. Artikeldata Grund'!$D149&amp;" - "&amp;'1. Artikeldata Grund'!$E149)</f>
        <v/>
      </c>
      <c r="D149" s="523" t="str">
        <f>IF('1. Artikeldata Grund'!F149="","",'1. Artikeldata Grund'!F149)</f>
        <v/>
      </c>
      <c r="E149" s="29" t="s">
        <v>112</v>
      </c>
      <c r="F149" s="279"/>
      <c r="G149" s="26">
        <v>1</v>
      </c>
      <c r="H149" s="367" t="s">
        <v>113</v>
      </c>
      <c r="I149" s="436">
        <v>0</v>
      </c>
      <c r="J149" s="368" t="str">
        <f t="shared" si="8"/>
        <v/>
      </c>
      <c r="K149" s="368" t="str">
        <f t="shared" si="9"/>
        <v/>
      </c>
      <c r="L149" s="533" t="s">
        <v>36</v>
      </c>
      <c r="M149" s="531" t="s">
        <v>36</v>
      </c>
      <c r="N149" s="280"/>
      <c r="O149" s="363" t="s">
        <v>35</v>
      </c>
    </row>
    <row r="150" spans="1:15" s="7" customFormat="1" ht="12.75" x14ac:dyDescent="0.2">
      <c r="A150" s="104">
        <v>146</v>
      </c>
      <c r="B150" s="521">
        <f>'APH KIC KIA PC'!D150</f>
        <v>0</v>
      </c>
      <c r="C150" s="523" t="str">
        <f>IF('1. Artikeldata Grund'!$D150="","", '1. Artikeldata Grund'!$D150&amp;" - "&amp;'1. Artikeldata Grund'!$E150)</f>
        <v/>
      </c>
      <c r="D150" s="523" t="str">
        <f>IF('1. Artikeldata Grund'!F150="","",'1. Artikeldata Grund'!F150)</f>
        <v/>
      </c>
      <c r="E150" s="29" t="s">
        <v>112</v>
      </c>
      <c r="F150" s="279"/>
      <c r="G150" s="26">
        <v>1</v>
      </c>
      <c r="H150" s="367" t="s">
        <v>113</v>
      </c>
      <c r="I150" s="436">
        <v>0</v>
      </c>
      <c r="J150" s="368" t="str">
        <f t="shared" si="8"/>
        <v/>
      </c>
      <c r="K150" s="368" t="str">
        <f t="shared" si="9"/>
        <v/>
      </c>
      <c r="L150" s="533" t="s">
        <v>36</v>
      </c>
      <c r="M150" s="531" t="s">
        <v>36</v>
      </c>
      <c r="N150" s="280"/>
      <c r="O150" s="363" t="s">
        <v>35</v>
      </c>
    </row>
    <row r="151" spans="1:15" s="7" customFormat="1" ht="12.75" x14ac:dyDescent="0.2">
      <c r="A151" s="104">
        <v>147</v>
      </c>
      <c r="B151" s="521">
        <f>'APH KIC KIA PC'!D151</f>
        <v>0</v>
      </c>
      <c r="C151" s="523" t="str">
        <f>IF('1. Artikeldata Grund'!$D151="","", '1. Artikeldata Grund'!$D151&amp;" - "&amp;'1. Artikeldata Grund'!$E151)</f>
        <v/>
      </c>
      <c r="D151" s="523" t="str">
        <f>IF('1. Artikeldata Grund'!F151="","",'1. Artikeldata Grund'!F151)</f>
        <v/>
      </c>
      <c r="E151" s="29" t="s">
        <v>112</v>
      </c>
      <c r="F151" s="279"/>
      <c r="G151" s="26">
        <v>1</v>
      </c>
      <c r="H151" s="367" t="s">
        <v>113</v>
      </c>
      <c r="I151" s="436">
        <v>0</v>
      </c>
      <c r="J151" s="368" t="str">
        <f t="shared" si="8"/>
        <v/>
      </c>
      <c r="K151" s="368" t="str">
        <f t="shared" si="9"/>
        <v/>
      </c>
      <c r="L151" s="533" t="s">
        <v>36</v>
      </c>
      <c r="M151" s="531" t="s">
        <v>36</v>
      </c>
      <c r="N151" s="280"/>
      <c r="O151" s="363" t="s">
        <v>35</v>
      </c>
    </row>
    <row r="152" spans="1:15" s="7" customFormat="1" ht="12.75" x14ac:dyDescent="0.2">
      <c r="A152" s="104">
        <v>148</v>
      </c>
      <c r="B152" s="521">
        <f>'APH KIC KIA PC'!D152</f>
        <v>0</v>
      </c>
      <c r="C152" s="523" t="str">
        <f>IF('1. Artikeldata Grund'!$D152="","", '1. Artikeldata Grund'!$D152&amp;" - "&amp;'1. Artikeldata Grund'!$E152)</f>
        <v/>
      </c>
      <c r="D152" s="523" t="str">
        <f>IF('1. Artikeldata Grund'!F152="","",'1. Artikeldata Grund'!F152)</f>
        <v/>
      </c>
      <c r="E152" s="29" t="s">
        <v>112</v>
      </c>
      <c r="F152" s="279"/>
      <c r="G152" s="26">
        <v>1</v>
      </c>
      <c r="H152" s="367" t="s">
        <v>113</v>
      </c>
      <c r="I152" s="436">
        <v>0</v>
      </c>
      <c r="J152" s="368" t="str">
        <f t="shared" si="8"/>
        <v/>
      </c>
      <c r="K152" s="368" t="str">
        <f t="shared" si="9"/>
        <v/>
      </c>
      <c r="L152" s="533" t="s">
        <v>36</v>
      </c>
      <c r="M152" s="531" t="s">
        <v>36</v>
      </c>
      <c r="N152" s="280"/>
      <c r="O152" s="363" t="s">
        <v>35</v>
      </c>
    </row>
    <row r="153" spans="1:15" s="7" customFormat="1" ht="12.75" x14ac:dyDescent="0.2">
      <c r="A153" s="104">
        <v>149</v>
      </c>
      <c r="B153" s="521">
        <f>'APH KIC KIA PC'!D153</f>
        <v>0</v>
      </c>
      <c r="C153" s="523" t="str">
        <f>IF('1. Artikeldata Grund'!$D153="","", '1. Artikeldata Grund'!$D153&amp;" - "&amp;'1. Artikeldata Grund'!$E153)</f>
        <v/>
      </c>
      <c r="D153" s="523" t="str">
        <f>IF('1. Artikeldata Grund'!F153="","",'1. Artikeldata Grund'!F153)</f>
        <v/>
      </c>
      <c r="E153" s="29" t="s">
        <v>112</v>
      </c>
      <c r="F153" s="279"/>
      <c r="G153" s="26">
        <v>1</v>
      </c>
      <c r="H153" s="367" t="s">
        <v>113</v>
      </c>
      <c r="I153" s="436">
        <v>0</v>
      </c>
      <c r="J153" s="368" t="str">
        <f t="shared" si="8"/>
        <v/>
      </c>
      <c r="K153" s="368" t="str">
        <f t="shared" si="9"/>
        <v/>
      </c>
      <c r="L153" s="533" t="s">
        <v>36</v>
      </c>
      <c r="M153" s="531" t="s">
        <v>36</v>
      </c>
      <c r="N153" s="280"/>
      <c r="O153" s="363" t="s">
        <v>35</v>
      </c>
    </row>
    <row r="154" spans="1:15" s="7" customFormat="1" ht="12.75" x14ac:dyDescent="0.2">
      <c r="A154" s="104">
        <v>150</v>
      </c>
      <c r="B154" s="521">
        <f>'APH KIC KIA PC'!D154</f>
        <v>0</v>
      </c>
      <c r="C154" s="523" t="str">
        <f>IF('1. Artikeldata Grund'!$D154="","", '1. Artikeldata Grund'!$D154&amp;" - "&amp;'1. Artikeldata Grund'!$E154)</f>
        <v/>
      </c>
      <c r="D154" s="523" t="str">
        <f>IF('1. Artikeldata Grund'!F154="","",'1. Artikeldata Grund'!F154)</f>
        <v/>
      </c>
      <c r="E154" s="29" t="s">
        <v>112</v>
      </c>
      <c r="F154" s="279"/>
      <c r="G154" s="26">
        <v>1</v>
      </c>
      <c r="H154" s="367" t="s">
        <v>113</v>
      </c>
      <c r="I154" s="436">
        <v>0</v>
      </c>
      <c r="J154" s="368" t="str">
        <f t="shared" si="8"/>
        <v/>
      </c>
      <c r="K154" s="368" t="str">
        <f t="shared" si="9"/>
        <v/>
      </c>
      <c r="L154" s="533" t="s">
        <v>36</v>
      </c>
      <c r="M154" s="531" t="s">
        <v>36</v>
      </c>
      <c r="N154" s="280"/>
      <c r="O154" s="363" t="s">
        <v>35</v>
      </c>
    </row>
    <row r="155" spans="1:15" s="7" customFormat="1" ht="12.75" x14ac:dyDescent="0.2">
      <c r="A155" s="104">
        <v>151</v>
      </c>
      <c r="B155" s="521">
        <f>'APH KIC KIA PC'!D155</f>
        <v>0</v>
      </c>
      <c r="C155" s="523" t="str">
        <f>IF('1. Artikeldata Grund'!$D155="","", '1. Artikeldata Grund'!$D155&amp;" - "&amp;'1. Artikeldata Grund'!$E155)</f>
        <v/>
      </c>
      <c r="D155" s="523" t="str">
        <f>IF('1. Artikeldata Grund'!F155="","",'1. Artikeldata Grund'!F155)</f>
        <v/>
      </c>
      <c r="E155" s="29" t="s">
        <v>112</v>
      </c>
      <c r="F155" s="279"/>
      <c r="G155" s="26">
        <v>1</v>
      </c>
      <c r="H155" s="367" t="s">
        <v>113</v>
      </c>
      <c r="I155" s="436">
        <v>0</v>
      </c>
      <c r="J155" s="368" t="str">
        <f t="shared" si="8"/>
        <v/>
      </c>
      <c r="K155" s="368" t="str">
        <f t="shared" si="9"/>
        <v/>
      </c>
      <c r="L155" s="533" t="s">
        <v>36</v>
      </c>
      <c r="M155" s="531" t="s">
        <v>36</v>
      </c>
      <c r="N155" s="280"/>
      <c r="O155" s="363" t="s">
        <v>35</v>
      </c>
    </row>
    <row r="156" spans="1:15" s="7" customFormat="1" ht="12.75" x14ac:dyDescent="0.2">
      <c r="A156" s="104">
        <v>152</v>
      </c>
      <c r="B156" s="521">
        <f>'APH KIC KIA PC'!D156</f>
        <v>0</v>
      </c>
      <c r="C156" s="523" t="str">
        <f>IF('1. Artikeldata Grund'!$D156="","", '1. Artikeldata Grund'!$D156&amp;" - "&amp;'1. Artikeldata Grund'!$E156)</f>
        <v/>
      </c>
      <c r="D156" s="523" t="str">
        <f>IF('1. Artikeldata Grund'!F156="","",'1. Artikeldata Grund'!F156)</f>
        <v/>
      </c>
      <c r="E156" s="29" t="s">
        <v>112</v>
      </c>
      <c r="F156" s="279"/>
      <c r="G156" s="26">
        <v>1</v>
      </c>
      <c r="H156" s="367" t="s">
        <v>113</v>
      </c>
      <c r="I156" s="436">
        <v>0</v>
      </c>
      <c r="J156" s="368" t="str">
        <f t="shared" si="8"/>
        <v/>
      </c>
      <c r="K156" s="368" t="str">
        <f t="shared" si="9"/>
        <v/>
      </c>
      <c r="L156" s="533" t="s">
        <v>36</v>
      </c>
      <c r="M156" s="531" t="s">
        <v>36</v>
      </c>
      <c r="N156" s="280"/>
      <c r="O156" s="363" t="s">
        <v>35</v>
      </c>
    </row>
    <row r="157" spans="1:15" s="7" customFormat="1" ht="12.75" x14ac:dyDescent="0.2">
      <c r="A157" s="104">
        <v>153</v>
      </c>
      <c r="B157" s="521">
        <f>'APH KIC KIA PC'!D157</f>
        <v>0</v>
      </c>
      <c r="C157" s="523" t="str">
        <f>IF('1. Artikeldata Grund'!$D157="","", '1. Artikeldata Grund'!$D157&amp;" - "&amp;'1. Artikeldata Grund'!$E157)</f>
        <v/>
      </c>
      <c r="D157" s="523" t="str">
        <f>IF('1. Artikeldata Grund'!F157="","",'1. Artikeldata Grund'!F157)</f>
        <v/>
      </c>
      <c r="E157" s="29" t="s">
        <v>112</v>
      </c>
      <c r="F157" s="279"/>
      <c r="G157" s="26">
        <v>1</v>
      </c>
      <c r="H157" s="367" t="s">
        <v>113</v>
      </c>
      <c r="I157" s="436">
        <v>0</v>
      </c>
      <c r="J157" s="368" t="str">
        <f t="shared" si="8"/>
        <v/>
      </c>
      <c r="K157" s="368" t="str">
        <f t="shared" si="9"/>
        <v/>
      </c>
      <c r="L157" s="533" t="s">
        <v>36</v>
      </c>
      <c r="M157" s="531" t="s">
        <v>36</v>
      </c>
      <c r="N157" s="280"/>
      <c r="O157" s="363" t="s">
        <v>35</v>
      </c>
    </row>
    <row r="158" spans="1:15" s="7" customFormat="1" ht="12.75" x14ac:dyDescent="0.2">
      <c r="A158" s="104">
        <v>154</v>
      </c>
      <c r="B158" s="521">
        <f>'APH KIC KIA PC'!D158</f>
        <v>0</v>
      </c>
      <c r="C158" s="523" t="str">
        <f>IF('1. Artikeldata Grund'!$D158="","", '1. Artikeldata Grund'!$D158&amp;" - "&amp;'1. Artikeldata Grund'!$E158)</f>
        <v/>
      </c>
      <c r="D158" s="523" t="str">
        <f>IF('1. Artikeldata Grund'!F158="","",'1. Artikeldata Grund'!F158)</f>
        <v/>
      </c>
      <c r="E158" s="29" t="s">
        <v>112</v>
      </c>
      <c r="F158" s="279"/>
      <c r="G158" s="26">
        <v>1</v>
      </c>
      <c r="H158" s="367" t="s">
        <v>113</v>
      </c>
      <c r="I158" s="436">
        <v>0</v>
      </c>
      <c r="J158" s="368" t="str">
        <f t="shared" si="8"/>
        <v/>
      </c>
      <c r="K158" s="368" t="str">
        <f t="shared" si="9"/>
        <v/>
      </c>
      <c r="L158" s="533" t="s">
        <v>36</v>
      </c>
      <c r="M158" s="531" t="s">
        <v>36</v>
      </c>
      <c r="N158" s="280"/>
      <c r="O158" s="363" t="s">
        <v>35</v>
      </c>
    </row>
    <row r="159" spans="1:15" s="7" customFormat="1" ht="12.75" x14ac:dyDescent="0.2">
      <c r="A159" s="104">
        <v>155</v>
      </c>
      <c r="B159" s="521">
        <f>'APH KIC KIA PC'!D159</f>
        <v>0</v>
      </c>
      <c r="C159" s="523" t="str">
        <f>IF('1. Artikeldata Grund'!$D159="","", '1. Artikeldata Grund'!$D159&amp;" - "&amp;'1. Artikeldata Grund'!$E159)</f>
        <v/>
      </c>
      <c r="D159" s="523" t="str">
        <f>IF('1. Artikeldata Grund'!F159="","",'1. Artikeldata Grund'!F159)</f>
        <v/>
      </c>
      <c r="E159" s="29" t="s">
        <v>112</v>
      </c>
      <c r="F159" s="279"/>
      <c r="G159" s="26">
        <v>1</v>
      </c>
      <c r="H159" s="367" t="s">
        <v>113</v>
      </c>
      <c r="I159" s="436">
        <v>0</v>
      </c>
      <c r="J159" s="368" t="str">
        <f t="shared" si="8"/>
        <v/>
      </c>
      <c r="K159" s="368" t="str">
        <f t="shared" si="9"/>
        <v/>
      </c>
      <c r="L159" s="533" t="s">
        <v>36</v>
      </c>
      <c r="M159" s="531" t="s">
        <v>36</v>
      </c>
      <c r="N159" s="280"/>
      <c r="O159" s="363" t="s">
        <v>35</v>
      </c>
    </row>
    <row r="160" spans="1:15" s="7" customFormat="1" ht="12.75" x14ac:dyDescent="0.2">
      <c r="A160" s="104">
        <v>156</v>
      </c>
      <c r="B160" s="521">
        <f>'APH KIC KIA PC'!D160</f>
        <v>0</v>
      </c>
      <c r="C160" s="523" t="str">
        <f>IF('1. Artikeldata Grund'!$D160="","", '1. Artikeldata Grund'!$D160&amp;" - "&amp;'1. Artikeldata Grund'!$E160)</f>
        <v/>
      </c>
      <c r="D160" s="523" t="str">
        <f>IF('1. Artikeldata Grund'!F160="","",'1. Artikeldata Grund'!F160)</f>
        <v/>
      </c>
      <c r="E160" s="29" t="s">
        <v>112</v>
      </c>
      <c r="F160" s="279"/>
      <c r="G160" s="26">
        <v>1</v>
      </c>
      <c r="H160" s="367" t="s">
        <v>113</v>
      </c>
      <c r="I160" s="436">
        <v>0</v>
      </c>
      <c r="J160" s="368" t="str">
        <f t="shared" si="8"/>
        <v/>
      </c>
      <c r="K160" s="368" t="str">
        <f t="shared" si="9"/>
        <v/>
      </c>
      <c r="L160" s="533" t="s">
        <v>36</v>
      </c>
      <c r="M160" s="531" t="s">
        <v>36</v>
      </c>
      <c r="N160" s="280"/>
      <c r="O160" s="363" t="s">
        <v>35</v>
      </c>
    </row>
    <row r="161" spans="1:15" s="7" customFormat="1" ht="12.75" x14ac:dyDescent="0.2">
      <c r="A161" s="104">
        <v>157</v>
      </c>
      <c r="B161" s="521">
        <f>'APH KIC KIA PC'!D161</f>
        <v>0</v>
      </c>
      <c r="C161" s="523" t="str">
        <f>IF('1. Artikeldata Grund'!$D161="","", '1. Artikeldata Grund'!$D161&amp;" - "&amp;'1. Artikeldata Grund'!$E161)</f>
        <v/>
      </c>
      <c r="D161" s="523" t="str">
        <f>IF('1. Artikeldata Grund'!F161="","",'1. Artikeldata Grund'!F161)</f>
        <v/>
      </c>
      <c r="E161" s="29" t="s">
        <v>112</v>
      </c>
      <c r="F161" s="279"/>
      <c r="G161" s="26">
        <v>1</v>
      </c>
      <c r="H161" s="367" t="s">
        <v>113</v>
      </c>
      <c r="I161" s="436">
        <v>0</v>
      </c>
      <c r="J161" s="368" t="str">
        <f t="shared" si="8"/>
        <v/>
      </c>
      <c r="K161" s="368" t="str">
        <f t="shared" si="9"/>
        <v/>
      </c>
      <c r="L161" s="533" t="s">
        <v>36</v>
      </c>
      <c r="M161" s="531" t="s">
        <v>36</v>
      </c>
      <c r="N161" s="280"/>
      <c r="O161" s="363" t="s">
        <v>35</v>
      </c>
    </row>
    <row r="162" spans="1:15" s="7" customFormat="1" ht="12.75" x14ac:dyDescent="0.2">
      <c r="A162" s="104">
        <v>158</v>
      </c>
      <c r="B162" s="521">
        <f>'APH KIC KIA PC'!D162</f>
        <v>0</v>
      </c>
      <c r="C162" s="523" t="str">
        <f>IF('1. Artikeldata Grund'!$D162="","", '1. Artikeldata Grund'!$D162&amp;" - "&amp;'1. Artikeldata Grund'!$E162)</f>
        <v/>
      </c>
      <c r="D162" s="523" t="str">
        <f>IF('1. Artikeldata Grund'!F162="","",'1. Artikeldata Grund'!F162)</f>
        <v/>
      </c>
      <c r="E162" s="29" t="s">
        <v>112</v>
      </c>
      <c r="F162" s="279"/>
      <c r="G162" s="26">
        <v>1</v>
      </c>
      <c r="H162" s="367" t="s">
        <v>113</v>
      </c>
      <c r="I162" s="436">
        <v>0</v>
      </c>
      <c r="J162" s="368" t="str">
        <f t="shared" si="8"/>
        <v/>
      </c>
      <c r="K162" s="368" t="str">
        <f t="shared" si="9"/>
        <v/>
      </c>
      <c r="L162" s="533" t="s">
        <v>36</v>
      </c>
      <c r="M162" s="531" t="s">
        <v>36</v>
      </c>
      <c r="N162" s="280"/>
      <c r="O162" s="363" t="s">
        <v>35</v>
      </c>
    </row>
    <row r="163" spans="1:15" s="7" customFormat="1" ht="12.75" x14ac:dyDescent="0.2">
      <c r="A163" s="104">
        <v>159</v>
      </c>
      <c r="B163" s="521">
        <f>'APH KIC KIA PC'!D163</f>
        <v>0</v>
      </c>
      <c r="C163" s="523" t="str">
        <f>IF('1. Artikeldata Grund'!$D163="","", '1. Artikeldata Grund'!$D163&amp;" - "&amp;'1. Artikeldata Grund'!$E163)</f>
        <v/>
      </c>
      <c r="D163" s="523" t="str">
        <f>IF('1. Artikeldata Grund'!F163="","",'1. Artikeldata Grund'!F163)</f>
        <v/>
      </c>
      <c r="E163" s="29" t="s">
        <v>112</v>
      </c>
      <c r="F163" s="279"/>
      <c r="G163" s="26">
        <v>1</v>
      </c>
      <c r="H163" s="367" t="s">
        <v>113</v>
      </c>
      <c r="I163" s="436">
        <v>0</v>
      </c>
      <c r="J163" s="368" t="str">
        <f t="shared" si="8"/>
        <v/>
      </c>
      <c r="K163" s="368" t="str">
        <f t="shared" si="9"/>
        <v/>
      </c>
      <c r="L163" s="533" t="s">
        <v>36</v>
      </c>
      <c r="M163" s="531" t="s">
        <v>36</v>
      </c>
      <c r="N163" s="280"/>
      <c r="O163" s="363" t="s">
        <v>35</v>
      </c>
    </row>
    <row r="164" spans="1:15" s="7" customFormat="1" ht="12.75" x14ac:dyDescent="0.2">
      <c r="A164" s="104">
        <v>160</v>
      </c>
      <c r="B164" s="521">
        <f>'APH KIC KIA PC'!D164</f>
        <v>0</v>
      </c>
      <c r="C164" s="523" t="str">
        <f>IF('1. Artikeldata Grund'!$D164="","", '1. Artikeldata Grund'!$D164&amp;" - "&amp;'1. Artikeldata Grund'!$E164)</f>
        <v/>
      </c>
      <c r="D164" s="523" t="str">
        <f>IF('1. Artikeldata Grund'!F164="","",'1. Artikeldata Grund'!F164)</f>
        <v/>
      </c>
      <c r="E164" s="29" t="s">
        <v>112</v>
      </c>
      <c r="F164" s="279"/>
      <c r="G164" s="26">
        <v>1</v>
      </c>
      <c r="H164" s="367" t="s">
        <v>113</v>
      </c>
      <c r="I164" s="436">
        <v>0</v>
      </c>
      <c r="J164" s="368" t="str">
        <f t="shared" si="8"/>
        <v/>
      </c>
      <c r="K164" s="368" t="str">
        <f t="shared" si="9"/>
        <v/>
      </c>
      <c r="L164" s="533" t="s">
        <v>36</v>
      </c>
      <c r="M164" s="531" t="s">
        <v>36</v>
      </c>
      <c r="N164" s="280"/>
      <c r="O164" s="363" t="s">
        <v>35</v>
      </c>
    </row>
    <row r="165" spans="1:15" s="7" customFormat="1" ht="12.75" x14ac:dyDescent="0.2">
      <c r="A165" s="104">
        <v>161</v>
      </c>
      <c r="B165" s="521">
        <f>'APH KIC KIA PC'!D165</f>
        <v>0</v>
      </c>
      <c r="C165" s="523" t="str">
        <f>IF('1. Artikeldata Grund'!$D165="","", '1. Artikeldata Grund'!$D165&amp;" - "&amp;'1. Artikeldata Grund'!$E165)</f>
        <v/>
      </c>
      <c r="D165" s="523" t="str">
        <f>IF('1. Artikeldata Grund'!F165="","",'1. Artikeldata Grund'!F165)</f>
        <v/>
      </c>
      <c r="E165" s="29" t="s">
        <v>112</v>
      </c>
      <c r="F165" s="279"/>
      <c r="G165" s="26">
        <v>1</v>
      </c>
      <c r="H165" s="367" t="s">
        <v>113</v>
      </c>
      <c r="I165" s="436">
        <v>0</v>
      </c>
      <c r="J165" s="368" t="str">
        <f t="shared" ref="J165:J196" si="10">IF(C165="","",ROUND(F165-(F165*I165),2))</f>
        <v/>
      </c>
      <c r="K165" s="368" t="str">
        <f t="shared" ref="K165:K196" si="11">IF(C165="","",G165*J165)</f>
        <v/>
      </c>
      <c r="L165" s="533" t="s">
        <v>36</v>
      </c>
      <c r="M165" s="531" t="s">
        <v>36</v>
      </c>
      <c r="N165" s="280"/>
      <c r="O165" s="363" t="s">
        <v>35</v>
      </c>
    </row>
    <row r="166" spans="1:15" s="7" customFormat="1" ht="12.75" x14ac:dyDescent="0.2">
      <c r="A166" s="104">
        <v>162</v>
      </c>
      <c r="B166" s="521">
        <f>'APH KIC KIA PC'!D166</f>
        <v>0</v>
      </c>
      <c r="C166" s="523" t="str">
        <f>IF('1. Artikeldata Grund'!$D166="","", '1. Artikeldata Grund'!$D166&amp;" - "&amp;'1. Artikeldata Grund'!$E166)</f>
        <v/>
      </c>
      <c r="D166" s="523" t="str">
        <f>IF('1. Artikeldata Grund'!F166="","",'1. Artikeldata Grund'!F166)</f>
        <v/>
      </c>
      <c r="E166" s="29" t="s">
        <v>112</v>
      </c>
      <c r="F166" s="279"/>
      <c r="G166" s="26">
        <v>1</v>
      </c>
      <c r="H166" s="367" t="s">
        <v>113</v>
      </c>
      <c r="I166" s="436">
        <v>0</v>
      </c>
      <c r="J166" s="368" t="str">
        <f t="shared" si="10"/>
        <v/>
      </c>
      <c r="K166" s="368" t="str">
        <f t="shared" si="11"/>
        <v/>
      </c>
      <c r="L166" s="533" t="s">
        <v>36</v>
      </c>
      <c r="M166" s="531" t="s">
        <v>36</v>
      </c>
      <c r="N166" s="280"/>
      <c r="O166" s="363" t="s">
        <v>35</v>
      </c>
    </row>
    <row r="167" spans="1:15" s="7" customFormat="1" ht="12.75" x14ac:dyDescent="0.2">
      <c r="A167" s="104">
        <v>163</v>
      </c>
      <c r="B167" s="521">
        <f>'APH KIC KIA PC'!D167</f>
        <v>0</v>
      </c>
      <c r="C167" s="523" t="str">
        <f>IF('1. Artikeldata Grund'!$D167="","", '1. Artikeldata Grund'!$D167&amp;" - "&amp;'1. Artikeldata Grund'!$E167)</f>
        <v/>
      </c>
      <c r="D167" s="523" t="str">
        <f>IF('1. Artikeldata Grund'!F167="","",'1. Artikeldata Grund'!F167)</f>
        <v/>
      </c>
      <c r="E167" s="29" t="s">
        <v>112</v>
      </c>
      <c r="F167" s="279"/>
      <c r="G167" s="26">
        <v>1</v>
      </c>
      <c r="H167" s="367" t="s">
        <v>113</v>
      </c>
      <c r="I167" s="436">
        <v>0</v>
      </c>
      <c r="J167" s="368" t="str">
        <f t="shared" si="10"/>
        <v/>
      </c>
      <c r="K167" s="368" t="str">
        <f t="shared" si="11"/>
        <v/>
      </c>
      <c r="L167" s="533" t="s">
        <v>36</v>
      </c>
      <c r="M167" s="531" t="s">
        <v>36</v>
      </c>
      <c r="N167" s="280"/>
      <c r="O167" s="363" t="s">
        <v>35</v>
      </c>
    </row>
    <row r="168" spans="1:15" s="7" customFormat="1" ht="12.75" x14ac:dyDescent="0.2">
      <c r="A168" s="104">
        <v>164</v>
      </c>
      <c r="B168" s="521">
        <f>'APH KIC KIA PC'!D168</f>
        <v>0</v>
      </c>
      <c r="C168" s="523" t="str">
        <f>IF('1. Artikeldata Grund'!$D168="","", '1. Artikeldata Grund'!$D168&amp;" - "&amp;'1. Artikeldata Grund'!$E168)</f>
        <v/>
      </c>
      <c r="D168" s="523" t="str">
        <f>IF('1. Artikeldata Grund'!F168="","",'1. Artikeldata Grund'!F168)</f>
        <v/>
      </c>
      <c r="E168" s="29" t="s">
        <v>112</v>
      </c>
      <c r="F168" s="279"/>
      <c r="G168" s="26">
        <v>1</v>
      </c>
      <c r="H168" s="367" t="s">
        <v>113</v>
      </c>
      <c r="I168" s="436">
        <v>0</v>
      </c>
      <c r="J168" s="368" t="str">
        <f t="shared" si="10"/>
        <v/>
      </c>
      <c r="K168" s="368" t="str">
        <f t="shared" si="11"/>
        <v/>
      </c>
      <c r="L168" s="533" t="s">
        <v>36</v>
      </c>
      <c r="M168" s="531" t="s">
        <v>36</v>
      </c>
      <c r="N168" s="280"/>
      <c r="O168" s="363" t="s">
        <v>35</v>
      </c>
    </row>
    <row r="169" spans="1:15" s="7" customFormat="1" ht="12.75" x14ac:dyDescent="0.2">
      <c r="A169" s="104">
        <v>165</v>
      </c>
      <c r="B169" s="521">
        <f>'APH KIC KIA PC'!D169</f>
        <v>0</v>
      </c>
      <c r="C169" s="523" t="str">
        <f>IF('1. Artikeldata Grund'!$D169="","", '1. Artikeldata Grund'!$D169&amp;" - "&amp;'1. Artikeldata Grund'!$E169)</f>
        <v/>
      </c>
      <c r="D169" s="523" t="str">
        <f>IF('1. Artikeldata Grund'!F169="","",'1. Artikeldata Grund'!F169)</f>
        <v/>
      </c>
      <c r="E169" s="29" t="s">
        <v>112</v>
      </c>
      <c r="F169" s="279"/>
      <c r="G169" s="26">
        <v>1</v>
      </c>
      <c r="H169" s="367" t="s">
        <v>113</v>
      </c>
      <c r="I169" s="436">
        <v>0</v>
      </c>
      <c r="J169" s="368" t="str">
        <f t="shared" si="10"/>
        <v/>
      </c>
      <c r="K169" s="368" t="str">
        <f t="shared" si="11"/>
        <v/>
      </c>
      <c r="L169" s="533" t="s">
        <v>36</v>
      </c>
      <c r="M169" s="531" t="s">
        <v>36</v>
      </c>
      <c r="N169" s="280"/>
      <c r="O169" s="363" t="s">
        <v>35</v>
      </c>
    </row>
    <row r="170" spans="1:15" s="7" customFormat="1" ht="12.75" x14ac:dyDescent="0.2">
      <c r="A170" s="104">
        <v>166</v>
      </c>
      <c r="B170" s="521">
        <f>'APH KIC KIA PC'!D170</f>
        <v>0</v>
      </c>
      <c r="C170" s="523" t="str">
        <f>IF('1. Artikeldata Grund'!$D170="","", '1. Artikeldata Grund'!$D170&amp;" - "&amp;'1. Artikeldata Grund'!$E170)</f>
        <v/>
      </c>
      <c r="D170" s="523" t="str">
        <f>IF('1. Artikeldata Grund'!F170="","",'1. Artikeldata Grund'!F170)</f>
        <v/>
      </c>
      <c r="E170" s="29" t="s">
        <v>112</v>
      </c>
      <c r="F170" s="279"/>
      <c r="G170" s="26">
        <v>1</v>
      </c>
      <c r="H170" s="367" t="s">
        <v>113</v>
      </c>
      <c r="I170" s="436">
        <v>0</v>
      </c>
      <c r="J170" s="368" t="str">
        <f t="shared" si="10"/>
        <v/>
      </c>
      <c r="K170" s="368" t="str">
        <f t="shared" si="11"/>
        <v/>
      </c>
      <c r="L170" s="533" t="s">
        <v>36</v>
      </c>
      <c r="M170" s="531" t="s">
        <v>36</v>
      </c>
      <c r="N170" s="280"/>
      <c r="O170" s="363" t="s">
        <v>35</v>
      </c>
    </row>
    <row r="171" spans="1:15" s="7" customFormat="1" ht="12.75" x14ac:dyDescent="0.2">
      <c r="A171" s="104">
        <v>167</v>
      </c>
      <c r="B171" s="521">
        <f>'APH KIC KIA PC'!D171</f>
        <v>0</v>
      </c>
      <c r="C171" s="523" t="str">
        <f>IF('1. Artikeldata Grund'!$D171="","", '1. Artikeldata Grund'!$D171&amp;" - "&amp;'1. Artikeldata Grund'!$E171)</f>
        <v/>
      </c>
      <c r="D171" s="523" t="str">
        <f>IF('1. Artikeldata Grund'!F171="","",'1. Artikeldata Grund'!F171)</f>
        <v/>
      </c>
      <c r="E171" s="29" t="s">
        <v>112</v>
      </c>
      <c r="F171" s="279"/>
      <c r="G171" s="26">
        <v>1</v>
      </c>
      <c r="H171" s="367" t="s">
        <v>113</v>
      </c>
      <c r="I171" s="436">
        <v>0</v>
      </c>
      <c r="J171" s="368" t="str">
        <f t="shared" si="10"/>
        <v/>
      </c>
      <c r="K171" s="368" t="str">
        <f t="shared" si="11"/>
        <v/>
      </c>
      <c r="L171" s="533" t="s">
        <v>36</v>
      </c>
      <c r="M171" s="531" t="s">
        <v>36</v>
      </c>
      <c r="N171" s="280"/>
      <c r="O171" s="363" t="s">
        <v>35</v>
      </c>
    </row>
    <row r="172" spans="1:15" s="7" customFormat="1" ht="12.75" x14ac:dyDescent="0.2">
      <c r="A172" s="104">
        <v>168</v>
      </c>
      <c r="B172" s="521">
        <f>'APH KIC KIA PC'!D172</f>
        <v>0</v>
      </c>
      <c r="C172" s="523" t="str">
        <f>IF('1. Artikeldata Grund'!$D172="","", '1. Artikeldata Grund'!$D172&amp;" - "&amp;'1. Artikeldata Grund'!$E172)</f>
        <v/>
      </c>
      <c r="D172" s="523" t="str">
        <f>IF('1. Artikeldata Grund'!F172="","",'1. Artikeldata Grund'!F172)</f>
        <v/>
      </c>
      <c r="E172" s="29" t="s">
        <v>112</v>
      </c>
      <c r="F172" s="279"/>
      <c r="G172" s="26">
        <v>1</v>
      </c>
      <c r="H172" s="367" t="s">
        <v>113</v>
      </c>
      <c r="I172" s="436">
        <v>0</v>
      </c>
      <c r="J172" s="368" t="str">
        <f t="shared" si="10"/>
        <v/>
      </c>
      <c r="K172" s="368" t="str">
        <f t="shared" si="11"/>
        <v/>
      </c>
      <c r="L172" s="533" t="s">
        <v>36</v>
      </c>
      <c r="M172" s="531" t="s">
        <v>36</v>
      </c>
      <c r="N172" s="280"/>
      <c r="O172" s="363" t="s">
        <v>35</v>
      </c>
    </row>
    <row r="173" spans="1:15" s="7" customFormat="1" ht="12.75" x14ac:dyDescent="0.2">
      <c r="A173" s="104">
        <v>169</v>
      </c>
      <c r="B173" s="521">
        <f>'APH KIC KIA PC'!D173</f>
        <v>0</v>
      </c>
      <c r="C173" s="523" t="str">
        <f>IF('1. Artikeldata Grund'!$D173="","", '1. Artikeldata Grund'!$D173&amp;" - "&amp;'1. Artikeldata Grund'!$E173)</f>
        <v/>
      </c>
      <c r="D173" s="523" t="str">
        <f>IF('1. Artikeldata Grund'!F173="","",'1. Artikeldata Grund'!F173)</f>
        <v/>
      </c>
      <c r="E173" s="29" t="s">
        <v>112</v>
      </c>
      <c r="F173" s="279"/>
      <c r="G173" s="26">
        <v>1</v>
      </c>
      <c r="H173" s="367" t="s">
        <v>113</v>
      </c>
      <c r="I173" s="436">
        <v>0</v>
      </c>
      <c r="J173" s="368" t="str">
        <f t="shared" si="10"/>
        <v/>
      </c>
      <c r="K173" s="368" t="str">
        <f t="shared" si="11"/>
        <v/>
      </c>
      <c r="L173" s="533" t="s">
        <v>36</v>
      </c>
      <c r="M173" s="531" t="s">
        <v>36</v>
      </c>
      <c r="N173" s="280"/>
      <c r="O173" s="363" t="s">
        <v>35</v>
      </c>
    </row>
    <row r="174" spans="1:15" s="7" customFormat="1" ht="12.75" x14ac:dyDescent="0.2">
      <c r="A174" s="104">
        <v>170</v>
      </c>
      <c r="B174" s="521">
        <f>'APH KIC KIA PC'!D174</f>
        <v>0</v>
      </c>
      <c r="C174" s="523" t="str">
        <f>IF('1. Artikeldata Grund'!$D174="","", '1. Artikeldata Grund'!$D174&amp;" - "&amp;'1. Artikeldata Grund'!$E174)</f>
        <v/>
      </c>
      <c r="D174" s="523" t="str">
        <f>IF('1. Artikeldata Grund'!F174="","",'1. Artikeldata Grund'!F174)</f>
        <v/>
      </c>
      <c r="E174" s="29" t="s">
        <v>112</v>
      </c>
      <c r="F174" s="279"/>
      <c r="G174" s="26">
        <v>1</v>
      </c>
      <c r="H174" s="367" t="s">
        <v>113</v>
      </c>
      <c r="I174" s="436">
        <v>0</v>
      </c>
      <c r="J174" s="368" t="str">
        <f t="shared" si="10"/>
        <v/>
      </c>
      <c r="K174" s="368" t="str">
        <f t="shared" si="11"/>
        <v/>
      </c>
      <c r="L174" s="533" t="s">
        <v>36</v>
      </c>
      <c r="M174" s="531" t="s">
        <v>36</v>
      </c>
      <c r="N174" s="280"/>
      <c r="O174" s="363" t="s">
        <v>35</v>
      </c>
    </row>
    <row r="175" spans="1:15" s="7" customFormat="1" ht="12.75" x14ac:dyDescent="0.2">
      <c r="A175" s="104">
        <v>171</v>
      </c>
      <c r="B175" s="521">
        <f>'APH KIC KIA PC'!D175</f>
        <v>0</v>
      </c>
      <c r="C175" s="523" t="str">
        <f>IF('1. Artikeldata Grund'!$D175="","", '1. Artikeldata Grund'!$D175&amp;" - "&amp;'1. Artikeldata Grund'!$E175)</f>
        <v/>
      </c>
      <c r="D175" s="523" t="str">
        <f>IF('1. Artikeldata Grund'!F175="","",'1. Artikeldata Grund'!F175)</f>
        <v/>
      </c>
      <c r="E175" s="29" t="s">
        <v>112</v>
      </c>
      <c r="F175" s="279"/>
      <c r="G175" s="26">
        <v>1</v>
      </c>
      <c r="H175" s="367" t="s">
        <v>113</v>
      </c>
      <c r="I175" s="436">
        <v>0</v>
      </c>
      <c r="J175" s="368" t="str">
        <f t="shared" si="10"/>
        <v/>
      </c>
      <c r="K175" s="368" t="str">
        <f t="shared" si="11"/>
        <v/>
      </c>
      <c r="L175" s="533" t="s">
        <v>36</v>
      </c>
      <c r="M175" s="531" t="s">
        <v>36</v>
      </c>
      <c r="N175" s="280"/>
      <c r="O175" s="363" t="s">
        <v>35</v>
      </c>
    </row>
    <row r="176" spans="1:15" s="7" customFormat="1" ht="12.75" x14ac:dyDescent="0.2">
      <c r="A176" s="104">
        <v>172</v>
      </c>
      <c r="B176" s="521">
        <f>'APH KIC KIA PC'!D176</f>
        <v>0</v>
      </c>
      <c r="C176" s="523" t="str">
        <f>IF('1. Artikeldata Grund'!$D176="","", '1. Artikeldata Grund'!$D176&amp;" - "&amp;'1. Artikeldata Grund'!$E176)</f>
        <v/>
      </c>
      <c r="D176" s="523" t="str">
        <f>IF('1. Artikeldata Grund'!F176="","",'1. Artikeldata Grund'!F176)</f>
        <v/>
      </c>
      <c r="E176" s="29" t="s">
        <v>112</v>
      </c>
      <c r="F176" s="279"/>
      <c r="G176" s="26">
        <v>1</v>
      </c>
      <c r="H176" s="367" t="s">
        <v>113</v>
      </c>
      <c r="I176" s="436">
        <v>0</v>
      </c>
      <c r="J176" s="368" t="str">
        <f t="shared" si="10"/>
        <v/>
      </c>
      <c r="K176" s="368" t="str">
        <f t="shared" si="11"/>
        <v/>
      </c>
      <c r="L176" s="533" t="s">
        <v>36</v>
      </c>
      <c r="M176" s="531" t="s">
        <v>36</v>
      </c>
      <c r="N176" s="280"/>
      <c r="O176" s="363" t="s">
        <v>35</v>
      </c>
    </row>
    <row r="177" spans="1:15" s="7" customFormat="1" ht="12.75" x14ac:dyDescent="0.2">
      <c r="A177" s="104">
        <v>173</v>
      </c>
      <c r="B177" s="521">
        <f>'APH KIC KIA PC'!D177</f>
        <v>0</v>
      </c>
      <c r="C177" s="523" t="str">
        <f>IF('1. Artikeldata Grund'!$D177="","", '1. Artikeldata Grund'!$D177&amp;" - "&amp;'1. Artikeldata Grund'!$E177)</f>
        <v/>
      </c>
      <c r="D177" s="523" t="str">
        <f>IF('1. Artikeldata Grund'!F177="","",'1. Artikeldata Grund'!F177)</f>
        <v/>
      </c>
      <c r="E177" s="29" t="s">
        <v>112</v>
      </c>
      <c r="F177" s="279"/>
      <c r="G177" s="26">
        <v>1</v>
      </c>
      <c r="H177" s="367" t="s">
        <v>113</v>
      </c>
      <c r="I177" s="436">
        <v>0</v>
      </c>
      <c r="J177" s="368" t="str">
        <f t="shared" si="10"/>
        <v/>
      </c>
      <c r="K177" s="368" t="str">
        <f t="shared" si="11"/>
        <v/>
      </c>
      <c r="L177" s="533" t="s">
        <v>36</v>
      </c>
      <c r="M177" s="531" t="s">
        <v>36</v>
      </c>
      <c r="N177" s="280"/>
      <c r="O177" s="363" t="s">
        <v>35</v>
      </c>
    </row>
    <row r="178" spans="1:15" s="7" customFormat="1" ht="12.75" x14ac:dyDescent="0.2">
      <c r="A178" s="104">
        <v>174</v>
      </c>
      <c r="B178" s="521">
        <f>'APH KIC KIA PC'!D178</f>
        <v>0</v>
      </c>
      <c r="C178" s="523" t="str">
        <f>IF('1. Artikeldata Grund'!$D178="","", '1. Artikeldata Grund'!$D178&amp;" - "&amp;'1. Artikeldata Grund'!$E178)</f>
        <v/>
      </c>
      <c r="D178" s="523" t="str">
        <f>IF('1. Artikeldata Grund'!F178="","",'1. Artikeldata Grund'!F178)</f>
        <v/>
      </c>
      <c r="E178" s="29" t="s">
        <v>112</v>
      </c>
      <c r="F178" s="279"/>
      <c r="G178" s="26">
        <v>1</v>
      </c>
      <c r="H178" s="367" t="s">
        <v>113</v>
      </c>
      <c r="I178" s="436">
        <v>0</v>
      </c>
      <c r="J178" s="368" t="str">
        <f t="shared" si="10"/>
        <v/>
      </c>
      <c r="K178" s="368" t="str">
        <f t="shared" si="11"/>
        <v/>
      </c>
      <c r="L178" s="533" t="s">
        <v>36</v>
      </c>
      <c r="M178" s="531" t="s">
        <v>36</v>
      </c>
      <c r="N178" s="280"/>
      <c r="O178" s="363" t="s">
        <v>35</v>
      </c>
    </row>
    <row r="179" spans="1:15" s="7" customFormat="1" ht="12.75" x14ac:dyDescent="0.2">
      <c r="A179" s="104">
        <v>175</v>
      </c>
      <c r="B179" s="521">
        <f>'APH KIC KIA PC'!D179</f>
        <v>0</v>
      </c>
      <c r="C179" s="523" t="str">
        <f>IF('1. Artikeldata Grund'!$D179="","", '1. Artikeldata Grund'!$D179&amp;" - "&amp;'1. Artikeldata Grund'!$E179)</f>
        <v/>
      </c>
      <c r="D179" s="523" t="str">
        <f>IF('1. Artikeldata Grund'!F179="","",'1. Artikeldata Grund'!F179)</f>
        <v/>
      </c>
      <c r="E179" s="29" t="s">
        <v>112</v>
      </c>
      <c r="F179" s="279"/>
      <c r="G179" s="26">
        <v>1</v>
      </c>
      <c r="H179" s="367" t="s">
        <v>113</v>
      </c>
      <c r="I179" s="436">
        <v>0</v>
      </c>
      <c r="J179" s="368" t="str">
        <f t="shared" si="10"/>
        <v/>
      </c>
      <c r="K179" s="368" t="str">
        <f t="shared" si="11"/>
        <v/>
      </c>
      <c r="L179" s="533" t="s">
        <v>36</v>
      </c>
      <c r="M179" s="531" t="s">
        <v>36</v>
      </c>
      <c r="N179" s="280"/>
      <c r="O179" s="363" t="s">
        <v>35</v>
      </c>
    </row>
    <row r="180" spans="1:15" s="7" customFormat="1" ht="12.75" x14ac:dyDescent="0.2">
      <c r="A180" s="104">
        <v>176</v>
      </c>
      <c r="B180" s="521">
        <f>'APH KIC KIA PC'!D180</f>
        <v>0</v>
      </c>
      <c r="C180" s="523" t="str">
        <f>IF('1. Artikeldata Grund'!$D180="","", '1. Artikeldata Grund'!$D180&amp;" - "&amp;'1. Artikeldata Grund'!$E180)</f>
        <v/>
      </c>
      <c r="D180" s="523" t="str">
        <f>IF('1. Artikeldata Grund'!F180="","",'1. Artikeldata Grund'!F180)</f>
        <v/>
      </c>
      <c r="E180" s="29" t="s">
        <v>112</v>
      </c>
      <c r="F180" s="279"/>
      <c r="G180" s="26">
        <v>1</v>
      </c>
      <c r="H180" s="367" t="s">
        <v>113</v>
      </c>
      <c r="I180" s="436">
        <v>0</v>
      </c>
      <c r="J180" s="368" t="str">
        <f t="shared" si="10"/>
        <v/>
      </c>
      <c r="K180" s="368" t="str">
        <f t="shared" si="11"/>
        <v/>
      </c>
      <c r="L180" s="533" t="s">
        <v>36</v>
      </c>
      <c r="M180" s="531" t="s">
        <v>36</v>
      </c>
      <c r="N180" s="280"/>
      <c r="O180" s="363" t="s">
        <v>35</v>
      </c>
    </row>
    <row r="181" spans="1:15" s="7" customFormat="1" ht="12.75" x14ac:dyDescent="0.2">
      <c r="A181" s="104">
        <v>177</v>
      </c>
      <c r="B181" s="521">
        <f>'APH KIC KIA PC'!D181</f>
        <v>0</v>
      </c>
      <c r="C181" s="523" t="str">
        <f>IF('1. Artikeldata Grund'!$D181="","", '1. Artikeldata Grund'!$D181&amp;" - "&amp;'1. Artikeldata Grund'!$E181)</f>
        <v/>
      </c>
      <c r="D181" s="523" t="str">
        <f>IF('1. Artikeldata Grund'!F181="","",'1. Artikeldata Grund'!F181)</f>
        <v/>
      </c>
      <c r="E181" s="29" t="s">
        <v>112</v>
      </c>
      <c r="F181" s="279"/>
      <c r="G181" s="26">
        <v>1</v>
      </c>
      <c r="H181" s="367" t="s">
        <v>113</v>
      </c>
      <c r="I181" s="436">
        <v>0</v>
      </c>
      <c r="J181" s="368" t="str">
        <f t="shared" si="10"/>
        <v/>
      </c>
      <c r="K181" s="368" t="str">
        <f t="shared" si="11"/>
        <v/>
      </c>
      <c r="L181" s="533" t="s">
        <v>36</v>
      </c>
      <c r="M181" s="531" t="s">
        <v>36</v>
      </c>
      <c r="N181" s="280"/>
      <c r="O181" s="363" t="s">
        <v>35</v>
      </c>
    </row>
    <row r="182" spans="1:15" s="7" customFormat="1" ht="12.75" x14ac:dyDescent="0.2">
      <c r="A182" s="104">
        <v>178</v>
      </c>
      <c r="B182" s="521">
        <f>'APH KIC KIA PC'!D182</f>
        <v>0</v>
      </c>
      <c r="C182" s="523" t="str">
        <f>IF('1. Artikeldata Grund'!$D182="","", '1. Artikeldata Grund'!$D182&amp;" - "&amp;'1. Artikeldata Grund'!$E182)</f>
        <v/>
      </c>
      <c r="D182" s="523" t="str">
        <f>IF('1. Artikeldata Grund'!F182="","",'1. Artikeldata Grund'!F182)</f>
        <v/>
      </c>
      <c r="E182" s="29" t="s">
        <v>112</v>
      </c>
      <c r="F182" s="279"/>
      <c r="G182" s="26">
        <v>1</v>
      </c>
      <c r="H182" s="367" t="s">
        <v>113</v>
      </c>
      <c r="I182" s="436">
        <v>0</v>
      </c>
      <c r="J182" s="368" t="str">
        <f t="shared" si="10"/>
        <v/>
      </c>
      <c r="K182" s="368" t="str">
        <f t="shared" si="11"/>
        <v/>
      </c>
      <c r="L182" s="533" t="s">
        <v>36</v>
      </c>
      <c r="M182" s="531" t="s">
        <v>36</v>
      </c>
      <c r="N182" s="280"/>
      <c r="O182" s="363" t="s">
        <v>35</v>
      </c>
    </row>
    <row r="183" spans="1:15" s="7" customFormat="1" ht="12.75" x14ac:dyDescent="0.2">
      <c r="A183" s="104">
        <v>179</v>
      </c>
      <c r="B183" s="521">
        <f>'APH KIC KIA PC'!D183</f>
        <v>0</v>
      </c>
      <c r="C183" s="523" t="str">
        <f>IF('1. Artikeldata Grund'!$D183="","", '1. Artikeldata Grund'!$D183&amp;" - "&amp;'1. Artikeldata Grund'!$E183)</f>
        <v/>
      </c>
      <c r="D183" s="523" t="str">
        <f>IF('1. Artikeldata Grund'!F183="","",'1. Artikeldata Grund'!F183)</f>
        <v/>
      </c>
      <c r="E183" s="29" t="s">
        <v>112</v>
      </c>
      <c r="F183" s="279"/>
      <c r="G183" s="26">
        <v>1</v>
      </c>
      <c r="H183" s="367" t="s">
        <v>113</v>
      </c>
      <c r="I183" s="436">
        <v>0</v>
      </c>
      <c r="J183" s="368" t="str">
        <f t="shared" si="10"/>
        <v/>
      </c>
      <c r="K183" s="368" t="str">
        <f t="shared" si="11"/>
        <v/>
      </c>
      <c r="L183" s="533" t="s">
        <v>36</v>
      </c>
      <c r="M183" s="531" t="s">
        <v>36</v>
      </c>
      <c r="N183" s="280"/>
      <c r="O183" s="363" t="s">
        <v>35</v>
      </c>
    </row>
    <row r="184" spans="1:15" s="7" customFormat="1" ht="12.75" x14ac:dyDescent="0.2">
      <c r="A184" s="104">
        <v>180</v>
      </c>
      <c r="B184" s="521">
        <f>'APH KIC KIA PC'!D184</f>
        <v>0</v>
      </c>
      <c r="C184" s="523" t="str">
        <f>IF('1. Artikeldata Grund'!$D184="","", '1. Artikeldata Grund'!$D184&amp;" - "&amp;'1. Artikeldata Grund'!$E184)</f>
        <v/>
      </c>
      <c r="D184" s="523" t="str">
        <f>IF('1. Artikeldata Grund'!F184="","",'1. Artikeldata Grund'!F184)</f>
        <v/>
      </c>
      <c r="E184" s="29" t="s">
        <v>112</v>
      </c>
      <c r="F184" s="279"/>
      <c r="G184" s="26">
        <v>1</v>
      </c>
      <c r="H184" s="367" t="s">
        <v>113</v>
      </c>
      <c r="I184" s="436">
        <v>0</v>
      </c>
      <c r="J184" s="368" t="str">
        <f t="shared" si="10"/>
        <v/>
      </c>
      <c r="K184" s="368" t="str">
        <f t="shared" si="11"/>
        <v/>
      </c>
      <c r="L184" s="533" t="s">
        <v>36</v>
      </c>
      <c r="M184" s="531" t="s">
        <v>36</v>
      </c>
      <c r="N184" s="280"/>
      <c r="O184" s="363" t="s">
        <v>35</v>
      </c>
    </row>
    <row r="185" spans="1:15" s="7" customFormat="1" ht="12.75" x14ac:dyDescent="0.2">
      <c r="A185" s="104">
        <v>181</v>
      </c>
      <c r="B185" s="521">
        <f>'APH KIC KIA PC'!D185</f>
        <v>0</v>
      </c>
      <c r="C185" s="523" t="str">
        <f>IF('1. Artikeldata Grund'!$D185="","", '1. Artikeldata Grund'!$D185&amp;" - "&amp;'1. Artikeldata Grund'!$E185)</f>
        <v/>
      </c>
      <c r="D185" s="523" t="str">
        <f>IF('1. Artikeldata Grund'!F185="","",'1. Artikeldata Grund'!F185)</f>
        <v/>
      </c>
      <c r="E185" s="29" t="s">
        <v>112</v>
      </c>
      <c r="F185" s="279"/>
      <c r="G185" s="26">
        <v>1</v>
      </c>
      <c r="H185" s="367" t="s">
        <v>113</v>
      </c>
      <c r="I185" s="436">
        <v>0</v>
      </c>
      <c r="J185" s="368" t="str">
        <f t="shared" si="10"/>
        <v/>
      </c>
      <c r="K185" s="368" t="str">
        <f t="shared" si="11"/>
        <v/>
      </c>
      <c r="L185" s="533" t="s">
        <v>36</v>
      </c>
      <c r="M185" s="531" t="s">
        <v>36</v>
      </c>
      <c r="N185" s="280"/>
      <c r="O185" s="363" t="s">
        <v>35</v>
      </c>
    </row>
    <row r="186" spans="1:15" s="7" customFormat="1" ht="12.75" x14ac:dyDescent="0.2">
      <c r="A186" s="104">
        <v>182</v>
      </c>
      <c r="B186" s="521">
        <f>'APH KIC KIA PC'!D186</f>
        <v>0</v>
      </c>
      <c r="C186" s="523" t="str">
        <f>IF('1. Artikeldata Grund'!$D186="","", '1. Artikeldata Grund'!$D186&amp;" - "&amp;'1. Artikeldata Grund'!$E186)</f>
        <v/>
      </c>
      <c r="D186" s="523" t="str">
        <f>IF('1. Artikeldata Grund'!F186="","",'1. Artikeldata Grund'!F186)</f>
        <v/>
      </c>
      <c r="E186" s="29" t="s">
        <v>112</v>
      </c>
      <c r="F186" s="279"/>
      <c r="G186" s="26">
        <v>1</v>
      </c>
      <c r="H186" s="367" t="s">
        <v>113</v>
      </c>
      <c r="I186" s="436">
        <v>0</v>
      </c>
      <c r="J186" s="368" t="str">
        <f t="shared" si="10"/>
        <v/>
      </c>
      <c r="K186" s="368" t="str">
        <f t="shared" si="11"/>
        <v/>
      </c>
      <c r="L186" s="533" t="s">
        <v>36</v>
      </c>
      <c r="M186" s="531" t="s">
        <v>36</v>
      </c>
      <c r="N186" s="280"/>
      <c r="O186" s="363" t="s">
        <v>35</v>
      </c>
    </row>
    <row r="187" spans="1:15" s="7" customFormat="1" ht="12.75" x14ac:dyDescent="0.2">
      <c r="A187" s="104">
        <v>183</v>
      </c>
      <c r="B187" s="521">
        <f>'APH KIC KIA PC'!D187</f>
        <v>0</v>
      </c>
      <c r="C187" s="523" t="str">
        <f>IF('1. Artikeldata Grund'!$D187="","", '1. Artikeldata Grund'!$D187&amp;" - "&amp;'1. Artikeldata Grund'!$E187)</f>
        <v/>
      </c>
      <c r="D187" s="523" t="str">
        <f>IF('1. Artikeldata Grund'!F187="","",'1. Artikeldata Grund'!F187)</f>
        <v/>
      </c>
      <c r="E187" s="29" t="s">
        <v>112</v>
      </c>
      <c r="F187" s="279"/>
      <c r="G187" s="26">
        <v>1</v>
      </c>
      <c r="H187" s="367" t="s">
        <v>113</v>
      </c>
      <c r="I187" s="436">
        <v>0</v>
      </c>
      <c r="J187" s="368" t="str">
        <f t="shared" si="10"/>
        <v/>
      </c>
      <c r="K187" s="368" t="str">
        <f t="shared" si="11"/>
        <v/>
      </c>
      <c r="L187" s="533" t="s">
        <v>36</v>
      </c>
      <c r="M187" s="531" t="s">
        <v>36</v>
      </c>
      <c r="N187" s="280"/>
      <c r="O187" s="363" t="s">
        <v>35</v>
      </c>
    </row>
    <row r="188" spans="1:15" s="7" customFormat="1" ht="12.75" x14ac:dyDescent="0.2">
      <c r="A188" s="104">
        <v>184</v>
      </c>
      <c r="B188" s="521">
        <f>'APH KIC KIA PC'!D188</f>
        <v>0</v>
      </c>
      <c r="C188" s="523" t="str">
        <f>IF('1. Artikeldata Grund'!$D188="","", '1. Artikeldata Grund'!$D188&amp;" - "&amp;'1. Artikeldata Grund'!$E188)</f>
        <v/>
      </c>
      <c r="D188" s="523" t="str">
        <f>IF('1. Artikeldata Grund'!F188="","",'1. Artikeldata Grund'!F188)</f>
        <v/>
      </c>
      <c r="E188" s="29" t="s">
        <v>112</v>
      </c>
      <c r="F188" s="279"/>
      <c r="G188" s="26">
        <v>1</v>
      </c>
      <c r="H188" s="367" t="s">
        <v>113</v>
      </c>
      <c r="I188" s="436">
        <v>0</v>
      </c>
      <c r="J188" s="368" t="str">
        <f t="shared" si="10"/>
        <v/>
      </c>
      <c r="K188" s="368" t="str">
        <f t="shared" si="11"/>
        <v/>
      </c>
      <c r="L188" s="533" t="s">
        <v>36</v>
      </c>
      <c r="M188" s="531" t="s">
        <v>36</v>
      </c>
      <c r="N188" s="280"/>
      <c r="O188" s="363" t="s">
        <v>35</v>
      </c>
    </row>
    <row r="189" spans="1:15" s="7" customFormat="1" ht="12.75" x14ac:dyDescent="0.2">
      <c r="A189" s="104">
        <v>185</v>
      </c>
      <c r="B189" s="521">
        <f>'APH KIC KIA PC'!D189</f>
        <v>0</v>
      </c>
      <c r="C189" s="523" t="str">
        <f>IF('1. Artikeldata Grund'!$D189="","", '1. Artikeldata Grund'!$D189&amp;" - "&amp;'1. Artikeldata Grund'!$E189)</f>
        <v/>
      </c>
      <c r="D189" s="523" t="str">
        <f>IF('1. Artikeldata Grund'!F189="","",'1. Artikeldata Grund'!F189)</f>
        <v/>
      </c>
      <c r="E189" s="29" t="s">
        <v>112</v>
      </c>
      <c r="F189" s="279"/>
      <c r="G189" s="26">
        <v>1</v>
      </c>
      <c r="H189" s="367" t="s">
        <v>113</v>
      </c>
      <c r="I189" s="436">
        <v>0</v>
      </c>
      <c r="J189" s="368" t="str">
        <f t="shared" si="10"/>
        <v/>
      </c>
      <c r="K189" s="368" t="str">
        <f t="shared" si="11"/>
        <v/>
      </c>
      <c r="L189" s="533" t="s">
        <v>36</v>
      </c>
      <c r="M189" s="531" t="s">
        <v>36</v>
      </c>
      <c r="N189" s="280"/>
      <c r="O189" s="363" t="s">
        <v>35</v>
      </c>
    </row>
    <row r="190" spans="1:15" s="7" customFormat="1" ht="12.75" x14ac:dyDescent="0.2">
      <c r="A190" s="104">
        <v>186</v>
      </c>
      <c r="B190" s="521">
        <f>'APH KIC KIA PC'!D190</f>
        <v>0</v>
      </c>
      <c r="C190" s="523" t="str">
        <f>IF('1. Artikeldata Grund'!$D190="","", '1. Artikeldata Grund'!$D190&amp;" - "&amp;'1. Artikeldata Grund'!$E190)</f>
        <v/>
      </c>
      <c r="D190" s="523" t="str">
        <f>IF('1. Artikeldata Grund'!F190="","",'1. Artikeldata Grund'!F190)</f>
        <v/>
      </c>
      <c r="E190" s="29" t="s">
        <v>112</v>
      </c>
      <c r="F190" s="279"/>
      <c r="G190" s="26">
        <v>1</v>
      </c>
      <c r="H190" s="367" t="s">
        <v>113</v>
      </c>
      <c r="I190" s="436">
        <v>0</v>
      </c>
      <c r="J190" s="368" t="str">
        <f t="shared" si="10"/>
        <v/>
      </c>
      <c r="K190" s="368" t="str">
        <f t="shared" si="11"/>
        <v/>
      </c>
      <c r="L190" s="533" t="s">
        <v>36</v>
      </c>
      <c r="M190" s="531" t="s">
        <v>36</v>
      </c>
      <c r="N190" s="280"/>
      <c r="O190" s="363" t="s">
        <v>35</v>
      </c>
    </row>
    <row r="191" spans="1:15" s="7" customFormat="1" ht="12.75" x14ac:dyDescent="0.2">
      <c r="A191" s="104">
        <v>187</v>
      </c>
      <c r="B191" s="521">
        <f>'APH KIC KIA PC'!D191</f>
        <v>0</v>
      </c>
      <c r="C191" s="523" t="str">
        <f>IF('1. Artikeldata Grund'!$D191="","", '1. Artikeldata Grund'!$D191&amp;" - "&amp;'1. Artikeldata Grund'!$E191)</f>
        <v/>
      </c>
      <c r="D191" s="523" t="str">
        <f>IF('1. Artikeldata Grund'!F191="","",'1. Artikeldata Grund'!F191)</f>
        <v/>
      </c>
      <c r="E191" s="29" t="s">
        <v>112</v>
      </c>
      <c r="F191" s="279"/>
      <c r="G191" s="26">
        <v>1</v>
      </c>
      <c r="H191" s="367" t="s">
        <v>113</v>
      </c>
      <c r="I191" s="436">
        <v>0</v>
      </c>
      <c r="J191" s="368" t="str">
        <f t="shared" si="10"/>
        <v/>
      </c>
      <c r="K191" s="368" t="str">
        <f t="shared" si="11"/>
        <v/>
      </c>
      <c r="L191" s="533" t="s">
        <v>36</v>
      </c>
      <c r="M191" s="531" t="s">
        <v>36</v>
      </c>
      <c r="N191" s="280"/>
      <c r="O191" s="363" t="s">
        <v>35</v>
      </c>
    </row>
    <row r="192" spans="1:15" s="7" customFormat="1" ht="12.75" x14ac:dyDescent="0.2">
      <c r="A192" s="104">
        <v>188</v>
      </c>
      <c r="B192" s="521">
        <f>'APH KIC KIA PC'!D192</f>
        <v>0</v>
      </c>
      <c r="C192" s="523" t="str">
        <f>IF('1. Artikeldata Grund'!$D192="","", '1. Artikeldata Grund'!$D192&amp;" - "&amp;'1. Artikeldata Grund'!$E192)</f>
        <v/>
      </c>
      <c r="D192" s="523" t="str">
        <f>IF('1. Artikeldata Grund'!F192="","",'1. Artikeldata Grund'!F192)</f>
        <v/>
      </c>
      <c r="E192" s="29" t="s">
        <v>112</v>
      </c>
      <c r="F192" s="279"/>
      <c r="G192" s="26">
        <v>1</v>
      </c>
      <c r="H192" s="367" t="s">
        <v>113</v>
      </c>
      <c r="I192" s="436">
        <v>0</v>
      </c>
      <c r="J192" s="368" t="str">
        <f t="shared" si="10"/>
        <v/>
      </c>
      <c r="K192" s="368" t="str">
        <f t="shared" si="11"/>
        <v/>
      </c>
      <c r="L192" s="533" t="s">
        <v>36</v>
      </c>
      <c r="M192" s="531" t="s">
        <v>36</v>
      </c>
      <c r="N192" s="280"/>
      <c r="O192" s="363" t="s">
        <v>35</v>
      </c>
    </row>
    <row r="193" spans="1:15" s="7" customFormat="1" ht="12.75" x14ac:dyDescent="0.2">
      <c r="A193" s="104">
        <v>189</v>
      </c>
      <c r="B193" s="521">
        <f>'APH KIC KIA PC'!D193</f>
        <v>0</v>
      </c>
      <c r="C193" s="523" t="str">
        <f>IF('1. Artikeldata Grund'!$D193="","", '1. Artikeldata Grund'!$D193&amp;" - "&amp;'1. Artikeldata Grund'!$E193)</f>
        <v/>
      </c>
      <c r="D193" s="523" t="str">
        <f>IF('1. Artikeldata Grund'!F193="","",'1. Artikeldata Grund'!F193)</f>
        <v/>
      </c>
      <c r="E193" s="29" t="s">
        <v>112</v>
      </c>
      <c r="F193" s="279"/>
      <c r="G193" s="26">
        <v>1</v>
      </c>
      <c r="H193" s="367" t="s">
        <v>113</v>
      </c>
      <c r="I193" s="436">
        <v>0</v>
      </c>
      <c r="J193" s="368" t="str">
        <f t="shared" si="10"/>
        <v/>
      </c>
      <c r="K193" s="368" t="str">
        <f t="shared" si="11"/>
        <v/>
      </c>
      <c r="L193" s="533" t="s">
        <v>36</v>
      </c>
      <c r="M193" s="531" t="s">
        <v>36</v>
      </c>
      <c r="N193" s="280"/>
      <c r="O193" s="363" t="s">
        <v>35</v>
      </c>
    </row>
    <row r="194" spans="1:15" s="7" customFormat="1" ht="12.75" x14ac:dyDescent="0.2">
      <c r="A194" s="104">
        <v>190</v>
      </c>
      <c r="B194" s="521">
        <f>'APH KIC KIA PC'!D194</f>
        <v>0</v>
      </c>
      <c r="C194" s="523" t="str">
        <f>IF('1. Artikeldata Grund'!$D194="","", '1. Artikeldata Grund'!$D194&amp;" - "&amp;'1. Artikeldata Grund'!$E194)</f>
        <v/>
      </c>
      <c r="D194" s="523" t="str">
        <f>IF('1. Artikeldata Grund'!F194="","",'1. Artikeldata Grund'!F194)</f>
        <v/>
      </c>
      <c r="E194" s="29" t="s">
        <v>112</v>
      </c>
      <c r="F194" s="279"/>
      <c r="G194" s="26">
        <v>1</v>
      </c>
      <c r="H194" s="367" t="s">
        <v>113</v>
      </c>
      <c r="I194" s="436">
        <v>0</v>
      </c>
      <c r="J194" s="368" t="str">
        <f t="shared" si="10"/>
        <v/>
      </c>
      <c r="K194" s="368" t="str">
        <f t="shared" si="11"/>
        <v/>
      </c>
      <c r="L194" s="533" t="s">
        <v>36</v>
      </c>
      <c r="M194" s="531" t="s">
        <v>36</v>
      </c>
      <c r="N194" s="280"/>
      <c r="O194" s="363" t="s">
        <v>35</v>
      </c>
    </row>
    <row r="195" spans="1:15" s="7" customFormat="1" ht="12.75" x14ac:dyDescent="0.2">
      <c r="A195" s="104">
        <v>191</v>
      </c>
      <c r="B195" s="521">
        <f>'APH KIC KIA PC'!D195</f>
        <v>0</v>
      </c>
      <c r="C195" s="523" t="str">
        <f>IF('1. Artikeldata Grund'!$D195="","", '1. Artikeldata Grund'!$D195&amp;" - "&amp;'1. Artikeldata Grund'!$E195)</f>
        <v/>
      </c>
      <c r="D195" s="523" t="str">
        <f>IF('1. Artikeldata Grund'!F195="","",'1. Artikeldata Grund'!F195)</f>
        <v/>
      </c>
      <c r="E195" s="29" t="s">
        <v>112</v>
      </c>
      <c r="F195" s="279"/>
      <c r="G195" s="26">
        <v>1</v>
      </c>
      <c r="H195" s="367" t="s">
        <v>113</v>
      </c>
      <c r="I195" s="436">
        <v>0</v>
      </c>
      <c r="J195" s="368" t="str">
        <f t="shared" si="10"/>
        <v/>
      </c>
      <c r="K195" s="368" t="str">
        <f t="shared" si="11"/>
        <v/>
      </c>
      <c r="L195" s="533" t="s">
        <v>36</v>
      </c>
      <c r="M195" s="531" t="s">
        <v>36</v>
      </c>
      <c r="N195" s="280"/>
      <c r="O195" s="363" t="s">
        <v>35</v>
      </c>
    </row>
    <row r="196" spans="1:15" s="7" customFormat="1" ht="12.75" x14ac:dyDescent="0.2">
      <c r="A196" s="104">
        <v>192</v>
      </c>
      <c r="B196" s="521">
        <f>'APH KIC KIA PC'!D196</f>
        <v>0</v>
      </c>
      <c r="C196" s="523" t="str">
        <f>IF('1. Artikeldata Grund'!$D196="","", '1. Artikeldata Grund'!$D196&amp;" - "&amp;'1. Artikeldata Grund'!$E196)</f>
        <v/>
      </c>
      <c r="D196" s="523" t="str">
        <f>IF('1. Artikeldata Grund'!F196="","",'1. Artikeldata Grund'!F196)</f>
        <v/>
      </c>
      <c r="E196" s="29" t="s">
        <v>112</v>
      </c>
      <c r="F196" s="279"/>
      <c r="G196" s="26">
        <v>1</v>
      </c>
      <c r="H196" s="367" t="s">
        <v>113</v>
      </c>
      <c r="I196" s="436">
        <v>0</v>
      </c>
      <c r="J196" s="368" t="str">
        <f t="shared" si="10"/>
        <v/>
      </c>
      <c r="K196" s="368" t="str">
        <f t="shared" si="11"/>
        <v/>
      </c>
      <c r="L196" s="533" t="s">
        <v>36</v>
      </c>
      <c r="M196" s="531" t="s">
        <v>36</v>
      </c>
      <c r="N196" s="280"/>
      <c r="O196" s="363" t="s">
        <v>35</v>
      </c>
    </row>
    <row r="197" spans="1:15" s="7" customFormat="1" ht="12.75" x14ac:dyDescent="0.2">
      <c r="A197" s="104">
        <v>193</v>
      </c>
      <c r="B197" s="521">
        <f>'APH KIC KIA PC'!D197</f>
        <v>0</v>
      </c>
      <c r="C197" s="523" t="str">
        <f>IF('1. Artikeldata Grund'!$D197="","", '1. Artikeldata Grund'!$D197&amp;" - "&amp;'1. Artikeldata Grund'!$E197)</f>
        <v/>
      </c>
      <c r="D197" s="523" t="str">
        <f>IF('1. Artikeldata Grund'!F197="","",'1. Artikeldata Grund'!F197)</f>
        <v/>
      </c>
      <c r="E197" s="29" t="s">
        <v>112</v>
      </c>
      <c r="F197" s="279"/>
      <c r="G197" s="26">
        <v>1</v>
      </c>
      <c r="H197" s="367" t="s">
        <v>113</v>
      </c>
      <c r="I197" s="436">
        <v>0</v>
      </c>
      <c r="J197" s="368" t="str">
        <f t="shared" ref="J197:J204" si="12">IF(C197="","",ROUND(F197-(F197*I197),2))</f>
        <v/>
      </c>
      <c r="K197" s="368" t="str">
        <f t="shared" ref="K197:K204" si="13">IF(C197="","",G197*J197)</f>
        <v/>
      </c>
      <c r="L197" s="533" t="s">
        <v>36</v>
      </c>
      <c r="M197" s="531" t="s">
        <v>36</v>
      </c>
      <c r="N197" s="280"/>
      <c r="O197" s="363" t="s">
        <v>35</v>
      </c>
    </row>
    <row r="198" spans="1:15" s="7" customFormat="1" ht="12.75" x14ac:dyDescent="0.2">
      <c r="A198" s="104">
        <v>194</v>
      </c>
      <c r="B198" s="521">
        <f>'APH KIC KIA PC'!D198</f>
        <v>0</v>
      </c>
      <c r="C198" s="523" t="str">
        <f>IF('1. Artikeldata Grund'!$D198="","", '1. Artikeldata Grund'!$D198&amp;" - "&amp;'1. Artikeldata Grund'!$E198)</f>
        <v/>
      </c>
      <c r="D198" s="523" t="str">
        <f>IF('1. Artikeldata Grund'!F198="","",'1. Artikeldata Grund'!F198)</f>
        <v/>
      </c>
      <c r="E198" s="29" t="s">
        <v>112</v>
      </c>
      <c r="F198" s="279"/>
      <c r="G198" s="26">
        <v>1</v>
      </c>
      <c r="H198" s="367" t="s">
        <v>113</v>
      </c>
      <c r="I198" s="436">
        <v>0</v>
      </c>
      <c r="J198" s="368" t="str">
        <f t="shared" si="12"/>
        <v/>
      </c>
      <c r="K198" s="368" t="str">
        <f t="shared" si="13"/>
        <v/>
      </c>
      <c r="L198" s="533" t="s">
        <v>36</v>
      </c>
      <c r="M198" s="531" t="s">
        <v>36</v>
      </c>
      <c r="N198" s="280"/>
      <c r="O198" s="363" t="s">
        <v>35</v>
      </c>
    </row>
    <row r="199" spans="1:15" s="7" customFormat="1" ht="12.75" x14ac:dyDescent="0.2">
      <c r="A199" s="104">
        <v>195</v>
      </c>
      <c r="B199" s="521">
        <f>'APH KIC KIA PC'!D199</f>
        <v>0</v>
      </c>
      <c r="C199" s="523" t="str">
        <f>IF('1. Artikeldata Grund'!$D199="","", '1. Artikeldata Grund'!$D199&amp;" - "&amp;'1. Artikeldata Grund'!$E199)</f>
        <v/>
      </c>
      <c r="D199" s="523" t="str">
        <f>IF('1. Artikeldata Grund'!F199="","",'1. Artikeldata Grund'!F199)</f>
        <v/>
      </c>
      <c r="E199" s="29" t="s">
        <v>112</v>
      </c>
      <c r="F199" s="279"/>
      <c r="G199" s="26">
        <v>1</v>
      </c>
      <c r="H199" s="367" t="s">
        <v>113</v>
      </c>
      <c r="I199" s="436">
        <v>0</v>
      </c>
      <c r="J199" s="368" t="str">
        <f t="shared" si="12"/>
        <v/>
      </c>
      <c r="K199" s="368" t="str">
        <f t="shared" si="13"/>
        <v/>
      </c>
      <c r="L199" s="533" t="s">
        <v>36</v>
      </c>
      <c r="M199" s="531" t="s">
        <v>36</v>
      </c>
      <c r="N199" s="280"/>
      <c r="O199" s="363" t="s">
        <v>35</v>
      </c>
    </row>
    <row r="200" spans="1:15" s="7" customFormat="1" ht="12.75" x14ac:dyDescent="0.2">
      <c r="A200" s="104">
        <v>196</v>
      </c>
      <c r="B200" s="521">
        <f>'APH KIC KIA PC'!D200</f>
        <v>0</v>
      </c>
      <c r="C200" s="523" t="str">
        <f>IF('1. Artikeldata Grund'!$D200="","", '1. Artikeldata Grund'!$D200&amp;" - "&amp;'1. Artikeldata Grund'!$E200)</f>
        <v/>
      </c>
      <c r="D200" s="523" t="str">
        <f>IF('1. Artikeldata Grund'!F200="","",'1. Artikeldata Grund'!F200)</f>
        <v/>
      </c>
      <c r="E200" s="29" t="s">
        <v>112</v>
      </c>
      <c r="F200" s="279"/>
      <c r="G200" s="26">
        <v>1</v>
      </c>
      <c r="H200" s="367" t="s">
        <v>113</v>
      </c>
      <c r="I200" s="436">
        <v>0</v>
      </c>
      <c r="J200" s="368" t="str">
        <f t="shared" si="12"/>
        <v/>
      </c>
      <c r="K200" s="368" t="str">
        <f t="shared" si="13"/>
        <v/>
      </c>
      <c r="L200" s="533" t="s">
        <v>36</v>
      </c>
      <c r="M200" s="531" t="s">
        <v>36</v>
      </c>
      <c r="N200" s="280"/>
      <c r="O200" s="363" t="s">
        <v>35</v>
      </c>
    </row>
    <row r="201" spans="1:15" s="7" customFormat="1" ht="12.75" x14ac:dyDescent="0.2">
      <c r="A201" s="104">
        <v>197</v>
      </c>
      <c r="B201" s="521">
        <f>'APH KIC KIA PC'!D201</f>
        <v>0</v>
      </c>
      <c r="C201" s="523" t="str">
        <f>IF('1. Artikeldata Grund'!$D201="","", '1. Artikeldata Grund'!$D201&amp;" - "&amp;'1. Artikeldata Grund'!$E201)</f>
        <v/>
      </c>
      <c r="D201" s="523" t="str">
        <f>IF('1. Artikeldata Grund'!F201="","",'1. Artikeldata Grund'!F201)</f>
        <v/>
      </c>
      <c r="E201" s="29" t="s">
        <v>112</v>
      </c>
      <c r="F201" s="279"/>
      <c r="G201" s="26">
        <v>1</v>
      </c>
      <c r="H201" s="367" t="s">
        <v>113</v>
      </c>
      <c r="I201" s="436">
        <v>0</v>
      </c>
      <c r="J201" s="368" t="str">
        <f t="shared" si="12"/>
        <v/>
      </c>
      <c r="K201" s="368" t="str">
        <f t="shared" si="13"/>
        <v/>
      </c>
      <c r="L201" s="533" t="s">
        <v>36</v>
      </c>
      <c r="M201" s="531" t="s">
        <v>36</v>
      </c>
      <c r="N201" s="280"/>
      <c r="O201" s="363" t="s">
        <v>35</v>
      </c>
    </row>
    <row r="202" spans="1:15" s="7" customFormat="1" ht="12.75" x14ac:dyDescent="0.2">
      <c r="A202" s="104">
        <v>198</v>
      </c>
      <c r="B202" s="521">
        <f>'APH KIC KIA PC'!D202</f>
        <v>0</v>
      </c>
      <c r="C202" s="523" t="str">
        <f>IF('1. Artikeldata Grund'!$D202="","", '1. Artikeldata Grund'!$D202&amp;" - "&amp;'1. Artikeldata Grund'!$E202)</f>
        <v/>
      </c>
      <c r="D202" s="523" t="str">
        <f>IF('1. Artikeldata Grund'!F202="","",'1. Artikeldata Grund'!F202)</f>
        <v/>
      </c>
      <c r="E202" s="29" t="s">
        <v>112</v>
      </c>
      <c r="F202" s="279"/>
      <c r="G202" s="26">
        <v>1</v>
      </c>
      <c r="H202" s="367" t="s">
        <v>113</v>
      </c>
      <c r="I202" s="436">
        <v>0</v>
      </c>
      <c r="J202" s="368" t="str">
        <f t="shared" si="12"/>
        <v/>
      </c>
      <c r="K202" s="368" t="str">
        <f t="shared" si="13"/>
        <v/>
      </c>
      <c r="L202" s="533" t="s">
        <v>36</v>
      </c>
      <c r="M202" s="531" t="s">
        <v>36</v>
      </c>
      <c r="N202" s="280"/>
      <c r="O202" s="363" t="s">
        <v>35</v>
      </c>
    </row>
    <row r="203" spans="1:15" s="7" customFormat="1" ht="12.75" x14ac:dyDescent="0.2">
      <c r="A203" s="104">
        <v>199</v>
      </c>
      <c r="B203" s="521">
        <f>'APH KIC KIA PC'!D203</f>
        <v>0</v>
      </c>
      <c r="C203" s="523" t="str">
        <f>IF('1. Artikeldata Grund'!$D203="","", '1. Artikeldata Grund'!$D203&amp;" - "&amp;'1. Artikeldata Grund'!$E203)</f>
        <v/>
      </c>
      <c r="D203" s="523" t="str">
        <f>IF('1. Artikeldata Grund'!F203="","",'1. Artikeldata Grund'!F203)</f>
        <v/>
      </c>
      <c r="E203" s="29" t="s">
        <v>112</v>
      </c>
      <c r="F203" s="279"/>
      <c r="G203" s="26">
        <v>1</v>
      </c>
      <c r="H203" s="367" t="s">
        <v>113</v>
      </c>
      <c r="I203" s="436">
        <v>0</v>
      </c>
      <c r="J203" s="368" t="str">
        <f t="shared" si="12"/>
        <v/>
      </c>
      <c r="K203" s="368" t="str">
        <f t="shared" si="13"/>
        <v/>
      </c>
      <c r="L203" s="533" t="s">
        <v>36</v>
      </c>
      <c r="M203" s="531" t="s">
        <v>36</v>
      </c>
      <c r="N203" s="280"/>
      <c r="O203" s="363" t="s">
        <v>35</v>
      </c>
    </row>
    <row r="204" spans="1:15" s="7" customFormat="1" ht="12.75" x14ac:dyDescent="0.2">
      <c r="A204" s="104">
        <v>200</v>
      </c>
      <c r="B204" s="521">
        <f>'APH KIC KIA PC'!D204</f>
        <v>0</v>
      </c>
      <c r="C204" s="523" t="str">
        <f>IF('1. Artikeldata Grund'!$D204="","", '1. Artikeldata Grund'!$D204&amp;" - "&amp;'1. Artikeldata Grund'!$E204)</f>
        <v/>
      </c>
      <c r="D204" s="523" t="str">
        <f>IF('1. Artikeldata Grund'!F204="","",'1. Artikeldata Grund'!F204)</f>
        <v/>
      </c>
      <c r="E204" s="29" t="s">
        <v>112</v>
      </c>
      <c r="F204" s="279"/>
      <c r="G204" s="26">
        <v>1</v>
      </c>
      <c r="H204" s="367" t="s">
        <v>113</v>
      </c>
      <c r="I204" s="436">
        <v>0</v>
      </c>
      <c r="J204" s="368" t="str">
        <f t="shared" si="12"/>
        <v/>
      </c>
      <c r="K204" s="368" t="str">
        <f t="shared" si="13"/>
        <v/>
      </c>
      <c r="L204" s="533" t="s">
        <v>36</v>
      </c>
      <c r="M204" s="531" t="s">
        <v>36</v>
      </c>
      <c r="N204" s="280"/>
      <c r="O204" s="363" t="s">
        <v>35</v>
      </c>
    </row>
  </sheetData>
  <sheetProtection algorithmName="SHA-512" hashValue="ryhkjM0HE8gnaEZ+JQ7mxcE2uPBTkxCJZMeIsgPJG2tkvUsYkJqafgZiZUbjIaBo7EmdmpOyAOdH5IBFBuoFwA==" saltValue="sIBXcN/OcRUAFzMDSFoHFg==" spinCount="100000" sheet="1" objects="1" scenarios="1"/>
  <mergeCells count="15">
    <mergeCell ref="M1:M4"/>
    <mergeCell ref="N1:N4"/>
    <mergeCell ref="O1:O4"/>
    <mergeCell ref="F1:F4"/>
    <mergeCell ref="A1:C1"/>
    <mergeCell ref="A2:B2"/>
    <mergeCell ref="A3:B3"/>
    <mergeCell ref="E1:E4"/>
    <mergeCell ref="G1:G4"/>
    <mergeCell ref="H1:H4"/>
    <mergeCell ref="I1:I4"/>
    <mergeCell ref="J1:J4"/>
    <mergeCell ref="K1:K4"/>
    <mergeCell ref="L1:L4"/>
    <mergeCell ref="D1:D3"/>
  </mergeCells>
  <phoneticPr fontId="47" type="noConversion"/>
  <dataValidations count="9">
    <dataValidation type="list" allowBlank="1" showInputMessage="1" showErrorMessage="1" promptTitle="Currency" sqref="H5:H204" xr:uid="{7656AF3B-06C0-4BF5-9162-2FC987A24E0C}">
      <formula1>"SEK,EUR,USD,NOK,DKK,GBP"</formula1>
    </dataValidation>
    <dataValidation allowBlank="1" showInputMessage="1" showErrorMessage="1" promptTitle="List price / Gross price" prompt="List price for Consumer package" sqref="F5:F204" xr:uid="{993AABBE-88BA-48FF-AE00-7C113B5BDC78}"/>
    <dataValidation allowBlank="1" showInputMessage="1" showErrorMessage="1" promptTitle="Units in purchasing unit" prompt="Number of Consumer packages in Purchasing Unit " sqref="G5:G204" xr:uid="{EC896061-184D-4841-85B1-F36F67924B7C}"/>
    <dataValidation allowBlank="1" showInputMessage="1" showErrorMessage="1" promptTitle="Contracted discount in %" prompt="Enter the contracted discount amount for purchasing in % " sqref="I5:I204" xr:uid="{5D77E2F6-7CEC-45DC-B662-3A3B348A2F09}"/>
    <dataValidation allowBlank="1" showInputMessage="1" showErrorMessage="1" promptTitle="Net price" prompt="This field is automatically calculated " sqref="J5:J204" xr:uid="{69022DAF-4FF1-4F12-9018-3D9B32870A34}"/>
    <dataValidation allowBlank="1" showInputMessage="1" showErrorMessage="1" promptTitle="Net price per Purchasing Unit " prompt="This field is automatically calculated " sqref="K5:K204" xr:uid="{3CB88C92-EE7B-4913-AB30-4415EB2E1CA7}"/>
    <dataValidation allowBlank="1" showInputMessage="1" showErrorMessage="1" promptTitle="Recommended consumer price" prompt="Enter recommended consumer price" sqref="N5:N204" xr:uid="{981B0722-9CA5-42EB-9CEE-C65E729700D5}"/>
    <dataValidation allowBlank="1" showInputMessage="1" showErrorMessage="1" promptTitle="Email address" prompt="Enter email address of contact person" sqref="C3" xr:uid="{1EA5B94C-F104-4639-8119-C0D8BAC37F09}"/>
    <dataValidation allowBlank="1" showInputMessage="1" showErrorMessage="1" promptTitle="Contact person" prompt="Enter contact person" sqref="C2" xr:uid="{4E681D37-D1C0-4314-BE65-C6925F05A766}"/>
  </dataValidations>
  <pageMargins left="0.7" right="0.7" top="0.75" bottom="0.75" header="0.3" footer="0.3"/>
  <pageSetup paperSize="9" scale="33" orientation="portrait"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promptTitle="VAT on sales" prompt="Enter VAT from list _x000a__x000a_Momsfritt = 0%" xr:uid="{71D39C86-5EE5-49BD-8515-002876547380}">
          <x14:formula1>
            <xm:f>Tabeller!$G$3:$G$7</xm:f>
          </x14:formula1>
          <xm:sqref>M5:M204</xm:sqref>
        </x14:dataValidation>
        <x14:dataValidation type="list" allowBlank="1" showInputMessage="1" showErrorMessage="1" promptTitle="Purchasing unit" prompt="Usually ST = One item " xr:uid="{19807051-4019-46D4-922C-A7302C7389DC}">
          <x14:formula1>
            <xm:f>Tabeller!$AP$3:$AP$8</xm:f>
          </x14:formula1>
          <xm:sqref>E5:E204</xm:sqref>
        </x14:dataValidation>
        <x14:dataValidation type="list" allowBlank="1" showInputMessage="1" showErrorMessage="1" promptTitle="Country of supplier" prompt="Enter country code from list" xr:uid="{A13D2695-8829-4E46-9453-E4CC5CAB374D}">
          <x14:formula1>
            <xm:f>Tabeller!$AH$3:$AH$243</xm:f>
          </x14:formula1>
          <xm:sqref>O5:O204</xm:sqref>
        </x14:dataValidation>
        <x14:dataValidation type="list" allowBlank="1" showInputMessage="1" showErrorMessage="1" promptTitle="VAT on purchases" prompt="Enter VAT from list _x000a__x000a_Momsfritt = 0%" xr:uid="{0281BC2F-6951-49F5-8368-5D66838C9E6C}">
          <x14:formula1>
            <xm:f>Tabeller!$G$3:$G$7</xm:f>
          </x14:formula1>
          <xm:sqref>L5:L204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B7E-B2B7-4E1D-8405-BCC1B67F0DE2}">
  <sheetPr codeName="Sheet10">
    <tabColor theme="0"/>
  </sheetPr>
  <dimension ref="A1:BD205"/>
  <sheetViews>
    <sheetView showGridLines="0" tabSelected="1" zoomScale="80" zoomScaleNormal="80" workbookViewId="0">
      <selection sqref="A1:D1"/>
    </sheetView>
  </sheetViews>
  <sheetFormatPr defaultColWidth="9.140625" defaultRowHeight="15" outlineLevelCol="1" x14ac:dyDescent="0.25"/>
  <cols>
    <col min="1" max="1" width="7.7109375" style="93" customWidth="1"/>
    <col min="2" max="2" width="9.140625" style="93" bestFit="1" customWidth="1"/>
    <col min="3" max="3" width="9.140625" style="93" customWidth="1"/>
    <col min="4" max="4" width="68.28515625" style="94" customWidth="1"/>
    <col min="5" max="5" width="25.140625" style="94" customWidth="1"/>
    <col min="6" max="6" width="44.85546875" style="95" hidden="1" customWidth="1"/>
    <col min="7" max="9" width="27.42578125" style="95" hidden="1" customWidth="1"/>
    <col min="10" max="10" width="63.28515625" style="95" hidden="1" customWidth="1"/>
    <col min="11" max="12" width="25.140625" style="95" hidden="1" customWidth="1"/>
    <col min="13" max="15" width="17.85546875" style="95" hidden="1" customWidth="1"/>
    <col min="16" max="16" width="18" style="95" hidden="1" customWidth="1"/>
    <col min="17" max="17" width="17.85546875" style="95" hidden="1" customWidth="1"/>
    <col min="18" max="18" width="47.85546875" style="95" customWidth="1"/>
    <col min="19" max="19" width="41.28515625" style="96" customWidth="1"/>
    <col min="20" max="20" width="20.28515625" style="96" bestFit="1" customWidth="1"/>
    <col min="21" max="21" width="24.5703125" style="96" customWidth="1"/>
    <col min="22" max="22" width="30.28515625" style="96" bestFit="1" customWidth="1"/>
    <col min="23" max="23" width="29.5703125" style="96" bestFit="1" customWidth="1"/>
    <col min="24" max="24" width="29.5703125" style="96" customWidth="1"/>
    <col min="25" max="25" width="36.42578125" style="96" customWidth="1"/>
    <col min="26" max="28" width="38.85546875" style="96" customWidth="1"/>
    <col min="29" max="29" width="65.140625" style="96" customWidth="1"/>
    <col min="30" max="30" width="65.7109375" style="96" customWidth="1"/>
    <col min="31" max="31" width="63" style="96" bestFit="1" customWidth="1"/>
    <col min="32" max="32" width="58" style="96" customWidth="1"/>
    <col min="33" max="33" width="42.85546875" style="96" customWidth="1"/>
    <col min="34" max="34" width="26.85546875" style="96" bestFit="1" customWidth="1"/>
    <col min="35" max="35" width="26" style="96" bestFit="1" customWidth="1"/>
    <col min="36" max="36" width="26.5703125" style="96" customWidth="1"/>
    <col min="37" max="37" width="24" style="96" customWidth="1"/>
    <col min="38" max="38" width="22.85546875" style="96" customWidth="1"/>
    <col min="39" max="39" width="21.5703125" style="96" customWidth="1"/>
    <col min="40" max="40" width="23.140625" style="96" customWidth="1"/>
    <col min="41" max="42" width="20.7109375" style="96" customWidth="1"/>
    <col min="43" max="43" width="3.7109375" style="96" customWidth="1"/>
    <col min="44" max="44" width="20.7109375" style="96" customWidth="1"/>
    <col min="45" max="45" width="26.5703125" style="96" hidden="1" customWidth="1" outlineLevel="1"/>
    <col min="46" max="46" width="27.28515625" style="96" hidden="1" customWidth="1" outlineLevel="1"/>
    <col min="47" max="47" width="3.85546875" style="96" customWidth="1" collapsed="1"/>
    <col min="48" max="48" width="20.7109375" style="96" customWidth="1"/>
    <col min="49" max="49" width="27.140625" style="96" hidden="1" customWidth="1" outlineLevel="1"/>
    <col min="50" max="50" width="28" style="96" hidden="1" customWidth="1" outlineLevel="1"/>
    <col min="51" max="51" width="26.140625" style="96" hidden="1" customWidth="1" outlineLevel="1"/>
    <col min="52" max="52" width="26.42578125" style="96" hidden="1" customWidth="1" outlineLevel="1"/>
    <col min="53" max="53" width="27.42578125" style="96" hidden="1" customWidth="1" outlineLevel="1"/>
    <col min="54" max="54" width="3.7109375" style="96" customWidth="1" collapsed="1"/>
    <col min="55" max="55" width="23" style="96" customWidth="1"/>
    <col min="56" max="56" width="20.7109375" style="96" customWidth="1"/>
    <col min="57" max="16384" width="9.140625" style="96"/>
  </cols>
  <sheetData>
    <row r="1" spans="1:56" s="97" customFormat="1" ht="181.5" customHeight="1" x14ac:dyDescent="0.25">
      <c r="A1" s="651" t="s">
        <v>12</v>
      </c>
      <c r="B1" s="651"/>
      <c r="C1" s="651"/>
      <c r="D1" s="652"/>
      <c r="E1" s="640" t="s">
        <v>114</v>
      </c>
      <c r="F1" s="650" t="s">
        <v>115</v>
      </c>
      <c r="G1" s="650" t="s">
        <v>116</v>
      </c>
      <c r="H1" s="650" t="s">
        <v>117</v>
      </c>
      <c r="I1" s="650" t="s">
        <v>118</v>
      </c>
      <c r="J1" s="556" t="s">
        <v>119</v>
      </c>
      <c r="K1" s="653" t="s">
        <v>120</v>
      </c>
      <c r="L1" s="653" t="s">
        <v>121</v>
      </c>
      <c r="M1" s="554" t="s">
        <v>122</v>
      </c>
      <c r="N1" s="554" t="s">
        <v>122</v>
      </c>
      <c r="O1" s="554" t="s">
        <v>122</v>
      </c>
      <c r="P1" s="554" t="s">
        <v>122</v>
      </c>
      <c r="Q1" s="554" t="s">
        <v>122</v>
      </c>
      <c r="R1" s="558" t="s">
        <v>122</v>
      </c>
      <c r="S1" s="639" t="s">
        <v>123</v>
      </c>
      <c r="T1" s="640" t="s">
        <v>124</v>
      </c>
      <c r="U1" s="639" t="s">
        <v>125</v>
      </c>
      <c r="V1" s="639" t="s">
        <v>126</v>
      </c>
      <c r="W1" s="639" t="s">
        <v>127</v>
      </c>
      <c r="X1" s="631" t="s">
        <v>128</v>
      </c>
      <c r="Y1" s="639" t="s">
        <v>129</v>
      </c>
      <c r="Z1" s="639" t="s">
        <v>130</v>
      </c>
      <c r="AA1" s="639" t="s">
        <v>131</v>
      </c>
      <c r="AB1" s="639" t="s">
        <v>132</v>
      </c>
      <c r="AC1" s="639" t="s">
        <v>133</v>
      </c>
      <c r="AD1" s="639" t="s">
        <v>134</v>
      </c>
      <c r="AE1" s="639" t="s">
        <v>135</v>
      </c>
      <c r="AF1" s="631" t="s">
        <v>136</v>
      </c>
      <c r="AG1" s="639" t="s">
        <v>137</v>
      </c>
      <c r="AH1" s="639" t="s">
        <v>138</v>
      </c>
      <c r="AI1" s="639" t="s">
        <v>139</v>
      </c>
      <c r="AJ1" s="639" t="s">
        <v>140</v>
      </c>
      <c r="AK1" s="639" t="s">
        <v>141</v>
      </c>
      <c r="AL1" s="639" t="s">
        <v>142</v>
      </c>
      <c r="AM1" s="639" t="s">
        <v>143</v>
      </c>
      <c r="AN1" s="639" t="s">
        <v>144</v>
      </c>
      <c r="AO1" s="640" t="s">
        <v>145</v>
      </c>
      <c r="AP1" s="640" t="s">
        <v>146</v>
      </c>
      <c r="AQ1" s="510"/>
      <c r="AR1" s="635" t="s">
        <v>147</v>
      </c>
      <c r="AS1" s="637" t="s">
        <v>148</v>
      </c>
      <c r="AT1" s="637" t="s">
        <v>149</v>
      </c>
      <c r="AU1" s="512"/>
      <c r="AV1" s="642" t="s">
        <v>150</v>
      </c>
      <c r="AW1" s="634" t="s">
        <v>151</v>
      </c>
      <c r="AX1" s="634" t="s">
        <v>152</v>
      </c>
      <c r="AY1" s="634" t="s">
        <v>153</v>
      </c>
      <c r="AZ1" s="634" t="s">
        <v>154</v>
      </c>
      <c r="BA1" s="634" t="s">
        <v>155</v>
      </c>
      <c r="BB1" s="514"/>
      <c r="BC1" s="631" t="s">
        <v>156</v>
      </c>
      <c r="BD1" s="631" t="s">
        <v>157</v>
      </c>
    </row>
    <row r="2" spans="1:56" s="97" customFormat="1" x14ac:dyDescent="0.25">
      <c r="A2" s="590" t="s">
        <v>21</v>
      </c>
      <c r="B2" s="590"/>
      <c r="C2" s="590"/>
      <c r="D2" s="537"/>
      <c r="E2" s="640"/>
      <c r="F2" s="650"/>
      <c r="G2" s="650"/>
      <c r="H2" s="650"/>
      <c r="I2" s="650"/>
      <c r="J2" s="557" t="s">
        <v>158</v>
      </c>
      <c r="K2" s="654"/>
      <c r="L2" s="654"/>
      <c r="M2" s="555" t="s">
        <v>159</v>
      </c>
      <c r="N2" s="555" t="s">
        <v>160</v>
      </c>
      <c r="O2" s="555" t="s">
        <v>161</v>
      </c>
      <c r="P2" s="555" t="s">
        <v>162</v>
      </c>
      <c r="Q2" s="555" t="s">
        <v>163</v>
      </c>
      <c r="R2" s="555" t="s">
        <v>158</v>
      </c>
      <c r="S2" s="639"/>
      <c r="T2" s="640"/>
      <c r="U2" s="639"/>
      <c r="V2" s="639"/>
      <c r="W2" s="639"/>
      <c r="X2" s="633"/>
      <c r="Y2" s="639"/>
      <c r="Z2" s="639"/>
      <c r="AA2" s="639"/>
      <c r="AB2" s="639"/>
      <c r="AC2" s="639"/>
      <c r="AD2" s="639"/>
      <c r="AE2" s="639"/>
      <c r="AF2" s="633"/>
      <c r="AG2" s="639"/>
      <c r="AH2" s="639"/>
      <c r="AI2" s="639"/>
      <c r="AJ2" s="639"/>
      <c r="AK2" s="639"/>
      <c r="AL2" s="639"/>
      <c r="AM2" s="639"/>
      <c r="AN2" s="639"/>
      <c r="AO2" s="640"/>
      <c r="AP2" s="640"/>
      <c r="AQ2" s="511"/>
      <c r="AR2" s="635"/>
      <c r="AS2" s="638"/>
      <c r="AT2" s="638"/>
      <c r="AU2" s="513"/>
      <c r="AV2" s="643"/>
      <c r="AW2" s="634"/>
      <c r="AX2" s="634"/>
      <c r="AY2" s="634"/>
      <c r="AZ2" s="634"/>
      <c r="BA2" s="634"/>
      <c r="BB2" s="515"/>
      <c r="BC2" s="632"/>
      <c r="BD2" s="632"/>
    </row>
    <row r="3" spans="1:56" s="98" customFormat="1" ht="63.75" x14ac:dyDescent="0.25">
      <c r="A3" s="590" t="s">
        <v>22</v>
      </c>
      <c r="B3" s="590"/>
      <c r="C3" s="590"/>
      <c r="D3" s="537"/>
      <c r="E3" s="359" t="s">
        <v>164</v>
      </c>
      <c r="F3" s="339"/>
      <c r="G3" s="339"/>
      <c r="H3" s="339"/>
      <c r="I3" s="339"/>
      <c r="J3" s="339"/>
      <c r="K3" s="339"/>
      <c r="L3" s="339"/>
      <c r="M3" s="339"/>
      <c r="N3" s="339"/>
      <c r="O3" s="339"/>
      <c r="P3" s="339"/>
      <c r="Q3" s="359"/>
      <c r="R3" s="359" t="s">
        <v>164</v>
      </c>
      <c r="S3" s="344" t="s">
        <v>165</v>
      </c>
      <c r="T3" s="345" t="s">
        <v>166</v>
      </c>
      <c r="U3" s="344" t="s">
        <v>167</v>
      </c>
      <c r="V3" s="344" t="s">
        <v>168</v>
      </c>
      <c r="W3" s="344" t="s">
        <v>169</v>
      </c>
      <c r="X3" s="344" t="s">
        <v>170</v>
      </c>
      <c r="Y3" s="343" t="s">
        <v>171</v>
      </c>
      <c r="Z3" s="343" t="s">
        <v>172</v>
      </c>
      <c r="AA3" s="343" t="s">
        <v>173</v>
      </c>
      <c r="AB3" s="343" t="s">
        <v>174</v>
      </c>
      <c r="AC3" s="342" t="s">
        <v>175</v>
      </c>
      <c r="AD3" s="342" t="s">
        <v>176</v>
      </c>
      <c r="AE3" s="341" t="s">
        <v>177</v>
      </c>
      <c r="AF3" s="341"/>
      <c r="AG3" s="341"/>
      <c r="AH3" s="340" t="s">
        <v>178</v>
      </c>
      <c r="AI3" s="340" t="s">
        <v>179</v>
      </c>
      <c r="AJ3" s="340" t="s">
        <v>180</v>
      </c>
      <c r="AK3" s="340" t="s">
        <v>160</v>
      </c>
      <c r="AL3" s="339" t="s">
        <v>181</v>
      </c>
      <c r="AM3" s="339" t="s">
        <v>182</v>
      </c>
      <c r="AN3" s="339" t="s">
        <v>183</v>
      </c>
      <c r="AO3" s="339" t="s">
        <v>184</v>
      </c>
      <c r="AP3" s="339" t="s">
        <v>185</v>
      </c>
      <c r="AQ3" s="511"/>
      <c r="AR3" s="636"/>
      <c r="AS3" s="479" t="s">
        <v>186</v>
      </c>
      <c r="AT3" s="479" t="s">
        <v>186</v>
      </c>
      <c r="AU3" s="513"/>
      <c r="AV3" s="644"/>
      <c r="AW3" s="479" t="s">
        <v>187</v>
      </c>
      <c r="AX3" s="479" t="s">
        <v>187</v>
      </c>
      <c r="AY3" s="479" t="s">
        <v>187</v>
      </c>
      <c r="AZ3" s="479" t="s">
        <v>187</v>
      </c>
      <c r="BA3" s="479" t="s">
        <v>187</v>
      </c>
      <c r="BB3" s="515"/>
      <c r="BC3" s="633"/>
      <c r="BD3" s="633"/>
    </row>
    <row r="4" spans="1:56" s="98" customFormat="1" ht="32.25" customHeight="1" x14ac:dyDescent="0.25">
      <c r="A4" s="218"/>
      <c r="B4" s="218"/>
      <c r="C4" s="218"/>
      <c r="D4" s="219"/>
      <c r="E4" s="338"/>
      <c r="F4" s="503"/>
      <c r="G4" s="503"/>
      <c r="H4" s="503"/>
      <c r="I4" s="503"/>
      <c r="J4" s="503"/>
      <c r="K4" s="503"/>
      <c r="L4" s="503"/>
      <c r="M4" s="503"/>
      <c r="N4" s="503"/>
      <c r="O4" s="503"/>
      <c r="P4" s="503"/>
      <c r="Q4" s="503"/>
      <c r="R4" s="503"/>
      <c r="S4" s="336" t="s">
        <v>188</v>
      </c>
      <c r="T4" s="336" t="s">
        <v>189</v>
      </c>
      <c r="U4" s="337" t="s">
        <v>190</v>
      </c>
      <c r="V4" s="336" t="s">
        <v>188</v>
      </c>
      <c r="W4" s="336" t="s">
        <v>188</v>
      </c>
      <c r="X4" s="336" t="s">
        <v>188</v>
      </c>
      <c r="Y4" s="336" t="s">
        <v>188</v>
      </c>
      <c r="Z4" s="336" t="s">
        <v>188</v>
      </c>
      <c r="AA4" s="336" t="s">
        <v>188</v>
      </c>
      <c r="AB4" s="336" t="s">
        <v>188</v>
      </c>
      <c r="AC4" s="336" t="s">
        <v>188</v>
      </c>
      <c r="AD4" s="336" t="s">
        <v>188</v>
      </c>
      <c r="AE4" s="336" t="s">
        <v>188</v>
      </c>
      <c r="AF4" s="335" t="s">
        <v>188</v>
      </c>
      <c r="AG4" s="336" t="s">
        <v>188</v>
      </c>
      <c r="AH4" s="91" t="s">
        <v>191</v>
      </c>
      <c r="AI4" s="91" t="s">
        <v>192</v>
      </c>
      <c r="AJ4" s="91" t="s">
        <v>193</v>
      </c>
      <c r="AK4" s="91" t="s">
        <v>194</v>
      </c>
      <c r="AL4" s="91" t="s">
        <v>195</v>
      </c>
      <c r="AM4" s="91" t="s">
        <v>196</v>
      </c>
      <c r="AN4" s="91" t="s">
        <v>197</v>
      </c>
      <c r="AO4" s="336" t="s">
        <v>188</v>
      </c>
      <c r="AP4" s="336" t="s">
        <v>188</v>
      </c>
      <c r="AQ4" s="511"/>
      <c r="AR4" s="335" t="s">
        <v>198</v>
      </c>
      <c r="AS4" s="92" t="s">
        <v>199</v>
      </c>
      <c r="AT4" s="92" t="s">
        <v>200</v>
      </c>
      <c r="AU4" s="513"/>
      <c r="AV4" s="648" t="s">
        <v>201</v>
      </c>
      <c r="AW4" s="92" t="s">
        <v>202</v>
      </c>
      <c r="AX4" s="90" t="s">
        <v>203</v>
      </c>
      <c r="AY4" s="92" t="s">
        <v>204</v>
      </c>
      <c r="AZ4" s="90" t="s">
        <v>205</v>
      </c>
      <c r="BA4" s="92" t="s">
        <v>206</v>
      </c>
      <c r="BB4" s="515"/>
      <c r="BC4" s="217" t="s">
        <v>207</v>
      </c>
      <c r="BD4" s="216" t="s">
        <v>190</v>
      </c>
    </row>
    <row r="5" spans="1:56" s="99" customFormat="1" ht="60" x14ac:dyDescent="0.25">
      <c r="A5" s="101" t="s">
        <v>208</v>
      </c>
      <c r="B5" s="101" t="s">
        <v>24</v>
      </c>
      <c r="C5" s="541" t="s">
        <v>209</v>
      </c>
      <c r="D5" s="437" t="s">
        <v>210</v>
      </c>
      <c r="E5" s="216" t="s">
        <v>211</v>
      </c>
      <c r="F5" s="216" t="s">
        <v>212</v>
      </c>
      <c r="G5" s="216" t="s">
        <v>212</v>
      </c>
      <c r="H5" s="216" t="s">
        <v>212</v>
      </c>
      <c r="I5" s="216" t="s">
        <v>212</v>
      </c>
      <c r="J5" s="216" t="s">
        <v>213</v>
      </c>
      <c r="K5" s="216" t="s">
        <v>212</v>
      </c>
      <c r="L5" s="216" t="s">
        <v>212</v>
      </c>
      <c r="M5" s="216" t="s">
        <v>213</v>
      </c>
      <c r="N5" s="216" t="s">
        <v>213</v>
      </c>
      <c r="O5" s="216" t="s">
        <v>213</v>
      </c>
      <c r="P5" s="216" t="s">
        <v>213</v>
      </c>
      <c r="Q5" s="216" t="s">
        <v>213</v>
      </c>
      <c r="R5" s="216" t="s">
        <v>213</v>
      </c>
      <c r="S5" s="335" t="s">
        <v>214</v>
      </c>
      <c r="T5" s="335" t="s">
        <v>215</v>
      </c>
      <c r="U5" s="335" t="s">
        <v>214</v>
      </c>
      <c r="V5" s="335" t="s">
        <v>214</v>
      </c>
      <c r="W5" s="335" t="s">
        <v>214</v>
      </c>
      <c r="X5" s="335" t="s">
        <v>214</v>
      </c>
      <c r="Y5" s="335" t="s">
        <v>214</v>
      </c>
      <c r="Z5" s="335" t="s">
        <v>214</v>
      </c>
      <c r="AA5" s="335" t="s">
        <v>214</v>
      </c>
      <c r="AB5" s="335" t="s">
        <v>214</v>
      </c>
      <c r="AC5" s="335" t="s">
        <v>214</v>
      </c>
      <c r="AD5" s="335" t="s">
        <v>216</v>
      </c>
      <c r="AE5" s="335" t="s">
        <v>216</v>
      </c>
      <c r="AF5" s="335" t="s">
        <v>217</v>
      </c>
      <c r="AG5" s="335" t="s">
        <v>216</v>
      </c>
      <c r="AH5" s="335" t="s">
        <v>218</v>
      </c>
      <c r="AI5" s="335" t="s">
        <v>218</v>
      </c>
      <c r="AJ5" s="335" t="s">
        <v>218</v>
      </c>
      <c r="AK5" s="335" t="s">
        <v>218</v>
      </c>
      <c r="AL5" s="335" t="s">
        <v>218</v>
      </c>
      <c r="AM5" s="335" t="s">
        <v>218</v>
      </c>
      <c r="AN5" s="335" t="s">
        <v>218</v>
      </c>
      <c r="AO5" s="335" t="s">
        <v>218</v>
      </c>
      <c r="AP5" s="335" t="s">
        <v>218</v>
      </c>
      <c r="AQ5" s="511"/>
      <c r="AR5" s="335" t="s">
        <v>219</v>
      </c>
      <c r="AS5" s="335" t="s">
        <v>218</v>
      </c>
      <c r="AT5" s="335" t="s">
        <v>218</v>
      </c>
      <c r="AU5" s="513"/>
      <c r="AV5" s="649"/>
      <c r="AW5" s="335" t="s">
        <v>218</v>
      </c>
      <c r="AX5" s="335" t="s">
        <v>218</v>
      </c>
      <c r="AY5" s="335" t="s">
        <v>218</v>
      </c>
      <c r="AZ5" s="335" t="s">
        <v>218</v>
      </c>
      <c r="BA5" s="335" t="s">
        <v>218</v>
      </c>
      <c r="BB5" s="515"/>
      <c r="BC5" s="335" t="s">
        <v>218</v>
      </c>
      <c r="BD5" s="335" t="s">
        <v>218</v>
      </c>
    </row>
    <row r="6" spans="1:56" x14ac:dyDescent="0.25">
      <c r="A6" s="370">
        <v>1</v>
      </c>
      <c r="B6" s="524">
        <f>'APH KIC KIA PC'!D5</f>
        <v>0</v>
      </c>
      <c r="C6" s="524" t="str">
        <f>'APH KIC KIA PC'!I5</f>
        <v>Välj…</v>
      </c>
      <c r="D6" s="525" t="str">
        <f>IF('1. Artikeldata Grund'!$E5="","",'1. Artikeldata Grund'!$E5)</f>
        <v/>
      </c>
      <c r="E6" s="526" t="str">
        <f>IF('1. Artikeldata Grund'!D5="","",'1. Artikeldata Grund'!D5)</f>
        <v/>
      </c>
      <c r="F6" s="527" t="str">
        <f>'2. Artikeldata Utökad'!H5</f>
        <v xml:space="preserve">  Välj…</v>
      </c>
      <c r="G6" s="527" t="str" cm="1">
        <f t="array" ref="G6">_xlfn.IFS('2. Artikeldata Utökad'!J5="2  KRAV","KRAV",'2. Artikeldata Utökad'!J5="3  Astma- och Allergiförbundet","Astmaochallergiforbundet",'2. Artikeldata Utökad'!J5="4  Svanen","Svanen",'2. Artikeldata Utökad'!J5="5  GOTS","GOTS",'2. Artikeldata Utökad'!J5="6  Ekologiskt Jordbruk EU Ekologisk","Ekologisktjordbruk",'2. Artikeldata Utökad'!J5="7  ECO CERT Cosmos Organic","Ecocertcosmosorganic",'2. Artikeldata Utökad'!J5="8  Bra miljöval","Bramiljoval",'2. Artikeldata Utökad'!J5="9  Fairtrade","fairtrade",'2. Artikeldata Utökad'!J5="10 Natrue Organic","Natrueorganic",'2. Artikeldata Utökad'!J5="11 UTZ Certified","UTZ",'2. Artikeldata Utökad'!J5="15 Asthma Allergy Nordic","Asthmaallergynordic",'2. Artikeldata Utökad'!J5="16 FSC","FSC",'2. Artikeldata Utökad'!J5="17 Välvald (endast vid OTC)","choosewithheart",'2. Artikeldata Utökad'!J5="18 Rainforest Alliance","Rainforestalliance",'2. Artikeldata Utökad'!J5="19 Vegan Society","Vegansociety",'2. Artikeldata Utökad'!J5="20 Certified Vegan","Certifiedvegan",'2. Artikeldata Utökad'!J5="21 I'm Vegan","Imvegan",'2. Artikeldata Utökad'!J5="22 EU Ecolabel","EUEcolabel",'2. Artikeldata Utökad'!J5="23 Soil Association Cosmos Organic","Soilassociation",'2. Artikeldata Utökad'!J5="  Välj…","",'2. Artikeldata Utökad'!J5="0  Ingen symbol","",'2. Artikeldata Utökad'!J5="24 Cosmetique Bio Cosmos Organic","Cosmetiquebio",'2. Artikeldata Utökad'!J5="25 Fair for Life","Fairforlife",'2. Artikeldata Utökad'!J5="26 Oeko tex Organic Cotton","Oekotexorganiccotton",'2. Artikeldata Utökad'!J5="27 Oeko tex Standard 100","Oekotexstandard100",'2. Artikeldata Utökad'!J5="28 Oeko tex Made in green","Oekotexmadeingreen",'2. Artikeldata Utökad'!J5="29 ASC","ASC",'2. Artikeldata Utökad'!J5="30 MSC","MSC",'2. Artikeldata Utökad'!J5="31 Friend of the sea","Friendofthesea")</f>
        <v/>
      </c>
      <c r="H6" s="527" t="str" cm="1">
        <f t="array" ref="H6">_xlfn.IFS('2. Artikeldata Utökad'!K5="2  KRAV","KRAV",'2. Artikeldata Utökad'!K5="3  Astma- och Allergiförbundet","Astmaochallergiforbundet",'2. Artikeldata Utökad'!K5="4  Svanen","Svanen",'2. Artikeldata Utökad'!K5="5  GOTS","GOTS",'2. Artikeldata Utökad'!K5="6  Ekologiskt Jordbruk EU Ekologisk","Ekologisktjordbruk",'2. Artikeldata Utökad'!K5="7  ECO CERT Cosmos Organic","Ecocertcosmosorganic",'2. Artikeldata Utökad'!K5="8  Bra miljöval","Bramiljoval",'2. Artikeldata Utökad'!K5="9  Fairtrade","fairtrade",'2. Artikeldata Utökad'!K5="10 Natrue Organic","Natrueorganic",'2. Artikeldata Utökad'!K5="11 UTZ Certified","UTZ",'2. Artikeldata Utökad'!K5="15 Asthma Allergy Nordic","Asthmaallergynordic",'2. Artikeldata Utökad'!K5="16 FSC","FSC",'2. Artikeldata Utökad'!K5="17 Välvald (endast vid OTC)","choosewithheart",'2. Artikeldata Utökad'!K5="18 Rainforest Alliance","Rainforestalliance",'2. Artikeldata Utökad'!K5="19 Vegan Society","Vegansociety",'2. Artikeldata Utökad'!K5="20 Certified Vegan","Certifiedvegan",'2. Artikeldata Utökad'!K5="21 I'm Vegan","Imvegan",'2. Artikeldata Utökad'!K5="22 EU Ecolabel","EUEcolabel",'2. Artikeldata Utökad'!K5="23 Soil Association Cosmos Organic","Soilassociation",'2. Artikeldata Utökad'!K5="  Välj…","",'2. Artikeldata Utökad'!K5="0  Ingen symbol","",'2. Artikeldata Utökad'!K5="24 Cosmetique Bio Cosmos Organic","Cosmetiquebio",'2. Artikeldata Utökad'!K5="25 Fair for Life","Fairforlife",'2. Artikeldata Utökad'!K5="26 Oeko tex Organic Cotton","Oekotexorganiccotton",'2. Artikeldata Utökad'!K5="27 Oeko tex Standard 100","Oekotexstandard100",'2. Artikeldata Utökad'!K5="28 Oeko tex Made in green","Oekotexmadeingreen",'2. Artikeldata Utökad'!K5="29 ASC","ASC",'2. Artikeldata Utökad'!K5="30 MSC","MSC",'2. Artikeldata Utökad'!K5="31 Friend of the sea","Friendofthesea")</f>
        <v/>
      </c>
      <c r="I6" s="527" t="str" cm="1">
        <f t="array" ref="I6">_xlfn.IFS('2. Artikeldata Utökad'!L5="2  KRAV","KRAV",'2. Artikeldata Utökad'!L5="3  Astma- och Allergiförbundet","Astmaochallergiforbundet",'2. Artikeldata Utökad'!L5="4  Svanen","Svanen",'2. Artikeldata Utökad'!L5="5  GOTS","GOTS",'2. Artikeldata Utökad'!L5="6  Ekologiskt Jordbruk EU Ekologisk","Ekologisktjordbruk",'2. Artikeldata Utökad'!L5="7  ECO CERT Cosmos Organic","Ecocertcosmosorganic",'2. Artikeldata Utökad'!L5="8  Bra miljöval","Bramiljoval",'2. Artikeldata Utökad'!L5="9  Fairtrade","fairtrade",'2. Artikeldata Utökad'!L5="10 Natrue Organic","Natrueorganic",'2. Artikeldata Utökad'!L5="11 UTZ Certified","UTZ",'2. Artikeldata Utökad'!L5="15 Asthma Allergy Nordic","Asthmaallergynordic",'2. Artikeldata Utökad'!L5="16 FSC","FSC",'2. Artikeldata Utökad'!L5="17 Välvald (endast vid OTC)","choosewithheart",'2. Artikeldata Utökad'!L5="18 Rainforest Alliance","Rainforestalliance",'2. Artikeldata Utökad'!L5="19 Vegan Society","Vegansociety",'2. Artikeldata Utökad'!L5="20 Certified Vegan","Certifiedvegan",'2. Artikeldata Utökad'!L5="21 I'm Vegan","Imvegan",'2. Artikeldata Utökad'!L5="22 EU Ecolabel","EUEcolabel",'2. Artikeldata Utökad'!L5="23 Soil Association Cosmos Organic","Soilassociation",'2. Artikeldata Utökad'!L5="  Välj…","",'2. Artikeldata Utökad'!L5="0  Ingen symbol","",'2. Artikeldata Utökad'!L5="24 Cosmetique Bio Cosmos Organic","Cosmetiquebio",'2. Artikeldata Utökad'!L5="25 Fair for Life","Fairforlife",'2. Artikeldata Utökad'!L5="26 Oeko tex Organic Cotton","Oekotexorganiccotton",'2. Artikeldata Utökad'!L5="27 Oeko tex Standard 100","Oekotexstandard100",'2. Artikeldata Utökad'!L5="28 Oeko tex Made in green","Oekotexmadeingreen",'2. Artikeldata Utökad'!L5="29 ASC","ASC",'2. Artikeldata Utökad'!L5="30 MSC","MSC",'2. Artikeldata Utökad'!L5="31 Friend of the sea","Friendofthesea")</f>
        <v/>
      </c>
      <c r="J6" s="527" t="str" cm="1">
        <f t="array" ref="J6">IFERROR(SUBSTITUTE(_xlfn.ARRAYTOTEXT(_xlfn._xlws.FILTER(G6:I6,G6:I6&lt;&gt;""))," ",""),"")</f>
        <v/>
      </c>
      <c r="K6" s="527" t="str">
        <f>IF('2. Artikeldata Utökad'!M5="Ja","Nordisk","")</f>
        <v/>
      </c>
      <c r="L6" s="527" t="str">
        <f>IF('2. Artikeldata Utökad'!N5="Ja","Miljoforpackad","")</f>
        <v/>
      </c>
      <c r="M6" s="527" t="str">
        <f>IF(OR(G6="Ecocertcosmosorganic",G6="Natrueorganic",G6="GOTS",G6="Ekologisktjordbruk",G6="KRAV",G6="Soilassociation",G6="Cosmetiquebio",H6="Ecocertcosmosorganic",H6="Natrueorganic",H6="GOTS",H6="Ekologisktjordbruk",H6="KRAV",H6="Soilassociation",H6="Cosmetiquebio",I6="Ecocertcosmosorganic",I6="Natrueorganic",I6="GOTS",I6="Ekologisktjordbruk",I6="KRAV",I6="Soilassociation",I6="Cosmetiquebio"),"Ekologisk","")</f>
        <v/>
      </c>
      <c r="N6" s="527" t="str">
        <f t="shared" ref="N6:N37" si="0">IF(OR(G6="Vegansociety",G6="Imvegan",G6="Certifiedvegan",H6="Vegansociety",H6="Imvegan",H6="Certifiedvegan",I6="Vegansociety",I6="Imvegan",I6="Certifiedvegan",AK6="Vegansk"),"Vegansk","")</f>
        <v/>
      </c>
      <c r="O6" s="527" t="str">
        <f>IF(OR(G6="fairtrade",G6="UTZ",G6="Rainforestalliance",G6="Fairforlife",H6="fairtrade",H6="UTZ",H6="Rainforestalliance",H6="Fairforlife",I6="fairtrade",I6="UTZ",I6="Rainforestalliance",I6="Fairforlife"),"Rattvisemarkt","")</f>
        <v/>
      </c>
      <c r="P6" s="527" t="str">
        <f>IF(OR(G6="Asthmaallergynordic",G6="Astmaochallergiforbundet",H6="Asthmaallergynordic",H6="Astmaochallergiforbundet",I6="Asthmaallergynordic",I6="Astmaochallergiforbundet"),"Extramildformula","")</f>
        <v/>
      </c>
      <c r="Q6" s="527" t="str">
        <f>IF(OR(G6="Svanen",G6="Bramiljoval",G6="EUEcolabel",H6="Svanen",H6="Bramiljoval",H6="EUEcolabel",I6="Svanen",I6="Bramiljoval",I6="EUEcolabel"),"Miljomarkt","")</f>
        <v/>
      </c>
      <c r="R6" s="527" t="str" cm="1">
        <f t="array" ref="R6">IFERROR(SUBSTITUTE(_xlfn.ARRAYTOTEXT(_xlfn._xlws.FILTER(K6:Q6,K6:Q6&lt;&gt;""))," ",""),"")</f>
        <v/>
      </c>
      <c r="S6" s="371"/>
      <c r="T6" s="371"/>
      <c r="U6" s="371" t="s">
        <v>35</v>
      </c>
      <c r="V6" s="372"/>
      <c r="W6" s="372"/>
      <c r="X6" s="372"/>
      <c r="Y6" s="372"/>
      <c r="Z6" s="372"/>
      <c r="AA6" s="372"/>
      <c r="AB6" s="372"/>
      <c r="AC6" s="372"/>
      <c r="AD6" s="372"/>
      <c r="AE6" s="372"/>
      <c r="AF6" s="372"/>
      <c r="AG6" s="372"/>
      <c r="AH6" s="371"/>
      <c r="AI6" s="372"/>
      <c r="AJ6" s="372"/>
      <c r="AK6" s="372" t="s">
        <v>36</v>
      </c>
      <c r="AL6" s="372"/>
      <c r="AM6" s="372"/>
      <c r="AN6" s="372"/>
      <c r="AO6" s="372"/>
      <c r="AP6" s="372"/>
      <c r="AQ6" s="511"/>
      <c r="AR6" s="399" t="s">
        <v>36</v>
      </c>
      <c r="AS6" s="84" t="s">
        <v>36</v>
      </c>
      <c r="AT6" s="84" t="s">
        <v>36</v>
      </c>
      <c r="AU6" s="513"/>
      <c r="AV6" s="645"/>
      <c r="AW6" s="84"/>
      <c r="AX6" s="84"/>
      <c r="AY6" s="84"/>
      <c r="AZ6" s="84"/>
      <c r="BA6" s="84"/>
      <c r="BB6" s="515"/>
      <c r="BC6" s="400" t="s">
        <v>220</v>
      </c>
      <c r="BD6" s="84" t="s">
        <v>36</v>
      </c>
    </row>
    <row r="7" spans="1:56" x14ac:dyDescent="0.25">
      <c r="A7" s="102">
        <v>2</v>
      </c>
      <c r="B7" s="524">
        <f>'APH KIC KIA PC'!D6</f>
        <v>0</v>
      </c>
      <c r="C7" s="524" t="str">
        <f>'APH KIC KIA PC'!I6</f>
        <v>Välj…</v>
      </c>
      <c r="D7" s="525" t="str">
        <f>IF('1. Artikeldata Grund'!$E6="","",'1. Artikeldata Grund'!$E6)</f>
        <v/>
      </c>
      <c r="E7" s="526" t="str">
        <f>IF('1. Artikeldata Grund'!D6="","",'1. Artikeldata Grund'!D6)</f>
        <v/>
      </c>
      <c r="F7" s="528" t="str">
        <f>'2. Artikeldata Utökad'!H6</f>
        <v xml:space="preserve">  Välj…</v>
      </c>
      <c r="G7" s="527" t="str" cm="1">
        <f t="array" ref="G7">_xlfn.IFS('2. Artikeldata Utökad'!J6="2  KRAV","KRAV",'2. Artikeldata Utökad'!J6="3  Astma- och Allergiförbundet","Astmaochallergiforbundet",'2. Artikeldata Utökad'!J6="4  Svanen","Svanen",'2. Artikeldata Utökad'!J6="5  GOTS","GOTS",'2. Artikeldata Utökad'!J6="6  Ekologiskt Jordbruk EU Ekologisk","Ekologisktjordbruk",'2. Artikeldata Utökad'!J6="7  ECO CERT Cosmos Organic","Ecocertcosmosorganic",'2. Artikeldata Utökad'!J6="8  Bra miljöval","Bramiljoval",'2. Artikeldata Utökad'!J6="9  Fairtrade","fairtrade",'2. Artikeldata Utökad'!J6="10 Natrue Organic","Natrueorganic",'2. Artikeldata Utökad'!J6="11 UTZ Certified","UTZ",'2. Artikeldata Utökad'!J6="15 Asthma Allergy Nordic","Asthmaallergynordic",'2. Artikeldata Utökad'!J6="16 FSC","FSC",'2. Artikeldata Utökad'!J6="17 Välvald (endast vid OTC)","choosewithheart",'2. Artikeldata Utökad'!J6="18 Rainforest Alliance","Rainforestalliance",'2. Artikeldata Utökad'!J6="19 Vegan Society","Vegansociety",'2. Artikeldata Utökad'!J6="20 Certified Vegan","Certifiedvegan",'2. Artikeldata Utökad'!J6="21 I'm Vegan","Imvegan",'2. Artikeldata Utökad'!J6="22 EU Ecolabel","EUEcolabel",'2. Artikeldata Utökad'!J6="23 Soil Association Cosmos Organic","Soilassociation",'2. Artikeldata Utökad'!J6="  Välj…","",'2. Artikeldata Utökad'!J6="0  Ingen symbol","",'2. Artikeldata Utökad'!J6="24 Cosmetique Bio Cosmos Organic","Cosmetiquebio",'2. Artikeldata Utökad'!J6="25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H7" s="527" t="str" cm="1">
        <f t="array" ref="H7">_xlfn.IFS('2. Artikeldata Utökad'!K6="2  KRAV","KRAV",'2. Artikeldata Utökad'!K6="3  Astma- och Allergiförbundet","Astmaochallergiforbundet",'2. Artikeldata Utökad'!K6="4  Svanen","Svanen",'2. Artikeldata Utökad'!K6="5  GOTS","GOTS",'2. Artikeldata Utökad'!K6="6  Ekologiskt Jordbruk EU Ekologisk","Ekologisktjordbruk",'2. Artikeldata Utökad'!K6="7  ECO CERT Cosmos Organic","Ecocertcosmosorganic",'2. Artikeldata Utökad'!K6="8  Bra miljöval","Bramiljoval",'2. Artikeldata Utökad'!K6="9  Fairtrade","fairtrade",'2. Artikeldata Utökad'!K6="10 Natrue Organic","Natrueorganic",'2. Artikeldata Utökad'!K6="11 UTZ Certified","UTZ",'2. Artikeldata Utökad'!K6="15 Asthma Allergy Nordic","Asthmaallergynordic",'2. Artikeldata Utökad'!K6="16 FSC","FSC",'2. Artikeldata Utökad'!K6="17 Välvald (endast vid OTC)","choosewithheart",'2. Artikeldata Utökad'!K6="18 Rainforest Alliance","Rainforestalliance",'2. Artikeldata Utökad'!K6="19 Vegan Society","Vegansociety",'2. Artikeldata Utökad'!K6="20 Certified Vegan","Certifiedvegan",'2. Artikeldata Utökad'!K6="21 I'm Vegan","Imvegan",'2. Artikeldata Utökad'!K6="22 EU Ecolabel","EUEcolabel",'2. Artikeldata Utökad'!K6="23 Soil Association Cosmos Organic","Soilassociation",'2. Artikeldata Utökad'!K6="  Välj…","",'2. Artikeldata Utökad'!K6="0  Ingen symbol","",'2. Artikeldata Utökad'!K6="24 Cosmetique Bio Cosmos Organic","Cosmetiquebio",'2. Artikeldata Utökad'!K6="25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I7" s="527" t="str" cm="1">
        <f t="array" ref="I7">_xlfn.IFS('2. Artikeldata Utökad'!L6="2  KRAV","KRAV",'2. Artikeldata Utökad'!L6="3  Astma- och Allergiförbundet","Astmaochallergiforbundet",'2. Artikeldata Utökad'!L6="4  Svanen","Svanen",'2. Artikeldata Utökad'!L6="5  GOTS","GOTS",'2. Artikeldata Utökad'!L6="6  Ekologiskt Jordbruk EU Ekologisk","Ekologisktjordbruk",'2. Artikeldata Utökad'!L6="7  ECO CERT Cosmos Organic","Ecocertcosmosorganic",'2. Artikeldata Utökad'!L6="8  Bra miljöval","Bramiljoval",'2. Artikeldata Utökad'!L6="9  Fairtrade","fairtrade",'2. Artikeldata Utökad'!L6="10 Natrue Organic","Natrueorganic",'2. Artikeldata Utökad'!L6="11 UTZ Certified","UTZ",'2. Artikeldata Utökad'!L6="15 Asthma Allergy Nordic","Asthmaallergynordic",'2. Artikeldata Utökad'!L6="16 FSC","FSC",'2. Artikeldata Utökad'!L6="17 Välvald (endast vid OTC)","choosewithheart",'2. Artikeldata Utökad'!L6="18 Rainforest Alliance","Rainforestalliance",'2. Artikeldata Utökad'!L6="19 Vegan Society","Vegansociety",'2. Artikeldata Utökad'!L6="20 Certified Vegan","Certifiedvegan",'2. Artikeldata Utökad'!L6="21 I'm Vegan","Imvegan",'2. Artikeldata Utökad'!L6="22 EU Ecolabel","EUEcolabel",'2. Artikeldata Utökad'!L6="23 Soil Association Cosmos Organic","Soilassociation",'2. Artikeldata Utökad'!L6="  Välj…","",'2. Artikeldata Utökad'!L6="0  Ingen symbol","",'2. Artikeldata Utökad'!L6="24 Cosmetique Bio Cosmos Organic","Cosmetiquebio",'2. Artikeldata Utökad'!L6="25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J7" s="527" t="str" cm="1">
        <f t="array" ref="J7">IFERROR(SUBSTITUTE(_xlfn.ARRAYTOTEXT(_xlfn._xlws.FILTER(G7:I7,G7:I7&lt;&gt;""))," ",""),"")</f>
        <v/>
      </c>
      <c r="K7" s="527" t="str">
        <f>IF('2. Artikeldata Utökad'!M6="Ja","Nordisk","")</f>
        <v/>
      </c>
      <c r="L7" s="527" t="str">
        <f>IF('2. Artikeldata Utökad'!N6="Ja","Miljoforpackad","")</f>
        <v/>
      </c>
      <c r="M7" s="527" t="str">
        <f t="shared" ref="M7:M70" si="1">IF(OR(G7="Ecocertcosmosorganic",G7="Natrueorganic",G7="GOTS",G7="Ekologisktjordbruk",G7="KRAV",G7="Soilassociation",G7="Cosmetiquebio",H7="Ecocertcosmosorganic",H7="Natrueorganic",H7="GOTS",H7="Ekologisktjordbruk",H7="KRAV",H7="Soilassociation",H7="Cosmetiquebio",I7="Ecocertcosmosorganic",I7="Natrueorganic",I7="GOTS",I7="Ekologisktjordbruk",I7="KRAV",I7="Soilassociation",I7="Cosmetiquebio"),"Ekologisk","")</f>
        <v/>
      </c>
      <c r="N7" s="527" t="str">
        <f t="shared" si="0"/>
        <v/>
      </c>
      <c r="O7" s="527" t="str">
        <f t="shared" ref="O7:O70" si="2">IF(OR(G7="fairtrade",G7="UTZ",G7="Rainforestalliance",G7="Fairforlife",H7="fairtrade",H7="UTZ",H7="Rainforestalliance",H7="Fairforlife",I7="fairtrade",I7="UTZ",I7="Rainforestalliance",I7="Fairforlife"),"Rattvisemarkt","")</f>
        <v/>
      </c>
      <c r="P7" s="527" t="str">
        <f t="shared" ref="P7:P70" si="3">IF(OR(G7="Asthmaallergynordic",G7="Astmaochallergiforbundet",H7="Asthmaallergynordic",H7="Astmaochallergiforbundet",I7="Asthmaallergynordic",I7="Astmaochallergiforbundet"),"Extramildformula","")</f>
        <v/>
      </c>
      <c r="Q7" s="527" t="str">
        <f t="shared" ref="Q7:Q70" si="4">IF(OR(G7="Svanen",G7="Bramiljoval",G7="EUEcolabel",H7="Svanen",H7="Bramiljoval",H7="EUEcolabel",I7="Svanen",I7="Bramiljoval",I7="EUEcolabel"),"Miljomarkt","")</f>
        <v/>
      </c>
      <c r="R7" s="527" t="str" cm="1">
        <f t="array" ref="R7">IFERROR(SUBSTITUTE(_xlfn.ARRAYTOTEXT(_xlfn._xlws.FILTER(K7:Q7,K7:Q7&lt;&gt;""))," ",""),"")</f>
        <v/>
      </c>
      <c r="S7" s="371"/>
      <c r="T7" s="83"/>
      <c r="U7" s="371" t="s">
        <v>35</v>
      </c>
      <c r="V7" s="372"/>
      <c r="W7" s="372"/>
      <c r="X7" s="372"/>
      <c r="Y7" s="372"/>
      <c r="Z7" s="372"/>
      <c r="AA7" s="372"/>
      <c r="AB7" s="372"/>
      <c r="AC7" s="372"/>
      <c r="AD7" s="372"/>
      <c r="AE7" s="372"/>
      <c r="AF7" s="372"/>
      <c r="AG7" s="372"/>
      <c r="AH7" s="371"/>
      <c r="AI7" s="372"/>
      <c r="AJ7" s="372"/>
      <c r="AK7" s="372" t="s">
        <v>36</v>
      </c>
      <c r="AL7" s="372"/>
      <c r="AM7" s="372"/>
      <c r="AN7" s="372"/>
      <c r="AO7" s="372"/>
      <c r="AP7" s="372"/>
      <c r="AQ7" s="511"/>
      <c r="AR7" s="399" t="s">
        <v>220</v>
      </c>
      <c r="AS7" s="84" t="s">
        <v>36</v>
      </c>
      <c r="AT7" s="84" t="s">
        <v>36</v>
      </c>
      <c r="AU7" s="513"/>
      <c r="AV7" s="646"/>
      <c r="AW7" s="84"/>
      <c r="AX7" s="84"/>
      <c r="AY7" s="84"/>
      <c r="AZ7" s="84"/>
      <c r="BA7" s="84"/>
      <c r="BB7" s="515"/>
      <c r="BC7" s="400" t="s">
        <v>220</v>
      </c>
      <c r="BD7" s="84" t="s">
        <v>36</v>
      </c>
    </row>
    <row r="8" spans="1:56" x14ac:dyDescent="0.25">
      <c r="A8" s="102">
        <v>3</v>
      </c>
      <c r="B8" s="524">
        <f>'APH KIC KIA PC'!D7</f>
        <v>0</v>
      </c>
      <c r="C8" s="524" t="str">
        <f>'APH KIC KIA PC'!I7</f>
        <v>Välj…</v>
      </c>
      <c r="D8" s="525" t="str">
        <f>IF('1. Artikeldata Grund'!$E7="","",'1. Artikeldata Grund'!$E7)</f>
        <v/>
      </c>
      <c r="E8" s="526" t="str">
        <f>IF('1. Artikeldata Grund'!D7="","",'1. Artikeldata Grund'!D7)</f>
        <v/>
      </c>
      <c r="F8" s="528" t="str">
        <f>'2. Artikeldata Utökad'!H7</f>
        <v xml:space="preserve">  Välj…</v>
      </c>
      <c r="G8" s="527" t="str" cm="1">
        <f t="array" ref="G8">_xlfn.IFS('2. Artikeldata Utökad'!J7="2  KRAV","KRAV",'2. Artikeldata Utökad'!J7="3  Astma- och Allergiförbundet","Astmaochallergiforbundet",'2. Artikeldata Utökad'!J7="4  Svanen","Svanen",'2. Artikeldata Utökad'!J7="5  GOTS","GOTS",'2. Artikeldata Utökad'!J7="6  Ekologiskt Jordbruk EU Ekologisk","Ekologisktjordbruk",'2. Artikeldata Utökad'!J7="7  ECO CERT Cosmos Organic","Ecocertcosmosorganic",'2. Artikeldata Utökad'!J7="8  Bra miljöval","Bramiljoval",'2. Artikeldata Utökad'!J7="9  Fairtrade","fairtrade",'2. Artikeldata Utökad'!J7="10 Natrue Organic","Natrueorganic",'2. Artikeldata Utökad'!J7="11 UTZ Certified","UTZ",'2. Artikeldata Utökad'!J7="15 Asthma Allergy Nordic","Asthmaallergynordic",'2. Artikeldata Utökad'!J7="16 FSC","FSC",'2. Artikeldata Utökad'!J7="17 Välvald (endast vid OTC)","choosewithheart",'2. Artikeldata Utökad'!J7="18 Rainforest Alliance","Rainforestalliance",'2. Artikeldata Utökad'!J7="19 Vegan Society","Vegansociety",'2. Artikeldata Utökad'!J7="20 Certified Vegan","Certifiedvegan",'2. Artikeldata Utökad'!J7="21 I'm Vegan","Imvegan",'2. Artikeldata Utökad'!J7="22 EU Ecolabel","EUEcolabel",'2. Artikeldata Utökad'!J7="23 Soil Association Cosmos Organic","Soilassociation",'2. Artikeldata Utökad'!J7="  Välj…","",'2. Artikeldata Utökad'!J7="0  Ingen symbol","",'2. Artikeldata Utökad'!J7="24 Cosmetique Bio Cosmos Organic","Cosmetiquebio",'2. Artikeldata Utökad'!J7="25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H8" s="527" t="str" cm="1">
        <f t="array" ref="H8">_xlfn.IFS('2. Artikeldata Utökad'!K7="2  KRAV","KRAV",'2. Artikeldata Utökad'!K7="3  Astma- och Allergiförbundet","Astmaochallergiforbundet",'2. Artikeldata Utökad'!K7="4  Svanen","Svanen",'2. Artikeldata Utökad'!K7="5  GOTS","GOTS",'2. Artikeldata Utökad'!K7="6  Ekologiskt Jordbruk EU Ekologisk","Ekologisktjordbruk",'2. Artikeldata Utökad'!K7="7  ECO CERT Cosmos Organic","Ecocertcosmosorganic",'2. Artikeldata Utökad'!K7="8  Bra miljöval","Bramiljoval",'2. Artikeldata Utökad'!K7="9  Fairtrade","fairtrade",'2. Artikeldata Utökad'!K7="10 Natrue Organic","Natrueorganic",'2. Artikeldata Utökad'!K7="11 UTZ Certified","UTZ",'2. Artikeldata Utökad'!K7="15 Asthma Allergy Nordic","Asthmaallergynordic",'2. Artikeldata Utökad'!K7="16 FSC","FSC",'2. Artikeldata Utökad'!K7="17 Välvald (endast vid OTC)","choosewithheart",'2. Artikeldata Utökad'!K7="18 Rainforest Alliance","Rainforestalliance",'2. Artikeldata Utökad'!K7="19 Vegan Society","Vegansociety",'2. Artikeldata Utökad'!K7="20 Certified Vegan","Certifiedvegan",'2. Artikeldata Utökad'!K7="21 I'm Vegan","Imvegan",'2. Artikeldata Utökad'!K7="22 EU Ecolabel","EUEcolabel",'2. Artikeldata Utökad'!K7="23 Soil Association Cosmos Organic","Soilassociation",'2. Artikeldata Utökad'!K7="  Välj…","",'2. Artikeldata Utökad'!K7="0  Ingen symbol","",'2. Artikeldata Utökad'!K7="24 Cosmetique Bio Cosmos Organic","Cosmetiquebio",'2. Artikeldata Utökad'!K7="25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I8" s="527" t="str" cm="1">
        <f t="array" ref="I8">_xlfn.IFS('2. Artikeldata Utökad'!L7="2  KRAV","KRAV",'2. Artikeldata Utökad'!L7="3  Astma- och Allergiförbundet","Astmaochallergiforbundet",'2. Artikeldata Utökad'!L7="4  Svanen","Svanen",'2. Artikeldata Utökad'!L7="5  GOTS","GOTS",'2. Artikeldata Utökad'!L7="6  Ekologiskt Jordbruk EU Ekologisk","Ekologisktjordbruk",'2. Artikeldata Utökad'!L7="7  ECO CERT Cosmos Organic","Ecocertcosmosorganic",'2. Artikeldata Utökad'!L7="8  Bra miljöval","Bramiljoval",'2. Artikeldata Utökad'!L7="9  Fairtrade","fairtrade",'2. Artikeldata Utökad'!L7="10 Natrue Organic","Natrueorganic",'2. Artikeldata Utökad'!L7="11 UTZ Certified","UTZ",'2. Artikeldata Utökad'!L7="15 Asthma Allergy Nordic","Asthmaallergynordic",'2. Artikeldata Utökad'!L7="16 FSC","FSC",'2. Artikeldata Utökad'!L7="17 Välvald (endast vid OTC)","choosewithheart",'2. Artikeldata Utökad'!L7="18 Rainforest Alliance","Rainforestalliance",'2. Artikeldata Utökad'!L7="19 Vegan Society","Vegansociety",'2. Artikeldata Utökad'!L7="20 Certified Vegan","Certifiedvegan",'2. Artikeldata Utökad'!L7="21 I'm Vegan","Imvegan",'2. Artikeldata Utökad'!L7="22 EU Ecolabel","EUEcolabel",'2. Artikeldata Utökad'!L7="23 Soil Association Cosmos Organic","Soilassociation",'2. Artikeldata Utökad'!L7="  Välj…","",'2. Artikeldata Utökad'!L7="0  Ingen symbol","",'2. Artikeldata Utökad'!L7="24 Cosmetique Bio Cosmos Organic","Cosmetiquebio",'2. Artikeldata Utökad'!L7="25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J8" s="527" t="str" cm="1">
        <f t="array" ref="J8">IFERROR(SUBSTITUTE(_xlfn.ARRAYTOTEXT(_xlfn._xlws.FILTER(G8:I8,G8:I8&lt;&gt;""))," ",""),"")</f>
        <v/>
      </c>
      <c r="K8" s="527" t="str">
        <f>IF('2. Artikeldata Utökad'!M7="Ja","Nordisk","")</f>
        <v/>
      </c>
      <c r="L8" s="527" t="str">
        <f>IF('2. Artikeldata Utökad'!N7="Ja","Miljoforpackad","")</f>
        <v/>
      </c>
      <c r="M8" s="527" t="str">
        <f t="shared" si="1"/>
        <v/>
      </c>
      <c r="N8" s="527" t="str">
        <f t="shared" si="0"/>
        <v/>
      </c>
      <c r="O8" s="527" t="str">
        <f t="shared" si="2"/>
        <v/>
      </c>
      <c r="P8" s="527" t="str">
        <f t="shared" si="3"/>
        <v/>
      </c>
      <c r="Q8" s="527" t="str">
        <f t="shared" si="4"/>
        <v/>
      </c>
      <c r="R8" s="527" t="str" cm="1">
        <f t="array" ref="R8">IFERROR(SUBSTITUTE(_xlfn.ARRAYTOTEXT(_xlfn._xlws.FILTER(K8:Q8,K8:Q8&lt;&gt;""))," ",""),"")</f>
        <v/>
      </c>
      <c r="S8" s="371"/>
      <c r="T8" s="83"/>
      <c r="U8" s="371" t="s">
        <v>35</v>
      </c>
      <c r="V8" s="372"/>
      <c r="W8" s="372"/>
      <c r="X8" s="372"/>
      <c r="Y8" s="372"/>
      <c r="Z8" s="372"/>
      <c r="AA8" s="372"/>
      <c r="AB8" s="372"/>
      <c r="AC8" s="372"/>
      <c r="AD8" s="372"/>
      <c r="AE8" s="372"/>
      <c r="AF8" s="372"/>
      <c r="AG8" s="372"/>
      <c r="AH8" s="371"/>
      <c r="AI8" s="372"/>
      <c r="AJ8" s="372"/>
      <c r="AK8" s="372" t="s">
        <v>36</v>
      </c>
      <c r="AL8" s="372"/>
      <c r="AM8" s="372"/>
      <c r="AN8" s="372"/>
      <c r="AO8" s="372"/>
      <c r="AP8" s="372"/>
      <c r="AQ8" s="511"/>
      <c r="AR8" s="399" t="s">
        <v>220</v>
      </c>
      <c r="AS8" s="84" t="s">
        <v>36</v>
      </c>
      <c r="AT8" s="84" t="s">
        <v>36</v>
      </c>
      <c r="AU8" s="513"/>
      <c r="AV8" s="646"/>
      <c r="AW8" s="84"/>
      <c r="AX8" s="84"/>
      <c r="AY8" s="84"/>
      <c r="AZ8" s="84"/>
      <c r="BA8" s="84"/>
      <c r="BB8" s="515"/>
      <c r="BC8" s="400" t="s">
        <v>220</v>
      </c>
      <c r="BD8" s="84" t="s">
        <v>36</v>
      </c>
    </row>
    <row r="9" spans="1:56" x14ac:dyDescent="0.25">
      <c r="A9" s="102">
        <v>4</v>
      </c>
      <c r="B9" s="524">
        <f>'APH KIC KIA PC'!D8</f>
        <v>0</v>
      </c>
      <c r="C9" s="524" t="str">
        <f>'APH KIC KIA PC'!I8</f>
        <v>Välj…</v>
      </c>
      <c r="D9" s="525" t="str">
        <f>IF('1. Artikeldata Grund'!$E8="","",'1. Artikeldata Grund'!$E8)</f>
        <v/>
      </c>
      <c r="E9" s="526" t="str">
        <f>IF('1. Artikeldata Grund'!D8="","",'1. Artikeldata Grund'!D8)</f>
        <v/>
      </c>
      <c r="F9" s="528" t="str">
        <f>'2. Artikeldata Utökad'!H8</f>
        <v xml:space="preserve">  Välj…</v>
      </c>
      <c r="G9" s="527" t="str" cm="1">
        <f t="array" ref="G9">_xlfn.IFS('2. Artikeldata Utökad'!J8="2  KRAV","KRAV",'2. Artikeldata Utökad'!J8="3  Astma- och Allergiförbundet","Astmaochallergiforbundet",'2. Artikeldata Utökad'!J8="4  Svanen","Svanen",'2. Artikeldata Utökad'!J8="5  GOTS","GOTS",'2. Artikeldata Utökad'!J8="6  Ekologiskt Jordbruk EU Ekologisk","Ekologisktjordbruk",'2. Artikeldata Utökad'!J8="7  ECO CERT Cosmos Organic","Ecocertcosmosorganic",'2. Artikeldata Utökad'!J8="8  Bra miljöval","Bramiljoval",'2. Artikeldata Utökad'!J8="9  Fairtrade","fairtrade",'2. Artikeldata Utökad'!J8="10 Natrue Organic","Natrueorganic",'2. Artikeldata Utökad'!J8="11 UTZ Certified","UTZ",'2. Artikeldata Utökad'!J8="15 Asthma Allergy Nordic","Asthmaallergynordic",'2. Artikeldata Utökad'!J8="16 FSC","FSC",'2. Artikeldata Utökad'!J8="17 Välvald (endast vid OTC)","choosewithheart",'2. Artikeldata Utökad'!J8="18 Rainforest Alliance","Rainforestalliance",'2. Artikeldata Utökad'!J8="19 Vegan Society","Vegansociety",'2. Artikeldata Utökad'!J8="20 Certified Vegan","Certifiedvegan",'2. Artikeldata Utökad'!J8="21 I'm Vegan","Imvegan",'2. Artikeldata Utökad'!J8="22 EU Ecolabel","EUEcolabel",'2. Artikeldata Utökad'!J8="23 Soil Association Cosmos Organic","Soilassociation",'2. Artikeldata Utökad'!J8="  Välj…","",'2. Artikeldata Utökad'!J8="0  Ingen symbol","",'2. Artikeldata Utökad'!J8="24 Cosmetique Bio Cosmos Organic","Cosmetiquebio",'2. Artikeldata Utökad'!J8="25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H9" s="527" t="str" cm="1">
        <f t="array" ref="H9">_xlfn.IFS('2. Artikeldata Utökad'!K8="2  KRAV","KRAV",'2. Artikeldata Utökad'!K8="3  Astma- och Allergiförbundet","Astmaochallergiforbundet",'2. Artikeldata Utökad'!K8="4  Svanen","Svanen",'2. Artikeldata Utökad'!K8="5  GOTS","GOTS",'2. Artikeldata Utökad'!K8="6  Ekologiskt Jordbruk EU Ekologisk","Ekologisktjordbruk",'2. Artikeldata Utökad'!K8="7  ECO CERT Cosmos Organic","Ecocertcosmosorganic",'2. Artikeldata Utökad'!K8="8  Bra miljöval","Bramiljoval",'2. Artikeldata Utökad'!K8="9  Fairtrade","fairtrade",'2. Artikeldata Utökad'!K8="10 Natrue Organic","Natrueorganic",'2. Artikeldata Utökad'!K8="11 UTZ Certified","UTZ",'2. Artikeldata Utökad'!K8="15 Asthma Allergy Nordic","Asthmaallergynordic",'2. Artikeldata Utökad'!K8="16 FSC","FSC",'2. Artikeldata Utökad'!K8="17 Välvald (endast vid OTC)","choosewithheart",'2. Artikeldata Utökad'!K8="18 Rainforest Alliance","Rainforestalliance",'2. Artikeldata Utökad'!K8="19 Vegan Society","Vegansociety",'2. Artikeldata Utökad'!K8="20 Certified Vegan","Certifiedvegan",'2. Artikeldata Utökad'!K8="21 I'm Vegan","Imvegan",'2. Artikeldata Utökad'!K8="22 EU Ecolabel","EUEcolabel",'2. Artikeldata Utökad'!K8="23 Soil Association Cosmos Organic","Soilassociation",'2. Artikeldata Utökad'!K8="  Välj…","",'2. Artikeldata Utökad'!K8="0  Ingen symbol","",'2. Artikeldata Utökad'!K8="24 Cosmetique Bio Cosmos Organic","Cosmetiquebio",'2. Artikeldata Utökad'!K8="25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I9" s="527" t="str" cm="1">
        <f t="array" ref="I9">_xlfn.IFS('2. Artikeldata Utökad'!L8="2  KRAV","KRAV",'2. Artikeldata Utökad'!L8="3  Astma- och Allergiförbundet","Astmaochallergiforbundet",'2. Artikeldata Utökad'!L8="4  Svanen","Svanen",'2. Artikeldata Utökad'!L8="5  GOTS","GOTS",'2. Artikeldata Utökad'!L8="6  Ekologiskt Jordbruk EU Ekologisk","Ekologisktjordbruk",'2. Artikeldata Utökad'!L8="7  ECO CERT Cosmos Organic","Ecocertcosmosorganic",'2. Artikeldata Utökad'!L8="8  Bra miljöval","Bramiljoval",'2. Artikeldata Utökad'!L8="9  Fairtrade","fairtrade",'2. Artikeldata Utökad'!L8="10 Natrue Organic","Natrueorganic",'2. Artikeldata Utökad'!L8="11 UTZ Certified","UTZ",'2. Artikeldata Utökad'!L8="15 Asthma Allergy Nordic","Asthmaallergynordic",'2. Artikeldata Utökad'!L8="16 FSC","FSC",'2. Artikeldata Utökad'!L8="17 Välvald (endast vid OTC)","choosewithheart",'2. Artikeldata Utökad'!L8="18 Rainforest Alliance","Rainforestalliance",'2. Artikeldata Utökad'!L8="19 Vegan Society","Vegansociety",'2. Artikeldata Utökad'!L8="20 Certified Vegan","Certifiedvegan",'2. Artikeldata Utökad'!L8="21 I'm Vegan","Imvegan",'2. Artikeldata Utökad'!L8="22 EU Ecolabel","EUEcolabel",'2. Artikeldata Utökad'!L8="23 Soil Association Cosmos Organic","Soilassociation",'2. Artikeldata Utökad'!L8="  Välj…","",'2. Artikeldata Utökad'!L8="0  Ingen symbol","",'2. Artikeldata Utökad'!L8="24 Cosmetique Bio Cosmos Organic","Cosmetiquebio",'2. Artikeldata Utökad'!L8="25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J9" s="527" t="str" cm="1">
        <f t="array" ref="J9">IFERROR(SUBSTITUTE(_xlfn.ARRAYTOTEXT(_xlfn._xlws.FILTER(G9:I9,G9:I9&lt;&gt;""))," ",""),"")</f>
        <v/>
      </c>
      <c r="K9" s="527" t="str">
        <f>IF('2. Artikeldata Utökad'!M8="Ja","Nordisk","")</f>
        <v/>
      </c>
      <c r="L9" s="527" t="str">
        <f>IF('2. Artikeldata Utökad'!N8="Ja","Miljoforpackad","")</f>
        <v/>
      </c>
      <c r="M9" s="527" t="str">
        <f t="shared" si="1"/>
        <v/>
      </c>
      <c r="N9" s="527" t="str">
        <f t="shared" si="0"/>
        <v/>
      </c>
      <c r="O9" s="527" t="str">
        <f t="shared" si="2"/>
        <v/>
      </c>
      <c r="P9" s="527" t="str">
        <f t="shared" si="3"/>
        <v/>
      </c>
      <c r="Q9" s="527" t="str">
        <f t="shared" si="4"/>
        <v/>
      </c>
      <c r="R9" s="527" t="str" cm="1">
        <f t="array" ref="R9">IFERROR(SUBSTITUTE(_xlfn.ARRAYTOTEXT(_xlfn._xlws.FILTER(K9:Q9,K9:Q9&lt;&gt;""))," ",""),"")</f>
        <v/>
      </c>
      <c r="S9" s="371"/>
      <c r="T9" s="83"/>
      <c r="U9" s="371" t="s">
        <v>35</v>
      </c>
      <c r="V9" s="372"/>
      <c r="W9" s="372"/>
      <c r="X9" s="372"/>
      <c r="Y9" s="372"/>
      <c r="Z9" s="372"/>
      <c r="AA9" s="372"/>
      <c r="AB9" s="372"/>
      <c r="AC9" s="372"/>
      <c r="AD9" s="372"/>
      <c r="AE9" s="372"/>
      <c r="AF9" s="372"/>
      <c r="AG9" s="372"/>
      <c r="AH9" s="371"/>
      <c r="AI9" s="372"/>
      <c r="AJ9" s="372"/>
      <c r="AK9" s="372" t="s">
        <v>36</v>
      </c>
      <c r="AL9" s="372"/>
      <c r="AM9" s="372"/>
      <c r="AN9" s="372"/>
      <c r="AO9" s="372"/>
      <c r="AP9" s="372"/>
      <c r="AQ9" s="511"/>
      <c r="AR9" s="399" t="s">
        <v>220</v>
      </c>
      <c r="AS9" s="84" t="s">
        <v>36</v>
      </c>
      <c r="AT9" s="84" t="s">
        <v>36</v>
      </c>
      <c r="AU9" s="513"/>
      <c r="AV9" s="646"/>
      <c r="AW9" s="84"/>
      <c r="AX9" s="84"/>
      <c r="AY9" s="84"/>
      <c r="AZ9" s="84"/>
      <c r="BA9" s="84"/>
      <c r="BB9" s="515"/>
      <c r="BC9" s="400" t="s">
        <v>220</v>
      </c>
      <c r="BD9" s="84" t="s">
        <v>36</v>
      </c>
    </row>
    <row r="10" spans="1:56" x14ac:dyDescent="0.25">
      <c r="A10" s="102">
        <v>5</v>
      </c>
      <c r="B10" s="524">
        <f>'APH KIC KIA PC'!D9</f>
        <v>0</v>
      </c>
      <c r="C10" s="524" t="str">
        <f>'APH KIC KIA PC'!I9</f>
        <v>Välj…</v>
      </c>
      <c r="D10" s="525" t="str">
        <f>IF('1. Artikeldata Grund'!$E9="","",'1. Artikeldata Grund'!$E9)</f>
        <v/>
      </c>
      <c r="E10" s="526" t="str">
        <f>IF('1. Artikeldata Grund'!D9="","",'1. Artikeldata Grund'!D9)</f>
        <v/>
      </c>
      <c r="F10" s="528" t="str">
        <f>'2. Artikeldata Utökad'!H9</f>
        <v xml:space="preserve">  Välj…</v>
      </c>
      <c r="G10" s="527" t="str" cm="1">
        <f t="array" ref="G10">_xlfn.IFS('2. Artikeldata Utökad'!J9="2  KRAV","KRAV",'2. Artikeldata Utökad'!J9="3  Astma- och Allergiförbundet","Astmaochallergiforbundet",'2. Artikeldata Utökad'!J9="4  Svanen","Svanen",'2. Artikeldata Utökad'!J9="5  GOTS","GOTS",'2. Artikeldata Utökad'!J9="6  Ekologiskt Jordbruk EU Ekologisk","Ekologisktjordbruk",'2. Artikeldata Utökad'!J9="7  ECO CERT Cosmos Organic","Ecocertcosmosorganic",'2. Artikeldata Utökad'!J9="8  Bra miljöval","Bramiljoval",'2. Artikeldata Utökad'!J9="9  Fairtrade","fairtrade",'2. Artikeldata Utökad'!J9="10 Natrue Organic","Natrueorganic",'2. Artikeldata Utökad'!J9="11 UTZ Certified","UTZ",'2. Artikeldata Utökad'!J9="15 Asthma Allergy Nordic","Asthmaallergynordic",'2. Artikeldata Utökad'!J9="16 FSC","FSC",'2. Artikeldata Utökad'!J9="17 Välvald (endast vid OTC)","choosewithheart",'2. Artikeldata Utökad'!J9="18 Rainforest Alliance","Rainforestalliance",'2. Artikeldata Utökad'!J9="19 Vegan Society","Vegansociety",'2. Artikeldata Utökad'!J9="20 Certified Vegan","Certifiedvegan",'2. Artikeldata Utökad'!J9="21 I'm Vegan","Imvegan",'2. Artikeldata Utökad'!J9="22 EU Ecolabel","EUEcolabel",'2. Artikeldata Utökad'!J9="23 Soil Association Cosmos Organic","Soilassociation",'2. Artikeldata Utökad'!J9="  Välj…","",'2. Artikeldata Utökad'!J9="0  Ingen symbol","",'2. Artikeldata Utökad'!J9="24 Cosmetique Bio Cosmos Organic","Cosmetiquebio",'2. Artikeldata Utökad'!J9="25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H10" s="527" t="str" cm="1">
        <f t="array" ref="H10">_xlfn.IFS('2. Artikeldata Utökad'!K9="2  KRAV","KRAV",'2. Artikeldata Utökad'!K9="3  Astma- och Allergiförbundet","Astmaochallergiforbundet",'2. Artikeldata Utökad'!K9="4  Svanen","Svanen",'2. Artikeldata Utökad'!K9="5  GOTS","GOTS",'2. Artikeldata Utökad'!K9="6  Ekologiskt Jordbruk EU Ekologisk","Ekologisktjordbruk",'2. Artikeldata Utökad'!K9="7  ECO CERT Cosmos Organic","Ecocertcosmosorganic",'2. Artikeldata Utökad'!K9="8  Bra miljöval","Bramiljoval",'2. Artikeldata Utökad'!K9="9  Fairtrade","fairtrade",'2. Artikeldata Utökad'!K9="10 Natrue Organic","Natrueorganic",'2. Artikeldata Utökad'!K9="11 UTZ Certified","UTZ",'2. Artikeldata Utökad'!K9="15 Asthma Allergy Nordic","Asthmaallergynordic",'2. Artikeldata Utökad'!K9="16 FSC","FSC",'2. Artikeldata Utökad'!K9="17 Välvald (endast vid OTC)","choosewithheart",'2. Artikeldata Utökad'!K9="18 Rainforest Alliance","Rainforestalliance",'2. Artikeldata Utökad'!K9="19 Vegan Society","Vegansociety",'2. Artikeldata Utökad'!K9="20 Certified Vegan","Certifiedvegan",'2. Artikeldata Utökad'!K9="21 I'm Vegan","Imvegan",'2. Artikeldata Utökad'!K9="22 EU Ecolabel","EUEcolabel",'2. Artikeldata Utökad'!K9="23 Soil Association Cosmos Organic","Soilassociation",'2. Artikeldata Utökad'!K9="  Välj…","",'2. Artikeldata Utökad'!K9="0  Ingen symbol","",'2. Artikeldata Utökad'!K9="24 Cosmetique Bio Cosmos Organic","Cosmetiquebio",'2. Artikeldata Utökad'!K9="25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I10" s="527" t="str" cm="1">
        <f t="array" ref="I10">_xlfn.IFS('2. Artikeldata Utökad'!L9="2  KRAV","KRAV",'2. Artikeldata Utökad'!L9="3  Astma- och Allergiförbundet","Astmaochallergiforbundet",'2. Artikeldata Utökad'!L9="4  Svanen","Svanen",'2. Artikeldata Utökad'!L9="5  GOTS","GOTS",'2. Artikeldata Utökad'!L9="6  Ekologiskt Jordbruk EU Ekologisk","Ekologisktjordbruk",'2. Artikeldata Utökad'!L9="7  ECO CERT Cosmos Organic","Ecocertcosmosorganic",'2. Artikeldata Utökad'!L9="8  Bra miljöval","Bramiljoval",'2. Artikeldata Utökad'!L9="9  Fairtrade","fairtrade",'2. Artikeldata Utökad'!L9="10 Natrue Organic","Natrueorganic",'2. Artikeldata Utökad'!L9="11 UTZ Certified","UTZ",'2. Artikeldata Utökad'!L9="15 Asthma Allergy Nordic","Asthmaallergynordic",'2. Artikeldata Utökad'!L9="16 FSC","FSC",'2. Artikeldata Utökad'!L9="17 Välvald (endast vid OTC)","choosewithheart",'2. Artikeldata Utökad'!L9="18 Rainforest Alliance","Rainforestalliance",'2. Artikeldata Utökad'!L9="19 Vegan Society","Vegansociety",'2. Artikeldata Utökad'!L9="20 Certified Vegan","Certifiedvegan",'2. Artikeldata Utökad'!L9="21 I'm Vegan","Imvegan",'2. Artikeldata Utökad'!L9="22 EU Ecolabel","EUEcolabel",'2. Artikeldata Utökad'!L9="23 Soil Association Cosmos Organic","Soilassociation",'2. Artikeldata Utökad'!L9="  Välj…","",'2. Artikeldata Utökad'!L9="0  Ingen symbol","",'2. Artikeldata Utökad'!L9="24 Cosmetique Bio Cosmos Organic","Cosmetiquebio",'2. Artikeldata Utökad'!L9="25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J10" s="527" t="str" cm="1">
        <f t="array" ref="J10">IFERROR(SUBSTITUTE(_xlfn.ARRAYTOTEXT(_xlfn._xlws.FILTER(G10:I10,G10:I10&lt;&gt;""))," ",""),"")</f>
        <v/>
      </c>
      <c r="K10" s="527" t="str">
        <f>IF('2. Artikeldata Utökad'!M9="Ja","Nordisk","")</f>
        <v/>
      </c>
      <c r="L10" s="527" t="str">
        <f>IF('2. Artikeldata Utökad'!N9="Ja","Miljoforpackad","")</f>
        <v/>
      </c>
      <c r="M10" s="527" t="str">
        <f t="shared" si="1"/>
        <v/>
      </c>
      <c r="N10" s="527" t="str">
        <f t="shared" si="0"/>
        <v/>
      </c>
      <c r="O10" s="527" t="str">
        <f t="shared" si="2"/>
        <v/>
      </c>
      <c r="P10" s="527" t="str">
        <f t="shared" si="3"/>
        <v/>
      </c>
      <c r="Q10" s="527" t="str">
        <f t="shared" si="4"/>
        <v/>
      </c>
      <c r="R10" s="527" t="str" cm="1">
        <f t="array" ref="R10">IFERROR(SUBSTITUTE(_xlfn.ARRAYTOTEXT(_xlfn._xlws.FILTER(K10:Q10,K10:Q10&lt;&gt;""))," ",""),"")</f>
        <v/>
      </c>
      <c r="S10" s="371"/>
      <c r="T10" s="83"/>
      <c r="U10" s="371" t="s">
        <v>35</v>
      </c>
      <c r="V10" s="372"/>
      <c r="W10" s="372"/>
      <c r="X10" s="372"/>
      <c r="Y10" s="372"/>
      <c r="Z10" s="372"/>
      <c r="AA10" s="372"/>
      <c r="AB10" s="372"/>
      <c r="AC10" s="372"/>
      <c r="AD10" s="372"/>
      <c r="AE10" s="372"/>
      <c r="AF10" s="372"/>
      <c r="AG10" s="372"/>
      <c r="AH10" s="371"/>
      <c r="AI10" s="372"/>
      <c r="AJ10" s="372"/>
      <c r="AK10" s="372" t="s">
        <v>36</v>
      </c>
      <c r="AL10" s="372"/>
      <c r="AM10" s="372"/>
      <c r="AN10" s="372"/>
      <c r="AO10" s="372"/>
      <c r="AP10" s="372"/>
      <c r="AQ10" s="511"/>
      <c r="AR10" s="399" t="s">
        <v>220</v>
      </c>
      <c r="AS10" s="84" t="s">
        <v>36</v>
      </c>
      <c r="AT10" s="84" t="s">
        <v>36</v>
      </c>
      <c r="AU10" s="513"/>
      <c r="AV10" s="646"/>
      <c r="AW10" s="84"/>
      <c r="AX10" s="84"/>
      <c r="AY10" s="84"/>
      <c r="AZ10" s="84"/>
      <c r="BA10" s="84"/>
      <c r="BB10" s="515"/>
      <c r="BC10" s="400" t="s">
        <v>220</v>
      </c>
      <c r="BD10" s="84" t="s">
        <v>36</v>
      </c>
    </row>
    <row r="11" spans="1:56" x14ac:dyDescent="0.25">
      <c r="A11" s="102">
        <v>6</v>
      </c>
      <c r="B11" s="524">
        <f>'APH KIC KIA PC'!D10</f>
        <v>0</v>
      </c>
      <c r="C11" s="524" t="str">
        <f>'APH KIC KIA PC'!I10</f>
        <v>Välj…</v>
      </c>
      <c r="D11" s="525" t="str">
        <f>IF('1. Artikeldata Grund'!$E10="","",'1. Artikeldata Grund'!$E10)</f>
        <v/>
      </c>
      <c r="E11" s="526" t="str">
        <f>IF('1. Artikeldata Grund'!D10="","",'1. Artikeldata Grund'!D10)</f>
        <v/>
      </c>
      <c r="F11" s="528" t="str">
        <f>'2. Artikeldata Utökad'!H10</f>
        <v xml:space="preserve">  Välj…</v>
      </c>
      <c r="G11" s="527" t="str" cm="1">
        <f t="array" ref="G11">_xlfn.IFS('2. Artikeldata Utökad'!J10="2  KRAV","KRAV",'2. Artikeldata Utökad'!J10="3  Astma- och Allergiförbundet","Astmaochallergiforbundet",'2. Artikeldata Utökad'!J10="4  Svanen","Svanen",'2. Artikeldata Utökad'!J10="5  GOTS","GOTS",'2. Artikeldata Utökad'!J10="6  Ekologiskt Jordbruk EU Ekologisk","Ekologisktjordbruk",'2. Artikeldata Utökad'!J10="7  ECO CERT Cosmos Organic","Ecocertcosmosorganic",'2. Artikeldata Utökad'!J10="8  Bra miljöval","Bramiljoval",'2. Artikeldata Utökad'!J10="9  Fairtrade","fairtrade",'2. Artikeldata Utökad'!J10="10 Natrue Organic","Natrueorganic",'2. Artikeldata Utökad'!J10="11 UTZ Certified","UTZ",'2. Artikeldata Utökad'!J10="15 Asthma Allergy Nordic","Asthmaallergynordic",'2. Artikeldata Utökad'!J10="16 FSC","FSC",'2. Artikeldata Utökad'!J10="17 Välvald (endast vid OTC)","choosewithheart",'2. Artikeldata Utökad'!J10="18 Rainforest Alliance","Rainforestalliance",'2. Artikeldata Utökad'!J10="19 Vegan Society","Vegansociety",'2. Artikeldata Utökad'!J10="20 Certified Vegan","Certifiedvegan",'2. Artikeldata Utökad'!J10="21 I'm Vegan","Imvegan",'2. Artikeldata Utökad'!J10="22 EU Ecolabel","EUEcolabel",'2. Artikeldata Utökad'!J10="23 Soil Association Cosmos Organic","Soilassociation",'2. Artikeldata Utökad'!J10="  Välj…","",'2. Artikeldata Utökad'!J10="0  Ingen symbol","",'2. Artikeldata Utökad'!J10="24 Cosmetique Bio Cosmos Organic","Cosmetiquebio",'2. Artikeldata Utökad'!J10="25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H11" s="527" t="str" cm="1">
        <f t="array" ref="H11">_xlfn.IFS('2. Artikeldata Utökad'!K10="2  KRAV","KRAV",'2. Artikeldata Utökad'!K10="3  Astma- och Allergiförbundet","Astmaochallergiforbundet",'2. Artikeldata Utökad'!K10="4  Svanen","Svanen",'2. Artikeldata Utökad'!K10="5  GOTS","GOTS",'2. Artikeldata Utökad'!K10="6  Ekologiskt Jordbruk EU Ekologisk","Ekologisktjordbruk",'2. Artikeldata Utökad'!K10="7  ECO CERT Cosmos Organic","Ecocertcosmosorganic",'2. Artikeldata Utökad'!K10="8  Bra miljöval","Bramiljoval",'2. Artikeldata Utökad'!K10="9  Fairtrade","fairtrade",'2. Artikeldata Utökad'!K10="10 Natrue Organic","Natrueorganic",'2. Artikeldata Utökad'!K10="11 UTZ Certified","UTZ",'2. Artikeldata Utökad'!K10="15 Asthma Allergy Nordic","Asthmaallergynordic",'2. Artikeldata Utökad'!K10="16 FSC","FSC",'2. Artikeldata Utökad'!K10="17 Välvald (endast vid OTC)","choosewithheart",'2. Artikeldata Utökad'!K10="18 Rainforest Alliance","Rainforestalliance",'2. Artikeldata Utökad'!K10="19 Vegan Society","Vegansociety",'2. Artikeldata Utökad'!K10="20 Certified Vegan","Certifiedvegan",'2. Artikeldata Utökad'!K10="21 I'm Vegan","Imvegan",'2. Artikeldata Utökad'!K10="22 EU Ecolabel","EUEcolabel",'2. Artikeldata Utökad'!K10="23 Soil Association Cosmos Organic","Soilassociation",'2. Artikeldata Utökad'!K10="  Välj…","",'2. Artikeldata Utökad'!K10="0  Ingen symbol","",'2. Artikeldata Utökad'!K10="24 Cosmetique Bio Cosmos Organic","Cosmetiquebio",'2. Artikeldata Utökad'!K10="25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I11" s="527" t="str" cm="1">
        <f t="array" ref="I11">_xlfn.IFS('2. Artikeldata Utökad'!L10="2  KRAV","KRAV",'2. Artikeldata Utökad'!L10="3  Astma- och Allergiförbundet","Astmaochallergiforbundet",'2. Artikeldata Utökad'!L10="4  Svanen","Svanen",'2. Artikeldata Utökad'!L10="5  GOTS","GOTS",'2. Artikeldata Utökad'!L10="6  Ekologiskt Jordbruk EU Ekologisk","Ekologisktjordbruk",'2. Artikeldata Utökad'!L10="7  ECO CERT Cosmos Organic","Ecocertcosmosorganic",'2. Artikeldata Utökad'!L10="8  Bra miljöval","Bramiljoval",'2. Artikeldata Utökad'!L10="9  Fairtrade","fairtrade",'2. Artikeldata Utökad'!L10="10 Natrue Organic","Natrueorganic",'2. Artikeldata Utökad'!L10="11 UTZ Certified","UTZ",'2. Artikeldata Utökad'!L10="15 Asthma Allergy Nordic","Asthmaallergynordic",'2. Artikeldata Utökad'!L10="16 FSC","FSC",'2. Artikeldata Utökad'!L10="17 Välvald (endast vid OTC)","choosewithheart",'2. Artikeldata Utökad'!L10="18 Rainforest Alliance","Rainforestalliance",'2. Artikeldata Utökad'!L10="19 Vegan Society","Vegansociety",'2. Artikeldata Utökad'!L10="20 Certified Vegan","Certifiedvegan",'2. Artikeldata Utökad'!L10="21 I'm Vegan","Imvegan",'2. Artikeldata Utökad'!L10="22 EU Ecolabel","EUEcolabel",'2. Artikeldata Utökad'!L10="23 Soil Association Cosmos Organic","Soilassociation",'2. Artikeldata Utökad'!L10="  Välj…","",'2. Artikeldata Utökad'!L10="0  Ingen symbol","",'2. Artikeldata Utökad'!L10="24 Cosmetique Bio Cosmos Organic","Cosmetiquebio",'2. Artikeldata Utökad'!L10="25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J11" s="527" t="str" cm="1">
        <f t="array" ref="J11">IFERROR(SUBSTITUTE(_xlfn.ARRAYTOTEXT(_xlfn._xlws.FILTER(G11:I11,G11:I11&lt;&gt;""))," ",""),"")</f>
        <v/>
      </c>
      <c r="K11" s="527" t="str">
        <f>IF('2. Artikeldata Utökad'!M10="Ja","Nordisk","")</f>
        <v/>
      </c>
      <c r="L11" s="527" t="str">
        <f>IF('2. Artikeldata Utökad'!N10="Ja","Miljoforpackad","")</f>
        <v/>
      </c>
      <c r="M11" s="527" t="str">
        <f t="shared" si="1"/>
        <v/>
      </c>
      <c r="N11" s="527" t="str">
        <f t="shared" si="0"/>
        <v/>
      </c>
      <c r="O11" s="527" t="str">
        <f t="shared" si="2"/>
        <v/>
      </c>
      <c r="P11" s="527" t="str">
        <f t="shared" si="3"/>
        <v/>
      </c>
      <c r="Q11" s="527" t="str">
        <f t="shared" si="4"/>
        <v/>
      </c>
      <c r="R11" s="527" t="str" cm="1">
        <f t="array" ref="R11">IFERROR(SUBSTITUTE(_xlfn.ARRAYTOTEXT(_xlfn._xlws.FILTER(K11:Q11,K11:Q11&lt;&gt;""))," ",""),"")</f>
        <v/>
      </c>
      <c r="S11" s="371"/>
      <c r="T11" s="83"/>
      <c r="U11" s="371" t="s">
        <v>35</v>
      </c>
      <c r="V11" s="372"/>
      <c r="W11" s="372"/>
      <c r="X11" s="372"/>
      <c r="Y11" s="372"/>
      <c r="Z11" s="372"/>
      <c r="AA11" s="372"/>
      <c r="AB11" s="372"/>
      <c r="AC11" s="372"/>
      <c r="AD11" s="372"/>
      <c r="AE11" s="372"/>
      <c r="AF11" s="372"/>
      <c r="AG11" s="372"/>
      <c r="AH11" s="371"/>
      <c r="AI11" s="372"/>
      <c r="AJ11" s="372"/>
      <c r="AK11" s="372" t="s">
        <v>36</v>
      </c>
      <c r="AL11" s="372"/>
      <c r="AM11" s="372"/>
      <c r="AN11" s="372"/>
      <c r="AO11" s="372"/>
      <c r="AP11" s="372"/>
      <c r="AQ11" s="511"/>
      <c r="AR11" s="399" t="s">
        <v>220</v>
      </c>
      <c r="AS11" s="84" t="s">
        <v>36</v>
      </c>
      <c r="AT11" s="84" t="s">
        <v>36</v>
      </c>
      <c r="AU11" s="513"/>
      <c r="AV11" s="646"/>
      <c r="AW11" s="84"/>
      <c r="AX11" s="84"/>
      <c r="AY11" s="84"/>
      <c r="AZ11" s="84"/>
      <c r="BA11" s="84"/>
      <c r="BB11" s="515"/>
      <c r="BC11" s="400" t="s">
        <v>220</v>
      </c>
      <c r="BD11" s="84" t="s">
        <v>36</v>
      </c>
    </row>
    <row r="12" spans="1:56" x14ac:dyDescent="0.25">
      <c r="A12" s="102">
        <v>7</v>
      </c>
      <c r="B12" s="524">
        <f>'APH KIC KIA PC'!D11</f>
        <v>0</v>
      </c>
      <c r="C12" s="524" t="str">
        <f>'APH KIC KIA PC'!I11</f>
        <v>Välj…</v>
      </c>
      <c r="D12" s="525" t="str">
        <f>IF('1. Artikeldata Grund'!$E11="","",'1. Artikeldata Grund'!$E11)</f>
        <v/>
      </c>
      <c r="E12" s="526" t="str">
        <f>IF('1. Artikeldata Grund'!D11="","",'1. Artikeldata Grund'!D11)</f>
        <v/>
      </c>
      <c r="F12" s="528" t="str">
        <f>'2. Artikeldata Utökad'!H11</f>
        <v xml:space="preserve">  Välj…</v>
      </c>
      <c r="G12" s="527" t="str" cm="1">
        <f t="array" ref="G12">_xlfn.IFS('2. Artikeldata Utökad'!J11="2  KRAV","KRAV",'2. Artikeldata Utökad'!J11="3  Astma- och Allergiförbundet","Astmaochallergiforbundet",'2. Artikeldata Utökad'!J11="4  Svanen","Svanen",'2. Artikeldata Utökad'!J11="5  GOTS","GOTS",'2. Artikeldata Utökad'!J11="6  Ekologiskt Jordbruk EU Ekologisk","Ekologisktjordbruk",'2. Artikeldata Utökad'!J11="7  ECO CERT Cosmos Organic","Ecocertcosmosorganic",'2. Artikeldata Utökad'!J11="8  Bra miljöval","Bramiljoval",'2. Artikeldata Utökad'!J11="9  Fairtrade","fairtrade",'2. Artikeldata Utökad'!J11="10 Natrue Organic","Natrueorganic",'2. Artikeldata Utökad'!J11="11 UTZ Certified","UTZ",'2. Artikeldata Utökad'!J11="15 Asthma Allergy Nordic","Asthmaallergynordic",'2. Artikeldata Utökad'!J11="16 FSC","FSC",'2. Artikeldata Utökad'!J11="17 Välvald (endast vid OTC)","choosewithheart",'2. Artikeldata Utökad'!J11="18 Rainforest Alliance","Rainforestalliance",'2. Artikeldata Utökad'!J11="19 Vegan Society","Vegansociety",'2. Artikeldata Utökad'!J11="20 Certified Vegan","Certifiedvegan",'2. Artikeldata Utökad'!J11="21 I'm Vegan","Imvegan",'2. Artikeldata Utökad'!J11="22 EU Ecolabel","EUEcolabel",'2. Artikeldata Utökad'!J11="23 Soil Association Cosmos Organic","Soilassociation",'2. Artikeldata Utökad'!J11="  Välj…","",'2. Artikeldata Utökad'!J11="0  Ingen symbol","",'2. Artikeldata Utökad'!J11="24 Cosmetique Bio Cosmos Organic","Cosmetiquebio",'2. Artikeldata Utökad'!J11="25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H12" s="527" t="str" cm="1">
        <f t="array" ref="H12">_xlfn.IFS('2. Artikeldata Utökad'!K11="2  KRAV","KRAV",'2. Artikeldata Utökad'!K11="3  Astma- och Allergiförbundet","Astmaochallergiforbundet",'2. Artikeldata Utökad'!K11="4  Svanen","Svanen",'2. Artikeldata Utökad'!K11="5  GOTS","GOTS",'2. Artikeldata Utökad'!K11="6  Ekologiskt Jordbruk EU Ekologisk","Ekologisktjordbruk",'2. Artikeldata Utökad'!K11="7  ECO CERT Cosmos Organic","Ecocertcosmosorganic",'2. Artikeldata Utökad'!K11="8  Bra miljöval","Bramiljoval",'2. Artikeldata Utökad'!K11="9  Fairtrade","fairtrade",'2. Artikeldata Utökad'!K11="10 Natrue Organic","Natrueorganic",'2. Artikeldata Utökad'!K11="11 UTZ Certified","UTZ",'2. Artikeldata Utökad'!K11="15 Asthma Allergy Nordic","Asthmaallergynordic",'2. Artikeldata Utökad'!K11="16 FSC","FSC",'2. Artikeldata Utökad'!K11="17 Välvald (endast vid OTC)","choosewithheart",'2. Artikeldata Utökad'!K11="18 Rainforest Alliance","Rainforestalliance",'2. Artikeldata Utökad'!K11="19 Vegan Society","Vegansociety",'2. Artikeldata Utökad'!K11="20 Certified Vegan","Certifiedvegan",'2. Artikeldata Utökad'!K11="21 I'm Vegan","Imvegan",'2. Artikeldata Utökad'!K11="22 EU Ecolabel","EUEcolabel",'2. Artikeldata Utökad'!K11="23 Soil Association Cosmos Organic","Soilassociation",'2. Artikeldata Utökad'!K11="  Välj…","",'2. Artikeldata Utökad'!K11="0  Ingen symbol","",'2. Artikeldata Utökad'!K11="24 Cosmetique Bio Cosmos Organic","Cosmetiquebio",'2. Artikeldata Utökad'!K11="25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I12" s="527" t="str" cm="1">
        <f t="array" ref="I12">_xlfn.IFS('2. Artikeldata Utökad'!L11="2  KRAV","KRAV",'2. Artikeldata Utökad'!L11="3  Astma- och Allergiförbundet","Astmaochallergiforbundet",'2. Artikeldata Utökad'!L11="4  Svanen","Svanen",'2. Artikeldata Utökad'!L11="5  GOTS","GOTS",'2. Artikeldata Utökad'!L11="6  Ekologiskt Jordbruk EU Ekologisk","Ekologisktjordbruk",'2. Artikeldata Utökad'!L11="7  ECO CERT Cosmos Organic","Ecocertcosmosorganic",'2. Artikeldata Utökad'!L11="8  Bra miljöval","Bramiljoval",'2. Artikeldata Utökad'!L11="9  Fairtrade","fairtrade",'2. Artikeldata Utökad'!L11="10 Natrue Organic","Natrueorganic",'2. Artikeldata Utökad'!L11="11 UTZ Certified","UTZ",'2. Artikeldata Utökad'!L11="15 Asthma Allergy Nordic","Asthmaallergynordic",'2. Artikeldata Utökad'!L11="16 FSC","FSC",'2. Artikeldata Utökad'!L11="17 Välvald (endast vid OTC)","choosewithheart",'2. Artikeldata Utökad'!L11="18 Rainforest Alliance","Rainforestalliance",'2. Artikeldata Utökad'!L11="19 Vegan Society","Vegansociety",'2. Artikeldata Utökad'!L11="20 Certified Vegan","Certifiedvegan",'2. Artikeldata Utökad'!L11="21 I'm Vegan","Imvegan",'2. Artikeldata Utökad'!L11="22 EU Ecolabel","EUEcolabel",'2. Artikeldata Utökad'!L11="23 Soil Association Cosmos Organic","Soilassociation",'2. Artikeldata Utökad'!L11="  Välj…","",'2. Artikeldata Utökad'!L11="0  Ingen symbol","",'2. Artikeldata Utökad'!L11="24 Cosmetique Bio Cosmos Organic","Cosmetiquebio",'2. Artikeldata Utökad'!L11="25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J12" s="527" t="str" cm="1">
        <f t="array" ref="J12">IFERROR(SUBSTITUTE(_xlfn.ARRAYTOTEXT(_xlfn._xlws.FILTER(G12:I12,G12:I12&lt;&gt;""))," ",""),"")</f>
        <v/>
      </c>
      <c r="K12" s="527" t="str">
        <f>IF('2. Artikeldata Utökad'!M11="Ja","Nordisk","")</f>
        <v/>
      </c>
      <c r="L12" s="527" t="str">
        <f>IF('2. Artikeldata Utökad'!N11="Ja","Miljoforpackad","")</f>
        <v/>
      </c>
      <c r="M12" s="527" t="str">
        <f t="shared" si="1"/>
        <v/>
      </c>
      <c r="N12" s="527" t="str">
        <f t="shared" si="0"/>
        <v/>
      </c>
      <c r="O12" s="527" t="str">
        <f t="shared" si="2"/>
        <v/>
      </c>
      <c r="P12" s="527" t="str">
        <f t="shared" si="3"/>
        <v/>
      </c>
      <c r="Q12" s="527" t="str">
        <f t="shared" si="4"/>
        <v/>
      </c>
      <c r="R12" s="527" t="str" cm="1">
        <f t="array" ref="R12">IFERROR(SUBSTITUTE(_xlfn.ARRAYTOTEXT(_xlfn._xlws.FILTER(K12:Q12,K12:Q12&lt;&gt;""))," ",""),"")</f>
        <v/>
      </c>
      <c r="S12" s="371"/>
      <c r="T12" s="83"/>
      <c r="U12" s="371" t="s">
        <v>35</v>
      </c>
      <c r="V12" s="372"/>
      <c r="W12" s="372"/>
      <c r="X12" s="372"/>
      <c r="Y12" s="372"/>
      <c r="Z12" s="372"/>
      <c r="AA12" s="372"/>
      <c r="AB12" s="372"/>
      <c r="AC12" s="372"/>
      <c r="AD12" s="372"/>
      <c r="AE12" s="372"/>
      <c r="AF12" s="372"/>
      <c r="AG12" s="372"/>
      <c r="AH12" s="371"/>
      <c r="AI12" s="372"/>
      <c r="AJ12" s="372"/>
      <c r="AK12" s="372" t="s">
        <v>36</v>
      </c>
      <c r="AL12" s="372"/>
      <c r="AM12" s="372"/>
      <c r="AN12" s="372"/>
      <c r="AO12" s="372"/>
      <c r="AP12" s="372"/>
      <c r="AQ12" s="511"/>
      <c r="AR12" s="399" t="s">
        <v>220</v>
      </c>
      <c r="AS12" s="84" t="s">
        <v>36</v>
      </c>
      <c r="AT12" s="84" t="s">
        <v>36</v>
      </c>
      <c r="AU12" s="513"/>
      <c r="AV12" s="646"/>
      <c r="AW12" s="84"/>
      <c r="AX12" s="84"/>
      <c r="AY12" s="84"/>
      <c r="AZ12" s="84"/>
      <c r="BA12" s="84"/>
      <c r="BB12" s="515"/>
      <c r="BC12" s="400" t="s">
        <v>220</v>
      </c>
      <c r="BD12" s="84" t="s">
        <v>36</v>
      </c>
    </row>
    <row r="13" spans="1:56" x14ac:dyDescent="0.25">
      <c r="A13" s="102">
        <v>8</v>
      </c>
      <c r="B13" s="524">
        <f>'APH KIC KIA PC'!D12</f>
        <v>0</v>
      </c>
      <c r="C13" s="524" t="str">
        <f>'APH KIC KIA PC'!I12</f>
        <v>Välj…</v>
      </c>
      <c r="D13" s="525" t="str">
        <f>IF('1. Artikeldata Grund'!$E12="","",'1. Artikeldata Grund'!$E12)</f>
        <v/>
      </c>
      <c r="E13" s="526" t="str">
        <f>IF('1. Artikeldata Grund'!D12="","",'1. Artikeldata Grund'!D12)</f>
        <v/>
      </c>
      <c r="F13" s="528" t="str">
        <f>'2. Artikeldata Utökad'!H12</f>
        <v xml:space="preserve">  Välj…</v>
      </c>
      <c r="G13" s="527" t="str" cm="1">
        <f t="array" ref="G13">_xlfn.IFS('2. Artikeldata Utökad'!J12="2  KRAV","KRAV",'2. Artikeldata Utökad'!J12="3  Astma- och Allergiförbundet","Astmaochallergiforbundet",'2. Artikeldata Utökad'!J12="4  Svanen","Svanen",'2. Artikeldata Utökad'!J12="5  GOTS","GOTS",'2. Artikeldata Utökad'!J12="6  Ekologiskt Jordbruk EU Ekologisk","Ekologisktjordbruk",'2. Artikeldata Utökad'!J12="7  ECO CERT Cosmos Organic","Ecocertcosmosorganic",'2. Artikeldata Utökad'!J12="8  Bra miljöval","Bramiljoval",'2. Artikeldata Utökad'!J12="9  Fairtrade","fairtrade",'2. Artikeldata Utökad'!J12="10 Natrue Organic","Natrueorganic",'2. Artikeldata Utökad'!J12="11 UTZ Certified","UTZ",'2. Artikeldata Utökad'!J12="15 Asthma Allergy Nordic","Asthmaallergynordic",'2. Artikeldata Utökad'!J12="16 FSC","FSC",'2. Artikeldata Utökad'!J12="17 Välvald (endast vid OTC)","choosewithheart",'2. Artikeldata Utökad'!J12="18 Rainforest Alliance","Rainforestalliance",'2. Artikeldata Utökad'!J12="19 Vegan Society","Vegansociety",'2. Artikeldata Utökad'!J12="20 Certified Vegan","Certifiedvegan",'2. Artikeldata Utökad'!J12="21 I'm Vegan","Imvegan",'2. Artikeldata Utökad'!J12="22 EU Ecolabel","EUEcolabel",'2. Artikeldata Utökad'!J12="23 Soil Association Cosmos Organic","Soilassociation",'2. Artikeldata Utökad'!J12="  Välj…","",'2. Artikeldata Utökad'!J12="0  Ingen symbol","",'2. Artikeldata Utökad'!J12="24 Cosmetique Bio Cosmos Organic","Cosmetiquebio",'2. Artikeldata Utökad'!J12="25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H13" s="527" t="str" cm="1">
        <f t="array" ref="H13">_xlfn.IFS('2. Artikeldata Utökad'!K12="2  KRAV","KRAV",'2. Artikeldata Utökad'!K12="3  Astma- och Allergiförbundet","Astmaochallergiforbundet",'2. Artikeldata Utökad'!K12="4  Svanen","Svanen",'2. Artikeldata Utökad'!K12="5  GOTS","GOTS",'2. Artikeldata Utökad'!K12="6  Ekologiskt Jordbruk EU Ekologisk","Ekologisktjordbruk",'2. Artikeldata Utökad'!K12="7  ECO CERT Cosmos Organic","Ecocertcosmosorganic",'2. Artikeldata Utökad'!K12="8  Bra miljöval","Bramiljoval",'2. Artikeldata Utökad'!K12="9  Fairtrade","fairtrade",'2. Artikeldata Utökad'!K12="10 Natrue Organic","Natrueorganic",'2. Artikeldata Utökad'!K12="11 UTZ Certified","UTZ",'2. Artikeldata Utökad'!K12="15 Asthma Allergy Nordic","Asthmaallergynordic",'2. Artikeldata Utökad'!K12="16 FSC","FSC",'2. Artikeldata Utökad'!K12="17 Välvald (endast vid OTC)","choosewithheart",'2. Artikeldata Utökad'!K12="18 Rainforest Alliance","Rainforestalliance",'2. Artikeldata Utökad'!K12="19 Vegan Society","Vegansociety",'2. Artikeldata Utökad'!K12="20 Certified Vegan","Certifiedvegan",'2. Artikeldata Utökad'!K12="21 I'm Vegan","Imvegan",'2. Artikeldata Utökad'!K12="22 EU Ecolabel","EUEcolabel",'2. Artikeldata Utökad'!K12="23 Soil Association Cosmos Organic","Soilassociation",'2. Artikeldata Utökad'!K12="  Välj…","",'2. Artikeldata Utökad'!K12="0  Ingen symbol","",'2. Artikeldata Utökad'!K12="24 Cosmetique Bio Cosmos Organic","Cosmetiquebio",'2. Artikeldata Utökad'!K12="25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I13" s="527" t="str" cm="1">
        <f t="array" ref="I13">_xlfn.IFS('2. Artikeldata Utökad'!L12="2  KRAV","KRAV",'2. Artikeldata Utökad'!L12="3  Astma- och Allergiförbundet","Astmaochallergiforbundet",'2. Artikeldata Utökad'!L12="4  Svanen","Svanen",'2. Artikeldata Utökad'!L12="5  GOTS","GOTS",'2. Artikeldata Utökad'!L12="6  Ekologiskt Jordbruk EU Ekologisk","Ekologisktjordbruk",'2. Artikeldata Utökad'!L12="7  ECO CERT Cosmos Organic","Ecocertcosmosorganic",'2. Artikeldata Utökad'!L12="8  Bra miljöval","Bramiljoval",'2. Artikeldata Utökad'!L12="9  Fairtrade","fairtrade",'2. Artikeldata Utökad'!L12="10 Natrue Organic","Natrueorganic",'2. Artikeldata Utökad'!L12="11 UTZ Certified","UTZ",'2. Artikeldata Utökad'!L12="15 Asthma Allergy Nordic","Asthmaallergynordic",'2. Artikeldata Utökad'!L12="16 FSC","FSC",'2. Artikeldata Utökad'!L12="17 Välvald (endast vid OTC)","choosewithheart",'2. Artikeldata Utökad'!L12="18 Rainforest Alliance","Rainforestalliance",'2. Artikeldata Utökad'!L12="19 Vegan Society","Vegansociety",'2. Artikeldata Utökad'!L12="20 Certified Vegan","Certifiedvegan",'2. Artikeldata Utökad'!L12="21 I'm Vegan","Imvegan",'2. Artikeldata Utökad'!L12="22 EU Ecolabel","EUEcolabel",'2. Artikeldata Utökad'!L12="23 Soil Association Cosmos Organic","Soilassociation",'2. Artikeldata Utökad'!L12="  Välj…","",'2. Artikeldata Utökad'!L12="0  Ingen symbol","",'2. Artikeldata Utökad'!L12="24 Cosmetique Bio Cosmos Organic","Cosmetiquebio",'2. Artikeldata Utökad'!L12="25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J13" s="527" t="str" cm="1">
        <f t="array" ref="J13">IFERROR(SUBSTITUTE(_xlfn.ARRAYTOTEXT(_xlfn._xlws.FILTER(G13:I13,G13:I13&lt;&gt;""))," ",""),"")</f>
        <v/>
      </c>
      <c r="K13" s="527" t="str">
        <f>IF('2. Artikeldata Utökad'!M12="Ja","Nordisk","")</f>
        <v/>
      </c>
      <c r="L13" s="527" t="str">
        <f>IF('2. Artikeldata Utökad'!N12="Ja","Miljoforpackad","")</f>
        <v/>
      </c>
      <c r="M13" s="527" t="str">
        <f t="shared" si="1"/>
        <v/>
      </c>
      <c r="N13" s="527" t="str">
        <f t="shared" si="0"/>
        <v/>
      </c>
      <c r="O13" s="527" t="str">
        <f t="shared" si="2"/>
        <v/>
      </c>
      <c r="P13" s="527" t="str">
        <f t="shared" si="3"/>
        <v/>
      </c>
      <c r="Q13" s="527" t="str">
        <f t="shared" si="4"/>
        <v/>
      </c>
      <c r="R13" s="527" t="str" cm="1">
        <f t="array" ref="R13">IFERROR(SUBSTITUTE(_xlfn.ARRAYTOTEXT(_xlfn._xlws.FILTER(K13:Q13,K13:Q13&lt;&gt;""))," ",""),"")</f>
        <v/>
      </c>
      <c r="S13" s="371"/>
      <c r="T13" s="83"/>
      <c r="U13" s="371" t="s">
        <v>35</v>
      </c>
      <c r="V13" s="372"/>
      <c r="W13" s="372"/>
      <c r="X13" s="372"/>
      <c r="Y13" s="372"/>
      <c r="Z13" s="372"/>
      <c r="AA13" s="372"/>
      <c r="AB13" s="372"/>
      <c r="AC13" s="372"/>
      <c r="AD13" s="372"/>
      <c r="AE13" s="372"/>
      <c r="AF13" s="372"/>
      <c r="AG13" s="372"/>
      <c r="AH13" s="371"/>
      <c r="AI13" s="372"/>
      <c r="AJ13" s="372"/>
      <c r="AK13" s="372" t="s">
        <v>36</v>
      </c>
      <c r="AL13" s="372"/>
      <c r="AM13" s="372"/>
      <c r="AN13" s="372"/>
      <c r="AO13" s="372"/>
      <c r="AP13" s="372"/>
      <c r="AQ13" s="511"/>
      <c r="AR13" s="399" t="s">
        <v>220</v>
      </c>
      <c r="AS13" s="84" t="s">
        <v>36</v>
      </c>
      <c r="AT13" s="84" t="s">
        <v>36</v>
      </c>
      <c r="AU13" s="513"/>
      <c r="AV13" s="646"/>
      <c r="AW13" s="84"/>
      <c r="AX13" s="84"/>
      <c r="AY13" s="84"/>
      <c r="AZ13" s="84"/>
      <c r="BA13" s="84"/>
      <c r="BB13" s="515"/>
      <c r="BC13" s="400" t="s">
        <v>220</v>
      </c>
      <c r="BD13" s="84" t="s">
        <v>36</v>
      </c>
    </row>
    <row r="14" spans="1:56" x14ac:dyDescent="0.25">
      <c r="A14" s="102">
        <v>9</v>
      </c>
      <c r="B14" s="524">
        <f>'APH KIC KIA PC'!D13</f>
        <v>0</v>
      </c>
      <c r="C14" s="524" t="str">
        <f>'APH KIC KIA PC'!I13</f>
        <v>Välj…</v>
      </c>
      <c r="D14" s="525" t="str">
        <f>IF('1. Artikeldata Grund'!$E13="","",'1. Artikeldata Grund'!$E13)</f>
        <v/>
      </c>
      <c r="E14" s="526" t="str">
        <f>IF('1. Artikeldata Grund'!D13="","",'1. Artikeldata Grund'!D13)</f>
        <v/>
      </c>
      <c r="F14" s="528" t="str">
        <f>'2. Artikeldata Utökad'!H13</f>
        <v xml:space="preserve">  Välj…</v>
      </c>
      <c r="G14" s="527" t="str" cm="1">
        <f t="array" ref="G14">_xlfn.IFS('2. Artikeldata Utökad'!J13="2  KRAV","KRAV",'2. Artikeldata Utökad'!J13="3  Astma- och Allergiförbundet","Astmaochallergiforbundet",'2. Artikeldata Utökad'!J13="4  Svanen","Svanen",'2. Artikeldata Utökad'!J13="5  GOTS","GOTS",'2. Artikeldata Utökad'!J13="6  Ekologiskt Jordbruk EU Ekologisk","Ekologisktjordbruk",'2. Artikeldata Utökad'!J13="7  ECO CERT Cosmos Organic","Ecocertcosmosorganic",'2. Artikeldata Utökad'!J13="8  Bra miljöval","Bramiljoval",'2. Artikeldata Utökad'!J13="9  Fairtrade","fairtrade",'2. Artikeldata Utökad'!J13="10 Natrue Organic","Natrueorganic",'2. Artikeldata Utökad'!J13="11 UTZ Certified","UTZ",'2. Artikeldata Utökad'!J13="15 Asthma Allergy Nordic","Asthmaallergynordic",'2. Artikeldata Utökad'!J13="16 FSC","FSC",'2. Artikeldata Utökad'!J13="17 Välvald (endast vid OTC)","choosewithheart",'2. Artikeldata Utökad'!J13="18 Rainforest Alliance","Rainforestalliance",'2. Artikeldata Utökad'!J13="19 Vegan Society","Vegansociety",'2. Artikeldata Utökad'!J13="20 Certified Vegan","Certifiedvegan",'2. Artikeldata Utökad'!J13="21 I'm Vegan","Imvegan",'2. Artikeldata Utökad'!J13="22 EU Ecolabel","EUEcolabel",'2. Artikeldata Utökad'!J13="23 Soil Association Cosmos Organic","Soilassociation",'2. Artikeldata Utökad'!J13="  Välj…","",'2. Artikeldata Utökad'!J13="0  Ingen symbol","",'2. Artikeldata Utökad'!J13="24 Cosmetique Bio Cosmos Organic","Cosmetiquebio",'2. Artikeldata Utökad'!J13="25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H14" s="527" t="str" cm="1">
        <f t="array" ref="H14">_xlfn.IFS('2. Artikeldata Utökad'!K13="2  KRAV","KRAV",'2. Artikeldata Utökad'!K13="3  Astma- och Allergiförbundet","Astmaochallergiforbundet",'2. Artikeldata Utökad'!K13="4  Svanen","Svanen",'2. Artikeldata Utökad'!K13="5  GOTS","GOTS",'2. Artikeldata Utökad'!K13="6  Ekologiskt Jordbruk EU Ekologisk","Ekologisktjordbruk",'2. Artikeldata Utökad'!K13="7  ECO CERT Cosmos Organic","Ecocertcosmosorganic",'2. Artikeldata Utökad'!K13="8  Bra miljöval","Bramiljoval",'2. Artikeldata Utökad'!K13="9  Fairtrade","fairtrade",'2. Artikeldata Utökad'!K13="10 Natrue Organic","Natrueorganic",'2. Artikeldata Utökad'!K13="11 UTZ Certified","UTZ",'2. Artikeldata Utökad'!K13="15 Asthma Allergy Nordic","Asthmaallergynordic",'2. Artikeldata Utökad'!K13="16 FSC","FSC",'2. Artikeldata Utökad'!K13="17 Välvald (endast vid OTC)","choosewithheart",'2. Artikeldata Utökad'!K13="18 Rainforest Alliance","Rainforestalliance",'2. Artikeldata Utökad'!K13="19 Vegan Society","Vegansociety",'2. Artikeldata Utökad'!K13="20 Certified Vegan","Certifiedvegan",'2. Artikeldata Utökad'!K13="21 I'm Vegan","Imvegan",'2. Artikeldata Utökad'!K13="22 EU Ecolabel","EUEcolabel",'2. Artikeldata Utökad'!K13="23 Soil Association Cosmos Organic","Soilassociation",'2. Artikeldata Utökad'!K13="  Välj…","",'2. Artikeldata Utökad'!K13="0  Ingen symbol","",'2. Artikeldata Utökad'!K13="24 Cosmetique Bio Cosmos Organic","Cosmetiquebio",'2. Artikeldata Utökad'!K13="25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I14" s="527" t="str" cm="1">
        <f t="array" ref="I14">_xlfn.IFS('2. Artikeldata Utökad'!L13="2  KRAV","KRAV",'2. Artikeldata Utökad'!L13="3  Astma- och Allergiförbundet","Astmaochallergiforbundet",'2. Artikeldata Utökad'!L13="4  Svanen","Svanen",'2. Artikeldata Utökad'!L13="5  GOTS","GOTS",'2. Artikeldata Utökad'!L13="6  Ekologiskt Jordbruk EU Ekologisk","Ekologisktjordbruk",'2. Artikeldata Utökad'!L13="7  ECO CERT Cosmos Organic","Ecocertcosmosorganic",'2. Artikeldata Utökad'!L13="8  Bra miljöval","Bramiljoval",'2. Artikeldata Utökad'!L13="9  Fairtrade","fairtrade",'2. Artikeldata Utökad'!L13="10 Natrue Organic","Natrueorganic",'2. Artikeldata Utökad'!L13="11 UTZ Certified","UTZ",'2. Artikeldata Utökad'!L13="15 Asthma Allergy Nordic","Asthmaallergynordic",'2. Artikeldata Utökad'!L13="16 FSC","FSC",'2. Artikeldata Utökad'!L13="17 Välvald (endast vid OTC)","choosewithheart",'2. Artikeldata Utökad'!L13="18 Rainforest Alliance","Rainforestalliance",'2. Artikeldata Utökad'!L13="19 Vegan Society","Vegansociety",'2. Artikeldata Utökad'!L13="20 Certified Vegan","Certifiedvegan",'2. Artikeldata Utökad'!L13="21 I'm Vegan","Imvegan",'2. Artikeldata Utökad'!L13="22 EU Ecolabel","EUEcolabel",'2. Artikeldata Utökad'!L13="23 Soil Association Cosmos Organic","Soilassociation",'2. Artikeldata Utökad'!L13="  Välj…","",'2. Artikeldata Utökad'!L13="0  Ingen symbol","",'2. Artikeldata Utökad'!L13="24 Cosmetique Bio Cosmos Organic","Cosmetiquebio",'2. Artikeldata Utökad'!L13="25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J14" s="527" t="str" cm="1">
        <f t="array" ref="J14">IFERROR(SUBSTITUTE(_xlfn.ARRAYTOTEXT(_xlfn._xlws.FILTER(G14:I14,G14:I14&lt;&gt;""))," ",""),"")</f>
        <v/>
      </c>
      <c r="K14" s="527" t="str">
        <f>IF('2. Artikeldata Utökad'!M13="Ja","Nordisk","")</f>
        <v/>
      </c>
      <c r="L14" s="527" t="str">
        <f>IF('2. Artikeldata Utökad'!N13="Ja","Miljoforpackad","")</f>
        <v/>
      </c>
      <c r="M14" s="527" t="str">
        <f t="shared" si="1"/>
        <v/>
      </c>
      <c r="N14" s="527" t="str">
        <f t="shared" si="0"/>
        <v/>
      </c>
      <c r="O14" s="527" t="str">
        <f t="shared" si="2"/>
        <v/>
      </c>
      <c r="P14" s="527" t="str">
        <f t="shared" si="3"/>
        <v/>
      </c>
      <c r="Q14" s="527" t="str">
        <f t="shared" si="4"/>
        <v/>
      </c>
      <c r="R14" s="527" t="str" cm="1">
        <f t="array" ref="R14">IFERROR(SUBSTITUTE(_xlfn.ARRAYTOTEXT(_xlfn._xlws.FILTER(K14:Q14,K14:Q14&lt;&gt;""))," ",""),"")</f>
        <v/>
      </c>
      <c r="S14" s="371"/>
      <c r="T14" s="83"/>
      <c r="U14" s="371" t="s">
        <v>35</v>
      </c>
      <c r="V14" s="372"/>
      <c r="W14" s="372"/>
      <c r="X14" s="372"/>
      <c r="Y14" s="372"/>
      <c r="Z14" s="372"/>
      <c r="AA14" s="372"/>
      <c r="AB14" s="372"/>
      <c r="AC14" s="372"/>
      <c r="AD14" s="372"/>
      <c r="AE14" s="372"/>
      <c r="AF14" s="372"/>
      <c r="AG14" s="372"/>
      <c r="AH14" s="371"/>
      <c r="AI14" s="372"/>
      <c r="AJ14" s="372"/>
      <c r="AK14" s="372" t="s">
        <v>36</v>
      </c>
      <c r="AL14" s="372"/>
      <c r="AM14" s="372"/>
      <c r="AN14" s="372"/>
      <c r="AO14" s="372"/>
      <c r="AP14" s="372"/>
      <c r="AQ14" s="511"/>
      <c r="AR14" s="399" t="s">
        <v>220</v>
      </c>
      <c r="AS14" s="84" t="s">
        <v>36</v>
      </c>
      <c r="AT14" s="84" t="s">
        <v>36</v>
      </c>
      <c r="AU14" s="513"/>
      <c r="AV14" s="646"/>
      <c r="AW14" s="84"/>
      <c r="AX14" s="84"/>
      <c r="AY14" s="84"/>
      <c r="AZ14" s="84"/>
      <c r="BA14" s="84"/>
      <c r="BB14" s="515"/>
      <c r="BC14" s="400" t="s">
        <v>220</v>
      </c>
      <c r="BD14" s="84" t="s">
        <v>36</v>
      </c>
    </row>
    <row r="15" spans="1:56" x14ac:dyDescent="0.25">
      <c r="A15" s="102">
        <v>10</v>
      </c>
      <c r="B15" s="524">
        <f>'APH KIC KIA PC'!D14</f>
        <v>0</v>
      </c>
      <c r="C15" s="524" t="str">
        <f>'APH KIC KIA PC'!I14</f>
        <v>Välj…</v>
      </c>
      <c r="D15" s="525" t="str">
        <f>IF('1. Artikeldata Grund'!$E14="","",'1. Artikeldata Grund'!$E14)</f>
        <v/>
      </c>
      <c r="E15" s="526" t="str">
        <f>IF('1. Artikeldata Grund'!D14="","",'1. Artikeldata Grund'!D14)</f>
        <v/>
      </c>
      <c r="F15" s="528" t="str">
        <f>'2. Artikeldata Utökad'!H14</f>
        <v xml:space="preserve">  Välj…</v>
      </c>
      <c r="G15" s="527" t="str" cm="1">
        <f t="array" ref="G15">_xlfn.IFS('2. Artikeldata Utökad'!J14="2  KRAV","KRAV",'2. Artikeldata Utökad'!J14="3  Astma- och Allergiförbundet","Astmaochallergiforbundet",'2. Artikeldata Utökad'!J14="4  Svanen","Svanen",'2. Artikeldata Utökad'!J14="5  GOTS","GOTS",'2. Artikeldata Utökad'!J14="6  Ekologiskt Jordbruk EU Ekologisk","Ekologisktjordbruk",'2. Artikeldata Utökad'!J14="7  ECO CERT Cosmos Organic","Ecocertcosmosorganic",'2. Artikeldata Utökad'!J14="8  Bra miljöval","Bramiljoval",'2. Artikeldata Utökad'!J14="9  Fairtrade","fairtrade",'2. Artikeldata Utökad'!J14="10 Natrue Organic","Natrueorganic",'2. Artikeldata Utökad'!J14="11 UTZ Certified","UTZ",'2. Artikeldata Utökad'!J14="15 Asthma Allergy Nordic","Asthmaallergynordic",'2. Artikeldata Utökad'!J14="16 FSC","FSC",'2. Artikeldata Utökad'!J14="17 Välvald (endast vid OTC)","choosewithheart",'2. Artikeldata Utökad'!J14="18 Rainforest Alliance","Rainforestalliance",'2. Artikeldata Utökad'!J14="19 Vegan Society","Vegansociety",'2. Artikeldata Utökad'!J14="20 Certified Vegan","Certifiedvegan",'2. Artikeldata Utökad'!J14="21 I'm Vegan","Imvegan",'2. Artikeldata Utökad'!J14="22 EU Ecolabel","EUEcolabel",'2. Artikeldata Utökad'!J14="23 Soil Association Cosmos Organic","Soilassociation",'2. Artikeldata Utökad'!J14="  Välj…","",'2. Artikeldata Utökad'!J14="0  Ingen symbol","",'2. Artikeldata Utökad'!J14="24 Cosmetique Bio Cosmos Organic","Cosmetiquebio",'2. Artikeldata Utökad'!J14="25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H15" s="527" t="str" cm="1">
        <f t="array" ref="H15">_xlfn.IFS('2. Artikeldata Utökad'!K14="2  KRAV","KRAV",'2. Artikeldata Utökad'!K14="3  Astma- och Allergiförbundet","Astmaochallergiforbundet",'2. Artikeldata Utökad'!K14="4  Svanen","Svanen",'2. Artikeldata Utökad'!K14="5  GOTS","GOTS",'2. Artikeldata Utökad'!K14="6  Ekologiskt Jordbruk EU Ekologisk","Ekologisktjordbruk",'2. Artikeldata Utökad'!K14="7  ECO CERT Cosmos Organic","Ecocertcosmosorganic",'2. Artikeldata Utökad'!K14="8  Bra miljöval","Bramiljoval",'2. Artikeldata Utökad'!K14="9  Fairtrade","fairtrade",'2. Artikeldata Utökad'!K14="10 Natrue Organic","Natrueorganic",'2. Artikeldata Utökad'!K14="11 UTZ Certified","UTZ",'2. Artikeldata Utökad'!K14="15 Asthma Allergy Nordic","Asthmaallergynordic",'2. Artikeldata Utökad'!K14="16 FSC","FSC",'2. Artikeldata Utökad'!K14="17 Välvald (endast vid OTC)","choosewithheart",'2. Artikeldata Utökad'!K14="18 Rainforest Alliance","Rainforestalliance",'2. Artikeldata Utökad'!K14="19 Vegan Society","Vegansociety",'2. Artikeldata Utökad'!K14="20 Certified Vegan","Certifiedvegan",'2. Artikeldata Utökad'!K14="21 I'm Vegan","Imvegan",'2. Artikeldata Utökad'!K14="22 EU Ecolabel","EUEcolabel",'2. Artikeldata Utökad'!K14="23 Soil Association Cosmos Organic","Soilassociation",'2. Artikeldata Utökad'!K14="  Välj…","",'2. Artikeldata Utökad'!K14="0  Ingen symbol","",'2. Artikeldata Utökad'!K14="24 Cosmetique Bio Cosmos Organic","Cosmetiquebio",'2. Artikeldata Utökad'!K14="25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I15" s="527" t="str" cm="1">
        <f t="array" ref="I15">_xlfn.IFS('2. Artikeldata Utökad'!L14="2  KRAV","KRAV",'2. Artikeldata Utökad'!L14="3  Astma- och Allergiförbundet","Astmaochallergiforbundet",'2. Artikeldata Utökad'!L14="4  Svanen","Svanen",'2. Artikeldata Utökad'!L14="5  GOTS","GOTS",'2. Artikeldata Utökad'!L14="6  Ekologiskt Jordbruk EU Ekologisk","Ekologisktjordbruk",'2. Artikeldata Utökad'!L14="7  ECO CERT Cosmos Organic","Ecocertcosmosorganic",'2. Artikeldata Utökad'!L14="8  Bra miljöval","Bramiljoval",'2. Artikeldata Utökad'!L14="9  Fairtrade","fairtrade",'2. Artikeldata Utökad'!L14="10 Natrue Organic","Natrueorganic",'2. Artikeldata Utökad'!L14="11 UTZ Certified","UTZ",'2. Artikeldata Utökad'!L14="15 Asthma Allergy Nordic","Asthmaallergynordic",'2. Artikeldata Utökad'!L14="16 FSC","FSC",'2. Artikeldata Utökad'!L14="17 Välvald (endast vid OTC)","choosewithheart",'2. Artikeldata Utökad'!L14="18 Rainforest Alliance","Rainforestalliance",'2. Artikeldata Utökad'!L14="19 Vegan Society","Vegansociety",'2. Artikeldata Utökad'!L14="20 Certified Vegan","Certifiedvegan",'2. Artikeldata Utökad'!L14="21 I'm Vegan","Imvegan",'2. Artikeldata Utökad'!L14="22 EU Ecolabel","EUEcolabel",'2. Artikeldata Utökad'!L14="23 Soil Association Cosmos Organic","Soilassociation",'2. Artikeldata Utökad'!L14="  Välj…","",'2. Artikeldata Utökad'!L14="0  Ingen symbol","",'2. Artikeldata Utökad'!L14="24 Cosmetique Bio Cosmos Organic","Cosmetiquebio",'2. Artikeldata Utökad'!L14="25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J15" s="527" t="str" cm="1">
        <f t="array" ref="J15">IFERROR(SUBSTITUTE(_xlfn.ARRAYTOTEXT(_xlfn._xlws.FILTER(G15:I15,G15:I15&lt;&gt;""))," ",""),"")</f>
        <v/>
      </c>
      <c r="K15" s="527" t="str">
        <f>IF('2. Artikeldata Utökad'!M14="Ja","Nordisk","")</f>
        <v/>
      </c>
      <c r="L15" s="527" t="str">
        <f>IF('2. Artikeldata Utökad'!N14="Ja","Miljoforpackad","")</f>
        <v/>
      </c>
      <c r="M15" s="527" t="str">
        <f t="shared" si="1"/>
        <v/>
      </c>
      <c r="N15" s="527" t="str">
        <f t="shared" si="0"/>
        <v/>
      </c>
      <c r="O15" s="527" t="str">
        <f t="shared" si="2"/>
        <v/>
      </c>
      <c r="P15" s="527" t="str">
        <f t="shared" si="3"/>
        <v/>
      </c>
      <c r="Q15" s="527" t="str">
        <f t="shared" si="4"/>
        <v/>
      </c>
      <c r="R15" s="527" t="str" cm="1">
        <f t="array" ref="R15">IFERROR(SUBSTITUTE(_xlfn.ARRAYTOTEXT(_xlfn._xlws.FILTER(K15:Q15,K15:Q15&lt;&gt;""))," ",""),"")</f>
        <v/>
      </c>
      <c r="S15" s="371"/>
      <c r="T15" s="83"/>
      <c r="U15" s="371" t="s">
        <v>35</v>
      </c>
      <c r="V15" s="372"/>
      <c r="W15" s="372"/>
      <c r="X15" s="372"/>
      <c r="Y15" s="372"/>
      <c r="Z15" s="372"/>
      <c r="AA15" s="372"/>
      <c r="AB15" s="372"/>
      <c r="AC15" s="372"/>
      <c r="AD15" s="372"/>
      <c r="AE15" s="372"/>
      <c r="AF15" s="372"/>
      <c r="AG15" s="372"/>
      <c r="AH15" s="371"/>
      <c r="AI15" s="372"/>
      <c r="AJ15" s="372"/>
      <c r="AK15" s="372" t="s">
        <v>36</v>
      </c>
      <c r="AL15" s="372"/>
      <c r="AM15" s="372"/>
      <c r="AN15" s="372"/>
      <c r="AO15" s="372"/>
      <c r="AP15" s="372"/>
      <c r="AQ15" s="511"/>
      <c r="AR15" s="399" t="s">
        <v>220</v>
      </c>
      <c r="AS15" s="84" t="s">
        <v>36</v>
      </c>
      <c r="AT15" s="84" t="s">
        <v>36</v>
      </c>
      <c r="AU15" s="513"/>
      <c r="AV15" s="646"/>
      <c r="AW15" s="84"/>
      <c r="AX15" s="84"/>
      <c r="AY15" s="84"/>
      <c r="AZ15" s="84"/>
      <c r="BA15" s="84"/>
      <c r="BB15" s="515"/>
      <c r="BC15" s="400" t="s">
        <v>220</v>
      </c>
      <c r="BD15" s="84" t="s">
        <v>36</v>
      </c>
    </row>
    <row r="16" spans="1:56" x14ac:dyDescent="0.25">
      <c r="A16" s="102">
        <v>11</v>
      </c>
      <c r="B16" s="524">
        <f>'APH KIC KIA PC'!D15</f>
        <v>0</v>
      </c>
      <c r="C16" s="524" t="str">
        <f>'APH KIC KIA PC'!I15</f>
        <v>Välj…</v>
      </c>
      <c r="D16" s="525" t="str">
        <f>IF('1. Artikeldata Grund'!$E15="","",'1. Artikeldata Grund'!$E15)</f>
        <v/>
      </c>
      <c r="E16" s="526" t="str">
        <f>IF('1. Artikeldata Grund'!D15="","",'1. Artikeldata Grund'!D15)</f>
        <v/>
      </c>
      <c r="F16" s="528" t="str">
        <f>'2. Artikeldata Utökad'!H15</f>
        <v xml:space="preserve">  Välj…</v>
      </c>
      <c r="G16" s="527" t="str" cm="1">
        <f t="array" ref="G16">_xlfn.IFS('2. Artikeldata Utökad'!J15="2  KRAV","KRAV",'2. Artikeldata Utökad'!J15="3  Astma- och Allergiförbundet","Astmaochallergiforbundet",'2. Artikeldata Utökad'!J15="4  Svanen","Svanen",'2. Artikeldata Utökad'!J15="5  GOTS","GOTS",'2. Artikeldata Utökad'!J15="6  Ekologiskt Jordbruk EU Ekologisk","Ekologisktjordbruk",'2. Artikeldata Utökad'!J15="7  ECO CERT Cosmos Organic","Ecocertcosmosorganic",'2. Artikeldata Utökad'!J15="8  Bra miljöval","Bramiljoval",'2. Artikeldata Utökad'!J15="9  Fairtrade","fairtrade",'2. Artikeldata Utökad'!J15="10 Natrue Organic","Natrueorganic",'2. Artikeldata Utökad'!J15="11 UTZ Certified","UTZ",'2. Artikeldata Utökad'!J15="15 Asthma Allergy Nordic","Asthmaallergynordic",'2. Artikeldata Utökad'!J15="16 FSC","FSC",'2. Artikeldata Utökad'!J15="17 Välvald (endast vid OTC)","choosewithheart",'2. Artikeldata Utökad'!J15="18 Rainforest Alliance","Rainforestalliance",'2. Artikeldata Utökad'!J15="19 Vegan Society","Vegansociety",'2. Artikeldata Utökad'!J15="20 Certified Vegan","Certifiedvegan",'2. Artikeldata Utökad'!J15="21 I'm Vegan","Imvegan",'2. Artikeldata Utökad'!J15="22 EU Ecolabel","EUEcolabel",'2. Artikeldata Utökad'!J15="23 Soil Association Cosmos Organic","Soilassociation",'2. Artikeldata Utökad'!J15="  Välj…","",'2. Artikeldata Utökad'!J15="0  Ingen symbol","",'2. Artikeldata Utökad'!J15="24 Cosmetique Bio Cosmos Organic","Cosmetiquebio",'2. Artikeldata Utökad'!J15="25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H16" s="527" t="str" cm="1">
        <f t="array" ref="H16">_xlfn.IFS('2. Artikeldata Utökad'!K15="2  KRAV","KRAV",'2. Artikeldata Utökad'!K15="3  Astma- och Allergiförbundet","Astmaochallergiforbundet",'2. Artikeldata Utökad'!K15="4  Svanen","Svanen",'2. Artikeldata Utökad'!K15="5  GOTS","GOTS",'2. Artikeldata Utökad'!K15="6  Ekologiskt Jordbruk EU Ekologisk","Ekologisktjordbruk",'2. Artikeldata Utökad'!K15="7  ECO CERT Cosmos Organic","Ecocertcosmosorganic",'2. Artikeldata Utökad'!K15="8  Bra miljöval","Bramiljoval",'2. Artikeldata Utökad'!K15="9  Fairtrade","fairtrade",'2. Artikeldata Utökad'!K15="10 Natrue Organic","Natrueorganic",'2. Artikeldata Utökad'!K15="11 UTZ Certified","UTZ",'2. Artikeldata Utökad'!K15="15 Asthma Allergy Nordic","Asthmaallergynordic",'2. Artikeldata Utökad'!K15="16 FSC","FSC",'2. Artikeldata Utökad'!K15="17 Välvald (endast vid OTC)","choosewithheart",'2. Artikeldata Utökad'!K15="18 Rainforest Alliance","Rainforestalliance",'2. Artikeldata Utökad'!K15="19 Vegan Society","Vegansociety",'2. Artikeldata Utökad'!K15="20 Certified Vegan","Certifiedvegan",'2. Artikeldata Utökad'!K15="21 I'm Vegan","Imvegan",'2. Artikeldata Utökad'!K15="22 EU Ecolabel","EUEcolabel",'2. Artikeldata Utökad'!K15="23 Soil Association Cosmos Organic","Soilassociation",'2. Artikeldata Utökad'!K15="  Välj…","",'2. Artikeldata Utökad'!K15="0  Ingen symbol","",'2. Artikeldata Utökad'!K15="24 Cosmetique Bio Cosmos Organic","Cosmetiquebio",'2. Artikeldata Utökad'!K15="25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I16" s="527" t="str" cm="1">
        <f t="array" ref="I16">_xlfn.IFS('2. Artikeldata Utökad'!L15="2  KRAV","KRAV",'2. Artikeldata Utökad'!L15="3  Astma- och Allergiförbundet","Astmaochallergiforbundet",'2. Artikeldata Utökad'!L15="4  Svanen","Svanen",'2. Artikeldata Utökad'!L15="5  GOTS","GOTS",'2. Artikeldata Utökad'!L15="6  Ekologiskt Jordbruk EU Ekologisk","Ekologisktjordbruk",'2. Artikeldata Utökad'!L15="7  ECO CERT Cosmos Organic","Ecocertcosmosorganic",'2. Artikeldata Utökad'!L15="8  Bra miljöval","Bramiljoval",'2. Artikeldata Utökad'!L15="9  Fairtrade","fairtrade",'2. Artikeldata Utökad'!L15="10 Natrue Organic","Natrueorganic",'2. Artikeldata Utökad'!L15="11 UTZ Certified","UTZ",'2. Artikeldata Utökad'!L15="15 Asthma Allergy Nordic","Asthmaallergynordic",'2. Artikeldata Utökad'!L15="16 FSC","FSC",'2. Artikeldata Utökad'!L15="17 Välvald (endast vid OTC)","choosewithheart",'2. Artikeldata Utökad'!L15="18 Rainforest Alliance","Rainforestalliance",'2. Artikeldata Utökad'!L15="19 Vegan Society","Vegansociety",'2. Artikeldata Utökad'!L15="20 Certified Vegan","Certifiedvegan",'2. Artikeldata Utökad'!L15="21 I'm Vegan","Imvegan",'2. Artikeldata Utökad'!L15="22 EU Ecolabel","EUEcolabel",'2. Artikeldata Utökad'!L15="23 Soil Association Cosmos Organic","Soilassociation",'2. Artikeldata Utökad'!L15="  Välj…","",'2. Artikeldata Utökad'!L15="0  Ingen symbol","",'2. Artikeldata Utökad'!L15="24 Cosmetique Bio Cosmos Organic","Cosmetiquebio",'2. Artikeldata Utökad'!L15="25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J16" s="527" t="str" cm="1">
        <f t="array" ref="J16">IFERROR(SUBSTITUTE(_xlfn.ARRAYTOTEXT(_xlfn._xlws.FILTER(G16:I16,G16:I16&lt;&gt;""))," ",""),"")</f>
        <v/>
      </c>
      <c r="K16" s="527" t="str">
        <f>IF('2. Artikeldata Utökad'!M15="Ja","Nordisk","")</f>
        <v/>
      </c>
      <c r="L16" s="527" t="str">
        <f>IF('2. Artikeldata Utökad'!N15="Ja","Miljoforpackad","")</f>
        <v/>
      </c>
      <c r="M16" s="527" t="str">
        <f t="shared" si="1"/>
        <v/>
      </c>
      <c r="N16" s="527" t="str">
        <f t="shared" si="0"/>
        <v/>
      </c>
      <c r="O16" s="527" t="str">
        <f t="shared" si="2"/>
        <v/>
      </c>
      <c r="P16" s="527" t="str">
        <f t="shared" si="3"/>
        <v/>
      </c>
      <c r="Q16" s="527" t="str">
        <f t="shared" si="4"/>
        <v/>
      </c>
      <c r="R16" s="527" t="str" cm="1">
        <f t="array" ref="R16">IFERROR(SUBSTITUTE(_xlfn.ARRAYTOTEXT(_xlfn._xlws.FILTER(K16:Q16,K16:Q16&lt;&gt;""))," ",""),"")</f>
        <v/>
      </c>
      <c r="S16" s="371"/>
      <c r="T16" s="83"/>
      <c r="U16" s="371" t="s">
        <v>35</v>
      </c>
      <c r="V16" s="372"/>
      <c r="W16" s="372"/>
      <c r="X16" s="372"/>
      <c r="Y16" s="372"/>
      <c r="Z16" s="372"/>
      <c r="AA16" s="372"/>
      <c r="AB16" s="372"/>
      <c r="AC16" s="372"/>
      <c r="AD16" s="372"/>
      <c r="AE16" s="372"/>
      <c r="AF16" s="372"/>
      <c r="AG16" s="372"/>
      <c r="AH16" s="371"/>
      <c r="AI16" s="372"/>
      <c r="AJ16" s="372"/>
      <c r="AK16" s="372" t="s">
        <v>36</v>
      </c>
      <c r="AL16" s="372"/>
      <c r="AM16" s="372"/>
      <c r="AN16" s="372"/>
      <c r="AO16" s="372"/>
      <c r="AP16" s="372"/>
      <c r="AQ16" s="511"/>
      <c r="AR16" s="399" t="s">
        <v>220</v>
      </c>
      <c r="AS16" s="84" t="s">
        <v>36</v>
      </c>
      <c r="AT16" s="84" t="s">
        <v>36</v>
      </c>
      <c r="AU16" s="513"/>
      <c r="AV16" s="646"/>
      <c r="AW16" s="84"/>
      <c r="AX16" s="84"/>
      <c r="AY16" s="84"/>
      <c r="AZ16" s="84"/>
      <c r="BA16" s="84"/>
      <c r="BB16" s="515"/>
      <c r="BC16" s="400" t="s">
        <v>220</v>
      </c>
      <c r="BD16" s="84" t="s">
        <v>36</v>
      </c>
    </row>
    <row r="17" spans="1:56" x14ac:dyDescent="0.25">
      <c r="A17" s="102">
        <v>12</v>
      </c>
      <c r="B17" s="524">
        <f>'APH KIC KIA PC'!D16</f>
        <v>0</v>
      </c>
      <c r="C17" s="524" t="str">
        <f>'APH KIC KIA PC'!I16</f>
        <v>Välj…</v>
      </c>
      <c r="D17" s="525" t="str">
        <f>IF('1. Artikeldata Grund'!$E16="","",'1. Artikeldata Grund'!$E16)</f>
        <v/>
      </c>
      <c r="E17" s="526" t="str">
        <f>IF('1. Artikeldata Grund'!D16="","",'1. Artikeldata Grund'!D16)</f>
        <v/>
      </c>
      <c r="F17" s="528" t="str">
        <f>'2. Artikeldata Utökad'!H16</f>
        <v xml:space="preserve">  Välj…</v>
      </c>
      <c r="G17" s="527" t="str" cm="1">
        <f t="array" ref="G17">_xlfn.IFS('2. Artikeldata Utökad'!J16="2  KRAV","KRAV",'2. Artikeldata Utökad'!J16="3  Astma- och Allergiförbundet","Astmaochallergiforbundet",'2. Artikeldata Utökad'!J16="4  Svanen","Svanen",'2. Artikeldata Utökad'!J16="5  GOTS","GOTS",'2. Artikeldata Utökad'!J16="6  Ekologiskt Jordbruk EU Ekologisk","Ekologisktjordbruk",'2. Artikeldata Utökad'!J16="7  ECO CERT Cosmos Organic","Ecocertcosmosorganic",'2. Artikeldata Utökad'!J16="8  Bra miljöval","Bramiljoval",'2. Artikeldata Utökad'!J16="9  Fairtrade","fairtrade",'2. Artikeldata Utökad'!J16="10 Natrue Organic","Natrueorganic",'2. Artikeldata Utökad'!J16="11 UTZ Certified","UTZ",'2. Artikeldata Utökad'!J16="15 Asthma Allergy Nordic","Asthmaallergynordic",'2. Artikeldata Utökad'!J16="16 FSC","FSC",'2. Artikeldata Utökad'!J16="17 Välvald (endast vid OTC)","choosewithheart",'2. Artikeldata Utökad'!J16="18 Rainforest Alliance","Rainforestalliance",'2. Artikeldata Utökad'!J16="19 Vegan Society","Vegansociety",'2. Artikeldata Utökad'!J16="20 Certified Vegan","Certifiedvegan",'2. Artikeldata Utökad'!J16="21 I'm Vegan","Imvegan",'2. Artikeldata Utökad'!J16="22 EU Ecolabel","EUEcolabel",'2. Artikeldata Utökad'!J16="23 Soil Association Cosmos Organic","Soilassociation",'2. Artikeldata Utökad'!J16="  Välj…","",'2. Artikeldata Utökad'!J16="0  Ingen symbol","",'2. Artikeldata Utökad'!J16="24 Cosmetique Bio Cosmos Organic","Cosmetiquebio",'2. Artikeldata Utökad'!J16="25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H17" s="527" t="str" cm="1">
        <f t="array" ref="H17">_xlfn.IFS('2. Artikeldata Utökad'!K16="2  KRAV","KRAV",'2. Artikeldata Utökad'!K16="3  Astma- och Allergiförbundet","Astmaochallergiforbundet",'2. Artikeldata Utökad'!K16="4  Svanen","Svanen",'2. Artikeldata Utökad'!K16="5  GOTS","GOTS",'2. Artikeldata Utökad'!K16="6  Ekologiskt Jordbruk EU Ekologisk","Ekologisktjordbruk",'2. Artikeldata Utökad'!K16="7  ECO CERT Cosmos Organic","Ecocertcosmosorganic",'2. Artikeldata Utökad'!K16="8  Bra miljöval","Bramiljoval",'2. Artikeldata Utökad'!K16="9  Fairtrade","fairtrade",'2. Artikeldata Utökad'!K16="10 Natrue Organic","Natrueorganic",'2. Artikeldata Utökad'!K16="11 UTZ Certified","UTZ",'2. Artikeldata Utökad'!K16="15 Asthma Allergy Nordic","Asthmaallergynordic",'2. Artikeldata Utökad'!K16="16 FSC","FSC",'2. Artikeldata Utökad'!K16="17 Välvald (endast vid OTC)","choosewithheart",'2. Artikeldata Utökad'!K16="18 Rainforest Alliance","Rainforestalliance",'2. Artikeldata Utökad'!K16="19 Vegan Society","Vegansociety",'2. Artikeldata Utökad'!K16="20 Certified Vegan","Certifiedvegan",'2. Artikeldata Utökad'!K16="21 I'm Vegan","Imvegan",'2. Artikeldata Utökad'!K16="22 EU Ecolabel","EUEcolabel",'2. Artikeldata Utökad'!K16="23 Soil Association Cosmos Organic","Soilassociation",'2. Artikeldata Utökad'!K16="  Välj…","",'2. Artikeldata Utökad'!K16="0  Ingen symbol","",'2. Artikeldata Utökad'!K16="24 Cosmetique Bio Cosmos Organic","Cosmetiquebio",'2. Artikeldata Utökad'!K16="25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I17" s="527" t="str" cm="1">
        <f t="array" ref="I17">_xlfn.IFS('2. Artikeldata Utökad'!L16="2  KRAV","KRAV",'2. Artikeldata Utökad'!L16="3  Astma- och Allergiförbundet","Astmaochallergiforbundet",'2. Artikeldata Utökad'!L16="4  Svanen","Svanen",'2. Artikeldata Utökad'!L16="5  GOTS","GOTS",'2. Artikeldata Utökad'!L16="6  Ekologiskt Jordbruk EU Ekologisk","Ekologisktjordbruk",'2. Artikeldata Utökad'!L16="7  ECO CERT Cosmos Organic","Ecocertcosmosorganic",'2. Artikeldata Utökad'!L16="8  Bra miljöval","Bramiljoval",'2. Artikeldata Utökad'!L16="9  Fairtrade","fairtrade",'2. Artikeldata Utökad'!L16="10 Natrue Organic","Natrueorganic",'2. Artikeldata Utökad'!L16="11 UTZ Certified","UTZ",'2. Artikeldata Utökad'!L16="15 Asthma Allergy Nordic","Asthmaallergynordic",'2. Artikeldata Utökad'!L16="16 FSC","FSC",'2. Artikeldata Utökad'!L16="17 Välvald (endast vid OTC)","choosewithheart",'2. Artikeldata Utökad'!L16="18 Rainforest Alliance","Rainforestalliance",'2. Artikeldata Utökad'!L16="19 Vegan Society","Vegansociety",'2. Artikeldata Utökad'!L16="20 Certified Vegan","Certifiedvegan",'2. Artikeldata Utökad'!L16="21 I'm Vegan","Imvegan",'2. Artikeldata Utökad'!L16="22 EU Ecolabel","EUEcolabel",'2. Artikeldata Utökad'!L16="23 Soil Association Cosmos Organic","Soilassociation",'2. Artikeldata Utökad'!L16="  Välj…","",'2. Artikeldata Utökad'!L16="0  Ingen symbol","",'2. Artikeldata Utökad'!L16="24 Cosmetique Bio Cosmos Organic","Cosmetiquebio",'2. Artikeldata Utökad'!L16="25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J17" s="527" t="str" cm="1">
        <f t="array" ref="J17">IFERROR(SUBSTITUTE(_xlfn.ARRAYTOTEXT(_xlfn._xlws.FILTER(G17:I17,G17:I17&lt;&gt;""))," ",""),"")</f>
        <v/>
      </c>
      <c r="K17" s="527" t="str">
        <f>IF('2. Artikeldata Utökad'!M16="Ja","Nordisk","")</f>
        <v/>
      </c>
      <c r="L17" s="527" t="str">
        <f>IF('2. Artikeldata Utökad'!N16="Ja","Miljoforpackad","")</f>
        <v/>
      </c>
      <c r="M17" s="527" t="str">
        <f t="shared" si="1"/>
        <v/>
      </c>
      <c r="N17" s="527" t="str">
        <f t="shared" si="0"/>
        <v/>
      </c>
      <c r="O17" s="527" t="str">
        <f t="shared" si="2"/>
        <v/>
      </c>
      <c r="P17" s="527" t="str">
        <f t="shared" si="3"/>
        <v/>
      </c>
      <c r="Q17" s="527" t="str">
        <f t="shared" si="4"/>
        <v/>
      </c>
      <c r="R17" s="527" t="str" cm="1">
        <f t="array" ref="R17">IFERROR(SUBSTITUTE(_xlfn.ARRAYTOTEXT(_xlfn._xlws.FILTER(K17:Q17,K17:Q17&lt;&gt;""))," ",""),"")</f>
        <v/>
      </c>
      <c r="S17" s="371"/>
      <c r="T17" s="83"/>
      <c r="U17" s="371" t="s">
        <v>35</v>
      </c>
      <c r="V17" s="372"/>
      <c r="W17" s="372"/>
      <c r="X17" s="372"/>
      <c r="Y17" s="372"/>
      <c r="Z17" s="372"/>
      <c r="AA17" s="372"/>
      <c r="AB17" s="372"/>
      <c r="AC17" s="372"/>
      <c r="AD17" s="372"/>
      <c r="AE17" s="372"/>
      <c r="AF17" s="372"/>
      <c r="AG17" s="372"/>
      <c r="AH17" s="371"/>
      <c r="AI17" s="372"/>
      <c r="AJ17" s="372"/>
      <c r="AK17" s="372" t="s">
        <v>36</v>
      </c>
      <c r="AL17" s="372"/>
      <c r="AM17" s="372"/>
      <c r="AN17" s="372"/>
      <c r="AO17" s="372"/>
      <c r="AP17" s="372"/>
      <c r="AQ17" s="511"/>
      <c r="AR17" s="399" t="s">
        <v>220</v>
      </c>
      <c r="AS17" s="84" t="s">
        <v>36</v>
      </c>
      <c r="AT17" s="84" t="s">
        <v>36</v>
      </c>
      <c r="AU17" s="513"/>
      <c r="AV17" s="646"/>
      <c r="AW17" s="84"/>
      <c r="AX17" s="84"/>
      <c r="AY17" s="84"/>
      <c r="AZ17" s="84"/>
      <c r="BA17" s="84"/>
      <c r="BB17" s="515"/>
      <c r="BC17" s="400" t="s">
        <v>220</v>
      </c>
      <c r="BD17" s="84" t="s">
        <v>36</v>
      </c>
    </row>
    <row r="18" spans="1:56" x14ac:dyDescent="0.25">
      <c r="A18" s="102">
        <v>13</v>
      </c>
      <c r="B18" s="524">
        <f>'APH KIC KIA PC'!D17</f>
        <v>0</v>
      </c>
      <c r="C18" s="524" t="str">
        <f>'APH KIC KIA PC'!I17</f>
        <v>Välj…</v>
      </c>
      <c r="D18" s="525" t="str">
        <f>IF('1. Artikeldata Grund'!$E17="","",'1. Artikeldata Grund'!$E17)</f>
        <v/>
      </c>
      <c r="E18" s="526" t="str">
        <f>IF('1. Artikeldata Grund'!D17="","",'1. Artikeldata Grund'!D17)</f>
        <v/>
      </c>
      <c r="F18" s="528" t="str">
        <f>'2. Artikeldata Utökad'!H17</f>
        <v xml:space="preserve">  Välj…</v>
      </c>
      <c r="G18" s="527" t="str" cm="1">
        <f t="array" ref="G18">_xlfn.IFS('2. Artikeldata Utökad'!J17="2  KRAV","KRAV",'2. Artikeldata Utökad'!J17="3  Astma- och Allergiförbundet","Astmaochallergiforbundet",'2. Artikeldata Utökad'!J17="4  Svanen","Svanen",'2. Artikeldata Utökad'!J17="5  GOTS","GOTS",'2. Artikeldata Utökad'!J17="6  Ekologiskt Jordbruk EU Ekologisk","Ekologisktjordbruk",'2. Artikeldata Utökad'!J17="7  ECO CERT Cosmos Organic","Ecocertcosmosorganic",'2. Artikeldata Utökad'!J17="8  Bra miljöval","Bramiljoval",'2. Artikeldata Utökad'!J17="9  Fairtrade","fairtrade",'2. Artikeldata Utökad'!J17="10 Natrue Organic","Natrueorganic",'2. Artikeldata Utökad'!J17="11 UTZ Certified","UTZ",'2. Artikeldata Utökad'!J17="15 Asthma Allergy Nordic","Asthmaallergynordic",'2. Artikeldata Utökad'!J17="16 FSC","FSC",'2. Artikeldata Utökad'!J17="17 Välvald (endast vid OTC)","choosewithheart",'2. Artikeldata Utökad'!J17="18 Rainforest Alliance","Rainforestalliance",'2. Artikeldata Utökad'!J17="19 Vegan Society","Vegansociety",'2. Artikeldata Utökad'!J17="20 Certified Vegan","Certifiedvegan",'2. Artikeldata Utökad'!J17="21 I'm Vegan","Imvegan",'2. Artikeldata Utökad'!J17="22 EU Ecolabel","EUEcolabel",'2. Artikeldata Utökad'!J17="23 Soil Association Cosmos Organic","Soilassociation",'2. Artikeldata Utökad'!J17="  Välj…","",'2. Artikeldata Utökad'!J17="0  Ingen symbol","",'2. Artikeldata Utökad'!J17="24 Cosmetique Bio Cosmos Organic","Cosmetiquebio",'2. Artikeldata Utökad'!J17="25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H18" s="527" t="str" cm="1">
        <f t="array" ref="H18">_xlfn.IFS('2. Artikeldata Utökad'!K17="2  KRAV","KRAV",'2. Artikeldata Utökad'!K17="3  Astma- och Allergiförbundet","Astmaochallergiforbundet",'2. Artikeldata Utökad'!K17="4  Svanen","Svanen",'2. Artikeldata Utökad'!K17="5  GOTS","GOTS",'2. Artikeldata Utökad'!K17="6  Ekologiskt Jordbruk EU Ekologisk","Ekologisktjordbruk",'2. Artikeldata Utökad'!K17="7  ECO CERT Cosmos Organic","Ecocertcosmosorganic",'2. Artikeldata Utökad'!K17="8  Bra miljöval","Bramiljoval",'2. Artikeldata Utökad'!K17="9  Fairtrade","fairtrade",'2. Artikeldata Utökad'!K17="10 Natrue Organic","Natrueorganic",'2. Artikeldata Utökad'!K17="11 UTZ Certified","UTZ",'2. Artikeldata Utökad'!K17="15 Asthma Allergy Nordic","Asthmaallergynordic",'2. Artikeldata Utökad'!K17="16 FSC","FSC",'2. Artikeldata Utökad'!K17="17 Välvald (endast vid OTC)","choosewithheart",'2. Artikeldata Utökad'!K17="18 Rainforest Alliance","Rainforestalliance",'2. Artikeldata Utökad'!K17="19 Vegan Society","Vegansociety",'2. Artikeldata Utökad'!K17="20 Certified Vegan","Certifiedvegan",'2. Artikeldata Utökad'!K17="21 I'm Vegan","Imvegan",'2. Artikeldata Utökad'!K17="22 EU Ecolabel","EUEcolabel",'2. Artikeldata Utökad'!K17="23 Soil Association Cosmos Organic","Soilassociation",'2. Artikeldata Utökad'!K17="  Välj…","",'2. Artikeldata Utökad'!K17="0  Ingen symbol","",'2. Artikeldata Utökad'!K17="24 Cosmetique Bio Cosmos Organic","Cosmetiquebio",'2. Artikeldata Utökad'!K17="25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I18" s="527" t="str" cm="1">
        <f t="array" ref="I18">_xlfn.IFS('2. Artikeldata Utökad'!L17="2  KRAV","KRAV",'2. Artikeldata Utökad'!L17="3  Astma- och Allergiförbundet","Astmaochallergiforbundet",'2. Artikeldata Utökad'!L17="4  Svanen","Svanen",'2. Artikeldata Utökad'!L17="5  GOTS","GOTS",'2. Artikeldata Utökad'!L17="6  Ekologiskt Jordbruk EU Ekologisk","Ekologisktjordbruk",'2. Artikeldata Utökad'!L17="7  ECO CERT Cosmos Organic","Ecocertcosmosorganic",'2. Artikeldata Utökad'!L17="8  Bra miljöval","Bramiljoval",'2. Artikeldata Utökad'!L17="9  Fairtrade","fairtrade",'2. Artikeldata Utökad'!L17="10 Natrue Organic","Natrueorganic",'2. Artikeldata Utökad'!L17="11 UTZ Certified","UTZ",'2. Artikeldata Utökad'!L17="15 Asthma Allergy Nordic","Asthmaallergynordic",'2. Artikeldata Utökad'!L17="16 FSC","FSC",'2. Artikeldata Utökad'!L17="17 Välvald (endast vid OTC)","choosewithheart",'2. Artikeldata Utökad'!L17="18 Rainforest Alliance","Rainforestalliance",'2. Artikeldata Utökad'!L17="19 Vegan Society","Vegansociety",'2. Artikeldata Utökad'!L17="20 Certified Vegan","Certifiedvegan",'2. Artikeldata Utökad'!L17="21 I'm Vegan","Imvegan",'2. Artikeldata Utökad'!L17="22 EU Ecolabel","EUEcolabel",'2. Artikeldata Utökad'!L17="23 Soil Association Cosmos Organic","Soilassociation",'2. Artikeldata Utökad'!L17="  Välj…","",'2. Artikeldata Utökad'!L17="0  Ingen symbol","",'2. Artikeldata Utökad'!L17="24 Cosmetique Bio Cosmos Organic","Cosmetiquebio",'2. Artikeldata Utökad'!L17="25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J18" s="527" t="str" cm="1">
        <f t="array" ref="J18">IFERROR(SUBSTITUTE(_xlfn.ARRAYTOTEXT(_xlfn._xlws.FILTER(G18:I18,G18:I18&lt;&gt;""))," ",""),"")</f>
        <v/>
      </c>
      <c r="K18" s="527" t="str">
        <f>IF('2. Artikeldata Utökad'!M17="Ja","Nordisk","")</f>
        <v/>
      </c>
      <c r="L18" s="527" t="str">
        <f>IF('2. Artikeldata Utökad'!N17="Ja","Miljoforpackad","")</f>
        <v/>
      </c>
      <c r="M18" s="527" t="str">
        <f t="shared" si="1"/>
        <v/>
      </c>
      <c r="N18" s="527" t="str">
        <f t="shared" si="0"/>
        <v/>
      </c>
      <c r="O18" s="527" t="str">
        <f t="shared" si="2"/>
        <v/>
      </c>
      <c r="P18" s="527" t="str">
        <f t="shared" si="3"/>
        <v/>
      </c>
      <c r="Q18" s="527" t="str">
        <f t="shared" si="4"/>
        <v/>
      </c>
      <c r="R18" s="527" t="str" cm="1">
        <f t="array" ref="R18">IFERROR(SUBSTITUTE(_xlfn.ARRAYTOTEXT(_xlfn._xlws.FILTER(K18:Q18,K18:Q18&lt;&gt;""))," ",""),"")</f>
        <v/>
      </c>
      <c r="S18" s="371"/>
      <c r="T18" s="83"/>
      <c r="U18" s="371" t="s">
        <v>35</v>
      </c>
      <c r="V18" s="372"/>
      <c r="W18" s="372"/>
      <c r="X18" s="372"/>
      <c r="Y18" s="372"/>
      <c r="Z18" s="372"/>
      <c r="AA18" s="372"/>
      <c r="AB18" s="372"/>
      <c r="AC18" s="372"/>
      <c r="AD18" s="372"/>
      <c r="AE18" s="372"/>
      <c r="AF18" s="372"/>
      <c r="AG18" s="372"/>
      <c r="AH18" s="371"/>
      <c r="AI18" s="372"/>
      <c r="AJ18" s="372"/>
      <c r="AK18" s="372" t="s">
        <v>36</v>
      </c>
      <c r="AL18" s="372"/>
      <c r="AM18" s="372"/>
      <c r="AN18" s="372"/>
      <c r="AO18" s="372"/>
      <c r="AP18" s="372"/>
      <c r="AQ18" s="511"/>
      <c r="AR18" s="399" t="s">
        <v>220</v>
      </c>
      <c r="AS18" s="84" t="s">
        <v>36</v>
      </c>
      <c r="AT18" s="84" t="s">
        <v>36</v>
      </c>
      <c r="AU18" s="513"/>
      <c r="AV18" s="646"/>
      <c r="AW18" s="84"/>
      <c r="AX18" s="84"/>
      <c r="AY18" s="84"/>
      <c r="AZ18" s="84"/>
      <c r="BA18" s="84"/>
      <c r="BB18" s="515"/>
      <c r="BC18" s="400" t="s">
        <v>220</v>
      </c>
      <c r="BD18" s="84" t="s">
        <v>36</v>
      </c>
    </row>
    <row r="19" spans="1:56" x14ac:dyDescent="0.25">
      <c r="A19" s="102">
        <v>14</v>
      </c>
      <c r="B19" s="524">
        <f>'APH KIC KIA PC'!D18</f>
        <v>0</v>
      </c>
      <c r="C19" s="524" t="str">
        <f>'APH KIC KIA PC'!I18</f>
        <v>Välj…</v>
      </c>
      <c r="D19" s="525" t="str">
        <f>IF('1. Artikeldata Grund'!$E18="","",'1. Artikeldata Grund'!$E18)</f>
        <v/>
      </c>
      <c r="E19" s="526" t="str">
        <f>IF('1. Artikeldata Grund'!D18="","",'1. Artikeldata Grund'!D18)</f>
        <v/>
      </c>
      <c r="F19" s="528" t="str">
        <f>'2. Artikeldata Utökad'!H18</f>
        <v xml:space="preserve">  Välj…</v>
      </c>
      <c r="G19" s="527" t="str" cm="1">
        <f t="array" ref="G19">_xlfn.IFS('2. Artikeldata Utökad'!J18="2  KRAV","KRAV",'2. Artikeldata Utökad'!J18="3  Astma- och Allergiförbundet","Astmaochallergiforbundet",'2. Artikeldata Utökad'!J18="4  Svanen","Svanen",'2. Artikeldata Utökad'!J18="5  GOTS","GOTS",'2. Artikeldata Utökad'!J18="6  Ekologiskt Jordbruk EU Ekologisk","Ekologisktjordbruk",'2. Artikeldata Utökad'!J18="7  ECO CERT Cosmos Organic","Ecocertcosmosorganic",'2. Artikeldata Utökad'!J18="8  Bra miljöval","Bramiljoval",'2. Artikeldata Utökad'!J18="9  Fairtrade","fairtrade",'2. Artikeldata Utökad'!J18="10 Natrue Organic","Natrueorganic",'2. Artikeldata Utökad'!J18="11 UTZ Certified","UTZ",'2. Artikeldata Utökad'!J18="15 Asthma Allergy Nordic","Asthmaallergynordic",'2. Artikeldata Utökad'!J18="16 FSC","FSC",'2. Artikeldata Utökad'!J18="17 Välvald (endast vid OTC)","choosewithheart",'2. Artikeldata Utökad'!J18="18 Rainforest Alliance","Rainforestalliance",'2. Artikeldata Utökad'!J18="19 Vegan Society","Vegansociety",'2. Artikeldata Utökad'!J18="20 Certified Vegan","Certifiedvegan",'2. Artikeldata Utökad'!J18="21 I'm Vegan","Imvegan",'2. Artikeldata Utökad'!J18="22 EU Ecolabel","EUEcolabel",'2. Artikeldata Utökad'!J18="23 Soil Association Cosmos Organic","Soilassociation",'2. Artikeldata Utökad'!J18="  Välj…","",'2. Artikeldata Utökad'!J18="0  Ingen symbol","",'2. Artikeldata Utökad'!J18="24 Cosmetique Bio Cosmos Organic","Cosmetiquebio",'2. Artikeldata Utökad'!J18="25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H19" s="527" t="str" cm="1">
        <f t="array" ref="H19">_xlfn.IFS('2. Artikeldata Utökad'!K18="2  KRAV","KRAV",'2. Artikeldata Utökad'!K18="3  Astma- och Allergiförbundet","Astmaochallergiforbundet",'2. Artikeldata Utökad'!K18="4  Svanen","Svanen",'2. Artikeldata Utökad'!K18="5  GOTS","GOTS",'2. Artikeldata Utökad'!K18="6  Ekologiskt Jordbruk EU Ekologisk","Ekologisktjordbruk",'2. Artikeldata Utökad'!K18="7  ECO CERT Cosmos Organic","Ecocertcosmosorganic",'2. Artikeldata Utökad'!K18="8  Bra miljöval","Bramiljoval",'2. Artikeldata Utökad'!K18="9  Fairtrade","fairtrade",'2. Artikeldata Utökad'!K18="10 Natrue Organic","Natrueorganic",'2. Artikeldata Utökad'!K18="11 UTZ Certified","UTZ",'2. Artikeldata Utökad'!K18="15 Asthma Allergy Nordic","Asthmaallergynordic",'2. Artikeldata Utökad'!K18="16 FSC","FSC",'2. Artikeldata Utökad'!K18="17 Välvald (endast vid OTC)","choosewithheart",'2. Artikeldata Utökad'!K18="18 Rainforest Alliance","Rainforestalliance",'2. Artikeldata Utökad'!K18="19 Vegan Society","Vegansociety",'2. Artikeldata Utökad'!K18="20 Certified Vegan","Certifiedvegan",'2. Artikeldata Utökad'!K18="21 I'm Vegan","Imvegan",'2. Artikeldata Utökad'!K18="22 EU Ecolabel","EUEcolabel",'2. Artikeldata Utökad'!K18="23 Soil Association Cosmos Organic","Soilassociation",'2. Artikeldata Utökad'!K18="  Välj…","",'2. Artikeldata Utökad'!K18="0  Ingen symbol","",'2. Artikeldata Utökad'!K18="24 Cosmetique Bio Cosmos Organic","Cosmetiquebio",'2. Artikeldata Utökad'!K18="25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I19" s="527" t="str" cm="1">
        <f t="array" ref="I19">_xlfn.IFS('2. Artikeldata Utökad'!L18="2  KRAV","KRAV",'2. Artikeldata Utökad'!L18="3  Astma- och Allergiförbundet","Astmaochallergiforbundet",'2. Artikeldata Utökad'!L18="4  Svanen","Svanen",'2. Artikeldata Utökad'!L18="5  GOTS","GOTS",'2. Artikeldata Utökad'!L18="6  Ekologiskt Jordbruk EU Ekologisk","Ekologisktjordbruk",'2. Artikeldata Utökad'!L18="7  ECO CERT Cosmos Organic","Ecocertcosmosorganic",'2. Artikeldata Utökad'!L18="8  Bra miljöval","Bramiljoval",'2. Artikeldata Utökad'!L18="9  Fairtrade","fairtrade",'2. Artikeldata Utökad'!L18="10 Natrue Organic","Natrueorganic",'2. Artikeldata Utökad'!L18="11 UTZ Certified","UTZ",'2. Artikeldata Utökad'!L18="15 Asthma Allergy Nordic","Asthmaallergynordic",'2. Artikeldata Utökad'!L18="16 FSC","FSC",'2. Artikeldata Utökad'!L18="17 Välvald (endast vid OTC)","choosewithheart",'2. Artikeldata Utökad'!L18="18 Rainforest Alliance","Rainforestalliance",'2. Artikeldata Utökad'!L18="19 Vegan Society","Vegansociety",'2. Artikeldata Utökad'!L18="20 Certified Vegan","Certifiedvegan",'2. Artikeldata Utökad'!L18="21 I'm Vegan","Imvegan",'2. Artikeldata Utökad'!L18="22 EU Ecolabel","EUEcolabel",'2. Artikeldata Utökad'!L18="23 Soil Association Cosmos Organic","Soilassociation",'2. Artikeldata Utökad'!L18="  Välj…","",'2. Artikeldata Utökad'!L18="0  Ingen symbol","",'2. Artikeldata Utökad'!L18="24 Cosmetique Bio Cosmos Organic","Cosmetiquebio",'2. Artikeldata Utökad'!L18="25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J19" s="527" t="str" cm="1">
        <f t="array" ref="J19">IFERROR(SUBSTITUTE(_xlfn.ARRAYTOTEXT(_xlfn._xlws.FILTER(G19:I19,G19:I19&lt;&gt;""))," ",""),"")</f>
        <v/>
      </c>
      <c r="K19" s="527" t="str">
        <f>IF('2. Artikeldata Utökad'!M18="Ja","Nordisk","")</f>
        <v/>
      </c>
      <c r="L19" s="527" t="str">
        <f>IF('2. Artikeldata Utökad'!N18="Ja","Miljoforpackad","")</f>
        <v/>
      </c>
      <c r="M19" s="527" t="str">
        <f t="shared" si="1"/>
        <v/>
      </c>
      <c r="N19" s="527" t="str">
        <f t="shared" si="0"/>
        <v/>
      </c>
      <c r="O19" s="527" t="str">
        <f t="shared" si="2"/>
        <v/>
      </c>
      <c r="P19" s="527" t="str">
        <f t="shared" si="3"/>
        <v/>
      </c>
      <c r="Q19" s="527" t="str">
        <f t="shared" si="4"/>
        <v/>
      </c>
      <c r="R19" s="527" t="str" cm="1">
        <f t="array" ref="R19">IFERROR(SUBSTITUTE(_xlfn.ARRAYTOTEXT(_xlfn._xlws.FILTER(K19:Q19,K19:Q19&lt;&gt;""))," ",""),"")</f>
        <v/>
      </c>
      <c r="S19" s="371"/>
      <c r="T19" s="83"/>
      <c r="U19" s="371" t="s">
        <v>35</v>
      </c>
      <c r="V19" s="372"/>
      <c r="W19" s="372"/>
      <c r="X19" s="372"/>
      <c r="Y19" s="372"/>
      <c r="Z19" s="372"/>
      <c r="AA19" s="372"/>
      <c r="AB19" s="372"/>
      <c r="AC19" s="372"/>
      <c r="AD19" s="372"/>
      <c r="AE19" s="372"/>
      <c r="AF19" s="372"/>
      <c r="AG19" s="372"/>
      <c r="AH19" s="371"/>
      <c r="AI19" s="372"/>
      <c r="AJ19" s="372"/>
      <c r="AK19" s="372" t="s">
        <v>36</v>
      </c>
      <c r="AL19" s="372"/>
      <c r="AM19" s="372"/>
      <c r="AN19" s="372"/>
      <c r="AO19" s="372"/>
      <c r="AP19" s="372"/>
      <c r="AQ19" s="511"/>
      <c r="AR19" s="399" t="s">
        <v>220</v>
      </c>
      <c r="AS19" s="84" t="s">
        <v>36</v>
      </c>
      <c r="AT19" s="84" t="s">
        <v>36</v>
      </c>
      <c r="AU19" s="513"/>
      <c r="AV19" s="646"/>
      <c r="AW19" s="84"/>
      <c r="AX19" s="84"/>
      <c r="AY19" s="84"/>
      <c r="AZ19" s="84"/>
      <c r="BA19" s="84"/>
      <c r="BB19" s="515"/>
      <c r="BC19" s="400" t="s">
        <v>220</v>
      </c>
      <c r="BD19" s="84" t="s">
        <v>36</v>
      </c>
    </row>
    <row r="20" spans="1:56" x14ac:dyDescent="0.25">
      <c r="A20" s="102">
        <v>15</v>
      </c>
      <c r="B20" s="524">
        <f>'APH KIC KIA PC'!D19</f>
        <v>0</v>
      </c>
      <c r="C20" s="524" t="str">
        <f>'APH KIC KIA PC'!I19</f>
        <v>Välj…</v>
      </c>
      <c r="D20" s="525" t="str">
        <f>IF('1. Artikeldata Grund'!$E19="","",'1. Artikeldata Grund'!$E19)</f>
        <v/>
      </c>
      <c r="E20" s="526" t="str">
        <f>IF('1. Artikeldata Grund'!D19="","",'1. Artikeldata Grund'!D19)</f>
        <v/>
      </c>
      <c r="F20" s="528" t="str">
        <f>'2. Artikeldata Utökad'!H19</f>
        <v xml:space="preserve">  Välj…</v>
      </c>
      <c r="G20" s="527" t="str" cm="1">
        <f t="array" ref="G20">_xlfn.IFS('2. Artikeldata Utökad'!J19="2  KRAV","KRAV",'2. Artikeldata Utökad'!J19="3  Astma- och Allergiförbundet","Astmaochallergiforbundet",'2. Artikeldata Utökad'!J19="4  Svanen","Svanen",'2. Artikeldata Utökad'!J19="5  GOTS","GOTS",'2. Artikeldata Utökad'!J19="6  Ekologiskt Jordbruk EU Ekologisk","Ekologisktjordbruk",'2. Artikeldata Utökad'!J19="7  ECO CERT Cosmos Organic","Ecocertcosmosorganic",'2. Artikeldata Utökad'!J19="8  Bra miljöval","Bramiljoval",'2. Artikeldata Utökad'!J19="9  Fairtrade","fairtrade",'2. Artikeldata Utökad'!J19="10 Natrue Organic","Natrueorganic",'2. Artikeldata Utökad'!J19="11 UTZ Certified","UTZ",'2. Artikeldata Utökad'!J19="15 Asthma Allergy Nordic","Asthmaallergynordic",'2. Artikeldata Utökad'!J19="16 FSC","FSC",'2. Artikeldata Utökad'!J19="17 Välvald (endast vid OTC)","choosewithheart",'2. Artikeldata Utökad'!J19="18 Rainforest Alliance","Rainforestalliance",'2. Artikeldata Utökad'!J19="19 Vegan Society","Vegansociety",'2. Artikeldata Utökad'!J19="20 Certified Vegan","Certifiedvegan",'2. Artikeldata Utökad'!J19="21 I'm Vegan","Imvegan",'2. Artikeldata Utökad'!J19="22 EU Ecolabel","EUEcolabel",'2. Artikeldata Utökad'!J19="23 Soil Association Cosmos Organic","Soilassociation",'2. Artikeldata Utökad'!J19="  Välj…","",'2. Artikeldata Utökad'!J19="0  Ingen symbol","",'2. Artikeldata Utökad'!J19="24 Cosmetique Bio Cosmos Organic","Cosmetiquebio",'2. Artikeldata Utökad'!J19="25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H20" s="527" t="str" cm="1">
        <f t="array" ref="H20">_xlfn.IFS('2. Artikeldata Utökad'!K19="2  KRAV","KRAV",'2. Artikeldata Utökad'!K19="3  Astma- och Allergiförbundet","Astmaochallergiforbundet",'2. Artikeldata Utökad'!K19="4  Svanen","Svanen",'2. Artikeldata Utökad'!K19="5  GOTS","GOTS",'2. Artikeldata Utökad'!K19="6  Ekologiskt Jordbruk EU Ekologisk","Ekologisktjordbruk",'2. Artikeldata Utökad'!K19="7  ECO CERT Cosmos Organic","Ecocertcosmosorganic",'2. Artikeldata Utökad'!K19="8  Bra miljöval","Bramiljoval",'2. Artikeldata Utökad'!K19="9  Fairtrade","fairtrade",'2. Artikeldata Utökad'!K19="10 Natrue Organic","Natrueorganic",'2. Artikeldata Utökad'!K19="11 UTZ Certified","UTZ",'2. Artikeldata Utökad'!K19="15 Asthma Allergy Nordic","Asthmaallergynordic",'2. Artikeldata Utökad'!K19="16 FSC","FSC",'2. Artikeldata Utökad'!K19="17 Välvald (endast vid OTC)","choosewithheart",'2. Artikeldata Utökad'!K19="18 Rainforest Alliance","Rainforestalliance",'2. Artikeldata Utökad'!K19="19 Vegan Society","Vegansociety",'2. Artikeldata Utökad'!K19="20 Certified Vegan","Certifiedvegan",'2. Artikeldata Utökad'!K19="21 I'm Vegan","Imvegan",'2. Artikeldata Utökad'!K19="22 EU Ecolabel","EUEcolabel",'2. Artikeldata Utökad'!K19="23 Soil Association Cosmos Organic","Soilassociation",'2. Artikeldata Utökad'!K19="  Välj…","",'2. Artikeldata Utökad'!K19="0  Ingen symbol","",'2. Artikeldata Utökad'!K19="24 Cosmetique Bio Cosmos Organic","Cosmetiquebio",'2. Artikeldata Utökad'!K19="25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I20" s="527" t="str" cm="1">
        <f t="array" ref="I20">_xlfn.IFS('2. Artikeldata Utökad'!L19="2  KRAV","KRAV",'2. Artikeldata Utökad'!L19="3  Astma- och Allergiförbundet","Astmaochallergiforbundet",'2. Artikeldata Utökad'!L19="4  Svanen","Svanen",'2. Artikeldata Utökad'!L19="5  GOTS","GOTS",'2. Artikeldata Utökad'!L19="6  Ekologiskt Jordbruk EU Ekologisk","Ekologisktjordbruk",'2. Artikeldata Utökad'!L19="7  ECO CERT Cosmos Organic","Ecocertcosmosorganic",'2. Artikeldata Utökad'!L19="8  Bra miljöval","Bramiljoval",'2. Artikeldata Utökad'!L19="9  Fairtrade","fairtrade",'2. Artikeldata Utökad'!L19="10 Natrue Organic","Natrueorganic",'2. Artikeldata Utökad'!L19="11 UTZ Certified","UTZ",'2. Artikeldata Utökad'!L19="15 Asthma Allergy Nordic","Asthmaallergynordic",'2. Artikeldata Utökad'!L19="16 FSC","FSC",'2. Artikeldata Utökad'!L19="17 Välvald (endast vid OTC)","choosewithheart",'2. Artikeldata Utökad'!L19="18 Rainforest Alliance","Rainforestalliance",'2. Artikeldata Utökad'!L19="19 Vegan Society","Vegansociety",'2. Artikeldata Utökad'!L19="20 Certified Vegan","Certifiedvegan",'2. Artikeldata Utökad'!L19="21 I'm Vegan","Imvegan",'2. Artikeldata Utökad'!L19="22 EU Ecolabel","EUEcolabel",'2. Artikeldata Utökad'!L19="23 Soil Association Cosmos Organic","Soilassociation",'2. Artikeldata Utökad'!L19="  Välj…","",'2. Artikeldata Utökad'!L19="0  Ingen symbol","",'2. Artikeldata Utökad'!L19="24 Cosmetique Bio Cosmos Organic","Cosmetiquebio",'2. Artikeldata Utökad'!L19="25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J20" s="527" t="str" cm="1">
        <f t="array" ref="J20">IFERROR(SUBSTITUTE(_xlfn.ARRAYTOTEXT(_xlfn._xlws.FILTER(G20:I20,G20:I20&lt;&gt;""))," ",""),"")</f>
        <v/>
      </c>
      <c r="K20" s="527" t="str">
        <f>IF('2. Artikeldata Utökad'!M19="Ja","Nordisk","")</f>
        <v/>
      </c>
      <c r="L20" s="527" t="str">
        <f>IF('2. Artikeldata Utökad'!N19="Ja","Miljoforpackad","")</f>
        <v/>
      </c>
      <c r="M20" s="527" t="str">
        <f t="shared" si="1"/>
        <v/>
      </c>
      <c r="N20" s="527" t="str">
        <f t="shared" si="0"/>
        <v/>
      </c>
      <c r="O20" s="527" t="str">
        <f t="shared" si="2"/>
        <v/>
      </c>
      <c r="P20" s="527" t="str">
        <f t="shared" si="3"/>
        <v/>
      </c>
      <c r="Q20" s="527" t="str">
        <f t="shared" si="4"/>
        <v/>
      </c>
      <c r="R20" s="527" t="str" cm="1">
        <f t="array" ref="R20">IFERROR(SUBSTITUTE(_xlfn.ARRAYTOTEXT(_xlfn._xlws.FILTER(K20:Q20,K20:Q20&lt;&gt;""))," ",""),"")</f>
        <v/>
      </c>
      <c r="S20" s="371"/>
      <c r="T20" s="83"/>
      <c r="U20" s="371" t="s">
        <v>35</v>
      </c>
      <c r="V20" s="372"/>
      <c r="W20" s="372"/>
      <c r="X20" s="372"/>
      <c r="Y20" s="372"/>
      <c r="Z20" s="372"/>
      <c r="AA20" s="372"/>
      <c r="AB20" s="372"/>
      <c r="AC20" s="372"/>
      <c r="AD20" s="372"/>
      <c r="AE20" s="372"/>
      <c r="AF20" s="372"/>
      <c r="AG20" s="372"/>
      <c r="AH20" s="371"/>
      <c r="AI20" s="372"/>
      <c r="AJ20" s="372"/>
      <c r="AK20" s="372" t="s">
        <v>36</v>
      </c>
      <c r="AL20" s="372"/>
      <c r="AM20" s="372"/>
      <c r="AN20" s="372"/>
      <c r="AO20" s="372"/>
      <c r="AP20" s="372"/>
      <c r="AQ20" s="511"/>
      <c r="AR20" s="399" t="s">
        <v>220</v>
      </c>
      <c r="AS20" s="84" t="s">
        <v>36</v>
      </c>
      <c r="AT20" s="84" t="s">
        <v>36</v>
      </c>
      <c r="AU20" s="513"/>
      <c r="AV20" s="646"/>
      <c r="AW20" s="84"/>
      <c r="AX20" s="84"/>
      <c r="AY20" s="84"/>
      <c r="AZ20" s="84"/>
      <c r="BA20" s="84"/>
      <c r="BB20" s="515"/>
      <c r="BC20" s="400" t="s">
        <v>220</v>
      </c>
      <c r="BD20" s="84" t="s">
        <v>36</v>
      </c>
    </row>
    <row r="21" spans="1:56" x14ac:dyDescent="0.25">
      <c r="A21" s="102">
        <v>16</v>
      </c>
      <c r="B21" s="524">
        <f>'APH KIC KIA PC'!D20</f>
        <v>0</v>
      </c>
      <c r="C21" s="524" t="str">
        <f>'APH KIC KIA PC'!I20</f>
        <v>Välj…</v>
      </c>
      <c r="D21" s="525" t="str">
        <f>IF('1. Artikeldata Grund'!$E20="","",'1. Artikeldata Grund'!$E20)</f>
        <v/>
      </c>
      <c r="E21" s="526" t="str">
        <f>IF('1. Artikeldata Grund'!D20="","",'1. Artikeldata Grund'!D20)</f>
        <v/>
      </c>
      <c r="F21" s="528" t="str">
        <f>'2. Artikeldata Utökad'!H20</f>
        <v xml:space="preserve">  Välj…</v>
      </c>
      <c r="G21" s="527" t="str" cm="1">
        <f t="array" ref="G21">_xlfn.IFS('2. Artikeldata Utökad'!J20="2  KRAV","KRAV",'2. Artikeldata Utökad'!J20="3  Astma- och Allergiförbundet","Astmaochallergiforbundet",'2. Artikeldata Utökad'!J20="4  Svanen","Svanen",'2. Artikeldata Utökad'!J20="5  GOTS","GOTS",'2. Artikeldata Utökad'!J20="6  Ekologiskt Jordbruk EU Ekologisk","Ekologisktjordbruk",'2. Artikeldata Utökad'!J20="7  ECO CERT Cosmos Organic","Ecocertcosmosorganic",'2. Artikeldata Utökad'!J20="8  Bra miljöval","Bramiljoval",'2. Artikeldata Utökad'!J20="9  Fairtrade","fairtrade",'2. Artikeldata Utökad'!J20="10 Natrue Organic","Natrueorganic",'2. Artikeldata Utökad'!J20="11 UTZ Certified","UTZ",'2. Artikeldata Utökad'!J20="15 Asthma Allergy Nordic","Asthmaallergynordic",'2. Artikeldata Utökad'!J20="16 FSC","FSC",'2. Artikeldata Utökad'!J20="17 Välvald (endast vid OTC)","choosewithheart",'2. Artikeldata Utökad'!J20="18 Rainforest Alliance","Rainforestalliance",'2. Artikeldata Utökad'!J20="19 Vegan Society","Vegansociety",'2. Artikeldata Utökad'!J20="20 Certified Vegan","Certifiedvegan",'2. Artikeldata Utökad'!J20="21 I'm Vegan","Imvegan",'2. Artikeldata Utökad'!J20="22 EU Ecolabel","EUEcolabel",'2. Artikeldata Utökad'!J20="23 Soil Association Cosmos Organic","Soilassociation",'2. Artikeldata Utökad'!J20="  Välj…","",'2. Artikeldata Utökad'!J20="0  Ingen symbol","",'2. Artikeldata Utökad'!J20="24 Cosmetique Bio Cosmos Organic","Cosmetiquebio",'2. Artikeldata Utökad'!J20="25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H21" s="527" t="str" cm="1">
        <f t="array" ref="H21">_xlfn.IFS('2. Artikeldata Utökad'!K20="2  KRAV","KRAV",'2. Artikeldata Utökad'!K20="3  Astma- och Allergiförbundet","Astmaochallergiforbundet",'2. Artikeldata Utökad'!K20="4  Svanen","Svanen",'2. Artikeldata Utökad'!K20="5  GOTS","GOTS",'2. Artikeldata Utökad'!K20="6  Ekologiskt Jordbruk EU Ekologisk","Ekologisktjordbruk",'2. Artikeldata Utökad'!K20="7  ECO CERT Cosmos Organic","Ecocertcosmosorganic",'2. Artikeldata Utökad'!K20="8  Bra miljöval","Bramiljoval",'2. Artikeldata Utökad'!K20="9  Fairtrade","fairtrade",'2. Artikeldata Utökad'!K20="10 Natrue Organic","Natrueorganic",'2. Artikeldata Utökad'!K20="11 UTZ Certified","UTZ",'2. Artikeldata Utökad'!K20="15 Asthma Allergy Nordic","Asthmaallergynordic",'2. Artikeldata Utökad'!K20="16 FSC","FSC",'2. Artikeldata Utökad'!K20="17 Välvald (endast vid OTC)","choosewithheart",'2. Artikeldata Utökad'!K20="18 Rainforest Alliance","Rainforestalliance",'2. Artikeldata Utökad'!K20="19 Vegan Society","Vegansociety",'2. Artikeldata Utökad'!K20="20 Certified Vegan","Certifiedvegan",'2. Artikeldata Utökad'!K20="21 I'm Vegan","Imvegan",'2. Artikeldata Utökad'!K20="22 EU Ecolabel","EUEcolabel",'2. Artikeldata Utökad'!K20="23 Soil Association Cosmos Organic","Soilassociation",'2. Artikeldata Utökad'!K20="  Välj…","",'2. Artikeldata Utökad'!K20="0  Ingen symbol","",'2. Artikeldata Utökad'!K20="24 Cosmetique Bio Cosmos Organic","Cosmetiquebio",'2. Artikeldata Utökad'!K20="25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I21" s="527" t="str" cm="1">
        <f t="array" ref="I21">_xlfn.IFS('2. Artikeldata Utökad'!L20="2  KRAV","KRAV",'2. Artikeldata Utökad'!L20="3  Astma- och Allergiförbundet","Astmaochallergiforbundet",'2. Artikeldata Utökad'!L20="4  Svanen","Svanen",'2. Artikeldata Utökad'!L20="5  GOTS","GOTS",'2. Artikeldata Utökad'!L20="6  Ekologiskt Jordbruk EU Ekologisk","Ekologisktjordbruk",'2. Artikeldata Utökad'!L20="7  ECO CERT Cosmos Organic","Ecocertcosmosorganic",'2. Artikeldata Utökad'!L20="8  Bra miljöval","Bramiljoval",'2. Artikeldata Utökad'!L20="9  Fairtrade","fairtrade",'2. Artikeldata Utökad'!L20="10 Natrue Organic","Natrueorganic",'2. Artikeldata Utökad'!L20="11 UTZ Certified","UTZ",'2. Artikeldata Utökad'!L20="15 Asthma Allergy Nordic","Asthmaallergynordic",'2. Artikeldata Utökad'!L20="16 FSC","FSC",'2. Artikeldata Utökad'!L20="17 Välvald (endast vid OTC)","choosewithheart",'2. Artikeldata Utökad'!L20="18 Rainforest Alliance","Rainforestalliance",'2. Artikeldata Utökad'!L20="19 Vegan Society","Vegansociety",'2. Artikeldata Utökad'!L20="20 Certified Vegan","Certifiedvegan",'2. Artikeldata Utökad'!L20="21 I'm Vegan","Imvegan",'2. Artikeldata Utökad'!L20="22 EU Ecolabel","EUEcolabel",'2. Artikeldata Utökad'!L20="23 Soil Association Cosmos Organic","Soilassociation",'2. Artikeldata Utökad'!L20="  Välj…","",'2. Artikeldata Utökad'!L20="0  Ingen symbol","",'2. Artikeldata Utökad'!L20="24 Cosmetique Bio Cosmos Organic","Cosmetiquebio",'2. Artikeldata Utökad'!L20="25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J21" s="527" t="str" cm="1">
        <f t="array" ref="J21">IFERROR(SUBSTITUTE(_xlfn.ARRAYTOTEXT(_xlfn._xlws.FILTER(G21:I21,G21:I21&lt;&gt;""))," ",""),"")</f>
        <v/>
      </c>
      <c r="K21" s="527" t="str">
        <f>IF('2. Artikeldata Utökad'!M20="Ja","Nordisk","")</f>
        <v/>
      </c>
      <c r="L21" s="527" t="str">
        <f>IF('2. Artikeldata Utökad'!N20="Ja","Miljoforpackad","")</f>
        <v/>
      </c>
      <c r="M21" s="527" t="str">
        <f t="shared" si="1"/>
        <v/>
      </c>
      <c r="N21" s="527" t="str">
        <f t="shared" si="0"/>
        <v/>
      </c>
      <c r="O21" s="527" t="str">
        <f t="shared" si="2"/>
        <v/>
      </c>
      <c r="P21" s="527" t="str">
        <f t="shared" si="3"/>
        <v/>
      </c>
      <c r="Q21" s="527" t="str">
        <f t="shared" si="4"/>
        <v/>
      </c>
      <c r="R21" s="527" t="str" cm="1">
        <f t="array" ref="R21">IFERROR(SUBSTITUTE(_xlfn.ARRAYTOTEXT(_xlfn._xlws.FILTER(K21:Q21,K21:Q21&lt;&gt;""))," ",""),"")</f>
        <v/>
      </c>
      <c r="S21" s="371"/>
      <c r="T21" s="83"/>
      <c r="U21" s="371" t="s">
        <v>35</v>
      </c>
      <c r="V21" s="372"/>
      <c r="W21" s="372"/>
      <c r="X21" s="372"/>
      <c r="Y21" s="372"/>
      <c r="Z21" s="372"/>
      <c r="AA21" s="372"/>
      <c r="AB21" s="372"/>
      <c r="AC21" s="372"/>
      <c r="AD21" s="372"/>
      <c r="AE21" s="372"/>
      <c r="AF21" s="372"/>
      <c r="AG21" s="372"/>
      <c r="AH21" s="371"/>
      <c r="AI21" s="372"/>
      <c r="AJ21" s="372"/>
      <c r="AK21" s="372" t="s">
        <v>36</v>
      </c>
      <c r="AL21" s="372"/>
      <c r="AM21" s="372"/>
      <c r="AN21" s="372"/>
      <c r="AO21" s="372"/>
      <c r="AP21" s="372"/>
      <c r="AQ21" s="511"/>
      <c r="AR21" s="399" t="s">
        <v>220</v>
      </c>
      <c r="AS21" s="84" t="s">
        <v>36</v>
      </c>
      <c r="AT21" s="84" t="s">
        <v>36</v>
      </c>
      <c r="AU21" s="513"/>
      <c r="AV21" s="646"/>
      <c r="AW21" s="84"/>
      <c r="AX21" s="84"/>
      <c r="AY21" s="84"/>
      <c r="AZ21" s="84"/>
      <c r="BA21" s="84"/>
      <c r="BB21" s="515"/>
      <c r="BC21" s="400" t="s">
        <v>220</v>
      </c>
      <c r="BD21" s="84" t="s">
        <v>36</v>
      </c>
    </row>
    <row r="22" spans="1:56" x14ac:dyDescent="0.25">
      <c r="A22" s="102">
        <v>17</v>
      </c>
      <c r="B22" s="524">
        <f>'APH KIC KIA PC'!D21</f>
        <v>0</v>
      </c>
      <c r="C22" s="524" t="str">
        <f>'APH KIC KIA PC'!I21</f>
        <v>Välj…</v>
      </c>
      <c r="D22" s="525" t="str">
        <f>IF('1. Artikeldata Grund'!$E21="","",'1. Artikeldata Grund'!$E21)</f>
        <v/>
      </c>
      <c r="E22" s="526" t="str">
        <f>IF('1. Artikeldata Grund'!D21="","",'1. Artikeldata Grund'!D21)</f>
        <v/>
      </c>
      <c r="F22" s="528" t="str">
        <f>'2. Artikeldata Utökad'!H21</f>
        <v xml:space="preserve">  Välj…</v>
      </c>
      <c r="G22" s="527" t="str" cm="1">
        <f t="array" ref="G22">_xlfn.IFS('2. Artikeldata Utökad'!J21="2  KRAV","KRAV",'2. Artikeldata Utökad'!J21="3  Astma- och Allergiförbundet","Astmaochallergiforbundet",'2. Artikeldata Utökad'!J21="4  Svanen","Svanen",'2. Artikeldata Utökad'!J21="5  GOTS","GOTS",'2. Artikeldata Utökad'!J21="6  Ekologiskt Jordbruk EU Ekologisk","Ekologisktjordbruk",'2. Artikeldata Utökad'!J21="7  ECO CERT Cosmos Organic","Ecocertcosmosorganic",'2. Artikeldata Utökad'!J21="8  Bra miljöval","Bramiljoval",'2. Artikeldata Utökad'!J21="9  Fairtrade","fairtrade",'2. Artikeldata Utökad'!J21="10 Natrue Organic","Natrueorganic",'2. Artikeldata Utökad'!J21="11 UTZ Certified","UTZ",'2. Artikeldata Utökad'!J21="15 Asthma Allergy Nordic","Asthmaallergynordic",'2. Artikeldata Utökad'!J21="16 FSC","FSC",'2. Artikeldata Utökad'!J21="17 Välvald (endast vid OTC)","choosewithheart",'2. Artikeldata Utökad'!J21="18 Rainforest Alliance","Rainforestalliance",'2. Artikeldata Utökad'!J21="19 Vegan Society","Vegansociety",'2. Artikeldata Utökad'!J21="20 Certified Vegan","Certifiedvegan",'2. Artikeldata Utökad'!J21="21 I'm Vegan","Imvegan",'2. Artikeldata Utökad'!J21="22 EU Ecolabel","EUEcolabel",'2. Artikeldata Utökad'!J21="23 Soil Association Cosmos Organic","Soilassociation",'2. Artikeldata Utökad'!J21="  Välj…","",'2. Artikeldata Utökad'!J21="0  Ingen symbol","",'2. Artikeldata Utökad'!J21="24 Cosmetique Bio Cosmos Organic","Cosmetiquebio",'2. Artikeldata Utökad'!J21="25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H22" s="527" t="str" cm="1">
        <f t="array" ref="H22">_xlfn.IFS('2. Artikeldata Utökad'!K21="2  KRAV","KRAV",'2. Artikeldata Utökad'!K21="3  Astma- och Allergiförbundet","Astmaochallergiforbundet",'2. Artikeldata Utökad'!K21="4  Svanen","Svanen",'2. Artikeldata Utökad'!K21="5  GOTS","GOTS",'2. Artikeldata Utökad'!K21="6  Ekologiskt Jordbruk EU Ekologisk","Ekologisktjordbruk",'2. Artikeldata Utökad'!K21="7  ECO CERT Cosmos Organic","Ecocertcosmosorganic",'2. Artikeldata Utökad'!K21="8  Bra miljöval","Bramiljoval",'2. Artikeldata Utökad'!K21="9  Fairtrade","fairtrade",'2. Artikeldata Utökad'!K21="10 Natrue Organic","Natrueorganic",'2. Artikeldata Utökad'!K21="11 UTZ Certified","UTZ",'2. Artikeldata Utökad'!K21="15 Asthma Allergy Nordic","Asthmaallergynordic",'2. Artikeldata Utökad'!K21="16 FSC","FSC",'2. Artikeldata Utökad'!K21="17 Välvald (endast vid OTC)","choosewithheart",'2. Artikeldata Utökad'!K21="18 Rainforest Alliance","Rainforestalliance",'2. Artikeldata Utökad'!K21="19 Vegan Society","Vegansociety",'2. Artikeldata Utökad'!K21="20 Certified Vegan","Certifiedvegan",'2. Artikeldata Utökad'!K21="21 I'm Vegan","Imvegan",'2. Artikeldata Utökad'!K21="22 EU Ecolabel","EUEcolabel",'2. Artikeldata Utökad'!K21="23 Soil Association Cosmos Organic","Soilassociation",'2. Artikeldata Utökad'!K21="  Välj…","",'2. Artikeldata Utökad'!K21="0  Ingen symbol","",'2. Artikeldata Utökad'!K21="24 Cosmetique Bio Cosmos Organic","Cosmetiquebio",'2. Artikeldata Utökad'!K21="25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I22" s="527" t="str" cm="1">
        <f t="array" ref="I22">_xlfn.IFS('2. Artikeldata Utökad'!L21="2  KRAV","KRAV",'2. Artikeldata Utökad'!L21="3  Astma- och Allergiförbundet","Astmaochallergiforbundet",'2. Artikeldata Utökad'!L21="4  Svanen","Svanen",'2. Artikeldata Utökad'!L21="5  GOTS","GOTS",'2. Artikeldata Utökad'!L21="6  Ekologiskt Jordbruk EU Ekologisk","Ekologisktjordbruk",'2. Artikeldata Utökad'!L21="7  ECO CERT Cosmos Organic","Ecocertcosmosorganic",'2. Artikeldata Utökad'!L21="8  Bra miljöval","Bramiljoval",'2. Artikeldata Utökad'!L21="9  Fairtrade","fairtrade",'2. Artikeldata Utökad'!L21="10 Natrue Organic","Natrueorganic",'2. Artikeldata Utökad'!L21="11 UTZ Certified","UTZ",'2. Artikeldata Utökad'!L21="15 Asthma Allergy Nordic","Asthmaallergynordic",'2. Artikeldata Utökad'!L21="16 FSC","FSC",'2. Artikeldata Utökad'!L21="17 Välvald (endast vid OTC)","choosewithheart",'2. Artikeldata Utökad'!L21="18 Rainforest Alliance","Rainforestalliance",'2. Artikeldata Utökad'!L21="19 Vegan Society","Vegansociety",'2. Artikeldata Utökad'!L21="20 Certified Vegan","Certifiedvegan",'2. Artikeldata Utökad'!L21="21 I'm Vegan","Imvegan",'2. Artikeldata Utökad'!L21="22 EU Ecolabel","EUEcolabel",'2. Artikeldata Utökad'!L21="23 Soil Association Cosmos Organic","Soilassociation",'2. Artikeldata Utökad'!L21="  Välj…","",'2. Artikeldata Utökad'!L21="0  Ingen symbol","",'2. Artikeldata Utökad'!L21="24 Cosmetique Bio Cosmos Organic","Cosmetiquebio",'2. Artikeldata Utökad'!L21="25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J22" s="527" t="str" cm="1">
        <f t="array" ref="J22">IFERROR(SUBSTITUTE(_xlfn.ARRAYTOTEXT(_xlfn._xlws.FILTER(G22:I22,G22:I22&lt;&gt;""))," ",""),"")</f>
        <v/>
      </c>
      <c r="K22" s="527" t="str">
        <f>IF('2. Artikeldata Utökad'!M21="Ja","Nordisk","")</f>
        <v/>
      </c>
      <c r="L22" s="527" t="str">
        <f>IF('2. Artikeldata Utökad'!N21="Ja","Miljoforpackad","")</f>
        <v/>
      </c>
      <c r="M22" s="527" t="str">
        <f t="shared" si="1"/>
        <v/>
      </c>
      <c r="N22" s="527" t="str">
        <f t="shared" si="0"/>
        <v/>
      </c>
      <c r="O22" s="527" t="str">
        <f t="shared" si="2"/>
        <v/>
      </c>
      <c r="P22" s="527" t="str">
        <f t="shared" si="3"/>
        <v/>
      </c>
      <c r="Q22" s="527" t="str">
        <f t="shared" si="4"/>
        <v/>
      </c>
      <c r="R22" s="527" t="str" cm="1">
        <f t="array" ref="R22">IFERROR(SUBSTITUTE(_xlfn.ARRAYTOTEXT(_xlfn._xlws.FILTER(K22:Q22,K22:Q22&lt;&gt;""))," ",""),"")</f>
        <v/>
      </c>
      <c r="S22" s="371"/>
      <c r="T22" s="83"/>
      <c r="U22" s="371" t="s">
        <v>35</v>
      </c>
      <c r="V22" s="372"/>
      <c r="W22" s="372"/>
      <c r="X22" s="372"/>
      <c r="Y22" s="372"/>
      <c r="Z22" s="372"/>
      <c r="AA22" s="372"/>
      <c r="AB22" s="372"/>
      <c r="AC22" s="372"/>
      <c r="AD22" s="372"/>
      <c r="AE22" s="372"/>
      <c r="AF22" s="372"/>
      <c r="AG22" s="372"/>
      <c r="AH22" s="371"/>
      <c r="AI22" s="372"/>
      <c r="AJ22" s="372"/>
      <c r="AK22" s="372" t="s">
        <v>36</v>
      </c>
      <c r="AL22" s="372"/>
      <c r="AM22" s="372"/>
      <c r="AN22" s="372"/>
      <c r="AO22" s="372"/>
      <c r="AP22" s="372"/>
      <c r="AQ22" s="511"/>
      <c r="AR22" s="399" t="s">
        <v>220</v>
      </c>
      <c r="AS22" s="84" t="s">
        <v>36</v>
      </c>
      <c r="AT22" s="84" t="s">
        <v>36</v>
      </c>
      <c r="AU22" s="513"/>
      <c r="AV22" s="646"/>
      <c r="AW22" s="84"/>
      <c r="AX22" s="84"/>
      <c r="AY22" s="84"/>
      <c r="AZ22" s="84"/>
      <c r="BA22" s="84"/>
      <c r="BB22" s="515"/>
      <c r="BC22" s="400" t="s">
        <v>220</v>
      </c>
      <c r="BD22" s="84" t="s">
        <v>36</v>
      </c>
    </row>
    <row r="23" spans="1:56" x14ac:dyDescent="0.25">
      <c r="A23" s="102">
        <v>18</v>
      </c>
      <c r="B23" s="524">
        <f>'APH KIC KIA PC'!D22</f>
        <v>0</v>
      </c>
      <c r="C23" s="524" t="str">
        <f>'APH KIC KIA PC'!I22</f>
        <v>Välj…</v>
      </c>
      <c r="D23" s="525" t="str">
        <f>IF('1. Artikeldata Grund'!$E22="","",'1. Artikeldata Grund'!$E22)</f>
        <v/>
      </c>
      <c r="E23" s="526" t="str">
        <f>IF('1. Artikeldata Grund'!D22="","",'1. Artikeldata Grund'!D22)</f>
        <v/>
      </c>
      <c r="F23" s="528" t="str">
        <f>'2. Artikeldata Utökad'!H22</f>
        <v xml:space="preserve">  Välj…</v>
      </c>
      <c r="G23" s="527" t="str" cm="1">
        <f t="array" ref="G23">_xlfn.IFS('2. Artikeldata Utökad'!J22="2  KRAV","KRAV",'2. Artikeldata Utökad'!J22="3  Astma- och Allergiförbundet","Astmaochallergiforbundet",'2. Artikeldata Utökad'!J22="4  Svanen","Svanen",'2. Artikeldata Utökad'!J22="5  GOTS","GOTS",'2. Artikeldata Utökad'!J22="6  Ekologiskt Jordbruk EU Ekologisk","Ekologisktjordbruk",'2. Artikeldata Utökad'!J22="7  ECO CERT Cosmos Organic","Ecocertcosmosorganic",'2. Artikeldata Utökad'!J22="8  Bra miljöval","Bramiljoval",'2. Artikeldata Utökad'!J22="9  Fairtrade","fairtrade",'2. Artikeldata Utökad'!J22="10 Natrue Organic","Natrueorganic",'2. Artikeldata Utökad'!J22="11 UTZ Certified","UTZ",'2. Artikeldata Utökad'!J22="15 Asthma Allergy Nordic","Asthmaallergynordic",'2. Artikeldata Utökad'!J22="16 FSC","FSC",'2. Artikeldata Utökad'!J22="17 Välvald (endast vid OTC)","choosewithheart",'2. Artikeldata Utökad'!J22="18 Rainforest Alliance","Rainforestalliance",'2. Artikeldata Utökad'!J22="19 Vegan Society","Vegansociety",'2. Artikeldata Utökad'!J22="20 Certified Vegan","Certifiedvegan",'2. Artikeldata Utökad'!J22="21 I'm Vegan","Imvegan",'2. Artikeldata Utökad'!J22="22 EU Ecolabel","EUEcolabel",'2. Artikeldata Utökad'!J22="23 Soil Association Cosmos Organic","Soilassociation",'2. Artikeldata Utökad'!J22="  Välj…","",'2. Artikeldata Utökad'!J22="0  Ingen symbol","",'2. Artikeldata Utökad'!J22="24 Cosmetique Bio Cosmos Organic","Cosmetiquebio",'2. Artikeldata Utökad'!J22="25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H23" s="527" t="str" cm="1">
        <f t="array" ref="H23">_xlfn.IFS('2. Artikeldata Utökad'!K22="2  KRAV","KRAV",'2. Artikeldata Utökad'!K22="3  Astma- och Allergiförbundet","Astmaochallergiforbundet",'2. Artikeldata Utökad'!K22="4  Svanen","Svanen",'2. Artikeldata Utökad'!K22="5  GOTS","GOTS",'2. Artikeldata Utökad'!K22="6  Ekologiskt Jordbruk EU Ekologisk","Ekologisktjordbruk",'2. Artikeldata Utökad'!K22="7  ECO CERT Cosmos Organic","Ecocertcosmosorganic",'2. Artikeldata Utökad'!K22="8  Bra miljöval","Bramiljoval",'2. Artikeldata Utökad'!K22="9  Fairtrade","fairtrade",'2. Artikeldata Utökad'!K22="10 Natrue Organic","Natrueorganic",'2. Artikeldata Utökad'!K22="11 UTZ Certified","UTZ",'2. Artikeldata Utökad'!K22="15 Asthma Allergy Nordic","Asthmaallergynordic",'2. Artikeldata Utökad'!K22="16 FSC","FSC",'2. Artikeldata Utökad'!K22="17 Välvald (endast vid OTC)","choosewithheart",'2. Artikeldata Utökad'!K22="18 Rainforest Alliance","Rainforestalliance",'2. Artikeldata Utökad'!K22="19 Vegan Society","Vegansociety",'2. Artikeldata Utökad'!K22="20 Certified Vegan","Certifiedvegan",'2. Artikeldata Utökad'!K22="21 I'm Vegan","Imvegan",'2. Artikeldata Utökad'!K22="22 EU Ecolabel","EUEcolabel",'2. Artikeldata Utökad'!K22="23 Soil Association Cosmos Organic","Soilassociation",'2. Artikeldata Utökad'!K22="  Välj…","",'2. Artikeldata Utökad'!K22="0  Ingen symbol","",'2. Artikeldata Utökad'!K22="24 Cosmetique Bio Cosmos Organic","Cosmetiquebio",'2. Artikeldata Utökad'!K22="25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I23" s="527" t="str" cm="1">
        <f t="array" ref="I23">_xlfn.IFS('2. Artikeldata Utökad'!L22="2  KRAV","KRAV",'2. Artikeldata Utökad'!L22="3  Astma- och Allergiförbundet","Astmaochallergiforbundet",'2. Artikeldata Utökad'!L22="4  Svanen","Svanen",'2. Artikeldata Utökad'!L22="5  GOTS","GOTS",'2. Artikeldata Utökad'!L22="6  Ekologiskt Jordbruk EU Ekologisk","Ekologisktjordbruk",'2. Artikeldata Utökad'!L22="7  ECO CERT Cosmos Organic","Ecocertcosmosorganic",'2. Artikeldata Utökad'!L22="8  Bra miljöval","Bramiljoval",'2. Artikeldata Utökad'!L22="9  Fairtrade","fairtrade",'2. Artikeldata Utökad'!L22="10 Natrue Organic","Natrueorganic",'2. Artikeldata Utökad'!L22="11 UTZ Certified","UTZ",'2. Artikeldata Utökad'!L22="15 Asthma Allergy Nordic","Asthmaallergynordic",'2. Artikeldata Utökad'!L22="16 FSC","FSC",'2. Artikeldata Utökad'!L22="17 Välvald (endast vid OTC)","choosewithheart",'2. Artikeldata Utökad'!L22="18 Rainforest Alliance","Rainforestalliance",'2. Artikeldata Utökad'!L22="19 Vegan Society","Vegansociety",'2. Artikeldata Utökad'!L22="20 Certified Vegan","Certifiedvegan",'2. Artikeldata Utökad'!L22="21 I'm Vegan","Imvegan",'2. Artikeldata Utökad'!L22="22 EU Ecolabel","EUEcolabel",'2. Artikeldata Utökad'!L22="23 Soil Association Cosmos Organic","Soilassociation",'2. Artikeldata Utökad'!L22="  Välj…","",'2. Artikeldata Utökad'!L22="0  Ingen symbol","",'2. Artikeldata Utökad'!L22="24 Cosmetique Bio Cosmos Organic","Cosmetiquebio",'2. Artikeldata Utökad'!L22="25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J23" s="527" t="str" cm="1">
        <f t="array" ref="J23">IFERROR(SUBSTITUTE(_xlfn.ARRAYTOTEXT(_xlfn._xlws.FILTER(G23:I23,G23:I23&lt;&gt;""))," ",""),"")</f>
        <v/>
      </c>
      <c r="K23" s="527" t="str">
        <f>IF('2. Artikeldata Utökad'!M22="Ja","Nordisk","")</f>
        <v/>
      </c>
      <c r="L23" s="527" t="str">
        <f>IF('2. Artikeldata Utökad'!N22="Ja","Miljoforpackad","")</f>
        <v/>
      </c>
      <c r="M23" s="527" t="str">
        <f t="shared" si="1"/>
        <v/>
      </c>
      <c r="N23" s="527" t="str">
        <f t="shared" si="0"/>
        <v/>
      </c>
      <c r="O23" s="527" t="str">
        <f t="shared" si="2"/>
        <v/>
      </c>
      <c r="P23" s="527" t="str">
        <f t="shared" si="3"/>
        <v/>
      </c>
      <c r="Q23" s="527" t="str">
        <f t="shared" si="4"/>
        <v/>
      </c>
      <c r="R23" s="527" t="str" cm="1">
        <f t="array" ref="R23">IFERROR(SUBSTITUTE(_xlfn.ARRAYTOTEXT(_xlfn._xlws.FILTER(K23:Q23,K23:Q23&lt;&gt;""))," ",""),"")</f>
        <v/>
      </c>
      <c r="S23" s="371"/>
      <c r="T23" s="83"/>
      <c r="U23" s="371" t="s">
        <v>35</v>
      </c>
      <c r="V23" s="372"/>
      <c r="W23" s="372"/>
      <c r="X23" s="372"/>
      <c r="Y23" s="372"/>
      <c r="Z23" s="372"/>
      <c r="AA23" s="372"/>
      <c r="AB23" s="372"/>
      <c r="AC23" s="372"/>
      <c r="AD23" s="372"/>
      <c r="AE23" s="372"/>
      <c r="AF23" s="372"/>
      <c r="AG23" s="372"/>
      <c r="AH23" s="371"/>
      <c r="AI23" s="372"/>
      <c r="AJ23" s="372"/>
      <c r="AK23" s="372" t="s">
        <v>36</v>
      </c>
      <c r="AL23" s="372"/>
      <c r="AM23" s="372"/>
      <c r="AN23" s="372"/>
      <c r="AO23" s="372"/>
      <c r="AP23" s="372"/>
      <c r="AQ23" s="511"/>
      <c r="AR23" s="399" t="s">
        <v>220</v>
      </c>
      <c r="AS23" s="84" t="s">
        <v>36</v>
      </c>
      <c r="AT23" s="84" t="s">
        <v>36</v>
      </c>
      <c r="AU23" s="513"/>
      <c r="AV23" s="646"/>
      <c r="AW23" s="84"/>
      <c r="AX23" s="84"/>
      <c r="AY23" s="84"/>
      <c r="AZ23" s="84"/>
      <c r="BA23" s="84"/>
      <c r="BB23" s="515"/>
      <c r="BC23" s="400" t="s">
        <v>220</v>
      </c>
      <c r="BD23" s="84" t="s">
        <v>36</v>
      </c>
    </row>
    <row r="24" spans="1:56" x14ac:dyDescent="0.25">
      <c r="A24" s="102">
        <v>19</v>
      </c>
      <c r="B24" s="524">
        <f>'APH KIC KIA PC'!D23</f>
        <v>0</v>
      </c>
      <c r="C24" s="524" t="str">
        <f>'APH KIC KIA PC'!I23</f>
        <v>Välj…</v>
      </c>
      <c r="D24" s="525" t="str">
        <f>IF('1. Artikeldata Grund'!$E23="","",'1. Artikeldata Grund'!$E23)</f>
        <v/>
      </c>
      <c r="E24" s="526" t="str">
        <f>IF('1. Artikeldata Grund'!D23="","",'1. Artikeldata Grund'!D23)</f>
        <v/>
      </c>
      <c r="F24" s="528" t="str">
        <f>'2. Artikeldata Utökad'!H23</f>
        <v xml:space="preserve">  Välj…</v>
      </c>
      <c r="G24" s="527" t="str" cm="1">
        <f t="array" ref="G24">_xlfn.IFS('2. Artikeldata Utökad'!J23="2  KRAV","KRAV",'2. Artikeldata Utökad'!J23="3  Astma- och Allergiförbundet","Astmaochallergiforbundet",'2. Artikeldata Utökad'!J23="4  Svanen","Svanen",'2. Artikeldata Utökad'!J23="5  GOTS","GOTS",'2. Artikeldata Utökad'!J23="6  Ekologiskt Jordbruk EU Ekologisk","Ekologisktjordbruk",'2. Artikeldata Utökad'!J23="7  ECO CERT Cosmos Organic","Ecocertcosmosorganic",'2. Artikeldata Utökad'!J23="8  Bra miljöval","Bramiljoval",'2. Artikeldata Utökad'!J23="9  Fairtrade","fairtrade",'2. Artikeldata Utökad'!J23="10 Natrue Organic","Natrueorganic",'2. Artikeldata Utökad'!J23="11 UTZ Certified","UTZ",'2. Artikeldata Utökad'!J23="15 Asthma Allergy Nordic","Asthmaallergynordic",'2. Artikeldata Utökad'!J23="16 FSC","FSC",'2. Artikeldata Utökad'!J23="17 Välvald (endast vid OTC)","choosewithheart",'2. Artikeldata Utökad'!J23="18 Rainforest Alliance","Rainforestalliance",'2. Artikeldata Utökad'!J23="19 Vegan Society","Vegansociety",'2. Artikeldata Utökad'!J23="20 Certified Vegan","Certifiedvegan",'2. Artikeldata Utökad'!J23="21 I'm Vegan","Imvegan",'2. Artikeldata Utökad'!J23="22 EU Ecolabel","EUEcolabel",'2. Artikeldata Utökad'!J23="23 Soil Association Cosmos Organic","Soilassociation",'2. Artikeldata Utökad'!J23="  Välj…","",'2. Artikeldata Utökad'!J23="0  Ingen symbol","",'2. Artikeldata Utökad'!J23="24 Cosmetique Bio Cosmos Organic","Cosmetiquebio",'2. Artikeldata Utökad'!J23="25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H24" s="527" t="str" cm="1">
        <f t="array" ref="H24">_xlfn.IFS('2. Artikeldata Utökad'!K23="2  KRAV","KRAV",'2. Artikeldata Utökad'!K23="3  Astma- och Allergiförbundet","Astmaochallergiforbundet",'2. Artikeldata Utökad'!K23="4  Svanen","Svanen",'2. Artikeldata Utökad'!K23="5  GOTS","GOTS",'2. Artikeldata Utökad'!K23="6  Ekologiskt Jordbruk EU Ekologisk","Ekologisktjordbruk",'2. Artikeldata Utökad'!K23="7  ECO CERT Cosmos Organic","Ecocertcosmosorganic",'2. Artikeldata Utökad'!K23="8  Bra miljöval","Bramiljoval",'2. Artikeldata Utökad'!K23="9  Fairtrade","fairtrade",'2. Artikeldata Utökad'!K23="10 Natrue Organic","Natrueorganic",'2. Artikeldata Utökad'!K23="11 UTZ Certified","UTZ",'2. Artikeldata Utökad'!K23="15 Asthma Allergy Nordic","Asthmaallergynordic",'2. Artikeldata Utökad'!K23="16 FSC","FSC",'2. Artikeldata Utökad'!K23="17 Välvald (endast vid OTC)","choosewithheart",'2. Artikeldata Utökad'!K23="18 Rainforest Alliance","Rainforestalliance",'2. Artikeldata Utökad'!K23="19 Vegan Society","Vegansociety",'2. Artikeldata Utökad'!K23="20 Certified Vegan","Certifiedvegan",'2. Artikeldata Utökad'!K23="21 I'm Vegan","Imvegan",'2. Artikeldata Utökad'!K23="22 EU Ecolabel","EUEcolabel",'2. Artikeldata Utökad'!K23="23 Soil Association Cosmos Organic","Soilassociation",'2. Artikeldata Utökad'!K23="  Välj…","",'2. Artikeldata Utökad'!K23="0  Ingen symbol","",'2. Artikeldata Utökad'!K23="24 Cosmetique Bio Cosmos Organic","Cosmetiquebio",'2. Artikeldata Utökad'!K23="25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I24" s="527" t="str" cm="1">
        <f t="array" ref="I24">_xlfn.IFS('2. Artikeldata Utökad'!L23="2  KRAV","KRAV",'2. Artikeldata Utökad'!L23="3  Astma- och Allergiförbundet","Astmaochallergiforbundet",'2. Artikeldata Utökad'!L23="4  Svanen","Svanen",'2. Artikeldata Utökad'!L23="5  GOTS","GOTS",'2. Artikeldata Utökad'!L23="6  Ekologiskt Jordbruk EU Ekologisk","Ekologisktjordbruk",'2. Artikeldata Utökad'!L23="7  ECO CERT Cosmos Organic","Ecocertcosmosorganic",'2. Artikeldata Utökad'!L23="8  Bra miljöval","Bramiljoval",'2. Artikeldata Utökad'!L23="9  Fairtrade","fairtrade",'2. Artikeldata Utökad'!L23="10 Natrue Organic","Natrueorganic",'2. Artikeldata Utökad'!L23="11 UTZ Certified","UTZ",'2. Artikeldata Utökad'!L23="15 Asthma Allergy Nordic","Asthmaallergynordic",'2. Artikeldata Utökad'!L23="16 FSC","FSC",'2. Artikeldata Utökad'!L23="17 Välvald (endast vid OTC)","choosewithheart",'2. Artikeldata Utökad'!L23="18 Rainforest Alliance","Rainforestalliance",'2. Artikeldata Utökad'!L23="19 Vegan Society","Vegansociety",'2. Artikeldata Utökad'!L23="20 Certified Vegan","Certifiedvegan",'2. Artikeldata Utökad'!L23="21 I'm Vegan","Imvegan",'2. Artikeldata Utökad'!L23="22 EU Ecolabel","EUEcolabel",'2. Artikeldata Utökad'!L23="23 Soil Association Cosmos Organic","Soilassociation",'2. Artikeldata Utökad'!L23="  Välj…","",'2. Artikeldata Utökad'!L23="0  Ingen symbol","",'2. Artikeldata Utökad'!L23="24 Cosmetique Bio Cosmos Organic","Cosmetiquebio",'2. Artikeldata Utökad'!L23="25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J24" s="527" t="str" cm="1">
        <f t="array" ref="J24">IFERROR(SUBSTITUTE(_xlfn.ARRAYTOTEXT(_xlfn._xlws.FILTER(G24:I24,G24:I24&lt;&gt;""))," ",""),"")</f>
        <v/>
      </c>
      <c r="K24" s="527" t="str">
        <f>IF('2. Artikeldata Utökad'!M23="Ja","Nordisk","")</f>
        <v/>
      </c>
      <c r="L24" s="527" t="str">
        <f>IF('2. Artikeldata Utökad'!N23="Ja","Miljoforpackad","")</f>
        <v/>
      </c>
      <c r="M24" s="527" t="str">
        <f t="shared" si="1"/>
        <v/>
      </c>
      <c r="N24" s="527" t="str">
        <f t="shared" si="0"/>
        <v/>
      </c>
      <c r="O24" s="527" t="str">
        <f t="shared" si="2"/>
        <v/>
      </c>
      <c r="P24" s="527" t="str">
        <f t="shared" si="3"/>
        <v/>
      </c>
      <c r="Q24" s="527" t="str">
        <f t="shared" si="4"/>
        <v/>
      </c>
      <c r="R24" s="527" t="str" cm="1">
        <f t="array" ref="R24">IFERROR(SUBSTITUTE(_xlfn.ARRAYTOTEXT(_xlfn._xlws.FILTER(K24:Q24,K24:Q24&lt;&gt;""))," ",""),"")</f>
        <v/>
      </c>
      <c r="S24" s="371"/>
      <c r="T24" s="83"/>
      <c r="U24" s="371" t="s">
        <v>35</v>
      </c>
      <c r="V24" s="372"/>
      <c r="W24" s="372"/>
      <c r="X24" s="372"/>
      <c r="Y24" s="372"/>
      <c r="Z24" s="372"/>
      <c r="AA24" s="372"/>
      <c r="AB24" s="372"/>
      <c r="AC24" s="372"/>
      <c r="AD24" s="372"/>
      <c r="AE24" s="372"/>
      <c r="AF24" s="372"/>
      <c r="AG24" s="372"/>
      <c r="AH24" s="371"/>
      <c r="AI24" s="372"/>
      <c r="AJ24" s="372"/>
      <c r="AK24" s="372" t="s">
        <v>36</v>
      </c>
      <c r="AL24" s="372"/>
      <c r="AM24" s="372"/>
      <c r="AN24" s="372"/>
      <c r="AO24" s="372"/>
      <c r="AP24" s="372"/>
      <c r="AQ24" s="511"/>
      <c r="AR24" s="399" t="s">
        <v>220</v>
      </c>
      <c r="AS24" s="84" t="s">
        <v>36</v>
      </c>
      <c r="AT24" s="84" t="s">
        <v>36</v>
      </c>
      <c r="AU24" s="513"/>
      <c r="AV24" s="646"/>
      <c r="AW24" s="84"/>
      <c r="AX24" s="84"/>
      <c r="AY24" s="84"/>
      <c r="AZ24" s="84"/>
      <c r="BA24" s="84"/>
      <c r="BB24" s="515"/>
      <c r="BC24" s="400" t="s">
        <v>220</v>
      </c>
      <c r="BD24" s="84" t="s">
        <v>36</v>
      </c>
    </row>
    <row r="25" spans="1:56" x14ac:dyDescent="0.25">
      <c r="A25" s="102">
        <v>20</v>
      </c>
      <c r="B25" s="524">
        <f>'APH KIC KIA PC'!D24</f>
        <v>0</v>
      </c>
      <c r="C25" s="524" t="str">
        <f>'APH KIC KIA PC'!I24</f>
        <v>Välj…</v>
      </c>
      <c r="D25" s="525" t="str">
        <f>IF('1. Artikeldata Grund'!$E24="","",'1. Artikeldata Grund'!$E24)</f>
        <v/>
      </c>
      <c r="E25" s="526" t="str">
        <f>IF('1. Artikeldata Grund'!D24="","",'1. Artikeldata Grund'!D24)</f>
        <v/>
      </c>
      <c r="F25" s="528" t="str">
        <f>'2. Artikeldata Utökad'!H24</f>
        <v xml:space="preserve">  Välj…</v>
      </c>
      <c r="G25" s="527" t="str" cm="1">
        <f t="array" ref="G25">_xlfn.IFS('2. Artikeldata Utökad'!J24="2  KRAV","KRAV",'2. Artikeldata Utökad'!J24="3  Astma- och Allergiförbundet","Astmaochallergiforbundet",'2. Artikeldata Utökad'!J24="4  Svanen","Svanen",'2. Artikeldata Utökad'!J24="5  GOTS","GOTS",'2. Artikeldata Utökad'!J24="6  Ekologiskt Jordbruk EU Ekologisk","Ekologisktjordbruk",'2. Artikeldata Utökad'!J24="7  ECO CERT Cosmos Organic","Ecocertcosmosorganic",'2. Artikeldata Utökad'!J24="8  Bra miljöval","Bramiljoval",'2. Artikeldata Utökad'!J24="9  Fairtrade","fairtrade",'2. Artikeldata Utökad'!J24="10 Natrue Organic","Natrueorganic",'2. Artikeldata Utökad'!J24="11 UTZ Certified","UTZ",'2. Artikeldata Utökad'!J24="15 Asthma Allergy Nordic","Asthmaallergynordic",'2. Artikeldata Utökad'!J24="16 FSC","FSC",'2. Artikeldata Utökad'!J24="17 Välvald (endast vid OTC)","choosewithheart",'2. Artikeldata Utökad'!J24="18 Rainforest Alliance","Rainforestalliance",'2. Artikeldata Utökad'!J24="19 Vegan Society","Vegansociety",'2. Artikeldata Utökad'!J24="20 Certified Vegan","Certifiedvegan",'2. Artikeldata Utökad'!J24="21 I'm Vegan","Imvegan",'2. Artikeldata Utökad'!J24="22 EU Ecolabel","EUEcolabel",'2. Artikeldata Utökad'!J24="23 Soil Association Cosmos Organic","Soilassociation",'2. Artikeldata Utökad'!J24="  Välj…","",'2. Artikeldata Utökad'!J24="0  Ingen symbol","",'2. Artikeldata Utökad'!J24="24 Cosmetique Bio Cosmos Organic","Cosmetiquebio",'2. Artikeldata Utökad'!J24="25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H25" s="527" t="str" cm="1">
        <f t="array" ref="H25">_xlfn.IFS('2. Artikeldata Utökad'!K24="2  KRAV","KRAV",'2. Artikeldata Utökad'!K24="3  Astma- och Allergiförbundet","Astmaochallergiforbundet",'2. Artikeldata Utökad'!K24="4  Svanen","Svanen",'2. Artikeldata Utökad'!K24="5  GOTS","GOTS",'2. Artikeldata Utökad'!K24="6  Ekologiskt Jordbruk EU Ekologisk","Ekologisktjordbruk",'2. Artikeldata Utökad'!K24="7  ECO CERT Cosmos Organic","Ecocertcosmosorganic",'2. Artikeldata Utökad'!K24="8  Bra miljöval","Bramiljoval",'2. Artikeldata Utökad'!K24="9  Fairtrade","fairtrade",'2. Artikeldata Utökad'!K24="10 Natrue Organic","Natrueorganic",'2. Artikeldata Utökad'!K24="11 UTZ Certified","UTZ",'2. Artikeldata Utökad'!K24="15 Asthma Allergy Nordic","Asthmaallergynordic",'2. Artikeldata Utökad'!K24="16 FSC","FSC",'2. Artikeldata Utökad'!K24="17 Välvald (endast vid OTC)","choosewithheart",'2. Artikeldata Utökad'!K24="18 Rainforest Alliance","Rainforestalliance",'2. Artikeldata Utökad'!K24="19 Vegan Society","Vegansociety",'2. Artikeldata Utökad'!K24="20 Certified Vegan","Certifiedvegan",'2. Artikeldata Utökad'!K24="21 I'm Vegan","Imvegan",'2. Artikeldata Utökad'!K24="22 EU Ecolabel","EUEcolabel",'2. Artikeldata Utökad'!K24="23 Soil Association Cosmos Organic","Soilassociation",'2. Artikeldata Utökad'!K24="  Välj…","",'2. Artikeldata Utökad'!K24="0  Ingen symbol","",'2. Artikeldata Utökad'!K24="24 Cosmetique Bio Cosmos Organic","Cosmetiquebio",'2. Artikeldata Utökad'!K24="25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I25" s="527" t="str" cm="1">
        <f t="array" ref="I25">_xlfn.IFS('2. Artikeldata Utökad'!L24="2  KRAV","KRAV",'2. Artikeldata Utökad'!L24="3  Astma- och Allergiförbundet","Astmaochallergiforbundet",'2. Artikeldata Utökad'!L24="4  Svanen","Svanen",'2. Artikeldata Utökad'!L24="5  GOTS","GOTS",'2. Artikeldata Utökad'!L24="6  Ekologiskt Jordbruk EU Ekologisk","Ekologisktjordbruk",'2. Artikeldata Utökad'!L24="7  ECO CERT Cosmos Organic","Ecocertcosmosorganic",'2. Artikeldata Utökad'!L24="8  Bra miljöval","Bramiljoval",'2. Artikeldata Utökad'!L24="9  Fairtrade","fairtrade",'2. Artikeldata Utökad'!L24="10 Natrue Organic","Natrueorganic",'2. Artikeldata Utökad'!L24="11 UTZ Certified","UTZ",'2. Artikeldata Utökad'!L24="15 Asthma Allergy Nordic","Asthmaallergynordic",'2. Artikeldata Utökad'!L24="16 FSC","FSC",'2. Artikeldata Utökad'!L24="17 Välvald (endast vid OTC)","choosewithheart",'2. Artikeldata Utökad'!L24="18 Rainforest Alliance","Rainforestalliance",'2. Artikeldata Utökad'!L24="19 Vegan Society","Vegansociety",'2. Artikeldata Utökad'!L24="20 Certified Vegan","Certifiedvegan",'2. Artikeldata Utökad'!L24="21 I'm Vegan","Imvegan",'2. Artikeldata Utökad'!L24="22 EU Ecolabel","EUEcolabel",'2. Artikeldata Utökad'!L24="23 Soil Association Cosmos Organic","Soilassociation",'2. Artikeldata Utökad'!L24="  Välj…","",'2. Artikeldata Utökad'!L24="0  Ingen symbol","",'2. Artikeldata Utökad'!L24="24 Cosmetique Bio Cosmos Organic","Cosmetiquebio",'2. Artikeldata Utökad'!L24="25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J25" s="527" t="str" cm="1">
        <f t="array" ref="J25">IFERROR(SUBSTITUTE(_xlfn.ARRAYTOTEXT(_xlfn._xlws.FILTER(G25:I25,G25:I25&lt;&gt;""))," ",""),"")</f>
        <v/>
      </c>
      <c r="K25" s="527" t="str">
        <f>IF('2. Artikeldata Utökad'!M24="Ja","Nordisk","")</f>
        <v/>
      </c>
      <c r="L25" s="527" t="str">
        <f>IF('2. Artikeldata Utökad'!N24="Ja","Miljoforpackad","")</f>
        <v/>
      </c>
      <c r="M25" s="527" t="str">
        <f t="shared" si="1"/>
        <v/>
      </c>
      <c r="N25" s="527" t="str">
        <f t="shared" si="0"/>
        <v/>
      </c>
      <c r="O25" s="527" t="str">
        <f t="shared" si="2"/>
        <v/>
      </c>
      <c r="P25" s="527" t="str">
        <f t="shared" si="3"/>
        <v/>
      </c>
      <c r="Q25" s="527" t="str">
        <f t="shared" si="4"/>
        <v/>
      </c>
      <c r="R25" s="527" t="str" cm="1">
        <f t="array" ref="R25">IFERROR(SUBSTITUTE(_xlfn.ARRAYTOTEXT(_xlfn._xlws.FILTER(K25:Q25,K25:Q25&lt;&gt;""))," ",""),"")</f>
        <v/>
      </c>
      <c r="S25" s="371"/>
      <c r="T25" s="83"/>
      <c r="U25" s="371" t="s">
        <v>35</v>
      </c>
      <c r="V25" s="372"/>
      <c r="W25" s="372"/>
      <c r="X25" s="372"/>
      <c r="Y25" s="372"/>
      <c r="Z25" s="372"/>
      <c r="AA25" s="372"/>
      <c r="AB25" s="372"/>
      <c r="AC25" s="372"/>
      <c r="AD25" s="372"/>
      <c r="AE25" s="372"/>
      <c r="AF25" s="372"/>
      <c r="AG25" s="372"/>
      <c r="AH25" s="371"/>
      <c r="AI25" s="372"/>
      <c r="AJ25" s="372"/>
      <c r="AK25" s="372" t="s">
        <v>36</v>
      </c>
      <c r="AL25" s="372"/>
      <c r="AM25" s="372"/>
      <c r="AN25" s="372"/>
      <c r="AO25" s="372"/>
      <c r="AP25" s="372"/>
      <c r="AQ25" s="511"/>
      <c r="AR25" s="399" t="s">
        <v>220</v>
      </c>
      <c r="AS25" s="84" t="s">
        <v>36</v>
      </c>
      <c r="AT25" s="84" t="s">
        <v>36</v>
      </c>
      <c r="AU25" s="513"/>
      <c r="AV25" s="646"/>
      <c r="AW25" s="84"/>
      <c r="AX25" s="84"/>
      <c r="AY25" s="84"/>
      <c r="AZ25" s="84"/>
      <c r="BA25" s="84"/>
      <c r="BB25" s="515"/>
      <c r="BC25" s="400" t="s">
        <v>220</v>
      </c>
      <c r="BD25" s="84" t="s">
        <v>36</v>
      </c>
    </row>
    <row r="26" spans="1:56" x14ac:dyDescent="0.25">
      <c r="A26" s="102">
        <v>21</v>
      </c>
      <c r="B26" s="524">
        <f>'APH KIC KIA PC'!D25</f>
        <v>0</v>
      </c>
      <c r="C26" s="524" t="str">
        <f>'APH KIC KIA PC'!I25</f>
        <v>Välj…</v>
      </c>
      <c r="D26" s="525" t="str">
        <f>IF('1. Artikeldata Grund'!$E25="","",'1. Artikeldata Grund'!$E25)</f>
        <v/>
      </c>
      <c r="E26" s="526" t="str">
        <f>IF('1. Artikeldata Grund'!D25="","",'1. Artikeldata Grund'!D25)</f>
        <v/>
      </c>
      <c r="F26" s="528" t="str">
        <f>'2. Artikeldata Utökad'!H25</f>
        <v xml:space="preserve">  Välj…</v>
      </c>
      <c r="G26" s="527" t="str" cm="1">
        <f t="array" ref="G26">_xlfn.IFS('2. Artikeldata Utökad'!J25="2  KRAV","KRAV",'2. Artikeldata Utökad'!J25="3  Astma- och Allergiförbundet","Astmaochallergiforbundet",'2. Artikeldata Utökad'!J25="4  Svanen","Svanen",'2. Artikeldata Utökad'!J25="5  GOTS","GOTS",'2. Artikeldata Utökad'!J25="6  Ekologiskt Jordbruk EU Ekologisk","Ekologisktjordbruk",'2. Artikeldata Utökad'!J25="7  ECO CERT Cosmos Organic","Ecocertcosmosorganic",'2. Artikeldata Utökad'!J25="8  Bra miljöval","Bramiljoval",'2. Artikeldata Utökad'!J25="9  Fairtrade","fairtrade",'2. Artikeldata Utökad'!J25="10 Natrue Organic","Natrueorganic",'2. Artikeldata Utökad'!J25="11 UTZ Certified","UTZ",'2. Artikeldata Utökad'!J25="15 Asthma Allergy Nordic","Asthmaallergynordic",'2. Artikeldata Utökad'!J25="16 FSC","FSC",'2. Artikeldata Utökad'!J25="17 Välvald (endast vid OTC)","choosewithheart",'2. Artikeldata Utökad'!J25="18 Rainforest Alliance","Rainforestalliance",'2. Artikeldata Utökad'!J25="19 Vegan Society","Vegansociety",'2. Artikeldata Utökad'!J25="20 Certified Vegan","Certifiedvegan",'2. Artikeldata Utökad'!J25="21 I'm Vegan","Imvegan",'2. Artikeldata Utökad'!J25="22 EU Ecolabel","EUEcolabel",'2. Artikeldata Utökad'!J25="23 Soil Association Cosmos Organic","Soilassociation",'2. Artikeldata Utökad'!J25="  Välj…","",'2. Artikeldata Utökad'!J25="0  Ingen symbol","",'2. Artikeldata Utökad'!J25="24 Cosmetique Bio Cosmos Organic","Cosmetiquebio",'2. Artikeldata Utökad'!J25="25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H26" s="527" t="str" cm="1">
        <f t="array" ref="H26">_xlfn.IFS('2. Artikeldata Utökad'!K25="2  KRAV","KRAV",'2. Artikeldata Utökad'!K25="3  Astma- och Allergiförbundet","Astmaochallergiforbundet",'2. Artikeldata Utökad'!K25="4  Svanen","Svanen",'2. Artikeldata Utökad'!K25="5  GOTS","GOTS",'2. Artikeldata Utökad'!K25="6  Ekologiskt Jordbruk EU Ekologisk","Ekologisktjordbruk",'2. Artikeldata Utökad'!K25="7  ECO CERT Cosmos Organic","Ecocertcosmosorganic",'2. Artikeldata Utökad'!K25="8  Bra miljöval","Bramiljoval",'2. Artikeldata Utökad'!K25="9  Fairtrade","fairtrade",'2. Artikeldata Utökad'!K25="10 Natrue Organic","Natrueorganic",'2. Artikeldata Utökad'!K25="11 UTZ Certified","UTZ",'2. Artikeldata Utökad'!K25="15 Asthma Allergy Nordic","Asthmaallergynordic",'2. Artikeldata Utökad'!K25="16 FSC","FSC",'2. Artikeldata Utökad'!K25="17 Välvald (endast vid OTC)","choosewithheart",'2. Artikeldata Utökad'!K25="18 Rainforest Alliance","Rainforestalliance",'2. Artikeldata Utökad'!K25="19 Vegan Society","Vegansociety",'2. Artikeldata Utökad'!K25="20 Certified Vegan","Certifiedvegan",'2. Artikeldata Utökad'!K25="21 I'm Vegan","Imvegan",'2. Artikeldata Utökad'!K25="22 EU Ecolabel","EUEcolabel",'2. Artikeldata Utökad'!K25="23 Soil Association Cosmos Organic","Soilassociation",'2. Artikeldata Utökad'!K25="  Välj…","",'2. Artikeldata Utökad'!K25="0  Ingen symbol","",'2. Artikeldata Utökad'!K25="24 Cosmetique Bio Cosmos Organic","Cosmetiquebio",'2. Artikeldata Utökad'!K25="25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I26" s="527" t="str" cm="1">
        <f t="array" ref="I26">_xlfn.IFS('2. Artikeldata Utökad'!L25="2  KRAV","KRAV",'2. Artikeldata Utökad'!L25="3  Astma- och Allergiförbundet","Astmaochallergiforbundet",'2. Artikeldata Utökad'!L25="4  Svanen","Svanen",'2. Artikeldata Utökad'!L25="5  GOTS","GOTS",'2. Artikeldata Utökad'!L25="6  Ekologiskt Jordbruk EU Ekologisk","Ekologisktjordbruk",'2. Artikeldata Utökad'!L25="7  ECO CERT Cosmos Organic","Ecocertcosmosorganic",'2. Artikeldata Utökad'!L25="8  Bra miljöval","Bramiljoval",'2. Artikeldata Utökad'!L25="9  Fairtrade","fairtrade",'2. Artikeldata Utökad'!L25="10 Natrue Organic","Natrueorganic",'2. Artikeldata Utökad'!L25="11 UTZ Certified","UTZ",'2. Artikeldata Utökad'!L25="15 Asthma Allergy Nordic","Asthmaallergynordic",'2. Artikeldata Utökad'!L25="16 FSC","FSC",'2. Artikeldata Utökad'!L25="17 Välvald (endast vid OTC)","choosewithheart",'2. Artikeldata Utökad'!L25="18 Rainforest Alliance","Rainforestalliance",'2. Artikeldata Utökad'!L25="19 Vegan Society","Vegansociety",'2. Artikeldata Utökad'!L25="20 Certified Vegan","Certifiedvegan",'2. Artikeldata Utökad'!L25="21 I'm Vegan","Imvegan",'2. Artikeldata Utökad'!L25="22 EU Ecolabel","EUEcolabel",'2. Artikeldata Utökad'!L25="23 Soil Association Cosmos Organic","Soilassociation",'2. Artikeldata Utökad'!L25="  Välj…","",'2. Artikeldata Utökad'!L25="0  Ingen symbol","",'2. Artikeldata Utökad'!L25="24 Cosmetique Bio Cosmos Organic","Cosmetiquebio",'2. Artikeldata Utökad'!L25="25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J26" s="527" t="str" cm="1">
        <f t="array" ref="J26">IFERROR(SUBSTITUTE(_xlfn.ARRAYTOTEXT(_xlfn._xlws.FILTER(G26:I26,G26:I26&lt;&gt;""))," ",""),"")</f>
        <v/>
      </c>
      <c r="K26" s="527" t="str">
        <f>IF('2. Artikeldata Utökad'!M25="Ja","Nordisk","")</f>
        <v/>
      </c>
      <c r="L26" s="527" t="str">
        <f>IF('2. Artikeldata Utökad'!N25="Ja","Miljoforpackad","")</f>
        <v/>
      </c>
      <c r="M26" s="527" t="str">
        <f t="shared" si="1"/>
        <v/>
      </c>
      <c r="N26" s="527" t="str">
        <f t="shared" si="0"/>
        <v/>
      </c>
      <c r="O26" s="527" t="str">
        <f t="shared" si="2"/>
        <v/>
      </c>
      <c r="P26" s="527" t="str">
        <f t="shared" si="3"/>
        <v/>
      </c>
      <c r="Q26" s="527" t="str">
        <f t="shared" si="4"/>
        <v/>
      </c>
      <c r="R26" s="527" t="str" cm="1">
        <f t="array" ref="R26">IFERROR(SUBSTITUTE(_xlfn.ARRAYTOTEXT(_xlfn._xlws.FILTER(K26:Q26,K26:Q26&lt;&gt;""))," ",""),"")</f>
        <v/>
      </c>
      <c r="S26" s="371"/>
      <c r="T26" s="83"/>
      <c r="U26" s="371" t="s">
        <v>35</v>
      </c>
      <c r="V26" s="372"/>
      <c r="W26" s="372"/>
      <c r="X26" s="372"/>
      <c r="Y26" s="372"/>
      <c r="Z26" s="372"/>
      <c r="AA26" s="372"/>
      <c r="AB26" s="372"/>
      <c r="AC26" s="372"/>
      <c r="AD26" s="372"/>
      <c r="AE26" s="372"/>
      <c r="AF26" s="372"/>
      <c r="AG26" s="372"/>
      <c r="AH26" s="371"/>
      <c r="AI26" s="372"/>
      <c r="AJ26" s="372"/>
      <c r="AK26" s="372" t="s">
        <v>36</v>
      </c>
      <c r="AL26" s="372"/>
      <c r="AM26" s="372"/>
      <c r="AN26" s="372"/>
      <c r="AO26" s="372"/>
      <c r="AP26" s="372"/>
      <c r="AQ26" s="511"/>
      <c r="AR26" s="399" t="s">
        <v>220</v>
      </c>
      <c r="AS26" s="84" t="s">
        <v>36</v>
      </c>
      <c r="AT26" s="84" t="s">
        <v>36</v>
      </c>
      <c r="AU26" s="513"/>
      <c r="AV26" s="646"/>
      <c r="AW26" s="84"/>
      <c r="AX26" s="84"/>
      <c r="AY26" s="84"/>
      <c r="AZ26" s="84"/>
      <c r="BA26" s="84"/>
      <c r="BB26" s="515"/>
      <c r="BC26" s="400" t="s">
        <v>220</v>
      </c>
      <c r="BD26" s="84" t="s">
        <v>36</v>
      </c>
    </row>
    <row r="27" spans="1:56" x14ac:dyDescent="0.25">
      <c r="A27" s="102">
        <v>22</v>
      </c>
      <c r="B27" s="524">
        <f>'APH KIC KIA PC'!D26</f>
        <v>0</v>
      </c>
      <c r="C27" s="524" t="str">
        <f>'APH KIC KIA PC'!I26</f>
        <v>Välj…</v>
      </c>
      <c r="D27" s="525" t="str">
        <f>IF('1. Artikeldata Grund'!$E26="","",'1. Artikeldata Grund'!$E26)</f>
        <v/>
      </c>
      <c r="E27" s="526" t="str">
        <f>IF('1. Artikeldata Grund'!D26="","",'1. Artikeldata Grund'!D26)</f>
        <v/>
      </c>
      <c r="F27" s="528" t="str">
        <f>'2. Artikeldata Utökad'!H26</f>
        <v xml:space="preserve">  Välj…</v>
      </c>
      <c r="G27" s="527" t="str" cm="1">
        <f t="array" ref="G27">_xlfn.IFS('2. Artikeldata Utökad'!J26="2  KRAV","KRAV",'2. Artikeldata Utökad'!J26="3  Astma- och Allergiförbundet","Astmaochallergiforbundet",'2. Artikeldata Utökad'!J26="4  Svanen","Svanen",'2. Artikeldata Utökad'!J26="5  GOTS","GOTS",'2. Artikeldata Utökad'!J26="6  Ekologiskt Jordbruk EU Ekologisk","Ekologisktjordbruk",'2. Artikeldata Utökad'!J26="7  ECO CERT Cosmos Organic","Ecocertcosmosorganic",'2. Artikeldata Utökad'!J26="8  Bra miljöval","Bramiljoval",'2. Artikeldata Utökad'!J26="9  Fairtrade","fairtrade",'2. Artikeldata Utökad'!J26="10 Natrue Organic","Natrueorganic",'2. Artikeldata Utökad'!J26="11 UTZ Certified","UTZ",'2. Artikeldata Utökad'!J26="15 Asthma Allergy Nordic","Asthmaallergynordic",'2. Artikeldata Utökad'!J26="16 FSC","FSC",'2. Artikeldata Utökad'!J26="17 Välvald (endast vid OTC)","choosewithheart",'2. Artikeldata Utökad'!J26="18 Rainforest Alliance","Rainforestalliance",'2. Artikeldata Utökad'!J26="19 Vegan Society","Vegansociety",'2. Artikeldata Utökad'!J26="20 Certified Vegan","Certifiedvegan",'2. Artikeldata Utökad'!J26="21 I'm Vegan","Imvegan",'2. Artikeldata Utökad'!J26="22 EU Ecolabel","EUEcolabel",'2. Artikeldata Utökad'!J26="23 Soil Association Cosmos Organic","Soilassociation",'2. Artikeldata Utökad'!J26="  Välj…","",'2. Artikeldata Utökad'!J26="0  Ingen symbol","",'2. Artikeldata Utökad'!J26="24 Cosmetique Bio Cosmos Organic","Cosmetiquebio",'2. Artikeldata Utökad'!J26="25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H27" s="527" t="str" cm="1">
        <f t="array" ref="H27">_xlfn.IFS('2. Artikeldata Utökad'!K26="2  KRAV","KRAV",'2. Artikeldata Utökad'!K26="3  Astma- och Allergiförbundet","Astmaochallergiforbundet",'2. Artikeldata Utökad'!K26="4  Svanen","Svanen",'2. Artikeldata Utökad'!K26="5  GOTS","GOTS",'2. Artikeldata Utökad'!K26="6  Ekologiskt Jordbruk EU Ekologisk","Ekologisktjordbruk",'2. Artikeldata Utökad'!K26="7  ECO CERT Cosmos Organic","Ecocertcosmosorganic",'2. Artikeldata Utökad'!K26="8  Bra miljöval","Bramiljoval",'2. Artikeldata Utökad'!K26="9  Fairtrade","fairtrade",'2. Artikeldata Utökad'!K26="10 Natrue Organic","Natrueorganic",'2. Artikeldata Utökad'!K26="11 UTZ Certified","UTZ",'2. Artikeldata Utökad'!K26="15 Asthma Allergy Nordic","Asthmaallergynordic",'2. Artikeldata Utökad'!K26="16 FSC","FSC",'2. Artikeldata Utökad'!K26="17 Välvald (endast vid OTC)","choosewithheart",'2. Artikeldata Utökad'!K26="18 Rainforest Alliance","Rainforestalliance",'2. Artikeldata Utökad'!K26="19 Vegan Society","Vegansociety",'2. Artikeldata Utökad'!K26="20 Certified Vegan","Certifiedvegan",'2. Artikeldata Utökad'!K26="21 I'm Vegan","Imvegan",'2. Artikeldata Utökad'!K26="22 EU Ecolabel","EUEcolabel",'2. Artikeldata Utökad'!K26="23 Soil Association Cosmos Organic","Soilassociation",'2. Artikeldata Utökad'!K26="  Välj…","",'2. Artikeldata Utökad'!K26="0  Ingen symbol","",'2. Artikeldata Utökad'!K26="24 Cosmetique Bio Cosmos Organic","Cosmetiquebio",'2. Artikeldata Utökad'!K26="25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I27" s="527" t="str" cm="1">
        <f t="array" ref="I27">_xlfn.IFS('2. Artikeldata Utökad'!L26="2  KRAV","KRAV",'2. Artikeldata Utökad'!L26="3  Astma- och Allergiförbundet","Astmaochallergiforbundet",'2. Artikeldata Utökad'!L26="4  Svanen","Svanen",'2. Artikeldata Utökad'!L26="5  GOTS","GOTS",'2. Artikeldata Utökad'!L26="6  Ekologiskt Jordbruk EU Ekologisk","Ekologisktjordbruk",'2. Artikeldata Utökad'!L26="7  ECO CERT Cosmos Organic","Ecocertcosmosorganic",'2. Artikeldata Utökad'!L26="8  Bra miljöval","Bramiljoval",'2. Artikeldata Utökad'!L26="9  Fairtrade","fairtrade",'2. Artikeldata Utökad'!L26="10 Natrue Organic","Natrueorganic",'2. Artikeldata Utökad'!L26="11 UTZ Certified","UTZ",'2. Artikeldata Utökad'!L26="15 Asthma Allergy Nordic","Asthmaallergynordic",'2. Artikeldata Utökad'!L26="16 FSC","FSC",'2. Artikeldata Utökad'!L26="17 Välvald (endast vid OTC)","choosewithheart",'2. Artikeldata Utökad'!L26="18 Rainforest Alliance","Rainforestalliance",'2. Artikeldata Utökad'!L26="19 Vegan Society","Vegansociety",'2. Artikeldata Utökad'!L26="20 Certified Vegan","Certifiedvegan",'2. Artikeldata Utökad'!L26="21 I'm Vegan","Imvegan",'2. Artikeldata Utökad'!L26="22 EU Ecolabel","EUEcolabel",'2. Artikeldata Utökad'!L26="23 Soil Association Cosmos Organic","Soilassociation",'2. Artikeldata Utökad'!L26="  Välj…","",'2. Artikeldata Utökad'!L26="0  Ingen symbol","",'2. Artikeldata Utökad'!L26="24 Cosmetique Bio Cosmos Organic","Cosmetiquebio",'2. Artikeldata Utökad'!L26="25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J27" s="527" t="str" cm="1">
        <f t="array" ref="J27">IFERROR(SUBSTITUTE(_xlfn.ARRAYTOTEXT(_xlfn._xlws.FILTER(G27:I27,G27:I27&lt;&gt;""))," ",""),"")</f>
        <v/>
      </c>
      <c r="K27" s="527" t="str">
        <f>IF('2. Artikeldata Utökad'!M26="Ja","Nordisk","")</f>
        <v/>
      </c>
      <c r="L27" s="527" t="str">
        <f>IF('2. Artikeldata Utökad'!N26="Ja","Miljoforpackad","")</f>
        <v/>
      </c>
      <c r="M27" s="527" t="str">
        <f t="shared" si="1"/>
        <v/>
      </c>
      <c r="N27" s="527" t="str">
        <f t="shared" si="0"/>
        <v/>
      </c>
      <c r="O27" s="527" t="str">
        <f t="shared" si="2"/>
        <v/>
      </c>
      <c r="P27" s="527" t="str">
        <f t="shared" si="3"/>
        <v/>
      </c>
      <c r="Q27" s="527" t="str">
        <f t="shared" si="4"/>
        <v/>
      </c>
      <c r="R27" s="527" t="str" cm="1">
        <f t="array" ref="R27">IFERROR(SUBSTITUTE(_xlfn.ARRAYTOTEXT(_xlfn._xlws.FILTER(K27:Q27,K27:Q27&lt;&gt;""))," ",""),"")</f>
        <v/>
      </c>
      <c r="S27" s="371"/>
      <c r="T27" s="83"/>
      <c r="U27" s="371" t="s">
        <v>35</v>
      </c>
      <c r="V27" s="372"/>
      <c r="W27" s="372"/>
      <c r="X27" s="372"/>
      <c r="Y27" s="372"/>
      <c r="Z27" s="372"/>
      <c r="AA27" s="372"/>
      <c r="AB27" s="372"/>
      <c r="AC27" s="372"/>
      <c r="AD27" s="372"/>
      <c r="AE27" s="372"/>
      <c r="AF27" s="372"/>
      <c r="AG27" s="372"/>
      <c r="AH27" s="371"/>
      <c r="AI27" s="372"/>
      <c r="AJ27" s="372"/>
      <c r="AK27" s="372" t="s">
        <v>36</v>
      </c>
      <c r="AL27" s="372"/>
      <c r="AM27" s="372"/>
      <c r="AN27" s="372"/>
      <c r="AO27" s="372"/>
      <c r="AP27" s="372"/>
      <c r="AQ27" s="511"/>
      <c r="AR27" s="399" t="s">
        <v>220</v>
      </c>
      <c r="AS27" s="84" t="s">
        <v>36</v>
      </c>
      <c r="AT27" s="84" t="s">
        <v>36</v>
      </c>
      <c r="AU27" s="513"/>
      <c r="AV27" s="646"/>
      <c r="AW27" s="84"/>
      <c r="AX27" s="84"/>
      <c r="AY27" s="84"/>
      <c r="AZ27" s="84"/>
      <c r="BA27" s="84"/>
      <c r="BB27" s="515"/>
      <c r="BC27" s="400" t="s">
        <v>220</v>
      </c>
      <c r="BD27" s="84" t="s">
        <v>36</v>
      </c>
    </row>
    <row r="28" spans="1:56" x14ac:dyDescent="0.25">
      <c r="A28" s="102">
        <v>23</v>
      </c>
      <c r="B28" s="524">
        <f>'APH KIC KIA PC'!D27</f>
        <v>0</v>
      </c>
      <c r="C28" s="524" t="str">
        <f>'APH KIC KIA PC'!I27</f>
        <v>Välj…</v>
      </c>
      <c r="D28" s="525" t="str">
        <f>IF('1. Artikeldata Grund'!$E27="","",'1. Artikeldata Grund'!$E27)</f>
        <v/>
      </c>
      <c r="E28" s="526" t="str">
        <f>IF('1. Artikeldata Grund'!D27="","",'1. Artikeldata Grund'!D27)</f>
        <v/>
      </c>
      <c r="F28" s="528" t="str">
        <f>'2. Artikeldata Utökad'!H27</f>
        <v xml:space="preserve">  Välj…</v>
      </c>
      <c r="G28" s="527" t="str" cm="1">
        <f t="array" ref="G28">_xlfn.IFS('2. Artikeldata Utökad'!J27="2  KRAV","KRAV",'2. Artikeldata Utökad'!J27="3  Astma- och Allergiförbundet","Astmaochallergiforbundet",'2. Artikeldata Utökad'!J27="4  Svanen","Svanen",'2. Artikeldata Utökad'!J27="5  GOTS","GOTS",'2. Artikeldata Utökad'!J27="6  Ekologiskt Jordbruk EU Ekologisk","Ekologisktjordbruk",'2. Artikeldata Utökad'!J27="7  ECO CERT Cosmos Organic","Ecocertcosmosorganic",'2. Artikeldata Utökad'!J27="8  Bra miljöval","Bramiljoval",'2. Artikeldata Utökad'!J27="9  Fairtrade","fairtrade",'2. Artikeldata Utökad'!J27="10 Natrue Organic","Natrueorganic",'2. Artikeldata Utökad'!J27="11 UTZ Certified","UTZ",'2. Artikeldata Utökad'!J27="15 Asthma Allergy Nordic","Asthmaallergynordic",'2. Artikeldata Utökad'!J27="16 FSC","FSC",'2. Artikeldata Utökad'!J27="17 Välvald (endast vid OTC)","choosewithheart",'2. Artikeldata Utökad'!J27="18 Rainforest Alliance","Rainforestalliance",'2. Artikeldata Utökad'!J27="19 Vegan Society","Vegansociety",'2. Artikeldata Utökad'!J27="20 Certified Vegan","Certifiedvegan",'2. Artikeldata Utökad'!J27="21 I'm Vegan","Imvegan",'2. Artikeldata Utökad'!J27="22 EU Ecolabel","EUEcolabel",'2. Artikeldata Utökad'!J27="23 Soil Association Cosmos Organic","Soilassociation",'2. Artikeldata Utökad'!J27="  Välj…","",'2. Artikeldata Utökad'!J27="0  Ingen symbol","",'2. Artikeldata Utökad'!J27="24 Cosmetique Bio Cosmos Organic","Cosmetiquebio",'2. Artikeldata Utökad'!J27="25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H28" s="527" t="str" cm="1">
        <f t="array" ref="H28">_xlfn.IFS('2. Artikeldata Utökad'!K27="2  KRAV","KRAV",'2. Artikeldata Utökad'!K27="3  Astma- och Allergiförbundet","Astmaochallergiforbundet",'2. Artikeldata Utökad'!K27="4  Svanen","Svanen",'2. Artikeldata Utökad'!K27="5  GOTS","GOTS",'2. Artikeldata Utökad'!K27="6  Ekologiskt Jordbruk EU Ekologisk","Ekologisktjordbruk",'2. Artikeldata Utökad'!K27="7  ECO CERT Cosmos Organic","Ecocertcosmosorganic",'2. Artikeldata Utökad'!K27="8  Bra miljöval","Bramiljoval",'2. Artikeldata Utökad'!K27="9  Fairtrade","fairtrade",'2. Artikeldata Utökad'!K27="10 Natrue Organic","Natrueorganic",'2. Artikeldata Utökad'!K27="11 UTZ Certified","UTZ",'2. Artikeldata Utökad'!K27="15 Asthma Allergy Nordic","Asthmaallergynordic",'2. Artikeldata Utökad'!K27="16 FSC","FSC",'2. Artikeldata Utökad'!K27="17 Välvald (endast vid OTC)","choosewithheart",'2. Artikeldata Utökad'!K27="18 Rainforest Alliance","Rainforestalliance",'2. Artikeldata Utökad'!K27="19 Vegan Society","Vegansociety",'2. Artikeldata Utökad'!K27="20 Certified Vegan","Certifiedvegan",'2. Artikeldata Utökad'!K27="21 I'm Vegan","Imvegan",'2. Artikeldata Utökad'!K27="22 EU Ecolabel","EUEcolabel",'2. Artikeldata Utökad'!K27="23 Soil Association Cosmos Organic","Soilassociation",'2. Artikeldata Utökad'!K27="  Välj…","",'2. Artikeldata Utökad'!K27="0  Ingen symbol","",'2. Artikeldata Utökad'!K27="24 Cosmetique Bio Cosmos Organic","Cosmetiquebio",'2. Artikeldata Utökad'!K27="25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I28" s="527" t="str" cm="1">
        <f t="array" ref="I28">_xlfn.IFS('2. Artikeldata Utökad'!L27="2  KRAV","KRAV",'2. Artikeldata Utökad'!L27="3  Astma- och Allergiförbundet","Astmaochallergiforbundet",'2. Artikeldata Utökad'!L27="4  Svanen","Svanen",'2. Artikeldata Utökad'!L27="5  GOTS","GOTS",'2. Artikeldata Utökad'!L27="6  Ekologiskt Jordbruk EU Ekologisk","Ekologisktjordbruk",'2. Artikeldata Utökad'!L27="7  ECO CERT Cosmos Organic","Ecocertcosmosorganic",'2. Artikeldata Utökad'!L27="8  Bra miljöval","Bramiljoval",'2. Artikeldata Utökad'!L27="9  Fairtrade","fairtrade",'2. Artikeldata Utökad'!L27="10 Natrue Organic","Natrueorganic",'2. Artikeldata Utökad'!L27="11 UTZ Certified","UTZ",'2. Artikeldata Utökad'!L27="15 Asthma Allergy Nordic","Asthmaallergynordic",'2. Artikeldata Utökad'!L27="16 FSC","FSC",'2. Artikeldata Utökad'!L27="17 Välvald (endast vid OTC)","choosewithheart",'2. Artikeldata Utökad'!L27="18 Rainforest Alliance","Rainforestalliance",'2. Artikeldata Utökad'!L27="19 Vegan Society","Vegansociety",'2. Artikeldata Utökad'!L27="20 Certified Vegan","Certifiedvegan",'2. Artikeldata Utökad'!L27="21 I'm Vegan","Imvegan",'2. Artikeldata Utökad'!L27="22 EU Ecolabel","EUEcolabel",'2. Artikeldata Utökad'!L27="23 Soil Association Cosmos Organic","Soilassociation",'2. Artikeldata Utökad'!L27="  Välj…","",'2. Artikeldata Utökad'!L27="0  Ingen symbol","",'2. Artikeldata Utökad'!L27="24 Cosmetique Bio Cosmos Organic","Cosmetiquebio",'2. Artikeldata Utökad'!L27="25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J28" s="527" t="str" cm="1">
        <f t="array" ref="J28">IFERROR(SUBSTITUTE(_xlfn.ARRAYTOTEXT(_xlfn._xlws.FILTER(G28:I28,G28:I28&lt;&gt;""))," ",""),"")</f>
        <v/>
      </c>
      <c r="K28" s="527" t="str">
        <f>IF('2. Artikeldata Utökad'!M27="Ja","Nordisk","")</f>
        <v/>
      </c>
      <c r="L28" s="527" t="str">
        <f>IF('2. Artikeldata Utökad'!N27="Ja","Miljoforpackad","")</f>
        <v/>
      </c>
      <c r="M28" s="527" t="str">
        <f t="shared" si="1"/>
        <v/>
      </c>
      <c r="N28" s="527" t="str">
        <f t="shared" si="0"/>
        <v/>
      </c>
      <c r="O28" s="527" t="str">
        <f t="shared" si="2"/>
        <v/>
      </c>
      <c r="P28" s="527" t="str">
        <f t="shared" si="3"/>
        <v/>
      </c>
      <c r="Q28" s="527" t="str">
        <f t="shared" si="4"/>
        <v/>
      </c>
      <c r="R28" s="527" t="str" cm="1">
        <f t="array" ref="R28">IFERROR(SUBSTITUTE(_xlfn.ARRAYTOTEXT(_xlfn._xlws.FILTER(K28:Q28,K28:Q28&lt;&gt;""))," ",""),"")</f>
        <v/>
      </c>
      <c r="S28" s="371"/>
      <c r="T28" s="83"/>
      <c r="U28" s="371" t="s">
        <v>35</v>
      </c>
      <c r="V28" s="372"/>
      <c r="W28" s="372"/>
      <c r="X28" s="372"/>
      <c r="Y28" s="372"/>
      <c r="Z28" s="372"/>
      <c r="AA28" s="372"/>
      <c r="AB28" s="372"/>
      <c r="AC28" s="372"/>
      <c r="AD28" s="372"/>
      <c r="AE28" s="372"/>
      <c r="AF28" s="372"/>
      <c r="AG28" s="372"/>
      <c r="AH28" s="371"/>
      <c r="AI28" s="372"/>
      <c r="AJ28" s="372"/>
      <c r="AK28" s="372" t="s">
        <v>36</v>
      </c>
      <c r="AL28" s="372"/>
      <c r="AM28" s="372"/>
      <c r="AN28" s="372"/>
      <c r="AO28" s="372"/>
      <c r="AP28" s="372"/>
      <c r="AQ28" s="511"/>
      <c r="AR28" s="399" t="s">
        <v>220</v>
      </c>
      <c r="AS28" s="84" t="s">
        <v>36</v>
      </c>
      <c r="AT28" s="84" t="s">
        <v>36</v>
      </c>
      <c r="AU28" s="513"/>
      <c r="AV28" s="646"/>
      <c r="AW28" s="84"/>
      <c r="AX28" s="84"/>
      <c r="AY28" s="84"/>
      <c r="AZ28" s="84"/>
      <c r="BA28" s="84"/>
      <c r="BB28" s="515"/>
      <c r="BC28" s="400" t="s">
        <v>220</v>
      </c>
      <c r="BD28" s="84" t="s">
        <v>36</v>
      </c>
    </row>
    <row r="29" spans="1:56" x14ac:dyDescent="0.25">
      <c r="A29" s="102">
        <v>24</v>
      </c>
      <c r="B29" s="524">
        <f>'APH KIC KIA PC'!D28</f>
        <v>0</v>
      </c>
      <c r="C29" s="524" t="str">
        <f>'APH KIC KIA PC'!I28</f>
        <v>Välj…</v>
      </c>
      <c r="D29" s="525" t="str">
        <f>IF('1. Artikeldata Grund'!$E28="","",'1. Artikeldata Grund'!$E28)</f>
        <v/>
      </c>
      <c r="E29" s="526" t="str">
        <f>IF('1. Artikeldata Grund'!D28="","",'1. Artikeldata Grund'!D28)</f>
        <v/>
      </c>
      <c r="F29" s="528" t="str">
        <f>'2. Artikeldata Utökad'!H28</f>
        <v xml:space="preserve">  Välj…</v>
      </c>
      <c r="G29" s="527" t="str" cm="1">
        <f t="array" ref="G29">_xlfn.IFS('2. Artikeldata Utökad'!J28="2  KRAV","KRAV",'2. Artikeldata Utökad'!J28="3  Astma- och Allergiförbundet","Astmaochallergiforbundet",'2. Artikeldata Utökad'!J28="4  Svanen","Svanen",'2. Artikeldata Utökad'!J28="5  GOTS","GOTS",'2. Artikeldata Utökad'!J28="6  Ekologiskt Jordbruk EU Ekologisk","Ekologisktjordbruk",'2. Artikeldata Utökad'!J28="7  ECO CERT Cosmos Organic","Ecocertcosmosorganic",'2. Artikeldata Utökad'!J28="8  Bra miljöval","Bramiljoval",'2. Artikeldata Utökad'!J28="9  Fairtrade","fairtrade",'2. Artikeldata Utökad'!J28="10 Natrue Organic","Natrueorganic",'2. Artikeldata Utökad'!J28="11 UTZ Certified","UTZ",'2. Artikeldata Utökad'!J28="15 Asthma Allergy Nordic","Asthmaallergynordic",'2. Artikeldata Utökad'!J28="16 FSC","FSC",'2. Artikeldata Utökad'!J28="17 Välvald (endast vid OTC)","choosewithheart",'2. Artikeldata Utökad'!J28="18 Rainforest Alliance","Rainforestalliance",'2. Artikeldata Utökad'!J28="19 Vegan Society","Vegansociety",'2. Artikeldata Utökad'!J28="20 Certified Vegan","Certifiedvegan",'2. Artikeldata Utökad'!J28="21 I'm Vegan","Imvegan",'2. Artikeldata Utökad'!J28="22 EU Ecolabel","EUEcolabel",'2. Artikeldata Utökad'!J28="23 Soil Association Cosmos Organic","Soilassociation",'2. Artikeldata Utökad'!J28="  Välj…","",'2. Artikeldata Utökad'!J28="0  Ingen symbol","",'2. Artikeldata Utökad'!J28="24 Cosmetique Bio Cosmos Organic","Cosmetiquebio",'2. Artikeldata Utökad'!J28="25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H29" s="527" t="str" cm="1">
        <f t="array" ref="H29">_xlfn.IFS('2. Artikeldata Utökad'!K28="2  KRAV","KRAV",'2. Artikeldata Utökad'!K28="3  Astma- och Allergiförbundet","Astmaochallergiforbundet",'2. Artikeldata Utökad'!K28="4  Svanen","Svanen",'2. Artikeldata Utökad'!K28="5  GOTS","GOTS",'2. Artikeldata Utökad'!K28="6  Ekologiskt Jordbruk EU Ekologisk","Ekologisktjordbruk",'2. Artikeldata Utökad'!K28="7  ECO CERT Cosmos Organic","Ecocertcosmosorganic",'2. Artikeldata Utökad'!K28="8  Bra miljöval","Bramiljoval",'2. Artikeldata Utökad'!K28="9  Fairtrade","fairtrade",'2. Artikeldata Utökad'!K28="10 Natrue Organic","Natrueorganic",'2. Artikeldata Utökad'!K28="11 UTZ Certified","UTZ",'2. Artikeldata Utökad'!K28="15 Asthma Allergy Nordic","Asthmaallergynordic",'2. Artikeldata Utökad'!K28="16 FSC","FSC",'2. Artikeldata Utökad'!K28="17 Välvald (endast vid OTC)","choosewithheart",'2. Artikeldata Utökad'!K28="18 Rainforest Alliance","Rainforestalliance",'2. Artikeldata Utökad'!K28="19 Vegan Society","Vegansociety",'2. Artikeldata Utökad'!K28="20 Certified Vegan","Certifiedvegan",'2. Artikeldata Utökad'!K28="21 I'm Vegan","Imvegan",'2. Artikeldata Utökad'!K28="22 EU Ecolabel","EUEcolabel",'2. Artikeldata Utökad'!K28="23 Soil Association Cosmos Organic","Soilassociation",'2. Artikeldata Utökad'!K28="  Välj…","",'2. Artikeldata Utökad'!K28="0  Ingen symbol","",'2. Artikeldata Utökad'!K28="24 Cosmetique Bio Cosmos Organic","Cosmetiquebio",'2. Artikeldata Utökad'!K28="25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I29" s="527" t="str" cm="1">
        <f t="array" ref="I29">_xlfn.IFS('2. Artikeldata Utökad'!L28="2  KRAV","KRAV",'2. Artikeldata Utökad'!L28="3  Astma- och Allergiförbundet","Astmaochallergiforbundet",'2. Artikeldata Utökad'!L28="4  Svanen","Svanen",'2. Artikeldata Utökad'!L28="5  GOTS","GOTS",'2. Artikeldata Utökad'!L28="6  Ekologiskt Jordbruk EU Ekologisk","Ekologisktjordbruk",'2. Artikeldata Utökad'!L28="7  ECO CERT Cosmos Organic","Ecocertcosmosorganic",'2. Artikeldata Utökad'!L28="8  Bra miljöval","Bramiljoval",'2. Artikeldata Utökad'!L28="9  Fairtrade","fairtrade",'2. Artikeldata Utökad'!L28="10 Natrue Organic","Natrueorganic",'2. Artikeldata Utökad'!L28="11 UTZ Certified","UTZ",'2. Artikeldata Utökad'!L28="15 Asthma Allergy Nordic","Asthmaallergynordic",'2. Artikeldata Utökad'!L28="16 FSC","FSC",'2. Artikeldata Utökad'!L28="17 Välvald (endast vid OTC)","choosewithheart",'2. Artikeldata Utökad'!L28="18 Rainforest Alliance","Rainforestalliance",'2. Artikeldata Utökad'!L28="19 Vegan Society","Vegansociety",'2. Artikeldata Utökad'!L28="20 Certified Vegan","Certifiedvegan",'2. Artikeldata Utökad'!L28="21 I'm Vegan","Imvegan",'2. Artikeldata Utökad'!L28="22 EU Ecolabel","EUEcolabel",'2. Artikeldata Utökad'!L28="23 Soil Association Cosmos Organic","Soilassociation",'2. Artikeldata Utökad'!L28="  Välj…","",'2. Artikeldata Utökad'!L28="0  Ingen symbol","",'2. Artikeldata Utökad'!L28="24 Cosmetique Bio Cosmos Organic","Cosmetiquebio",'2. Artikeldata Utökad'!L28="25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J29" s="527" t="str" cm="1">
        <f t="array" ref="J29">IFERROR(SUBSTITUTE(_xlfn.ARRAYTOTEXT(_xlfn._xlws.FILTER(G29:I29,G29:I29&lt;&gt;""))," ",""),"")</f>
        <v/>
      </c>
      <c r="K29" s="527" t="str">
        <f>IF('2. Artikeldata Utökad'!M28="Ja","Nordisk","")</f>
        <v/>
      </c>
      <c r="L29" s="527" t="str">
        <f>IF('2. Artikeldata Utökad'!N28="Ja","Miljoforpackad","")</f>
        <v/>
      </c>
      <c r="M29" s="527" t="str">
        <f t="shared" si="1"/>
        <v/>
      </c>
      <c r="N29" s="527" t="str">
        <f t="shared" si="0"/>
        <v/>
      </c>
      <c r="O29" s="527" t="str">
        <f t="shared" si="2"/>
        <v/>
      </c>
      <c r="P29" s="527" t="str">
        <f t="shared" si="3"/>
        <v/>
      </c>
      <c r="Q29" s="527" t="str">
        <f t="shared" si="4"/>
        <v/>
      </c>
      <c r="R29" s="527" t="str" cm="1">
        <f t="array" ref="R29">IFERROR(SUBSTITUTE(_xlfn.ARRAYTOTEXT(_xlfn._xlws.FILTER(K29:Q29,K29:Q29&lt;&gt;""))," ",""),"")</f>
        <v/>
      </c>
      <c r="S29" s="371"/>
      <c r="T29" s="83"/>
      <c r="U29" s="371" t="s">
        <v>35</v>
      </c>
      <c r="V29" s="372"/>
      <c r="W29" s="372"/>
      <c r="X29" s="372"/>
      <c r="Y29" s="372"/>
      <c r="Z29" s="372"/>
      <c r="AA29" s="372"/>
      <c r="AB29" s="372"/>
      <c r="AC29" s="372"/>
      <c r="AD29" s="372"/>
      <c r="AE29" s="372"/>
      <c r="AF29" s="372"/>
      <c r="AG29" s="372"/>
      <c r="AH29" s="371"/>
      <c r="AI29" s="372"/>
      <c r="AJ29" s="372"/>
      <c r="AK29" s="372" t="s">
        <v>36</v>
      </c>
      <c r="AL29" s="372"/>
      <c r="AM29" s="372"/>
      <c r="AN29" s="372"/>
      <c r="AO29" s="372"/>
      <c r="AP29" s="372"/>
      <c r="AQ29" s="511"/>
      <c r="AR29" s="399" t="s">
        <v>220</v>
      </c>
      <c r="AS29" s="84" t="s">
        <v>36</v>
      </c>
      <c r="AT29" s="84" t="s">
        <v>36</v>
      </c>
      <c r="AU29" s="513"/>
      <c r="AV29" s="646"/>
      <c r="AW29" s="84"/>
      <c r="AX29" s="84"/>
      <c r="AY29" s="84"/>
      <c r="AZ29" s="84"/>
      <c r="BA29" s="84"/>
      <c r="BB29" s="515"/>
      <c r="BC29" s="400" t="s">
        <v>220</v>
      </c>
      <c r="BD29" s="84" t="s">
        <v>36</v>
      </c>
    </row>
    <row r="30" spans="1:56" x14ac:dyDescent="0.25">
      <c r="A30" s="102">
        <v>25</v>
      </c>
      <c r="B30" s="524">
        <f>'APH KIC KIA PC'!D29</f>
        <v>0</v>
      </c>
      <c r="C30" s="524" t="str">
        <f>'APH KIC KIA PC'!I29</f>
        <v>Välj…</v>
      </c>
      <c r="D30" s="525" t="str">
        <f>IF('1. Artikeldata Grund'!$E29="","",'1. Artikeldata Grund'!$E29)</f>
        <v/>
      </c>
      <c r="E30" s="526" t="str">
        <f>IF('1. Artikeldata Grund'!D29="","",'1. Artikeldata Grund'!D29)</f>
        <v/>
      </c>
      <c r="F30" s="528" t="str">
        <f>'2. Artikeldata Utökad'!H29</f>
        <v xml:space="preserve">  Välj…</v>
      </c>
      <c r="G30" s="527" t="str" cm="1">
        <f t="array" ref="G30">_xlfn.IFS('2. Artikeldata Utökad'!J29="2  KRAV","KRAV",'2. Artikeldata Utökad'!J29="3  Astma- och Allergiförbundet","Astmaochallergiforbundet",'2. Artikeldata Utökad'!J29="4  Svanen","Svanen",'2. Artikeldata Utökad'!J29="5  GOTS","GOTS",'2. Artikeldata Utökad'!J29="6  Ekologiskt Jordbruk EU Ekologisk","Ekologisktjordbruk",'2. Artikeldata Utökad'!J29="7  ECO CERT Cosmos Organic","Ecocertcosmosorganic",'2. Artikeldata Utökad'!J29="8  Bra miljöval","Bramiljoval",'2. Artikeldata Utökad'!J29="9  Fairtrade","fairtrade",'2. Artikeldata Utökad'!J29="10 Natrue Organic","Natrueorganic",'2. Artikeldata Utökad'!J29="11 UTZ Certified","UTZ",'2. Artikeldata Utökad'!J29="15 Asthma Allergy Nordic","Asthmaallergynordic",'2. Artikeldata Utökad'!J29="16 FSC","FSC",'2. Artikeldata Utökad'!J29="17 Välvald (endast vid OTC)","choosewithheart",'2. Artikeldata Utökad'!J29="18 Rainforest Alliance","Rainforestalliance",'2. Artikeldata Utökad'!J29="19 Vegan Society","Vegansociety",'2. Artikeldata Utökad'!J29="20 Certified Vegan","Certifiedvegan",'2. Artikeldata Utökad'!J29="21 I'm Vegan","Imvegan",'2. Artikeldata Utökad'!J29="22 EU Ecolabel","EUEcolabel",'2. Artikeldata Utökad'!J29="23 Soil Association Cosmos Organic","Soilassociation",'2. Artikeldata Utökad'!J29="  Välj…","",'2. Artikeldata Utökad'!J29="0  Ingen symbol","",'2. Artikeldata Utökad'!J29="24 Cosmetique Bio Cosmos Organic","Cosmetiquebio",'2. Artikeldata Utökad'!J29="25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H30" s="527" t="str" cm="1">
        <f t="array" ref="H30">_xlfn.IFS('2. Artikeldata Utökad'!K29="2  KRAV","KRAV",'2. Artikeldata Utökad'!K29="3  Astma- och Allergiförbundet","Astmaochallergiforbundet",'2. Artikeldata Utökad'!K29="4  Svanen","Svanen",'2. Artikeldata Utökad'!K29="5  GOTS","GOTS",'2. Artikeldata Utökad'!K29="6  Ekologiskt Jordbruk EU Ekologisk","Ekologisktjordbruk",'2. Artikeldata Utökad'!K29="7  ECO CERT Cosmos Organic","Ecocertcosmosorganic",'2. Artikeldata Utökad'!K29="8  Bra miljöval","Bramiljoval",'2. Artikeldata Utökad'!K29="9  Fairtrade","fairtrade",'2. Artikeldata Utökad'!K29="10 Natrue Organic","Natrueorganic",'2. Artikeldata Utökad'!K29="11 UTZ Certified","UTZ",'2. Artikeldata Utökad'!K29="15 Asthma Allergy Nordic","Asthmaallergynordic",'2. Artikeldata Utökad'!K29="16 FSC","FSC",'2. Artikeldata Utökad'!K29="17 Välvald (endast vid OTC)","choosewithheart",'2. Artikeldata Utökad'!K29="18 Rainforest Alliance","Rainforestalliance",'2. Artikeldata Utökad'!K29="19 Vegan Society","Vegansociety",'2. Artikeldata Utökad'!K29="20 Certified Vegan","Certifiedvegan",'2. Artikeldata Utökad'!K29="21 I'm Vegan","Imvegan",'2. Artikeldata Utökad'!K29="22 EU Ecolabel","EUEcolabel",'2. Artikeldata Utökad'!K29="23 Soil Association Cosmos Organic","Soilassociation",'2. Artikeldata Utökad'!K29="  Välj…","",'2. Artikeldata Utökad'!K29="0  Ingen symbol","",'2. Artikeldata Utökad'!K29="24 Cosmetique Bio Cosmos Organic","Cosmetiquebio",'2. Artikeldata Utökad'!K29="25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I30" s="527" t="str" cm="1">
        <f t="array" ref="I30">_xlfn.IFS('2. Artikeldata Utökad'!L29="2  KRAV","KRAV",'2. Artikeldata Utökad'!L29="3  Astma- och Allergiförbundet","Astmaochallergiforbundet",'2. Artikeldata Utökad'!L29="4  Svanen","Svanen",'2. Artikeldata Utökad'!L29="5  GOTS","GOTS",'2. Artikeldata Utökad'!L29="6  Ekologiskt Jordbruk EU Ekologisk","Ekologisktjordbruk",'2. Artikeldata Utökad'!L29="7  ECO CERT Cosmos Organic","Ecocertcosmosorganic",'2. Artikeldata Utökad'!L29="8  Bra miljöval","Bramiljoval",'2. Artikeldata Utökad'!L29="9  Fairtrade","fairtrade",'2. Artikeldata Utökad'!L29="10 Natrue Organic","Natrueorganic",'2. Artikeldata Utökad'!L29="11 UTZ Certified","UTZ",'2. Artikeldata Utökad'!L29="15 Asthma Allergy Nordic","Asthmaallergynordic",'2. Artikeldata Utökad'!L29="16 FSC","FSC",'2. Artikeldata Utökad'!L29="17 Välvald (endast vid OTC)","choosewithheart",'2. Artikeldata Utökad'!L29="18 Rainforest Alliance","Rainforestalliance",'2. Artikeldata Utökad'!L29="19 Vegan Society","Vegansociety",'2. Artikeldata Utökad'!L29="20 Certified Vegan","Certifiedvegan",'2. Artikeldata Utökad'!L29="21 I'm Vegan","Imvegan",'2. Artikeldata Utökad'!L29="22 EU Ecolabel","EUEcolabel",'2. Artikeldata Utökad'!L29="23 Soil Association Cosmos Organic","Soilassociation",'2. Artikeldata Utökad'!L29="  Välj…","",'2. Artikeldata Utökad'!L29="0  Ingen symbol","",'2. Artikeldata Utökad'!L29="24 Cosmetique Bio Cosmos Organic","Cosmetiquebio",'2. Artikeldata Utökad'!L29="25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J30" s="527" t="str" cm="1">
        <f t="array" ref="J30">IFERROR(SUBSTITUTE(_xlfn.ARRAYTOTEXT(_xlfn._xlws.FILTER(G30:I30,G30:I30&lt;&gt;""))," ",""),"")</f>
        <v/>
      </c>
      <c r="K30" s="527" t="str">
        <f>IF('2. Artikeldata Utökad'!M29="Ja","Nordisk","")</f>
        <v/>
      </c>
      <c r="L30" s="527" t="str">
        <f>IF('2. Artikeldata Utökad'!N29="Ja","Miljoforpackad","")</f>
        <v/>
      </c>
      <c r="M30" s="527" t="str">
        <f t="shared" si="1"/>
        <v/>
      </c>
      <c r="N30" s="527" t="str">
        <f t="shared" si="0"/>
        <v/>
      </c>
      <c r="O30" s="527" t="str">
        <f t="shared" si="2"/>
        <v/>
      </c>
      <c r="P30" s="527" t="str">
        <f t="shared" si="3"/>
        <v/>
      </c>
      <c r="Q30" s="527" t="str">
        <f t="shared" si="4"/>
        <v/>
      </c>
      <c r="R30" s="527" t="str" cm="1">
        <f t="array" ref="R30">IFERROR(SUBSTITUTE(_xlfn.ARRAYTOTEXT(_xlfn._xlws.FILTER(K30:Q30,K30:Q30&lt;&gt;""))," ",""),"")</f>
        <v/>
      </c>
      <c r="S30" s="371"/>
      <c r="T30" s="83"/>
      <c r="U30" s="371" t="s">
        <v>35</v>
      </c>
      <c r="V30" s="372"/>
      <c r="W30" s="372"/>
      <c r="X30" s="372"/>
      <c r="Y30" s="372"/>
      <c r="Z30" s="372"/>
      <c r="AA30" s="372"/>
      <c r="AB30" s="372"/>
      <c r="AC30" s="372"/>
      <c r="AD30" s="372"/>
      <c r="AE30" s="372"/>
      <c r="AF30" s="372"/>
      <c r="AG30" s="372"/>
      <c r="AH30" s="371"/>
      <c r="AI30" s="372"/>
      <c r="AJ30" s="372"/>
      <c r="AK30" s="372" t="s">
        <v>36</v>
      </c>
      <c r="AL30" s="372"/>
      <c r="AM30" s="372"/>
      <c r="AN30" s="372"/>
      <c r="AO30" s="372"/>
      <c r="AP30" s="372"/>
      <c r="AQ30" s="511"/>
      <c r="AR30" s="399" t="s">
        <v>220</v>
      </c>
      <c r="AS30" s="84" t="s">
        <v>36</v>
      </c>
      <c r="AT30" s="84" t="s">
        <v>36</v>
      </c>
      <c r="AU30" s="513"/>
      <c r="AV30" s="646"/>
      <c r="AW30" s="84"/>
      <c r="AX30" s="84"/>
      <c r="AY30" s="84"/>
      <c r="AZ30" s="84"/>
      <c r="BA30" s="84"/>
      <c r="BB30" s="515"/>
      <c r="BC30" s="400" t="s">
        <v>220</v>
      </c>
      <c r="BD30" s="84" t="s">
        <v>36</v>
      </c>
    </row>
    <row r="31" spans="1:56" x14ac:dyDescent="0.25">
      <c r="A31" s="102">
        <v>26</v>
      </c>
      <c r="B31" s="524">
        <f>'APH KIC KIA PC'!D30</f>
        <v>0</v>
      </c>
      <c r="C31" s="524" t="str">
        <f>'APH KIC KIA PC'!I30</f>
        <v>Välj…</v>
      </c>
      <c r="D31" s="525" t="str">
        <f>IF('1. Artikeldata Grund'!$E30="","",'1. Artikeldata Grund'!$E30)</f>
        <v/>
      </c>
      <c r="E31" s="526" t="str">
        <f>IF('1. Artikeldata Grund'!D30="","",'1. Artikeldata Grund'!D30)</f>
        <v/>
      </c>
      <c r="F31" s="528" t="str">
        <f>'2. Artikeldata Utökad'!H30</f>
        <v xml:space="preserve">  Välj…</v>
      </c>
      <c r="G31" s="527" t="str" cm="1">
        <f t="array" ref="G31">_xlfn.IFS('2. Artikeldata Utökad'!J30="2  KRAV","KRAV",'2. Artikeldata Utökad'!J30="3  Astma- och Allergiförbundet","Astmaochallergiforbundet",'2. Artikeldata Utökad'!J30="4  Svanen","Svanen",'2. Artikeldata Utökad'!J30="5  GOTS","GOTS",'2. Artikeldata Utökad'!J30="6  Ekologiskt Jordbruk EU Ekologisk","Ekologisktjordbruk",'2. Artikeldata Utökad'!J30="7  ECO CERT Cosmos Organic","Ecocertcosmosorganic",'2. Artikeldata Utökad'!J30="8  Bra miljöval","Bramiljoval",'2. Artikeldata Utökad'!J30="9  Fairtrade","fairtrade",'2. Artikeldata Utökad'!J30="10 Natrue Organic","Natrueorganic",'2. Artikeldata Utökad'!J30="11 UTZ Certified","UTZ",'2. Artikeldata Utökad'!J30="15 Asthma Allergy Nordic","Asthmaallergynordic",'2. Artikeldata Utökad'!J30="16 FSC","FSC",'2. Artikeldata Utökad'!J30="17 Välvald (endast vid OTC)","choosewithheart",'2. Artikeldata Utökad'!J30="18 Rainforest Alliance","Rainforestalliance",'2. Artikeldata Utökad'!J30="19 Vegan Society","Vegansociety",'2. Artikeldata Utökad'!J30="20 Certified Vegan","Certifiedvegan",'2. Artikeldata Utökad'!J30="21 I'm Vegan","Imvegan",'2. Artikeldata Utökad'!J30="22 EU Ecolabel","EUEcolabel",'2. Artikeldata Utökad'!J30="23 Soil Association Cosmos Organic","Soilassociation",'2. Artikeldata Utökad'!J30="  Välj…","",'2. Artikeldata Utökad'!J30="0  Ingen symbol","",'2. Artikeldata Utökad'!J30="24 Cosmetique Bio Cosmos Organic","Cosmetiquebio",'2. Artikeldata Utökad'!J30="25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H31" s="527" t="str" cm="1">
        <f t="array" ref="H31">_xlfn.IFS('2. Artikeldata Utökad'!K30="2  KRAV","KRAV",'2. Artikeldata Utökad'!K30="3  Astma- och Allergiförbundet","Astmaochallergiforbundet",'2. Artikeldata Utökad'!K30="4  Svanen","Svanen",'2. Artikeldata Utökad'!K30="5  GOTS","GOTS",'2. Artikeldata Utökad'!K30="6  Ekologiskt Jordbruk EU Ekologisk","Ekologisktjordbruk",'2. Artikeldata Utökad'!K30="7  ECO CERT Cosmos Organic","Ecocertcosmosorganic",'2. Artikeldata Utökad'!K30="8  Bra miljöval","Bramiljoval",'2. Artikeldata Utökad'!K30="9  Fairtrade","fairtrade",'2. Artikeldata Utökad'!K30="10 Natrue Organic","Natrueorganic",'2. Artikeldata Utökad'!K30="11 UTZ Certified","UTZ",'2. Artikeldata Utökad'!K30="15 Asthma Allergy Nordic","Asthmaallergynordic",'2. Artikeldata Utökad'!K30="16 FSC","FSC",'2. Artikeldata Utökad'!K30="17 Välvald (endast vid OTC)","choosewithheart",'2. Artikeldata Utökad'!K30="18 Rainforest Alliance","Rainforestalliance",'2. Artikeldata Utökad'!K30="19 Vegan Society","Vegansociety",'2. Artikeldata Utökad'!K30="20 Certified Vegan","Certifiedvegan",'2. Artikeldata Utökad'!K30="21 I'm Vegan","Imvegan",'2. Artikeldata Utökad'!K30="22 EU Ecolabel","EUEcolabel",'2. Artikeldata Utökad'!K30="23 Soil Association Cosmos Organic","Soilassociation",'2. Artikeldata Utökad'!K30="  Välj…","",'2. Artikeldata Utökad'!K30="0  Ingen symbol","",'2. Artikeldata Utökad'!K30="24 Cosmetique Bio Cosmos Organic","Cosmetiquebio",'2. Artikeldata Utökad'!K30="25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I31" s="527" t="str" cm="1">
        <f t="array" ref="I31">_xlfn.IFS('2. Artikeldata Utökad'!L30="2  KRAV","KRAV",'2. Artikeldata Utökad'!L30="3  Astma- och Allergiförbundet","Astmaochallergiforbundet",'2. Artikeldata Utökad'!L30="4  Svanen","Svanen",'2. Artikeldata Utökad'!L30="5  GOTS","GOTS",'2. Artikeldata Utökad'!L30="6  Ekologiskt Jordbruk EU Ekologisk","Ekologisktjordbruk",'2. Artikeldata Utökad'!L30="7  ECO CERT Cosmos Organic","Ecocertcosmosorganic",'2. Artikeldata Utökad'!L30="8  Bra miljöval","Bramiljoval",'2. Artikeldata Utökad'!L30="9  Fairtrade","fairtrade",'2. Artikeldata Utökad'!L30="10 Natrue Organic","Natrueorganic",'2. Artikeldata Utökad'!L30="11 UTZ Certified","UTZ",'2. Artikeldata Utökad'!L30="15 Asthma Allergy Nordic","Asthmaallergynordic",'2. Artikeldata Utökad'!L30="16 FSC","FSC",'2. Artikeldata Utökad'!L30="17 Välvald (endast vid OTC)","choosewithheart",'2. Artikeldata Utökad'!L30="18 Rainforest Alliance","Rainforestalliance",'2. Artikeldata Utökad'!L30="19 Vegan Society","Vegansociety",'2. Artikeldata Utökad'!L30="20 Certified Vegan","Certifiedvegan",'2. Artikeldata Utökad'!L30="21 I'm Vegan","Imvegan",'2. Artikeldata Utökad'!L30="22 EU Ecolabel","EUEcolabel",'2. Artikeldata Utökad'!L30="23 Soil Association Cosmos Organic","Soilassociation",'2. Artikeldata Utökad'!L30="  Välj…","",'2. Artikeldata Utökad'!L30="0  Ingen symbol","",'2. Artikeldata Utökad'!L30="24 Cosmetique Bio Cosmos Organic","Cosmetiquebio",'2. Artikeldata Utökad'!L30="25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J31" s="527" t="str" cm="1">
        <f t="array" ref="J31">IFERROR(SUBSTITUTE(_xlfn.ARRAYTOTEXT(_xlfn._xlws.FILTER(G31:I31,G31:I31&lt;&gt;""))," ",""),"")</f>
        <v/>
      </c>
      <c r="K31" s="527" t="str">
        <f>IF('2. Artikeldata Utökad'!M30="Ja","Nordisk","")</f>
        <v/>
      </c>
      <c r="L31" s="527" t="str">
        <f>IF('2. Artikeldata Utökad'!N30="Ja","Miljoforpackad","")</f>
        <v/>
      </c>
      <c r="M31" s="527" t="str">
        <f t="shared" si="1"/>
        <v/>
      </c>
      <c r="N31" s="527" t="str">
        <f t="shared" si="0"/>
        <v/>
      </c>
      <c r="O31" s="527" t="str">
        <f t="shared" si="2"/>
        <v/>
      </c>
      <c r="P31" s="527" t="str">
        <f t="shared" si="3"/>
        <v/>
      </c>
      <c r="Q31" s="527" t="str">
        <f t="shared" si="4"/>
        <v/>
      </c>
      <c r="R31" s="527" t="str" cm="1">
        <f t="array" ref="R31">IFERROR(SUBSTITUTE(_xlfn.ARRAYTOTEXT(_xlfn._xlws.FILTER(K31:Q31,K31:Q31&lt;&gt;""))," ",""),"")</f>
        <v/>
      </c>
      <c r="S31" s="371"/>
      <c r="T31" s="83"/>
      <c r="U31" s="371" t="s">
        <v>35</v>
      </c>
      <c r="V31" s="372"/>
      <c r="W31" s="372"/>
      <c r="X31" s="372"/>
      <c r="Y31" s="372"/>
      <c r="Z31" s="372"/>
      <c r="AA31" s="372"/>
      <c r="AB31" s="372"/>
      <c r="AC31" s="372"/>
      <c r="AD31" s="372"/>
      <c r="AE31" s="372"/>
      <c r="AF31" s="372"/>
      <c r="AG31" s="372"/>
      <c r="AH31" s="371"/>
      <c r="AI31" s="372"/>
      <c r="AJ31" s="372"/>
      <c r="AK31" s="372" t="s">
        <v>36</v>
      </c>
      <c r="AL31" s="372"/>
      <c r="AM31" s="372"/>
      <c r="AN31" s="372"/>
      <c r="AO31" s="372"/>
      <c r="AP31" s="372"/>
      <c r="AQ31" s="511"/>
      <c r="AR31" s="399" t="s">
        <v>220</v>
      </c>
      <c r="AS31" s="84" t="s">
        <v>36</v>
      </c>
      <c r="AT31" s="84" t="s">
        <v>36</v>
      </c>
      <c r="AU31" s="513"/>
      <c r="AV31" s="646"/>
      <c r="AW31" s="84"/>
      <c r="AX31" s="84"/>
      <c r="AY31" s="84"/>
      <c r="AZ31" s="84"/>
      <c r="BA31" s="84"/>
      <c r="BB31" s="515"/>
      <c r="BC31" s="400" t="s">
        <v>220</v>
      </c>
      <c r="BD31" s="84" t="s">
        <v>36</v>
      </c>
    </row>
    <row r="32" spans="1:56" x14ac:dyDescent="0.25">
      <c r="A32" s="102">
        <v>27</v>
      </c>
      <c r="B32" s="524">
        <f>'APH KIC KIA PC'!D31</f>
        <v>0</v>
      </c>
      <c r="C32" s="524" t="str">
        <f>'APH KIC KIA PC'!I31</f>
        <v>Välj…</v>
      </c>
      <c r="D32" s="525" t="str">
        <f>IF('1. Artikeldata Grund'!$E31="","",'1. Artikeldata Grund'!$E31)</f>
        <v/>
      </c>
      <c r="E32" s="526" t="str">
        <f>IF('1. Artikeldata Grund'!D31="","",'1. Artikeldata Grund'!D31)</f>
        <v/>
      </c>
      <c r="F32" s="528" t="str">
        <f>'2. Artikeldata Utökad'!H31</f>
        <v xml:space="preserve">  Välj…</v>
      </c>
      <c r="G32" s="527" t="str" cm="1">
        <f t="array" ref="G32">_xlfn.IFS('2. Artikeldata Utökad'!J31="2  KRAV","KRAV",'2. Artikeldata Utökad'!J31="3  Astma- och Allergiförbundet","Astmaochallergiforbundet",'2. Artikeldata Utökad'!J31="4  Svanen","Svanen",'2. Artikeldata Utökad'!J31="5  GOTS","GOTS",'2. Artikeldata Utökad'!J31="6  Ekologiskt Jordbruk EU Ekologisk","Ekologisktjordbruk",'2. Artikeldata Utökad'!J31="7  ECO CERT Cosmos Organic","Ecocertcosmosorganic",'2. Artikeldata Utökad'!J31="8  Bra miljöval","Bramiljoval",'2. Artikeldata Utökad'!J31="9  Fairtrade","fairtrade",'2. Artikeldata Utökad'!J31="10 Natrue Organic","Natrueorganic",'2. Artikeldata Utökad'!J31="11 UTZ Certified","UTZ",'2. Artikeldata Utökad'!J31="15 Asthma Allergy Nordic","Asthmaallergynordic",'2. Artikeldata Utökad'!J31="16 FSC","FSC",'2. Artikeldata Utökad'!J31="17 Välvald (endast vid OTC)","choosewithheart",'2. Artikeldata Utökad'!J31="18 Rainforest Alliance","Rainforestalliance",'2. Artikeldata Utökad'!J31="19 Vegan Society","Vegansociety",'2. Artikeldata Utökad'!J31="20 Certified Vegan","Certifiedvegan",'2. Artikeldata Utökad'!J31="21 I'm Vegan","Imvegan",'2. Artikeldata Utökad'!J31="22 EU Ecolabel","EUEcolabel",'2. Artikeldata Utökad'!J31="23 Soil Association Cosmos Organic","Soilassociation",'2. Artikeldata Utökad'!J31="  Välj…","",'2. Artikeldata Utökad'!J31="0  Ingen symbol","",'2. Artikeldata Utökad'!J31="24 Cosmetique Bio Cosmos Organic","Cosmetiquebio",'2. Artikeldata Utökad'!J31="25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H32" s="527" t="str" cm="1">
        <f t="array" ref="H32">_xlfn.IFS('2. Artikeldata Utökad'!K31="2  KRAV","KRAV",'2. Artikeldata Utökad'!K31="3  Astma- och Allergiförbundet","Astmaochallergiforbundet",'2. Artikeldata Utökad'!K31="4  Svanen","Svanen",'2. Artikeldata Utökad'!K31="5  GOTS","GOTS",'2. Artikeldata Utökad'!K31="6  Ekologiskt Jordbruk EU Ekologisk","Ekologisktjordbruk",'2. Artikeldata Utökad'!K31="7  ECO CERT Cosmos Organic","Ecocertcosmosorganic",'2. Artikeldata Utökad'!K31="8  Bra miljöval","Bramiljoval",'2. Artikeldata Utökad'!K31="9  Fairtrade","fairtrade",'2. Artikeldata Utökad'!K31="10 Natrue Organic","Natrueorganic",'2. Artikeldata Utökad'!K31="11 UTZ Certified","UTZ",'2. Artikeldata Utökad'!K31="15 Asthma Allergy Nordic","Asthmaallergynordic",'2. Artikeldata Utökad'!K31="16 FSC","FSC",'2. Artikeldata Utökad'!K31="17 Välvald (endast vid OTC)","choosewithheart",'2. Artikeldata Utökad'!K31="18 Rainforest Alliance","Rainforestalliance",'2. Artikeldata Utökad'!K31="19 Vegan Society","Vegansociety",'2. Artikeldata Utökad'!K31="20 Certified Vegan","Certifiedvegan",'2. Artikeldata Utökad'!K31="21 I'm Vegan","Imvegan",'2. Artikeldata Utökad'!K31="22 EU Ecolabel","EUEcolabel",'2. Artikeldata Utökad'!K31="23 Soil Association Cosmos Organic","Soilassociation",'2. Artikeldata Utökad'!K31="  Välj…","",'2. Artikeldata Utökad'!K31="0  Ingen symbol","",'2. Artikeldata Utökad'!K31="24 Cosmetique Bio Cosmos Organic","Cosmetiquebio",'2. Artikeldata Utökad'!K31="25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I32" s="527" t="str" cm="1">
        <f t="array" ref="I32">_xlfn.IFS('2. Artikeldata Utökad'!L31="2  KRAV","KRAV",'2. Artikeldata Utökad'!L31="3  Astma- och Allergiförbundet","Astmaochallergiforbundet",'2. Artikeldata Utökad'!L31="4  Svanen","Svanen",'2. Artikeldata Utökad'!L31="5  GOTS","GOTS",'2. Artikeldata Utökad'!L31="6  Ekologiskt Jordbruk EU Ekologisk","Ekologisktjordbruk",'2. Artikeldata Utökad'!L31="7  ECO CERT Cosmos Organic","Ecocertcosmosorganic",'2. Artikeldata Utökad'!L31="8  Bra miljöval","Bramiljoval",'2. Artikeldata Utökad'!L31="9  Fairtrade","fairtrade",'2. Artikeldata Utökad'!L31="10 Natrue Organic","Natrueorganic",'2. Artikeldata Utökad'!L31="11 UTZ Certified","UTZ",'2. Artikeldata Utökad'!L31="15 Asthma Allergy Nordic","Asthmaallergynordic",'2. Artikeldata Utökad'!L31="16 FSC","FSC",'2. Artikeldata Utökad'!L31="17 Välvald (endast vid OTC)","choosewithheart",'2. Artikeldata Utökad'!L31="18 Rainforest Alliance","Rainforestalliance",'2. Artikeldata Utökad'!L31="19 Vegan Society","Vegansociety",'2. Artikeldata Utökad'!L31="20 Certified Vegan","Certifiedvegan",'2. Artikeldata Utökad'!L31="21 I'm Vegan","Imvegan",'2. Artikeldata Utökad'!L31="22 EU Ecolabel","EUEcolabel",'2. Artikeldata Utökad'!L31="23 Soil Association Cosmos Organic","Soilassociation",'2. Artikeldata Utökad'!L31="  Välj…","",'2. Artikeldata Utökad'!L31="0  Ingen symbol","",'2. Artikeldata Utökad'!L31="24 Cosmetique Bio Cosmos Organic","Cosmetiquebio",'2. Artikeldata Utökad'!L31="25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J32" s="527" t="str" cm="1">
        <f t="array" ref="J32">IFERROR(SUBSTITUTE(_xlfn.ARRAYTOTEXT(_xlfn._xlws.FILTER(G32:I32,G32:I32&lt;&gt;""))," ",""),"")</f>
        <v/>
      </c>
      <c r="K32" s="527" t="str">
        <f>IF('2. Artikeldata Utökad'!M31="Ja","Nordisk","")</f>
        <v/>
      </c>
      <c r="L32" s="527" t="str">
        <f>IF('2. Artikeldata Utökad'!N31="Ja","Miljoforpackad","")</f>
        <v/>
      </c>
      <c r="M32" s="527" t="str">
        <f t="shared" si="1"/>
        <v/>
      </c>
      <c r="N32" s="527" t="str">
        <f t="shared" si="0"/>
        <v/>
      </c>
      <c r="O32" s="527" t="str">
        <f t="shared" si="2"/>
        <v/>
      </c>
      <c r="P32" s="527" t="str">
        <f t="shared" si="3"/>
        <v/>
      </c>
      <c r="Q32" s="527" t="str">
        <f t="shared" si="4"/>
        <v/>
      </c>
      <c r="R32" s="527" t="str" cm="1">
        <f t="array" ref="R32">IFERROR(SUBSTITUTE(_xlfn.ARRAYTOTEXT(_xlfn._xlws.FILTER(K32:Q32,K32:Q32&lt;&gt;""))," ",""),"")</f>
        <v/>
      </c>
      <c r="S32" s="371"/>
      <c r="T32" s="83"/>
      <c r="U32" s="371" t="s">
        <v>35</v>
      </c>
      <c r="V32" s="372"/>
      <c r="W32" s="372"/>
      <c r="X32" s="372"/>
      <c r="Y32" s="372"/>
      <c r="Z32" s="372"/>
      <c r="AA32" s="372"/>
      <c r="AB32" s="372"/>
      <c r="AC32" s="372"/>
      <c r="AD32" s="372"/>
      <c r="AE32" s="372"/>
      <c r="AF32" s="372"/>
      <c r="AG32" s="372"/>
      <c r="AH32" s="371"/>
      <c r="AI32" s="372"/>
      <c r="AJ32" s="372"/>
      <c r="AK32" s="372" t="s">
        <v>36</v>
      </c>
      <c r="AL32" s="372"/>
      <c r="AM32" s="372"/>
      <c r="AN32" s="372"/>
      <c r="AO32" s="372"/>
      <c r="AP32" s="372"/>
      <c r="AQ32" s="511"/>
      <c r="AR32" s="399" t="s">
        <v>220</v>
      </c>
      <c r="AS32" s="84" t="s">
        <v>36</v>
      </c>
      <c r="AT32" s="84" t="s">
        <v>36</v>
      </c>
      <c r="AU32" s="513"/>
      <c r="AV32" s="646"/>
      <c r="AW32" s="84"/>
      <c r="AX32" s="84"/>
      <c r="AY32" s="84"/>
      <c r="AZ32" s="84"/>
      <c r="BA32" s="84"/>
      <c r="BB32" s="515"/>
      <c r="BC32" s="400" t="s">
        <v>220</v>
      </c>
      <c r="BD32" s="84" t="s">
        <v>36</v>
      </c>
    </row>
    <row r="33" spans="1:56" x14ac:dyDescent="0.25">
      <c r="A33" s="102">
        <v>28</v>
      </c>
      <c r="B33" s="524">
        <f>'APH KIC KIA PC'!D32</f>
        <v>0</v>
      </c>
      <c r="C33" s="524" t="str">
        <f>'APH KIC KIA PC'!I32</f>
        <v>Välj…</v>
      </c>
      <c r="D33" s="525" t="str">
        <f>IF('1. Artikeldata Grund'!$E32="","",'1. Artikeldata Grund'!$E32)</f>
        <v/>
      </c>
      <c r="E33" s="526" t="str">
        <f>IF('1. Artikeldata Grund'!D32="","",'1. Artikeldata Grund'!D32)</f>
        <v/>
      </c>
      <c r="F33" s="528" t="str">
        <f>'2. Artikeldata Utökad'!H32</f>
        <v xml:space="preserve">  Välj…</v>
      </c>
      <c r="G33" s="527" t="str" cm="1">
        <f t="array" ref="G33">_xlfn.IFS('2. Artikeldata Utökad'!J32="2  KRAV","KRAV",'2. Artikeldata Utökad'!J32="3  Astma- och Allergiförbundet","Astmaochallergiforbundet",'2. Artikeldata Utökad'!J32="4  Svanen","Svanen",'2. Artikeldata Utökad'!J32="5  GOTS","GOTS",'2. Artikeldata Utökad'!J32="6  Ekologiskt Jordbruk EU Ekologisk","Ekologisktjordbruk",'2. Artikeldata Utökad'!J32="7  ECO CERT Cosmos Organic","Ecocertcosmosorganic",'2. Artikeldata Utökad'!J32="8  Bra miljöval","Bramiljoval",'2. Artikeldata Utökad'!J32="9  Fairtrade","fairtrade",'2. Artikeldata Utökad'!J32="10 Natrue Organic","Natrueorganic",'2. Artikeldata Utökad'!J32="11 UTZ Certified","UTZ",'2. Artikeldata Utökad'!J32="15 Asthma Allergy Nordic","Asthmaallergynordic",'2. Artikeldata Utökad'!J32="16 FSC","FSC",'2. Artikeldata Utökad'!J32="17 Välvald (endast vid OTC)","choosewithheart",'2. Artikeldata Utökad'!J32="18 Rainforest Alliance","Rainforestalliance",'2. Artikeldata Utökad'!J32="19 Vegan Society","Vegansociety",'2. Artikeldata Utökad'!J32="20 Certified Vegan","Certifiedvegan",'2. Artikeldata Utökad'!J32="21 I'm Vegan","Imvegan",'2. Artikeldata Utökad'!J32="22 EU Ecolabel","EUEcolabel",'2. Artikeldata Utökad'!J32="23 Soil Association Cosmos Organic","Soilassociation",'2. Artikeldata Utökad'!J32="  Välj…","",'2. Artikeldata Utökad'!J32="0  Ingen symbol","",'2. Artikeldata Utökad'!J32="24 Cosmetique Bio Cosmos Organic","Cosmetiquebio",'2. Artikeldata Utökad'!J32="25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H33" s="527" t="str" cm="1">
        <f t="array" ref="H33">_xlfn.IFS('2. Artikeldata Utökad'!K32="2  KRAV","KRAV",'2. Artikeldata Utökad'!K32="3  Astma- och Allergiförbundet","Astmaochallergiforbundet",'2. Artikeldata Utökad'!K32="4  Svanen","Svanen",'2. Artikeldata Utökad'!K32="5  GOTS","GOTS",'2. Artikeldata Utökad'!K32="6  Ekologiskt Jordbruk EU Ekologisk","Ekologisktjordbruk",'2. Artikeldata Utökad'!K32="7  ECO CERT Cosmos Organic","Ecocertcosmosorganic",'2. Artikeldata Utökad'!K32="8  Bra miljöval","Bramiljoval",'2. Artikeldata Utökad'!K32="9  Fairtrade","fairtrade",'2. Artikeldata Utökad'!K32="10 Natrue Organic","Natrueorganic",'2. Artikeldata Utökad'!K32="11 UTZ Certified","UTZ",'2. Artikeldata Utökad'!K32="15 Asthma Allergy Nordic","Asthmaallergynordic",'2. Artikeldata Utökad'!K32="16 FSC","FSC",'2. Artikeldata Utökad'!K32="17 Välvald (endast vid OTC)","choosewithheart",'2. Artikeldata Utökad'!K32="18 Rainforest Alliance","Rainforestalliance",'2. Artikeldata Utökad'!K32="19 Vegan Society","Vegansociety",'2. Artikeldata Utökad'!K32="20 Certified Vegan","Certifiedvegan",'2. Artikeldata Utökad'!K32="21 I'm Vegan","Imvegan",'2. Artikeldata Utökad'!K32="22 EU Ecolabel","EUEcolabel",'2. Artikeldata Utökad'!K32="23 Soil Association Cosmos Organic","Soilassociation",'2. Artikeldata Utökad'!K32="  Välj…","",'2. Artikeldata Utökad'!K32="0  Ingen symbol","",'2. Artikeldata Utökad'!K32="24 Cosmetique Bio Cosmos Organic","Cosmetiquebio",'2. Artikeldata Utökad'!K32="25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I33" s="527" t="str" cm="1">
        <f t="array" ref="I33">_xlfn.IFS('2. Artikeldata Utökad'!L32="2  KRAV","KRAV",'2. Artikeldata Utökad'!L32="3  Astma- och Allergiförbundet","Astmaochallergiforbundet",'2. Artikeldata Utökad'!L32="4  Svanen","Svanen",'2. Artikeldata Utökad'!L32="5  GOTS","GOTS",'2. Artikeldata Utökad'!L32="6  Ekologiskt Jordbruk EU Ekologisk","Ekologisktjordbruk",'2. Artikeldata Utökad'!L32="7  ECO CERT Cosmos Organic","Ecocertcosmosorganic",'2. Artikeldata Utökad'!L32="8  Bra miljöval","Bramiljoval",'2. Artikeldata Utökad'!L32="9  Fairtrade","fairtrade",'2. Artikeldata Utökad'!L32="10 Natrue Organic","Natrueorganic",'2. Artikeldata Utökad'!L32="11 UTZ Certified","UTZ",'2. Artikeldata Utökad'!L32="15 Asthma Allergy Nordic","Asthmaallergynordic",'2. Artikeldata Utökad'!L32="16 FSC","FSC",'2. Artikeldata Utökad'!L32="17 Välvald (endast vid OTC)","choosewithheart",'2. Artikeldata Utökad'!L32="18 Rainforest Alliance","Rainforestalliance",'2. Artikeldata Utökad'!L32="19 Vegan Society","Vegansociety",'2. Artikeldata Utökad'!L32="20 Certified Vegan","Certifiedvegan",'2. Artikeldata Utökad'!L32="21 I'm Vegan","Imvegan",'2. Artikeldata Utökad'!L32="22 EU Ecolabel","EUEcolabel",'2. Artikeldata Utökad'!L32="23 Soil Association Cosmos Organic","Soilassociation",'2. Artikeldata Utökad'!L32="  Välj…","",'2. Artikeldata Utökad'!L32="0  Ingen symbol","",'2. Artikeldata Utökad'!L32="24 Cosmetique Bio Cosmos Organic","Cosmetiquebio",'2. Artikeldata Utökad'!L32="25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J33" s="527" t="str" cm="1">
        <f t="array" ref="J33">IFERROR(SUBSTITUTE(_xlfn.ARRAYTOTEXT(_xlfn._xlws.FILTER(G33:I33,G33:I33&lt;&gt;""))," ",""),"")</f>
        <v/>
      </c>
      <c r="K33" s="527" t="str">
        <f>IF('2. Artikeldata Utökad'!M32="Ja","Nordisk","")</f>
        <v/>
      </c>
      <c r="L33" s="527" t="str">
        <f>IF('2. Artikeldata Utökad'!N32="Ja","Miljoforpackad","")</f>
        <v/>
      </c>
      <c r="M33" s="527" t="str">
        <f t="shared" si="1"/>
        <v/>
      </c>
      <c r="N33" s="527" t="str">
        <f t="shared" si="0"/>
        <v/>
      </c>
      <c r="O33" s="527" t="str">
        <f t="shared" si="2"/>
        <v/>
      </c>
      <c r="P33" s="527" t="str">
        <f t="shared" si="3"/>
        <v/>
      </c>
      <c r="Q33" s="527" t="str">
        <f t="shared" si="4"/>
        <v/>
      </c>
      <c r="R33" s="527" t="str" cm="1">
        <f t="array" ref="R33">IFERROR(SUBSTITUTE(_xlfn.ARRAYTOTEXT(_xlfn._xlws.FILTER(K33:Q33,K33:Q33&lt;&gt;""))," ",""),"")</f>
        <v/>
      </c>
      <c r="S33" s="371"/>
      <c r="T33" s="83"/>
      <c r="U33" s="371" t="s">
        <v>35</v>
      </c>
      <c r="V33" s="372"/>
      <c r="W33" s="372"/>
      <c r="X33" s="372"/>
      <c r="Y33" s="372"/>
      <c r="Z33" s="372"/>
      <c r="AA33" s="372"/>
      <c r="AB33" s="372"/>
      <c r="AC33" s="372"/>
      <c r="AD33" s="372"/>
      <c r="AE33" s="372"/>
      <c r="AF33" s="372"/>
      <c r="AG33" s="372"/>
      <c r="AH33" s="371"/>
      <c r="AI33" s="372"/>
      <c r="AJ33" s="372"/>
      <c r="AK33" s="372" t="s">
        <v>36</v>
      </c>
      <c r="AL33" s="372"/>
      <c r="AM33" s="372"/>
      <c r="AN33" s="372"/>
      <c r="AO33" s="372"/>
      <c r="AP33" s="372"/>
      <c r="AQ33" s="511"/>
      <c r="AR33" s="399" t="s">
        <v>220</v>
      </c>
      <c r="AS33" s="84" t="s">
        <v>36</v>
      </c>
      <c r="AT33" s="84" t="s">
        <v>36</v>
      </c>
      <c r="AU33" s="513"/>
      <c r="AV33" s="646"/>
      <c r="AW33" s="84"/>
      <c r="AX33" s="84"/>
      <c r="AY33" s="84"/>
      <c r="AZ33" s="84"/>
      <c r="BA33" s="84"/>
      <c r="BB33" s="515"/>
      <c r="BC33" s="400" t="s">
        <v>220</v>
      </c>
      <c r="BD33" s="84" t="s">
        <v>36</v>
      </c>
    </row>
    <row r="34" spans="1:56" x14ac:dyDescent="0.25">
      <c r="A34" s="102">
        <v>29</v>
      </c>
      <c r="B34" s="524">
        <f>'APH KIC KIA PC'!D33</f>
        <v>0</v>
      </c>
      <c r="C34" s="524" t="str">
        <f>'APH KIC KIA PC'!I33</f>
        <v>Välj…</v>
      </c>
      <c r="D34" s="525" t="str">
        <f>IF('1. Artikeldata Grund'!$E33="","",'1. Artikeldata Grund'!$E33)</f>
        <v/>
      </c>
      <c r="E34" s="526" t="str">
        <f>IF('1. Artikeldata Grund'!D33="","",'1. Artikeldata Grund'!D33)</f>
        <v/>
      </c>
      <c r="F34" s="528" t="str">
        <f>'2. Artikeldata Utökad'!H33</f>
        <v xml:space="preserve">  Välj…</v>
      </c>
      <c r="G34" s="527" t="str" cm="1">
        <f t="array" ref="G34">_xlfn.IFS('2. Artikeldata Utökad'!J33="2  KRAV","KRAV",'2. Artikeldata Utökad'!J33="3  Astma- och Allergiförbundet","Astmaochallergiforbundet",'2. Artikeldata Utökad'!J33="4  Svanen","Svanen",'2. Artikeldata Utökad'!J33="5  GOTS","GOTS",'2. Artikeldata Utökad'!J33="6  Ekologiskt Jordbruk EU Ekologisk","Ekologisktjordbruk",'2. Artikeldata Utökad'!J33="7  ECO CERT Cosmos Organic","Ecocertcosmosorganic",'2. Artikeldata Utökad'!J33="8  Bra miljöval","Bramiljoval",'2. Artikeldata Utökad'!J33="9  Fairtrade","fairtrade",'2. Artikeldata Utökad'!J33="10 Natrue Organic","Natrueorganic",'2. Artikeldata Utökad'!J33="11 UTZ Certified","UTZ",'2. Artikeldata Utökad'!J33="15 Asthma Allergy Nordic","Asthmaallergynordic",'2. Artikeldata Utökad'!J33="16 FSC","FSC",'2. Artikeldata Utökad'!J33="17 Välvald (endast vid OTC)","choosewithheart",'2. Artikeldata Utökad'!J33="18 Rainforest Alliance","Rainforestalliance",'2. Artikeldata Utökad'!J33="19 Vegan Society","Vegansociety",'2. Artikeldata Utökad'!J33="20 Certified Vegan","Certifiedvegan",'2. Artikeldata Utökad'!J33="21 I'm Vegan","Imvegan",'2. Artikeldata Utökad'!J33="22 EU Ecolabel","EUEcolabel",'2. Artikeldata Utökad'!J33="23 Soil Association Cosmos Organic","Soilassociation",'2. Artikeldata Utökad'!J33="  Välj…","",'2. Artikeldata Utökad'!J33="0  Ingen symbol","",'2. Artikeldata Utökad'!J33="24 Cosmetique Bio Cosmos Organic","Cosmetiquebio",'2. Artikeldata Utökad'!J33="25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H34" s="527" t="str" cm="1">
        <f t="array" ref="H34">_xlfn.IFS('2. Artikeldata Utökad'!K33="2  KRAV","KRAV",'2. Artikeldata Utökad'!K33="3  Astma- och Allergiförbundet","Astmaochallergiforbundet",'2. Artikeldata Utökad'!K33="4  Svanen","Svanen",'2. Artikeldata Utökad'!K33="5  GOTS","GOTS",'2. Artikeldata Utökad'!K33="6  Ekologiskt Jordbruk EU Ekologisk","Ekologisktjordbruk",'2. Artikeldata Utökad'!K33="7  ECO CERT Cosmos Organic","Ecocertcosmosorganic",'2. Artikeldata Utökad'!K33="8  Bra miljöval","Bramiljoval",'2. Artikeldata Utökad'!K33="9  Fairtrade","fairtrade",'2. Artikeldata Utökad'!K33="10 Natrue Organic","Natrueorganic",'2. Artikeldata Utökad'!K33="11 UTZ Certified","UTZ",'2. Artikeldata Utökad'!K33="15 Asthma Allergy Nordic","Asthmaallergynordic",'2. Artikeldata Utökad'!K33="16 FSC","FSC",'2. Artikeldata Utökad'!K33="17 Välvald (endast vid OTC)","choosewithheart",'2. Artikeldata Utökad'!K33="18 Rainforest Alliance","Rainforestalliance",'2. Artikeldata Utökad'!K33="19 Vegan Society","Vegansociety",'2. Artikeldata Utökad'!K33="20 Certified Vegan","Certifiedvegan",'2. Artikeldata Utökad'!K33="21 I'm Vegan","Imvegan",'2. Artikeldata Utökad'!K33="22 EU Ecolabel","EUEcolabel",'2. Artikeldata Utökad'!K33="23 Soil Association Cosmos Organic","Soilassociation",'2. Artikeldata Utökad'!K33="  Välj…","",'2. Artikeldata Utökad'!K33="0  Ingen symbol","",'2. Artikeldata Utökad'!K33="24 Cosmetique Bio Cosmos Organic","Cosmetiquebio",'2. Artikeldata Utökad'!K33="25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I34" s="527" t="str" cm="1">
        <f t="array" ref="I34">_xlfn.IFS('2. Artikeldata Utökad'!L33="2  KRAV","KRAV",'2. Artikeldata Utökad'!L33="3  Astma- och Allergiförbundet","Astmaochallergiforbundet",'2. Artikeldata Utökad'!L33="4  Svanen","Svanen",'2. Artikeldata Utökad'!L33="5  GOTS","GOTS",'2. Artikeldata Utökad'!L33="6  Ekologiskt Jordbruk EU Ekologisk","Ekologisktjordbruk",'2. Artikeldata Utökad'!L33="7  ECO CERT Cosmos Organic","Ecocertcosmosorganic",'2. Artikeldata Utökad'!L33="8  Bra miljöval","Bramiljoval",'2. Artikeldata Utökad'!L33="9  Fairtrade","fairtrade",'2. Artikeldata Utökad'!L33="10 Natrue Organic","Natrueorganic",'2. Artikeldata Utökad'!L33="11 UTZ Certified","UTZ",'2. Artikeldata Utökad'!L33="15 Asthma Allergy Nordic","Asthmaallergynordic",'2. Artikeldata Utökad'!L33="16 FSC","FSC",'2. Artikeldata Utökad'!L33="17 Välvald (endast vid OTC)","choosewithheart",'2. Artikeldata Utökad'!L33="18 Rainforest Alliance","Rainforestalliance",'2. Artikeldata Utökad'!L33="19 Vegan Society","Vegansociety",'2. Artikeldata Utökad'!L33="20 Certified Vegan","Certifiedvegan",'2. Artikeldata Utökad'!L33="21 I'm Vegan","Imvegan",'2. Artikeldata Utökad'!L33="22 EU Ecolabel","EUEcolabel",'2. Artikeldata Utökad'!L33="23 Soil Association Cosmos Organic","Soilassociation",'2. Artikeldata Utökad'!L33="  Välj…","",'2. Artikeldata Utökad'!L33="0  Ingen symbol","",'2. Artikeldata Utökad'!L33="24 Cosmetique Bio Cosmos Organic","Cosmetiquebio",'2. Artikeldata Utökad'!L33="25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J34" s="527" t="str" cm="1">
        <f t="array" ref="J34">IFERROR(SUBSTITUTE(_xlfn.ARRAYTOTEXT(_xlfn._xlws.FILTER(G34:I34,G34:I34&lt;&gt;""))," ",""),"")</f>
        <v/>
      </c>
      <c r="K34" s="527" t="str">
        <f>IF('2. Artikeldata Utökad'!M33="Ja","Nordisk","")</f>
        <v/>
      </c>
      <c r="L34" s="527" t="str">
        <f>IF('2. Artikeldata Utökad'!N33="Ja","Miljoforpackad","")</f>
        <v/>
      </c>
      <c r="M34" s="527" t="str">
        <f t="shared" si="1"/>
        <v/>
      </c>
      <c r="N34" s="527" t="str">
        <f t="shared" si="0"/>
        <v/>
      </c>
      <c r="O34" s="527" t="str">
        <f t="shared" si="2"/>
        <v/>
      </c>
      <c r="P34" s="527" t="str">
        <f t="shared" si="3"/>
        <v/>
      </c>
      <c r="Q34" s="527" t="str">
        <f t="shared" si="4"/>
        <v/>
      </c>
      <c r="R34" s="527" t="str" cm="1">
        <f t="array" ref="R34">IFERROR(SUBSTITUTE(_xlfn.ARRAYTOTEXT(_xlfn._xlws.FILTER(K34:Q34,K34:Q34&lt;&gt;""))," ",""),"")</f>
        <v/>
      </c>
      <c r="S34" s="371"/>
      <c r="T34" s="83"/>
      <c r="U34" s="371" t="s">
        <v>35</v>
      </c>
      <c r="V34" s="372"/>
      <c r="W34" s="372"/>
      <c r="X34" s="372"/>
      <c r="Y34" s="372"/>
      <c r="Z34" s="372"/>
      <c r="AA34" s="372"/>
      <c r="AB34" s="372"/>
      <c r="AC34" s="372"/>
      <c r="AD34" s="372"/>
      <c r="AE34" s="372"/>
      <c r="AF34" s="372"/>
      <c r="AG34" s="372"/>
      <c r="AH34" s="371"/>
      <c r="AI34" s="372"/>
      <c r="AJ34" s="372"/>
      <c r="AK34" s="372" t="s">
        <v>36</v>
      </c>
      <c r="AL34" s="372"/>
      <c r="AM34" s="372"/>
      <c r="AN34" s="372"/>
      <c r="AO34" s="372"/>
      <c r="AP34" s="372"/>
      <c r="AQ34" s="511"/>
      <c r="AR34" s="399" t="s">
        <v>220</v>
      </c>
      <c r="AS34" s="84" t="s">
        <v>36</v>
      </c>
      <c r="AT34" s="84" t="s">
        <v>36</v>
      </c>
      <c r="AU34" s="513"/>
      <c r="AV34" s="646"/>
      <c r="AW34" s="84"/>
      <c r="AX34" s="84"/>
      <c r="AY34" s="84"/>
      <c r="AZ34" s="84"/>
      <c r="BA34" s="84"/>
      <c r="BB34" s="515"/>
      <c r="BC34" s="400" t="s">
        <v>220</v>
      </c>
      <c r="BD34" s="84" t="s">
        <v>36</v>
      </c>
    </row>
    <row r="35" spans="1:56" x14ac:dyDescent="0.25">
      <c r="A35" s="102">
        <v>30</v>
      </c>
      <c r="B35" s="524">
        <f>'APH KIC KIA PC'!D34</f>
        <v>0</v>
      </c>
      <c r="C35" s="524" t="str">
        <f>'APH KIC KIA PC'!I34</f>
        <v>Välj…</v>
      </c>
      <c r="D35" s="525" t="str">
        <f>IF('1. Artikeldata Grund'!$E34="","",'1. Artikeldata Grund'!$E34)</f>
        <v/>
      </c>
      <c r="E35" s="526" t="str">
        <f>IF('1. Artikeldata Grund'!D34="","",'1. Artikeldata Grund'!D34)</f>
        <v/>
      </c>
      <c r="F35" s="528" t="str">
        <f>'2. Artikeldata Utökad'!H34</f>
        <v xml:space="preserve">  Välj…</v>
      </c>
      <c r="G35" s="527" t="str" cm="1">
        <f t="array" ref="G35">_xlfn.IFS('2. Artikeldata Utökad'!J34="2  KRAV","KRAV",'2. Artikeldata Utökad'!J34="3  Astma- och Allergiförbundet","Astmaochallergiforbundet",'2. Artikeldata Utökad'!J34="4  Svanen","Svanen",'2. Artikeldata Utökad'!J34="5  GOTS","GOTS",'2. Artikeldata Utökad'!J34="6  Ekologiskt Jordbruk EU Ekologisk","Ekologisktjordbruk",'2. Artikeldata Utökad'!J34="7  ECO CERT Cosmos Organic","Ecocertcosmosorganic",'2. Artikeldata Utökad'!J34="8  Bra miljöval","Bramiljoval",'2. Artikeldata Utökad'!J34="9  Fairtrade","fairtrade",'2. Artikeldata Utökad'!J34="10 Natrue Organic","Natrueorganic",'2. Artikeldata Utökad'!J34="11 UTZ Certified","UTZ",'2. Artikeldata Utökad'!J34="15 Asthma Allergy Nordic","Asthmaallergynordic",'2. Artikeldata Utökad'!J34="16 FSC","FSC",'2. Artikeldata Utökad'!J34="17 Välvald (endast vid OTC)","choosewithheart",'2. Artikeldata Utökad'!J34="18 Rainforest Alliance","Rainforestalliance",'2. Artikeldata Utökad'!J34="19 Vegan Society","Vegansociety",'2. Artikeldata Utökad'!J34="20 Certified Vegan","Certifiedvegan",'2. Artikeldata Utökad'!J34="21 I'm Vegan","Imvegan",'2. Artikeldata Utökad'!J34="22 EU Ecolabel","EUEcolabel",'2. Artikeldata Utökad'!J34="23 Soil Association Cosmos Organic","Soilassociation",'2. Artikeldata Utökad'!J34="  Välj…","",'2. Artikeldata Utökad'!J34="0  Ingen symbol","",'2. Artikeldata Utökad'!J34="24 Cosmetique Bio Cosmos Organic","Cosmetiquebio",'2. Artikeldata Utökad'!J34="25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H35" s="527" t="str" cm="1">
        <f t="array" ref="H35">_xlfn.IFS('2. Artikeldata Utökad'!K34="2  KRAV","KRAV",'2. Artikeldata Utökad'!K34="3  Astma- och Allergiförbundet","Astmaochallergiforbundet",'2. Artikeldata Utökad'!K34="4  Svanen","Svanen",'2. Artikeldata Utökad'!K34="5  GOTS","GOTS",'2. Artikeldata Utökad'!K34="6  Ekologiskt Jordbruk EU Ekologisk","Ekologisktjordbruk",'2. Artikeldata Utökad'!K34="7  ECO CERT Cosmos Organic","Ecocertcosmosorganic",'2. Artikeldata Utökad'!K34="8  Bra miljöval","Bramiljoval",'2. Artikeldata Utökad'!K34="9  Fairtrade","fairtrade",'2. Artikeldata Utökad'!K34="10 Natrue Organic","Natrueorganic",'2. Artikeldata Utökad'!K34="11 UTZ Certified","UTZ",'2. Artikeldata Utökad'!K34="15 Asthma Allergy Nordic","Asthmaallergynordic",'2. Artikeldata Utökad'!K34="16 FSC","FSC",'2. Artikeldata Utökad'!K34="17 Välvald (endast vid OTC)","choosewithheart",'2. Artikeldata Utökad'!K34="18 Rainforest Alliance","Rainforestalliance",'2. Artikeldata Utökad'!K34="19 Vegan Society","Vegansociety",'2. Artikeldata Utökad'!K34="20 Certified Vegan","Certifiedvegan",'2. Artikeldata Utökad'!K34="21 I'm Vegan","Imvegan",'2. Artikeldata Utökad'!K34="22 EU Ecolabel","EUEcolabel",'2. Artikeldata Utökad'!K34="23 Soil Association Cosmos Organic","Soilassociation",'2. Artikeldata Utökad'!K34="  Välj…","",'2. Artikeldata Utökad'!K34="0  Ingen symbol","",'2. Artikeldata Utökad'!K34="24 Cosmetique Bio Cosmos Organic","Cosmetiquebio",'2. Artikeldata Utökad'!K34="25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I35" s="527" t="str" cm="1">
        <f t="array" ref="I35">_xlfn.IFS('2. Artikeldata Utökad'!L34="2  KRAV","KRAV",'2. Artikeldata Utökad'!L34="3  Astma- och Allergiförbundet","Astmaochallergiforbundet",'2. Artikeldata Utökad'!L34="4  Svanen","Svanen",'2. Artikeldata Utökad'!L34="5  GOTS","GOTS",'2. Artikeldata Utökad'!L34="6  Ekologiskt Jordbruk EU Ekologisk","Ekologisktjordbruk",'2. Artikeldata Utökad'!L34="7  ECO CERT Cosmos Organic","Ecocertcosmosorganic",'2. Artikeldata Utökad'!L34="8  Bra miljöval","Bramiljoval",'2. Artikeldata Utökad'!L34="9  Fairtrade","fairtrade",'2. Artikeldata Utökad'!L34="10 Natrue Organic","Natrueorganic",'2. Artikeldata Utökad'!L34="11 UTZ Certified","UTZ",'2. Artikeldata Utökad'!L34="15 Asthma Allergy Nordic","Asthmaallergynordic",'2. Artikeldata Utökad'!L34="16 FSC","FSC",'2. Artikeldata Utökad'!L34="17 Välvald (endast vid OTC)","choosewithheart",'2. Artikeldata Utökad'!L34="18 Rainforest Alliance","Rainforestalliance",'2. Artikeldata Utökad'!L34="19 Vegan Society","Vegansociety",'2. Artikeldata Utökad'!L34="20 Certified Vegan","Certifiedvegan",'2. Artikeldata Utökad'!L34="21 I'm Vegan","Imvegan",'2. Artikeldata Utökad'!L34="22 EU Ecolabel","EUEcolabel",'2. Artikeldata Utökad'!L34="23 Soil Association Cosmos Organic","Soilassociation",'2. Artikeldata Utökad'!L34="  Välj…","",'2. Artikeldata Utökad'!L34="0  Ingen symbol","",'2. Artikeldata Utökad'!L34="24 Cosmetique Bio Cosmos Organic","Cosmetiquebio",'2. Artikeldata Utökad'!L34="25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J35" s="527" t="str" cm="1">
        <f t="array" ref="J35">IFERROR(SUBSTITUTE(_xlfn.ARRAYTOTEXT(_xlfn._xlws.FILTER(G35:I35,G35:I35&lt;&gt;""))," ",""),"")</f>
        <v/>
      </c>
      <c r="K35" s="527" t="str">
        <f>IF('2. Artikeldata Utökad'!M34="Ja","Nordisk","")</f>
        <v/>
      </c>
      <c r="L35" s="527" t="str">
        <f>IF('2. Artikeldata Utökad'!N34="Ja","Miljoforpackad","")</f>
        <v/>
      </c>
      <c r="M35" s="527" t="str">
        <f t="shared" si="1"/>
        <v/>
      </c>
      <c r="N35" s="527" t="str">
        <f t="shared" si="0"/>
        <v/>
      </c>
      <c r="O35" s="527" t="str">
        <f t="shared" si="2"/>
        <v/>
      </c>
      <c r="P35" s="527" t="str">
        <f t="shared" si="3"/>
        <v/>
      </c>
      <c r="Q35" s="527" t="str">
        <f t="shared" si="4"/>
        <v/>
      </c>
      <c r="R35" s="527" t="str" cm="1">
        <f t="array" ref="R35">IFERROR(SUBSTITUTE(_xlfn.ARRAYTOTEXT(_xlfn._xlws.FILTER(K35:Q35,K35:Q35&lt;&gt;""))," ",""),"")</f>
        <v/>
      </c>
      <c r="S35" s="371"/>
      <c r="T35" s="83"/>
      <c r="U35" s="371" t="s">
        <v>35</v>
      </c>
      <c r="V35" s="372"/>
      <c r="W35" s="372"/>
      <c r="X35" s="372"/>
      <c r="Y35" s="372"/>
      <c r="Z35" s="372"/>
      <c r="AA35" s="372"/>
      <c r="AB35" s="372"/>
      <c r="AC35" s="372"/>
      <c r="AD35" s="372"/>
      <c r="AE35" s="372"/>
      <c r="AF35" s="372"/>
      <c r="AG35" s="372"/>
      <c r="AH35" s="371"/>
      <c r="AI35" s="372"/>
      <c r="AJ35" s="372"/>
      <c r="AK35" s="372" t="s">
        <v>36</v>
      </c>
      <c r="AL35" s="372"/>
      <c r="AM35" s="372"/>
      <c r="AN35" s="372"/>
      <c r="AO35" s="372"/>
      <c r="AP35" s="372"/>
      <c r="AQ35" s="511"/>
      <c r="AR35" s="399" t="s">
        <v>220</v>
      </c>
      <c r="AS35" s="84" t="s">
        <v>36</v>
      </c>
      <c r="AT35" s="84" t="s">
        <v>36</v>
      </c>
      <c r="AU35" s="513"/>
      <c r="AV35" s="646"/>
      <c r="AW35" s="84"/>
      <c r="AX35" s="84"/>
      <c r="AY35" s="84"/>
      <c r="AZ35" s="84"/>
      <c r="BA35" s="84"/>
      <c r="BB35" s="515"/>
      <c r="BC35" s="400" t="s">
        <v>220</v>
      </c>
      <c r="BD35" s="84" t="s">
        <v>36</v>
      </c>
    </row>
    <row r="36" spans="1:56" x14ac:dyDescent="0.25">
      <c r="A36" s="102">
        <v>31</v>
      </c>
      <c r="B36" s="524">
        <f>'APH KIC KIA PC'!D35</f>
        <v>0</v>
      </c>
      <c r="C36" s="524" t="str">
        <f>'APH KIC KIA PC'!I35</f>
        <v>Välj…</v>
      </c>
      <c r="D36" s="525" t="str">
        <f>IF('1. Artikeldata Grund'!$E35="","",'1. Artikeldata Grund'!$E35)</f>
        <v/>
      </c>
      <c r="E36" s="526" t="str">
        <f>IF('1. Artikeldata Grund'!D35="","",'1. Artikeldata Grund'!D35)</f>
        <v/>
      </c>
      <c r="F36" s="528" t="str">
        <f>'2. Artikeldata Utökad'!H35</f>
        <v xml:space="preserve">  Välj…</v>
      </c>
      <c r="G36" s="527" t="str" cm="1">
        <f t="array" ref="G36">_xlfn.IFS('2. Artikeldata Utökad'!J35="2  KRAV","KRAV",'2. Artikeldata Utökad'!J35="3  Astma- och Allergiförbundet","Astmaochallergiforbundet",'2. Artikeldata Utökad'!J35="4  Svanen","Svanen",'2. Artikeldata Utökad'!J35="5  GOTS","GOTS",'2. Artikeldata Utökad'!J35="6  Ekologiskt Jordbruk EU Ekologisk","Ekologisktjordbruk",'2. Artikeldata Utökad'!J35="7  ECO CERT Cosmos Organic","Ecocertcosmosorganic",'2. Artikeldata Utökad'!J35="8  Bra miljöval","Bramiljoval",'2. Artikeldata Utökad'!J35="9  Fairtrade","fairtrade",'2. Artikeldata Utökad'!J35="10 Natrue Organic","Natrueorganic",'2. Artikeldata Utökad'!J35="11 UTZ Certified","UTZ",'2. Artikeldata Utökad'!J35="15 Asthma Allergy Nordic","Asthmaallergynordic",'2. Artikeldata Utökad'!J35="16 FSC","FSC",'2. Artikeldata Utökad'!J35="17 Välvald (endast vid OTC)","choosewithheart",'2. Artikeldata Utökad'!J35="18 Rainforest Alliance","Rainforestalliance",'2. Artikeldata Utökad'!J35="19 Vegan Society","Vegansociety",'2. Artikeldata Utökad'!J35="20 Certified Vegan","Certifiedvegan",'2. Artikeldata Utökad'!J35="21 I'm Vegan","Imvegan",'2. Artikeldata Utökad'!J35="22 EU Ecolabel","EUEcolabel",'2. Artikeldata Utökad'!J35="23 Soil Association Cosmos Organic","Soilassociation",'2. Artikeldata Utökad'!J35="  Välj…","",'2. Artikeldata Utökad'!J35="0  Ingen symbol","",'2. Artikeldata Utökad'!J35="24 Cosmetique Bio Cosmos Organic","Cosmetiquebio",'2. Artikeldata Utökad'!J35="25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H36" s="527" t="str" cm="1">
        <f t="array" ref="H36">_xlfn.IFS('2. Artikeldata Utökad'!K35="2  KRAV","KRAV",'2. Artikeldata Utökad'!K35="3  Astma- och Allergiförbundet","Astmaochallergiforbundet",'2. Artikeldata Utökad'!K35="4  Svanen","Svanen",'2. Artikeldata Utökad'!K35="5  GOTS","GOTS",'2. Artikeldata Utökad'!K35="6  Ekologiskt Jordbruk EU Ekologisk","Ekologisktjordbruk",'2. Artikeldata Utökad'!K35="7  ECO CERT Cosmos Organic","Ecocertcosmosorganic",'2. Artikeldata Utökad'!K35="8  Bra miljöval","Bramiljoval",'2. Artikeldata Utökad'!K35="9  Fairtrade","fairtrade",'2. Artikeldata Utökad'!K35="10 Natrue Organic","Natrueorganic",'2. Artikeldata Utökad'!K35="11 UTZ Certified","UTZ",'2. Artikeldata Utökad'!K35="15 Asthma Allergy Nordic","Asthmaallergynordic",'2. Artikeldata Utökad'!K35="16 FSC","FSC",'2. Artikeldata Utökad'!K35="17 Välvald (endast vid OTC)","choosewithheart",'2. Artikeldata Utökad'!K35="18 Rainforest Alliance","Rainforestalliance",'2. Artikeldata Utökad'!K35="19 Vegan Society","Vegansociety",'2. Artikeldata Utökad'!K35="20 Certified Vegan","Certifiedvegan",'2. Artikeldata Utökad'!K35="21 I'm Vegan","Imvegan",'2. Artikeldata Utökad'!K35="22 EU Ecolabel","EUEcolabel",'2. Artikeldata Utökad'!K35="23 Soil Association Cosmos Organic","Soilassociation",'2. Artikeldata Utökad'!K35="  Välj…","",'2. Artikeldata Utökad'!K35="0  Ingen symbol","",'2. Artikeldata Utökad'!K35="24 Cosmetique Bio Cosmos Organic","Cosmetiquebio",'2. Artikeldata Utökad'!K35="25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I36" s="527" t="str" cm="1">
        <f t="array" ref="I36">_xlfn.IFS('2. Artikeldata Utökad'!L35="2  KRAV","KRAV",'2. Artikeldata Utökad'!L35="3  Astma- och Allergiförbundet","Astmaochallergiforbundet",'2. Artikeldata Utökad'!L35="4  Svanen","Svanen",'2. Artikeldata Utökad'!L35="5  GOTS","GOTS",'2. Artikeldata Utökad'!L35="6  Ekologiskt Jordbruk EU Ekologisk","Ekologisktjordbruk",'2. Artikeldata Utökad'!L35="7  ECO CERT Cosmos Organic","Ecocertcosmosorganic",'2. Artikeldata Utökad'!L35="8  Bra miljöval","Bramiljoval",'2. Artikeldata Utökad'!L35="9  Fairtrade","fairtrade",'2. Artikeldata Utökad'!L35="10 Natrue Organic","Natrueorganic",'2. Artikeldata Utökad'!L35="11 UTZ Certified","UTZ",'2. Artikeldata Utökad'!L35="15 Asthma Allergy Nordic","Asthmaallergynordic",'2. Artikeldata Utökad'!L35="16 FSC","FSC",'2. Artikeldata Utökad'!L35="17 Välvald (endast vid OTC)","choosewithheart",'2. Artikeldata Utökad'!L35="18 Rainforest Alliance","Rainforestalliance",'2. Artikeldata Utökad'!L35="19 Vegan Society","Vegansociety",'2. Artikeldata Utökad'!L35="20 Certified Vegan","Certifiedvegan",'2. Artikeldata Utökad'!L35="21 I'm Vegan","Imvegan",'2. Artikeldata Utökad'!L35="22 EU Ecolabel","EUEcolabel",'2. Artikeldata Utökad'!L35="23 Soil Association Cosmos Organic","Soilassociation",'2. Artikeldata Utökad'!L35="  Välj…","",'2. Artikeldata Utökad'!L35="0  Ingen symbol","",'2. Artikeldata Utökad'!L35="24 Cosmetique Bio Cosmos Organic","Cosmetiquebio",'2. Artikeldata Utökad'!L35="25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J36" s="527" t="str" cm="1">
        <f t="array" ref="J36">IFERROR(SUBSTITUTE(_xlfn.ARRAYTOTEXT(_xlfn._xlws.FILTER(G36:I36,G36:I36&lt;&gt;""))," ",""),"")</f>
        <v/>
      </c>
      <c r="K36" s="527" t="str">
        <f>IF('2. Artikeldata Utökad'!M35="Ja","Nordisk","")</f>
        <v/>
      </c>
      <c r="L36" s="527" t="str">
        <f>IF('2. Artikeldata Utökad'!N35="Ja","Miljoforpackad","")</f>
        <v/>
      </c>
      <c r="M36" s="527" t="str">
        <f t="shared" si="1"/>
        <v/>
      </c>
      <c r="N36" s="527" t="str">
        <f t="shared" si="0"/>
        <v/>
      </c>
      <c r="O36" s="527" t="str">
        <f t="shared" si="2"/>
        <v/>
      </c>
      <c r="P36" s="527" t="str">
        <f t="shared" si="3"/>
        <v/>
      </c>
      <c r="Q36" s="527" t="str">
        <f t="shared" si="4"/>
        <v/>
      </c>
      <c r="R36" s="527" t="str" cm="1">
        <f t="array" ref="R36">IFERROR(SUBSTITUTE(_xlfn.ARRAYTOTEXT(_xlfn._xlws.FILTER(K36:Q36,K36:Q36&lt;&gt;""))," ",""),"")</f>
        <v/>
      </c>
      <c r="S36" s="371"/>
      <c r="T36" s="83"/>
      <c r="U36" s="371" t="s">
        <v>35</v>
      </c>
      <c r="V36" s="372"/>
      <c r="W36" s="372"/>
      <c r="X36" s="372"/>
      <c r="Y36" s="372"/>
      <c r="Z36" s="372"/>
      <c r="AA36" s="372"/>
      <c r="AB36" s="372"/>
      <c r="AC36" s="372"/>
      <c r="AD36" s="372"/>
      <c r="AE36" s="372"/>
      <c r="AF36" s="372"/>
      <c r="AG36" s="372"/>
      <c r="AH36" s="371"/>
      <c r="AI36" s="372"/>
      <c r="AJ36" s="372"/>
      <c r="AK36" s="372" t="s">
        <v>36</v>
      </c>
      <c r="AL36" s="372"/>
      <c r="AM36" s="372"/>
      <c r="AN36" s="372"/>
      <c r="AO36" s="372"/>
      <c r="AP36" s="372"/>
      <c r="AQ36" s="511"/>
      <c r="AR36" s="399" t="s">
        <v>220</v>
      </c>
      <c r="AS36" s="84" t="s">
        <v>36</v>
      </c>
      <c r="AT36" s="84" t="s">
        <v>36</v>
      </c>
      <c r="AU36" s="513"/>
      <c r="AV36" s="646"/>
      <c r="AW36" s="84"/>
      <c r="AX36" s="84"/>
      <c r="AY36" s="84"/>
      <c r="AZ36" s="84"/>
      <c r="BA36" s="84"/>
      <c r="BB36" s="515"/>
      <c r="BC36" s="400" t="s">
        <v>220</v>
      </c>
      <c r="BD36" s="84" t="s">
        <v>36</v>
      </c>
    </row>
    <row r="37" spans="1:56" x14ac:dyDescent="0.25">
      <c r="A37" s="102">
        <v>32</v>
      </c>
      <c r="B37" s="524">
        <f>'APH KIC KIA PC'!D36</f>
        <v>0</v>
      </c>
      <c r="C37" s="524" t="str">
        <f>'APH KIC KIA PC'!I36</f>
        <v>Välj…</v>
      </c>
      <c r="D37" s="525" t="str">
        <f>IF('1. Artikeldata Grund'!$E36="","",'1. Artikeldata Grund'!$E36)</f>
        <v/>
      </c>
      <c r="E37" s="526" t="str">
        <f>IF('1. Artikeldata Grund'!D36="","",'1. Artikeldata Grund'!D36)</f>
        <v/>
      </c>
      <c r="F37" s="528" t="str">
        <f>'2. Artikeldata Utökad'!H36</f>
        <v xml:space="preserve">  Välj…</v>
      </c>
      <c r="G37" s="527" t="str" cm="1">
        <f t="array" ref="G37">_xlfn.IFS('2. Artikeldata Utökad'!J36="2  KRAV","KRAV",'2. Artikeldata Utökad'!J36="3  Astma- och Allergiförbundet","Astmaochallergiforbundet",'2. Artikeldata Utökad'!J36="4  Svanen","Svanen",'2. Artikeldata Utökad'!J36="5  GOTS","GOTS",'2. Artikeldata Utökad'!J36="6  Ekologiskt Jordbruk EU Ekologisk","Ekologisktjordbruk",'2. Artikeldata Utökad'!J36="7  ECO CERT Cosmos Organic","Ecocertcosmosorganic",'2. Artikeldata Utökad'!J36="8  Bra miljöval","Bramiljoval",'2. Artikeldata Utökad'!J36="9  Fairtrade","fairtrade",'2. Artikeldata Utökad'!J36="10 Natrue Organic","Natrueorganic",'2. Artikeldata Utökad'!J36="11 UTZ Certified","UTZ",'2. Artikeldata Utökad'!J36="15 Asthma Allergy Nordic","Asthmaallergynordic",'2. Artikeldata Utökad'!J36="16 FSC","FSC",'2. Artikeldata Utökad'!J36="17 Välvald (endast vid OTC)","choosewithheart",'2. Artikeldata Utökad'!J36="18 Rainforest Alliance","Rainforestalliance",'2. Artikeldata Utökad'!J36="19 Vegan Society","Vegansociety",'2. Artikeldata Utökad'!J36="20 Certified Vegan","Certifiedvegan",'2. Artikeldata Utökad'!J36="21 I'm Vegan","Imvegan",'2. Artikeldata Utökad'!J36="22 EU Ecolabel","EUEcolabel",'2. Artikeldata Utökad'!J36="23 Soil Association Cosmos Organic","Soilassociation",'2. Artikeldata Utökad'!J36="  Välj…","",'2. Artikeldata Utökad'!J36="0  Ingen symbol","",'2. Artikeldata Utökad'!J36="24 Cosmetique Bio Cosmos Organic","Cosmetiquebio",'2. Artikeldata Utökad'!J36="25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H37" s="527" t="str" cm="1">
        <f t="array" ref="H37">_xlfn.IFS('2. Artikeldata Utökad'!K36="2  KRAV","KRAV",'2. Artikeldata Utökad'!K36="3  Astma- och Allergiförbundet","Astmaochallergiforbundet",'2. Artikeldata Utökad'!K36="4  Svanen","Svanen",'2. Artikeldata Utökad'!K36="5  GOTS","GOTS",'2. Artikeldata Utökad'!K36="6  Ekologiskt Jordbruk EU Ekologisk","Ekologisktjordbruk",'2. Artikeldata Utökad'!K36="7  ECO CERT Cosmos Organic","Ecocertcosmosorganic",'2. Artikeldata Utökad'!K36="8  Bra miljöval","Bramiljoval",'2. Artikeldata Utökad'!K36="9  Fairtrade","fairtrade",'2. Artikeldata Utökad'!K36="10 Natrue Organic","Natrueorganic",'2. Artikeldata Utökad'!K36="11 UTZ Certified","UTZ",'2. Artikeldata Utökad'!K36="15 Asthma Allergy Nordic","Asthmaallergynordic",'2. Artikeldata Utökad'!K36="16 FSC","FSC",'2. Artikeldata Utökad'!K36="17 Välvald (endast vid OTC)","choosewithheart",'2. Artikeldata Utökad'!K36="18 Rainforest Alliance","Rainforestalliance",'2. Artikeldata Utökad'!K36="19 Vegan Society","Vegansociety",'2. Artikeldata Utökad'!K36="20 Certified Vegan","Certifiedvegan",'2. Artikeldata Utökad'!K36="21 I'm Vegan","Imvegan",'2. Artikeldata Utökad'!K36="22 EU Ecolabel","EUEcolabel",'2. Artikeldata Utökad'!K36="23 Soil Association Cosmos Organic","Soilassociation",'2. Artikeldata Utökad'!K36="  Välj…","",'2. Artikeldata Utökad'!K36="0  Ingen symbol","",'2. Artikeldata Utökad'!K36="24 Cosmetique Bio Cosmos Organic","Cosmetiquebio",'2. Artikeldata Utökad'!K36="25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I37" s="527" t="str" cm="1">
        <f t="array" ref="I37">_xlfn.IFS('2. Artikeldata Utökad'!L36="2  KRAV","KRAV",'2. Artikeldata Utökad'!L36="3  Astma- och Allergiförbundet","Astmaochallergiforbundet",'2. Artikeldata Utökad'!L36="4  Svanen","Svanen",'2. Artikeldata Utökad'!L36="5  GOTS","GOTS",'2. Artikeldata Utökad'!L36="6  Ekologiskt Jordbruk EU Ekologisk","Ekologisktjordbruk",'2. Artikeldata Utökad'!L36="7  ECO CERT Cosmos Organic","Ecocertcosmosorganic",'2. Artikeldata Utökad'!L36="8  Bra miljöval","Bramiljoval",'2. Artikeldata Utökad'!L36="9  Fairtrade","fairtrade",'2. Artikeldata Utökad'!L36="10 Natrue Organic","Natrueorganic",'2. Artikeldata Utökad'!L36="11 UTZ Certified","UTZ",'2. Artikeldata Utökad'!L36="15 Asthma Allergy Nordic","Asthmaallergynordic",'2. Artikeldata Utökad'!L36="16 FSC","FSC",'2. Artikeldata Utökad'!L36="17 Välvald (endast vid OTC)","choosewithheart",'2. Artikeldata Utökad'!L36="18 Rainforest Alliance","Rainforestalliance",'2. Artikeldata Utökad'!L36="19 Vegan Society","Vegansociety",'2. Artikeldata Utökad'!L36="20 Certified Vegan","Certifiedvegan",'2. Artikeldata Utökad'!L36="21 I'm Vegan","Imvegan",'2. Artikeldata Utökad'!L36="22 EU Ecolabel","EUEcolabel",'2. Artikeldata Utökad'!L36="23 Soil Association Cosmos Organic","Soilassociation",'2. Artikeldata Utökad'!L36="  Välj…","",'2. Artikeldata Utökad'!L36="0  Ingen symbol","",'2. Artikeldata Utökad'!L36="24 Cosmetique Bio Cosmos Organic","Cosmetiquebio",'2. Artikeldata Utökad'!L36="25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J37" s="527" t="str" cm="1">
        <f t="array" ref="J37">IFERROR(SUBSTITUTE(_xlfn.ARRAYTOTEXT(_xlfn._xlws.FILTER(G37:I37,G37:I37&lt;&gt;""))," ",""),"")</f>
        <v/>
      </c>
      <c r="K37" s="527" t="str">
        <f>IF('2. Artikeldata Utökad'!M36="Ja","Nordisk","")</f>
        <v/>
      </c>
      <c r="L37" s="527" t="str">
        <f>IF('2. Artikeldata Utökad'!N36="Ja","Miljoforpackad","")</f>
        <v/>
      </c>
      <c r="M37" s="527" t="str">
        <f t="shared" si="1"/>
        <v/>
      </c>
      <c r="N37" s="527" t="str">
        <f t="shared" si="0"/>
        <v/>
      </c>
      <c r="O37" s="527" t="str">
        <f t="shared" si="2"/>
        <v/>
      </c>
      <c r="P37" s="527" t="str">
        <f t="shared" si="3"/>
        <v/>
      </c>
      <c r="Q37" s="527" t="str">
        <f t="shared" si="4"/>
        <v/>
      </c>
      <c r="R37" s="527" t="str" cm="1">
        <f t="array" ref="R37">IFERROR(SUBSTITUTE(_xlfn.ARRAYTOTEXT(_xlfn._xlws.FILTER(K37:Q37,K37:Q37&lt;&gt;""))," ",""),"")</f>
        <v/>
      </c>
      <c r="S37" s="371"/>
      <c r="T37" s="83"/>
      <c r="U37" s="371" t="s">
        <v>35</v>
      </c>
      <c r="V37" s="372"/>
      <c r="W37" s="372"/>
      <c r="X37" s="372"/>
      <c r="Y37" s="372"/>
      <c r="Z37" s="372"/>
      <c r="AA37" s="372"/>
      <c r="AB37" s="372"/>
      <c r="AC37" s="372"/>
      <c r="AD37" s="372"/>
      <c r="AE37" s="372"/>
      <c r="AF37" s="372"/>
      <c r="AG37" s="372"/>
      <c r="AH37" s="371"/>
      <c r="AI37" s="372"/>
      <c r="AJ37" s="372"/>
      <c r="AK37" s="372" t="s">
        <v>36</v>
      </c>
      <c r="AL37" s="372"/>
      <c r="AM37" s="372"/>
      <c r="AN37" s="372"/>
      <c r="AO37" s="372"/>
      <c r="AP37" s="372"/>
      <c r="AQ37" s="511"/>
      <c r="AR37" s="399" t="s">
        <v>220</v>
      </c>
      <c r="AS37" s="84" t="s">
        <v>36</v>
      </c>
      <c r="AT37" s="84" t="s">
        <v>36</v>
      </c>
      <c r="AU37" s="513"/>
      <c r="AV37" s="646"/>
      <c r="AW37" s="84"/>
      <c r="AX37" s="84"/>
      <c r="AY37" s="84"/>
      <c r="AZ37" s="84"/>
      <c r="BA37" s="84"/>
      <c r="BB37" s="515"/>
      <c r="BC37" s="400" t="s">
        <v>220</v>
      </c>
      <c r="BD37" s="84" t="s">
        <v>36</v>
      </c>
    </row>
    <row r="38" spans="1:56" x14ac:dyDescent="0.25">
      <c r="A38" s="102">
        <v>33</v>
      </c>
      <c r="B38" s="524">
        <f>'APH KIC KIA PC'!D37</f>
        <v>0</v>
      </c>
      <c r="C38" s="524" t="str">
        <f>'APH KIC KIA PC'!I37</f>
        <v>Välj…</v>
      </c>
      <c r="D38" s="525" t="str">
        <f>IF('1. Artikeldata Grund'!$E37="","",'1. Artikeldata Grund'!$E37)</f>
        <v/>
      </c>
      <c r="E38" s="526" t="str">
        <f>IF('1. Artikeldata Grund'!D37="","",'1. Artikeldata Grund'!D37)</f>
        <v/>
      </c>
      <c r="F38" s="528" t="str">
        <f>'2. Artikeldata Utökad'!H37</f>
        <v xml:space="preserve">  Välj…</v>
      </c>
      <c r="G38" s="527" t="str" cm="1">
        <f t="array" ref="G38">_xlfn.IFS('2. Artikeldata Utökad'!J37="2  KRAV","KRAV",'2. Artikeldata Utökad'!J37="3  Astma- och Allergiförbundet","Astmaochallergiforbundet",'2. Artikeldata Utökad'!J37="4  Svanen","Svanen",'2. Artikeldata Utökad'!J37="5  GOTS","GOTS",'2. Artikeldata Utökad'!J37="6  Ekologiskt Jordbruk EU Ekologisk","Ekologisktjordbruk",'2. Artikeldata Utökad'!J37="7  ECO CERT Cosmos Organic","Ecocertcosmosorganic",'2. Artikeldata Utökad'!J37="8  Bra miljöval","Bramiljoval",'2. Artikeldata Utökad'!J37="9  Fairtrade","fairtrade",'2. Artikeldata Utökad'!J37="10 Natrue Organic","Natrueorganic",'2. Artikeldata Utökad'!J37="11 UTZ Certified","UTZ",'2. Artikeldata Utökad'!J37="15 Asthma Allergy Nordic","Asthmaallergynordic",'2. Artikeldata Utökad'!J37="16 FSC","FSC",'2. Artikeldata Utökad'!J37="17 Välvald (endast vid OTC)","choosewithheart",'2. Artikeldata Utökad'!J37="18 Rainforest Alliance","Rainforestalliance",'2. Artikeldata Utökad'!J37="19 Vegan Society","Vegansociety",'2. Artikeldata Utökad'!J37="20 Certified Vegan","Certifiedvegan",'2. Artikeldata Utökad'!J37="21 I'm Vegan","Imvegan",'2. Artikeldata Utökad'!J37="22 EU Ecolabel","EUEcolabel",'2. Artikeldata Utökad'!J37="23 Soil Association Cosmos Organic","Soilassociation",'2. Artikeldata Utökad'!J37="  Välj…","",'2. Artikeldata Utökad'!J37="0  Ingen symbol","",'2. Artikeldata Utökad'!J37="24 Cosmetique Bio Cosmos Organic","Cosmetiquebio",'2. Artikeldata Utökad'!J37="25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H38" s="527" t="str" cm="1">
        <f t="array" ref="H38">_xlfn.IFS('2. Artikeldata Utökad'!K37="2  KRAV","KRAV",'2. Artikeldata Utökad'!K37="3  Astma- och Allergiförbundet","Astmaochallergiforbundet",'2. Artikeldata Utökad'!K37="4  Svanen","Svanen",'2. Artikeldata Utökad'!K37="5  GOTS","GOTS",'2. Artikeldata Utökad'!K37="6  Ekologiskt Jordbruk EU Ekologisk","Ekologisktjordbruk",'2. Artikeldata Utökad'!K37="7  ECO CERT Cosmos Organic","Ecocertcosmosorganic",'2. Artikeldata Utökad'!K37="8  Bra miljöval","Bramiljoval",'2. Artikeldata Utökad'!K37="9  Fairtrade","fairtrade",'2. Artikeldata Utökad'!K37="10 Natrue Organic","Natrueorganic",'2. Artikeldata Utökad'!K37="11 UTZ Certified","UTZ",'2. Artikeldata Utökad'!K37="15 Asthma Allergy Nordic","Asthmaallergynordic",'2. Artikeldata Utökad'!K37="16 FSC","FSC",'2. Artikeldata Utökad'!K37="17 Välvald (endast vid OTC)","choosewithheart",'2. Artikeldata Utökad'!K37="18 Rainforest Alliance","Rainforestalliance",'2. Artikeldata Utökad'!K37="19 Vegan Society","Vegansociety",'2. Artikeldata Utökad'!K37="20 Certified Vegan","Certifiedvegan",'2. Artikeldata Utökad'!K37="21 I'm Vegan","Imvegan",'2. Artikeldata Utökad'!K37="22 EU Ecolabel","EUEcolabel",'2. Artikeldata Utökad'!K37="23 Soil Association Cosmos Organic","Soilassociation",'2. Artikeldata Utökad'!K37="  Välj…","",'2. Artikeldata Utökad'!K37="0  Ingen symbol","",'2. Artikeldata Utökad'!K37="24 Cosmetique Bio Cosmos Organic","Cosmetiquebio",'2. Artikeldata Utökad'!K37="25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I38" s="527" t="str" cm="1">
        <f t="array" ref="I38">_xlfn.IFS('2. Artikeldata Utökad'!L37="2  KRAV","KRAV",'2. Artikeldata Utökad'!L37="3  Astma- och Allergiförbundet","Astmaochallergiforbundet",'2. Artikeldata Utökad'!L37="4  Svanen","Svanen",'2. Artikeldata Utökad'!L37="5  GOTS","GOTS",'2. Artikeldata Utökad'!L37="6  Ekologiskt Jordbruk EU Ekologisk","Ekologisktjordbruk",'2. Artikeldata Utökad'!L37="7  ECO CERT Cosmos Organic","Ecocertcosmosorganic",'2. Artikeldata Utökad'!L37="8  Bra miljöval","Bramiljoval",'2. Artikeldata Utökad'!L37="9  Fairtrade","fairtrade",'2. Artikeldata Utökad'!L37="10 Natrue Organic","Natrueorganic",'2. Artikeldata Utökad'!L37="11 UTZ Certified","UTZ",'2. Artikeldata Utökad'!L37="15 Asthma Allergy Nordic","Asthmaallergynordic",'2. Artikeldata Utökad'!L37="16 FSC","FSC",'2. Artikeldata Utökad'!L37="17 Välvald (endast vid OTC)","choosewithheart",'2. Artikeldata Utökad'!L37="18 Rainforest Alliance","Rainforestalliance",'2. Artikeldata Utökad'!L37="19 Vegan Society","Vegansociety",'2. Artikeldata Utökad'!L37="20 Certified Vegan","Certifiedvegan",'2. Artikeldata Utökad'!L37="21 I'm Vegan","Imvegan",'2. Artikeldata Utökad'!L37="22 EU Ecolabel","EUEcolabel",'2. Artikeldata Utökad'!L37="23 Soil Association Cosmos Organic","Soilassociation",'2. Artikeldata Utökad'!L37="  Välj…","",'2. Artikeldata Utökad'!L37="0  Ingen symbol","",'2. Artikeldata Utökad'!L37="24 Cosmetique Bio Cosmos Organic","Cosmetiquebio",'2. Artikeldata Utökad'!L37="25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J38" s="527" t="str" cm="1">
        <f t="array" ref="J38">IFERROR(SUBSTITUTE(_xlfn.ARRAYTOTEXT(_xlfn._xlws.FILTER(G38:I38,G38:I38&lt;&gt;""))," ",""),"")</f>
        <v/>
      </c>
      <c r="K38" s="527" t="str">
        <f>IF('2. Artikeldata Utökad'!M37="Ja","Nordisk","")</f>
        <v/>
      </c>
      <c r="L38" s="527" t="str">
        <f>IF('2. Artikeldata Utökad'!N37="Ja","Miljoforpackad","")</f>
        <v/>
      </c>
      <c r="M38" s="527" t="str">
        <f t="shared" si="1"/>
        <v/>
      </c>
      <c r="N38" s="527" t="str">
        <f t="shared" ref="N38:N69" si="5">IF(OR(G38="Vegansociety",G38="Imvegan",G38="Certifiedvegan",H38="Vegansociety",H38="Imvegan",H38="Certifiedvegan",I38="Vegansociety",I38="Imvegan",I38="Certifiedvegan",AK38="Vegansk"),"Vegansk","")</f>
        <v/>
      </c>
      <c r="O38" s="527" t="str">
        <f t="shared" si="2"/>
        <v/>
      </c>
      <c r="P38" s="527" t="str">
        <f t="shared" si="3"/>
        <v/>
      </c>
      <c r="Q38" s="527" t="str">
        <f t="shared" si="4"/>
        <v/>
      </c>
      <c r="R38" s="527" t="str" cm="1">
        <f t="array" ref="R38">IFERROR(SUBSTITUTE(_xlfn.ARRAYTOTEXT(_xlfn._xlws.FILTER(K38:Q38,K38:Q38&lt;&gt;""))," ",""),"")</f>
        <v/>
      </c>
      <c r="S38" s="371"/>
      <c r="T38" s="83"/>
      <c r="U38" s="371" t="s">
        <v>35</v>
      </c>
      <c r="V38" s="372"/>
      <c r="W38" s="372"/>
      <c r="X38" s="372"/>
      <c r="Y38" s="372"/>
      <c r="Z38" s="372"/>
      <c r="AA38" s="372"/>
      <c r="AB38" s="372"/>
      <c r="AC38" s="372"/>
      <c r="AD38" s="372"/>
      <c r="AE38" s="372"/>
      <c r="AF38" s="372"/>
      <c r="AG38" s="372"/>
      <c r="AH38" s="371"/>
      <c r="AI38" s="372"/>
      <c r="AJ38" s="372"/>
      <c r="AK38" s="372" t="s">
        <v>36</v>
      </c>
      <c r="AL38" s="372"/>
      <c r="AM38" s="372"/>
      <c r="AN38" s="372"/>
      <c r="AO38" s="372"/>
      <c r="AP38" s="372"/>
      <c r="AQ38" s="511"/>
      <c r="AR38" s="399" t="s">
        <v>220</v>
      </c>
      <c r="AS38" s="84" t="s">
        <v>36</v>
      </c>
      <c r="AT38" s="84" t="s">
        <v>36</v>
      </c>
      <c r="AU38" s="513"/>
      <c r="AV38" s="646"/>
      <c r="AW38" s="84"/>
      <c r="AX38" s="84"/>
      <c r="AY38" s="84"/>
      <c r="AZ38" s="84"/>
      <c r="BA38" s="84"/>
      <c r="BB38" s="515"/>
      <c r="BC38" s="400" t="s">
        <v>220</v>
      </c>
      <c r="BD38" s="84" t="s">
        <v>36</v>
      </c>
    </row>
    <row r="39" spans="1:56" x14ac:dyDescent="0.25">
      <c r="A39" s="102">
        <v>34</v>
      </c>
      <c r="B39" s="524">
        <f>'APH KIC KIA PC'!D38</f>
        <v>0</v>
      </c>
      <c r="C39" s="524" t="str">
        <f>'APH KIC KIA PC'!I38</f>
        <v>Välj…</v>
      </c>
      <c r="D39" s="525" t="str">
        <f>IF('1. Artikeldata Grund'!$E38="","",'1. Artikeldata Grund'!$E38)</f>
        <v/>
      </c>
      <c r="E39" s="526" t="str">
        <f>IF('1. Artikeldata Grund'!D38="","",'1. Artikeldata Grund'!D38)</f>
        <v/>
      </c>
      <c r="F39" s="528" t="str">
        <f>'2. Artikeldata Utökad'!H38</f>
        <v xml:space="preserve">  Välj…</v>
      </c>
      <c r="G39" s="527" t="str" cm="1">
        <f t="array" ref="G39">_xlfn.IFS('2. Artikeldata Utökad'!J38="2  KRAV","KRAV",'2. Artikeldata Utökad'!J38="3  Astma- och Allergiförbundet","Astmaochallergiforbundet",'2. Artikeldata Utökad'!J38="4  Svanen","Svanen",'2. Artikeldata Utökad'!J38="5  GOTS","GOTS",'2. Artikeldata Utökad'!J38="6  Ekologiskt Jordbruk EU Ekologisk","Ekologisktjordbruk",'2. Artikeldata Utökad'!J38="7  ECO CERT Cosmos Organic","Ecocertcosmosorganic",'2. Artikeldata Utökad'!J38="8  Bra miljöval","Bramiljoval",'2. Artikeldata Utökad'!J38="9  Fairtrade","fairtrade",'2. Artikeldata Utökad'!J38="10 Natrue Organic","Natrueorganic",'2. Artikeldata Utökad'!J38="11 UTZ Certified","UTZ",'2. Artikeldata Utökad'!J38="15 Asthma Allergy Nordic","Asthmaallergynordic",'2. Artikeldata Utökad'!J38="16 FSC","FSC",'2. Artikeldata Utökad'!J38="17 Välvald (endast vid OTC)","choosewithheart",'2. Artikeldata Utökad'!J38="18 Rainforest Alliance","Rainforestalliance",'2. Artikeldata Utökad'!J38="19 Vegan Society","Vegansociety",'2. Artikeldata Utökad'!J38="20 Certified Vegan","Certifiedvegan",'2. Artikeldata Utökad'!J38="21 I'm Vegan","Imvegan",'2. Artikeldata Utökad'!J38="22 EU Ecolabel","EUEcolabel",'2. Artikeldata Utökad'!J38="23 Soil Association Cosmos Organic","Soilassociation",'2. Artikeldata Utökad'!J38="  Välj…","",'2. Artikeldata Utökad'!J38="0  Ingen symbol","",'2. Artikeldata Utökad'!J38="24 Cosmetique Bio Cosmos Organic","Cosmetiquebio",'2. Artikeldata Utökad'!J38="25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H39" s="527" t="str" cm="1">
        <f t="array" ref="H39">_xlfn.IFS('2. Artikeldata Utökad'!K38="2  KRAV","KRAV",'2. Artikeldata Utökad'!K38="3  Astma- och Allergiförbundet","Astmaochallergiforbundet",'2. Artikeldata Utökad'!K38="4  Svanen","Svanen",'2. Artikeldata Utökad'!K38="5  GOTS","GOTS",'2. Artikeldata Utökad'!K38="6  Ekologiskt Jordbruk EU Ekologisk","Ekologisktjordbruk",'2. Artikeldata Utökad'!K38="7  ECO CERT Cosmos Organic","Ecocertcosmosorganic",'2. Artikeldata Utökad'!K38="8  Bra miljöval","Bramiljoval",'2. Artikeldata Utökad'!K38="9  Fairtrade","fairtrade",'2. Artikeldata Utökad'!K38="10 Natrue Organic","Natrueorganic",'2. Artikeldata Utökad'!K38="11 UTZ Certified","UTZ",'2. Artikeldata Utökad'!K38="15 Asthma Allergy Nordic","Asthmaallergynordic",'2. Artikeldata Utökad'!K38="16 FSC","FSC",'2. Artikeldata Utökad'!K38="17 Välvald (endast vid OTC)","choosewithheart",'2. Artikeldata Utökad'!K38="18 Rainforest Alliance","Rainforestalliance",'2. Artikeldata Utökad'!K38="19 Vegan Society","Vegansociety",'2. Artikeldata Utökad'!K38="20 Certified Vegan","Certifiedvegan",'2. Artikeldata Utökad'!K38="21 I'm Vegan","Imvegan",'2. Artikeldata Utökad'!K38="22 EU Ecolabel","EUEcolabel",'2. Artikeldata Utökad'!K38="23 Soil Association Cosmos Organic","Soilassociation",'2. Artikeldata Utökad'!K38="  Välj…","",'2. Artikeldata Utökad'!K38="0  Ingen symbol","",'2. Artikeldata Utökad'!K38="24 Cosmetique Bio Cosmos Organic","Cosmetiquebio",'2. Artikeldata Utökad'!K38="25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I39" s="527" t="str" cm="1">
        <f t="array" ref="I39">_xlfn.IFS('2. Artikeldata Utökad'!L38="2  KRAV","KRAV",'2. Artikeldata Utökad'!L38="3  Astma- och Allergiförbundet","Astmaochallergiforbundet",'2. Artikeldata Utökad'!L38="4  Svanen","Svanen",'2. Artikeldata Utökad'!L38="5  GOTS","GOTS",'2. Artikeldata Utökad'!L38="6  Ekologiskt Jordbruk EU Ekologisk","Ekologisktjordbruk",'2. Artikeldata Utökad'!L38="7  ECO CERT Cosmos Organic","Ecocertcosmosorganic",'2. Artikeldata Utökad'!L38="8  Bra miljöval","Bramiljoval",'2. Artikeldata Utökad'!L38="9  Fairtrade","fairtrade",'2. Artikeldata Utökad'!L38="10 Natrue Organic","Natrueorganic",'2. Artikeldata Utökad'!L38="11 UTZ Certified","UTZ",'2. Artikeldata Utökad'!L38="15 Asthma Allergy Nordic","Asthmaallergynordic",'2. Artikeldata Utökad'!L38="16 FSC","FSC",'2. Artikeldata Utökad'!L38="17 Välvald (endast vid OTC)","choosewithheart",'2. Artikeldata Utökad'!L38="18 Rainforest Alliance","Rainforestalliance",'2. Artikeldata Utökad'!L38="19 Vegan Society","Vegansociety",'2. Artikeldata Utökad'!L38="20 Certified Vegan","Certifiedvegan",'2. Artikeldata Utökad'!L38="21 I'm Vegan","Imvegan",'2. Artikeldata Utökad'!L38="22 EU Ecolabel","EUEcolabel",'2. Artikeldata Utökad'!L38="23 Soil Association Cosmos Organic","Soilassociation",'2. Artikeldata Utökad'!L38="  Välj…","",'2. Artikeldata Utökad'!L38="0  Ingen symbol","",'2. Artikeldata Utökad'!L38="24 Cosmetique Bio Cosmos Organic","Cosmetiquebio",'2. Artikeldata Utökad'!L38="25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J39" s="527" t="str" cm="1">
        <f t="array" ref="J39">IFERROR(SUBSTITUTE(_xlfn.ARRAYTOTEXT(_xlfn._xlws.FILTER(G39:I39,G39:I39&lt;&gt;""))," ",""),"")</f>
        <v/>
      </c>
      <c r="K39" s="527" t="str">
        <f>IF('2. Artikeldata Utökad'!M38="Ja","Nordisk","")</f>
        <v/>
      </c>
      <c r="L39" s="527" t="str">
        <f>IF('2. Artikeldata Utökad'!N38="Ja","Miljoforpackad","")</f>
        <v/>
      </c>
      <c r="M39" s="527" t="str">
        <f t="shared" si="1"/>
        <v/>
      </c>
      <c r="N39" s="527" t="str">
        <f t="shared" si="5"/>
        <v/>
      </c>
      <c r="O39" s="527" t="str">
        <f t="shared" si="2"/>
        <v/>
      </c>
      <c r="P39" s="527" t="str">
        <f t="shared" si="3"/>
        <v/>
      </c>
      <c r="Q39" s="527" t="str">
        <f t="shared" si="4"/>
        <v/>
      </c>
      <c r="R39" s="527" t="str" cm="1">
        <f t="array" ref="R39">IFERROR(SUBSTITUTE(_xlfn.ARRAYTOTEXT(_xlfn._xlws.FILTER(K39:Q39,K39:Q39&lt;&gt;""))," ",""),"")</f>
        <v/>
      </c>
      <c r="S39" s="371"/>
      <c r="T39" s="83"/>
      <c r="U39" s="371" t="s">
        <v>35</v>
      </c>
      <c r="V39" s="372"/>
      <c r="W39" s="372"/>
      <c r="X39" s="372"/>
      <c r="Y39" s="372"/>
      <c r="Z39" s="372"/>
      <c r="AA39" s="372"/>
      <c r="AB39" s="372"/>
      <c r="AC39" s="372"/>
      <c r="AD39" s="372"/>
      <c r="AE39" s="372"/>
      <c r="AF39" s="372"/>
      <c r="AG39" s="372"/>
      <c r="AH39" s="371"/>
      <c r="AI39" s="372"/>
      <c r="AJ39" s="372"/>
      <c r="AK39" s="372" t="s">
        <v>36</v>
      </c>
      <c r="AL39" s="372"/>
      <c r="AM39" s="372"/>
      <c r="AN39" s="372"/>
      <c r="AO39" s="372"/>
      <c r="AP39" s="372"/>
      <c r="AQ39" s="511"/>
      <c r="AR39" s="399" t="s">
        <v>220</v>
      </c>
      <c r="AS39" s="84" t="s">
        <v>36</v>
      </c>
      <c r="AT39" s="84" t="s">
        <v>36</v>
      </c>
      <c r="AU39" s="513"/>
      <c r="AV39" s="646"/>
      <c r="AW39" s="84"/>
      <c r="AX39" s="84"/>
      <c r="AY39" s="84"/>
      <c r="AZ39" s="84"/>
      <c r="BA39" s="84"/>
      <c r="BB39" s="515"/>
      <c r="BC39" s="400" t="s">
        <v>220</v>
      </c>
      <c r="BD39" s="84" t="s">
        <v>36</v>
      </c>
    </row>
    <row r="40" spans="1:56" x14ac:dyDescent="0.25">
      <c r="A40" s="102">
        <v>35</v>
      </c>
      <c r="B40" s="524">
        <f>'APH KIC KIA PC'!D39</f>
        <v>0</v>
      </c>
      <c r="C40" s="524" t="str">
        <f>'APH KIC KIA PC'!I39</f>
        <v>Välj…</v>
      </c>
      <c r="D40" s="525" t="str">
        <f>IF('1. Artikeldata Grund'!$E39="","",'1. Artikeldata Grund'!$E39)</f>
        <v/>
      </c>
      <c r="E40" s="526" t="str">
        <f>IF('1. Artikeldata Grund'!D39="","",'1. Artikeldata Grund'!D39)</f>
        <v/>
      </c>
      <c r="F40" s="528" t="str">
        <f>'2. Artikeldata Utökad'!H39</f>
        <v xml:space="preserve">  Välj…</v>
      </c>
      <c r="G40" s="527" t="str" cm="1">
        <f t="array" ref="G40">_xlfn.IFS('2. Artikeldata Utökad'!J39="2  KRAV","KRAV",'2. Artikeldata Utökad'!J39="3  Astma- och Allergiförbundet","Astmaochallergiforbundet",'2. Artikeldata Utökad'!J39="4  Svanen","Svanen",'2. Artikeldata Utökad'!J39="5  GOTS","GOTS",'2. Artikeldata Utökad'!J39="6  Ekologiskt Jordbruk EU Ekologisk","Ekologisktjordbruk",'2. Artikeldata Utökad'!J39="7  ECO CERT Cosmos Organic","Ecocertcosmosorganic",'2. Artikeldata Utökad'!J39="8  Bra miljöval","Bramiljoval",'2. Artikeldata Utökad'!J39="9  Fairtrade","fairtrade",'2. Artikeldata Utökad'!J39="10 Natrue Organic","Natrueorganic",'2. Artikeldata Utökad'!J39="11 UTZ Certified","UTZ",'2. Artikeldata Utökad'!J39="15 Asthma Allergy Nordic","Asthmaallergynordic",'2. Artikeldata Utökad'!J39="16 FSC","FSC",'2. Artikeldata Utökad'!J39="17 Välvald (endast vid OTC)","choosewithheart",'2. Artikeldata Utökad'!J39="18 Rainforest Alliance","Rainforestalliance",'2. Artikeldata Utökad'!J39="19 Vegan Society","Vegansociety",'2. Artikeldata Utökad'!J39="20 Certified Vegan","Certifiedvegan",'2. Artikeldata Utökad'!J39="21 I'm Vegan","Imvegan",'2. Artikeldata Utökad'!J39="22 EU Ecolabel","EUEcolabel",'2. Artikeldata Utökad'!J39="23 Soil Association Cosmos Organic","Soilassociation",'2. Artikeldata Utökad'!J39="  Välj…","",'2. Artikeldata Utökad'!J39="0  Ingen symbol","",'2. Artikeldata Utökad'!J39="24 Cosmetique Bio Cosmos Organic","Cosmetiquebio",'2. Artikeldata Utökad'!J39="25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H40" s="527" t="str" cm="1">
        <f t="array" ref="H40">_xlfn.IFS('2. Artikeldata Utökad'!K39="2  KRAV","KRAV",'2. Artikeldata Utökad'!K39="3  Astma- och Allergiförbundet","Astmaochallergiforbundet",'2. Artikeldata Utökad'!K39="4  Svanen","Svanen",'2. Artikeldata Utökad'!K39="5  GOTS","GOTS",'2. Artikeldata Utökad'!K39="6  Ekologiskt Jordbruk EU Ekologisk","Ekologisktjordbruk",'2. Artikeldata Utökad'!K39="7  ECO CERT Cosmos Organic","Ecocertcosmosorganic",'2. Artikeldata Utökad'!K39="8  Bra miljöval","Bramiljoval",'2. Artikeldata Utökad'!K39="9  Fairtrade","fairtrade",'2. Artikeldata Utökad'!K39="10 Natrue Organic","Natrueorganic",'2. Artikeldata Utökad'!K39="11 UTZ Certified","UTZ",'2. Artikeldata Utökad'!K39="15 Asthma Allergy Nordic","Asthmaallergynordic",'2. Artikeldata Utökad'!K39="16 FSC","FSC",'2. Artikeldata Utökad'!K39="17 Välvald (endast vid OTC)","choosewithheart",'2. Artikeldata Utökad'!K39="18 Rainforest Alliance","Rainforestalliance",'2. Artikeldata Utökad'!K39="19 Vegan Society","Vegansociety",'2. Artikeldata Utökad'!K39="20 Certified Vegan","Certifiedvegan",'2. Artikeldata Utökad'!K39="21 I'm Vegan","Imvegan",'2. Artikeldata Utökad'!K39="22 EU Ecolabel","EUEcolabel",'2. Artikeldata Utökad'!K39="23 Soil Association Cosmos Organic","Soilassociation",'2. Artikeldata Utökad'!K39="  Välj…","",'2. Artikeldata Utökad'!K39="0  Ingen symbol","",'2. Artikeldata Utökad'!K39="24 Cosmetique Bio Cosmos Organic","Cosmetiquebio",'2. Artikeldata Utökad'!K39="25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I40" s="527" t="str" cm="1">
        <f t="array" ref="I40">_xlfn.IFS('2. Artikeldata Utökad'!L39="2  KRAV","KRAV",'2. Artikeldata Utökad'!L39="3  Astma- och Allergiförbundet","Astmaochallergiforbundet",'2. Artikeldata Utökad'!L39="4  Svanen","Svanen",'2. Artikeldata Utökad'!L39="5  GOTS","GOTS",'2. Artikeldata Utökad'!L39="6  Ekologiskt Jordbruk EU Ekologisk","Ekologisktjordbruk",'2. Artikeldata Utökad'!L39="7  ECO CERT Cosmos Organic","Ecocertcosmosorganic",'2. Artikeldata Utökad'!L39="8  Bra miljöval","Bramiljoval",'2. Artikeldata Utökad'!L39="9  Fairtrade","fairtrade",'2. Artikeldata Utökad'!L39="10 Natrue Organic","Natrueorganic",'2. Artikeldata Utökad'!L39="11 UTZ Certified","UTZ",'2. Artikeldata Utökad'!L39="15 Asthma Allergy Nordic","Asthmaallergynordic",'2. Artikeldata Utökad'!L39="16 FSC","FSC",'2. Artikeldata Utökad'!L39="17 Välvald (endast vid OTC)","choosewithheart",'2. Artikeldata Utökad'!L39="18 Rainforest Alliance","Rainforestalliance",'2. Artikeldata Utökad'!L39="19 Vegan Society","Vegansociety",'2. Artikeldata Utökad'!L39="20 Certified Vegan","Certifiedvegan",'2. Artikeldata Utökad'!L39="21 I'm Vegan","Imvegan",'2. Artikeldata Utökad'!L39="22 EU Ecolabel","EUEcolabel",'2. Artikeldata Utökad'!L39="23 Soil Association Cosmos Organic","Soilassociation",'2. Artikeldata Utökad'!L39="  Välj…","",'2. Artikeldata Utökad'!L39="0  Ingen symbol","",'2. Artikeldata Utökad'!L39="24 Cosmetique Bio Cosmos Organic","Cosmetiquebio",'2. Artikeldata Utökad'!L39="25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J40" s="527" t="str" cm="1">
        <f t="array" ref="J40">IFERROR(SUBSTITUTE(_xlfn.ARRAYTOTEXT(_xlfn._xlws.FILTER(G40:I40,G40:I40&lt;&gt;""))," ",""),"")</f>
        <v/>
      </c>
      <c r="K40" s="527" t="str">
        <f>IF('2. Artikeldata Utökad'!M39="Ja","Nordisk","")</f>
        <v/>
      </c>
      <c r="L40" s="527" t="str">
        <f>IF('2. Artikeldata Utökad'!N39="Ja","Miljoforpackad","")</f>
        <v/>
      </c>
      <c r="M40" s="527" t="str">
        <f t="shared" si="1"/>
        <v/>
      </c>
      <c r="N40" s="527" t="str">
        <f t="shared" si="5"/>
        <v/>
      </c>
      <c r="O40" s="527" t="str">
        <f t="shared" si="2"/>
        <v/>
      </c>
      <c r="P40" s="527" t="str">
        <f t="shared" si="3"/>
        <v/>
      </c>
      <c r="Q40" s="527" t="str">
        <f t="shared" si="4"/>
        <v/>
      </c>
      <c r="R40" s="527" t="str" cm="1">
        <f t="array" ref="R40">IFERROR(SUBSTITUTE(_xlfn.ARRAYTOTEXT(_xlfn._xlws.FILTER(K40:Q40,K40:Q40&lt;&gt;""))," ",""),"")</f>
        <v/>
      </c>
      <c r="S40" s="371"/>
      <c r="T40" s="83"/>
      <c r="U40" s="371" t="s">
        <v>35</v>
      </c>
      <c r="V40" s="372"/>
      <c r="W40" s="372"/>
      <c r="X40" s="372"/>
      <c r="Y40" s="372"/>
      <c r="Z40" s="372"/>
      <c r="AA40" s="372"/>
      <c r="AB40" s="372"/>
      <c r="AC40" s="372"/>
      <c r="AD40" s="372"/>
      <c r="AE40" s="372"/>
      <c r="AF40" s="372"/>
      <c r="AG40" s="372"/>
      <c r="AH40" s="371"/>
      <c r="AI40" s="372"/>
      <c r="AJ40" s="372"/>
      <c r="AK40" s="372" t="s">
        <v>36</v>
      </c>
      <c r="AL40" s="372"/>
      <c r="AM40" s="372"/>
      <c r="AN40" s="372"/>
      <c r="AO40" s="372"/>
      <c r="AP40" s="372"/>
      <c r="AQ40" s="511"/>
      <c r="AR40" s="399" t="s">
        <v>220</v>
      </c>
      <c r="AS40" s="84" t="s">
        <v>36</v>
      </c>
      <c r="AT40" s="84" t="s">
        <v>36</v>
      </c>
      <c r="AU40" s="513"/>
      <c r="AV40" s="646"/>
      <c r="AW40" s="84"/>
      <c r="AX40" s="84"/>
      <c r="AY40" s="84"/>
      <c r="AZ40" s="84"/>
      <c r="BA40" s="84"/>
      <c r="BB40" s="515"/>
      <c r="BC40" s="400" t="s">
        <v>220</v>
      </c>
      <c r="BD40" s="84" t="s">
        <v>36</v>
      </c>
    </row>
    <row r="41" spans="1:56" x14ac:dyDescent="0.25">
      <c r="A41" s="102">
        <v>36</v>
      </c>
      <c r="B41" s="524">
        <f>'APH KIC KIA PC'!D40</f>
        <v>0</v>
      </c>
      <c r="C41" s="524" t="str">
        <f>'APH KIC KIA PC'!I40</f>
        <v>Välj…</v>
      </c>
      <c r="D41" s="525" t="str">
        <f>IF('1. Artikeldata Grund'!$E40="","",'1. Artikeldata Grund'!$E40)</f>
        <v/>
      </c>
      <c r="E41" s="526" t="str">
        <f>IF('1. Artikeldata Grund'!D40="","",'1. Artikeldata Grund'!D40)</f>
        <v/>
      </c>
      <c r="F41" s="528" t="str">
        <f>'2. Artikeldata Utökad'!H40</f>
        <v xml:space="preserve">  Välj…</v>
      </c>
      <c r="G41" s="527" t="str" cm="1">
        <f t="array" ref="G41">_xlfn.IFS('2. Artikeldata Utökad'!J40="2  KRAV","KRAV",'2. Artikeldata Utökad'!J40="3  Astma- och Allergiförbundet","Astmaochallergiforbundet",'2. Artikeldata Utökad'!J40="4  Svanen","Svanen",'2. Artikeldata Utökad'!J40="5  GOTS","GOTS",'2. Artikeldata Utökad'!J40="6  Ekologiskt Jordbruk EU Ekologisk","Ekologisktjordbruk",'2. Artikeldata Utökad'!J40="7  ECO CERT Cosmos Organic","Ecocertcosmosorganic",'2. Artikeldata Utökad'!J40="8  Bra miljöval","Bramiljoval",'2. Artikeldata Utökad'!J40="9  Fairtrade","fairtrade",'2. Artikeldata Utökad'!J40="10 Natrue Organic","Natrueorganic",'2. Artikeldata Utökad'!J40="11 UTZ Certified","UTZ",'2. Artikeldata Utökad'!J40="15 Asthma Allergy Nordic","Asthmaallergynordic",'2. Artikeldata Utökad'!J40="16 FSC","FSC",'2. Artikeldata Utökad'!J40="17 Välvald (endast vid OTC)","choosewithheart",'2. Artikeldata Utökad'!J40="18 Rainforest Alliance","Rainforestalliance",'2. Artikeldata Utökad'!J40="19 Vegan Society","Vegansociety",'2. Artikeldata Utökad'!J40="20 Certified Vegan","Certifiedvegan",'2. Artikeldata Utökad'!J40="21 I'm Vegan","Imvegan",'2. Artikeldata Utökad'!J40="22 EU Ecolabel","EUEcolabel",'2. Artikeldata Utökad'!J40="23 Soil Association Cosmos Organic","Soilassociation",'2. Artikeldata Utökad'!J40="  Välj…","",'2. Artikeldata Utökad'!J40="0  Ingen symbol","",'2. Artikeldata Utökad'!J40="24 Cosmetique Bio Cosmos Organic","Cosmetiquebio",'2. Artikeldata Utökad'!J40="25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H41" s="527" t="str" cm="1">
        <f t="array" ref="H41">_xlfn.IFS('2. Artikeldata Utökad'!K40="2  KRAV","KRAV",'2. Artikeldata Utökad'!K40="3  Astma- och Allergiförbundet","Astmaochallergiforbundet",'2. Artikeldata Utökad'!K40="4  Svanen","Svanen",'2. Artikeldata Utökad'!K40="5  GOTS","GOTS",'2. Artikeldata Utökad'!K40="6  Ekologiskt Jordbruk EU Ekologisk","Ekologisktjordbruk",'2. Artikeldata Utökad'!K40="7  ECO CERT Cosmos Organic","Ecocertcosmosorganic",'2. Artikeldata Utökad'!K40="8  Bra miljöval","Bramiljoval",'2. Artikeldata Utökad'!K40="9  Fairtrade","fairtrade",'2. Artikeldata Utökad'!K40="10 Natrue Organic","Natrueorganic",'2. Artikeldata Utökad'!K40="11 UTZ Certified","UTZ",'2. Artikeldata Utökad'!K40="15 Asthma Allergy Nordic","Asthmaallergynordic",'2. Artikeldata Utökad'!K40="16 FSC","FSC",'2. Artikeldata Utökad'!K40="17 Välvald (endast vid OTC)","choosewithheart",'2. Artikeldata Utökad'!K40="18 Rainforest Alliance","Rainforestalliance",'2. Artikeldata Utökad'!K40="19 Vegan Society","Vegansociety",'2. Artikeldata Utökad'!K40="20 Certified Vegan","Certifiedvegan",'2. Artikeldata Utökad'!K40="21 I'm Vegan","Imvegan",'2. Artikeldata Utökad'!K40="22 EU Ecolabel","EUEcolabel",'2. Artikeldata Utökad'!K40="23 Soil Association Cosmos Organic","Soilassociation",'2. Artikeldata Utökad'!K40="  Välj…","",'2. Artikeldata Utökad'!K40="0  Ingen symbol","",'2. Artikeldata Utökad'!K40="24 Cosmetique Bio Cosmos Organic","Cosmetiquebio",'2. Artikeldata Utökad'!K40="25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I41" s="527" t="str" cm="1">
        <f t="array" ref="I41">_xlfn.IFS('2. Artikeldata Utökad'!L40="2  KRAV","KRAV",'2. Artikeldata Utökad'!L40="3  Astma- och Allergiförbundet","Astmaochallergiforbundet",'2. Artikeldata Utökad'!L40="4  Svanen","Svanen",'2. Artikeldata Utökad'!L40="5  GOTS","GOTS",'2. Artikeldata Utökad'!L40="6  Ekologiskt Jordbruk EU Ekologisk","Ekologisktjordbruk",'2. Artikeldata Utökad'!L40="7  ECO CERT Cosmos Organic","Ecocertcosmosorganic",'2. Artikeldata Utökad'!L40="8  Bra miljöval","Bramiljoval",'2. Artikeldata Utökad'!L40="9  Fairtrade","fairtrade",'2. Artikeldata Utökad'!L40="10 Natrue Organic","Natrueorganic",'2. Artikeldata Utökad'!L40="11 UTZ Certified","UTZ",'2. Artikeldata Utökad'!L40="15 Asthma Allergy Nordic","Asthmaallergynordic",'2. Artikeldata Utökad'!L40="16 FSC","FSC",'2. Artikeldata Utökad'!L40="17 Välvald (endast vid OTC)","choosewithheart",'2. Artikeldata Utökad'!L40="18 Rainforest Alliance","Rainforestalliance",'2. Artikeldata Utökad'!L40="19 Vegan Society","Vegansociety",'2. Artikeldata Utökad'!L40="20 Certified Vegan","Certifiedvegan",'2. Artikeldata Utökad'!L40="21 I'm Vegan","Imvegan",'2. Artikeldata Utökad'!L40="22 EU Ecolabel","EUEcolabel",'2. Artikeldata Utökad'!L40="23 Soil Association Cosmos Organic","Soilassociation",'2. Artikeldata Utökad'!L40="  Välj…","",'2. Artikeldata Utökad'!L40="0  Ingen symbol","",'2. Artikeldata Utökad'!L40="24 Cosmetique Bio Cosmos Organic","Cosmetiquebio",'2. Artikeldata Utökad'!L40="25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J41" s="527" t="str" cm="1">
        <f t="array" ref="J41">IFERROR(SUBSTITUTE(_xlfn.ARRAYTOTEXT(_xlfn._xlws.FILTER(G41:I41,G41:I41&lt;&gt;""))," ",""),"")</f>
        <v/>
      </c>
      <c r="K41" s="527" t="str">
        <f>IF('2. Artikeldata Utökad'!M40="Ja","Nordisk","")</f>
        <v/>
      </c>
      <c r="L41" s="527" t="str">
        <f>IF('2. Artikeldata Utökad'!N40="Ja","Miljoforpackad","")</f>
        <v/>
      </c>
      <c r="M41" s="527" t="str">
        <f t="shared" si="1"/>
        <v/>
      </c>
      <c r="N41" s="527" t="str">
        <f t="shared" si="5"/>
        <v/>
      </c>
      <c r="O41" s="527" t="str">
        <f t="shared" si="2"/>
        <v/>
      </c>
      <c r="P41" s="527" t="str">
        <f t="shared" si="3"/>
        <v/>
      </c>
      <c r="Q41" s="527" t="str">
        <f t="shared" si="4"/>
        <v/>
      </c>
      <c r="R41" s="527" t="str" cm="1">
        <f t="array" ref="R41">IFERROR(SUBSTITUTE(_xlfn.ARRAYTOTEXT(_xlfn._xlws.FILTER(K41:Q41,K41:Q41&lt;&gt;""))," ",""),"")</f>
        <v/>
      </c>
      <c r="S41" s="371"/>
      <c r="T41" s="83"/>
      <c r="U41" s="371" t="s">
        <v>35</v>
      </c>
      <c r="V41" s="372"/>
      <c r="W41" s="372"/>
      <c r="X41" s="372"/>
      <c r="Y41" s="372"/>
      <c r="Z41" s="372"/>
      <c r="AA41" s="372"/>
      <c r="AB41" s="372"/>
      <c r="AC41" s="372"/>
      <c r="AD41" s="372"/>
      <c r="AE41" s="372"/>
      <c r="AF41" s="372"/>
      <c r="AG41" s="372"/>
      <c r="AH41" s="371"/>
      <c r="AI41" s="372"/>
      <c r="AJ41" s="372"/>
      <c r="AK41" s="372" t="s">
        <v>36</v>
      </c>
      <c r="AL41" s="372"/>
      <c r="AM41" s="372"/>
      <c r="AN41" s="372"/>
      <c r="AO41" s="372"/>
      <c r="AP41" s="372"/>
      <c r="AQ41" s="511"/>
      <c r="AR41" s="399" t="s">
        <v>220</v>
      </c>
      <c r="AS41" s="84" t="s">
        <v>36</v>
      </c>
      <c r="AT41" s="84" t="s">
        <v>36</v>
      </c>
      <c r="AU41" s="513"/>
      <c r="AV41" s="646"/>
      <c r="AW41" s="84"/>
      <c r="AX41" s="84"/>
      <c r="AY41" s="84"/>
      <c r="AZ41" s="84"/>
      <c r="BA41" s="84"/>
      <c r="BB41" s="515"/>
      <c r="BC41" s="400" t="s">
        <v>220</v>
      </c>
      <c r="BD41" s="84" t="s">
        <v>36</v>
      </c>
    </row>
    <row r="42" spans="1:56" x14ac:dyDescent="0.25">
      <c r="A42" s="102">
        <v>37</v>
      </c>
      <c r="B42" s="524">
        <f>'APH KIC KIA PC'!D41</f>
        <v>0</v>
      </c>
      <c r="C42" s="524" t="str">
        <f>'APH KIC KIA PC'!I41</f>
        <v>Välj…</v>
      </c>
      <c r="D42" s="525" t="str">
        <f>IF('1. Artikeldata Grund'!$E41="","",'1. Artikeldata Grund'!$E41)</f>
        <v/>
      </c>
      <c r="E42" s="526" t="str">
        <f>IF('1. Artikeldata Grund'!D41="","",'1. Artikeldata Grund'!D41)</f>
        <v/>
      </c>
      <c r="F42" s="528" t="str">
        <f>'2. Artikeldata Utökad'!H41</f>
        <v xml:space="preserve">  Välj…</v>
      </c>
      <c r="G42" s="527" t="str" cm="1">
        <f t="array" ref="G42">_xlfn.IFS('2. Artikeldata Utökad'!J41="2  KRAV","KRAV",'2. Artikeldata Utökad'!J41="3  Astma- och Allergiförbundet","Astmaochallergiforbundet",'2. Artikeldata Utökad'!J41="4  Svanen","Svanen",'2. Artikeldata Utökad'!J41="5  GOTS","GOTS",'2. Artikeldata Utökad'!J41="6  Ekologiskt Jordbruk EU Ekologisk","Ekologisktjordbruk",'2. Artikeldata Utökad'!J41="7  ECO CERT Cosmos Organic","Ecocertcosmosorganic",'2. Artikeldata Utökad'!J41="8  Bra miljöval","Bramiljoval",'2. Artikeldata Utökad'!J41="9  Fairtrade","fairtrade",'2. Artikeldata Utökad'!J41="10 Natrue Organic","Natrueorganic",'2. Artikeldata Utökad'!J41="11 UTZ Certified","UTZ",'2. Artikeldata Utökad'!J41="15 Asthma Allergy Nordic","Asthmaallergynordic",'2. Artikeldata Utökad'!J41="16 FSC","FSC",'2. Artikeldata Utökad'!J41="17 Välvald (endast vid OTC)","choosewithheart",'2. Artikeldata Utökad'!J41="18 Rainforest Alliance","Rainforestalliance",'2. Artikeldata Utökad'!J41="19 Vegan Society","Vegansociety",'2. Artikeldata Utökad'!J41="20 Certified Vegan","Certifiedvegan",'2. Artikeldata Utökad'!J41="21 I'm Vegan","Imvegan",'2. Artikeldata Utökad'!J41="22 EU Ecolabel","EUEcolabel",'2. Artikeldata Utökad'!J41="23 Soil Association Cosmos Organic","Soilassociation",'2. Artikeldata Utökad'!J41="  Välj…","",'2. Artikeldata Utökad'!J41="0  Ingen symbol","",'2. Artikeldata Utökad'!J41="24 Cosmetique Bio Cosmos Organic","Cosmetiquebio",'2. Artikeldata Utökad'!J41="25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H42" s="527" t="str" cm="1">
        <f t="array" ref="H42">_xlfn.IFS('2. Artikeldata Utökad'!K41="2  KRAV","KRAV",'2. Artikeldata Utökad'!K41="3  Astma- och Allergiförbundet","Astmaochallergiforbundet",'2. Artikeldata Utökad'!K41="4  Svanen","Svanen",'2. Artikeldata Utökad'!K41="5  GOTS","GOTS",'2. Artikeldata Utökad'!K41="6  Ekologiskt Jordbruk EU Ekologisk","Ekologisktjordbruk",'2. Artikeldata Utökad'!K41="7  ECO CERT Cosmos Organic","Ecocertcosmosorganic",'2. Artikeldata Utökad'!K41="8  Bra miljöval","Bramiljoval",'2. Artikeldata Utökad'!K41="9  Fairtrade","fairtrade",'2. Artikeldata Utökad'!K41="10 Natrue Organic","Natrueorganic",'2. Artikeldata Utökad'!K41="11 UTZ Certified","UTZ",'2. Artikeldata Utökad'!K41="15 Asthma Allergy Nordic","Asthmaallergynordic",'2. Artikeldata Utökad'!K41="16 FSC","FSC",'2. Artikeldata Utökad'!K41="17 Välvald (endast vid OTC)","choosewithheart",'2. Artikeldata Utökad'!K41="18 Rainforest Alliance","Rainforestalliance",'2. Artikeldata Utökad'!K41="19 Vegan Society","Vegansociety",'2. Artikeldata Utökad'!K41="20 Certified Vegan","Certifiedvegan",'2. Artikeldata Utökad'!K41="21 I'm Vegan","Imvegan",'2. Artikeldata Utökad'!K41="22 EU Ecolabel","EUEcolabel",'2. Artikeldata Utökad'!K41="23 Soil Association Cosmos Organic","Soilassociation",'2. Artikeldata Utökad'!K41="  Välj…","",'2. Artikeldata Utökad'!K41="0  Ingen symbol","",'2. Artikeldata Utökad'!K41="24 Cosmetique Bio Cosmos Organic","Cosmetiquebio",'2. Artikeldata Utökad'!K41="25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I42" s="527" t="str" cm="1">
        <f t="array" ref="I42">_xlfn.IFS('2. Artikeldata Utökad'!L41="2  KRAV","KRAV",'2. Artikeldata Utökad'!L41="3  Astma- och Allergiförbundet","Astmaochallergiforbundet",'2. Artikeldata Utökad'!L41="4  Svanen","Svanen",'2. Artikeldata Utökad'!L41="5  GOTS","GOTS",'2. Artikeldata Utökad'!L41="6  Ekologiskt Jordbruk EU Ekologisk","Ekologisktjordbruk",'2. Artikeldata Utökad'!L41="7  ECO CERT Cosmos Organic","Ecocertcosmosorganic",'2. Artikeldata Utökad'!L41="8  Bra miljöval","Bramiljoval",'2. Artikeldata Utökad'!L41="9  Fairtrade","fairtrade",'2. Artikeldata Utökad'!L41="10 Natrue Organic","Natrueorganic",'2. Artikeldata Utökad'!L41="11 UTZ Certified","UTZ",'2. Artikeldata Utökad'!L41="15 Asthma Allergy Nordic","Asthmaallergynordic",'2. Artikeldata Utökad'!L41="16 FSC","FSC",'2. Artikeldata Utökad'!L41="17 Välvald (endast vid OTC)","choosewithheart",'2. Artikeldata Utökad'!L41="18 Rainforest Alliance","Rainforestalliance",'2. Artikeldata Utökad'!L41="19 Vegan Society","Vegansociety",'2. Artikeldata Utökad'!L41="20 Certified Vegan","Certifiedvegan",'2. Artikeldata Utökad'!L41="21 I'm Vegan","Imvegan",'2. Artikeldata Utökad'!L41="22 EU Ecolabel","EUEcolabel",'2. Artikeldata Utökad'!L41="23 Soil Association Cosmos Organic","Soilassociation",'2. Artikeldata Utökad'!L41="  Välj…","",'2. Artikeldata Utökad'!L41="0  Ingen symbol","",'2. Artikeldata Utökad'!L41="24 Cosmetique Bio Cosmos Organic","Cosmetiquebio",'2. Artikeldata Utökad'!L41="25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J42" s="527" t="str" cm="1">
        <f t="array" ref="J42">IFERROR(SUBSTITUTE(_xlfn.ARRAYTOTEXT(_xlfn._xlws.FILTER(G42:I42,G42:I42&lt;&gt;""))," ",""),"")</f>
        <v/>
      </c>
      <c r="K42" s="527" t="str">
        <f>IF('2. Artikeldata Utökad'!M41="Ja","Nordisk","")</f>
        <v/>
      </c>
      <c r="L42" s="527" t="str">
        <f>IF('2. Artikeldata Utökad'!N41="Ja","Miljoforpackad","")</f>
        <v/>
      </c>
      <c r="M42" s="527" t="str">
        <f t="shared" si="1"/>
        <v/>
      </c>
      <c r="N42" s="527" t="str">
        <f t="shared" si="5"/>
        <v/>
      </c>
      <c r="O42" s="527" t="str">
        <f t="shared" si="2"/>
        <v/>
      </c>
      <c r="P42" s="527" t="str">
        <f t="shared" si="3"/>
        <v/>
      </c>
      <c r="Q42" s="527" t="str">
        <f t="shared" si="4"/>
        <v/>
      </c>
      <c r="R42" s="527" t="str" cm="1">
        <f t="array" ref="R42">IFERROR(SUBSTITUTE(_xlfn.ARRAYTOTEXT(_xlfn._xlws.FILTER(K42:Q42,K42:Q42&lt;&gt;""))," ",""),"")</f>
        <v/>
      </c>
      <c r="S42" s="371"/>
      <c r="T42" s="83"/>
      <c r="U42" s="371" t="s">
        <v>35</v>
      </c>
      <c r="V42" s="372"/>
      <c r="W42" s="372"/>
      <c r="X42" s="372"/>
      <c r="Y42" s="372"/>
      <c r="Z42" s="372"/>
      <c r="AA42" s="372"/>
      <c r="AB42" s="372"/>
      <c r="AC42" s="372"/>
      <c r="AD42" s="372"/>
      <c r="AE42" s="372"/>
      <c r="AF42" s="372"/>
      <c r="AG42" s="372"/>
      <c r="AH42" s="371"/>
      <c r="AI42" s="372"/>
      <c r="AJ42" s="372"/>
      <c r="AK42" s="372" t="s">
        <v>36</v>
      </c>
      <c r="AL42" s="372"/>
      <c r="AM42" s="372"/>
      <c r="AN42" s="372"/>
      <c r="AO42" s="372"/>
      <c r="AP42" s="372"/>
      <c r="AQ42" s="511"/>
      <c r="AR42" s="399" t="s">
        <v>220</v>
      </c>
      <c r="AS42" s="84" t="s">
        <v>36</v>
      </c>
      <c r="AT42" s="84" t="s">
        <v>36</v>
      </c>
      <c r="AU42" s="513"/>
      <c r="AV42" s="646"/>
      <c r="AW42" s="84"/>
      <c r="AX42" s="84"/>
      <c r="AY42" s="84"/>
      <c r="AZ42" s="84"/>
      <c r="BA42" s="84"/>
      <c r="BB42" s="515"/>
      <c r="BC42" s="400" t="s">
        <v>220</v>
      </c>
      <c r="BD42" s="84" t="s">
        <v>36</v>
      </c>
    </row>
    <row r="43" spans="1:56" x14ac:dyDescent="0.25">
      <c r="A43" s="102">
        <v>38</v>
      </c>
      <c r="B43" s="524">
        <f>'APH KIC KIA PC'!D42</f>
        <v>0</v>
      </c>
      <c r="C43" s="524" t="str">
        <f>'APH KIC KIA PC'!I42</f>
        <v>Välj…</v>
      </c>
      <c r="D43" s="525" t="str">
        <f>IF('1. Artikeldata Grund'!$E42="","",'1. Artikeldata Grund'!$E42)</f>
        <v/>
      </c>
      <c r="E43" s="526" t="str">
        <f>IF('1. Artikeldata Grund'!D42="","",'1. Artikeldata Grund'!D42)</f>
        <v/>
      </c>
      <c r="F43" s="528" t="str">
        <f>'2. Artikeldata Utökad'!H42</f>
        <v xml:space="preserve">  Välj…</v>
      </c>
      <c r="G43" s="527" t="str" cm="1">
        <f t="array" ref="G43">_xlfn.IFS('2. Artikeldata Utökad'!J42="2  KRAV","KRAV",'2. Artikeldata Utökad'!J42="3  Astma- och Allergiförbundet","Astmaochallergiforbundet",'2. Artikeldata Utökad'!J42="4  Svanen","Svanen",'2. Artikeldata Utökad'!J42="5  GOTS","GOTS",'2. Artikeldata Utökad'!J42="6  Ekologiskt Jordbruk EU Ekologisk","Ekologisktjordbruk",'2. Artikeldata Utökad'!J42="7  ECO CERT Cosmos Organic","Ecocertcosmosorganic",'2. Artikeldata Utökad'!J42="8  Bra miljöval","Bramiljoval",'2. Artikeldata Utökad'!J42="9  Fairtrade","fairtrade",'2. Artikeldata Utökad'!J42="10 Natrue Organic","Natrueorganic",'2. Artikeldata Utökad'!J42="11 UTZ Certified","UTZ",'2. Artikeldata Utökad'!J42="15 Asthma Allergy Nordic","Asthmaallergynordic",'2. Artikeldata Utökad'!J42="16 FSC","FSC",'2. Artikeldata Utökad'!J42="17 Välvald (endast vid OTC)","choosewithheart",'2. Artikeldata Utökad'!J42="18 Rainforest Alliance","Rainforestalliance",'2. Artikeldata Utökad'!J42="19 Vegan Society","Vegansociety",'2. Artikeldata Utökad'!J42="20 Certified Vegan","Certifiedvegan",'2. Artikeldata Utökad'!J42="21 I'm Vegan","Imvegan",'2. Artikeldata Utökad'!J42="22 EU Ecolabel","EUEcolabel",'2. Artikeldata Utökad'!J42="23 Soil Association Cosmos Organic","Soilassociation",'2. Artikeldata Utökad'!J42="  Välj…","",'2. Artikeldata Utökad'!J42="0  Ingen symbol","",'2. Artikeldata Utökad'!J42="24 Cosmetique Bio Cosmos Organic","Cosmetiquebio",'2. Artikeldata Utökad'!J42="25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H43" s="527" t="str" cm="1">
        <f t="array" ref="H43">_xlfn.IFS('2. Artikeldata Utökad'!K42="2  KRAV","KRAV",'2. Artikeldata Utökad'!K42="3  Astma- och Allergiförbundet","Astmaochallergiforbundet",'2. Artikeldata Utökad'!K42="4  Svanen","Svanen",'2. Artikeldata Utökad'!K42="5  GOTS","GOTS",'2. Artikeldata Utökad'!K42="6  Ekologiskt Jordbruk EU Ekologisk","Ekologisktjordbruk",'2. Artikeldata Utökad'!K42="7  ECO CERT Cosmos Organic","Ecocertcosmosorganic",'2. Artikeldata Utökad'!K42="8  Bra miljöval","Bramiljoval",'2. Artikeldata Utökad'!K42="9  Fairtrade","fairtrade",'2. Artikeldata Utökad'!K42="10 Natrue Organic","Natrueorganic",'2. Artikeldata Utökad'!K42="11 UTZ Certified","UTZ",'2. Artikeldata Utökad'!K42="15 Asthma Allergy Nordic","Asthmaallergynordic",'2. Artikeldata Utökad'!K42="16 FSC","FSC",'2. Artikeldata Utökad'!K42="17 Välvald (endast vid OTC)","choosewithheart",'2. Artikeldata Utökad'!K42="18 Rainforest Alliance","Rainforestalliance",'2. Artikeldata Utökad'!K42="19 Vegan Society","Vegansociety",'2. Artikeldata Utökad'!K42="20 Certified Vegan","Certifiedvegan",'2. Artikeldata Utökad'!K42="21 I'm Vegan","Imvegan",'2. Artikeldata Utökad'!K42="22 EU Ecolabel","EUEcolabel",'2. Artikeldata Utökad'!K42="23 Soil Association Cosmos Organic","Soilassociation",'2. Artikeldata Utökad'!K42="  Välj…","",'2. Artikeldata Utökad'!K42="0  Ingen symbol","",'2. Artikeldata Utökad'!K42="24 Cosmetique Bio Cosmos Organic","Cosmetiquebio",'2. Artikeldata Utökad'!K42="25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I43" s="527" t="str" cm="1">
        <f t="array" ref="I43">_xlfn.IFS('2. Artikeldata Utökad'!L42="2  KRAV","KRAV",'2. Artikeldata Utökad'!L42="3  Astma- och Allergiförbundet","Astmaochallergiforbundet",'2. Artikeldata Utökad'!L42="4  Svanen","Svanen",'2. Artikeldata Utökad'!L42="5  GOTS","GOTS",'2. Artikeldata Utökad'!L42="6  Ekologiskt Jordbruk EU Ekologisk","Ekologisktjordbruk",'2. Artikeldata Utökad'!L42="7  ECO CERT Cosmos Organic","Ecocertcosmosorganic",'2. Artikeldata Utökad'!L42="8  Bra miljöval","Bramiljoval",'2. Artikeldata Utökad'!L42="9  Fairtrade","fairtrade",'2. Artikeldata Utökad'!L42="10 Natrue Organic","Natrueorganic",'2. Artikeldata Utökad'!L42="11 UTZ Certified","UTZ",'2. Artikeldata Utökad'!L42="15 Asthma Allergy Nordic","Asthmaallergynordic",'2. Artikeldata Utökad'!L42="16 FSC","FSC",'2. Artikeldata Utökad'!L42="17 Välvald (endast vid OTC)","choosewithheart",'2. Artikeldata Utökad'!L42="18 Rainforest Alliance","Rainforestalliance",'2. Artikeldata Utökad'!L42="19 Vegan Society","Vegansociety",'2. Artikeldata Utökad'!L42="20 Certified Vegan","Certifiedvegan",'2. Artikeldata Utökad'!L42="21 I'm Vegan","Imvegan",'2. Artikeldata Utökad'!L42="22 EU Ecolabel","EUEcolabel",'2. Artikeldata Utökad'!L42="23 Soil Association Cosmos Organic","Soilassociation",'2. Artikeldata Utökad'!L42="  Välj…","",'2. Artikeldata Utökad'!L42="0  Ingen symbol","",'2. Artikeldata Utökad'!L42="24 Cosmetique Bio Cosmos Organic","Cosmetiquebio",'2. Artikeldata Utökad'!L42="25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J43" s="527" t="str" cm="1">
        <f t="array" ref="J43">IFERROR(SUBSTITUTE(_xlfn.ARRAYTOTEXT(_xlfn._xlws.FILTER(G43:I43,G43:I43&lt;&gt;""))," ",""),"")</f>
        <v/>
      </c>
      <c r="K43" s="527" t="str">
        <f>IF('2. Artikeldata Utökad'!M42="Ja","Nordisk","")</f>
        <v/>
      </c>
      <c r="L43" s="527" t="str">
        <f>IF('2. Artikeldata Utökad'!N42="Ja","Miljoforpackad","")</f>
        <v/>
      </c>
      <c r="M43" s="527" t="str">
        <f t="shared" si="1"/>
        <v/>
      </c>
      <c r="N43" s="527" t="str">
        <f t="shared" si="5"/>
        <v/>
      </c>
      <c r="O43" s="527" t="str">
        <f t="shared" si="2"/>
        <v/>
      </c>
      <c r="P43" s="527" t="str">
        <f t="shared" si="3"/>
        <v/>
      </c>
      <c r="Q43" s="527" t="str">
        <f t="shared" si="4"/>
        <v/>
      </c>
      <c r="R43" s="527" t="str" cm="1">
        <f t="array" ref="R43">IFERROR(SUBSTITUTE(_xlfn.ARRAYTOTEXT(_xlfn._xlws.FILTER(K43:Q43,K43:Q43&lt;&gt;""))," ",""),"")</f>
        <v/>
      </c>
      <c r="S43" s="371"/>
      <c r="T43" s="83"/>
      <c r="U43" s="371" t="s">
        <v>35</v>
      </c>
      <c r="V43" s="372"/>
      <c r="W43" s="372"/>
      <c r="X43" s="372"/>
      <c r="Y43" s="372"/>
      <c r="Z43" s="372"/>
      <c r="AA43" s="372"/>
      <c r="AB43" s="372"/>
      <c r="AC43" s="372"/>
      <c r="AD43" s="372"/>
      <c r="AE43" s="372"/>
      <c r="AF43" s="372"/>
      <c r="AG43" s="372"/>
      <c r="AH43" s="371"/>
      <c r="AI43" s="372"/>
      <c r="AJ43" s="372"/>
      <c r="AK43" s="372" t="s">
        <v>36</v>
      </c>
      <c r="AL43" s="372"/>
      <c r="AM43" s="372"/>
      <c r="AN43" s="372"/>
      <c r="AO43" s="372"/>
      <c r="AP43" s="372"/>
      <c r="AQ43" s="511"/>
      <c r="AR43" s="399" t="s">
        <v>220</v>
      </c>
      <c r="AS43" s="84" t="s">
        <v>36</v>
      </c>
      <c r="AT43" s="84" t="s">
        <v>36</v>
      </c>
      <c r="AU43" s="513"/>
      <c r="AV43" s="646"/>
      <c r="AW43" s="84"/>
      <c r="AX43" s="84"/>
      <c r="AY43" s="84"/>
      <c r="AZ43" s="84"/>
      <c r="BA43" s="84"/>
      <c r="BB43" s="515"/>
      <c r="BC43" s="400" t="s">
        <v>220</v>
      </c>
      <c r="BD43" s="84" t="s">
        <v>36</v>
      </c>
    </row>
    <row r="44" spans="1:56" x14ac:dyDescent="0.25">
      <c r="A44" s="102">
        <v>39</v>
      </c>
      <c r="B44" s="524">
        <f>'APH KIC KIA PC'!D43</f>
        <v>0</v>
      </c>
      <c r="C44" s="524" t="str">
        <f>'APH KIC KIA PC'!I43</f>
        <v>Välj…</v>
      </c>
      <c r="D44" s="525" t="str">
        <f>IF('1. Artikeldata Grund'!$E43="","",'1. Artikeldata Grund'!$E43)</f>
        <v/>
      </c>
      <c r="E44" s="526" t="str">
        <f>IF('1. Artikeldata Grund'!D43="","",'1. Artikeldata Grund'!D43)</f>
        <v/>
      </c>
      <c r="F44" s="528" t="str">
        <f>'2. Artikeldata Utökad'!H43</f>
        <v xml:space="preserve">  Välj…</v>
      </c>
      <c r="G44" s="527" t="str" cm="1">
        <f t="array" ref="G44">_xlfn.IFS('2. Artikeldata Utökad'!J43="2  KRAV","KRAV",'2. Artikeldata Utökad'!J43="3  Astma- och Allergiförbundet","Astmaochallergiforbundet",'2. Artikeldata Utökad'!J43="4  Svanen","Svanen",'2. Artikeldata Utökad'!J43="5  GOTS","GOTS",'2. Artikeldata Utökad'!J43="6  Ekologiskt Jordbruk EU Ekologisk","Ekologisktjordbruk",'2. Artikeldata Utökad'!J43="7  ECO CERT Cosmos Organic","Ecocertcosmosorganic",'2. Artikeldata Utökad'!J43="8  Bra miljöval","Bramiljoval",'2. Artikeldata Utökad'!J43="9  Fairtrade","fairtrade",'2. Artikeldata Utökad'!J43="10 Natrue Organic","Natrueorganic",'2. Artikeldata Utökad'!J43="11 UTZ Certified","UTZ",'2. Artikeldata Utökad'!J43="15 Asthma Allergy Nordic","Asthmaallergynordic",'2. Artikeldata Utökad'!J43="16 FSC","FSC",'2. Artikeldata Utökad'!J43="17 Välvald (endast vid OTC)","choosewithheart",'2. Artikeldata Utökad'!J43="18 Rainforest Alliance","Rainforestalliance",'2. Artikeldata Utökad'!J43="19 Vegan Society","Vegansociety",'2. Artikeldata Utökad'!J43="20 Certified Vegan","Certifiedvegan",'2. Artikeldata Utökad'!J43="21 I'm Vegan","Imvegan",'2. Artikeldata Utökad'!J43="22 EU Ecolabel","EUEcolabel",'2. Artikeldata Utökad'!J43="23 Soil Association Cosmos Organic","Soilassociation",'2. Artikeldata Utökad'!J43="  Välj…","",'2. Artikeldata Utökad'!J43="0  Ingen symbol","",'2. Artikeldata Utökad'!J43="24 Cosmetique Bio Cosmos Organic","Cosmetiquebio",'2. Artikeldata Utökad'!J43="25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H44" s="527" t="str" cm="1">
        <f t="array" ref="H44">_xlfn.IFS('2. Artikeldata Utökad'!K43="2  KRAV","KRAV",'2. Artikeldata Utökad'!K43="3  Astma- och Allergiförbundet","Astmaochallergiforbundet",'2. Artikeldata Utökad'!K43="4  Svanen","Svanen",'2. Artikeldata Utökad'!K43="5  GOTS","GOTS",'2. Artikeldata Utökad'!K43="6  Ekologiskt Jordbruk EU Ekologisk","Ekologisktjordbruk",'2. Artikeldata Utökad'!K43="7  ECO CERT Cosmos Organic","Ecocertcosmosorganic",'2. Artikeldata Utökad'!K43="8  Bra miljöval","Bramiljoval",'2. Artikeldata Utökad'!K43="9  Fairtrade","fairtrade",'2. Artikeldata Utökad'!K43="10 Natrue Organic","Natrueorganic",'2. Artikeldata Utökad'!K43="11 UTZ Certified","UTZ",'2. Artikeldata Utökad'!K43="15 Asthma Allergy Nordic","Asthmaallergynordic",'2. Artikeldata Utökad'!K43="16 FSC","FSC",'2. Artikeldata Utökad'!K43="17 Välvald (endast vid OTC)","choosewithheart",'2. Artikeldata Utökad'!K43="18 Rainforest Alliance","Rainforestalliance",'2. Artikeldata Utökad'!K43="19 Vegan Society","Vegansociety",'2. Artikeldata Utökad'!K43="20 Certified Vegan","Certifiedvegan",'2. Artikeldata Utökad'!K43="21 I'm Vegan","Imvegan",'2. Artikeldata Utökad'!K43="22 EU Ecolabel","EUEcolabel",'2. Artikeldata Utökad'!K43="23 Soil Association Cosmos Organic","Soilassociation",'2. Artikeldata Utökad'!K43="  Välj…","",'2. Artikeldata Utökad'!K43="0  Ingen symbol","",'2. Artikeldata Utökad'!K43="24 Cosmetique Bio Cosmos Organic","Cosmetiquebio",'2. Artikeldata Utökad'!K43="25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I44" s="527" t="str" cm="1">
        <f t="array" ref="I44">_xlfn.IFS('2. Artikeldata Utökad'!L43="2  KRAV","KRAV",'2. Artikeldata Utökad'!L43="3  Astma- och Allergiförbundet","Astmaochallergiforbundet",'2. Artikeldata Utökad'!L43="4  Svanen","Svanen",'2. Artikeldata Utökad'!L43="5  GOTS","GOTS",'2. Artikeldata Utökad'!L43="6  Ekologiskt Jordbruk EU Ekologisk","Ekologisktjordbruk",'2. Artikeldata Utökad'!L43="7  ECO CERT Cosmos Organic","Ecocertcosmosorganic",'2. Artikeldata Utökad'!L43="8  Bra miljöval","Bramiljoval",'2. Artikeldata Utökad'!L43="9  Fairtrade","fairtrade",'2. Artikeldata Utökad'!L43="10 Natrue Organic","Natrueorganic",'2. Artikeldata Utökad'!L43="11 UTZ Certified","UTZ",'2. Artikeldata Utökad'!L43="15 Asthma Allergy Nordic","Asthmaallergynordic",'2. Artikeldata Utökad'!L43="16 FSC","FSC",'2. Artikeldata Utökad'!L43="17 Välvald (endast vid OTC)","choosewithheart",'2. Artikeldata Utökad'!L43="18 Rainforest Alliance","Rainforestalliance",'2. Artikeldata Utökad'!L43="19 Vegan Society","Vegansociety",'2. Artikeldata Utökad'!L43="20 Certified Vegan","Certifiedvegan",'2. Artikeldata Utökad'!L43="21 I'm Vegan","Imvegan",'2. Artikeldata Utökad'!L43="22 EU Ecolabel","EUEcolabel",'2. Artikeldata Utökad'!L43="23 Soil Association Cosmos Organic","Soilassociation",'2. Artikeldata Utökad'!L43="  Välj…","",'2. Artikeldata Utökad'!L43="0  Ingen symbol","",'2. Artikeldata Utökad'!L43="24 Cosmetique Bio Cosmos Organic","Cosmetiquebio",'2. Artikeldata Utökad'!L43="25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J44" s="527" t="str" cm="1">
        <f t="array" ref="J44">IFERROR(SUBSTITUTE(_xlfn.ARRAYTOTEXT(_xlfn._xlws.FILTER(G44:I44,G44:I44&lt;&gt;""))," ",""),"")</f>
        <v/>
      </c>
      <c r="K44" s="527" t="str">
        <f>IF('2. Artikeldata Utökad'!M43="Ja","Nordisk","")</f>
        <v/>
      </c>
      <c r="L44" s="527" t="str">
        <f>IF('2. Artikeldata Utökad'!N43="Ja","Miljoforpackad","")</f>
        <v/>
      </c>
      <c r="M44" s="527" t="str">
        <f t="shared" si="1"/>
        <v/>
      </c>
      <c r="N44" s="527" t="str">
        <f t="shared" si="5"/>
        <v/>
      </c>
      <c r="O44" s="527" t="str">
        <f t="shared" si="2"/>
        <v/>
      </c>
      <c r="P44" s="527" t="str">
        <f t="shared" si="3"/>
        <v/>
      </c>
      <c r="Q44" s="527" t="str">
        <f t="shared" si="4"/>
        <v/>
      </c>
      <c r="R44" s="527" t="str" cm="1">
        <f t="array" ref="R44">IFERROR(SUBSTITUTE(_xlfn.ARRAYTOTEXT(_xlfn._xlws.FILTER(K44:Q44,K44:Q44&lt;&gt;""))," ",""),"")</f>
        <v/>
      </c>
      <c r="S44" s="371"/>
      <c r="T44" s="83"/>
      <c r="U44" s="371" t="s">
        <v>35</v>
      </c>
      <c r="V44" s="372"/>
      <c r="W44" s="372"/>
      <c r="X44" s="372"/>
      <c r="Y44" s="372"/>
      <c r="Z44" s="372"/>
      <c r="AA44" s="372"/>
      <c r="AB44" s="372"/>
      <c r="AC44" s="372"/>
      <c r="AD44" s="372"/>
      <c r="AE44" s="372"/>
      <c r="AF44" s="372"/>
      <c r="AG44" s="372"/>
      <c r="AH44" s="371"/>
      <c r="AI44" s="372"/>
      <c r="AJ44" s="372"/>
      <c r="AK44" s="372" t="s">
        <v>36</v>
      </c>
      <c r="AL44" s="372"/>
      <c r="AM44" s="372"/>
      <c r="AN44" s="372"/>
      <c r="AO44" s="372"/>
      <c r="AP44" s="372"/>
      <c r="AQ44" s="511"/>
      <c r="AR44" s="399" t="s">
        <v>220</v>
      </c>
      <c r="AS44" s="84" t="s">
        <v>36</v>
      </c>
      <c r="AT44" s="84" t="s">
        <v>36</v>
      </c>
      <c r="AU44" s="513"/>
      <c r="AV44" s="646"/>
      <c r="AW44" s="84"/>
      <c r="AX44" s="84"/>
      <c r="AY44" s="84"/>
      <c r="AZ44" s="84"/>
      <c r="BA44" s="84"/>
      <c r="BB44" s="515"/>
      <c r="BC44" s="400" t="s">
        <v>220</v>
      </c>
      <c r="BD44" s="84" t="s">
        <v>36</v>
      </c>
    </row>
    <row r="45" spans="1:56" x14ac:dyDescent="0.25">
      <c r="A45" s="102">
        <v>40</v>
      </c>
      <c r="B45" s="524">
        <f>'APH KIC KIA PC'!D44</f>
        <v>0</v>
      </c>
      <c r="C45" s="524" t="str">
        <f>'APH KIC KIA PC'!I44</f>
        <v>Välj…</v>
      </c>
      <c r="D45" s="525" t="str">
        <f>IF('1. Artikeldata Grund'!$E44="","",'1. Artikeldata Grund'!$E44)</f>
        <v/>
      </c>
      <c r="E45" s="526" t="str">
        <f>IF('1. Artikeldata Grund'!D44="","",'1. Artikeldata Grund'!D44)</f>
        <v/>
      </c>
      <c r="F45" s="528" t="str">
        <f>'2. Artikeldata Utökad'!H44</f>
        <v xml:space="preserve">  Välj…</v>
      </c>
      <c r="G45" s="527" t="str" cm="1">
        <f t="array" ref="G45">_xlfn.IFS('2. Artikeldata Utökad'!J44="2  KRAV","KRAV",'2. Artikeldata Utökad'!J44="3  Astma- och Allergiförbundet","Astmaochallergiforbundet",'2. Artikeldata Utökad'!J44="4  Svanen","Svanen",'2. Artikeldata Utökad'!J44="5  GOTS","GOTS",'2. Artikeldata Utökad'!J44="6  Ekologiskt Jordbruk EU Ekologisk","Ekologisktjordbruk",'2. Artikeldata Utökad'!J44="7  ECO CERT Cosmos Organic","Ecocertcosmosorganic",'2. Artikeldata Utökad'!J44="8  Bra miljöval","Bramiljoval",'2. Artikeldata Utökad'!J44="9  Fairtrade","fairtrade",'2. Artikeldata Utökad'!J44="10 Natrue Organic","Natrueorganic",'2. Artikeldata Utökad'!J44="11 UTZ Certified","UTZ",'2. Artikeldata Utökad'!J44="15 Asthma Allergy Nordic","Asthmaallergynordic",'2. Artikeldata Utökad'!J44="16 FSC","FSC",'2. Artikeldata Utökad'!J44="17 Välvald (endast vid OTC)","choosewithheart",'2. Artikeldata Utökad'!J44="18 Rainforest Alliance","Rainforestalliance",'2. Artikeldata Utökad'!J44="19 Vegan Society","Vegansociety",'2. Artikeldata Utökad'!J44="20 Certified Vegan","Certifiedvegan",'2. Artikeldata Utökad'!J44="21 I'm Vegan","Imvegan",'2. Artikeldata Utökad'!J44="22 EU Ecolabel","EUEcolabel",'2. Artikeldata Utökad'!J44="23 Soil Association Cosmos Organic","Soilassociation",'2. Artikeldata Utökad'!J44="  Välj…","",'2. Artikeldata Utökad'!J44="0  Ingen symbol","",'2. Artikeldata Utökad'!J44="24 Cosmetique Bio Cosmos Organic","Cosmetiquebio",'2. Artikeldata Utökad'!J44="25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H45" s="527" t="str" cm="1">
        <f t="array" ref="H45">_xlfn.IFS('2. Artikeldata Utökad'!K44="2  KRAV","KRAV",'2. Artikeldata Utökad'!K44="3  Astma- och Allergiförbundet","Astmaochallergiforbundet",'2. Artikeldata Utökad'!K44="4  Svanen","Svanen",'2. Artikeldata Utökad'!K44="5  GOTS","GOTS",'2. Artikeldata Utökad'!K44="6  Ekologiskt Jordbruk EU Ekologisk","Ekologisktjordbruk",'2. Artikeldata Utökad'!K44="7  ECO CERT Cosmos Organic","Ecocertcosmosorganic",'2. Artikeldata Utökad'!K44="8  Bra miljöval","Bramiljoval",'2. Artikeldata Utökad'!K44="9  Fairtrade","fairtrade",'2. Artikeldata Utökad'!K44="10 Natrue Organic","Natrueorganic",'2. Artikeldata Utökad'!K44="11 UTZ Certified","UTZ",'2. Artikeldata Utökad'!K44="15 Asthma Allergy Nordic","Asthmaallergynordic",'2. Artikeldata Utökad'!K44="16 FSC","FSC",'2. Artikeldata Utökad'!K44="17 Välvald (endast vid OTC)","choosewithheart",'2. Artikeldata Utökad'!K44="18 Rainforest Alliance","Rainforestalliance",'2. Artikeldata Utökad'!K44="19 Vegan Society","Vegansociety",'2. Artikeldata Utökad'!K44="20 Certified Vegan","Certifiedvegan",'2. Artikeldata Utökad'!K44="21 I'm Vegan","Imvegan",'2. Artikeldata Utökad'!K44="22 EU Ecolabel","EUEcolabel",'2. Artikeldata Utökad'!K44="23 Soil Association Cosmos Organic","Soilassociation",'2. Artikeldata Utökad'!K44="  Välj…","",'2. Artikeldata Utökad'!K44="0  Ingen symbol","",'2. Artikeldata Utökad'!K44="24 Cosmetique Bio Cosmos Organic","Cosmetiquebio",'2. Artikeldata Utökad'!K44="25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I45" s="527" t="str" cm="1">
        <f t="array" ref="I45">_xlfn.IFS('2. Artikeldata Utökad'!L44="2  KRAV","KRAV",'2. Artikeldata Utökad'!L44="3  Astma- och Allergiförbundet","Astmaochallergiforbundet",'2. Artikeldata Utökad'!L44="4  Svanen","Svanen",'2. Artikeldata Utökad'!L44="5  GOTS","GOTS",'2. Artikeldata Utökad'!L44="6  Ekologiskt Jordbruk EU Ekologisk","Ekologisktjordbruk",'2. Artikeldata Utökad'!L44="7  ECO CERT Cosmos Organic","Ecocertcosmosorganic",'2. Artikeldata Utökad'!L44="8  Bra miljöval","Bramiljoval",'2. Artikeldata Utökad'!L44="9  Fairtrade","fairtrade",'2. Artikeldata Utökad'!L44="10 Natrue Organic","Natrueorganic",'2. Artikeldata Utökad'!L44="11 UTZ Certified","UTZ",'2. Artikeldata Utökad'!L44="15 Asthma Allergy Nordic","Asthmaallergynordic",'2. Artikeldata Utökad'!L44="16 FSC","FSC",'2. Artikeldata Utökad'!L44="17 Välvald (endast vid OTC)","choosewithheart",'2. Artikeldata Utökad'!L44="18 Rainforest Alliance","Rainforestalliance",'2. Artikeldata Utökad'!L44="19 Vegan Society","Vegansociety",'2. Artikeldata Utökad'!L44="20 Certified Vegan","Certifiedvegan",'2. Artikeldata Utökad'!L44="21 I'm Vegan","Imvegan",'2. Artikeldata Utökad'!L44="22 EU Ecolabel","EUEcolabel",'2. Artikeldata Utökad'!L44="23 Soil Association Cosmos Organic","Soilassociation",'2. Artikeldata Utökad'!L44="  Välj…","",'2. Artikeldata Utökad'!L44="0  Ingen symbol","",'2. Artikeldata Utökad'!L44="24 Cosmetique Bio Cosmos Organic","Cosmetiquebio",'2. Artikeldata Utökad'!L44="25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J45" s="527" t="str" cm="1">
        <f t="array" ref="J45">IFERROR(SUBSTITUTE(_xlfn.ARRAYTOTEXT(_xlfn._xlws.FILTER(G45:I45,G45:I45&lt;&gt;""))," ",""),"")</f>
        <v/>
      </c>
      <c r="K45" s="527" t="str">
        <f>IF('2. Artikeldata Utökad'!M44="Ja","Nordisk","")</f>
        <v/>
      </c>
      <c r="L45" s="527" t="str">
        <f>IF('2. Artikeldata Utökad'!N44="Ja","Miljoforpackad","")</f>
        <v/>
      </c>
      <c r="M45" s="527" t="str">
        <f t="shared" si="1"/>
        <v/>
      </c>
      <c r="N45" s="527" t="str">
        <f t="shared" si="5"/>
        <v/>
      </c>
      <c r="O45" s="527" t="str">
        <f t="shared" si="2"/>
        <v/>
      </c>
      <c r="P45" s="527" t="str">
        <f t="shared" si="3"/>
        <v/>
      </c>
      <c r="Q45" s="527" t="str">
        <f t="shared" si="4"/>
        <v/>
      </c>
      <c r="R45" s="527" t="str" cm="1">
        <f t="array" ref="R45">IFERROR(SUBSTITUTE(_xlfn.ARRAYTOTEXT(_xlfn._xlws.FILTER(K45:Q45,K45:Q45&lt;&gt;""))," ",""),"")</f>
        <v/>
      </c>
      <c r="S45" s="371"/>
      <c r="T45" s="83"/>
      <c r="U45" s="371" t="s">
        <v>35</v>
      </c>
      <c r="V45" s="372"/>
      <c r="W45" s="372"/>
      <c r="X45" s="372"/>
      <c r="Y45" s="372"/>
      <c r="Z45" s="372"/>
      <c r="AA45" s="372"/>
      <c r="AB45" s="372"/>
      <c r="AC45" s="372"/>
      <c r="AD45" s="372"/>
      <c r="AE45" s="372"/>
      <c r="AF45" s="372"/>
      <c r="AG45" s="372"/>
      <c r="AH45" s="371"/>
      <c r="AI45" s="372"/>
      <c r="AJ45" s="372"/>
      <c r="AK45" s="372" t="s">
        <v>36</v>
      </c>
      <c r="AL45" s="372"/>
      <c r="AM45" s="372"/>
      <c r="AN45" s="372"/>
      <c r="AO45" s="372"/>
      <c r="AP45" s="372"/>
      <c r="AQ45" s="511"/>
      <c r="AR45" s="399" t="s">
        <v>220</v>
      </c>
      <c r="AS45" s="84" t="s">
        <v>36</v>
      </c>
      <c r="AT45" s="84" t="s">
        <v>36</v>
      </c>
      <c r="AU45" s="513"/>
      <c r="AV45" s="646"/>
      <c r="AW45" s="84"/>
      <c r="AX45" s="84"/>
      <c r="AY45" s="84"/>
      <c r="AZ45" s="84"/>
      <c r="BA45" s="84"/>
      <c r="BB45" s="515"/>
      <c r="BC45" s="400" t="s">
        <v>220</v>
      </c>
      <c r="BD45" s="84" t="s">
        <v>36</v>
      </c>
    </row>
    <row r="46" spans="1:56" x14ac:dyDescent="0.25">
      <c r="A46" s="102">
        <v>41</v>
      </c>
      <c r="B46" s="524">
        <f>'APH KIC KIA PC'!D45</f>
        <v>0</v>
      </c>
      <c r="C46" s="524" t="str">
        <f>'APH KIC KIA PC'!I45</f>
        <v>Välj…</v>
      </c>
      <c r="D46" s="525" t="str">
        <f>IF('1. Artikeldata Grund'!$E45="","",'1. Artikeldata Grund'!$E45)</f>
        <v/>
      </c>
      <c r="E46" s="526" t="str">
        <f>IF('1. Artikeldata Grund'!D45="","",'1. Artikeldata Grund'!D45)</f>
        <v/>
      </c>
      <c r="F46" s="528" t="str">
        <f>'2. Artikeldata Utökad'!H45</f>
        <v xml:space="preserve">  Välj…</v>
      </c>
      <c r="G46" s="527" t="str" cm="1">
        <f t="array" ref="G46">_xlfn.IFS('2. Artikeldata Utökad'!J45="2  KRAV","KRAV",'2. Artikeldata Utökad'!J45="3  Astma- och Allergiförbundet","Astmaochallergiforbundet",'2. Artikeldata Utökad'!J45="4  Svanen","Svanen",'2. Artikeldata Utökad'!J45="5  GOTS","GOTS",'2. Artikeldata Utökad'!J45="6  Ekologiskt Jordbruk EU Ekologisk","Ekologisktjordbruk",'2. Artikeldata Utökad'!J45="7  ECO CERT Cosmos Organic","Ecocertcosmosorganic",'2. Artikeldata Utökad'!J45="8  Bra miljöval","Bramiljoval",'2. Artikeldata Utökad'!J45="9  Fairtrade","fairtrade",'2. Artikeldata Utökad'!J45="10 Natrue Organic","Natrueorganic",'2. Artikeldata Utökad'!J45="11 UTZ Certified","UTZ",'2. Artikeldata Utökad'!J45="15 Asthma Allergy Nordic","Asthmaallergynordic",'2. Artikeldata Utökad'!J45="16 FSC","FSC",'2. Artikeldata Utökad'!J45="17 Välvald (endast vid OTC)","choosewithheart",'2. Artikeldata Utökad'!J45="18 Rainforest Alliance","Rainforestalliance",'2. Artikeldata Utökad'!J45="19 Vegan Society","Vegansociety",'2. Artikeldata Utökad'!J45="20 Certified Vegan","Certifiedvegan",'2. Artikeldata Utökad'!J45="21 I'm Vegan","Imvegan",'2. Artikeldata Utökad'!J45="22 EU Ecolabel","EUEcolabel",'2. Artikeldata Utökad'!J45="23 Soil Association Cosmos Organic","Soilassociation",'2. Artikeldata Utökad'!J45="  Välj…","",'2. Artikeldata Utökad'!J45="0  Ingen symbol","",'2. Artikeldata Utökad'!J45="24 Cosmetique Bio Cosmos Organic","Cosmetiquebio",'2. Artikeldata Utökad'!J45="25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H46" s="527" t="str" cm="1">
        <f t="array" ref="H46">_xlfn.IFS('2. Artikeldata Utökad'!K45="2  KRAV","KRAV",'2. Artikeldata Utökad'!K45="3  Astma- och Allergiförbundet","Astmaochallergiforbundet",'2. Artikeldata Utökad'!K45="4  Svanen","Svanen",'2. Artikeldata Utökad'!K45="5  GOTS","GOTS",'2. Artikeldata Utökad'!K45="6  Ekologiskt Jordbruk EU Ekologisk","Ekologisktjordbruk",'2. Artikeldata Utökad'!K45="7  ECO CERT Cosmos Organic","Ecocertcosmosorganic",'2. Artikeldata Utökad'!K45="8  Bra miljöval","Bramiljoval",'2. Artikeldata Utökad'!K45="9  Fairtrade","fairtrade",'2. Artikeldata Utökad'!K45="10 Natrue Organic","Natrueorganic",'2. Artikeldata Utökad'!K45="11 UTZ Certified","UTZ",'2. Artikeldata Utökad'!K45="15 Asthma Allergy Nordic","Asthmaallergynordic",'2. Artikeldata Utökad'!K45="16 FSC","FSC",'2. Artikeldata Utökad'!K45="17 Välvald (endast vid OTC)","choosewithheart",'2. Artikeldata Utökad'!K45="18 Rainforest Alliance","Rainforestalliance",'2. Artikeldata Utökad'!K45="19 Vegan Society","Vegansociety",'2. Artikeldata Utökad'!K45="20 Certified Vegan","Certifiedvegan",'2. Artikeldata Utökad'!K45="21 I'm Vegan","Imvegan",'2. Artikeldata Utökad'!K45="22 EU Ecolabel","EUEcolabel",'2. Artikeldata Utökad'!K45="23 Soil Association Cosmos Organic","Soilassociation",'2. Artikeldata Utökad'!K45="  Välj…","",'2. Artikeldata Utökad'!K45="0  Ingen symbol","",'2. Artikeldata Utökad'!K45="24 Cosmetique Bio Cosmos Organic","Cosmetiquebio",'2. Artikeldata Utökad'!K45="25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I46" s="527" t="str" cm="1">
        <f t="array" ref="I46">_xlfn.IFS('2. Artikeldata Utökad'!L45="2  KRAV","KRAV",'2. Artikeldata Utökad'!L45="3  Astma- och Allergiförbundet","Astmaochallergiforbundet",'2. Artikeldata Utökad'!L45="4  Svanen","Svanen",'2. Artikeldata Utökad'!L45="5  GOTS","GOTS",'2. Artikeldata Utökad'!L45="6  Ekologiskt Jordbruk EU Ekologisk","Ekologisktjordbruk",'2. Artikeldata Utökad'!L45="7  ECO CERT Cosmos Organic","Ecocertcosmosorganic",'2. Artikeldata Utökad'!L45="8  Bra miljöval","Bramiljoval",'2. Artikeldata Utökad'!L45="9  Fairtrade","fairtrade",'2. Artikeldata Utökad'!L45="10 Natrue Organic","Natrueorganic",'2. Artikeldata Utökad'!L45="11 UTZ Certified","UTZ",'2. Artikeldata Utökad'!L45="15 Asthma Allergy Nordic","Asthmaallergynordic",'2. Artikeldata Utökad'!L45="16 FSC","FSC",'2. Artikeldata Utökad'!L45="17 Välvald (endast vid OTC)","choosewithheart",'2. Artikeldata Utökad'!L45="18 Rainforest Alliance","Rainforestalliance",'2. Artikeldata Utökad'!L45="19 Vegan Society","Vegansociety",'2. Artikeldata Utökad'!L45="20 Certified Vegan","Certifiedvegan",'2. Artikeldata Utökad'!L45="21 I'm Vegan","Imvegan",'2. Artikeldata Utökad'!L45="22 EU Ecolabel","EUEcolabel",'2. Artikeldata Utökad'!L45="23 Soil Association Cosmos Organic","Soilassociation",'2. Artikeldata Utökad'!L45="  Välj…","",'2. Artikeldata Utökad'!L45="0  Ingen symbol","",'2. Artikeldata Utökad'!L45="24 Cosmetique Bio Cosmos Organic","Cosmetiquebio",'2. Artikeldata Utökad'!L45="25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J46" s="527" t="str" cm="1">
        <f t="array" ref="J46">IFERROR(SUBSTITUTE(_xlfn.ARRAYTOTEXT(_xlfn._xlws.FILTER(G46:I46,G46:I46&lt;&gt;""))," ",""),"")</f>
        <v/>
      </c>
      <c r="K46" s="527" t="str">
        <f>IF('2. Artikeldata Utökad'!M45="Ja","Nordisk","")</f>
        <v/>
      </c>
      <c r="L46" s="527" t="str">
        <f>IF('2. Artikeldata Utökad'!N45="Ja","Miljoforpackad","")</f>
        <v/>
      </c>
      <c r="M46" s="527" t="str">
        <f t="shared" si="1"/>
        <v/>
      </c>
      <c r="N46" s="527" t="str">
        <f t="shared" si="5"/>
        <v/>
      </c>
      <c r="O46" s="527" t="str">
        <f t="shared" si="2"/>
        <v/>
      </c>
      <c r="P46" s="527" t="str">
        <f t="shared" si="3"/>
        <v/>
      </c>
      <c r="Q46" s="527" t="str">
        <f t="shared" si="4"/>
        <v/>
      </c>
      <c r="R46" s="527" t="str" cm="1">
        <f t="array" ref="R46">IFERROR(SUBSTITUTE(_xlfn.ARRAYTOTEXT(_xlfn._xlws.FILTER(K46:Q46,K46:Q46&lt;&gt;""))," ",""),"")</f>
        <v/>
      </c>
      <c r="S46" s="371"/>
      <c r="T46" s="83"/>
      <c r="U46" s="371" t="s">
        <v>35</v>
      </c>
      <c r="V46" s="372"/>
      <c r="W46" s="372"/>
      <c r="X46" s="372"/>
      <c r="Y46" s="372"/>
      <c r="Z46" s="372"/>
      <c r="AA46" s="372"/>
      <c r="AB46" s="372"/>
      <c r="AC46" s="372"/>
      <c r="AD46" s="372"/>
      <c r="AE46" s="372"/>
      <c r="AF46" s="372"/>
      <c r="AG46" s="372"/>
      <c r="AH46" s="371"/>
      <c r="AI46" s="372"/>
      <c r="AJ46" s="372"/>
      <c r="AK46" s="372" t="s">
        <v>36</v>
      </c>
      <c r="AL46" s="372"/>
      <c r="AM46" s="372"/>
      <c r="AN46" s="372"/>
      <c r="AO46" s="372"/>
      <c r="AP46" s="372"/>
      <c r="AQ46" s="511"/>
      <c r="AR46" s="399" t="s">
        <v>220</v>
      </c>
      <c r="AS46" s="84" t="s">
        <v>36</v>
      </c>
      <c r="AT46" s="84" t="s">
        <v>36</v>
      </c>
      <c r="AU46" s="513"/>
      <c r="AV46" s="646"/>
      <c r="AW46" s="84"/>
      <c r="AX46" s="84"/>
      <c r="AY46" s="84"/>
      <c r="AZ46" s="84"/>
      <c r="BA46" s="84"/>
      <c r="BB46" s="515"/>
      <c r="BC46" s="400" t="s">
        <v>220</v>
      </c>
      <c r="BD46" s="84" t="s">
        <v>36</v>
      </c>
    </row>
    <row r="47" spans="1:56" x14ac:dyDescent="0.25">
      <c r="A47" s="102">
        <v>42</v>
      </c>
      <c r="B47" s="524">
        <f>'APH KIC KIA PC'!D46</f>
        <v>0</v>
      </c>
      <c r="C47" s="524" t="str">
        <f>'APH KIC KIA PC'!I46</f>
        <v>Välj…</v>
      </c>
      <c r="D47" s="525" t="str">
        <f>IF('1. Artikeldata Grund'!$E46="","",'1. Artikeldata Grund'!$E46)</f>
        <v/>
      </c>
      <c r="E47" s="526" t="str">
        <f>IF('1. Artikeldata Grund'!D46="","",'1. Artikeldata Grund'!D46)</f>
        <v/>
      </c>
      <c r="F47" s="528" t="str">
        <f>'2. Artikeldata Utökad'!H46</f>
        <v xml:space="preserve">  Välj…</v>
      </c>
      <c r="G47" s="527" t="str" cm="1">
        <f t="array" ref="G47">_xlfn.IFS('2. Artikeldata Utökad'!J46="2  KRAV","KRAV",'2. Artikeldata Utökad'!J46="3  Astma- och Allergiförbundet","Astmaochallergiforbundet",'2. Artikeldata Utökad'!J46="4  Svanen","Svanen",'2. Artikeldata Utökad'!J46="5  GOTS","GOTS",'2. Artikeldata Utökad'!J46="6  Ekologiskt Jordbruk EU Ekologisk","Ekologisktjordbruk",'2. Artikeldata Utökad'!J46="7  ECO CERT Cosmos Organic","Ecocertcosmosorganic",'2. Artikeldata Utökad'!J46="8  Bra miljöval","Bramiljoval",'2. Artikeldata Utökad'!J46="9  Fairtrade","fairtrade",'2. Artikeldata Utökad'!J46="10 Natrue Organic","Natrueorganic",'2. Artikeldata Utökad'!J46="11 UTZ Certified","UTZ",'2. Artikeldata Utökad'!J46="15 Asthma Allergy Nordic","Asthmaallergynordic",'2. Artikeldata Utökad'!J46="16 FSC","FSC",'2. Artikeldata Utökad'!J46="17 Välvald (endast vid OTC)","choosewithheart",'2. Artikeldata Utökad'!J46="18 Rainforest Alliance","Rainforestalliance",'2. Artikeldata Utökad'!J46="19 Vegan Society","Vegansociety",'2. Artikeldata Utökad'!J46="20 Certified Vegan","Certifiedvegan",'2. Artikeldata Utökad'!J46="21 I'm Vegan","Imvegan",'2. Artikeldata Utökad'!J46="22 EU Ecolabel","EUEcolabel",'2. Artikeldata Utökad'!J46="23 Soil Association Cosmos Organic","Soilassociation",'2. Artikeldata Utökad'!J46="  Välj…","",'2. Artikeldata Utökad'!J46="0  Ingen symbol","",'2. Artikeldata Utökad'!J46="24 Cosmetique Bio Cosmos Organic","Cosmetiquebio",'2. Artikeldata Utökad'!J46="25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H47" s="527" t="str" cm="1">
        <f t="array" ref="H47">_xlfn.IFS('2. Artikeldata Utökad'!K46="2  KRAV","KRAV",'2. Artikeldata Utökad'!K46="3  Astma- och Allergiförbundet","Astmaochallergiforbundet",'2. Artikeldata Utökad'!K46="4  Svanen","Svanen",'2. Artikeldata Utökad'!K46="5  GOTS","GOTS",'2. Artikeldata Utökad'!K46="6  Ekologiskt Jordbruk EU Ekologisk","Ekologisktjordbruk",'2. Artikeldata Utökad'!K46="7  ECO CERT Cosmos Organic","Ecocertcosmosorganic",'2. Artikeldata Utökad'!K46="8  Bra miljöval","Bramiljoval",'2. Artikeldata Utökad'!K46="9  Fairtrade","fairtrade",'2. Artikeldata Utökad'!K46="10 Natrue Organic","Natrueorganic",'2. Artikeldata Utökad'!K46="11 UTZ Certified","UTZ",'2. Artikeldata Utökad'!K46="15 Asthma Allergy Nordic","Asthmaallergynordic",'2. Artikeldata Utökad'!K46="16 FSC","FSC",'2. Artikeldata Utökad'!K46="17 Välvald (endast vid OTC)","choosewithheart",'2. Artikeldata Utökad'!K46="18 Rainforest Alliance","Rainforestalliance",'2. Artikeldata Utökad'!K46="19 Vegan Society","Vegansociety",'2. Artikeldata Utökad'!K46="20 Certified Vegan","Certifiedvegan",'2. Artikeldata Utökad'!K46="21 I'm Vegan","Imvegan",'2. Artikeldata Utökad'!K46="22 EU Ecolabel","EUEcolabel",'2. Artikeldata Utökad'!K46="23 Soil Association Cosmos Organic","Soilassociation",'2. Artikeldata Utökad'!K46="  Välj…","",'2. Artikeldata Utökad'!K46="0  Ingen symbol","",'2. Artikeldata Utökad'!K46="24 Cosmetique Bio Cosmos Organic","Cosmetiquebio",'2. Artikeldata Utökad'!K46="25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I47" s="527" t="str" cm="1">
        <f t="array" ref="I47">_xlfn.IFS('2. Artikeldata Utökad'!L46="2  KRAV","KRAV",'2. Artikeldata Utökad'!L46="3  Astma- och Allergiförbundet","Astmaochallergiforbundet",'2. Artikeldata Utökad'!L46="4  Svanen","Svanen",'2. Artikeldata Utökad'!L46="5  GOTS","GOTS",'2. Artikeldata Utökad'!L46="6  Ekologiskt Jordbruk EU Ekologisk","Ekologisktjordbruk",'2. Artikeldata Utökad'!L46="7  ECO CERT Cosmos Organic","Ecocertcosmosorganic",'2. Artikeldata Utökad'!L46="8  Bra miljöval","Bramiljoval",'2. Artikeldata Utökad'!L46="9  Fairtrade","fairtrade",'2. Artikeldata Utökad'!L46="10 Natrue Organic","Natrueorganic",'2. Artikeldata Utökad'!L46="11 UTZ Certified","UTZ",'2. Artikeldata Utökad'!L46="15 Asthma Allergy Nordic","Asthmaallergynordic",'2. Artikeldata Utökad'!L46="16 FSC","FSC",'2. Artikeldata Utökad'!L46="17 Välvald (endast vid OTC)","choosewithheart",'2. Artikeldata Utökad'!L46="18 Rainforest Alliance","Rainforestalliance",'2. Artikeldata Utökad'!L46="19 Vegan Society","Vegansociety",'2. Artikeldata Utökad'!L46="20 Certified Vegan","Certifiedvegan",'2. Artikeldata Utökad'!L46="21 I'm Vegan","Imvegan",'2. Artikeldata Utökad'!L46="22 EU Ecolabel","EUEcolabel",'2. Artikeldata Utökad'!L46="23 Soil Association Cosmos Organic","Soilassociation",'2. Artikeldata Utökad'!L46="  Välj…","",'2. Artikeldata Utökad'!L46="0  Ingen symbol","",'2. Artikeldata Utökad'!L46="24 Cosmetique Bio Cosmos Organic","Cosmetiquebio",'2. Artikeldata Utökad'!L46="25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J47" s="527" t="str" cm="1">
        <f t="array" ref="J47">IFERROR(SUBSTITUTE(_xlfn.ARRAYTOTEXT(_xlfn._xlws.FILTER(G47:I47,G47:I47&lt;&gt;""))," ",""),"")</f>
        <v/>
      </c>
      <c r="K47" s="527" t="str">
        <f>IF('2. Artikeldata Utökad'!M46="Ja","Nordisk","")</f>
        <v/>
      </c>
      <c r="L47" s="527" t="str">
        <f>IF('2. Artikeldata Utökad'!N46="Ja","Miljoforpackad","")</f>
        <v/>
      </c>
      <c r="M47" s="527" t="str">
        <f t="shared" si="1"/>
        <v/>
      </c>
      <c r="N47" s="527" t="str">
        <f t="shared" si="5"/>
        <v/>
      </c>
      <c r="O47" s="527" t="str">
        <f t="shared" si="2"/>
        <v/>
      </c>
      <c r="P47" s="527" t="str">
        <f t="shared" si="3"/>
        <v/>
      </c>
      <c r="Q47" s="527" t="str">
        <f t="shared" si="4"/>
        <v/>
      </c>
      <c r="R47" s="527" t="str" cm="1">
        <f t="array" ref="R47">IFERROR(SUBSTITUTE(_xlfn.ARRAYTOTEXT(_xlfn._xlws.FILTER(K47:Q47,K47:Q47&lt;&gt;""))," ",""),"")</f>
        <v/>
      </c>
      <c r="S47" s="371"/>
      <c r="T47" s="83"/>
      <c r="U47" s="371" t="s">
        <v>35</v>
      </c>
      <c r="V47" s="372"/>
      <c r="W47" s="372"/>
      <c r="X47" s="372"/>
      <c r="Y47" s="372"/>
      <c r="Z47" s="372"/>
      <c r="AA47" s="372"/>
      <c r="AB47" s="372"/>
      <c r="AC47" s="372"/>
      <c r="AD47" s="372"/>
      <c r="AE47" s="372"/>
      <c r="AF47" s="372"/>
      <c r="AG47" s="372"/>
      <c r="AH47" s="371"/>
      <c r="AI47" s="372"/>
      <c r="AJ47" s="372"/>
      <c r="AK47" s="372" t="s">
        <v>36</v>
      </c>
      <c r="AL47" s="372"/>
      <c r="AM47" s="372"/>
      <c r="AN47" s="372"/>
      <c r="AO47" s="372"/>
      <c r="AP47" s="372"/>
      <c r="AQ47" s="511"/>
      <c r="AR47" s="399" t="s">
        <v>220</v>
      </c>
      <c r="AS47" s="84" t="s">
        <v>36</v>
      </c>
      <c r="AT47" s="84" t="s">
        <v>36</v>
      </c>
      <c r="AU47" s="513"/>
      <c r="AV47" s="646"/>
      <c r="AW47" s="84"/>
      <c r="AX47" s="84"/>
      <c r="AY47" s="84"/>
      <c r="AZ47" s="84"/>
      <c r="BA47" s="84"/>
      <c r="BB47" s="515"/>
      <c r="BC47" s="400" t="s">
        <v>220</v>
      </c>
      <c r="BD47" s="84" t="s">
        <v>36</v>
      </c>
    </row>
    <row r="48" spans="1:56" x14ac:dyDescent="0.25">
      <c r="A48" s="102">
        <v>43</v>
      </c>
      <c r="B48" s="524">
        <f>'APH KIC KIA PC'!D47</f>
        <v>0</v>
      </c>
      <c r="C48" s="524" t="str">
        <f>'APH KIC KIA PC'!I47</f>
        <v>Välj…</v>
      </c>
      <c r="D48" s="525" t="str">
        <f>IF('1. Artikeldata Grund'!$E47="","",'1. Artikeldata Grund'!$E47)</f>
        <v/>
      </c>
      <c r="E48" s="526" t="str">
        <f>IF('1. Artikeldata Grund'!D47="","",'1. Artikeldata Grund'!D47)</f>
        <v/>
      </c>
      <c r="F48" s="528" t="str">
        <f>'2. Artikeldata Utökad'!H47</f>
        <v xml:space="preserve">  Välj…</v>
      </c>
      <c r="G48" s="527" t="str" cm="1">
        <f t="array" ref="G48">_xlfn.IFS('2. Artikeldata Utökad'!J47="2  KRAV","KRAV",'2. Artikeldata Utökad'!J47="3  Astma- och Allergiförbundet","Astmaochallergiforbundet",'2. Artikeldata Utökad'!J47="4  Svanen","Svanen",'2. Artikeldata Utökad'!J47="5  GOTS","GOTS",'2. Artikeldata Utökad'!J47="6  Ekologiskt Jordbruk EU Ekologisk","Ekologisktjordbruk",'2. Artikeldata Utökad'!J47="7  ECO CERT Cosmos Organic","Ecocertcosmosorganic",'2. Artikeldata Utökad'!J47="8  Bra miljöval","Bramiljoval",'2. Artikeldata Utökad'!J47="9  Fairtrade","fairtrade",'2. Artikeldata Utökad'!J47="10 Natrue Organic","Natrueorganic",'2. Artikeldata Utökad'!J47="11 UTZ Certified","UTZ",'2. Artikeldata Utökad'!J47="15 Asthma Allergy Nordic","Asthmaallergynordic",'2. Artikeldata Utökad'!J47="16 FSC","FSC",'2. Artikeldata Utökad'!J47="17 Välvald (endast vid OTC)","choosewithheart",'2. Artikeldata Utökad'!J47="18 Rainforest Alliance","Rainforestalliance",'2. Artikeldata Utökad'!J47="19 Vegan Society","Vegansociety",'2. Artikeldata Utökad'!J47="20 Certified Vegan","Certifiedvegan",'2. Artikeldata Utökad'!J47="21 I'm Vegan","Imvegan",'2. Artikeldata Utökad'!J47="22 EU Ecolabel","EUEcolabel",'2. Artikeldata Utökad'!J47="23 Soil Association Cosmos Organic","Soilassociation",'2. Artikeldata Utökad'!J47="  Välj…","",'2. Artikeldata Utökad'!J47="0  Ingen symbol","",'2. Artikeldata Utökad'!J47="24 Cosmetique Bio Cosmos Organic","Cosmetiquebio",'2. Artikeldata Utökad'!J47="25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H48" s="527" t="str" cm="1">
        <f t="array" ref="H48">_xlfn.IFS('2. Artikeldata Utökad'!K47="2  KRAV","KRAV",'2. Artikeldata Utökad'!K47="3  Astma- och Allergiförbundet","Astmaochallergiforbundet",'2. Artikeldata Utökad'!K47="4  Svanen","Svanen",'2. Artikeldata Utökad'!K47="5  GOTS","GOTS",'2. Artikeldata Utökad'!K47="6  Ekologiskt Jordbruk EU Ekologisk","Ekologisktjordbruk",'2. Artikeldata Utökad'!K47="7  ECO CERT Cosmos Organic","Ecocertcosmosorganic",'2. Artikeldata Utökad'!K47="8  Bra miljöval","Bramiljoval",'2. Artikeldata Utökad'!K47="9  Fairtrade","fairtrade",'2. Artikeldata Utökad'!K47="10 Natrue Organic","Natrueorganic",'2. Artikeldata Utökad'!K47="11 UTZ Certified","UTZ",'2. Artikeldata Utökad'!K47="15 Asthma Allergy Nordic","Asthmaallergynordic",'2. Artikeldata Utökad'!K47="16 FSC","FSC",'2. Artikeldata Utökad'!K47="17 Välvald (endast vid OTC)","choosewithheart",'2. Artikeldata Utökad'!K47="18 Rainforest Alliance","Rainforestalliance",'2. Artikeldata Utökad'!K47="19 Vegan Society","Vegansociety",'2. Artikeldata Utökad'!K47="20 Certified Vegan","Certifiedvegan",'2. Artikeldata Utökad'!K47="21 I'm Vegan","Imvegan",'2. Artikeldata Utökad'!K47="22 EU Ecolabel","EUEcolabel",'2. Artikeldata Utökad'!K47="23 Soil Association Cosmos Organic","Soilassociation",'2. Artikeldata Utökad'!K47="  Välj…","",'2. Artikeldata Utökad'!K47="0  Ingen symbol","",'2. Artikeldata Utökad'!K47="24 Cosmetique Bio Cosmos Organic","Cosmetiquebio",'2. Artikeldata Utökad'!K47="25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I48" s="527" t="str" cm="1">
        <f t="array" ref="I48">_xlfn.IFS('2. Artikeldata Utökad'!L47="2  KRAV","KRAV",'2. Artikeldata Utökad'!L47="3  Astma- och Allergiförbundet","Astmaochallergiforbundet",'2. Artikeldata Utökad'!L47="4  Svanen","Svanen",'2. Artikeldata Utökad'!L47="5  GOTS","GOTS",'2. Artikeldata Utökad'!L47="6  Ekologiskt Jordbruk EU Ekologisk","Ekologisktjordbruk",'2. Artikeldata Utökad'!L47="7  ECO CERT Cosmos Organic","Ecocertcosmosorganic",'2. Artikeldata Utökad'!L47="8  Bra miljöval","Bramiljoval",'2. Artikeldata Utökad'!L47="9  Fairtrade","fairtrade",'2. Artikeldata Utökad'!L47="10 Natrue Organic","Natrueorganic",'2. Artikeldata Utökad'!L47="11 UTZ Certified","UTZ",'2. Artikeldata Utökad'!L47="15 Asthma Allergy Nordic","Asthmaallergynordic",'2. Artikeldata Utökad'!L47="16 FSC","FSC",'2. Artikeldata Utökad'!L47="17 Välvald (endast vid OTC)","choosewithheart",'2. Artikeldata Utökad'!L47="18 Rainforest Alliance","Rainforestalliance",'2. Artikeldata Utökad'!L47="19 Vegan Society","Vegansociety",'2. Artikeldata Utökad'!L47="20 Certified Vegan","Certifiedvegan",'2. Artikeldata Utökad'!L47="21 I'm Vegan","Imvegan",'2. Artikeldata Utökad'!L47="22 EU Ecolabel","EUEcolabel",'2. Artikeldata Utökad'!L47="23 Soil Association Cosmos Organic","Soilassociation",'2. Artikeldata Utökad'!L47="  Välj…","",'2. Artikeldata Utökad'!L47="0  Ingen symbol","",'2. Artikeldata Utökad'!L47="24 Cosmetique Bio Cosmos Organic","Cosmetiquebio",'2. Artikeldata Utökad'!L47="25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J48" s="527" t="str" cm="1">
        <f t="array" ref="J48">IFERROR(SUBSTITUTE(_xlfn.ARRAYTOTEXT(_xlfn._xlws.FILTER(G48:I48,G48:I48&lt;&gt;""))," ",""),"")</f>
        <v/>
      </c>
      <c r="K48" s="527" t="str">
        <f>IF('2. Artikeldata Utökad'!M47="Ja","Nordisk","")</f>
        <v/>
      </c>
      <c r="L48" s="527" t="str">
        <f>IF('2. Artikeldata Utökad'!N47="Ja","Miljoforpackad","")</f>
        <v/>
      </c>
      <c r="M48" s="527" t="str">
        <f t="shared" si="1"/>
        <v/>
      </c>
      <c r="N48" s="527" t="str">
        <f t="shared" si="5"/>
        <v/>
      </c>
      <c r="O48" s="527" t="str">
        <f t="shared" si="2"/>
        <v/>
      </c>
      <c r="P48" s="527" t="str">
        <f t="shared" si="3"/>
        <v/>
      </c>
      <c r="Q48" s="527" t="str">
        <f t="shared" si="4"/>
        <v/>
      </c>
      <c r="R48" s="527" t="str" cm="1">
        <f t="array" ref="R48">IFERROR(SUBSTITUTE(_xlfn.ARRAYTOTEXT(_xlfn._xlws.FILTER(K48:Q48,K48:Q48&lt;&gt;""))," ",""),"")</f>
        <v/>
      </c>
      <c r="S48" s="371"/>
      <c r="T48" s="83"/>
      <c r="U48" s="371" t="s">
        <v>35</v>
      </c>
      <c r="V48" s="372"/>
      <c r="W48" s="372"/>
      <c r="X48" s="372"/>
      <c r="Y48" s="372"/>
      <c r="Z48" s="372"/>
      <c r="AA48" s="372"/>
      <c r="AB48" s="372"/>
      <c r="AC48" s="372"/>
      <c r="AD48" s="372"/>
      <c r="AE48" s="372"/>
      <c r="AF48" s="372"/>
      <c r="AG48" s="372"/>
      <c r="AH48" s="371"/>
      <c r="AI48" s="372"/>
      <c r="AJ48" s="372"/>
      <c r="AK48" s="372" t="s">
        <v>36</v>
      </c>
      <c r="AL48" s="372"/>
      <c r="AM48" s="372"/>
      <c r="AN48" s="372"/>
      <c r="AO48" s="372"/>
      <c r="AP48" s="372"/>
      <c r="AQ48" s="511"/>
      <c r="AR48" s="399" t="s">
        <v>220</v>
      </c>
      <c r="AS48" s="84" t="s">
        <v>36</v>
      </c>
      <c r="AT48" s="84" t="s">
        <v>36</v>
      </c>
      <c r="AU48" s="513"/>
      <c r="AV48" s="646"/>
      <c r="AW48" s="84"/>
      <c r="AX48" s="84"/>
      <c r="AY48" s="84"/>
      <c r="AZ48" s="84"/>
      <c r="BA48" s="84"/>
      <c r="BB48" s="515"/>
      <c r="BC48" s="400" t="s">
        <v>220</v>
      </c>
      <c r="BD48" s="84" t="s">
        <v>36</v>
      </c>
    </row>
    <row r="49" spans="1:56" x14ac:dyDescent="0.25">
      <c r="A49" s="102">
        <v>44</v>
      </c>
      <c r="B49" s="524">
        <f>'APH KIC KIA PC'!D48</f>
        <v>0</v>
      </c>
      <c r="C49" s="524" t="str">
        <f>'APH KIC KIA PC'!I48</f>
        <v>Välj…</v>
      </c>
      <c r="D49" s="525" t="str">
        <f>IF('1. Artikeldata Grund'!$E48="","",'1. Artikeldata Grund'!$E48)</f>
        <v/>
      </c>
      <c r="E49" s="526" t="str">
        <f>IF('1. Artikeldata Grund'!D48="","",'1. Artikeldata Grund'!D48)</f>
        <v/>
      </c>
      <c r="F49" s="528" t="str">
        <f>'2. Artikeldata Utökad'!H48</f>
        <v xml:space="preserve">  Välj…</v>
      </c>
      <c r="G49" s="527" t="str" cm="1">
        <f t="array" ref="G49">_xlfn.IFS('2. Artikeldata Utökad'!J48="2  KRAV","KRAV",'2. Artikeldata Utökad'!J48="3  Astma- och Allergiförbundet","Astmaochallergiforbundet",'2. Artikeldata Utökad'!J48="4  Svanen","Svanen",'2. Artikeldata Utökad'!J48="5  GOTS","GOTS",'2. Artikeldata Utökad'!J48="6  Ekologiskt Jordbruk EU Ekologisk","Ekologisktjordbruk",'2. Artikeldata Utökad'!J48="7  ECO CERT Cosmos Organic","Ecocertcosmosorganic",'2. Artikeldata Utökad'!J48="8  Bra miljöval","Bramiljoval",'2. Artikeldata Utökad'!J48="9  Fairtrade","fairtrade",'2. Artikeldata Utökad'!J48="10 Natrue Organic","Natrueorganic",'2. Artikeldata Utökad'!J48="11 UTZ Certified","UTZ",'2. Artikeldata Utökad'!J48="15 Asthma Allergy Nordic","Asthmaallergynordic",'2. Artikeldata Utökad'!J48="16 FSC","FSC",'2. Artikeldata Utökad'!J48="17 Välvald (endast vid OTC)","choosewithheart",'2. Artikeldata Utökad'!J48="18 Rainforest Alliance","Rainforestalliance",'2. Artikeldata Utökad'!J48="19 Vegan Society","Vegansociety",'2. Artikeldata Utökad'!J48="20 Certified Vegan","Certifiedvegan",'2. Artikeldata Utökad'!J48="21 I'm Vegan","Imvegan",'2. Artikeldata Utökad'!J48="22 EU Ecolabel","EUEcolabel",'2. Artikeldata Utökad'!J48="23 Soil Association Cosmos Organic","Soilassociation",'2. Artikeldata Utökad'!J48="  Välj…","",'2. Artikeldata Utökad'!J48="0  Ingen symbol","",'2. Artikeldata Utökad'!J48="24 Cosmetique Bio Cosmos Organic","Cosmetiquebio",'2. Artikeldata Utökad'!J48="25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H49" s="527" t="str" cm="1">
        <f t="array" ref="H49">_xlfn.IFS('2. Artikeldata Utökad'!K48="2  KRAV","KRAV",'2. Artikeldata Utökad'!K48="3  Astma- och Allergiförbundet","Astmaochallergiforbundet",'2. Artikeldata Utökad'!K48="4  Svanen","Svanen",'2. Artikeldata Utökad'!K48="5  GOTS","GOTS",'2. Artikeldata Utökad'!K48="6  Ekologiskt Jordbruk EU Ekologisk","Ekologisktjordbruk",'2. Artikeldata Utökad'!K48="7  ECO CERT Cosmos Organic","Ecocertcosmosorganic",'2. Artikeldata Utökad'!K48="8  Bra miljöval","Bramiljoval",'2. Artikeldata Utökad'!K48="9  Fairtrade","fairtrade",'2. Artikeldata Utökad'!K48="10 Natrue Organic","Natrueorganic",'2. Artikeldata Utökad'!K48="11 UTZ Certified","UTZ",'2. Artikeldata Utökad'!K48="15 Asthma Allergy Nordic","Asthmaallergynordic",'2. Artikeldata Utökad'!K48="16 FSC","FSC",'2. Artikeldata Utökad'!K48="17 Välvald (endast vid OTC)","choosewithheart",'2. Artikeldata Utökad'!K48="18 Rainforest Alliance","Rainforestalliance",'2. Artikeldata Utökad'!K48="19 Vegan Society","Vegansociety",'2. Artikeldata Utökad'!K48="20 Certified Vegan","Certifiedvegan",'2. Artikeldata Utökad'!K48="21 I'm Vegan","Imvegan",'2. Artikeldata Utökad'!K48="22 EU Ecolabel","EUEcolabel",'2. Artikeldata Utökad'!K48="23 Soil Association Cosmos Organic","Soilassociation",'2. Artikeldata Utökad'!K48="  Välj…","",'2. Artikeldata Utökad'!K48="0  Ingen symbol","",'2. Artikeldata Utökad'!K48="24 Cosmetique Bio Cosmos Organic","Cosmetiquebio",'2. Artikeldata Utökad'!K48="25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I49" s="527" t="str" cm="1">
        <f t="array" ref="I49">_xlfn.IFS('2. Artikeldata Utökad'!L48="2  KRAV","KRAV",'2. Artikeldata Utökad'!L48="3  Astma- och Allergiförbundet","Astmaochallergiforbundet",'2. Artikeldata Utökad'!L48="4  Svanen","Svanen",'2. Artikeldata Utökad'!L48="5  GOTS","GOTS",'2. Artikeldata Utökad'!L48="6  Ekologiskt Jordbruk EU Ekologisk","Ekologisktjordbruk",'2. Artikeldata Utökad'!L48="7  ECO CERT Cosmos Organic","Ecocertcosmosorganic",'2. Artikeldata Utökad'!L48="8  Bra miljöval","Bramiljoval",'2. Artikeldata Utökad'!L48="9  Fairtrade","fairtrade",'2. Artikeldata Utökad'!L48="10 Natrue Organic","Natrueorganic",'2. Artikeldata Utökad'!L48="11 UTZ Certified","UTZ",'2. Artikeldata Utökad'!L48="15 Asthma Allergy Nordic","Asthmaallergynordic",'2. Artikeldata Utökad'!L48="16 FSC","FSC",'2. Artikeldata Utökad'!L48="17 Välvald (endast vid OTC)","choosewithheart",'2. Artikeldata Utökad'!L48="18 Rainforest Alliance","Rainforestalliance",'2. Artikeldata Utökad'!L48="19 Vegan Society","Vegansociety",'2. Artikeldata Utökad'!L48="20 Certified Vegan","Certifiedvegan",'2. Artikeldata Utökad'!L48="21 I'm Vegan","Imvegan",'2. Artikeldata Utökad'!L48="22 EU Ecolabel","EUEcolabel",'2. Artikeldata Utökad'!L48="23 Soil Association Cosmos Organic","Soilassociation",'2. Artikeldata Utökad'!L48="  Välj…","",'2. Artikeldata Utökad'!L48="0  Ingen symbol","",'2. Artikeldata Utökad'!L48="24 Cosmetique Bio Cosmos Organic","Cosmetiquebio",'2. Artikeldata Utökad'!L48="25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J49" s="527" t="str" cm="1">
        <f t="array" ref="J49">IFERROR(SUBSTITUTE(_xlfn.ARRAYTOTEXT(_xlfn._xlws.FILTER(G49:I49,G49:I49&lt;&gt;""))," ",""),"")</f>
        <v/>
      </c>
      <c r="K49" s="527" t="str">
        <f>IF('2. Artikeldata Utökad'!M48="Ja","Nordisk","")</f>
        <v/>
      </c>
      <c r="L49" s="527" t="str">
        <f>IF('2. Artikeldata Utökad'!N48="Ja","Miljoforpackad","")</f>
        <v/>
      </c>
      <c r="M49" s="527" t="str">
        <f t="shared" si="1"/>
        <v/>
      </c>
      <c r="N49" s="527" t="str">
        <f t="shared" si="5"/>
        <v/>
      </c>
      <c r="O49" s="527" t="str">
        <f t="shared" si="2"/>
        <v/>
      </c>
      <c r="P49" s="527" t="str">
        <f t="shared" si="3"/>
        <v/>
      </c>
      <c r="Q49" s="527" t="str">
        <f t="shared" si="4"/>
        <v/>
      </c>
      <c r="R49" s="527" t="str" cm="1">
        <f t="array" ref="R49">IFERROR(SUBSTITUTE(_xlfn.ARRAYTOTEXT(_xlfn._xlws.FILTER(K49:Q49,K49:Q49&lt;&gt;""))," ",""),"")</f>
        <v/>
      </c>
      <c r="S49" s="371"/>
      <c r="T49" s="83"/>
      <c r="U49" s="371" t="s">
        <v>35</v>
      </c>
      <c r="V49" s="372"/>
      <c r="W49" s="372"/>
      <c r="X49" s="372"/>
      <c r="Y49" s="372"/>
      <c r="Z49" s="372"/>
      <c r="AA49" s="372"/>
      <c r="AB49" s="372"/>
      <c r="AC49" s="372"/>
      <c r="AD49" s="372"/>
      <c r="AE49" s="372"/>
      <c r="AF49" s="372"/>
      <c r="AG49" s="372"/>
      <c r="AH49" s="371"/>
      <c r="AI49" s="372"/>
      <c r="AJ49" s="372"/>
      <c r="AK49" s="372" t="s">
        <v>36</v>
      </c>
      <c r="AL49" s="372"/>
      <c r="AM49" s="372"/>
      <c r="AN49" s="372"/>
      <c r="AO49" s="372"/>
      <c r="AP49" s="372"/>
      <c r="AQ49" s="511"/>
      <c r="AR49" s="399" t="s">
        <v>220</v>
      </c>
      <c r="AS49" s="84" t="s">
        <v>36</v>
      </c>
      <c r="AT49" s="84" t="s">
        <v>36</v>
      </c>
      <c r="AU49" s="513"/>
      <c r="AV49" s="646"/>
      <c r="AW49" s="84"/>
      <c r="AX49" s="84"/>
      <c r="AY49" s="84"/>
      <c r="AZ49" s="84"/>
      <c r="BA49" s="84"/>
      <c r="BB49" s="515"/>
      <c r="BC49" s="400" t="s">
        <v>220</v>
      </c>
      <c r="BD49" s="84" t="s">
        <v>36</v>
      </c>
    </row>
    <row r="50" spans="1:56" x14ac:dyDescent="0.25">
      <c r="A50" s="102">
        <v>45</v>
      </c>
      <c r="B50" s="524">
        <f>'APH KIC KIA PC'!D49</f>
        <v>0</v>
      </c>
      <c r="C50" s="524" t="str">
        <f>'APH KIC KIA PC'!I49</f>
        <v>Välj…</v>
      </c>
      <c r="D50" s="525" t="str">
        <f>IF('1. Artikeldata Grund'!$E49="","",'1. Artikeldata Grund'!$E49)</f>
        <v/>
      </c>
      <c r="E50" s="526" t="str">
        <f>IF('1. Artikeldata Grund'!D49="","",'1. Artikeldata Grund'!D49)</f>
        <v/>
      </c>
      <c r="F50" s="528" t="str">
        <f>'2. Artikeldata Utökad'!H49</f>
        <v xml:space="preserve">  Välj…</v>
      </c>
      <c r="G50" s="527" t="str" cm="1">
        <f t="array" ref="G50">_xlfn.IFS('2. Artikeldata Utökad'!J49="2  KRAV","KRAV",'2. Artikeldata Utökad'!J49="3  Astma- och Allergiförbundet","Astmaochallergiforbundet",'2. Artikeldata Utökad'!J49="4  Svanen","Svanen",'2. Artikeldata Utökad'!J49="5  GOTS","GOTS",'2. Artikeldata Utökad'!J49="6  Ekologiskt Jordbruk EU Ekologisk","Ekologisktjordbruk",'2. Artikeldata Utökad'!J49="7  ECO CERT Cosmos Organic","Ecocertcosmosorganic",'2. Artikeldata Utökad'!J49="8  Bra miljöval","Bramiljoval",'2. Artikeldata Utökad'!J49="9  Fairtrade","fairtrade",'2. Artikeldata Utökad'!J49="10 Natrue Organic","Natrueorganic",'2. Artikeldata Utökad'!J49="11 UTZ Certified","UTZ",'2. Artikeldata Utökad'!J49="15 Asthma Allergy Nordic","Asthmaallergynordic",'2. Artikeldata Utökad'!J49="16 FSC","FSC",'2. Artikeldata Utökad'!J49="17 Välvald (endast vid OTC)","choosewithheart",'2. Artikeldata Utökad'!J49="18 Rainforest Alliance","Rainforestalliance",'2. Artikeldata Utökad'!J49="19 Vegan Society","Vegansociety",'2. Artikeldata Utökad'!J49="20 Certified Vegan","Certifiedvegan",'2. Artikeldata Utökad'!J49="21 I'm Vegan","Imvegan",'2. Artikeldata Utökad'!J49="22 EU Ecolabel","EUEcolabel",'2. Artikeldata Utökad'!J49="23 Soil Association Cosmos Organic","Soilassociation",'2. Artikeldata Utökad'!J49="  Välj…","",'2. Artikeldata Utökad'!J49="0  Ingen symbol","",'2. Artikeldata Utökad'!J49="24 Cosmetique Bio Cosmos Organic","Cosmetiquebio",'2. Artikeldata Utökad'!J49="25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H50" s="527" t="str" cm="1">
        <f t="array" ref="H50">_xlfn.IFS('2. Artikeldata Utökad'!K49="2  KRAV","KRAV",'2. Artikeldata Utökad'!K49="3  Astma- och Allergiförbundet","Astmaochallergiforbundet",'2. Artikeldata Utökad'!K49="4  Svanen","Svanen",'2. Artikeldata Utökad'!K49="5  GOTS","GOTS",'2. Artikeldata Utökad'!K49="6  Ekologiskt Jordbruk EU Ekologisk","Ekologisktjordbruk",'2. Artikeldata Utökad'!K49="7  ECO CERT Cosmos Organic","Ecocertcosmosorganic",'2. Artikeldata Utökad'!K49="8  Bra miljöval","Bramiljoval",'2. Artikeldata Utökad'!K49="9  Fairtrade","fairtrade",'2. Artikeldata Utökad'!K49="10 Natrue Organic","Natrueorganic",'2. Artikeldata Utökad'!K49="11 UTZ Certified","UTZ",'2. Artikeldata Utökad'!K49="15 Asthma Allergy Nordic","Asthmaallergynordic",'2. Artikeldata Utökad'!K49="16 FSC","FSC",'2. Artikeldata Utökad'!K49="17 Välvald (endast vid OTC)","choosewithheart",'2. Artikeldata Utökad'!K49="18 Rainforest Alliance","Rainforestalliance",'2. Artikeldata Utökad'!K49="19 Vegan Society","Vegansociety",'2. Artikeldata Utökad'!K49="20 Certified Vegan","Certifiedvegan",'2. Artikeldata Utökad'!K49="21 I'm Vegan","Imvegan",'2. Artikeldata Utökad'!K49="22 EU Ecolabel","EUEcolabel",'2. Artikeldata Utökad'!K49="23 Soil Association Cosmos Organic","Soilassociation",'2. Artikeldata Utökad'!K49="  Välj…","",'2. Artikeldata Utökad'!K49="0  Ingen symbol","",'2. Artikeldata Utökad'!K49="24 Cosmetique Bio Cosmos Organic","Cosmetiquebio",'2. Artikeldata Utökad'!K49="25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I50" s="527" t="str" cm="1">
        <f t="array" ref="I50">_xlfn.IFS('2. Artikeldata Utökad'!L49="2  KRAV","KRAV",'2. Artikeldata Utökad'!L49="3  Astma- och Allergiförbundet","Astmaochallergiforbundet",'2. Artikeldata Utökad'!L49="4  Svanen","Svanen",'2. Artikeldata Utökad'!L49="5  GOTS","GOTS",'2. Artikeldata Utökad'!L49="6  Ekologiskt Jordbruk EU Ekologisk","Ekologisktjordbruk",'2. Artikeldata Utökad'!L49="7  ECO CERT Cosmos Organic","Ecocertcosmosorganic",'2. Artikeldata Utökad'!L49="8  Bra miljöval","Bramiljoval",'2. Artikeldata Utökad'!L49="9  Fairtrade","fairtrade",'2. Artikeldata Utökad'!L49="10 Natrue Organic","Natrueorganic",'2. Artikeldata Utökad'!L49="11 UTZ Certified","UTZ",'2. Artikeldata Utökad'!L49="15 Asthma Allergy Nordic","Asthmaallergynordic",'2. Artikeldata Utökad'!L49="16 FSC","FSC",'2. Artikeldata Utökad'!L49="17 Välvald (endast vid OTC)","choosewithheart",'2. Artikeldata Utökad'!L49="18 Rainforest Alliance","Rainforestalliance",'2. Artikeldata Utökad'!L49="19 Vegan Society","Vegansociety",'2. Artikeldata Utökad'!L49="20 Certified Vegan","Certifiedvegan",'2. Artikeldata Utökad'!L49="21 I'm Vegan","Imvegan",'2. Artikeldata Utökad'!L49="22 EU Ecolabel","EUEcolabel",'2. Artikeldata Utökad'!L49="23 Soil Association Cosmos Organic","Soilassociation",'2. Artikeldata Utökad'!L49="  Välj…","",'2. Artikeldata Utökad'!L49="0  Ingen symbol","",'2. Artikeldata Utökad'!L49="24 Cosmetique Bio Cosmos Organic","Cosmetiquebio",'2. Artikeldata Utökad'!L49="25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J50" s="527" t="str" cm="1">
        <f t="array" ref="J50">IFERROR(SUBSTITUTE(_xlfn.ARRAYTOTEXT(_xlfn._xlws.FILTER(G50:I50,G50:I50&lt;&gt;""))," ",""),"")</f>
        <v/>
      </c>
      <c r="K50" s="527" t="str">
        <f>IF('2. Artikeldata Utökad'!M49="Ja","Nordisk","")</f>
        <v/>
      </c>
      <c r="L50" s="527" t="str">
        <f>IF('2. Artikeldata Utökad'!N49="Ja","Miljoforpackad","")</f>
        <v/>
      </c>
      <c r="M50" s="527" t="str">
        <f t="shared" si="1"/>
        <v/>
      </c>
      <c r="N50" s="527" t="str">
        <f t="shared" si="5"/>
        <v/>
      </c>
      <c r="O50" s="527" t="str">
        <f t="shared" si="2"/>
        <v/>
      </c>
      <c r="P50" s="527" t="str">
        <f t="shared" si="3"/>
        <v/>
      </c>
      <c r="Q50" s="527" t="str">
        <f t="shared" si="4"/>
        <v/>
      </c>
      <c r="R50" s="527" t="str" cm="1">
        <f t="array" ref="R50">IFERROR(SUBSTITUTE(_xlfn.ARRAYTOTEXT(_xlfn._xlws.FILTER(K50:Q50,K50:Q50&lt;&gt;""))," ",""),"")</f>
        <v/>
      </c>
      <c r="S50" s="371"/>
      <c r="T50" s="83"/>
      <c r="U50" s="371" t="s">
        <v>35</v>
      </c>
      <c r="V50" s="372"/>
      <c r="W50" s="372"/>
      <c r="X50" s="372"/>
      <c r="Y50" s="372"/>
      <c r="Z50" s="372"/>
      <c r="AA50" s="372"/>
      <c r="AB50" s="372"/>
      <c r="AC50" s="372"/>
      <c r="AD50" s="372"/>
      <c r="AE50" s="372"/>
      <c r="AF50" s="372"/>
      <c r="AG50" s="372"/>
      <c r="AH50" s="371"/>
      <c r="AI50" s="372"/>
      <c r="AJ50" s="372"/>
      <c r="AK50" s="372" t="s">
        <v>36</v>
      </c>
      <c r="AL50" s="372"/>
      <c r="AM50" s="372"/>
      <c r="AN50" s="372"/>
      <c r="AO50" s="372"/>
      <c r="AP50" s="372"/>
      <c r="AQ50" s="511"/>
      <c r="AR50" s="399" t="s">
        <v>220</v>
      </c>
      <c r="AS50" s="84" t="s">
        <v>36</v>
      </c>
      <c r="AT50" s="84" t="s">
        <v>36</v>
      </c>
      <c r="AU50" s="513"/>
      <c r="AV50" s="646"/>
      <c r="AW50" s="84"/>
      <c r="AX50" s="84"/>
      <c r="AY50" s="84"/>
      <c r="AZ50" s="84"/>
      <c r="BA50" s="84"/>
      <c r="BB50" s="515"/>
      <c r="BC50" s="400" t="s">
        <v>220</v>
      </c>
      <c r="BD50" s="84" t="s">
        <v>36</v>
      </c>
    </row>
    <row r="51" spans="1:56" x14ac:dyDescent="0.25">
      <c r="A51" s="102">
        <v>46</v>
      </c>
      <c r="B51" s="524">
        <f>'APH KIC KIA PC'!D50</f>
        <v>0</v>
      </c>
      <c r="C51" s="524" t="str">
        <f>'APH KIC KIA PC'!I50</f>
        <v>Välj…</v>
      </c>
      <c r="D51" s="525" t="str">
        <f>IF('1. Artikeldata Grund'!$E50="","",'1. Artikeldata Grund'!$E50)</f>
        <v/>
      </c>
      <c r="E51" s="526" t="str">
        <f>IF('1. Artikeldata Grund'!D50="","",'1. Artikeldata Grund'!D50)</f>
        <v/>
      </c>
      <c r="F51" s="528" t="str">
        <f>'2. Artikeldata Utökad'!H50</f>
        <v xml:space="preserve">  Välj…</v>
      </c>
      <c r="G51" s="527" t="str" cm="1">
        <f t="array" ref="G51">_xlfn.IFS('2. Artikeldata Utökad'!J50="2  KRAV","KRAV",'2. Artikeldata Utökad'!J50="3  Astma- och Allergiförbundet","Astmaochallergiforbundet",'2. Artikeldata Utökad'!J50="4  Svanen","Svanen",'2. Artikeldata Utökad'!J50="5  GOTS","GOTS",'2. Artikeldata Utökad'!J50="6  Ekologiskt Jordbruk EU Ekologisk","Ekologisktjordbruk",'2. Artikeldata Utökad'!J50="7  ECO CERT Cosmos Organic","Ecocertcosmosorganic",'2. Artikeldata Utökad'!J50="8  Bra miljöval","Bramiljoval",'2. Artikeldata Utökad'!J50="9  Fairtrade","fairtrade",'2. Artikeldata Utökad'!J50="10 Natrue Organic","Natrueorganic",'2. Artikeldata Utökad'!J50="11 UTZ Certified","UTZ",'2. Artikeldata Utökad'!J50="15 Asthma Allergy Nordic","Asthmaallergynordic",'2. Artikeldata Utökad'!J50="16 FSC","FSC",'2. Artikeldata Utökad'!J50="17 Välvald (endast vid OTC)","choosewithheart",'2. Artikeldata Utökad'!J50="18 Rainforest Alliance","Rainforestalliance",'2. Artikeldata Utökad'!J50="19 Vegan Society","Vegansociety",'2. Artikeldata Utökad'!J50="20 Certified Vegan","Certifiedvegan",'2. Artikeldata Utökad'!J50="21 I'm Vegan","Imvegan",'2. Artikeldata Utökad'!J50="22 EU Ecolabel","EUEcolabel",'2. Artikeldata Utökad'!J50="23 Soil Association Cosmos Organic","Soilassociation",'2. Artikeldata Utökad'!J50="  Välj…","",'2. Artikeldata Utökad'!J50="0  Ingen symbol","",'2. Artikeldata Utökad'!J50="24 Cosmetique Bio Cosmos Organic","Cosmetiquebio",'2. Artikeldata Utökad'!J50="25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H51" s="527" t="str" cm="1">
        <f t="array" ref="H51">_xlfn.IFS('2. Artikeldata Utökad'!K50="2  KRAV","KRAV",'2. Artikeldata Utökad'!K50="3  Astma- och Allergiförbundet","Astmaochallergiforbundet",'2. Artikeldata Utökad'!K50="4  Svanen","Svanen",'2. Artikeldata Utökad'!K50="5  GOTS","GOTS",'2. Artikeldata Utökad'!K50="6  Ekologiskt Jordbruk EU Ekologisk","Ekologisktjordbruk",'2. Artikeldata Utökad'!K50="7  ECO CERT Cosmos Organic","Ecocertcosmosorganic",'2. Artikeldata Utökad'!K50="8  Bra miljöval","Bramiljoval",'2. Artikeldata Utökad'!K50="9  Fairtrade","fairtrade",'2. Artikeldata Utökad'!K50="10 Natrue Organic","Natrueorganic",'2. Artikeldata Utökad'!K50="11 UTZ Certified","UTZ",'2. Artikeldata Utökad'!K50="15 Asthma Allergy Nordic","Asthmaallergynordic",'2. Artikeldata Utökad'!K50="16 FSC","FSC",'2. Artikeldata Utökad'!K50="17 Välvald (endast vid OTC)","choosewithheart",'2. Artikeldata Utökad'!K50="18 Rainforest Alliance","Rainforestalliance",'2. Artikeldata Utökad'!K50="19 Vegan Society","Vegansociety",'2. Artikeldata Utökad'!K50="20 Certified Vegan","Certifiedvegan",'2. Artikeldata Utökad'!K50="21 I'm Vegan","Imvegan",'2. Artikeldata Utökad'!K50="22 EU Ecolabel","EUEcolabel",'2. Artikeldata Utökad'!K50="23 Soil Association Cosmos Organic","Soilassociation",'2. Artikeldata Utökad'!K50="  Välj…","",'2. Artikeldata Utökad'!K50="0  Ingen symbol","",'2. Artikeldata Utökad'!K50="24 Cosmetique Bio Cosmos Organic","Cosmetiquebio",'2. Artikeldata Utökad'!K50="25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I51" s="527" t="str" cm="1">
        <f t="array" ref="I51">_xlfn.IFS('2. Artikeldata Utökad'!L50="2  KRAV","KRAV",'2. Artikeldata Utökad'!L50="3  Astma- och Allergiförbundet","Astmaochallergiforbundet",'2. Artikeldata Utökad'!L50="4  Svanen","Svanen",'2. Artikeldata Utökad'!L50="5  GOTS","GOTS",'2. Artikeldata Utökad'!L50="6  Ekologiskt Jordbruk EU Ekologisk","Ekologisktjordbruk",'2. Artikeldata Utökad'!L50="7  ECO CERT Cosmos Organic","Ecocertcosmosorganic",'2. Artikeldata Utökad'!L50="8  Bra miljöval","Bramiljoval",'2. Artikeldata Utökad'!L50="9  Fairtrade","fairtrade",'2. Artikeldata Utökad'!L50="10 Natrue Organic","Natrueorganic",'2. Artikeldata Utökad'!L50="11 UTZ Certified","UTZ",'2. Artikeldata Utökad'!L50="15 Asthma Allergy Nordic","Asthmaallergynordic",'2. Artikeldata Utökad'!L50="16 FSC","FSC",'2. Artikeldata Utökad'!L50="17 Välvald (endast vid OTC)","choosewithheart",'2. Artikeldata Utökad'!L50="18 Rainforest Alliance","Rainforestalliance",'2. Artikeldata Utökad'!L50="19 Vegan Society","Vegansociety",'2. Artikeldata Utökad'!L50="20 Certified Vegan","Certifiedvegan",'2. Artikeldata Utökad'!L50="21 I'm Vegan","Imvegan",'2. Artikeldata Utökad'!L50="22 EU Ecolabel","EUEcolabel",'2. Artikeldata Utökad'!L50="23 Soil Association Cosmos Organic","Soilassociation",'2. Artikeldata Utökad'!L50="  Välj…","",'2. Artikeldata Utökad'!L50="0  Ingen symbol","",'2. Artikeldata Utökad'!L50="24 Cosmetique Bio Cosmos Organic","Cosmetiquebio",'2. Artikeldata Utökad'!L50="25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J51" s="527" t="str" cm="1">
        <f t="array" ref="J51">IFERROR(SUBSTITUTE(_xlfn.ARRAYTOTEXT(_xlfn._xlws.FILTER(G51:I51,G51:I51&lt;&gt;""))," ",""),"")</f>
        <v/>
      </c>
      <c r="K51" s="527" t="str">
        <f>IF('2. Artikeldata Utökad'!M50="Ja","Nordisk","")</f>
        <v/>
      </c>
      <c r="L51" s="527" t="str">
        <f>IF('2. Artikeldata Utökad'!N50="Ja","Miljoforpackad","")</f>
        <v/>
      </c>
      <c r="M51" s="527" t="str">
        <f t="shared" si="1"/>
        <v/>
      </c>
      <c r="N51" s="527" t="str">
        <f t="shared" si="5"/>
        <v/>
      </c>
      <c r="O51" s="527" t="str">
        <f t="shared" si="2"/>
        <v/>
      </c>
      <c r="P51" s="527" t="str">
        <f t="shared" si="3"/>
        <v/>
      </c>
      <c r="Q51" s="527" t="str">
        <f t="shared" si="4"/>
        <v/>
      </c>
      <c r="R51" s="527" t="str" cm="1">
        <f t="array" ref="R51">IFERROR(SUBSTITUTE(_xlfn.ARRAYTOTEXT(_xlfn._xlws.FILTER(K51:Q51,K51:Q51&lt;&gt;""))," ",""),"")</f>
        <v/>
      </c>
      <c r="S51" s="371"/>
      <c r="T51" s="83"/>
      <c r="U51" s="371" t="s">
        <v>35</v>
      </c>
      <c r="V51" s="372"/>
      <c r="W51" s="372"/>
      <c r="X51" s="372"/>
      <c r="Y51" s="372"/>
      <c r="Z51" s="372"/>
      <c r="AA51" s="372"/>
      <c r="AB51" s="372"/>
      <c r="AC51" s="372"/>
      <c r="AD51" s="372"/>
      <c r="AE51" s="372"/>
      <c r="AF51" s="372"/>
      <c r="AG51" s="372"/>
      <c r="AH51" s="371"/>
      <c r="AI51" s="372"/>
      <c r="AJ51" s="372"/>
      <c r="AK51" s="372" t="s">
        <v>36</v>
      </c>
      <c r="AL51" s="372"/>
      <c r="AM51" s="372"/>
      <c r="AN51" s="372"/>
      <c r="AO51" s="372"/>
      <c r="AP51" s="372"/>
      <c r="AQ51" s="511"/>
      <c r="AR51" s="399" t="s">
        <v>220</v>
      </c>
      <c r="AS51" s="84" t="s">
        <v>36</v>
      </c>
      <c r="AT51" s="84" t="s">
        <v>36</v>
      </c>
      <c r="AU51" s="513"/>
      <c r="AV51" s="646"/>
      <c r="AW51" s="84"/>
      <c r="AX51" s="84"/>
      <c r="AY51" s="84"/>
      <c r="AZ51" s="84"/>
      <c r="BA51" s="84"/>
      <c r="BB51" s="515"/>
      <c r="BC51" s="400" t="s">
        <v>220</v>
      </c>
      <c r="BD51" s="84" t="s">
        <v>36</v>
      </c>
    </row>
    <row r="52" spans="1:56" x14ac:dyDescent="0.25">
      <c r="A52" s="102">
        <v>47</v>
      </c>
      <c r="B52" s="524">
        <f>'APH KIC KIA PC'!D51</f>
        <v>0</v>
      </c>
      <c r="C52" s="524" t="str">
        <f>'APH KIC KIA PC'!I51</f>
        <v>Välj…</v>
      </c>
      <c r="D52" s="525" t="str">
        <f>IF('1. Artikeldata Grund'!$E51="","",'1. Artikeldata Grund'!$E51)</f>
        <v/>
      </c>
      <c r="E52" s="526" t="str">
        <f>IF('1. Artikeldata Grund'!D51="","",'1. Artikeldata Grund'!D51)</f>
        <v/>
      </c>
      <c r="F52" s="528" t="str">
        <f>'2. Artikeldata Utökad'!H51</f>
        <v xml:space="preserve">  Välj…</v>
      </c>
      <c r="G52" s="527" t="str" cm="1">
        <f t="array" ref="G52">_xlfn.IFS('2. Artikeldata Utökad'!J51="2  KRAV","KRAV",'2. Artikeldata Utökad'!J51="3  Astma- och Allergiförbundet","Astmaochallergiforbundet",'2. Artikeldata Utökad'!J51="4  Svanen","Svanen",'2. Artikeldata Utökad'!J51="5  GOTS","GOTS",'2. Artikeldata Utökad'!J51="6  Ekologiskt Jordbruk EU Ekologisk","Ekologisktjordbruk",'2. Artikeldata Utökad'!J51="7  ECO CERT Cosmos Organic","Ecocertcosmosorganic",'2. Artikeldata Utökad'!J51="8  Bra miljöval","Bramiljoval",'2. Artikeldata Utökad'!J51="9  Fairtrade","fairtrade",'2. Artikeldata Utökad'!J51="10 Natrue Organic","Natrueorganic",'2. Artikeldata Utökad'!J51="11 UTZ Certified","UTZ",'2. Artikeldata Utökad'!J51="15 Asthma Allergy Nordic","Asthmaallergynordic",'2. Artikeldata Utökad'!J51="16 FSC","FSC",'2. Artikeldata Utökad'!J51="17 Välvald (endast vid OTC)","choosewithheart",'2. Artikeldata Utökad'!J51="18 Rainforest Alliance","Rainforestalliance",'2. Artikeldata Utökad'!J51="19 Vegan Society","Vegansociety",'2. Artikeldata Utökad'!J51="20 Certified Vegan","Certifiedvegan",'2. Artikeldata Utökad'!J51="21 I'm Vegan","Imvegan",'2. Artikeldata Utökad'!J51="22 EU Ecolabel","EUEcolabel",'2. Artikeldata Utökad'!J51="23 Soil Association Cosmos Organic","Soilassociation",'2. Artikeldata Utökad'!J51="  Välj…","",'2. Artikeldata Utökad'!J51="0  Ingen symbol","",'2. Artikeldata Utökad'!J51="24 Cosmetique Bio Cosmos Organic","Cosmetiquebio",'2. Artikeldata Utökad'!J51="25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H52" s="527" t="str" cm="1">
        <f t="array" ref="H52">_xlfn.IFS('2. Artikeldata Utökad'!K51="2  KRAV","KRAV",'2. Artikeldata Utökad'!K51="3  Astma- och Allergiförbundet","Astmaochallergiforbundet",'2. Artikeldata Utökad'!K51="4  Svanen","Svanen",'2. Artikeldata Utökad'!K51="5  GOTS","GOTS",'2. Artikeldata Utökad'!K51="6  Ekologiskt Jordbruk EU Ekologisk","Ekologisktjordbruk",'2. Artikeldata Utökad'!K51="7  ECO CERT Cosmos Organic","Ecocertcosmosorganic",'2. Artikeldata Utökad'!K51="8  Bra miljöval","Bramiljoval",'2. Artikeldata Utökad'!K51="9  Fairtrade","fairtrade",'2. Artikeldata Utökad'!K51="10 Natrue Organic","Natrueorganic",'2. Artikeldata Utökad'!K51="11 UTZ Certified","UTZ",'2. Artikeldata Utökad'!K51="15 Asthma Allergy Nordic","Asthmaallergynordic",'2. Artikeldata Utökad'!K51="16 FSC","FSC",'2. Artikeldata Utökad'!K51="17 Välvald (endast vid OTC)","choosewithheart",'2. Artikeldata Utökad'!K51="18 Rainforest Alliance","Rainforestalliance",'2. Artikeldata Utökad'!K51="19 Vegan Society","Vegansociety",'2. Artikeldata Utökad'!K51="20 Certified Vegan","Certifiedvegan",'2. Artikeldata Utökad'!K51="21 I'm Vegan","Imvegan",'2. Artikeldata Utökad'!K51="22 EU Ecolabel","EUEcolabel",'2. Artikeldata Utökad'!K51="23 Soil Association Cosmos Organic","Soilassociation",'2. Artikeldata Utökad'!K51="  Välj…","",'2. Artikeldata Utökad'!K51="0  Ingen symbol","",'2. Artikeldata Utökad'!K51="24 Cosmetique Bio Cosmos Organic","Cosmetiquebio",'2. Artikeldata Utökad'!K51="25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I52" s="527" t="str" cm="1">
        <f t="array" ref="I52">_xlfn.IFS('2. Artikeldata Utökad'!L51="2  KRAV","KRAV",'2. Artikeldata Utökad'!L51="3  Astma- och Allergiförbundet","Astmaochallergiforbundet",'2. Artikeldata Utökad'!L51="4  Svanen","Svanen",'2. Artikeldata Utökad'!L51="5  GOTS","GOTS",'2. Artikeldata Utökad'!L51="6  Ekologiskt Jordbruk EU Ekologisk","Ekologisktjordbruk",'2. Artikeldata Utökad'!L51="7  ECO CERT Cosmos Organic","Ecocertcosmosorganic",'2. Artikeldata Utökad'!L51="8  Bra miljöval","Bramiljoval",'2. Artikeldata Utökad'!L51="9  Fairtrade","fairtrade",'2. Artikeldata Utökad'!L51="10 Natrue Organic","Natrueorganic",'2. Artikeldata Utökad'!L51="11 UTZ Certified","UTZ",'2. Artikeldata Utökad'!L51="15 Asthma Allergy Nordic","Asthmaallergynordic",'2. Artikeldata Utökad'!L51="16 FSC","FSC",'2. Artikeldata Utökad'!L51="17 Välvald (endast vid OTC)","choosewithheart",'2. Artikeldata Utökad'!L51="18 Rainforest Alliance","Rainforestalliance",'2. Artikeldata Utökad'!L51="19 Vegan Society","Vegansociety",'2. Artikeldata Utökad'!L51="20 Certified Vegan","Certifiedvegan",'2. Artikeldata Utökad'!L51="21 I'm Vegan","Imvegan",'2. Artikeldata Utökad'!L51="22 EU Ecolabel","EUEcolabel",'2. Artikeldata Utökad'!L51="23 Soil Association Cosmos Organic","Soilassociation",'2. Artikeldata Utökad'!L51="  Välj…","",'2. Artikeldata Utökad'!L51="0  Ingen symbol","",'2. Artikeldata Utökad'!L51="24 Cosmetique Bio Cosmos Organic","Cosmetiquebio",'2. Artikeldata Utökad'!L51="25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J52" s="527" t="str" cm="1">
        <f t="array" ref="J52">IFERROR(SUBSTITUTE(_xlfn.ARRAYTOTEXT(_xlfn._xlws.FILTER(G52:I52,G52:I52&lt;&gt;""))," ",""),"")</f>
        <v/>
      </c>
      <c r="K52" s="527" t="str">
        <f>IF('2. Artikeldata Utökad'!M51="Ja","Nordisk","")</f>
        <v/>
      </c>
      <c r="L52" s="527" t="str">
        <f>IF('2. Artikeldata Utökad'!N51="Ja","Miljoforpackad","")</f>
        <v/>
      </c>
      <c r="M52" s="527" t="str">
        <f t="shared" si="1"/>
        <v/>
      </c>
      <c r="N52" s="527" t="str">
        <f t="shared" si="5"/>
        <v/>
      </c>
      <c r="O52" s="527" t="str">
        <f t="shared" si="2"/>
        <v/>
      </c>
      <c r="P52" s="527" t="str">
        <f t="shared" si="3"/>
        <v/>
      </c>
      <c r="Q52" s="527" t="str">
        <f t="shared" si="4"/>
        <v/>
      </c>
      <c r="R52" s="527" t="str" cm="1">
        <f t="array" ref="R52">IFERROR(SUBSTITUTE(_xlfn.ARRAYTOTEXT(_xlfn._xlws.FILTER(K52:Q52,K52:Q52&lt;&gt;""))," ",""),"")</f>
        <v/>
      </c>
      <c r="S52" s="371"/>
      <c r="T52" s="83"/>
      <c r="U52" s="371" t="s">
        <v>35</v>
      </c>
      <c r="V52" s="372"/>
      <c r="W52" s="372"/>
      <c r="X52" s="372"/>
      <c r="Y52" s="372"/>
      <c r="Z52" s="372"/>
      <c r="AA52" s="372"/>
      <c r="AB52" s="372"/>
      <c r="AC52" s="372"/>
      <c r="AD52" s="372"/>
      <c r="AE52" s="372"/>
      <c r="AF52" s="372"/>
      <c r="AG52" s="372"/>
      <c r="AH52" s="371"/>
      <c r="AI52" s="372"/>
      <c r="AJ52" s="372"/>
      <c r="AK52" s="372" t="s">
        <v>36</v>
      </c>
      <c r="AL52" s="372"/>
      <c r="AM52" s="372"/>
      <c r="AN52" s="372"/>
      <c r="AO52" s="372"/>
      <c r="AP52" s="372"/>
      <c r="AQ52" s="511"/>
      <c r="AR52" s="399" t="s">
        <v>220</v>
      </c>
      <c r="AS52" s="84" t="s">
        <v>36</v>
      </c>
      <c r="AT52" s="84" t="s">
        <v>36</v>
      </c>
      <c r="AU52" s="513"/>
      <c r="AV52" s="646"/>
      <c r="AW52" s="84"/>
      <c r="AX52" s="84"/>
      <c r="AY52" s="84"/>
      <c r="AZ52" s="84"/>
      <c r="BA52" s="84"/>
      <c r="BB52" s="515"/>
      <c r="BC52" s="400" t="s">
        <v>220</v>
      </c>
      <c r="BD52" s="84" t="s">
        <v>36</v>
      </c>
    </row>
    <row r="53" spans="1:56" x14ac:dyDescent="0.25">
      <c r="A53" s="102">
        <v>48</v>
      </c>
      <c r="B53" s="524">
        <f>'APH KIC KIA PC'!D52</f>
        <v>0</v>
      </c>
      <c r="C53" s="524" t="str">
        <f>'APH KIC KIA PC'!I52</f>
        <v>Välj…</v>
      </c>
      <c r="D53" s="525" t="str">
        <f>IF('1. Artikeldata Grund'!$E52="","",'1. Artikeldata Grund'!$E52)</f>
        <v/>
      </c>
      <c r="E53" s="526" t="str">
        <f>IF('1. Artikeldata Grund'!D52="","",'1. Artikeldata Grund'!D52)</f>
        <v/>
      </c>
      <c r="F53" s="528" t="str">
        <f>'2. Artikeldata Utökad'!H52</f>
        <v xml:space="preserve">  Välj…</v>
      </c>
      <c r="G53" s="527" t="str" cm="1">
        <f t="array" ref="G53">_xlfn.IFS('2. Artikeldata Utökad'!J52="2  KRAV","KRAV",'2. Artikeldata Utökad'!J52="3  Astma- och Allergiförbundet","Astmaochallergiforbundet",'2. Artikeldata Utökad'!J52="4  Svanen","Svanen",'2. Artikeldata Utökad'!J52="5  GOTS","GOTS",'2. Artikeldata Utökad'!J52="6  Ekologiskt Jordbruk EU Ekologisk","Ekologisktjordbruk",'2. Artikeldata Utökad'!J52="7  ECO CERT Cosmos Organic","Ecocertcosmosorganic",'2. Artikeldata Utökad'!J52="8  Bra miljöval","Bramiljoval",'2. Artikeldata Utökad'!J52="9  Fairtrade","fairtrade",'2. Artikeldata Utökad'!J52="10 Natrue Organic","Natrueorganic",'2. Artikeldata Utökad'!J52="11 UTZ Certified","UTZ",'2. Artikeldata Utökad'!J52="15 Asthma Allergy Nordic","Asthmaallergynordic",'2. Artikeldata Utökad'!J52="16 FSC","FSC",'2. Artikeldata Utökad'!J52="17 Välvald (endast vid OTC)","choosewithheart",'2. Artikeldata Utökad'!J52="18 Rainforest Alliance","Rainforestalliance",'2. Artikeldata Utökad'!J52="19 Vegan Society","Vegansociety",'2. Artikeldata Utökad'!J52="20 Certified Vegan","Certifiedvegan",'2. Artikeldata Utökad'!J52="21 I'm Vegan","Imvegan",'2. Artikeldata Utökad'!J52="22 EU Ecolabel","EUEcolabel",'2. Artikeldata Utökad'!J52="23 Soil Association Cosmos Organic","Soilassociation",'2. Artikeldata Utökad'!J52="  Välj…","",'2. Artikeldata Utökad'!J52="0  Ingen symbol","",'2. Artikeldata Utökad'!J52="24 Cosmetique Bio Cosmos Organic","Cosmetiquebio",'2. Artikeldata Utökad'!J52="25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H53" s="527" t="str" cm="1">
        <f t="array" ref="H53">_xlfn.IFS('2. Artikeldata Utökad'!K52="2  KRAV","KRAV",'2. Artikeldata Utökad'!K52="3  Astma- och Allergiförbundet","Astmaochallergiforbundet",'2. Artikeldata Utökad'!K52="4  Svanen","Svanen",'2. Artikeldata Utökad'!K52="5  GOTS","GOTS",'2. Artikeldata Utökad'!K52="6  Ekologiskt Jordbruk EU Ekologisk","Ekologisktjordbruk",'2. Artikeldata Utökad'!K52="7  ECO CERT Cosmos Organic","Ecocertcosmosorganic",'2. Artikeldata Utökad'!K52="8  Bra miljöval","Bramiljoval",'2. Artikeldata Utökad'!K52="9  Fairtrade","fairtrade",'2. Artikeldata Utökad'!K52="10 Natrue Organic","Natrueorganic",'2. Artikeldata Utökad'!K52="11 UTZ Certified","UTZ",'2. Artikeldata Utökad'!K52="15 Asthma Allergy Nordic","Asthmaallergynordic",'2. Artikeldata Utökad'!K52="16 FSC","FSC",'2. Artikeldata Utökad'!K52="17 Välvald (endast vid OTC)","choosewithheart",'2. Artikeldata Utökad'!K52="18 Rainforest Alliance","Rainforestalliance",'2. Artikeldata Utökad'!K52="19 Vegan Society","Vegansociety",'2. Artikeldata Utökad'!K52="20 Certified Vegan","Certifiedvegan",'2. Artikeldata Utökad'!K52="21 I'm Vegan","Imvegan",'2. Artikeldata Utökad'!K52="22 EU Ecolabel","EUEcolabel",'2. Artikeldata Utökad'!K52="23 Soil Association Cosmos Organic","Soilassociation",'2. Artikeldata Utökad'!K52="  Välj…","",'2. Artikeldata Utökad'!K52="0  Ingen symbol","",'2. Artikeldata Utökad'!K52="24 Cosmetique Bio Cosmos Organic","Cosmetiquebio",'2. Artikeldata Utökad'!K52="25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I53" s="527" t="str" cm="1">
        <f t="array" ref="I53">_xlfn.IFS('2. Artikeldata Utökad'!L52="2  KRAV","KRAV",'2. Artikeldata Utökad'!L52="3  Astma- och Allergiförbundet","Astmaochallergiforbundet",'2. Artikeldata Utökad'!L52="4  Svanen","Svanen",'2. Artikeldata Utökad'!L52="5  GOTS","GOTS",'2. Artikeldata Utökad'!L52="6  Ekologiskt Jordbruk EU Ekologisk","Ekologisktjordbruk",'2. Artikeldata Utökad'!L52="7  ECO CERT Cosmos Organic","Ecocertcosmosorganic",'2. Artikeldata Utökad'!L52="8  Bra miljöval","Bramiljoval",'2. Artikeldata Utökad'!L52="9  Fairtrade","fairtrade",'2. Artikeldata Utökad'!L52="10 Natrue Organic","Natrueorganic",'2. Artikeldata Utökad'!L52="11 UTZ Certified","UTZ",'2. Artikeldata Utökad'!L52="15 Asthma Allergy Nordic","Asthmaallergynordic",'2. Artikeldata Utökad'!L52="16 FSC","FSC",'2. Artikeldata Utökad'!L52="17 Välvald (endast vid OTC)","choosewithheart",'2. Artikeldata Utökad'!L52="18 Rainforest Alliance","Rainforestalliance",'2. Artikeldata Utökad'!L52="19 Vegan Society","Vegansociety",'2. Artikeldata Utökad'!L52="20 Certified Vegan","Certifiedvegan",'2. Artikeldata Utökad'!L52="21 I'm Vegan","Imvegan",'2. Artikeldata Utökad'!L52="22 EU Ecolabel","EUEcolabel",'2. Artikeldata Utökad'!L52="23 Soil Association Cosmos Organic","Soilassociation",'2. Artikeldata Utökad'!L52="  Välj…","",'2. Artikeldata Utökad'!L52="0  Ingen symbol","",'2. Artikeldata Utökad'!L52="24 Cosmetique Bio Cosmos Organic","Cosmetiquebio",'2. Artikeldata Utökad'!L52="25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J53" s="527" t="str" cm="1">
        <f t="array" ref="J53">IFERROR(SUBSTITUTE(_xlfn.ARRAYTOTEXT(_xlfn._xlws.FILTER(G53:I53,G53:I53&lt;&gt;""))," ",""),"")</f>
        <v/>
      </c>
      <c r="K53" s="527" t="str">
        <f>IF('2. Artikeldata Utökad'!M52="Ja","Nordisk","")</f>
        <v/>
      </c>
      <c r="L53" s="527" t="str">
        <f>IF('2. Artikeldata Utökad'!N52="Ja","Miljoforpackad","")</f>
        <v/>
      </c>
      <c r="M53" s="527" t="str">
        <f t="shared" si="1"/>
        <v/>
      </c>
      <c r="N53" s="527" t="str">
        <f t="shared" si="5"/>
        <v/>
      </c>
      <c r="O53" s="527" t="str">
        <f t="shared" si="2"/>
        <v/>
      </c>
      <c r="P53" s="527" t="str">
        <f t="shared" si="3"/>
        <v/>
      </c>
      <c r="Q53" s="527" t="str">
        <f t="shared" si="4"/>
        <v/>
      </c>
      <c r="R53" s="527" t="str" cm="1">
        <f t="array" ref="R53">IFERROR(SUBSTITUTE(_xlfn.ARRAYTOTEXT(_xlfn._xlws.FILTER(K53:Q53,K53:Q53&lt;&gt;""))," ",""),"")</f>
        <v/>
      </c>
      <c r="S53" s="371"/>
      <c r="T53" s="83"/>
      <c r="U53" s="371" t="s">
        <v>35</v>
      </c>
      <c r="V53" s="372"/>
      <c r="W53" s="372"/>
      <c r="X53" s="372"/>
      <c r="Y53" s="372"/>
      <c r="Z53" s="372"/>
      <c r="AA53" s="372"/>
      <c r="AB53" s="372"/>
      <c r="AC53" s="372"/>
      <c r="AD53" s="372"/>
      <c r="AE53" s="372"/>
      <c r="AF53" s="372"/>
      <c r="AG53" s="372"/>
      <c r="AH53" s="371"/>
      <c r="AI53" s="372"/>
      <c r="AJ53" s="372"/>
      <c r="AK53" s="372" t="s">
        <v>36</v>
      </c>
      <c r="AL53" s="372"/>
      <c r="AM53" s="372"/>
      <c r="AN53" s="372"/>
      <c r="AO53" s="372"/>
      <c r="AP53" s="372"/>
      <c r="AQ53" s="511"/>
      <c r="AR53" s="399" t="s">
        <v>220</v>
      </c>
      <c r="AS53" s="84" t="s">
        <v>36</v>
      </c>
      <c r="AT53" s="84" t="s">
        <v>36</v>
      </c>
      <c r="AU53" s="513"/>
      <c r="AV53" s="646"/>
      <c r="AW53" s="84"/>
      <c r="AX53" s="84"/>
      <c r="AY53" s="84"/>
      <c r="AZ53" s="84"/>
      <c r="BA53" s="84"/>
      <c r="BB53" s="515"/>
      <c r="BC53" s="400" t="s">
        <v>220</v>
      </c>
      <c r="BD53" s="84" t="s">
        <v>36</v>
      </c>
    </row>
    <row r="54" spans="1:56" x14ac:dyDescent="0.25">
      <c r="A54" s="102">
        <v>49</v>
      </c>
      <c r="B54" s="524">
        <f>'APH KIC KIA PC'!D53</f>
        <v>0</v>
      </c>
      <c r="C54" s="524" t="str">
        <f>'APH KIC KIA PC'!I53</f>
        <v>Välj…</v>
      </c>
      <c r="D54" s="525" t="str">
        <f>IF('1. Artikeldata Grund'!$E53="","",'1. Artikeldata Grund'!$E53)</f>
        <v/>
      </c>
      <c r="E54" s="526" t="str">
        <f>IF('1. Artikeldata Grund'!D53="","",'1. Artikeldata Grund'!D53)</f>
        <v/>
      </c>
      <c r="F54" s="528" t="str">
        <f>'2. Artikeldata Utökad'!H53</f>
        <v xml:space="preserve">  Välj…</v>
      </c>
      <c r="G54" s="527" t="str" cm="1">
        <f t="array" ref="G54">_xlfn.IFS('2. Artikeldata Utökad'!J53="2  KRAV","KRAV",'2. Artikeldata Utökad'!J53="3  Astma- och Allergiförbundet","Astmaochallergiforbundet",'2. Artikeldata Utökad'!J53="4  Svanen","Svanen",'2. Artikeldata Utökad'!J53="5  GOTS","GOTS",'2. Artikeldata Utökad'!J53="6  Ekologiskt Jordbruk EU Ekologisk","Ekologisktjordbruk",'2. Artikeldata Utökad'!J53="7  ECO CERT Cosmos Organic","Ecocertcosmosorganic",'2. Artikeldata Utökad'!J53="8  Bra miljöval","Bramiljoval",'2. Artikeldata Utökad'!J53="9  Fairtrade","fairtrade",'2. Artikeldata Utökad'!J53="10 Natrue Organic","Natrueorganic",'2. Artikeldata Utökad'!J53="11 UTZ Certified","UTZ",'2. Artikeldata Utökad'!J53="15 Asthma Allergy Nordic","Asthmaallergynordic",'2. Artikeldata Utökad'!J53="16 FSC","FSC",'2. Artikeldata Utökad'!J53="17 Välvald (endast vid OTC)","choosewithheart",'2. Artikeldata Utökad'!J53="18 Rainforest Alliance","Rainforestalliance",'2. Artikeldata Utökad'!J53="19 Vegan Society","Vegansociety",'2. Artikeldata Utökad'!J53="20 Certified Vegan","Certifiedvegan",'2. Artikeldata Utökad'!J53="21 I'm Vegan","Imvegan",'2. Artikeldata Utökad'!J53="22 EU Ecolabel","EUEcolabel",'2. Artikeldata Utökad'!J53="23 Soil Association Cosmos Organic","Soilassociation",'2. Artikeldata Utökad'!J53="  Välj…","",'2. Artikeldata Utökad'!J53="0  Ingen symbol","",'2. Artikeldata Utökad'!J53="24 Cosmetique Bio Cosmos Organic","Cosmetiquebio",'2. Artikeldata Utökad'!J53="25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H54" s="527" t="str" cm="1">
        <f t="array" ref="H54">_xlfn.IFS('2. Artikeldata Utökad'!K53="2  KRAV","KRAV",'2. Artikeldata Utökad'!K53="3  Astma- och Allergiförbundet","Astmaochallergiforbundet",'2. Artikeldata Utökad'!K53="4  Svanen","Svanen",'2. Artikeldata Utökad'!K53="5  GOTS","GOTS",'2. Artikeldata Utökad'!K53="6  Ekologiskt Jordbruk EU Ekologisk","Ekologisktjordbruk",'2. Artikeldata Utökad'!K53="7  ECO CERT Cosmos Organic","Ecocertcosmosorganic",'2. Artikeldata Utökad'!K53="8  Bra miljöval","Bramiljoval",'2. Artikeldata Utökad'!K53="9  Fairtrade","fairtrade",'2. Artikeldata Utökad'!K53="10 Natrue Organic","Natrueorganic",'2. Artikeldata Utökad'!K53="11 UTZ Certified","UTZ",'2. Artikeldata Utökad'!K53="15 Asthma Allergy Nordic","Asthmaallergynordic",'2. Artikeldata Utökad'!K53="16 FSC","FSC",'2. Artikeldata Utökad'!K53="17 Välvald (endast vid OTC)","choosewithheart",'2. Artikeldata Utökad'!K53="18 Rainforest Alliance","Rainforestalliance",'2. Artikeldata Utökad'!K53="19 Vegan Society","Vegansociety",'2. Artikeldata Utökad'!K53="20 Certified Vegan","Certifiedvegan",'2. Artikeldata Utökad'!K53="21 I'm Vegan","Imvegan",'2. Artikeldata Utökad'!K53="22 EU Ecolabel","EUEcolabel",'2. Artikeldata Utökad'!K53="23 Soil Association Cosmos Organic","Soilassociation",'2. Artikeldata Utökad'!K53="  Välj…","",'2. Artikeldata Utökad'!K53="0  Ingen symbol","",'2. Artikeldata Utökad'!K53="24 Cosmetique Bio Cosmos Organic","Cosmetiquebio",'2. Artikeldata Utökad'!K53="25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I54" s="527" t="str" cm="1">
        <f t="array" ref="I54">_xlfn.IFS('2. Artikeldata Utökad'!L53="2  KRAV","KRAV",'2. Artikeldata Utökad'!L53="3  Astma- och Allergiförbundet","Astmaochallergiforbundet",'2. Artikeldata Utökad'!L53="4  Svanen","Svanen",'2. Artikeldata Utökad'!L53="5  GOTS","GOTS",'2. Artikeldata Utökad'!L53="6  Ekologiskt Jordbruk EU Ekologisk","Ekologisktjordbruk",'2. Artikeldata Utökad'!L53="7  ECO CERT Cosmos Organic","Ecocertcosmosorganic",'2. Artikeldata Utökad'!L53="8  Bra miljöval","Bramiljoval",'2. Artikeldata Utökad'!L53="9  Fairtrade","fairtrade",'2. Artikeldata Utökad'!L53="10 Natrue Organic","Natrueorganic",'2. Artikeldata Utökad'!L53="11 UTZ Certified","UTZ",'2. Artikeldata Utökad'!L53="15 Asthma Allergy Nordic","Asthmaallergynordic",'2. Artikeldata Utökad'!L53="16 FSC","FSC",'2. Artikeldata Utökad'!L53="17 Välvald (endast vid OTC)","choosewithheart",'2. Artikeldata Utökad'!L53="18 Rainforest Alliance","Rainforestalliance",'2. Artikeldata Utökad'!L53="19 Vegan Society","Vegansociety",'2. Artikeldata Utökad'!L53="20 Certified Vegan","Certifiedvegan",'2. Artikeldata Utökad'!L53="21 I'm Vegan","Imvegan",'2. Artikeldata Utökad'!L53="22 EU Ecolabel","EUEcolabel",'2. Artikeldata Utökad'!L53="23 Soil Association Cosmos Organic","Soilassociation",'2. Artikeldata Utökad'!L53="  Välj…","",'2. Artikeldata Utökad'!L53="0  Ingen symbol","",'2. Artikeldata Utökad'!L53="24 Cosmetique Bio Cosmos Organic","Cosmetiquebio",'2. Artikeldata Utökad'!L53="25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J54" s="527" t="str" cm="1">
        <f t="array" ref="J54">IFERROR(SUBSTITUTE(_xlfn.ARRAYTOTEXT(_xlfn._xlws.FILTER(G54:I54,G54:I54&lt;&gt;""))," ",""),"")</f>
        <v/>
      </c>
      <c r="K54" s="527" t="str">
        <f>IF('2. Artikeldata Utökad'!M53="Ja","Nordisk","")</f>
        <v/>
      </c>
      <c r="L54" s="527" t="str">
        <f>IF('2. Artikeldata Utökad'!N53="Ja","Miljoforpackad","")</f>
        <v/>
      </c>
      <c r="M54" s="527" t="str">
        <f t="shared" si="1"/>
        <v/>
      </c>
      <c r="N54" s="527" t="str">
        <f t="shared" si="5"/>
        <v/>
      </c>
      <c r="O54" s="527" t="str">
        <f t="shared" si="2"/>
        <v/>
      </c>
      <c r="P54" s="527" t="str">
        <f t="shared" si="3"/>
        <v/>
      </c>
      <c r="Q54" s="527" t="str">
        <f t="shared" si="4"/>
        <v/>
      </c>
      <c r="R54" s="527" t="str" cm="1">
        <f t="array" ref="R54">IFERROR(SUBSTITUTE(_xlfn.ARRAYTOTEXT(_xlfn._xlws.FILTER(K54:Q54,K54:Q54&lt;&gt;""))," ",""),"")</f>
        <v/>
      </c>
      <c r="S54" s="371"/>
      <c r="T54" s="83"/>
      <c r="U54" s="371" t="s">
        <v>35</v>
      </c>
      <c r="V54" s="372"/>
      <c r="W54" s="372"/>
      <c r="X54" s="372"/>
      <c r="Y54" s="372"/>
      <c r="Z54" s="372"/>
      <c r="AA54" s="372"/>
      <c r="AB54" s="372"/>
      <c r="AC54" s="372"/>
      <c r="AD54" s="372"/>
      <c r="AE54" s="372"/>
      <c r="AF54" s="372"/>
      <c r="AG54" s="372"/>
      <c r="AH54" s="371"/>
      <c r="AI54" s="372"/>
      <c r="AJ54" s="372"/>
      <c r="AK54" s="372" t="s">
        <v>36</v>
      </c>
      <c r="AL54" s="372"/>
      <c r="AM54" s="372"/>
      <c r="AN54" s="372"/>
      <c r="AO54" s="372"/>
      <c r="AP54" s="372"/>
      <c r="AQ54" s="511"/>
      <c r="AR54" s="399" t="s">
        <v>220</v>
      </c>
      <c r="AS54" s="84" t="s">
        <v>36</v>
      </c>
      <c r="AT54" s="84" t="s">
        <v>36</v>
      </c>
      <c r="AU54" s="513"/>
      <c r="AV54" s="646"/>
      <c r="AW54" s="84"/>
      <c r="AX54" s="84"/>
      <c r="AY54" s="84"/>
      <c r="AZ54" s="84"/>
      <c r="BA54" s="84"/>
      <c r="BB54" s="515"/>
      <c r="BC54" s="400" t="s">
        <v>220</v>
      </c>
      <c r="BD54" s="84" t="s">
        <v>36</v>
      </c>
    </row>
    <row r="55" spans="1:56" x14ac:dyDescent="0.25">
      <c r="A55" s="102">
        <v>50</v>
      </c>
      <c r="B55" s="524">
        <f>'APH KIC KIA PC'!D54</f>
        <v>0</v>
      </c>
      <c r="C55" s="524" t="str">
        <f>'APH KIC KIA PC'!I54</f>
        <v>Välj…</v>
      </c>
      <c r="D55" s="525" t="str">
        <f>IF('1. Artikeldata Grund'!$E54="","",'1. Artikeldata Grund'!$E54)</f>
        <v/>
      </c>
      <c r="E55" s="526" t="str">
        <f>IF('1. Artikeldata Grund'!D54="","",'1. Artikeldata Grund'!D54)</f>
        <v/>
      </c>
      <c r="F55" s="528" t="str">
        <f>'2. Artikeldata Utökad'!H54</f>
        <v xml:space="preserve">  Välj…</v>
      </c>
      <c r="G55" s="527" t="str" cm="1">
        <f t="array" ref="G55">_xlfn.IFS('2. Artikeldata Utökad'!J54="2  KRAV","KRAV",'2. Artikeldata Utökad'!J54="3  Astma- och Allergiförbundet","Astmaochallergiforbundet",'2. Artikeldata Utökad'!J54="4  Svanen","Svanen",'2. Artikeldata Utökad'!J54="5  GOTS","GOTS",'2. Artikeldata Utökad'!J54="6  Ekologiskt Jordbruk EU Ekologisk","Ekologisktjordbruk",'2. Artikeldata Utökad'!J54="7  ECO CERT Cosmos Organic","Ecocertcosmosorganic",'2. Artikeldata Utökad'!J54="8  Bra miljöval","Bramiljoval",'2. Artikeldata Utökad'!J54="9  Fairtrade","fairtrade",'2. Artikeldata Utökad'!J54="10 Natrue Organic","Natrueorganic",'2. Artikeldata Utökad'!J54="11 UTZ Certified","UTZ",'2. Artikeldata Utökad'!J54="15 Asthma Allergy Nordic","Asthmaallergynordic",'2. Artikeldata Utökad'!J54="16 FSC","FSC",'2. Artikeldata Utökad'!J54="17 Välvald (endast vid OTC)","choosewithheart",'2. Artikeldata Utökad'!J54="18 Rainforest Alliance","Rainforestalliance",'2. Artikeldata Utökad'!J54="19 Vegan Society","Vegansociety",'2. Artikeldata Utökad'!J54="20 Certified Vegan","Certifiedvegan",'2. Artikeldata Utökad'!J54="21 I'm Vegan","Imvegan",'2. Artikeldata Utökad'!J54="22 EU Ecolabel","EUEcolabel",'2. Artikeldata Utökad'!J54="23 Soil Association Cosmos Organic","Soilassociation",'2. Artikeldata Utökad'!J54="  Välj…","",'2. Artikeldata Utökad'!J54="0  Ingen symbol","",'2. Artikeldata Utökad'!J54="24 Cosmetique Bio Cosmos Organic","Cosmetiquebio",'2. Artikeldata Utökad'!J54="25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H55" s="527" t="str" cm="1">
        <f t="array" ref="H55">_xlfn.IFS('2. Artikeldata Utökad'!K54="2  KRAV","KRAV",'2. Artikeldata Utökad'!K54="3  Astma- och Allergiförbundet","Astmaochallergiforbundet",'2. Artikeldata Utökad'!K54="4  Svanen","Svanen",'2. Artikeldata Utökad'!K54="5  GOTS","GOTS",'2. Artikeldata Utökad'!K54="6  Ekologiskt Jordbruk EU Ekologisk","Ekologisktjordbruk",'2. Artikeldata Utökad'!K54="7  ECO CERT Cosmos Organic","Ecocertcosmosorganic",'2. Artikeldata Utökad'!K54="8  Bra miljöval","Bramiljoval",'2. Artikeldata Utökad'!K54="9  Fairtrade","fairtrade",'2. Artikeldata Utökad'!K54="10 Natrue Organic","Natrueorganic",'2. Artikeldata Utökad'!K54="11 UTZ Certified","UTZ",'2. Artikeldata Utökad'!K54="15 Asthma Allergy Nordic","Asthmaallergynordic",'2. Artikeldata Utökad'!K54="16 FSC","FSC",'2. Artikeldata Utökad'!K54="17 Välvald (endast vid OTC)","choosewithheart",'2. Artikeldata Utökad'!K54="18 Rainforest Alliance","Rainforestalliance",'2. Artikeldata Utökad'!K54="19 Vegan Society","Vegansociety",'2. Artikeldata Utökad'!K54="20 Certified Vegan","Certifiedvegan",'2. Artikeldata Utökad'!K54="21 I'm Vegan","Imvegan",'2. Artikeldata Utökad'!K54="22 EU Ecolabel","EUEcolabel",'2. Artikeldata Utökad'!K54="23 Soil Association Cosmos Organic","Soilassociation",'2. Artikeldata Utökad'!K54="  Välj…","",'2. Artikeldata Utökad'!K54="0  Ingen symbol","",'2. Artikeldata Utökad'!K54="24 Cosmetique Bio Cosmos Organic","Cosmetiquebio",'2. Artikeldata Utökad'!K54="25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I55" s="527" t="str" cm="1">
        <f t="array" ref="I55">_xlfn.IFS('2. Artikeldata Utökad'!L54="2  KRAV","KRAV",'2. Artikeldata Utökad'!L54="3  Astma- och Allergiförbundet","Astmaochallergiforbundet",'2. Artikeldata Utökad'!L54="4  Svanen","Svanen",'2. Artikeldata Utökad'!L54="5  GOTS","GOTS",'2. Artikeldata Utökad'!L54="6  Ekologiskt Jordbruk EU Ekologisk","Ekologisktjordbruk",'2. Artikeldata Utökad'!L54="7  ECO CERT Cosmos Organic","Ecocertcosmosorganic",'2. Artikeldata Utökad'!L54="8  Bra miljöval","Bramiljoval",'2. Artikeldata Utökad'!L54="9  Fairtrade","fairtrade",'2. Artikeldata Utökad'!L54="10 Natrue Organic","Natrueorganic",'2. Artikeldata Utökad'!L54="11 UTZ Certified","UTZ",'2. Artikeldata Utökad'!L54="15 Asthma Allergy Nordic","Asthmaallergynordic",'2. Artikeldata Utökad'!L54="16 FSC","FSC",'2. Artikeldata Utökad'!L54="17 Välvald (endast vid OTC)","choosewithheart",'2. Artikeldata Utökad'!L54="18 Rainforest Alliance","Rainforestalliance",'2. Artikeldata Utökad'!L54="19 Vegan Society","Vegansociety",'2. Artikeldata Utökad'!L54="20 Certified Vegan","Certifiedvegan",'2. Artikeldata Utökad'!L54="21 I'm Vegan","Imvegan",'2. Artikeldata Utökad'!L54="22 EU Ecolabel","EUEcolabel",'2. Artikeldata Utökad'!L54="23 Soil Association Cosmos Organic","Soilassociation",'2. Artikeldata Utökad'!L54="  Välj…","",'2. Artikeldata Utökad'!L54="0  Ingen symbol","",'2. Artikeldata Utökad'!L54="24 Cosmetique Bio Cosmos Organic","Cosmetiquebio",'2. Artikeldata Utökad'!L54="25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J55" s="527" t="str" cm="1">
        <f t="array" ref="J55">IFERROR(SUBSTITUTE(_xlfn.ARRAYTOTEXT(_xlfn._xlws.FILTER(G55:I55,G55:I55&lt;&gt;""))," ",""),"")</f>
        <v/>
      </c>
      <c r="K55" s="527" t="str">
        <f>IF('2. Artikeldata Utökad'!M54="Ja","Nordisk","")</f>
        <v/>
      </c>
      <c r="L55" s="527" t="str">
        <f>IF('2. Artikeldata Utökad'!N54="Ja","Miljoforpackad","")</f>
        <v/>
      </c>
      <c r="M55" s="527" t="str">
        <f t="shared" si="1"/>
        <v/>
      </c>
      <c r="N55" s="527" t="str">
        <f t="shared" si="5"/>
        <v/>
      </c>
      <c r="O55" s="527" t="str">
        <f t="shared" si="2"/>
        <v/>
      </c>
      <c r="P55" s="527" t="str">
        <f t="shared" si="3"/>
        <v/>
      </c>
      <c r="Q55" s="527" t="str">
        <f t="shared" si="4"/>
        <v/>
      </c>
      <c r="R55" s="527" t="str" cm="1">
        <f t="array" ref="R55">IFERROR(SUBSTITUTE(_xlfn.ARRAYTOTEXT(_xlfn._xlws.FILTER(K55:Q55,K55:Q55&lt;&gt;""))," ",""),"")</f>
        <v/>
      </c>
      <c r="S55" s="371"/>
      <c r="T55" s="83"/>
      <c r="U55" s="371" t="s">
        <v>35</v>
      </c>
      <c r="V55" s="372"/>
      <c r="W55" s="372"/>
      <c r="X55" s="372"/>
      <c r="Y55" s="372"/>
      <c r="Z55" s="372"/>
      <c r="AA55" s="372"/>
      <c r="AB55" s="372"/>
      <c r="AC55" s="372"/>
      <c r="AD55" s="372"/>
      <c r="AE55" s="372"/>
      <c r="AF55" s="372"/>
      <c r="AG55" s="372"/>
      <c r="AH55" s="371"/>
      <c r="AI55" s="372"/>
      <c r="AJ55" s="372"/>
      <c r="AK55" s="372" t="s">
        <v>36</v>
      </c>
      <c r="AL55" s="372"/>
      <c r="AM55" s="372"/>
      <c r="AN55" s="372"/>
      <c r="AO55" s="372"/>
      <c r="AP55" s="372"/>
      <c r="AQ55" s="511"/>
      <c r="AR55" s="399" t="s">
        <v>220</v>
      </c>
      <c r="AS55" s="84" t="s">
        <v>36</v>
      </c>
      <c r="AT55" s="84" t="s">
        <v>36</v>
      </c>
      <c r="AU55" s="513"/>
      <c r="AV55" s="646"/>
      <c r="AW55" s="84"/>
      <c r="AX55" s="84"/>
      <c r="AY55" s="84"/>
      <c r="AZ55" s="84"/>
      <c r="BA55" s="84"/>
      <c r="BB55" s="515"/>
      <c r="BC55" s="400" t="s">
        <v>220</v>
      </c>
      <c r="BD55" s="84" t="s">
        <v>36</v>
      </c>
    </row>
    <row r="56" spans="1:56" x14ac:dyDescent="0.25">
      <c r="A56" s="102">
        <v>51</v>
      </c>
      <c r="B56" s="524">
        <f>'APH KIC KIA PC'!D55</f>
        <v>0</v>
      </c>
      <c r="C56" s="524" t="str">
        <f>'APH KIC KIA PC'!I55</f>
        <v>Välj…</v>
      </c>
      <c r="D56" s="525" t="str">
        <f>IF('1. Artikeldata Grund'!$E55="","",'1. Artikeldata Grund'!$E55)</f>
        <v/>
      </c>
      <c r="E56" s="526" t="str">
        <f>IF('1. Artikeldata Grund'!D55="","",'1. Artikeldata Grund'!D55)</f>
        <v/>
      </c>
      <c r="F56" s="528" t="str">
        <f>'2. Artikeldata Utökad'!H55</f>
        <v xml:space="preserve">  Välj…</v>
      </c>
      <c r="G56" s="527" t="str" cm="1">
        <f t="array" ref="G56">_xlfn.IFS('2. Artikeldata Utökad'!J55="2  KRAV","KRAV",'2. Artikeldata Utökad'!J55="3  Astma- och Allergiförbundet","Astmaochallergiforbundet",'2. Artikeldata Utökad'!J55="4  Svanen","Svanen",'2. Artikeldata Utökad'!J55="5  GOTS","GOTS",'2. Artikeldata Utökad'!J55="6  Ekologiskt Jordbruk EU Ekologisk","Ekologisktjordbruk",'2. Artikeldata Utökad'!J55="7  ECO CERT Cosmos Organic","Ecocertcosmosorganic",'2. Artikeldata Utökad'!J55="8  Bra miljöval","Bramiljoval",'2. Artikeldata Utökad'!J55="9  Fairtrade","fairtrade",'2. Artikeldata Utökad'!J55="10 Natrue Organic","Natrueorganic",'2. Artikeldata Utökad'!J55="11 UTZ Certified","UTZ",'2. Artikeldata Utökad'!J55="15 Asthma Allergy Nordic","Asthmaallergynordic",'2. Artikeldata Utökad'!J55="16 FSC","FSC",'2. Artikeldata Utökad'!J55="17 Välvald (endast vid OTC)","choosewithheart",'2. Artikeldata Utökad'!J55="18 Rainforest Alliance","Rainforestalliance",'2. Artikeldata Utökad'!J55="19 Vegan Society","Vegansociety",'2. Artikeldata Utökad'!J55="20 Certified Vegan","Certifiedvegan",'2. Artikeldata Utökad'!J55="21 I'm Vegan","Imvegan",'2. Artikeldata Utökad'!J55="22 EU Ecolabel","EUEcolabel",'2. Artikeldata Utökad'!J55="23 Soil Association Cosmos Organic","Soilassociation",'2. Artikeldata Utökad'!J55="  Välj…","",'2. Artikeldata Utökad'!J55="0  Ingen symbol","",'2. Artikeldata Utökad'!J55="24 Cosmetique Bio Cosmos Organic","Cosmetiquebio",'2. Artikeldata Utökad'!J55="25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H56" s="527" t="str" cm="1">
        <f t="array" ref="H56">_xlfn.IFS('2. Artikeldata Utökad'!K55="2  KRAV","KRAV",'2. Artikeldata Utökad'!K55="3  Astma- och Allergiförbundet","Astmaochallergiforbundet",'2. Artikeldata Utökad'!K55="4  Svanen","Svanen",'2. Artikeldata Utökad'!K55="5  GOTS","GOTS",'2. Artikeldata Utökad'!K55="6  Ekologiskt Jordbruk EU Ekologisk","Ekologisktjordbruk",'2. Artikeldata Utökad'!K55="7  ECO CERT Cosmos Organic","Ecocertcosmosorganic",'2. Artikeldata Utökad'!K55="8  Bra miljöval","Bramiljoval",'2. Artikeldata Utökad'!K55="9  Fairtrade","fairtrade",'2. Artikeldata Utökad'!K55="10 Natrue Organic","Natrueorganic",'2. Artikeldata Utökad'!K55="11 UTZ Certified","UTZ",'2. Artikeldata Utökad'!K55="15 Asthma Allergy Nordic","Asthmaallergynordic",'2. Artikeldata Utökad'!K55="16 FSC","FSC",'2. Artikeldata Utökad'!K55="17 Välvald (endast vid OTC)","choosewithheart",'2. Artikeldata Utökad'!K55="18 Rainforest Alliance","Rainforestalliance",'2. Artikeldata Utökad'!K55="19 Vegan Society","Vegansociety",'2. Artikeldata Utökad'!K55="20 Certified Vegan","Certifiedvegan",'2. Artikeldata Utökad'!K55="21 I'm Vegan","Imvegan",'2. Artikeldata Utökad'!K55="22 EU Ecolabel","EUEcolabel",'2. Artikeldata Utökad'!K55="23 Soil Association Cosmos Organic","Soilassociation",'2. Artikeldata Utökad'!K55="  Välj…","",'2. Artikeldata Utökad'!K55="0  Ingen symbol","",'2. Artikeldata Utökad'!K55="24 Cosmetique Bio Cosmos Organic","Cosmetiquebio",'2. Artikeldata Utökad'!K55="25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I56" s="527" t="str" cm="1">
        <f t="array" ref="I56">_xlfn.IFS('2. Artikeldata Utökad'!L55="2  KRAV","KRAV",'2. Artikeldata Utökad'!L55="3  Astma- och Allergiförbundet","Astmaochallergiforbundet",'2. Artikeldata Utökad'!L55="4  Svanen","Svanen",'2. Artikeldata Utökad'!L55="5  GOTS","GOTS",'2. Artikeldata Utökad'!L55="6  Ekologiskt Jordbruk EU Ekologisk","Ekologisktjordbruk",'2. Artikeldata Utökad'!L55="7  ECO CERT Cosmos Organic","Ecocertcosmosorganic",'2. Artikeldata Utökad'!L55="8  Bra miljöval","Bramiljoval",'2. Artikeldata Utökad'!L55="9  Fairtrade","fairtrade",'2. Artikeldata Utökad'!L55="10 Natrue Organic","Natrueorganic",'2. Artikeldata Utökad'!L55="11 UTZ Certified","UTZ",'2. Artikeldata Utökad'!L55="15 Asthma Allergy Nordic","Asthmaallergynordic",'2. Artikeldata Utökad'!L55="16 FSC","FSC",'2. Artikeldata Utökad'!L55="17 Välvald (endast vid OTC)","choosewithheart",'2. Artikeldata Utökad'!L55="18 Rainforest Alliance","Rainforestalliance",'2. Artikeldata Utökad'!L55="19 Vegan Society","Vegansociety",'2. Artikeldata Utökad'!L55="20 Certified Vegan","Certifiedvegan",'2. Artikeldata Utökad'!L55="21 I'm Vegan","Imvegan",'2. Artikeldata Utökad'!L55="22 EU Ecolabel","EUEcolabel",'2. Artikeldata Utökad'!L55="23 Soil Association Cosmos Organic","Soilassociation",'2. Artikeldata Utökad'!L55="  Välj…","",'2. Artikeldata Utökad'!L55="0  Ingen symbol","",'2. Artikeldata Utökad'!L55="24 Cosmetique Bio Cosmos Organic","Cosmetiquebio",'2. Artikeldata Utökad'!L55="25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J56" s="527" t="str" cm="1">
        <f t="array" ref="J56">IFERROR(SUBSTITUTE(_xlfn.ARRAYTOTEXT(_xlfn._xlws.FILTER(G56:I56,G56:I56&lt;&gt;""))," ",""),"")</f>
        <v/>
      </c>
      <c r="K56" s="527" t="str">
        <f>IF('2. Artikeldata Utökad'!M55="Ja","Nordisk","")</f>
        <v/>
      </c>
      <c r="L56" s="527" t="str">
        <f>IF('2. Artikeldata Utökad'!N55="Ja","Miljoforpackad","")</f>
        <v/>
      </c>
      <c r="M56" s="527" t="str">
        <f t="shared" si="1"/>
        <v/>
      </c>
      <c r="N56" s="527" t="str">
        <f t="shared" si="5"/>
        <v/>
      </c>
      <c r="O56" s="527" t="str">
        <f t="shared" si="2"/>
        <v/>
      </c>
      <c r="P56" s="527" t="str">
        <f t="shared" si="3"/>
        <v/>
      </c>
      <c r="Q56" s="527" t="str">
        <f t="shared" si="4"/>
        <v/>
      </c>
      <c r="R56" s="527" t="str" cm="1">
        <f t="array" ref="R56">IFERROR(SUBSTITUTE(_xlfn.ARRAYTOTEXT(_xlfn._xlws.FILTER(K56:Q56,K56:Q56&lt;&gt;""))," ",""),"")</f>
        <v/>
      </c>
      <c r="S56" s="371"/>
      <c r="T56" s="83"/>
      <c r="U56" s="371" t="s">
        <v>35</v>
      </c>
      <c r="V56" s="372"/>
      <c r="W56" s="372"/>
      <c r="X56" s="372"/>
      <c r="Y56" s="372"/>
      <c r="Z56" s="372"/>
      <c r="AA56" s="372"/>
      <c r="AB56" s="372"/>
      <c r="AC56" s="372"/>
      <c r="AD56" s="372"/>
      <c r="AE56" s="372"/>
      <c r="AF56" s="372"/>
      <c r="AG56" s="372"/>
      <c r="AH56" s="371"/>
      <c r="AI56" s="372"/>
      <c r="AJ56" s="372"/>
      <c r="AK56" s="372" t="s">
        <v>36</v>
      </c>
      <c r="AL56" s="372"/>
      <c r="AM56" s="372"/>
      <c r="AN56" s="372"/>
      <c r="AO56" s="372"/>
      <c r="AP56" s="372"/>
      <c r="AQ56" s="511"/>
      <c r="AR56" s="399" t="s">
        <v>220</v>
      </c>
      <c r="AS56" s="84" t="s">
        <v>36</v>
      </c>
      <c r="AT56" s="84" t="s">
        <v>36</v>
      </c>
      <c r="AU56" s="513"/>
      <c r="AV56" s="646"/>
      <c r="AW56" s="84"/>
      <c r="AX56" s="84"/>
      <c r="AY56" s="84"/>
      <c r="AZ56" s="84"/>
      <c r="BA56" s="84"/>
      <c r="BB56" s="515"/>
      <c r="BC56" s="400" t="s">
        <v>220</v>
      </c>
      <c r="BD56" s="84" t="s">
        <v>36</v>
      </c>
    </row>
    <row r="57" spans="1:56" x14ac:dyDescent="0.25">
      <c r="A57" s="102">
        <v>52</v>
      </c>
      <c r="B57" s="524">
        <f>'APH KIC KIA PC'!D56</f>
        <v>0</v>
      </c>
      <c r="C57" s="524" t="str">
        <f>'APH KIC KIA PC'!I56</f>
        <v>Välj…</v>
      </c>
      <c r="D57" s="525" t="str">
        <f>IF('1. Artikeldata Grund'!$E56="","",'1. Artikeldata Grund'!$E56)</f>
        <v/>
      </c>
      <c r="E57" s="526" t="str">
        <f>IF('1. Artikeldata Grund'!D56="","",'1. Artikeldata Grund'!D56)</f>
        <v/>
      </c>
      <c r="F57" s="528" t="str">
        <f>'2. Artikeldata Utökad'!H56</f>
        <v xml:space="preserve">  Välj…</v>
      </c>
      <c r="G57" s="527" t="str" cm="1">
        <f t="array" ref="G57">_xlfn.IFS('2. Artikeldata Utökad'!J56="2  KRAV","KRAV",'2. Artikeldata Utökad'!J56="3  Astma- och Allergiförbundet","Astmaochallergiforbundet",'2. Artikeldata Utökad'!J56="4  Svanen","Svanen",'2. Artikeldata Utökad'!J56="5  GOTS","GOTS",'2. Artikeldata Utökad'!J56="6  Ekologiskt Jordbruk EU Ekologisk","Ekologisktjordbruk",'2. Artikeldata Utökad'!J56="7  ECO CERT Cosmos Organic","Ecocertcosmosorganic",'2. Artikeldata Utökad'!J56="8  Bra miljöval","Bramiljoval",'2. Artikeldata Utökad'!J56="9  Fairtrade","fairtrade",'2. Artikeldata Utökad'!J56="10 Natrue Organic","Natrueorganic",'2. Artikeldata Utökad'!J56="11 UTZ Certified","UTZ",'2. Artikeldata Utökad'!J56="15 Asthma Allergy Nordic","Asthmaallergynordic",'2. Artikeldata Utökad'!J56="16 FSC","FSC",'2. Artikeldata Utökad'!J56="17 Välvald (endast vid OTC)","choosewithheart",'2. Artikeldata Utökad'!J56="18 Rainforest Alliance","Rainforestalliance",'2. Artikeldata Utökad'!J56="19 Vegan Society","Vegansociety",'2. Artikeldata Utökad'!J56="20 Certified Vegan","Certifiedvegan",'2. Artikeldata Utökad'!J56="21 I'm Vegan","Imvegan",'2. Artikeldata Utökad'!J56="22 EU Ecolabel","EUEcolabel",'2. Artikeldata Utökad'!J56="23 Soil Association Cosmos Organic","Soilassociation",'2. Artikeldata Utökad'!J56="  Välj…","",'2. Artikeldata Utökad'!J56="0  Ingen symbol","",'2. Artikeldata Utökad'!J56="24 Cosmetique Bio Cosmos Organic","Cosmetiquebio",'2. Artikeldata Utökad'!J56="25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H57" s="527" t="str" cm="1">
        <f t="array" ref="H57">_xlfn.IFS('2. Artikeldata Utökad'!K56="2  KRAV","KRAV",'2. Artikeldata Utökad'!K56="3  Astma- och Allergiförbundet","Astmaochallergiforbundet",'2. Artikeldata Utökad'!K56="4  Svanen","Svanen",'2. Artikeldata Utökad'!K56="5  GOTS","GOTS",'2. Artikeldata Utökad'!K56="6  Ekologiskt Jordbruk EU Ekologisk","Ekologisktjordbruk",'2. Artikeldata Utökad'!K56="7  ECO CERT Cosmos Organic","Ecocertcosmosorganic",'2. Artikeldata Utökad'!K56="8  Bra miljöval","Bramiljoval",'2. Artikeldata Utökad'!K56="9  Fairtrade","fairtrade",'2. Artikeldata Utökad'!K56="10 Natrue Organic","Natrueorganic",'2. Artikeldata Utökad'!K56="11 UTZ Certified","UTZ",'2. Artikeldata Utökad'!K56="15 Asthma Allergy Nordic","Asthmaallergynordic",'2. Artikeldata Utökad'!K56="16 FSC","FSC",'2. Artikeldata Utökad'!K56="17 Välvald (endast vid OTC)","choosewithheart",'2. Artikeldata Utökad'!K56="18 Rainforest Alliance","Rainforestalliance",'2. Artikeldata Utökad'!K56="19 Vegan Society","Vegansociety",'2. Artikeldata Utökad'!K56="20 Certified Vegan","Certifiedvegan",'2. Artikeldata Utökad'!K56="21 I'm Vegan","Imvegan",'2. Artikeldata Utökad'!K56="22 EU Ecolabel","EUEcolabel",'2. Artikeldata Utökad'!K56="23 Soil Association Cosmos Organic","Soilassociation",'2. Artikeldata Utökad'!K56="  Välj…","",'2. Artikeldata Utökad'!K56="0  Ingen symbol","",'2. Artikeldata Utökad'!K56="24 Cosmetique Bio Cosmos Organic","Cosmetiquebio",'2. Artikeldata Utökad'!K56="25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I57" s="527" t="str" cm="1">
        <f t="array" ref="I57">_xlfn.IFS('2. Artikeldata Utökad'!L56="2  KRAV","KRAV",'2. Artikeldata Utökad'!L56="3  Astma- och Allergiförbundet","Astmaochallergiforbundet",'2. Artikeldata Utökad'!L56="4  Svanen","Svanen",'2. Artikeldata Utökad'!L56="5  GOTS","GOTS",'2. Artikeldata Utökad'!L56="6  Ekologiskt Jordbruk EU Ekologisk","Ekologisktjordbruk",'2. Artikeldata Utökad'!L56="7  ECO CERT Cosmos Organic","Ecocertcosmosorganic",'2. Artikeldata Utökad'!L56="8  Bra miljöval","Bramiljoval",'2. Artikeldata Utökad'!L56="9  Fairtrade","fairtrade",'2. Artikeldata Utökad'!L56="10 Natrue Organic","Natrueorganic",'2. Artikeldata Utökad'!L56="11 UTZ Certified","UTZ",'2. Artikeldata Utökad'!L56="15 Asthma Allergy Nordic","Asthmaallergynordic",'2. Artikeldata Utökad'!L56="16 FSC","FSC",'2. Artikeldata Utökad'!L56="17 Välvald (endast vid OTC)","choosewithheart",'2. Artikeldata Utökad'!L56="18 Rainforest Alliance","Rainforestalliance",'2. Artikeldata Utökad'!L56="19 Vegan Society","Vegansociety",'2. Artikeldata Utökad'!L56="20 Certified Vegan","Certifiedvegan",'2. Artikeldata Utökad'!L56="21 I'm Vegan","Imvegan",'2. Artikeldata Utökad'!L56="22 EU Ecolabel","EUEcolabel",'2. Artikeldata Utökad'!L56="23 Soil Association Cosmos Organic","Soilassociation",'2. Artikeldata Utökad'!L56="  Välj…","",'2. Artikeldata Utökad'!L56="0  Ingen symbol","",'2. Artikeldata Utökad'!L56="24 Cosmetique Bio Cosmos Organic","Cosmetiquebio",'2. Artikeldata Utökad'!L56="25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J57" s="527" t="str" cm="1">
        <f t="array" ref="J57">IFERROR(SUBSTITUTE(_xlfn.ARRAYTOTEXT(_xlfn._xlws.FILTER(G57:I57,G57:I57&lt;&gt;""))," ",""),"")</f>
        <v/>
      </c>
      <c r="K57" s="527" t="str">
        <f>IF('2. Artikeldata Utökad'!M56="Ja","Nordisk","")</f>
        <v/>
      </c>
      <c r="L57" s="527" t="str">
        <f>IF('2. Artikeldata Utökad'!N56="Ja","Miljoforpackad","")</f>
        <v/>
      </c>
      <c r="M57" s="527" t="str">
        <f t="shared" si="1"/>
        <v/>
      </c>
      <c r="N57" s="527" t="str">
        <f t="shared" si="5"/>
        <v/>
      </c>
      <c r="O57" s="527" t="str">
        <f t="shared" si="2"/>
        <v/>
      </c>
      <c r="P57" s="527" t="str">
        <f t="shared" si="3"/>
        <v/>
      </c>
      <c r="Q57" s="527" t="str">
        <f t="shared" si="4"/>
        <v/>
      </c>
      <c r="R57" s="527" t="str" cm="1">
        <f t="array" ref="R57">IFERROR(SUBSTITUTE(_xlfn.ARRAYTOTEXT(_xlfn._xlws.FILTER(K57:Q57,K57:Q57&lt;&gt;""))," ",""),"")</f>
        <v/>
      </c>
      <c r="S57" s="371"/>
      <c r="T57" s="83"/>
      <c r="U57" s="371" t="s">
        <v>35</v>
      </c>
      <c r="V57" s="372"/>
      <c r="W57" s="372"/>
      <c r="X57" s="372"/>
      <c r="Y57" s="372"/>
      <c r="Z57" s="372"/>
      <c r="AA57" s="372"/>
      <c r="AB57" s="372"/>
      <c r="AC57" s="372"/>
      <c r="AD57" s="372"/>
      <c r="AE57" s="372"/>
      <c r="AF57" s="372"/>
      <c r="AG57" s="372"/>
      <c r="AH57" s="371"/>
      <c r="AI57" s="372"/>
      <c r="AJ57" s="372"/>
      <c r="AK57" s="372" t="s">
        <v>36</v>
      </c>
      <c r="AL57" s="372"/>
      <c r="AM57" s="372"/>
      <c r="AN57" s="372"/>
      <c r="AO57" s="372"/>
      <c r="AP57" s="372"/>
      <c r="AQ57" s="511"/>
      <c r="AR57" s="399" t="s">
        <v>220</v>
      </c>
      <c r="AS57" s="84" t="s">
        <v>36</v>
      </c>
      <c r="AT57" s="84" t="s">
        <v>36</v>
      </c>
      <c r="AU57" s="513"/>
      <c r="AV57" s="646"/>
      <c r="AW57" s="84"/>
      <c r="AX57" s="84"/>
      <c r="AY57" s="84"/>
      <c r="AZ57" s="84"/>
      <c r="BA57" s="84"/>
      <c r="BB57" s="515"/>
      <c r="BC57" s="400" t="s">
        <v>220</v>
      </c>
      <c r="BD57" s="84" t="s">
        <v>36</v>
      </c>
    </row>
    <row r="58" spans="1:56" x14ac:dyDescent="0.25">
      <c r="A58" s="102">
        <v>53</v>
      </c>
      <c r="B58" s="524">
        <f>'APH KIC KIA PC'!D57</f>
        <v>0</v>
      </c>
      <c r="C58" s="524" t="str">
        <f>'APH KIC KIA PC'!I57</f>
        <v>Välj…</v>
      </c>
      <c r="D58" s="525" t="str">
        <f>IF('1. Artikeldata Grund'!$E57="","",'1. Artikeldata Grund'!$E57)</f>
        <v/>
      </c>
      <c r="E58" s="526" t="str">
        <f>IF('1. Artikeldata Grund'!D57="","",'1. Artikeldata Grund'!D57)</f>
        <v/>
      </c>
      <c r="F58" s="528" t="str">
        <f>'2. Artikeldata Utökad'!H57</f>
        <v xml:space="preserve">  Välj…</v>
      </c>
      <c r="G58" s="527" t="str" cm="1">
        <f t="array" ref="G58">_xlfn.IFS('2. Artikeldata Utökad'!J57="2  KRAV","KRAV",'2. Artikeldata Utökad'!J57="3  Astma- och Allergiförbundet","Astmaochallergiforbundet",'2. Artikeldata Utökad'!J57="4  Svanen","Svanen",'2. Artikeldata Utökad'!J57="5  GOTS","GOTS",'2. Artikeldata Utökad'!J57="6  Ekologiskt Jordbruk EU Ekologisk","Ekologisktjordbruk",'2. Artikeldata Utökad'!J57="7  ECO CERT Cosmos Organic","Ecocertcosmosorganic",'2. Artikeldata Utökad'!J57="8  Bra miljöval","Bramiljoval",'2. Artikeldata Utökad'!J57="9  Fairtrade","fairtrade",'2. Artikeldata Utökad'!J57="10 Natrue Organic","Natrueorganic",'2. Artikeldata Utökad'!J57="11 UTZ Certified","UTZ",'2. Artikeldata Utökad'!J57="15 Asthma Allergy Nordic","Asthmaallergynordic",'2. Artikeldata Utökad'!J57="16 FSC","FSC",'2. Artikeldata Utökad'!J57="17 Välvald (endast vid OTC)","choosewithheart",'2. Artikeldata Utökad'!J57="18 Rainforest Alliance","Rainforestalliance",'2. Artikeldata Utökad'!J57="19 Vegan Society","Vegansociety",'2. Artikeldata Utökad'!J57="20 Certified Vegan","Certifiedvegan",'2. Artikeldata Utökad'!J57="21 I'm Vegan","Imvegan",'2. Artikeldata Utökad'!J57="22 EU Ecolabel","EUEcolabel",'2. Artikeldata Utökad'!J57="23 Soil Association Cosmos Organic","Soilassociation",'2. Artikeldata Utökad'!J57="  Välj…","",'2. Artikeldata Utökad'!J57="0  Ingen symbol","",'2. Artikeldata Utökad'!J57="24 Cosmetique Bio Cosmos Organic","Cosmetiquebio",'2. Artikeldata Utökad'!J57="25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H58" s="527" t="str" cm="1">
        <f t="array" ref="H58">_xlfn.IFS('2. Artikeldata Utökad'!K57="2  KRAV","KRAV",'2. Artikeldata Utökad'!K57="3  Astma- och Allergiförbundet","Astmaochallergiforbundet",'2. Artikeldata Utökad'!K57="4  Svanen","Svanen",'2. Artikeldata Utökad'!K57="5  GOTS","GOTS",'2. Artikeldata Utökad'!K57="6  Ekologiskt Jordbruk EU Ekologisk","Ekologisktjordbruk",'2. Artikeldata Utökad'!K57="7  ECO CERT Cosmos Organic","Ecocertcosmosorganic",'2. Artikeldata Utökad'!K57="8  Bra miljöval","Bramiljoval",'2. Artikeldata Utökad'!K57="9  Fairtrade","fairtrade",'2. Artikeldata Utökad'!K57="10 Natrue Organic","Natrueorganic",'2. Artikeldata Utökad'!K57="11 UTZ Certified","UTZ",'2. Artikeldata Utökad'!K57="15 Asthma Allergy Nordic","Asthmaallergynordic",'2. Artikeldata Utökad'!K57="16 FSC","FSC",'2. Artikeldata Utökad'!K57="17 Välvald (endast vid OTC)","choosewithheart",'2. Artikeldata Utökad'!K57="18 Rainforest Alliance","Rainforestalliance",'2. Artikeldata Utökad'!K57="19 Vegan Society","Vegansociety",'2. Artikeldata Utökad'!K57="20 Certified Vegan","Certifiedvegan",'2. Artikeldata Utökad'!K57="21 I'm Vegan","Imvegan",'2. Artikeldata Utökad'!K57="22 EU Ecolabel","EUEcolabel",'2. Artikeldata Utökad'!K57="23 Soil Association Cosmos Organic","Soilassociation",'2. Artikeldata Utökad'!K57="  Välj…","",'2. Artikeldata Utökad'!K57="0  Ingen symbol","",'2. Artikeldata Utökad'!K57="24 Cosmetique Bio Cosmos Organic","Cosmetiquebio",'2. Artikeldata Utökad'!K57="25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I58" s="527" t="str" cm="1">
        <f t="array" ref="I58">_xlfn.IFS('2. Artikeldata Utökad'!L57="2  KRAV","KRAV",'2. Artikeldata Utökad'!L57="3  Astma- och Allergiförbundet","Astmaochallergiforbundet",'2. Artikeldata Utökad'!L57="4  Svanen","Svanen",'2. Artikeldata Utökad'!L57="5  GOTS","GOTS",'2. Artikeldata Utökad'!L57="6  Ekologiskt Jordbruk EU Ekologisk","Ekologisktjordbruk",'2. Artikeldata Utökad'!L57="7  ECO CERT Cosmos Organic","Ecocertcosmosorganic",'2. Artikeldata Utökad'!L57="8  Bra miljöval","Bramiljoval",'2. Artikeldata Utökad'!L57="9  Fairtrade","fairtrade",'2. Artikeldata Utökad'!L57="10 Natrue Organic","Natrueorganic",'2. Artikeldata Utökad'!L57="11 UTZ Certified","UTZ",'2. Artikeldata Utökad'!L57="15 Asthma Allergy Nordic","Asthmaallergynordic",'2. Artikeldata Utökad'!L57="16 FSC","FSC",'2. Artikeldata Utökad'!L57="17 Välvald (endast vid OTC)","choosewithheart",'2. Artikeldata Utökad'!L57="18 Rainforest Alliance","Rainforestalliance",'2. Artikeldata Utökad'!L57="19 Vegan Society","Vegansociety",'2. Artikeldata Utökad'!L57="20 Certified Vegan","Certifiedvegan",'2. Artikeldata Utökad'!L57="21 I'm Vegan","Imvegan",'2. Artikeldata Utökad'!L57="22 EU Ecolabel","EUEcolabel",'2. Artikeldata Utökad'!L57="23 Soil Association Cosmos Organic","Soilassociation",'2. Artikeldata Utökad'!L57="  Välj…","",'2. Artikeldata Utökad'!L57="0  Ingen symbol","",'2. Artikeldata Utökad'!L57="24 Cosmetique Bio Cosmos Organic","Cosmetiquebio",'2. Artikeldata Utökad'!L57="25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J58" s="527" t="str" cm="1">
        <f t="array" ref="J58">IFERROR(SUBSTITUTE(_xlfn.ARRAYTOTEXT(_xlfn._xlws.FILTER(G58:I58,G58:I58&lt;&gt;""))," ",""),"")</f>
        <v/>
      </c>
      <c r="K58" s="527" t="str">
        <f>IF('2. Artikeldata Utökad'!M57="Ja","Nordisk","")</f>
        <v/>
      </c>
      <c r="L58" s="527" t="str">
        <f>IF('2. Artikeldata Utökad'!N57="Ja","Miljoforpackad","")</f>
        <v/>
      </c>
      <c r="M58" s="527" t="str">
        <f t="shared" si="1"/>
        <v/>
      </c>
      <c r="N58" s="527" t="str">
        <f t="shared" si="5"/>
        <v/>
      </c>
      <c r="O58" s="527" t="str">
        <f t="shared" si="2"/>
        <v/>
      </c>
      <c r="P58" s="527" t="str">
        <f t="shared" si="3"/>
        <v/>
      </c>
      <c r="Q58" s="527" t="str">
        <f t="shared" si="4"/>
        <v/>
      </c>
      <c r="R58" s="527" t="str" cm="1">
        <f t="array" ref="R58">IFERROR(SUBSTITUTE(_xlfn.ARRAYTOTEXT(_xlfn._xlws.FILTER(K58:Q58,K58:Q58&lt;&gt;""))," ",""),"")</f>
        <v/>
      </c>
      <c r="S58" s="371"/>
      <c r="T58" s="83"/>
      <c r="U58" s="371" t="s">
        <v>35</v>
      </c>
      <c r="V58" s="372"/>
      <c r="W58" s="372"/>
      <c r="X58" s="372"/>
      <c r="Y58" s="372"/>
      <c r="Z58" s="372"/>
      <c r="AA58" s="372"/>
      <c r="AB58" s="372"/>
      <c r="AC58" s="372"/>
      <c r="AD58" s="372"/>
      <c r="AE58" s="372"/>
      <c r="AF58" s="372"/>
      <c r="AG58" s="372"/>
      <c r="AH58" s="371"/>
      <c r="AI58" s="372"/>
      <c r="AJ58" s="372"/>
      <c r="AK58" s="372" t="s">
        <v>36</v>
      </c>
      <c r="AL58" s="372"/>
      <c r="AM58" s="372"/>
      <c r="AN58" s="372"/>
      <c r="AO58" s="372"/>
      <c r="AP58" s="372"/>
      <c r="AQ58" s="511"/>
      <c r="AR58" s="399" t="s">
        <v>220</v>
      </c>
      <c r="AS58" s="84" t="s">
        <v>36</v>
      </c>
      <c r="AT58" s="84" t="s">
        <v>36</v>
      </c>
      <c r="AU58" s="513"/>
      <c r="AV58" s="646"/>
      <c r="AW58" s="84"/>
      <c r="AX58" s="84"/>
      <c r="AY58" s="84"/>
      <c r="AZ58" s="84"/>
      <c r="BA58" s="84"/>
      <c r="BB58" s="515"/>
      <c r="BC58" s="400" t="s">
        <v>220</v>
      </c>
      <c r="BD58" s="84" t="s">
        <v>36</v>
      </c>
    </row>
    <row r="59" spans="1:56" x14ac:dyDescent="0.25">
      <c r="A59" s="102">
        <v>54</v>
      </c>
      <c r="B59" s="524">
        <f>'APH KIC KIA PC'!D58</f>
        <v>0</v>
      </c>
      <c r="C59" s="524" t="str">
        <f>'APH KIC KIA PC'!I58</f>
        <v>Välj…</v>
      </c>
      <c r="D59" s="525" t="str">
        <f>IF('1. Artikeldata Grund'!$E58="","",'1. Artikeldata Grund'!$E58)</f>
        <v/>
      </c>
      <c r="E59" s="526" t="str">
        <f>IF('1. Artikeldata Grund'!D58="","",'1. Artikeldata Grund'!D58)</f>
        <v/>
      </c>
      <c r="F59" s="528" t="str">
        <f>'2. Artikeldata Utökad'!H58</f>
        <v xml:space="preserve">  Välj…</v>
      </c>
      <c r="G59" s="527" t="str" cm="1">
        <f t="array" ref="G59">_xlfn.IFS('2. Artikeldata Utökad'!J58="2  KRAV","KRAV",'2. Artikeldata Utökad'!J58="3  Astma- och Allergiförbundet","Astmaochallergiforbundet",'2. Artikeldata Utökad'!J58="4  Svanen","Svanen",'2. Artikeldata Utökad'!J58="5  GOTS","GOTS",'2. Artikeldata Utökad'!J58="6  Ekologiskt Jordbruk EU Ekologisk","Ekologisktjordbruk",'2. Artikeldata Utökad'!J58="7  ECO CERT Cosmos Organic","Ecocertcosmosorganic",'2. Artikeldata Utökad'!J58="8  Bra miljöval","Bramiljoval",'2. Artikeldata Utökad'!J58="9  Fairtrade","fairtrade",'2. Artikeldata Utökad'!J58="10 Natrue Organic","Natrueorganic",'2. Artikeldata Utökad'!J58="11 UTZ Certified","UTZ",'2. Artikeldata Utökad'!J58="15 Asthma Allergy Nordic","Asthmaallergynordic",'2. Artikeldata Utökad'!J58="16 FSC","FSC",'2. Artikeldata Utökad'!J58="17 Välvald (endast vid OTC)","choosewithheart",'2. Artikeldata Utökad'!J58="18 Rainforest Alliance","Rainforestalliance",'2. Artikeldata Utökad'!J58="19 Vegan Society","Vegansociety",'2. Artikeldata Utökad'!J58="20 Certified Vegan","Certifiedvegan",'2. Artikeldata Utökad'!J58="21 I'm Vegan","Imvegan",'2. Artikeldata Utökad'!J58="22 EU Ecolabel","EUEcolabel",'2. Artikeldata Utökad'!J58="23 Soil Association Cosmos Organic","Soilassociation",'2. Artikeldata Utökad'!J58="  Välj…","",'2. Artikeldata Utökad'!J58="0  Ingen symbol","",'2. Artikeldata Utökad'!J58="24 Cosmetique Bio Cosmos Organic","Cosmetiquebio",'2. Artikeldata Utökad'!J58="25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H59" s="527" t="str" cm="1">
        <f t="array" ref="H59">_xlfn.IFS('2. Artikeldata Utökad'!K58="2  KRAV","KRAV",'2. Artikeldata Utökad'!K58="3  Astma- och Allergiförbundet","Astmaochallergiforbundet",'2. Artikeldata Utökad'!K58="4  Svanen","Svanen",'2. Artikeldata Utökad'!K58="5  GOTS","GOTS",'2. Artikeldata Utökad'!K58="6  Ekologiskt Jordbruk EU Ekologisk","Ekologisktjordbruk",'2. Artikeldata Utökad'!K58="7  ECO CERT Cosmos Organic","Ecocertcosmosorganic",'2. Artikeldata Utökad'!K58="8  Bra miljöval","Bramiljoval",'2. Artikeldata Utökad'!K58="9  Fairtrade","fairtrade",'2. Artikeldata Utökad'!K58="10 Natrue Organic","Natrueorganic",'2. Artikeldata Utökad'!K58="11 UTZ Certified","UTZ",'2. Artikeldata Utökad'!K58="15 Asthma Allergy Nordic","Asthmaallergynordic",'2. Artikeldata Utökad'!K58="16 FSC","FSC",'2. Artikeldata Utökad'!K58="17 Välvald (endast vid OTC)","choosewithheart",'2. Artikeldata Utökad'!K58="18 Rainforest Alliance","Rainforestalliance",'2. Artikeldata Utökad'!K58="19 Vegan Society","Vegansociety",'2. Artikeldata Utökad'!K58="20 Certified Vegan","Certifiedvegan",'2. Artikeldata Utökad'!K58="21 I'm Vegan","Imvegan",'2. Artikeldata Utökad'!K58="22 EU Ecolabel","EUEcolabel",'2. Artikeldata Utökad'!K58="23 Soil Association Cosmos Organic","Soilassociation",'2. Artikeldata Utökad'!K58="  Välj…","",'2. Artikeldata Utökad'!K58="0  Ingen symbol","",'2. Artikeldata Utökad'!K58="24 Cosmetique Bio Cosmos Organic","Cosmetiquebio",'2. Artikeldata Utökad'!K58="25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I59" s="527" t="str" cm="1">
        <f t="array" ref="I59">_xlfn.IFS('2. Artikeldata Utökad'!L58="2  KRAV","KRAV",'2. Artikeldata Utökad'!L58="3  Astma- och Allergiförbundet","Astmaochallergiforbundet",'2. Artikeldata Utökad'!L58="4  Svanen","Svanen",'2. Artikeldata Utökad'!L58="5  GOTS","GOTS",'2. Artikeldata Utökad'!L58="6  Ekologiskt Jordbruk EU Ekologisk","Ekologisktjordbruk",'2. Artikeldata Utökad'!L58="7  ECO CERT Cosmos Organic","Ecocertcosmosorganic",'2. Artikeldata Utökad'!L58="8  Bra miljöval","Bramiljoval",'2. Artikeldata Utökad'!L58="9  Fairtrade","fairtrade",'2. Artikeldata Utökad'!L58="10 Natrue Organic","Natrueorganic",'2. Artikeldata Utökad'!L58="11 UTZ Certified","UTZ",'2. Artikeldata Utökad'!L58="15 Asthma Allergy Nordic","Asthmaallergynordic",'2. Artikeldata Utökad'!L58="16 FSC","FSC",'2. Artikeldata Utökad'!L58="17 Välvald (endast vid OTC)","choosewithheart",'2. Artikeldata Utökad'!L58="18 Rainforest Alliance","Rainforestalliance",'2. Artikeldata Utökad'!L58="19 Vegan Society","Vegansociety",'2. Artikeldata Utökad'!L58="20 Certified Vegan","Certifiedvegan",'2. Artikeldata Utökad'!L58="21 I'm Vegan","Imvegan",'2. Artikeldata Utökad'!L58="22 EU Ecolabel","EUEcolabel",'2. Artikeldata Utökad'!L58="23 Soil Association Cosmos Organic","Soilassociation",'2. Artikeldata Utökad'!L58="  Välj…","",'2. Artikeldata Utökad'!L58="0  Ingen symbol","",'2. Artikeldata Utökad'!L58="24 Cosmetique Bio Cosmos Organic","Cosmetiquebio",'2. Artikeldata Utökad'!L58="25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J59" s="527" t="str" cm="1">
        <f t="array" ref="J59">IFERROR(SUBSTITUTE(_xlfn.ARRAYTOTEXT(_xlfn._xlws.FILTER(G59:I59,G59:I59&lt;&gt;""))," ",""),"")</f>
        <v/>
      </c>
      <c r="K59" s="527" t="str">
        <f>IF('2. Artikeldata Utökad'!M58="Ja","Nordisk","")</f>
        <v/>
      </c>
      <c r="L59" s="527" t="str">
        <f>IF('2. Artikeldata Utökad'!N58="Ja","Miljoforpackad","")</f>
        <v/>
      </c>
      <c r="M59" s="527" t="str">
        <f t="shared" si="1"/>
        <v/>
      </c>
      <c r="N59" s="527" t="str">
        <f t="shared" si="5"/>
        <v/>
      </c>
      <c r="O59" s="527" t="str">
        <f t="shared" si="2"/>
        <v/>
      </c>
      <c r="P59" s="527" t="str">
        <f t="shared" si="3"/>
        <v/>
      </c>
      <c r="Q59" s="527" t="str">
        <f t="shared" si="4"/>
        <v/>
      </c>
      <c r="R59" s="527" t="str" cm="1">
        <f t="array" ref="R59">IFERROR(SUBSTITUTE(_xlfn.ARRAYTOTEXT(_xlfn._xlws.FILTER(K59:Q59,K59:Q59&lt;&gt;""))," ",""),"")</f>
        <v/>
      </c>
      <c r="S59" s="371"/>
      <c r="T59" s="83"/>
      <c r="U59" s="371" t="s">
        <v>35</v>
      </c>
      <c r="V59" s="372"/>
      <c r="W59" s="372"/>
      <c r="X59" s="372"/>
      <c r="Y59" s="372"/>
      <c r="Z59" s="372"/>
      <c r="AA59" s="372"/>
      <c r="AB59" s="372"/>
      <c r="AC59" s="372"/>
      <c r="AD59" s="372"/>
      <c r="AE59" s="372"/>
      <c r="AF59" s="372"/>
      <c r="AG59" s="372"/>
      <c r="AH59" s="371"/>
      <c r="AI59" s="372"/>
      <c r="AJ59" s="372"/>
      <c r="AK59" s="372" t="s">
        <v>36</v>
      </c>
      <c r="AL59" s="372"/>
      <c r="AM59" s="372"/>
      <c r="AN59" s="372"/>
      <c r="AO59" s="372"/>
      <c r="AP59" s="372"/>
      <c r="AQ59" s="511"/>
      <c r="AR59" s="399" t="s">
        <v>220</v>
      </c>
      <c r="AS59" s="84" t="s">
        <v>36</v>
      </c>
      <c r="AT59" s="84" t="s">
        <v>36</v>
      </c>
      <c r="AU59" s="513"/>
      <c r="AV59" s="646"/>
      <c r="AW59" s="84"/>
      <c r="AX59" s="84"/>
      <c r="AY59" s="84"/>
      <c r="AZ59" s="84"/>
      <c r="BA59" s="84"/>
      <c r="BB59" s="515"/>
      <c r="BC59" s="400" t="s">
        <v>220</v>
      </c>
      <c r="BD59" s="84" t="s">
        <v>36</v>
      </c>
    </row>
    <row r="60" spans="1:56" x14ac:dyDescent="0.25">
      <c r="A60" s="102">
        <v>55</v>
      </c>
      <c r="B60" s="524">
        <f>'APH KIC KIA PC'!D59</f>
        <v>0</v>
      </c>
      <c r="C60" s="524" t="str">
        <f>'APH KIC KIA PC'!I59</f>
        <v>Välj…</v>
      </c>
      <c r="D60" s="525" t="str">
        <f>IF('1. Artikeldata Grund'!$E59="","",'1. Artikeldata Grund'!$E59)</f>
        <v/>
      </c>
      <c r="E60" s="526" t="str">
        <f>IF('1. Artikeldata Grund'!D59="","",'1. Artikeldata Grund'!D59)</f>
        <v/>
      </c>
      <c r="F60" s="528" t="str">
        <f>'2. Artikeldata Utökad'!H59</f>
        <v xml:space="preserve">  Välj…</v>
      </c>
      <c r="G60" s="527" t="str" cm="1">
        <f t="array" ref="G60">_xlfn.IFS('2. Artikeldata Utökad'!J59="2  KRAV","KRAV",'2. Artikeldata Utökad'!J59="3  Astma- och Allergiförbundet","Astmaochallergiforbundet",'2. Artikeldata Utökad'!J59="4  Svanen","Svanen",'2. Artikeldata Utökad'!J59="5  GOTS","GOTS",'2. Artikeldata Utökad'!J59="6  Ekologiskt Jordbruk EU Ekologisk","Ekologisktjordbruk",'2. Artikeldata Utökad'!J59="7  ECO CERT Cosmos Organic","Ecocertcosmosorganic",'2. Artikeldata Utökad'!J59="8  Bra miljöval","Bramiljoval",'2. Artikeldata Utökad'!J59="9  Fairtrade","fairtrade",'2. Artikeldata Utökad'!J59="10 Natrue Organic","Natrueorganic",'2. Artikeldata Utökad'!J59="11 UTZ Certified","UTZ",'2. Artikeldata Utökad'!J59="15 Asthma Allergy Nordic","Asthmaallergynordic",'2. Artikeldata Utökad'!J59="16 FSC","FSC",'2. Artikeldata Utökad'!J59="17 Välvald (endast vid OTC)","choosewithheart",'2. Artikeldata Utökad'!J59="18 Rainforest Alliance","Rainforestalliance",'2. Artikeldata Utökad'!J59="19 Vegan Society","Vegansociety",'2. Artikeldata Utökad'!J59="20 Certified Vegan","Certifiedvegan",'2. Artikeldata Utökad'!J59="21 I'm Vegan","Imvegan",'2. Artikeldata Utökad'!J59="22 EU Ecolabel","EUEcolabel",'2. Artikeldata Utökad'!J59="23 Soil Association Cosmos Organic","Soilassociation",'2. Artikeldata Utökad'!J59="  Välj…","",'2. Artikeldata Utökad'!J59="0  Ingen symbol","",'2. Artikeldata Utökad'!J59="24 Cosmetique Bio Cosmos Organic","Cosmetiquebio",'2. Artikeldata Utökad'!J59="25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H60" s="527" t="str" cm="1">
        <f t="array" ref="H60">_xlfn.IFS('2. Artikeldata Utökad'!K59="2  KRAV","KRAV",'2. Artikeldata Utökad'!K59="3  Astma- och Allergiförbundet","Astmaochallergiforbundet",'2. Artikeldata Utökad'!K59="4  Svanen","Svanen",'2. Artikeldata Utökad'!K59="5  GOTS","GOTS",'2. Artikeldata Utökad'!K59="6  Ekologiskt Jordbruk EU Ekologisk","Ekologisktjordbruk",'2. Artikeldata Utökad'!K59="7  ECO CERT Cosmos Organic","Ecocertcosmosorganic",'2. Artikeldata Utökad'!K59="8  Bra miljöval","Bramiljoval",'2. Artikeldata Utökad'!K59="9  Fairtrade","fairtrade",'2. Artikeldata Utökad'!K59="10 Natrue Organic","Natrueorganic",'2. Artikeldata Utökad'!K59="11 UTZ Certified","UTZ",'2. Artikeldata Utökad'!K59="15 Asthma Allergy Nordic","Asthmaallergynordic",'2. Artikeldata Utökad'!K59="16 FSC","FSC",'2. Artikeldata Utökad'!K59="17 Välvald (endast vid OTC)","choosewithheart",'2. Artikeldata Utökad'!K59="18 Rainforest Alliance","Rainforestalliance",'2. Artikeldata Utökad'!K59="19 Vegan Society","Vegansociety",'2. Artikeldata Utökad'!K59="20 Certified Vegan","Certifiedvegan",'2. Artikeldata Utökad'!K59="21 I'm Vegan","Imvegan",'2. Artikeldata Utökad'!K59="22 EU Ecolabel","EUEcolabel",'2. Artikeldata Utökad'!K59="23 Soil Association Cosmos Organic","Soilassociation",'2. Artikeldata Utökad'!K59="  Välj…","",'2. Artikeldata Utökad'!K59="0  Ingen symbol","",'2. Artikeldata Utökad'!K59="24 Cosmetique Bio Cosmos Organic","Cosmetiquebio",'2. Artikeldata Utökad'!K59="25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I60" s="527" t="str" cm="1">
        <f t="array" ref="I60">_xlfn.IFS('2. Artikeldata Utökad'!L59="2  KRAV","KRAV",'2. Artikeldata Utökad'!L59="3  Astma- och Allergiförbundet","Astmaochallergiforbundet",'2. Artikeldata Utökad'!L59="4  Svanen","Svanen",'2. Artikeldata Utökad'!L59="5  GOTS","GOTS",'2. Artikeldata Utökad'!L59="6  Ekologiskt Jordbruk EU Ekologisk","Ekologisktjordbruk",'2. Artikeldata Utökad'!L59="7  ECO CERT Cosmos Organic","Ecocertcosmosorganic",'2. Artikeldata Utökad'!L59="8  Bra miljöval","Bramiljoval",'2. Artikeldata Utökad'!L59="9  Fairtrade","fairtrade",'2. Artikeldata Utökad'!L59="10 Natrue Organic","Natrueorganic",'2. Artikeldata Utökad'!L59="11 UTZ Certified","UTZ",'2. Artikeldata Utökad'!L59="15 Asthma Allergy Nordic","Asthmaallergynordic",'2. Artikeldata Utökad'!L59="16 FSC","FSC",'2. Artikeldata Utökad'!L59="17 Välvald (endast vid OTC)","choosewithheart",'2. Artikeldata Utökad'!L59="18 Rainforest Alliance","Rainforestalliance",'2. Artikeldata Utökad'!L59="19 Vegan Society","Vegansociety",'2. Artikeldata Utökad'!L59="20 Certified Vegan","Certifiedvegan",'2. Artikeldata Utökad'!L59="21 I'm Vegan","Imvegan",'2. Artikeldata Utökad'!L59="22 EU Ecolabel","EUEcolabel",'2. Artikeldata Utökad'!L59="23 Soil Association Cosmos Organic","Soilassociation",'2. Artikeldata Utökad'!L59="  Välj…","",'2. Artikeldata Utökad'!L59="0  Ingen symbol","",'2. Artikeldata Utökad'!L59="24 Cosmetique Bio Cosmos Organic","Cosmetiquebio",'2. Artikeldata Utökad'!L59="25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J60" s="527" t="str" cm="1">
        <f t="array" ref="J60">IFERROR(SUBSTITUTE(_xlfn.ARRAYTOTEXT(_xlfn._xlws.FILTER(G60:I60,G60:I60&lt;&gt;""))," ",""),"")</f>
        <v/>
      </c>
      <c r="K60" s="527" t="str">
        <f>IF('2. Artikeldata Utökad'!M59="Ja","Nordisk","")</f>
        <v/>
      </c>
      <c r="L60" s="527" t="str">
        <f>IF('2. Artikeldata Utökad'!N59="Ja","Miljoforpackad","")</f>
        <v/>
      </c>
      <c r="M60" s="527" t="str">
        <f t="shared" si="1"/>
        <v/>
      </c>
      <c r="N60" s="527" t="str">
        <f t="shared" si="5"/>
        <v/>
      </c>
      <c r="O60" s="527" t="str">
        <f t="shared" si="2"/>
        <v/>
      </c>
      <c r="P60" s="527" t="str">
        <f t="shared" si="3"/>
        <v/>
      </c>
      <c r="Q60" s="527" t="str">
        <f t="shared" si="4"/>
        <v/>
      </c>
      <c r="R60" s="527" t="str" cm="1">
        <f t="array" ref="R60">IFERROR(SUBSTITUTE(_xlfn.ARRAYTOTEXT(_xlfn._xlws.FILTER(K60:Q60,K60:Q60&lt;&gt;""))," ",""),"")</f>
        <v/>
      </c>
      <c r="S60" s="371"/>
      <c r="T60" s="83"/>
      <c r="U60" s="371" t="s">
        <v>35</v>
      </c>
      <c r="V60" s="372"/>
      <c r="W60" s="372"/>
      <c r="X60" s="372"/>
      <c r="Y60" s="372"/>
      <c r="Z60" s="372"/>
      <c r="AA60" s="372"/>
      <c r="AB60" s="372"/>
      <c r="AC60" s="372"/>
      <c r="AD60" s="372"/>
      <c r="AE60" s="372"/>
      <c r="AF60" s="372"/>
      <c r="AG60" s="372"/>
      <c r="AH60" s="371"/>
      <c r="AI60" s="372"/>
      <c r="AJ60" s="372"/>
      <c r="AK60" s="372" t="s">
        <v>36</v>
      </c>
      <c r="AL60" s="372"/>
      <c r="AM60" s="372"/>
      <c r="AN60" s="372"/>
      <c r="AO60" s="372"/>
      <c r="AP60" s="372"/>
      <c r="AQ60" s="511"/>
      <c r="AR60" s="399" t="s">
        <v>220</v>
      </c>
      <c r="AS60" s="84" t="s">
        <v>36</v>
      </c>
      <c r="AT60" s="84" t="s">
        <v>36</v>
      </c>
      <c r="AU60" s="513"/>
      <c r="AV60" s="646"/>
      <c r="AW60" s="84"/>
      <c r="AX60" s="84"/>
      <c r="AY60" s="84"/>
      <c r="AZ60" s="84"/>
      <c r="BA60" s="84"/>
      <c r="BB60" s="515"/>
      <c r="BC60" s="400" t="s">
        <v>220</v>
      </c>
      <c r="BD60" s="84" t="s">
        <v>36</v>
      </c>
    </row>
    <row r="61" spans="1:56" x14ac:dyDescent="0.25">
      <c r="A61" s="102">
        <v>56</v>
      </c>
      <c r="B61" s="524">
        <f>'APH KIC KIA PC'!D60</f>
        <v>0</v>
      </c>
      <c r="C61" s="524" t="str">
        <f>'APH KIC KIA PC'!I60</f>
        <v>Välj…</v>
      </c>
      <c r="D61" s="525" t="str">
        <f>IF('1. Artikeldata Grund'!$E60="","",'1. Artikeldata Grund'!$E60)</f>
        <v/>
      </c>
      <c r="E61" s="526" t="str">
        <f>IF('1. Artikeldata Grund'!D60="","",'1. Artikeldata Grund'!D60)</f>
        <v/>
      </c>
      <c r="F61" s="528" t="str">
        <f>'2. Artikeldata Utökad'!H60</f>
        <v xml:space="preserve">  Välj…</v>
      </c>
      <c r="G61" s="527" t="str" cm="1">
        <f t="array" ref="G61">_xlfn.IFS('2. Artikeldata Utökad'!J60="2  KRAV","KRAV",'2. Artikeldata Utökad'!J60="3  Astma- och Allergiförbundet","Astmaochallergiforbundet",'2. Artikeldata Utökad'!J60="4  Svanen","Svanen",'2. Artikeldata Utökad'!J60="5  GOTS","GOTS",'2. Artikeldata Utökad'!J60="6  Ekologiskt Jordbruk EU Ekologisk","Ekologisktjordbruk",'2. Artikeldata Utökad'!J60="7  ECO CERT Cosmos Organic","Ecocertcosmosorganic",'2. Artikeldata Utökad'!J60="8  Bra miljöval","Bramiljoval",'2. Artikeldata Utökad'!J60="9  Fairtrade","fairtrade",'2. Artikeldata Utökad'!J60="10 Natrue Organic","Natrueorganic",'2. Artikeldata Utökad'!J60="11 UTZ Certified","UTZ",'2. Artikeldata Utökad'!J60="15 Asthma Allergy Nordic","Asthmaallergynordic",'2. Artikeldata Utökad'!J60="16 FSC","FSC",'2. Artikeldata Utökad'!J60="17 Välvald (endast vid OTC)","choosewithheart",'2. Artikeldata Utökad'!J60="18 Rainforest Alliance","Rainforestalliance",'2. Artikeldata Utökad'!J60="19 Vegan Society","Vegansociety",'2. Artikeldata Utökad'!J60="20 Certified Vegan","Certifiedvegan",'2. Artikeldata Utökad'!J60="21 I'm Vegan","Imvegan",'2. Artikeldata Utökad'!J60="22 EU Ecolabel","EUEcolabel",'2. Artikeldata Utökad'!J60="23 Soil Association Cosmos Organic","Soilassociation",'2. Artikeldata Utökad'!J60="  Välj…","",'2. Artikeldata Utökad'!J60="0  Ingen symbol","",'2. Artikeldata Utökad'!J60="24 Cosmetique Bio Cosmos Organic","Cosmetiquebio",'2. Artikeldata Utökad'!J60="25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H61" s="527" t="str" cm="1">
        <f t="array" ref="H61">_xlfn.IFS('2. Artikeldata Utökad'!K60="2  KRAV","KRAV",'2. Artikeldata Utökad'!K60="3  Astma- och Allergiförbundet","Astmaochallergiforbundet",'2. Artikeldata Utökad'!K60="4  Svanen","Svanen",'2. Artikeldata Utökad'!K60="5  GOTS","GOTS",'2. Artikeldata Utökad'!K60="6  Ekologiskt Jordbruk EU Ekologisk","Ekologisktjordbruk",'2. Artikeldata Utökad'!K60="7  ECO CERT Cosmos Organic","Ecocertcosmosorganic",'2. Artikeldata Utökad'!K60="8  Bra miljöval","Bramiljoval",'2. Artikeldata Utökad'!K60="9  Fairtrade","fairtrade",'2. Artikeldata Utökad'!K60="10 Natrue Organic","Natrueorganic",'2. Artikeldata Utökad'!K60="11 UTZ Certified","UTZ",'2. Artikeldata Utökad'!K60="15 Asthma Allergy Nordic","Asthmaallergynordic",'2. Artikeldata Utökad'!K60="16 FSC","FSC",'2. Artikeldata Utökad'!K60="17 Välvald (endast vid OTC)","choosewithheart",'2. Artikeldata Utökad'!K60="18 Rainforest Alliance","Rainforestalliance",'2. Artikeldata Utökad'!K60="19 Vegan Society","Vegansociety",'2. Artikeldata Utökad'!K60="20 Certified Vegan","Certifiedvegan",'2. Artikeldata Utökad'!K60="21 I'm Vegan","Imvegan",'2. Artikeldata Utökad'!K60="22 EU Ecolabel","EUEcolabel",'2. Artikeldata Utökad'!K60="23 Soil Association Cosmos Organic","Soilassociation",'2. Artikeldata Utökad'!K60="  Välj…","",'2. Artikeldata Utökad'!K60="0  Ingen symbol","",'2. Artikeldata Utökad'!K60="24 Cosmetique Bio Cosmos Organic","Cosmetiquebio",'2. Artikeldata Utökad'!K60="25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I61" s="527" t="str" cm="1">
        <f t="array" ref="I61">_xlfn.IFS('2. Artikeldata Utökad'!L60="2  KRAV","KRAV",'2. Artikeldata Utökad'!L60="3  Astma- och Allergiförbundet","Astmaochallergiforbundet",'2. Artikeldata Utökad'!L60="4  Svanen","Svanen",'2. Artikeldata Utökad'!L60="5  GOTS","GOTS",'2. Artikeldata Utökad'!L60="6  Ekologiskt Jordbruk EU Ekologisk","Ekologisktjordbruk",'2. Artikeldata Utökad'!L60="7  ECO CERT Cosmos Organic","Ecocertcosmosorganic",'2. Artikeldata Utökad'!L60="8  Bra miljöval","Bramiljoval",'2. Artikeldata Utökad'!L60="9  Fairtrade","fairtrade",'2. Artikeldata Utökad'!L60="10 Natrue Organic","Natrueorganic",'2. Artikeldata Utökad'!L60="11 UTZ Certified","UTZ",'2. Artikeldata Utökad'!L60="15 Asthma Allergy Nordic","Asthmaallergynordic",'2. Artikeldata Utökad'!L60="16 FSC","FSC",'2. Artikeldata Utökad'!L60="17 Välvald (endast vid OTC)","choosewithheart",'2. Artikeldata Utökad'!L60="18 Rainforest Alliance","Rainforestalliance",'2. Artikeldata Utökad'!L60="19 Vegan Society","Vegansociety",'2. Artikeldata Utökad'!L60="20 Certified Vegan","Certifiedvegan",'2. Artikeldata Utökad'!L60="21 I'm Vegan","Imvegan",'2. Artikeldata Utökad'!L60="22 EU Ecolabel","EUEcolabel",'2. Artikeldata Utökad'!L60="23 Soil Association Cosmos Organic","Soilassociation",'2. Artikeldata Utökad'!L60="  Välj…","",'2. Artikeldata Utökad'!L60="0  Ingen symbol","",'2. Artikeldata Utökad'!L60="24 Cosmetique Bio Cosmos Organic","Cosmetiquebio",'2. Artikeldata Utökad'!L60="25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J61" s="527" t="str" cm="1">
        <f t="array" ref="J61">IFERROR(SUBSTITUTE(_xlfn.ARRAYTOTEXT(_xlfn._xlws.FILTER(G61:I61,G61:I61&lt;&gt;""))," ",""),"")</f>
        <v/>
      </c>
      <c r="K61" s="527" t="str">
        <f>IF('2. Artikeldata Utökad'!M60="Ja","Nordisk","")</f>
        <v/>
      </c>
      <c r="L61" s="527" t="str">
        <f>IF('2. Artikeldata Utökad'!N60="Ja","Miljoforpackad","")</f>
        <v/>
      </c>
      <c r="M61" s="527" t="str">
        <f t="shared" si="1"/>
        <v/>
      </c>
      <c r="N61" s="527" t="str">
        <f t="shared" si="5"/>
        <v/>
      </c>
      <c r="O61" s="527" t="str">
        <f t="shared" si="2"/>
        <v/>
      </c>
      <c r="P61" s="527" t="str">
        <f t="shared" si="3"/>
        <v/>
      </c>
      <c r="Q61" s="527" t="str">
        <f t="shared" si="4"/>
        <v/>
      </c>
      <c r="R61" s="527" t="str" cm="1">
        <f t="array" ref="R61">IFERROR(SUBSTITUTE(_xlfn.ARRAYTOTEXT(_xlfn._xlws.FILTER(K61:Q61,K61:Q61&lt;&gt;""))," ",""),"")</f>
        <v/>
      </c>
      <c r="S61" s="371"/>
      <c r="T61" s="83"/>
      <c r="U61" s="371" t="s">
        <v>35</v>
      </c>
      <c r="V61" s="372"/>
      <c r="W61" s="372"/>
      <c r="X61" s="372"/>
      <c r="Y61" s="372"/>
      <c r="Z61" s="372"/>
      <c r="AA61" s="372"/>
      <c r="AB61" s="372"/>
      <c r="AC61" s="372"/>
      <c r="AD61" s="372"/>
      <c r="AE61" s="372"/>
      <c r="AF61" s="372"/>
      <c r="AG61" s="372"/>
      <c r="AH61" s="371"/>
      <c r="AI61" s="372"/>
      <c r="AJ61" s="372"/>
      <c r="AK61" s="372" t="s">
        <v>36</v>
      </c>
      <c r="AL61" s="372"/>
      <c r="AM61" s="372"/>
      <c r="AN61" s="372"/>
      <c r="AO61" s="372"/>
      <c r="AP61" s="372"/>
      <c r="AQ61" s="511"/>
      <c r="AR61" s="399" t="s">
        <v>220</v>
      </c>
      <c r="AS61" s="84" t="s">
        <v>36</v>
      </c>
      <c r="AT61" s="84" t="s">
        <v>36</v>
      </c>
      <c r="AU61" s="513"/>
      <c r="AV61" s="646"/>
      <c r="AW61" s="84"/>
      <c r="AX61" s="84"/>
      <c r="AY61" s="84"/>
      <c r="AZ61" s="84"/>
      <c r="BA61" s="84"/>
      <c r="BB61" s="515"/>
      <c r="BC61" s="400" t="s">
        <v>220</v>
      </c>
      <c r="BD61" s="84" t="s">
        <v>36</v>
      </c>
    </row>
    <row r="62" spans="1:56" x14ac:dyDescent="0.25">
      <c r="A62" s="102">
        <v>57</v>
      </c>
      <c r="B62" s="524">
        <f>'APH KIC KIA PC'!D61</f>
        <v>0</v>
      </c>
      <c r="C62" s="524" t="str">
        <f>'APH KIC KIA PC'!I61</f>
        <v>Välj…</v>
      </c>
      <c r="D62" s="525" t="str">
        <f>IF('1. Artikeldata Grund'!$E61="","",'1. Artikeldata Grund'!$E61)</f>
        <v/>
      </c>
      <c r="E62" s="526" t="str">
        <f>IF('1. Artikeldata Grund'!D61="","",'1. Artikeldata Grund'!D61)</f>
        <v/>
      </c>
      <c r="F62" s="528" t="str">
        <f>'2. Artikeldata Utökad'!H61</f>
        <v xml:space="preserve">  Välj…</v>
      </c>
      <c r="G62" s="527" t="str" cm="1">
        <f t="array" ref="G62">_xlfn.IFS('2. Artikeldata Utökad'!J61="2  KRAV","KRAV",'2. Artikeldata Utökad'!J61="3  Astma- och Allergiförbundet","Astmaochallergiforbundet",'2. Artikeldata Utökad'!J61="4  Svanen","Svanen",'2. Artikeldata Utökad'!J61="5  GOTS","GOTS",'2. Artikeldata Utökad'!J61="6  Ekologiskt Jordbruk EU Ekologisk","Ekologisktjordbruk",'2. Artikeldata Utökad'!J61="7  ECO CERT Cosmos Organic","Ecocertcosmosorganic",'2. Artikeldata Utökad'!J61="8  Bra miljöval","Bramiljoval",'2. Artikeldata Utökad'!J61="9  Fairtrade","fairtrade",'2. Artikeldata Utökad'!J61="10 Natrue Organic","Natrueorganic",'2. Artikeldata Utökad'!J61="11 UTZ Certified","UTZ",'2. Artikeldata Utökad'!J61="15 Asthma Allergy Nordic","Asthmaallergynordic",'2. Artikeldata Utökad'!J61="16 FSC","FSC",'2. Artikeldata Utökad'!J61="17 Välvald (endast vid OTC)","choosewithheart",'2. Artikeldata Utökad'!J61="18 Rainforest Alliance","Rainforestalliance",'2. Artikeldata Utökad'!J61="19 Vegan Society","Vegansociety",'2. Artikeldata Utökad'!J61="20 Certified Vegan","Certifiedvegan",'2. Artikeldata Utökad'!J61="21 I'm Vegan","Imvegan",'2. Artikeldata Utökad'!J61="22 EU Ecolabel","EUEcolabel",'2. Artikeldata Utökad'!J61="23 Soil Association Cosmos Organic","Soilassociation",'2. Artikeldata Utökad'!J61="  Välj…","",'2. Artikeldata Utökad'!J61="0  Ingen symbol","",'2. Artikeldata Utökad'!J61="24 Cosmetique Bio Cosmos Organic","Cosmetiquebio",'2. Artikeldata Utökad'!J61="25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H62" s="527" t="str" cm="1">
        <f t="array" ref="H62">_xlfn.IFS('2. Artikeldata Utökad'!K61="2  KRAV","KRAV",'2. Artikeldata Utökad'!K61="3  Astma- och Allergiförbundet","Astmaochallergiforbundet",'2. Artikeldata Utökad'!K61="4  Svanen","Svanen",'2. Artikeldata Utökad'!K61="5  GOTS","GOTS",'2. Artikeldata Utökad'!K61="6  Ekologiskt Jordbruk EU Ekologisk","Ekologisktjordbruk",'2. Artikeldata Utökad'!K61="7  ECO CERT Cosmos Organic","Ecocertcosmosorganic",'2. Artikeldata Utökad'!K61="8  Bra miljöval","Bramiljoval",'2. Artikeldata Utökad'!K61="9  Fairtrade","fairtrade",'2. Artikeldata Utökad'!K61="10 Natrue Organic","Natrueorganic",'2. Artikeldata Utökad'!K61="11 UTZ Certified","UTZ",'2. Artikeldata Utökad'!K61="15 Asthma Allergy Nordic","Asthmaallergynordic",'2. Artikeldata Utökad'!K61="16 FSC","FSC",'2. Artikeldata Utökad'!K61="17 Välvald (endast vid OTC)","choosewithheart",'2. Artikeldata Utökad'!K61="18 Rainforest Alliance","Rainforestalliance",'2. Artikeldata Utökad'!K61="19 Vegan Society","Vegansociety",'2. Artikeldata Utökad'!K61="20 Certified Vegan","Certifiedvegan",'2. Artikeldata Utökad'!K61="21 I'm Vegan","Imvegan",'2. Artikeldata Utökad'!K61="22 EU Ecolabel","EUEcolabel",'2. Artikeldata Utökad'!K61="23 Soil Association Cosmos Organic","Soilassociation",'2. Artikeldata Utökad'!K61="  Välj…","",'2. Artikeldata Utökad'!K61="0  Ingen symbol","",'2. Artikeldata Utökad'!K61="24 Cosmetique Bio Cosmos Organic","Cosmetiquebio",'2. Artikeldata Utökad'!K61="25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I62" s="527" t="str" cm="1">
        <f t="array" ref="I62">_xlfn.IFS('2. Artikeldata Utökad'!L61="2  KRAV","KRAV",'2. Artikeldata Utökad'!L61="3  Astma- och Allergiförbundet","Astmaochallergiforbundet",'2. Artikeldata Utökad'!L61="4  Svanen","Svanen",'2. Artikeldata Utökad'!L61="5  GOTS","GOTS",'2. Artikeldata Utökad'!L61="6  Ekologiskt Jordbruk EU Ekologisk","Ekologisktjordbruk",'2. Artikeldata Utökad'!L61="7  ECO CERT Cosmos Organic","Ecocertcosmosorganic",'2. Artikeldata Utökad'!L61="8  Bra miljöval","Bramiljoval",'2. Artikeldata Utökad'!L61="9  Fairtrade","fairtrade",'2. Artikeldata Utökad'!L61="10 Natrue Organic","Natrueorganic",'2. Artikeldata Utökad'!L61="11 UTZ Certified","UTZ",'2. Artikeldata Utökad'!L61="15 Asthma Allergy Nordic","Asthmaallergynordic",'2. Artikeldata Utökad'!L61="16 FSC","FSC",'2. Artikeldata Utökad'!L61="17 Välvald (endast vid OTC)","choosewithheart",'2. Artikeldata Utökad'!L61="18 Rainforest Alliance","Rainforestalliance",'2. Artikeldata Utökad'!L61="19 Vegan Society","Vegansociety",'2. Artikeldata Utökad'!L61="20 Certified Vegan","Certifiedvegan",'2. Artikeldata Utökad'!L61="21 I'm Vegan","Imvegan",'2. Artikeldata Utökad'!L61="22 EU Ecolabel","EUEcolabel",'2. Artikeldata Utökad'!L61="23 Soil Association Cosmos Organic","Soilassociation",'2. Artikeldata Utökad'!L61="  Välj…","",'2. Artikeldata Utökad'!L61="0  Ingen symbol","",'2. Artikeldata Utökad'!L61="24 Cosmetique Bio Cosmos Organic","Cosmetiquebio",'2. Artikeldata Utökad'!L61="25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J62" s="527" t="str" cm="1">
        <f t="array" ref="J62">IFERROR(SUBSTITUTE(_xlfn.ARRAYTOTEXT(_xlfn._xlws.FILTER(G62:I62,G62:I62&lt;&gt;""))," ",""),"")</f>
        <v/>
      </c>
      <c r="K62" s="527" t="str">
        <f>IF('2. Artikeldata Utökad'!M61="Ja","Nordisk","")</f>
        <v/>
      </c>
      <c r="L62" s="527" t="str">
        <f>IF('2. Artikeldata Utökad'!N61="Ja","Miljoforpackad","")</f>
        <v/>
      </c>
      <c r="M62" s="527" t="str">
        <f t="shared" si="1"/>
        <v/>
      </c>
      <c r="N62" s="527" t="str">
        <f t="shared" si="5"/>
        <v/>
      </c>
      <c r="O62" s="527" t="str">
        <f t="shared" si="2"/>
        <v/>
      </c>
      <c r="P62" s="527" t="str">
        <f t="shared" si="3"/>
        <v/>
      </c>
      <c r="Q62" s="527" t="str">
        <f t="shared" si="4"/>
        <v/>
      </c>
      <c r="R62" s="527" t="str" cm="1">
        <f t="array" ref="R62">IFERROR(SUBSTITUTE(_xlfn.ARRAYTOTEXT(_xlfn._xlws.FILTER(K62:Q62,K62:Q62&lt;&gt;""))," ",""),"")</f>
        <v/>
      </c>
      <c r="S62" s="371"/>
      <c r="T62" s="83"/>
      <c r="U62" s="371" t="s">
        <v>35</v>
      </c>
      <c r="V62" s="372"/>
      <c r="W62" s="372"/>
      <c r="X62" s="372"/>
      <c r="Y62" s="372"/>
      <c r="Z62" s="372"/>
      <c r="AA62" s="372"/>
      <c r="AB62" s="372"/>
      <c r="AC62" s="372"/>
      <c r="AD62" s="372"/>
      <c r="AE62" s="372"/>
      <c r="AF62" s="372"/>
      <c r="AG62" s="372"/>
      <c r="AH62" s="371"/>
      <c r="AI62" s="372"/>
      <c r="AJ62" s="372"/>
      <c r="AK62" s="372" t="s">
        <v>36</v>
      </c>
      <c r="AL62" s="372"/>
      <c r="AM62" s="372"/>
      <c r="AN62" s="372"/>
      <c r="AO62" s="372"/>
      <c r="AP62" s="372"/>
      <c r="AQ62" s="511"/>
      <c r="AR62" s="399" t="s">
        <v>220</v>
      </c>
      <c r="AS62" s="84" t="s">
        <v>36</v>
      </c>
      <c r="AT62" s="84" t="s">
        <v>36</v>
      </c>
      <c r="AU62" s="513"/>
      <c r="AV62" s="646"/>
      <c r="AW62" s="84"/>
      <c r="AX62" s="84"/>
      <c r="AY62" s="84"/>
      <c r="AZ62" s="84"/>
      <c r="BA62" s="84"/>
      <c r="BB62" s="515"/>
      <c r="BC62" s="400" t="s">
        <v>220</v>
      </c>
      <c r="BD62" s="84" t="s">
        <v>36</v>
      </c>
    </row>
    <row r="63" spans="1:56" x14ac:dyDescent="0.25">
      <c r="A63" s="102">
        <v>58</v>
      </c>
      <c r="B63" s="524">
        <f>'APH KIC KIA PC'!D62</f>
        <v>0</v>
      </c>
      <c r="C63" s="524" t="str">
        <f>'APH KIC KIA PC'!I62</f>
        <v>Välj…</v>
      </c>
      <c r="D63" s="525" t="str">
        <f>IF('1. Artikeldata Grund'!$E62="","",'1. Artikeldata Grund'!$E62)</f>
        <v/>
      </c>
      <c r="E63" s="526" t="str">
        <f>IF('1. Artikeldata Grund'!D62="","",'1. Artikeldata Grund'!D62)</f>
        <v/>
      </c>
      <c r="F63" s="528" t="str">
        <f>'2. Artikeldata Utökad'!H62</f>
        <v xml:space="preserve">  Välj…</v>
      </c>
      <c r="G63" s="527" t="str" cm="1">
        <f t="array" ref="G63">_xlfn.IFS('2. Artikeldata Utökad'!J62="2  KRAV","KRAV",'2. Artikeldata Utökad'!J62="3  Astma- och Allergiförbundet","Astmaochallergiforbundet",'2. Artikeldata Utökad'!J62="4  Svanen","Svanen",'2. Artikeldata Utökad'!J62="5  GOTS","GOTS",'2. Artikeldata Utökad'!J62="6  Ekologiskt Jordbruk EU Ekologisk","Ekologisktjordbruk",'2. Artikeldata Utökad'!J62="7  ECO CERT Cosmos Organic","Ecocertcosmosorganic",'2. Artikeldata Utökad'!J62="8  Bra miljöval","Bramiljoval",'2. Artikeldata Utökad'!J62="9  Fairtrade","fairtrade",'2. Artikeldata Utökad'!J62="10 Natrue Organic","Natrueorganic",'2. Artikeldata Utökad'!J62="11 UTZ Certified","UTZ",'2. Artikeldata Utökad'!J62="15 Asthma Allergy Nordic","Asthmaallergynordic",'2. Artikeldata Utökad'!J62="16 FSC","FSC",'2. Artikeldata Utökad'!J62="17 Välvald (endast vid OTC)","choosewithheart",'2. Artikeldata Utökad'!J62="18 Rainforest Alliance","Rainforestalliance",'2. Artikeldata Utökad'!J62="19 Vegan Society","Vegansociety",'2. Artikeldata Utökad'!J62="20 Certified Vegan","Certifiedvegan",'2. Artikeldata Utökad'!J62="21 I'm Vegan","Imvegan",'2. Artikeldata Utökad'!J62="22 EU Ecolabel","EUEcolabel",'2. Artikeldata Utökad'!J62="23 Soil Association Cosmos Organic","Soilassociation",'2. Artikeldata Utökad'!J62="  Välj…","",'2. Artikeldata Utökad'!J62="0  Ingen symbol","",'2. Artikeldata Utökad'!J62="24 Cosmetique Bio Cosmos Organic","Cosmetiquebio",'2. Artikeldata Utökad'!J62="25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H63" s="527" t="str" cm="1">
        <f t="array" ref="H63">_xlfn.IFS('2. Artikeldata Utökad'!K62="2  KRAV","KRAV",'2. Artikeldata Utökad'!K62="3  Astma- och Allergiförbundet","Astmaochallergiforbundet",'2. Artikeldata Utökad'!K62="4  Svanen","Svanen",'2. Artikeldata Utökad'!K62="5  GOTS","GOTS",'2. Artikeldata Utökad'!K62="6  Ekologiskt Jordbruk EU Ekologisk","Ekologisktjordbruk",'2. Artikeldata Utökad'!K62="7  ECO CERT Cosmos Organic","Ecocertcosmosorganic",'2. Artikeldata Utökad'!K62="8  Bra miljöval","Bramiljoval",'2. Artikeldata Utökad'!K62="9  Fairtrade","fairtrade",'2. Artikeldata Utökad'!K62="10 Natrue Organic","Natrueorganic",'2. Artikeldata Utökad'!K62="11 UTZ Certified","UTZ",'2. Artikeldata Utökad'!K62="15 Asthma Allergy Nordic","Asthmaallergynordic",'2. Artikeldata Utökad'!K62="16 FSC","FSC",'2. Artikeldata Utökad'!K62="17 Välvald (endast vid OTC)","choosewithheart",'2. Artikeldata Utökad'!K62="18 Rainforest Alliance","Rainforestalliance",'2. Artikeldata Utökad'!K62="19 Vegan Society","Vegansociety",'2. Artikeldata Utökad'!K62="20 Certified Vegan","Certifiedvegan",'2. Artikeldata Utökad'!K62="21 I'm Vegan","Imvegan",'2. Artikeldata Utökad'!K62="22 EU Ecolabel","EUEcolabel",'2. Artikeldata Utökad'!K62="23 Soil Association Cosmos Organic","Soilassociation",'2. Artikeldata Utökad'!K62="  Välj…","",'2. Artikeldata Utökad'!K62="0  Ingen symbol","",'2. Artikeldata Utökad'!K62="24 Cosmetique Bio Cosmos Organic","Cosmetiquebio",'2. Artikeldata Utökad'!K62="25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I63" s="527" t="str" cm="1">
        <f t="array" ref="I63">_xlfn.IFS('2. Artikeldata Utökad'!L62="2  KRAV","KRAV",'2. Artikeldata Utökad'!L62="3  Astma- och Allergiförbundet","Astmaochallergiforbundet",'2. Artikeldata Utökad'!L62="4  Svanen","Svanen",'2. Artikeldata Utökad'!L62="5  GOTS","GOTS",'2. Artikeldata Utökad'!L62="6  Ekologiskt Jordbruk EU Ekologisk","Ekologisktjordbruk",'2. Artikeldata Utökad'!L62="7  ECO CERT Cosmos Organic","Ecocertcosmosorganic",'2. Artikeldata Utökad'!L62="8  Bra miljöval","Bramiljoval",'2. Artikeldata Utökad'!L62="9  Fairtrade","fairtrade",'2. Artikeldata Utökad'!L62="10 Natrue Organic","Natrueorganic",'2. Artikeldata Utökad'!L62="11 UTZ Certified","UTZ",'2. Artikeldata Utökad'!L62="15 Asthma Allergy Nordic","Asthmaallergynordic",'2. Artikeldata Utökad'!L62="16 FSC","FSC",'2. Artikeldata Utökad'!L62="17 Välvald (endast vid OTC)","choosewithheart",'2. Artikeldata Utökad'!L62="18 Rainforest Alliance","Rainforestalliance",'2. Artikeldata Utökad'!L62="19 Vegan Society","Vegansociety",'2. Artikeldata Utökad'!L62="20 Certified Vegan","Certifiedvegan",'2. Artikeldata Utökad'!L62="21 I'm Vegan","Imvegan",'2. Artikeldata Utökad'!L62="22 EU Ecolabel","EUEcolabel",'2. Artikeldata Utökad'!L62="23 Soil Association Cosmos Organic","Soilassociation",'2. Artikeldata Utökad'!L62="  Välj…","",'2. Artikeldata Utökad'!L62="0  Ingen symbol","",'2. Artikeldata Utökad'!L62="24 Cosmetique Bio Cosmos Organic","Cosmetiquebio",'2. Artikeldata Utökad'!L62="25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J63" s="527" t="str" cm="1">
        <f t="array" ref="J63">IFERROR(SUBSTITUTE(_xlfn.ARRAYTOTEXT(_xlfn._xlws.FILTER(G63:I63,G63:I63&lt;&gt;""))," ",""),"")</f>
        <v/>
      </c>
      <c r="K63" s="527" t="str">
        <f>IF('2. Artikeldata Utökad'!M62="Ja","Nordisk","")</f>
        <v/>
      </c>
      <c r="L63" s="527" t="str">
        <f>IF('2. Artikeldata Utökad'!N62="Ja","Miljoforpackad","")</f>
        <v/>
      </c>
      <c r="M63" s="527" t="str">
        <f t="shared" si="1"/>
        <v/>
      </c>
      <c r="N63" s="527" t="str">
        <f t="shared" si="5"/>
        <v/>
      </c>
      <c r="O63" s="527" t="str">
        <f t="shared" si="2"/>
        <v/>
      </c>
      <c r="P63" s="527" t="str">
        <f t="shared" si="3"/>
        <v/>
      </c>
      <c r="Q63" s="527" t="str">
        <f t="shared" si="4"/>
        <v/>
      </c>
      <c r="R63" s="527" t="str" cm="1">
        <f t="array" ref="R63">IFERROR(SUBSTITUTE(_xlfn.ARRAYTOTEXT(_xlfn._xlws.FILTER(K63:Q63,K63:Q63&lt;&gt;""))," ",""),"")</f>
        <v/>
      </c>
      <c r="S63" s="371"/>
      <c r="T63" s="83"/>
      <c r="U63" s="371" t="s">
        <v>35</v>
      </c>
      <c r="V63" s="372"/>
      <c r="W63" s="372"/>
      <c r="X63" s="372"/>
      <c r="Y63" s="372"/>
      <c r="Z63" s="372"/>
      <c r="AA63" s="372"/>
      <c r="AB63" s="372"/>
      <c r="AC63" s="372"/>
      <c r="AD63" s="372"/>
      <c r="AE63" s="372"/>
      <c r="AF63" s="372"/>
      <c r="AG63" s="372"/>
      <c r="AH63" s="371"/>
      <c r="AI63" s="372"/>
      <c r="AJ63" s="372"/>
      <c r="AK63" s="372" t="s">
        <v>36</v>
      </c>
      <c r="AL63" s="372"/>
      <c r="AM63" s="372"/>
      <c r="AN63" s="372"/>
      <c r="AO63" s="372"/>
      <c r="AP63" s="372"/>
      <c r="AQ63" s="511"/>
      <c r="AR63" s="399" t="s">
        <v>220</v>
      </c>
      <c r="AS63" s="84" t="s">
        <v>36</v>
      </c>
      <c r="AT63" s="84" t="s">
        <v>36</v>
      </c>
      <c r="AU63" s="513"/>
      <c r="AV63" s="646"/>
      <c r="AW63" s="84"/>
      <c r="AX63" s="84"/>
      <c r="AY63" s="84"/>
      <c r="AZ63" s="84"/>
      <c r="BA63" s="84"/>
      <c r="BB63" s="515"/>
      <c r="BC63" s="400" t="s">
        <v>220</v>
      </c>
      <c r="BD63" s="84" t="s">
        <v>36</v>
      </c>
    </row>
    <row r="64" spans="1:56" x14ac:dyDescent="0.25">
      <c r="A64" s="102">
        <v>59</v>
      </c>
      <c r="B64" s="524">
        <f>'APH KIC KIA PC'!D63</f>
        <v>0</v>
      </c>
      <c r="C64" s="524" t="str">
        <f>'APH KIC KIA PC'!I63</f>
        <v>Välj…</v>
      </c>
      <c r="D64" s="525" t="str">
        <f>IF('1. Artikeldata Grund'!$E63="","",'1. Artikeldata Grund'!$E63)</f>
        <v/>
      </c>
      <c r="E64" s="526" t="str">
        <f>IF('1. Artikeldata Grund'!D63="","",'1. Artikeldata Grund'!D63)</f>
        <v/>
      </c>
      <c r="F64" s="528" t="str">
        <f>'2. Artikeldata Utökad'!H63</f>
        <v xml:space="preserve">  Välj…</v>
      </c>
      <c r="G64" s="527" t="str" cm="1">
        <f t="array" ref="G64">_xlfn.IFS('2. Artikeldata Utökad'!J63="2  KRAV","KRAV",'2. Artikeldata Utökad'!J63="3  Astma- och Allergiförbundet","Astmaochallergiforbundet",'2. Artikeldata Utökad'!J63="4  Svanen","Svanen",'2. Artikeldata Utökad'!J63="5  GOTS","GOTS",'2. Artikeldata Utökad'!J63="6  Ekologiskt Jordbruk EU Ekologisk","Ekologisktjordbruk",'2. Artikeldata Utökad'!J63="7  ECO CERT Cosmos Organic","Ecocertcosmosorganic",'2. Artikeldata Utökad'!J63="8  Bra miljöval","Bramiljoval",'2. Artikeldata Utökad'!J63="9  Fairtrade","fairtrade",'2. Artikeldata Utökad'!J63="10 Natrue Organic","Natrueorganic",'2. Artikeldata Utökad'!J63="11 UTZ Certified","UTZ",'2. Artikeldata Utökad'!J63="15 Asthma Allergy Nordic","Asthmaallergynordic",'2. Artikeldata Utökad'!J63="16 FSC","FSC",'2. Artikeldata Utökad'!J63="17 Välvald (endast vid OTC)","choosewithheart",'2. Artikeldata Utökad'!J63="18 Rainforest Alliance","Rainforestalliance",'2. Artikeldata Utökad'!J63="19 Vegan Society","Vegansociety",'2. Artikeldata Utökad'!J63="20 Certified Vegan","Certifiedvegan",'2. Artikeldata Utökad'!J63="21 I'm Vegan","Imvegan",'2. Artikeldata Utökad'!J63="22 EU Ecolabel","EUEcolabel",'2. Artikeldata Utökad'!J63="23 Soil Association Cosmos Organic","Soilassociation",'2. Artikeldata Utökad'!J63="  Välj…","",'2. Artikeldata Utökad'!J63="0  Ingen symbol","",'2. Artikeldata Utökad'!J63="24 Cosmetique Bio Cosmos Organic","Cosmetiquebio",'2. Artikeldata Utökad'!J63="25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H64" s="527" t="str" cm="1">
        <f t="array" ref="H64">_xlfn.IFS('2. Artikeldata Utökad'!K63="2  KRAV","KRAV",'2. Artikeldata Utökad'!K63="3  Astma- och Allergiförbundet","Astmaochallergiforbundet",'2. Artikeldata Utökad'!K63="4  Svanen","Svanen",'2. Artikeldata Utökad'!K63="5  GOTS","GOTS",'2. Artikeldata Utökad'!K63="6  Ekologiskt Jordbruk EU Ekologisk","Ekologisktjordbruk",'2. Artikeldata Utökad'!K63="7  ECO CERT Cosmos Organic","Ecocertcosmosorganic",'2. Artikeldata Utökad'!K63="8  Bra miljöval","Bramiljoval",'2. Artikeldata Utökad'!K63="9  Fairtrade","fairtrade",'2. Artikeldata Utökad'!K63="10 Natrue Organic","Natrueorganic",'2. Artikeldata Utökad'!K63="11 UTZ Certified","UTZ",'2. Artikeldata Utökad'!K63="15 Asthma Allergy Nordic","Asthmaallergynordic",'2. Artikeldata Utökad'!K63="16 FSC","FSC",'2. Artikeldata Utökad'!K63="17 Välvald (endast vid OTC)","choosewithheart",'2. Artikeldata Utökad'!K63="18 Rainforest Alliance","Rainforestalliance",'2. Artikeldata Utökad'!K63="19 Vegan Society","Vegansociety",'2. Artikeldata Utökad'!K63="20 Certified Vegan","Certifiedvegan",'2. Artikeldata Utökad'!K63="21 I'm Vegan","Imvegan",'2. Artikeldata Utökad'!K63="22 EU Ecolabel","EUEcolabel",'2. Artikeldata Utökad'!K63="23 Soil Association Cosmos Organic","Soilassociation",'2. Artikeldata Utökad'!K63="  Välj…","",'2. Artikeldata Utökad'!K63="0  Ingen symbol","",'2. Artikeldata Utökad'!K63="24 Cosmetique Bio Cosmos Organic","Cosmetiquebio",'2. Artikeldata Utökad'!K63="25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I64" s="527" t="str" cm="1">
        <f t="array" ref="I64">_xlfn.IFS('2. Artikeldata Utökad'!L63="2  KRAV","KRAV",'2. Artikeldata Utökad'!L63="3  Astma- och Allergiförbundet","Astmaochallergiforbundet",'2. Artikeldata Utökad'!L63="4  Svanen","Svanen",'2. Artikeldata Utökad'!L63="5  GOTS","GOTS",'2. Artikeldata Utökad'!L63="6  Ekologiskt Jordbruk EU Ekologisk","Ekologisktjordbruk",'2. Artikeldata Utökad'!L63="7  ECO CERT Cosmos Organic","Ecocertcosmosorganic",'2. Artikeldata Utökad'!L63="8  Bra miljöval","Bramiljoval",'2. Artikeldata Utökad'!L63="9  Fairtrade","fairtrade",'2. Artikeldata Utökad'!L63="10 Natrue Organic","Natrueorganic",'2. Artikeldata Utökad'!L63="11 UTZ Certified","UTZ",'2. Artikeldata Utökad'!L63="15 Asthma Allergy Nordic","Asthmaallergynordic",'2. Artikeldata Utökad'!L63="16 FSC","FSC",'2. Artikeldata Utökad'!L63="17 Välvald (endast vid OTC)","choosewithheart",'2. Artikeldata Utökad'!L63="18 Rainforest Alliance","Rainforestalliance",'2. Artikeldata Utökad'!L63="19 Vegan Society","Vegansociety",'2. Artikeldata Utökad'!L63="20 Certified Vegan","Certifiedvegan",'2. Artikeldata Utökad'!L63="21 I'm Vegan","Imvegan",'2. Artikeldata Utökad'!L63="22 EU Ecolabel","EUEcolabel",'2. Artikeldata Utökad'!L63="23 Soil Association Cosmos Organic","Soilassociation",'2. Artikeldata Utökad'!L63="  Välj…","",'2. Artikeldata Utökad'!L63="0  Ingen symbol","",'2. Artikeldata Utökad'!L63="24 Cosmetique Bio Cosmos Organic","Cosmetiquebio",'2. Artikeldata Utökad'!L63="25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J64" s="527" t="str" cm="1">
        <f t="array" ref="J64">IFERROR(SUBSTITUTE(_xlfn.ARRAYTOTEXT(_xlfn._xlws.FILTER(G64:I64,G64:I64&lt;&gt;""))," ",""),"")</f>
        <v/>
      </c>
      <c r="K64" s="527" t="str">
        <f>IF('2. Artikeldata Utökad'!M63="Ja","Nordisk","")</f>
        <v/>
      </c>
      <c r="L64" s="527" t="str">
        <f>IF('2. Artikeldata Utökad'!N63="Ja","Miljoforpackad","")</f>
        <v/>
      </c>
      <c r="M64" s="527" t="str">
        <f t="shared" si="1"/>
        <v/>
      </c>
      <c r="N64" s="527" t="str">
        <f t="shared" si="5"/>
        <v/>
      </c>
      <c r="O64" s="527" t="str">
        <f t="shared" si="2"/>
        <v/>
      </c>
      <c r="P64" s="527" t="str">
        <f t="shared" si="3"/>
        <v/>
      </c>
      <c r="Q64" s="527" t="str">
        <f t="shared" si="4"/>
        <v/>
      </c>
      <c r="R64" s="527" t="str" cm="1">
        <f t="array" ref="R64">IFERROR(SUBSTITUTE(_xlfn.ARRAYTOTEXT(_xlfn._xlws.FILTER(K64:Q64,K64:Q64&lt;&gt;""))," ",""),"")</f>
        <v/>
      </c>
      <c r="S64" s="371"/>
      <c r="T64" s="83"/>
      <c r="U64" s="371" t="s">
        <v>35</v>
      </c>
      <c r="V64" s="372"/>
      <c r="W64" s="372"/>
      <c r="X64" s="372"/>
      <c r="Y64" s="372"/>
      <c r="Z64" s="372"/>
      <c r="AA64" s="372"/>
      <c r="AB64" s="372"/>
      <c r="AC64" s="372"/>
      <c r="AD64" s="372"/>
      <c r="AE64" s="372"/>
      <c r="AF64" s="372"/>
      <c r="AG64" s="372"/>
      <c r="AH64" s="371"/>
      <c r="AI64" s="372"/>
      <c r="AJ64" s="372"/>
      <c r="AK64" s="372" t="s">
        <v>36</v>
      </c>
      <c r="AL64" s="372"/>
      <c r="AM64" s="372"/>
      <c r="AN64" s="372"/>
      <c r="AO64" s="372"/>
      <c r="AP64" s="372"/>
      <c r="AQ64" s="511"/>
      <c r="AR64" s="399" t="s">
        <v>220</v>
      </c>
      <c r="AS64" s="84" t="s">
        <v>36</v>
      </c>
      <c r="AT64" s="84" t="s">
        <v>36</v>
      </c>
      <c r="AU64" s="513"/>
      <c r="AV64" s="646"/>
      <c r="AW64" s="84"/>
      <c r="AX64" s="84"/>
      <c r="AY64" s="84"/>
      <c r="AZ64" s="84"/>
      <c r="BA64" s="84"/>
      <c r="BB64" s="515"/>
      <c r="BC64" s="400" t="s">
        <v>220</v>
      </c>
      <c r="BD64" s="84" t="s">
        <v>36</v>
      </c>
    </row>
    <row r="65" spans="1:56" x14ac:dyDescent="0.25">
      <c r="A65" s="102">
        <v>60</v>
      </c>
      <c r="B65" s="524">
        <f>'APH KIC KIA PC'!D64</f>
        <v>0</v>
      </c>
      <c r="C65" s="524" t="str">
        <f>'APH KIC KIA PC'!I64</f>
        <v>Välj…</v>
      </c>
      <c r="D65" s="525" t="str">
        <f>IF('1. Artikeldata Grund'!$E64="","",'1. Artikeldata Grund'!$E64)</f>
        <v/>
      </c>
      <c r="E65" s="526" t="str">
        <f>IF('1. Artikeldata Grund'!D64="","",'1. Artikeldata Grund'!D64)</f>
        <v/>
      </c>
      <c r="F65" s="528" t="str">
        <f>'2. Artikeldata Utökad'!H64</f>
        <v xml:space="preserve">  Välj…</v>
      </c>
      <c r="G65" s="527" t="str" cm="1">
        <f t="array" ref="G65">_xlfn.IFS('2. Artikeldata Utökad'!J64="2  KRAV","KRAV",'2. Artikeldata Utökad'!J64="3  Astma- och Allergiförbundet","Astmaochallergiforbundet",'2. Artikeldata Utökad'!J64="4  Svanen","Svanen",'2. Artikeldata Utökad'!J64="5  GOTS","GOTS",'2. Artikeldata Utökad'!J64="6  Ekologiskt Jordbruk EU Ekologisk","Ekologisktjordbruk",'2. Artikeldata Utökad'!J64="7  ECO CERT Cosmos Organic","Ecocertcosmosorganic",'2. Artikeldata Utökad'!J64="8  Bra miljöval","Bramiljoval",'2. Artikeldata Utökad'!J64="9  Fairtrade","fairtrade",'2. Artikeldata Utökad'!J64="10 Natrue Organic","Natrueorganic",'2. Artikeldata Utökad'!J64="11 UTZ Certified","UTZ",'2. Artikeldata Utökad'!J64="15 Asthma Allergy Nordic","Asthmaallergynordic",'2. Artikeldata Utökad'!J64="16 FSC","FSC",'2. Artikeldata Utökad'!J64="17 Välvald (endast vid OTC)","choosewithheart",'2. Artikeldata Utökad'!J64="18 Rainforest Alliance","Rainforestalliance",'2. Artikeldata Utökad'!J64="19 Vegan Society","Vegansociety",'2. Artikeldata Utökad'!J64="20 Certified Vegan","Certifiedvegan",'2. Artikeldata Utökad'!J64="21 I'm Vegan","Imvegan",'2. Artikeldata Utökad'!J64="22 EU Ecolabel","EUEcolabel",'2. Artikeldata Utökad'!J64="23 Soil Association Cosmos Organic","Soilassociation",'2. Artikeldata Utökad'!J64="  Välj…","",'2. Artikeldata Utökad'!J64="0  Ingen symbol","",'2. Artikeldata Utökad'!J64="24 Cosmetique Bio Cosmos Organic","Cosmetiquebio",'2. Artikeldata Utökad'!J64="25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H65" s="527" t="str" cm="1">
        <f t="array" ref="H65">_xlfn.IFS('2. Artikeldata Utökad'!K64="2  KRAV","KRAV",'2. Artikeldata Utökad'!K64="3  Astma- och Allergiförbundet","Astmaochallergiforbundet",'2. Artikeldata Utökad'!K64="4  Svanen","Svanen",'2. Artikeldata Utökad'!K64="5  GOTS","GOTS",'2. Artikeldata Utökad'!K64="6  Ekologiskt Jordbruk EU Ekologisk","Ekologisktjordbruk",'2. Artikeldata Utökad'!K64="7  ECO CERT Cosmos Organic","Ecocertcosmosorganic",'2. Artikeldata Utökad'!K64="8  Bra miljöval","Bramiljoval",'2. Artikeldata Utökad'!K64="9  Fairtrade","fairtrade",'2. Artikeldata Utökad'!K64="10 Natrue Organic","Natrueorganic",'2. Artikeldata Utökad'!K64="11 UTZ Certified","UTZ",'2. Artikeldata Utökad'!K64="15 Asthma Allergy Nordic","Asthmaallergynordic",'2. Artikeldata Utökad'!K64="16 FSC","FSC",'2. Artikeldata Utökad'!K64="17 Välvald (endast vid OTC)","choosewithheart",'2. Artikeldata Utökad'!K64="18 Rainforest Alliance","Rainforestalliance",'2. Artikeldata Utökad'!K64="19 Vegan Society","Vegansociety",'2. Artikeldata Utökad'!K64="20 Certified Vegan","Certifiedvegan",'2. Artikeldata Utökad'!K64="21 I'm Vegan","Imvegan",'2. Artikeldata Utökad'!K64="22 EU Ecolabel","EUEcolabel",'2. Artikeldata Utökad'!K64="23 Soil Association Cosmos Organic","Soilassociation",'2. Artikeldata Utökad'!K64="  Välj…","",'2. Artikeldata Utökad'!K64="0  Ingen symbol","",'2. Artikeldata Utökad'!K64="24 Cosmetique Bio Cosmos Organic","Cosmetiquebio",'2. Artikeldata Utökad'!K64="25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I65" s="527" t="str" cm="1">
        <f t="array" ref="I65">_xlfn.IFS('2. Artikeldata Utökad'!L64="2  KRAV","KRAV",'2. Artikeldata Utökad'!L64="3  Astma- och Allergiförbundet","Astmaochallergiforbundet",'2. Artikeldata Utökad'!L64="4  Svanen","Svanen",'2. Artikeldata Utökad'!L64="5  GOTS","GOTS",'2. Artikeldata Utökad'!L64="6  Ekologiskt Jordbruk EU Ekologisk","Ekologisktjordbruk",'2. Artikeldata Utökad'!L64="7  ECO CERT Cosmos Organic","Ecocertcosmosorganic",'2. Artikeldata Utökad'!L64="8  Bra miljöval","Bramiljoval",'2. Artikeldata Utökad'!L64="9  Fairtrade","fairtrade",'2. Artikeldata Utökad'!L64="10 Natrue Organic","Natrueorganic",'2. Artikeldata Utökad'!L64="11 UTZ Certified","UTZ",'2. Artikeldata Utökad'!L64="15 Asthma Allergy Nordic","Asthmaallergynordic",'2. Artikeldata Utökad'!L64="16 FSC","FSC",'2. Artikeldata Utökad'!L64="17 Välvald (endast vid OTC)","choosewithheart",'2. Artikeldata Utökad'!L64="18 Rainforest Alliance","Rainforestalliance",'2. Artikeldata Utökad'!L64="19 Vegan Society","Vegansociety",'2. Artikeldata Utökad'!L64="20 Certified Vegan","Certifiedvegan",'2. Artikeldata Utökad'!L64="21 I'm Vegan","Imvegan",'2. Artikeldata Utökad'!L64="22 EU Ecolabel","EUEcolabel",'2. Artikeldata Utökad'!L64="23 Soil Association Cosmos Organic","Soilassociation",'2. Artikeldata Utökad'!L64="  Välj…","",'2. Artikeldata Utökad'!L64="0  Ingen symbol","",'2. Artikeldata Utökad'!L64="24 Cosmetique Bio Cosmos Organic","Cosmetiquebio",'2. Artikeldata Utökad'!L64="25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J65" s="527" t="str" cm="1">
        <f t="array" ref="J65">IFERROR(SUBSTITUTE(_xlfn.ARRAYTOTEXT(_xlfn._xlws.FILTER(G65:I65,G65:I65&lt;&gt;""))," ",""),"")</f>
        <v/>
      </c>
      <c r="K65" s="527" t="str">
        <f>IF('2. Artikeldata Utökad'!M64="Ja","Nordisk","")</f>
        <v/>
      </c>
      <c r="L65" s="527" t="str">
        <f>IF('2. Artikeldata Utökad'!N64="Ja","Miljoforpackad","")</f>
        <v/>
      </c>
      <c r="M65" s="527" t="str">
        <f t="shared" si="1"/>
        <v/>
      </c>
      <c r="N65" s="527" t="str">
        <f t="shared" si="5"/>
        <v/>
      </c>
      <c r="O65" s="527" t="str">
        <f t="shared" si="2"/>
        <v/>
      </c>
      <c r="P65" s="527" t="str">
        <f t="shared" si="3"/>
        <v/>
      </c>
      <c r="Q65" s="527" t="str">
        <f t="shared" si="4"/>
        <v/>
      </c>
      <c r="R65" s="527" t="str" cm="1">
        <f t="array" ref="R65">IFERROR(SUBSTITUTE(_xlfn.ARRAYTOTEXT(_xlfn._xlws.FILTER(K65:Q65,K65:Q65&lt;&gt;""))," ",""),"")</f>
        <v/>
      </c>
      <c r="S65" s="371"/>
      <c r="T65" s="83"/>
      <c r="U65" s="371" t="s">
        <v>35</v>
      </c>
      <c r="V65" s="372"/>
      <c r="W65" s="372"/>
      <c r="X65" s="372"/>
      <c r="Y65" s="372"/>
      <c r="Z65" s="372"/>
      <c r="AA65" s="372"/>
      <c r="AB65" s="372"/>
      <c r="AC65" s="372"/>
      <c r="AD65" s="372"/>
      <c r="AE65" s="372"/>
      <c r="AF65" s="372"/>
      <c r="AG65" s="372"/>
      <c r="AH65" s="371"/>
      <c r="AI65" s="372"/>
      <c r="AJ65" s="372"/>
      <c r="AK65" s="372" t="s">
        <v>36</v>
      </c>
      <c r="AL65" s="372"/>
      <c r="AM65" s="372"/>
      <c r="AN65" s="372"/>
      <c r="AO65" s="372"/>
      <c r="AP65" s="372"/>
      <c r="AQ65" s="511"/>
      <c r="AR65" s="399" t="s">
        <v>220</v>
      </c>
      <c r="AS65" s="84" t="s">
        <v>36</v>
      </c>
      <c r="AT65" s="84" t="s">
        <v>36</v>
      </c>
      <c r="AU65" s="513"/>
      <c r="AV65" s="646"/>
      <c r="AW65" s="84"/>
      <c r="AX65" s="84"/>
      <c r="AY65" s="84"/>
      <c r="AZ65" s="84"/>
      <c r="BA65" s="84"/>
      <c r="BB65" s="515"/>
      <c r="BC65" s="400" t="s">
        <v>220</v>
      </c>
      <c r="BD65" s="84" t="s">
        <v>36</v>
      </c>
    </row>
    <row r="66" spans="1:56" x14ac:dyDescent="0.25">
      <c r="A66" s="102">
        <v>61</v>
      </c>
      <c r="B66" s="524">
        <f>'APH KIC KIA PC'!D65</f>
        <v>0</v>
      </c>
      <c r="C66" s="524" t="str">
        <f>'APH KIC KIA PC'!I65</f>
        <v>Välj…</v>
      </c>
      <c r="D66" s="525" t="str">
        <f>IF('1. Artikeldata Grund'!$E65="","",'1. Artikeldata Grund'!$E65)</f>
        <v/>
      </c>
      <c r="E66" s="526" t="str">
        <f>IF('1. Artikeldata Grund'!D65="","",'1. Artikeldata Grund'!D65)</f>
        <v/>
      </c>
      <c r="F66" s="528" t="str">
        <f>'2. Artikeldata Utökad'!H65</f>
        <v xml:space="preserve">  Välj…</v>
      </c>
      <c r="G66" s="527" t="str" cm="1">
        <f t="array" ref="G66">_xlfn.IFS('2. Artikeldata Utökad'!J65="2  KRAV","KRAV",'2. Artikeldata Utökad'!J65="3  Astma- och Allergiförbundet","Astmaochallergiforbundet",'2. Artikeldata Utökad'!J65="4  Svanen","Svanen",'2. Artikeldata Utökad'!J65="5  GOTS","GOTS",'2. Artikeldata Utökad'!J65="6  Ekologiskt Jordbruk EU Ekologisk","Ekologisktjordbruk",'2. Artikeldata Utökad'!J65="7  ECO CERT Cosmos Organic","Ecocertcosmosorganic",'2. Artikeldata Utökad'!J65="8  Bra miljöval","Bramiljoval",'2. Artikeldata Utökad'!J65="9  Fairtrade","fairtrade",'2. Artikeldata Utökad'!J65="10 Natrue Organic","Natrueorganic",'2. Artikeldata Utökad'!J65="11 UTZ Certified","UTZ",'2. Artikeldata Utökad'!J65="15 Asthma Allergy Nordic","Asthmaallergynordic",'2. Artikeldata Utökad'!J65="16 FSC","FSC",'2. Artikeldata Utökad'!J65="17 Välvald (endast vid OTC)","choosewithheart",'2. Artikeldata Utökad'!J65="18 Rainforest Alliance","Rainforestalliance",'2. Artikeldata Utökad'!J65="19 Vegan Society","Vegansociety",'2. Artikeldata Utökad'!J65="20 Certified Vegan","Certifiedvegan",'2. Artikeldata Utökad'!J65="21 I'm Vegan","Imvegan",'2. Artikeldata Utökad'!J65="22 EU Ecolabel","EUEcolabel",'2. Artikeldata Utökad'!J65="23 Soil Association Cosmos Organic","Soilassociation",'2. Artikeldata Utökad'!J65="  Välj…","",'2. Artikeldata Utökad'!J65="0  Ingen symbol","",'2. Artikeldata Utökad'!J65="24 Cosmetique Bio Cosmos Organic","Cosmetiquebio",'2. Artikeldata Utökad'!J65="25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H66" s="527" t="str" cm="1">
        <f t="array" ref="H66">_xlfn.IFS('2. Artikeldata Utökad'!K65="2  KRAV","KRAV",'2. Artikeldata Utökad'!K65="3  Astma- och Allergiförbundet","Astmaochallergiforbundet",'2. Artikeldata Utökad'!K65="4  Svanen","Svanen",'2. Artikeldata Utökad'!K65="5  GOTS","GOTS",'2. Artikeldata Utökad'!K65="6  Ekologiskt Jordbruk EU Ekologisk","Ekologisktjordbruk",'2. Artikeldata Utökad'!K65="7  ECO CERT Cosmos Organic","Ecocertcosmosorganic",'2. Artikeldata Utökad'!K65="8  Bra miljöval","Bramiljoval",'2. Artikeldata Utökad'!K65="9  Fairtrade","fairtrade",'2. Artikeldata Utökad'!K65="10 Natrue Organic","Natrueorganic",'2. Artikeldata Utökad'!K65="11 UTZ Certified","UTZ",'2. Artikeldata Utökad'!K65="15 Asthma Allergy Nordic","Asthmaallergynordic",'2. Artikeldata Utökad'!K65="16 FSC","FSC",'2. Artikeldata Utökad'!K65="17 Välvald (endast vid OTC)","choosewithheart",'2. Artikeldata Utökad'!K65="18 Rainforest Alliance","Rainforestalliance",'2. Artikeldata Utökad'!K65="19 Vegan Society","Vegansociety",'2. Artikeldata Utökad'!K65="20 Certified Vegan","Certifiedvegan",'2. Artikeldata Utökad'!K65="21 I'm Vegan","Imvegan",'2. Artikeldata Utökad'!K65="22 EU Ecolabel","EUEcolabel",'2. Artikeldata Utökad'!K65="23 Soil Association Cosmos Organic","Soilassociation",'2. Artikeldata Utökad'!K65="  Välj…","",'2. Artikeldata Utökad'!K65="0  Ingen symbol","",'2. Artikeldata Utökad'!K65="24 Cosmetique Bio Cosmos Organic","Cosmetiquebio",'2. Artikeldata Utökad'!K65="25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I66" s="527" t="str" cm="1">
        <f t="array" ref="I66">_xlfn.IFS('2. Artikeldata Utökad'!L65="2  KRAV","KRAV",'2. Artikeldata Utökad'!L65="3  Astma- och Allergiförbundet","Astmaochallergiforbundet",'2. Artikeldata Utökad'!L65="4  Svanen","Svanen",'2. Artikeldata Utökad'!L65="5  GOTS","GOTS",'2. Artikeldata Utökad'!L65="6  Ekologiskt Jordbruk EU Ekologisk","Ekologisktjordbruk",'2. Artikeldata Utökad'!L65="7  ECO CERT Cosmos Organic","Ecocertcosmosorganic",'2. Artikeldata Utökad'!L65="8  Bra miljöval","Bramiljoval",'2. Artikeldata Utökad'!L65="9  Fairtrade","fairtrade",'2. Artikeldata Utökad'!L65="10 Natrue Organic","Natrueorganic",'2. Artikeldata Utökad'!L65="11 UTZ Certified","UTZ",'2. Artikeldata Utökad'!L65="15 Asthma Allergy Nordic","Asthmaallergynordic",'2. Artikeldata Utökad'!L65="16 FSC","FSC",'2. Artikeldata Utökad'!L65="17 Välvald (endast vid OTC)","choosewithheart",'2. Artikeldata Utökad'!L65="18 Rainforest Alliance","Rainforestalliance",'2. Artikeldata Utökad'!L65="19 Vegan Society","Vegansociety",'2. Artikeldata Utökad'!L65="20 Certified Vegan","Certifiedvegan",'2. Artikeldata Utökad'!L65="21 I'm Vegan","Imvegan",'2. Artikeldata Utökad'!L65="22 EU Ecolabel","EUEcolabel",'2. Artikeldata Utökad'!L65="23 Soil Association Cosmos Organic","Soilassociation",'2. Artikeldata Utökad'!L65="  Välj…","",'2. Artikeldata Utökad'!L65="0  Ingen symbol","",'2. Artikeldata Utökad'!L65="24 Cosmetique Bio Cosmos Organic","Cosmetiquebio",'2. Artikeldata Utökad'!L65="25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J66" s="527" t="str" cm="1">
        <f t="array" ref="J66">IFERROR(SUBSTITUTE(_xlfn.ARRAYTOTEXT(_xlfn._xlws.FILTER(G66:I66,G66:I66&lt;&gt;""))," ",""),"")</f>
        <v/>
      </c>
      <c r="K66" s="527" t="str">
        <f>IF('2. Artikeldata Utökad'!M65="Ja","Nordisk","")</f>
        <v/>
      </c>
      <c r="L66" s="527" t="str">
        <f>IF('2. Artikeldata Utökad'!N65="Ja","Miljoforpackad","")</f>
        <v/>
      </c>
      <c r="M66" s="527" t="str">
        <f t="shared" si="1"/>
        <v/>
      </c>
      <c r="N66" s="527" t="str">
        <f t="shared" si="5"/>
        <v/>
      </c>
      <c r="O66" s="527" t="str">
        <f t="shared" si="2"/>
        <v/>
      </c>
      <c r="P66" s="527" t="str">
        <f t="shared" si="3"/>
        <v/>
      </c>
      <c r="Q66" s="527" t="str">
        <f t="shared" si="4"/>
        <v/>
      </c>
      <c r="R66" s="527" t="str" cm="1">
        <f t="array" ref="R66">IFERROR(SUBSTITUTE(_xlfn.ARRAYTOTEXT(_xlfn._xlws.FILTER(K66:Q66,K66:Q66&lt;&gt;""))," ",""),"")</f>
        <v/>
      </c>
      <c r="S66" s="371"/>
      <c r="T66" s="83"/>
      <c r="U66" s="371" t="s">
        <v>35</v>
      </c>
      <c r="V66" s="372"/>
      <c r="W66" s="372"/>
      <c r="X66" s="372"/>
      <c r="Y66" s="372"/>
      <c r="Z66" s="372"/>
      <c r="AA66" s="372"/>
      <c r="AB66" s="372"/>
      <c r="AC66" s="372"/>
      <c r="AD66" s="372"/>
      <c r="AE66" s="372"/>
      <c r="AF66" s="372"/>
      <c r="AG66" s="372"/>
      <c r="AH66" s="371"/>
      <c r="AI66" s="372"/>
      <c r="AJ66" s="372"/>
      <c r="AK66" s="372" t="s">
        <v>36</v>
      </c>
      <c r="AL66" s="372"/>
      <c r="AM66" s="372"/>
      <c r="AN66" s="372"/>
      <c r="AO66" s="372"/>
      <c r="AP66" s="372"/>
      <c r="AQ66" s="511"/>
      <c r="AR66" s="399" t="s">
        <v>220</v>
      </c>
      <c r="AS66" s="84" t="s">
        <v>36</v>
      </c>
      <c r="AT66" s="84" t="s">
        <v>36</v>
      </c>
      <c r="AU66" s="513"/>
      <c r="AV66" s="646"/>
      <c r="AW66" s="84"/>
      <c r="AX66" s="84"/>
      <c r="AY66" s="84"/>
      <c r="AZ66" s="84"/>
      <c r="BA66" s="84"/>
      <c r="BB66" s="515"/>
      <c r="BC66" s="400" t="s">
        <v>220</v>
      </c>
      <c r="BD66" s="84" t="s">
        <v>36</v>
      </c>
    </row>
    <row r="67" spans="1:56" x14ac:dyDescent="0.25">
      <c r="A67" s="102">
        <v>62</v>
      </c>
      <c r="B67" s="524">
        <f>'APH KIC KIA PC'!D66</f>
        <v>0</v>
      </c>
      <c r="C67" s="524" t="str">
        <f>'APH KIC KIA PC'!I66</f>
        <v>Välj…</v>
      </c>
      <c r="D67" s="525" t="str">
        <f>IF('1. Artikeldata Grund'!$E66="","",'1. Artikeldata Grund'!$E66)</f>
        <v/>
      </c>
      <c r="E67" s="526" t="str">
        <f>IF('1. Artikeldata Grund'!D66="","",'1. Artikeldata Grund'!D66)</f>
        <v/>
      </c>
      <c r="F67" s="528" t="str">
        <f>'2. Artikeldata Utökad'!H66</f>
        <v xml:space="preserve">  Välj…</v>
      </c>
      <c r="G67" s="527" t="str" cm="1">
        <f t="array" ref="G67">_xlfn.IFS('2. Artikeldata Utökad'!J66="2  KRAV","KRAV",'2. Artikeldata Utökad'!J66="3  Astma- och Allergiförbundet","Astmaochallergiforbundet",'2. Artikeldata Utökad'!J66="4  Svanen","Svanen",'2. Artikeldata Utökad'!J66="5  GOTS","GOTS",'2. Artikeldata Utökad'!J66="6  Ekologiskt Jordbruk EU Ekologisk","Ekologisktjordbruk",'2. Artikeldata Utökad'!J66="7  ECO CERT Cosmos Organic","Ecocertcosmosorganic",'2. Artikeldata Utökad'!J66="8  Bra miljöval","Bramiljoval",'2. Artikeldata Utökad'!J66="9  Fairtrade","fairtrade",'2. Artikeldata Utökad'!J66="10 Natrue Organic","Natrueorganic",'2. Artikeldata Utökad'!J66="11 UTZ Certified","UTZ",'2. Artikeldata Utökad'!J66="15 Asthma Allergy Nordic","Asthmaallergynordic",'2. Artikeldata Utökad'!J66="16 FSC","FSC",'2. Artikeldata Utökad'!J66="17 Välvald (endast vid OTC)","choosewithheart",'2. Artikeldata Utökad'!J66="18 Rainforest Alliance","Rainforestalliance",'2. Artikeldata Utökad'!J66="19 Vegan Society","Vegansociety",'2. Artikeldata Utökad'!J66="20 Certified Vegan","Certifiedvegan",'2. Artikeldata Utökad'!J66="21 I'm Vegan","Imvegan",'2. Artikeldata Utökad'!J66="22 EU Ecolabel","EUEcolabel",'2. Artikeldata Utökad'!J66="23 Soil Association Cosmos Organic","Soilassociation",'2. Artikeldata Utökad'!J66="  Välj…","",'2. Artikeldata Utökad'!J66="0  Ingen symbol","",'2. Artikeldata Utökad'!J66="24 Cosmetique Bio Cosmos Organic","Cosmetiquebio",'2. Artikeldata Utökad'!J66="25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H67" s="527" t="str" cm="1">
        <f t="array" ref="H67">_xlfn.IFS('2. Artikeldata Utökad'!K66="2  KRAV","KRAV",'2. Artikeldata Utökad'!K66="3  Astma- och Allergiförbundet","Astmaochallergiforbundet",'2. Artikeldata Utökad'!K66="4  Svanen","Svanen",'2. Artikeldata Utökad'!K66="5  GOTS","GOTS",'2. Artikeldata Utökad'!K66="6  Ekologiskt Jordbruk EU Ekologisk","Ekologisktjordbruk",'2. Artikeldata Utökad'!K66="7  ECO CERT Cosmos Organic","Ecocertcosmosorganic",'2. Artikeldata Utökad'!K66="8  Bra miljöval","Bramiljoval",'2. Artikeldata Utökad'!K66="9  Fairtrade","fairtrade",'2. Artikeldata Utökad'!K66="10 Natrue Organic","Natrueorganic",'2. Artikeldata Utökad'!K66="11 UTZ Certified","UTZ",'2. Artikeldata Utökad'!K66="15 Asthma Allergy Nordic","Asthmaallergynordic",'2. Artikeldata Utökad'!K66="16 FSC","FSC",'2. Artikeldata Utökad'!K66="17 Välvald (endast vid OTC)","choosewithheart",'2. Artikeldata Utökad'!K66="18 Rainforest Alliance","Rainforestalliance",'2. Artikeldata Utökad'!K66="19 Vegan Society","Vegansociety",'2. Artikeldata Utökad'!K66="20 Certified Vegan","Certifiedvegan",'2. Artikeldata Utökad'!K66="21 I'm Vegan","Imvegan",'2. Artikeldata Utökad'!K66="22 EU Ecolabel","EUEcolabel",'2. Artikeldata Utökad'!K66="23 Soil Association Cosmos Organic","Soilassociation",'2. Artikeldata Utökad'!K66="  Välj…","",'2. Artikeldata Utökad'!K66="0  Ingen symbol","",'2. Artikeldata Utökad'!K66="24 Cosmetique Bio Cosmos Organic","Cosmetiquebio",'2. Artikeldata Utökad'!K66="25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I67" s="527" t="str" cm="1">
        <f t="array" ref="I67">_xlfn.IFS('2. Artikeldata Utökad'!L66="2  KRAV","KRAV",'2. Artikeldata Utökad'!L66="3  Astma- och Allergiförbundet","Astmaochallergiforbundet",'2. Artikeldata Utökad'!L66="4  Svanen","Svanen",'2. Artikeldata Utökad'!L66="5  GOTS","GOTS",'2. Artikeldata Utökad'!L66="6  Ekologiskt Jordbruk EU Ekologisk","Ekologisktjordbruk",'2. Artikeldata Utökad'!L66="7  ECO CERT Cosmos Organic","Ecocertcosmosorganic",'2. Artikeldata Utökad'!L66="8  Bra miljöval","Bramiljoval",'2. Artikeldata Utökad'!L66="9  Fairtrade","fairtrade",'2. Artikeldata Utökad'!L66="10 Natrue Organic","Natrueorganic",'2. Artikeldata Utökad'!L66="11 UTZ Certified","UTZ",'2. Artikeldata Utökad'!L66="15 Asthma Allergy Nordic","Asthmaallergynordic",'2. Artikeldata Utökad'!L66="16 FSC","FSC",'2. Artikeldata Utökad'!L66="17 Välvald (endast vid OTC)","choosewithheart",'2. Artikeldata Utökad'!L66="18 Rainforest Alliance","Rainforestalliance",'2. Artikeldata Utökad'!L66="19 Vegan Society","Vegansociety",'2. Artikeldata Utökad'!L66="20 Certified Vegan","Certifiedvegan",'2. Artikeldata Utökad'!L66="21 I'm Vegan","Imvegan",'2. Artikeldata Utökad'!L66="22 EU Ecolabel","EUEcolabel",'2. Artikeldata Utökad'!L66="23 Soil Association Cosmos Organic","Soilassociation",'2. Artikeldata Utökad'!L66="  Välj…","",'2. Artikeldata Utökad'!L66="0  Ingen symbol","",'2. Artikeldata Utökad'!L66="24 Cosmetique Bio Cosmos Organic","Cosmetiquebio",'2. Artikeldata Utökad'!L66="25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J67" s="527" t="str" cm="1">
        <f t="array" ref="J67">IFERROR(SUBSTITUTE(_xlfn.ARRAYTOTEXT(_xlfn._xlws.FILTER(G67:I67,G67:I67&lt;&gt;""))," ",""),"")</f>
        <v/>
      </c>
      <c r="K67" s="527" t="str">
        <f>IF('2. Artikeldata Utökad'!M66="Ja","Nordisk","")</f>
        <v/>
      </c>
      <c r="L67" s="527" t="str">
        <f>IF('2. Artikeldata Utökad'!N66="Ja","Miljoforpackad","")</f>
        <v/>
      </c>
      <c r="M67" s="527" t="str">
        <f t="shared" si="1"/>
        <v/>
      </c>
      <c r="N67" s="527" t="str">
        <f t="shared" si="5"/>
        <v/>
      </c>
      <c r="O67" s="527" t="str">
        <f t="shared" si="2"/>
        <v/>
      </c>
      <c r="P67" s="527" t="str">
        <f t="shared" si="3"/>
        <v/>
      </c>
      <c r="Q67" s="527" t="str">
        <f t="shared" si="4"/>
        <v/>
      </c>
      <c r="R67" s="527" t="str" cm="1">
        <f t="array" ref="R67">IFERROR(SUBSTITUTE(_xlfn.ARRAYTOTEXT(_xlfn._xlws.FILTER(K67:Q67,K67:Q67&lt;&gt;""))," ",""),"")</f>
        <v/>
      </c>
      <c r="S67" s="371"/>
      <c r="T67" s="83"/>
      <c r="U67" s="371" t="s">
        <v>35</v>
      </c>
      <c r="V67" s="372"/>
      <c r="W67" s="372"/>
      <c r="X67" s="372"/>
      <c r="Y67" s="372"/>
      <c r="Z67" s="372"/>
      <c r="AA67" s="372"/>
      <c r="AB67" s="372"/>
      <c r="AC67" s="372"/>
      <c r="AD67" s="372"/>
      <c r="AE67" s="372"/>
      <c r="AF67" s="372"/>
      <c r="AG67" s="372"/>
      <c r="AH67" s="371"/>
      <c r="AI67" s="372"/>
      <c r="AJ67" s="372"/>
      <c r="AK67" s="372" t="s">
        <v>36</v>
      </c>
      <c r="AL67" s="372"/>
      <c r="AM67" s="372"/>
      <c r="AN67" s="372"/>
      <c r="AO67" s="372"/>
      <c r="AP67" s="372"/>
      <c r="AQ67" s="511"/>
      <c r="AR67" s="399" t="s">
        <v>220</v>
      </c>
      <c r="AS67" s="84" t="s">
        <v>36</v>
      </c>
      <c r="AT67" s="84" t="s">
        <v>36</v>
      </c>
      <c r="AU67" s="513"/>
      <c r="AV67" s="646"/>
      <c r="AW67" s="84"/>
      <c r="AX67" s="84"/>
      <c r="AY67" s="84"/>
      <c r="AZ67" s="84"/>
      <c r="BA67" s="84"/>
      <c r="BB67" s="515"/>
      <c r="BC67" s="400" t="s">
        <v>220</v>
      </c>
      <c r="BD67" s="84" t="s">
        <v>36</v>
      </c>
    </row>
    <row r="68" spans="1:56" x14ac:dyDescent="0.25">
      <c r="A68" s="102">
        <v>63</v>
      </c>
      <c r="B68" s="524">
        <f>'APH KIC KIA PC'!D67</f>
        <v>0</v>
      </c>
      <c r="C68" s="524" t="str">
        <f>'APH KIC KIA PC'!I67</f>
        <v>Välj…</v>
      </c>
      <c r="D68" s="525" t="str">
        <f>IF('1. Artikeldata Grund'!$E67="","",'1. Artikeldata Grund'!$E67)</f>
        <v/>
      </c>
      <c r="E68" s="526" t="str">
        <f>IF('1. Artikeldata Grund'!D67="","",'1. Artikeldata Grund'!D67)</f>
        <v/>
      </c>
      <c r="F68" s="528" t="str">
        <f>'2. Artikeldata Utökad'!H67</f>
        <v xml:space="preserve">  Välj…</v>
      </c>
      <c r="G68" s="527" t="str" cm="1">
        <f t="array" ref="G68">_xlfn.IFS('2. Artikeldata Utökad'!J67="2  KRAV","KRAV",'2. Artikeldata Utökad'!J67="3  Astma- och Allergiförbundet","Astmaochallergiforbundet",'2. Artikeldata Utökad'!J67="4  Svanen","Svanen",'2. Artikeldata Utökad'!J67="5  GOTS","GOTS",'2. Artikeldata Utökad'!J67="6  Ekologiskt Jordbruk EU Ekologisk","Ekologisktjordbruk",'2. Artikeldata Utökad'!J67="7  ECO CERT Cosmos Organic","Ecocertcosmosorganic",'2. Artikeldata Utökad'!J67="8  Bra miljöval","Bramiljoval",'2. Artikeldata Utökad'!J67="9  Fairtrade","fairtrade",'2. Artikeldata Utökad'!J67="10 Natrue Organic","Natrueorganic",'2. Artikeldata Utökad'!J67="11 UTZ Certified","UTZ",'2. Artikeldata Utökad'!J67="15 Asthma Allergy Nordic","Asthmaallergynordic",'2. Artikeldata Utökad'!J67="16 FSC","FSC",'2. Artikeldata Utökad'!J67="17 Välvald (endast vid OTC)","choosewithheart",'2. Artikeldata Utökad'!J67="18 Rainforest Alliance","Rainforestalliance",'2. Artikeldata Utökad'!J67="19 Vegan Society","Vegansociety",'2. Artikeldata Utökad'!J67="20 Certified Vegan","Certifiedvegan",'2. Artikeldata Utökad'!J67="21 I'm Vegan","Imvegan",'2. Artikeldata Utökad'!J67="22 EU Ecolabel","EUEcolabel",'2. Artikeldata Utökad'!J67="23 Soil Association Cosmos Organic","Soilassociation",'2. Artikeldata Utökad'!J67="  Välj…","",'2. Artikeldata Utökad'!J67="0  Ingen symbol","",'2. Artikeldata Utökad'!J67="24 Cosmetique Bio Cosmos Organic","Cosmetiquebio",'2. Artikeldata Utökad'!J67="25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H68" s="527" t="str" cm="1">
        <f t="array" ref="H68">_xlfn.IFS('2. Artikeldata Utökad'!K67="2  KRAV","KRAV",'2. Artikeldata Utökad'!K67="3  Astma- och Allergiförbundet","Astmaochallergiforbundet",'2. Artikeldata Utökad'!K67="4  Svanen","Svanen",'2. Artikeldata Utökad'!K67="5  GOTS","GOTS",'2. Artikeldata Utökad'!K67="6  Ekologiskt Jordbruk EU Ekologisk","Ekologisktjordbruk",'2. Artikeldata Utökad'!K67="7  ECO CERT Cosmos Organic","Ecocertcosmosorganic",'2. Artikeldata Utökad'!K67="8  Bra miljöval","Bramiljoval",'2. Artikeldata Utökad'!K67="9  Fairtrade","fairtrade",'2. Artikeldata Utökad'!K67="10 Natrue Organic","Natrueorganic",'2. Artikeldata Utökad'!K67="11 UTZ Certified","UTZ",'2. Artikeldata Utökad'!K67="15 Asthma Allergy Nordic","Asthmaallergynordic",'2. Artikeldata Utökad'!K67="16 FSC","FSC",'2. Artikeldata Utökad'!K67="17 Välvald (endast vid OTC)","choosewithheart",'2. Artikeldata Utökad'!K67="18 Rainforest Alliance","Rainforestalliance",'2. Artikeldata Utökad'!K67="19 Vegan Society","Vegansociety",'2. Artikeldata Utökad'!K67="20 Certified Vegan","Certifiedvegan",'2. Artikeldata Utökad'!K67="21 I'm Vegan","Imvegan",'2. Artikeldata Utökad'!K67="22 EU Ecolabel","EUEcolabel",'2. Artikeldata Utökad'!K67="23 Soil Association Cosmos Organic","Soilassociation",'2. Artikeldata Utökad'!K67="  Välj…","",'2. Artikeldata Utökad'!K67="0  Ingen symbol","",'2. Artikeldata Utökad'!K67="24 Cosmetique Bio Cosmos Organic","Cosmetiquebio",'2. Artikeldata Utökad'!K67="25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I68" s="527" t="str" cm="1">
        <f t="array" ref="I68">_xlfn.IFS('2. Artikeldata Utökad'!L67="2  KRAV","KRAV",'2. Artikeldata Utökad'!L67="3  Astma- och Allergiförbundet","Astmaochallergiforbundet",'2. Artikeldata Utökad'!L67="4  Svanen","Svanen",'2. Artikeldata Utökad'!L67="5  GOTS","GOTS",'2. Artikeldata Utökad'!L67="6  Ekologiskt Jordbruk EU Ekologisk","Ekologisktjordbruk",'2. Artikeldata Utökad'!L67="7  ECO CERT Cosmos Organic","Ecocertcosmosorganic",'2. Artikeldata Utökad'!L67="8  Bra miljöval","Bramiljoval",'2. Artikeldata Utökad'!L67="9  Fairtrade","fairtrade",'2. Artikeldata Utökad'!L67="10 Natrue Organic","Natrueorganic",'2. Artikeldata Utökad'!L67="11 UTZ Certified","UTZ",'2. Artikeldata Utökad'!L67="15 Asthma Allergy Nordic","Asthmaallergynordic",'2. Artikeldata Utökad'!L67="16 FSC","FSC",'2. Artikeldata Utökad'!L67="17 Välvald (endast vid OTC)","choosewithheart",'2. Artikeldata Utökad'!L67="18 Rainforest Alliance","Rainforestalliance",'2. Artikeldata Utökad'!L67="19 Vegan Society","Vegansociety",'2. Artikeldata Utökad'!L67="20 Certified Vegan","Certifiedvegan",'2. Artikeldata Utökad'!L67="21 I'm Vegan","Imvegan",'2. Artikeldata Utökad'!L67="22 EU Ecolabel","EUEcolabel",'2. Artikeldata Utökad'!L67="23 Soil Association Cosmos Organic","Soilassociation",'2. Artikeldata Utökad'!L67="  Välj…","",'2. Artikeldata Utökad'!L67="0  Ingen symbol","",'2. Artikeldata Utökad'!L67="24 Cosmetique Bio Cosmos Organic","Cosmetiquebio",'2. Artikeldata Utökad'!L67="25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J68" s="527" t="str" cm="1">
        <f t="array" ref="J68">IFERROR(SUBSTITUTE(_xlfn.ARRAYTOTEXT(_xlfn._xlws.FILTER(G68:I68,G68:I68&lt;&gt;""))," ",""),"")</f>
        <v/>
      </c>
      <c r="K68" s="527" t="str">
        <f>IF('2. Artikeldata Utökad'!M67="Ja","Nordisk","")</f>
        <v/>
      </c>
      <c r="L68" s="527" t="str">
        <f>IF('2. Artikeldata Utökad'!N67="Ja","Miljoforpackad","")</f>
        <v/>
      </c>
      <c r="M68" s="527" t="str">
        <f t="shared" si="1"/>
        <v/>
      </c>
      <c r="N68" s="527" t="str">
        <f t="shared" si="5"/>
        <v/>
      </c>
      <c r="O68" s="527" t="str">
        <f t="shared" si="2"/>
        <v/>
      </c>
      <c r="P68" s="527" t="str">
        <f t="shared" si="3"/>
        <v/>
      </c>
      <c r="Q68" s="527" t="str">
        <f t="shared" si="4"/>
        <v/>
      </c>
      <c r="R68" s="527" t="str" cm="1">
        <f t="array" ref="R68">IFERROR(SUBSTITUTE(_xlfn.ARRAYTOTEXT(_xlfn._xlws.FILTER(K68:Q68,K68:Q68&lt;&gt;""))," ",""),"")</f>
        <v/>
      </c>
      <c r="S68" s="371"/>
      <c r="T68" s="83"/>
      <c r="U68" s="371" t="s">
        <v>35</v>
      </c>
      <c r="V68" s="372"/>
      <c r="W68" s="372"/>
      <c r="X68" s="372"/>
      <c r="Y68" s="372"/>
      <c r="Z68" s="372"/>
      <c r="AA68" s="372"/>
      <c r="AB68" s="372"/>
      <c r="AC68" s="372"/>
      <c r="AD68" s="372"/>
      <c r="AE68" s="372"/>
      <c r="AF68" s="372"/>
      <c r="AG68" s="372"/>
      <c r="AH68" s="371"/>
      <c r="AI68" s="372"/>
      <c r="AJ68" s="372"/>
      <c r="AK68" s="372" t="s">
        <v>36</v>
      </c>
      <c r="AL68" s="372"/>
      <c r="AM68" s="372"/>
      <c r="AN68" s="372"/>
      <c r="AO68" s="372"/>
      <c r="AP68" s="372"/>
      <c r="AQ68" s="511"/>
      <c r="AR68" s="399" t="s">
        <v>220</v>
      </c>
      <c r="AS68" s="84" t="s">
        <v>36</v>
      </c>
      <c r="AT68" s="84" t="s">
        <v>36</v>
      </c>
      <c r="AU68" s="513"/>
      <c r="AV68" s="646"/>
      <c r="AW68" s="84"/>
      <c r="AX68" s="84"/>
      <c r="AY68" s="84"/>
      <c r="AZ68" s="84"/>
      <c r="BA68" s="84"/>
      <c r="BB68" s="515"/>
      <c r="BC68" s="400" t="s">
        <v>220</v>
      </c>
      <c r="BD68" s="84" t="s">
        <v>36</v>
      </c>
    </row>
    <row r="69" spans="1:56" x14ac:dyDescent="0.25">
      <c r="A69" s="102">
        <v>64</v>
      </c>
      <c r="B69" s="524">
        <f>'APH KIC KIA PC'!D68</f>
        <v>0</v>
      </c>
      <c r="C69" s="524" t="str">
        <f>'APH KIC KIA PC'!I68</f>
        <v>Välj…</v>
      </c>
      <c r="D69" s="525" t="str">
        <f>IF('1. Artikeldata Grund'!$E68="","",'1. Artikeldata Grund'!$E68)</f>
        <v/>
      </c>
      <c r="E69" s="526" t="str">
        <f>IF('1. Artikeldata Grund'!D68="","",'1. Artikeldata Grund'!D68)</f>
        <v/>
      </c>
      <c r="F69" s="528" t="str">
        <f>'2. Artikeldata Utökad'!H68</f>
        <v xml:space="preserve">  Välj…</v>
      </c>
      <c r="G69" s="527" t="str" cm="1">
        <f t="array" ref="G69">_xlfn.IFS('2. Artikeldata Utökad'!J68="2  KRAV","KRAV",'2. Artikeldata Utökad'!J68="3  Astma- och Allergiförbundet","Astmaochallergiforbundet",'2. Artikeldata Utökad'!J68="4  Svanen","Svanen",'2. Artikeldata Utökad'!J68="5  GOTS","GOTS",'2. Artikeldata Utökad'!J68="6  Ekologiskt Jordbruk EU Ekologisk","Ekologisktjordbruk",'2. Artikeldata Utökad'!J68="7  ECO CERT Cosmos Organic","Ecocertcosmosorganic",'2. Artikeldata Utökad'!J68="8  Bra miljöval","Bramiljoval",'2. Artikeldata Utökad'!J68="9  Fairtrade","fairtrade",'2. Artikeldata Utökad'!J68="10 Natrue Organic","Natrueorganic",'2. Artikeldata Utökad'!J68="11 UTZ Certified","UTZ",'2. Artikeldata Utökad'!J68="15 Asthma Allergy Nordic","Asthmaallergynordic",'2. Artikeldata Utökad'!J68="16 FSC","FSC",'2. Artikeldata Utökad'!J68="17 Välvald (endast vid OTC)","choosewithheart",'2. Artikeldata Utökad'!J68="18 Rainforest Alliance","Rainforestalliance",'2. Artikeldata Utökad'!J68="19 Vegan Society","Vegansociety",'2. Artikeldata Utökad'!J68="20 Certified Vegan","Certifiedvegan",'2. Artikeldata Utökad'!J68="21 I'm Vegan","Imvegan",'2. Artikeldata Utökad'!J68="22 EU Ecolabel","EUEcolabel",'2. Artikeldata Utökad'!J68="23 Soil Association Cosmos Organic","Soilassociation",'2. Artikeldata Utökad'!J68="  Välj…","",'2. Artikeldata Utökad'!J68="0  Ingen symbol","",'2. Artikeldata Utökad'!J68="24 Cosmetique Bio Cosmos Organic","Cosmetiquebio",'2. Artikeldata Utökad'!J68="25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H69" s="527" t="str" cm="1">
        <f t="array" ref="H69">_xlfn.IFS('2. Artikeldata Utökad'!K68="2  KRAV","KRAV",'2. Artikeldata Utökad'!K68="3  Astma- och Allergiförbundet","Astmaochallergiforbundet",'2. Artikeldata Utökad'!K68="4  Svanen","Svanen",'2. Artikeldata Utökad'!K68="5  GOTS","GOTS",'2. Artikeldata Utökad'!K68="6  Ekologiskt Jordbruk EU Ekologisk","Ekologisktjordbruk",'2. Artikeldata Utökad'!K68="7  ECO CERT Cosmos Organic","Ecocertcosmosorganic",'2. Artikeldata Utökad'!K68="8  Bra miljöval","Bramiljoval",'2. Artikeldata Utökad'!K68="9  Fairtrade","fairtrade",'2. Artikeldata Utökad'!K68="10 Natrue Organic","Natrueorganic",'2. Artikeldata Utökad'!K68="11 UTZ Certified","UTZ",'2. Artikeldata Utökad'!K68="15 Asthma Allergy Nordic","Asthmaallergynordic",'2. Artikeldata Utökad'!K68="16 FSC","FSC",'2. Artikeldata Utökad'!K68="17 Välvald (endast vid OTC)","choosewithheart",'2. Artikeldata Utökad'!K68="18 Rainforest Alliance","Rainforestalliance",'2. Artikeldata Utökad'!K68="19 Vegan Society","Vegansociety",'2. Artikeldata Utökad'!K68="20 Certified Vegan","Certifiedvegan",'2. Artikeldata Utökad'!K68="21 I'm Vegan","Imvegan",'2. Artikeldata Utökad'!K68="22 EU Ecolabel","EUEcolabel",'2. Artikeldata Utökad'!K68="23 Soil Association Cosmos Organic","Soilassociation",'2. Artikeldata Utökad'!K68="  Välj…","",'2. Artikeldata Utökad'!K68="0  Ingen symbol","",'2. Artikeldata Utökad'!K68="24 Cosmetique Bio Cosmos Organic","Cosmetiquebio",'2. Artikeldata Utökad'!K68="25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I69" s="527" t="str" cm="1">
        <f t="array" ref="I69">_xlfn.IFS('2. Artikeldata Utökad'!L68="2  KRAV","KRAV",'2. Artikeldata Utökad'!L68="3  Astma- och Allergiförbundet","Astmaochallergiforbundet",'2. Artikeldata Utökad'!L68="4  Svanen","Svanen",'2. Artikeldata Utökad'!L68="5  GOTS","GOTS",'2. Artikeldata Utökad'!L68="6  Ekologiskt Jordbruk EU Ekologisk","Ekologisktjordbruk",'2. Artikeldata Utökad'!L68="7  ECO CERT Cosmos Organic","Ecocertcosmosorganic",'2. Artikeldata Utökad'!L68="8  Bra miljöval","Bramiljoval",'2. Artikeldata Utökad'!L68="9  Fairtrade","fairtrade",'2. Artikeldata Utökad'!L68="10 Natrue Organic","Natrueorganic",'2. Artikeldata Utökad'!L68="11 UTZ Certified","UTZ",'2. Artikeldata Utökad'!L68="15 Asthma Allergy Nordic","Asthmaallergynordic",'2. Artikeldata Utökad'!L68="16 FSC","FSC",'2. Artikeldata Utökad'!L68="17 Välvald (endast vid OTC)","choosewithheart",'2. Artikeldata Utökad'!L68="18 Rainforest Alliance","Rainforestalliance",'2. Artikeldata Utökad'!L68="19 Vegan Society","Vegansociety",'2. Artikeldata Utökad'!L68="20 Certified Vegan","Certifiedvegan",'2. Artikeldata Utökad'!L68="21 I'm Vegan","Imvegan",'2. Artikeldata Utökad'!L68="22 EU Ecolabel","EUEcolabel",'2. Artikeldata Utökad'!L68="23 Soil Association Cosmos Organic","Soilassociation",'2. Artikeldata Utökad'!L68="  Välj…","",'2. Artikeldata Utökad'!L68="0  Ingen symbol","",'2. Artikeldata Utökad'!L68="24 Cosmetique Bio Cosmos Organic","Cosmetiquebio",'2. Artikeldata Utökad'!L68="25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J69" s="527" t="str" cm="1">
        <f t="array" ref="J69">IFERROR(SUBSTITUTE(_xlfn.ARRAYTOTEXT(_xlfn._xlws.FILTER(G69:I69,G69:I69&lt;&gt;""))," ",""),"")</f>
        <v/>
      </c>
      <c r="K69" s="527" t="str">
        <f>IF('2. Artikeldata Utökad'!M68="Ja","Nordisk","")</f>
        <v/>
      </c>
      <c r="L69" s="527" t="str">
        <f>IF('2. Artikeldata Utökad'!N68="Ja","Miljoforpackad","")</f>
        <v/>
      </c>
      <c r="M69" s="527" t="str">
        <f t="shared" si="1"/>
        <v/>
      </c>
      <c r="N69" s="527" t="str">
        <f t="shared" si="5"/>
        <v/>
      </c>
      <c r="O69" s="527" t="str">
        <f t="shared" si="2"/>
        <v/>
      </c>
      <c r="P69" s="527" t="str">
        <f t="shared" si="3"/>
        <v/>
      </c>
      <c r="Q69" s="527" t="str">
        <f t="shared" si="4"/>
        <v/>
      </c>
      <c r="R69" s="527" t="str" cm="1">
        <f t="array" ref="R69">IFERROR(SUBSTITUTE(_xlfn.ARRAYTOTEXT(_xlfn._xlws.FILTER(K69:Q69,K69:Q69&lt;&gt;""))," ",""),"")</f>
        <v/>
      </c>
      <c r="S69" s="371"/>
      <c r="T69" s="83"/>
      <c r="U69" s="371" t="s">
        <v>35</v>
      </c>
      <c r="V69" s="372"/>
      <c r="W69" s="372"/>
      <c r="X69" s="372"/>
      <c r="Y69" s="372"/>
      <c r="Z69" s="372"/>
      <c r="AA69" s="372"/>
      <c r="AB69" s="372"/>
      <c r="AC69" s="372"/>
      <c r="AD69" s="372"/>
      <c r="AE69" s="372"/>
      <c r="AF69" s="372"/>
      <c r="AG69" s="372"/>
      <c r="AH69" s="371"/>
      <c r="AI69" s="372"/>
      <c r="AJ69" s="372"/>
      <c r="AK69" s="372" t="s">
        <v>36</v>
      </c>
      <c r="AL69" s="372"/>
      <c r="AM69" s="372"/>
      <c r="AN69" s="372"/>
      <c r="AO69" s="372"/>
      <c r="AP69" s="372"/>
      <c r="AQ69" s="511"/>
      <c r="AR69" s="399" t="s">
        <v>220</v>
      </c>
      <c r="AS69" s="84" t="s">
        <v>36</v>
      </c>
      <c r="AT69" s="84" t="s">
        <v>36</v>
      </c>
      <c r="AU69" s="513"/>
      <c r="AV69" s="646"/>
      <c r="AW69" s="84"/>
      <c r="AX69" s="84"/>
      <c r="AY69" s="84"/>
      <c r="AZ69" s="84"/>
      <c r="BA69" s="84"/>
      <c r="BB69" s="515"/>
      <c r="BC69" s="400" t="s">
        <v>220</v>
      </c>
      <c r="BD69" s="84" t="s">
        <v>36</v>
      </c>
    </row>
    <row r="70" spans="1:56" x14ac:dyDescent="0.25">
      <c r="A70" s="102">
        <v>65</v>
      </c>
      <c r="B70" s="524">
        <f>'APH KIC KIA PC'!D69</f>
        <v>0</v>
      </c>
      <c r="C70" s="524" t="str">
        <f>'APH KIC KIA PC'!I69</f>
        <v>Välj…</v>
      </c>
      <c r="D70" s="525" t="str">
        <f>IF('1. Artikeldata Grund'!$E69="","",'1. Artikeldata Grund'!$E69)</f>
        <v/>
      </c>
      <c r="E70" s="526" t="str">
        <f>IF('1. Artikeldata Grund'!D69="","",'1. Artikeldata Grund'!D69)</f>
        <v/>
      </c>
      <c r="F70" s="528" t="str">
        <f>'2. Artikeldata Utökad'!H69</f>
        <v xml:space="preserve">  Välj…</v>
      </c>
      <c r="G70" s="527" t="str" cm="1">
        <f t="array" ref="G70">_xlfn.IFS('2. Artikeldata Utökad'!J69="2  KRAV","KRAV",'2. Artikeldata Utökad'!J69="3  Astma- och Allergiförbundet","Astmaochallergiforbundet",'2. Artikeldata Utökad'!J69="4  Svanen","Svanen",'2. Artikeldata Utökad'!J69="5  GOTS","GOTS",'2. Artikeldata Utökad'!J69="6  Ekologiskt Jordbruk EU Ekologisk","Ekologisktjordbruk",'2. Artikeldata Utökad'!J69="7  ECO CERT Cosmos Organic","Ecocertcosmosorganic",'2. Artikeldata Utökad'!J69="8  Bra miljöval","Bramiljoval",'2. Artikeldata Utökad'!J69="9  Fairtrade","fairtrade",'2. Artikeldata Utökad'!J69="10 Natrue Organic","Natrueorganic",'2. Artikeldata Utökad'!J69="11 UTZ Certified","UTZ",'2. Artikeldata Utökad'!J69="15 Asthma Allergy Nordic","Asthmaallergynordic",'2. Artikeldata Utökad'!J69="16 FSC","FSC",'2. Artikeldata Utökad'!J69="17 Välvald (endast vid OTC)","choosewithheart",'2. Artikeldata Utökad'!J69="18 Rainforest Alliance","Rainforestalliance",'2. Artikeldata Utökad'!J69="19 Vegan Society","Vegansociety",'2. Artikeldata Utökad'!J69="20 Certified Vegan","Certifiedvegan",'2. Artikeldata Utökad'!J69="21 I'm Vegan","Imvegan",'2. Artikeldata Utökad'!J69="22 EU Ecolabel","EUEcolabel",'2. Artikeldata Utökad'!J69="23 Soil Association Cosmos Organic","Soilassociation",'2. Artikeldata Utökad'!J69="  Välj…","",'2. Artikeldata Utökad'!J69="0  Ingen symbol","",'2. Artikeldata Utökad'!J69="24 Cosmetique Bio Cosmos Organic","Cosmetiquebio",'2. Artikeldata Utökad'!J69="25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H70" s="527" t="str" cm="1">
        <f t="array" ref="H70">_xlfn.IFS('2. Artikeldata Utökad'!K69="2  KRAV","KRAV",'2. Artikeldata Utökad'!K69="3  Astma- och Allergiförbundet","Astmaochallergiforbundet",'2. Artikeldata Utökad'!K69="4  Svanen","Svanen",'2. Artikeldata Utökad'!K69="5  GOTS","GOTS",'2. Artikeldata Utökad'!K69="6  Ekologiskt Jordbruk EU Ekologisk","Ekologisktjordbruk",'2. Artikeldata Utökad'!K69="7  ECO CERT Cosmos Organic","Ecocertcosmosorganic",'2. Artikeldata Utökad'!K69="8  Bra miljöval","Bramiljoval",'2. Artikeldata Utökad'!K69="9  Fairtrade","fairtrade",'2. Artikeldata Utökad'!K69="10 Natrue Organic","Natrueorganic",'2. Artikeldata Utökad'!K69="11 UTZ Certified","UTZ",'2. Artikeldata Utökad'!K69="15 Asthma Allergy Nordic","Asthmaallergynordic",'2. Artikeldata Utökad'!K69="16 FSC","FSC",'2. Artikeldata Utökad'!K69="17 Välvald (endast vid OTC)","choosewithheart",'2. Artikeldata Utökad'!K69="18 Rainforest Alliance","Rainforestalliance",'2. Artikeldata Utökad'!K69="19 Vegan Society","Vegansociety",'2. Artikeldata Utökad'!K69="20 Certified Vegan","Certifiedvegan",'2. Artikeldata Utökad'!K69="21 I'm Vegan","Imvegan",'2. Artikeldata Utökad'!K69="22 EU Ecolabel","EUEcolabel",'2. Artikeldata Utökad'!K69="23 Soil Association Cosmos Organic","Soilassociation",'2. Artikeldata Utökad'!K69="  Välj…","",'2. Artikeldata Utökad'!K69="0  Ingen symbol","",'2. Artikeldata Utökad'!K69="24 Cosmetique Bio Cosmos Organic","Cosmetiquebio",'2. Artikeldata Utökad'!K69="25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I70" s="527" t="str" cm="1">
        <f t="array" ref="I70">_xlfn.IFS('2. Artikeldata Utökad'!L69="2  KRAV","KRAV",'2. Artikeldata Utökad'!L69="3  Astma- och Allergiförbundet","Astmaochallergiforbundet",'2. Artikeldata Utökad'!L69="4  Svanen","Svanen",'2. Artikeldata Utökad'!L69="5  GOTS","GOTS",'2. Artikeldata Utökad'!L69="6  Ekologiskt Jordbruk EU Ekologisk","Ekologisktjordbruk",'2. Artikeldata Utökad'!L69="7  ECO CERT Cosmos Organic","Ecocertcosmosorganic",'2. Artikeldata Utökad'!L69="8  Bra miljöval","Bramiljoval",'2. Artikeldata Utökad'!L69="9  Fairtrade","fairtrade",'2. Artikeldata Utökad'!L69="10 Natrue Organic","Natrueorganic",'2. Artikeldata Utökad'!L69="11 UTZ Certified","UTZ",'2. Artikeldata Utökad'!L69="15 Asthma Allergy Nordic","Asthmaallergynordic",'2. Artikeldata Utökad'!L69="16 FSC","FSC",'2. Artikeldata Utökad'!L69="17 Välvald (endast vid OTC)","choosewithheart",'2. Artikeldata Utökad'!L69="18 Rainforest Alliance","Rainforestalliance",'2. Artikeldata Utökad'!L69="19 Vegan Society","Vegansociety",'2. Artikeldata Utökad'!L69="20 Certified Vegan","Certifiedvegan",'2. Artikeldata Utökad'!L69="21 I'm Vegan","Imvegan",'2. Artikeldata Utökad'!L69="22 EU Ecolabel","EUEcolabel",'2. Artikeldata Utökad'!L69="23 Soil Association Cosmos Organic","Soilassociation",'2. Artikeldata Utökad'!L69="  Välj…","",'2. Artikeldata Utökad'!L69="0  Ingen symbol","",'2. Artikeldata Utökad'!L69="24 Cosmetique Bio Cosmos Organic","Cosmetiquebio",'2. Artikeldata Utökad'!L69="25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J70" s="527" t="str" cm="1">
        <f t="array" ref="J70">IFERROR(SUBSTITUTE(_xlfn.ARRAYTOTEXT(_xlfn._xlws.FILTER(G70:I70,G70:I70&lt;&gt;""))," ",""),"")</f>
        <v/>
      </c>
      <c r="K70" s="527" t="str">
        <f>IF('2. Artikeldata Utökad'!M69="Ja","Nordisk","")</f>
        <v/>
      </c>
      <c r="L70" s="527" t="str">
        <f>IF('2. Artikeldata Utökad'!N69="Ja","Miljoforpackad","")</f>
        <v/>
      </c>
      <c r="M70" s="527" t="str">
        <f t="shared" si="1"/>
        <v/>
      </c>
      <c r="N70" s="527" t="str">
        <f t="shared" ref="N70:N101" si="6">IF(OR(G70="Vegansociety",G70="Imvegan",G70="Certifiedvegan",H70="Vegansociety",H70="Imvegan",H70="Certifiedvegan",I70="Vegansociety",I70="Imvegan",I70="Certifiedvegan",AK70="Vegansk"),"Vegansk","")</f>
        <v/>
      </c>
      <c r="O70" s="527" t="str">
        <f t="shared" si="2"/>
        <v/>
      </c>
      <c r="P70" s="527" t="str">
        <f t="shared" si="3"/>
        <v/>
      </c>
      <c r="Q70" s="527" t="str">
        <f t="shared" si="4"/>
        <v/>
      </c>
      <c r="R70" s="527" t="str" cm="1">
        <f t="array" ref="R70">IFERROR(SUBSTITUTE(_xlfn.ARRAYTOTEXT(_xlfn._xlws.FILTER(K70:Q70,K70:Q70&lt;&gt;""))," ",""),"")</f>
        <v/>
      </c>
      <c r="S70" s="371"/>
      <c r="T70" s="83"/>
      <c r="U70" s="371" t="s">
        <v>35</v>
      </c>
      <c r="V70" s="372"/>
      <c r="W70" s="372"/>
      <c r="X70" s="372"/>
      <c r="Y70" s="372"/>
      <c r="Z70" s="372"/>
      <c r="AA70" s="372"/>
      <c r="AB70" s="372"/>
      <c r="AC70" s="372"/>
      <c r="AD70" s="372"/>
      <c r="AE70" s="372"/>
      <c r="AF70" s="372"/>
      <c r="AG70" s="372"/>
      <c r="AH70" s="371"/>
      <c r="AI70" s="372"/>
      <c r="AJ70" s="372"/>
      <c r="AK70" s="372" t="s">
        <v>36</v>
      </c>
      <c r="AL70" s="372"/>
      <c r="AM70" s="372"/>
      <c r="AN70" s="372"/>
      <c r="AO70" s="372"/>
      <c r="AP70" s="372"/>
      <c r="AQ70" s="511"/>
      <c r="AR70" s="399" t="s">
        <v>220</v>
      </c>
      <c r="AS70" s="84" t="s">
        <v>36</v>
      </c>
      <c r="AT70" s="84" t="s">
        <v>36</v>
      </c>
      <c r="AU70" s="513"/>
      <c r="AV70" s="646"/>
      <c r="AW70" s="84"/>
      <c r="AX70" s="84"/>
      <c r="AY70" s="84"/>
      <c r="AZ70" s="84"/>
      <c r="BA70" s="84"/>
      <c r="BB70" s="515"/>
      <c r="BC70" s="400" t="s">
        <v>220</v>
      </c>
      <c r="BD70" s="84" t="s">
        <v>36</v>
      </c>
    </row>
    <row r="71" spans="1:56" x14ac:dyDescent="0.25">
      <c r="A71" s="102">
        <v>66</v>
      </c>
      <c r="B71" s="524">
        <f>'APH KIC KIA PC'!D70</f>
        <v>0</v>
      </c>
      <c r="C71" s="524" t="str">
        <f>'APH KIC KIA PC'!I70</f>
        <v>Välj…</v>
      </c>
      <c r="D71" s="525" t="str">
        <f>IF('1. Artikeldata Grund'!$E70="","",'1. Artikeldata Grund'!$E70)</f>
        <v/>
      </c>
      <c r="E71" s="526" t="str">
        <f>IF('1. Artikeldata Grund'!D70="","",'1. Artikeldata Grund'!D70)</f>
        <v/>
      </c>
      <c r="F71" s="528" t="str">
        <f>'2. Artikeldata Utökad'!H70</f>
        <v xml:space="preserve">  Välj…</v>
      </c>
      <c r="G71" s="527" t="str" cm="1">
        <f t="array" ref="G71">_xlfn.IFS('2. Artikeldata Utökad'!J70="2  KRAV","KRAV",'2. Artikeldata Utökad'!J70="3  Astma- och Allergiförbundet","Astmaochallergiforbundet",'2. Artikeldata Utökad'!J70="4  Svanen","Svanen",'2. Artikeldata Utökad'!J70="5  GOTS","GOTS",'2. Artikeldata Utökad'!J70="6  Ekologiskt Jordbruk EU Ekologisk","Ekologisktjordbruk",'2. Artikeldata Utökad'!J70="7  ECO CERT Cosmos Organic","Ecocertcosmosorganic",'2. Artikeldata Utökad'!J70="8  Bra miljöval","Bramiljoval",'2. Artikeldata Utökad'!J70="9  Fairtrade","fairtrade",'2. Artikeldata Utökad'!J70="10 Natrue Organic","Natrueorganic",'2. Artikeldata Utökad'!J70="11 UTZ Certified","UTZ",'2. Artikeldata Utökad'!J70="15 Asthma Allergy Nordic","Asthmaallergynordic",'2. Artikeldata Utökad'!J70="16 FSC","FSC",'2. Artikeldata Utökad'!J70="17 Välvald (endast vid OTC)","choosewithheart",'2. Artikeldata Utökad'!J70="18 Rainforest Alliance","Rainforestalliance",'2. Artikeldata Utökad'!J70="19 Vegan Society","Vegansociety",'2. Artikeldata Utökad'!J70="20 Certified Vegan","Certifiedvegan",'2. Artikeldata Utökad'!J70="21 I'm Vegan","Imvegan",'2. Artikeldata Utökad'!J70="22 EU Ecolabel","EUEcolabel",'2. Artikeldata Utökad'!J70="23 Soil Association Cosmos Organic","Soilassociation",'2. Artikeldata Utökad'!J70="  Välj…","",'2. Artikeldata Utökad'!J70="0  Ingen symbol","",'2. Artikeldata Utökad'!J70="24 Cosmetique Bio Cosmos Organic","Cosmetiquebio",'2. Artikeldata Utökad'!J70="25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H71" s="527" t="str" cm="1">
        <f t="array" ref="H71">_xlfn.IFS('2. Artikeldata Utökad'!K70="2  KRAV","KRAV",'2. Artikeldata Utökad'!K70="3  Astma- och Allergiförbundet","Astmaochallergiforbundet",'2. Artikeldata Utökad'!K70="4  Svanen","Svanen",'2. Artikeldata Utökad'!K70="5  GOTS","GOTS",'2. Artikeldata Utökad'!K70="6  Ekologiskt Jordbruk EU Ekologisk","Ekologisktjordbruk",'2. Artikeldata Utökad'!K70="7  ECO CERT Cosmos Organic","Ecocertcosmosorganic",'2. Artikeldata Utökad'!K70="8  Bra miljöval","Bramiljoval",'2. Artikeldata Utökad'!K70="9  Fairtrade","fairtrade",'2. Artikeldata Utökad'!K70="10 Natrue Organic","Natrueorganic",'2. Artikeldata Utökad'!K70="11 UTZ Certified","UTZ",'2. Artikeldata Utökad'!K70="15 Asthma Allergy Nordic","Asthmaallergynordic",'2. Artikeldata Utökad'!K70="16 FSC","FSC",'2. Artikeldata Utökad'!K70="17 Välvald (endast vid OTC)","choosewithheart",'2. Artikeldata Utökad'!K70="18 Rainforest Alliance","Rainforestalliance",'2. Artikeldata Utökad'!K70="19 Vegan Society","Vegansociety",'2. Artikeldata Utökad'!K70="20 Certified Vegan","Certifiedvegan",'2. Artikeldata Utökad'!K70="21 I'm Vegan","Imvegan",'2. Artikeldata Utökad'!K70="22 EU Ecolabel","EUEcolabel",'2. Artikeldata Utökad'!K70="23 Soil Association Cosmos Organic","Soilassociation",'2. Artikeldata Utökad'!K70="  Välj…","",'2. Artikeldata Utökad'!K70="0  Ingen symbol","",'2. Artikeldata Utökad'!K70="24 Cosmetique Bio Cosmos Organic","Cosmetiquebio",'2. Artikeldata Utökad'!K70="25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I71" s="527" t="str" cm="1">
        <f t="array" ref="I71">_xlfn.IFS('2. Artikeldata Utökad'!L70="2  KRAV","KRAV",'2. Artikeldata Utökad'!L70="3  Astma- och Allergiförbundet","Astmaochallergiforbundet",'2. Artikeldata Utökad'!L70="4  Svanen","Svanen",'2. Artikeldata Utökad'!L70="5  GOTS","GOTS",'2. Artikeldata Utökad'!L70="6  Ekologiskt Jordbruk EU Ekologisk","Ekologisktjordbruk",'2. Artikeldata Utökad'!L70="7  ECO CERT Cosmos Organic","Ecocertcosmosorganic",'2. Artikeldata Utökad'!L70="8  Bra miljöval","Bramiljoval",'2. Artikeldata Utökad'!L70="9  Fairtrade","fairtrade",'2. Artikeldata Utökad'!L70="10 Natrue Organic","Natrueorganic",'2. Artikeldata Utökad'!L70="11 UTZ Certified","UTZ",'2. Artikeldata Utökad'!L70="15 Asthma Allergy Nordic","Asthmaallergynordic",'2. Artikeldata Utökad'!L70="16 FSC","FSC",'2. Artikeldata Utökad'!L70="17 Välvald (endast vid OTC)","choosewithheart",'2. Artikeldata Utökad'!L70="18 Rainforest Alliance","Rainforestalliance",'2. Artikeldata Utökad'!L70="19 Vegan Society","Vegansociety",'2. Artikeldata Utökad'!L70="20 Certified Vegan","Certifiedvegan",'2. Artikeldata Utökad'!L70="21 I'm Vegan","Imvegan",'2. Artikeldata Utökad'!L70="22 EU Ecolabel","EUEcolabel",'2. Artikeldata Utökad'!L70="23 Soil Association Cosmos Organic","Soilassociation",'2. Artikeldata Utökad'!L70="  Välj…","",'2. Artikeldata Utökad'!L70="0  Ingen symbol","",'2. Artikeldata Utökad'!L70="24 Cosmetique Bio Cosmos Organic","Cosmetiquebio",'2. Artikeldata Utökad'!L70="25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J71" s="527" t="str" cm="1">
        <f t="array" ref="J71">IFERROR(SUBSTITUTE(_xlfn.ARRAYTOTEXT(_xlfn._xlws.FILTER(G71:I71,G71:I71&lt;&gt;""))," ",""),"")</f>
        <v/>
      </c>
      <c r="K71" s="527" t="str">
        <f>IF('2. Artikeldata Utökad'!M70="Ja","Nordisk","")</f>
        <v/>
      </c>
      <c r="L71" s="527" t="str">
        <f>IF('2. Artikeldata Utökad'!N70="Ja","Miljoforpackad","")</f>
        <v/>
      </c>
      <c r="M71" s="527" t="str">
        <f t="shared" ref="M71:M134" si="7">IF(OR(G71="Ecocertcosmosorganic",G71="Natrueorganic",G71="GOTS",G71="Ekologisktjordbruk",G71="KRAV",G71="Soilassociation",G71="Cosmetiquebio",H71="Ecocertcosmosorganic",H71="Natrueorganic",H71="GOTS",H71="Ekologisktjordbruk",H71="KRAV",H71="Soilassociation",H71="Cosmetiquebio",I71="Ecocertcosmosorganic",I71="Natrueorganic",I71="GOTS",I71="Ekologisktjordbruk",I71="KRAV",I71="Soilassociation",I71="Cosmetiquebio"),"Ekologisk","")</f>
        <v/>
      </c>
      <c r="N71" s="527" t="str">
        <f t="shared" si="6"/>
        <v/>
      </c>
      <c r="O71" s="527" t="str">
        <f t="shared" ref="O71:O134" si="8">IF(OR(G71="fairtrade",G71="UTZ",G71="Rainforestalliance",G71="Fairforlife",H71="fairtrade",H71="UTZ",H71="Rainforestalliance",H71="Fairforlife",I71="fairtrade",I71="UTZ",I71="Rainforestalliance",I71="Fairforlife"),"Rattvisemarkt","")</f>
        <v/>
      </c>
      <c r="P71" s="527" t="str">
        <f t="shared" ref="P71:P134" si="9">IF(OR(G71="Asthmaallergynordic",G71="Astmaochallergiforbundet",H71="Asthmaallergynordic",H71="Astmaochallergiforbundet",I71="Asthmaallergynordic",I71="Astmaochallergiforbundet"),"Extramildformula","")</f>
        <v/>
      </c>
      <c r="Q71" s="527" t="str">
        <f t="shared" ref="Q71:Q134" si="10">IF(OR(G71="Svanen",G71="Bramiljoval",G71="EUEcolabel",H71="Svanen",H71="Bramiljoval",H71="EUEcolabel",I71="Svanen",I71="Bramiljoval",I71="EUEcolabel"),"Miljomarkt","")</f>
        <v/>
      </c>
      <c r="R71" s="527" t="str" cm="1">
        <f t="array" ref="R71">IFERROR(SUBSTITUTE(_xlfn.ARRAYTOTEXT(_xlfn._xlws.FILTER(K71:Q71,K71:Q71&lt;&gt;""))," ",""),"")</f>
        <v/>
      </c>
      <c r="S71" s="371"/>
      <c r="T71" s="83"/>
      <c r="U71" s="371" t="s">
        <v>35</v>
      </c>
      <c r="V71" s="372"/>
      <c r="W71" s="372"/>
      <c r="X71" s="372"/>
      <c r="Y71" s="372"/>
      <c r="Z71" s="372"/>
      <c r="AA71" s="372"/>
      <c r="AB71" s="372"/>
      <c r="AC71" s="372"/>
      <c r="AD71" s="372"/>
      <c r="AE71" s="372"/>
      <c r="AF71" s="372"/>
      <c r="AG71" s="372"/>
      <c r="AH71" s="371"/>
      <c r="AI71" s="372"/>
      <c r="AJ71" s="372"/>
      <c r="AK71" s="372" t="s">
        <v>36</v>
      </c>
      <c r="AL71" s="372"/>
      <c r="AM71" s="372"/>
      <c r="AN71" s="372"/>
      <c r="AO71" s="372"/>
      <c r="AP71" s="372"/>
      <c r="AQ71" s="511"/>
      <c r="AR71" s="399" t="s">
        <v>220</v>
      </c>
      <c r="AS71" s="84" t="s">
        <v>36</v>
      </c>
      <c r="AT71" s="84" t="s">
        <v>36</v>
      </c>
      <c r="AU71" s="513"/>
      <c r="AV71" s="646"/>
      <c r="AW71" s="84"/>
      <c r="AX71" s="84"/>
      <c r="AY71" s="84"/>
      <c r="AZ71" s="84"/>
      <c r="BA71" s="84"/>
      <c r="BB71" s="515"/>
      <c r="BC71" s="400" t="s">
        <v>220</v>
      </c>
      <c r="BD71" s="84" t="s">
        <v>36</v>
      </c>
    </row>
    <row r="72" spans="1:56" x14ac:dyDescent="0.25">
      <c r="A72" s="102">
        <v>67</v>
      </c>
      <c r="B72" s="524">
        <f>'APH KIC KIA PC'!D71</f>
        <v>0</v>
      </c>
      <c r="C72" s="524" t="str">
        <f>'APH KIC KIA PC'!I71</f>
        <v>Välj…</v>
      </c>
      <c r="D72" s="525" t="str">
        <f>IF('1. Artikeldata Grund'!$E71="","",'1. Artikeldata Grund'!$E71)</f>
        <v/>
      </c>
      <c r="E72" s="526" t="str">
        <f>IF('1. Artikeldata Grund'!D71="","",'1. Artikeldata Grund'!D71)</f>
        <v/>
      </c>
      <c r="F72" s="528" t="str">
        <f>'2. Artikeldata Utökad'!H71</f>
        <v xml:space="preserve">  Välj…</v>
      </c>
      <c r="G72" s="527" t="str" cm="1">
        <f t="array" ref="G72">_xlfn.IFS('2. Artikeldata Utökad'!J71="2  KRAV","KRAV",'2. Artikeldata Utökad'!J71="3  Astma- och Allergiförbundet","Astmaochallergiforbundet",'2. Artikeldata Utökad'!J71="4  Svanen","Svanen",'2. Artikeldata Utökad'!J71="5  GOTS","GOTS",'2. Artikeldata Utökad'!J71="6  Ekologiskt Jordbruk EU Ekologisk","Ekologisktjordbruk",'2. Artikeldata Utökad'!J71="7  ECO CERT Cosmos Organic","Ecocertcosmosorganic",'2. Artikeldata Utökad'!J71="8  Bra miljöval","Bramiljoval",'2. Artikeldata Utökad'!J71="9  Fairtrade","fairtrade",'2. Artikeldata Utökad'!J71="10 Natrue Organic","Natrueorganic",'2. Artikeldata Utökad'!J71="11 UTZ Certified","UTZ",'2. Artikeldata Utökad'!J71="15 Asthma Allergy Nordic","Asthmaallergynordic",'2. Artikeldata Utökad'!J71="16 FSC","FSC",'2. Artikeldata Utökad'!J71="17 Välvald (endast vid OTC)","choosewithheart",'2. Artikeldata Utökad'!J71="18 Rainforest Alliance","Rainforestalliance",'2. Artikeldata Utökad'!J71="19 Vegan Society","Vegansociety",'2. Artikeldata Utökad'!J71="20 Certified Vegan","Certifiedvegan",'2. Artikeldata Utökad'!J71="21 I'm Vegan","Imvegan",'2. Artikeldata Utökad'!J71="22 EU Ecolabel","EUEcolabel",'2. Artikeldata Utökad'!J71="23 Soil Association Cosmos Organic","Soilassociation",'2. Artikeldata Utökad'!J71="  Välj…","",'2. Artikeldata Utökad'!J71="0  Ingen symbol","",'2. Artikeldata Utökad'!J71="24 Cosmetique Bio Cosmos Organic","Cosmetiquebio",'2. Artikeldata Utökad'!J71="25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H72" s="527" t="str" cm="1">
        <f t="array" ref="H72">_xlfn.IFS('2. Artikeldata Utökad'!K71="2  KRAV","KRAV",'2. Artikeldata Utökad'!K71="3  Astma- och Allergiförbundet","Astmaochallergiforbundet",'2. Artikeldata Utökad'!K71="4  Svanen","Svanen",'2. Artikeldata Utökad'!K71="5  GOTS","GOTS",'2. Artikeldata Utökad'!K71="6  Ekologiskt Jordbruk EU Ekologisk","Ekologisktjordbruk",'2. Artikeldata Utökad'!K71="7  ECO CERT Cosmos Organic","Ecocertcosmosorganic",'2. Artikeldata Utökad'!K71="8  Bra miljöval","Bramiljoval",'2. Artikeldata Utökad'!K71="9  Fairtrade","fairtrade",'2. Artikeldata Utökad'!K71="10 Natrue Organic","Natrueorganic",'2. Artikeldata Utökad'!K71="11 UTZ Certified","UTZ",'2. Artikeldata Utökad'!K71="15 Asthma Allergy Nordic","Asthmaallergynordic",'2. Artikeldata Utökad'!K71="16 FSC","FSC",'2. Artikeldata Utökad'!K71="17 Välvald (endast vid OTC)","choosewithheart",'2. Artikeldata Utökad'!K71="18 Rainforest Alliance","Rainforestalliance",'2. Artikeldata Utökad'!K71="19 Vegan Society","Vegansociety",'2. Artikeldata Utökad'!K71="20 Certified Vegan","Certifiedvegan",'2. Artikeldata Utökad'!K71="21 I'm Vegan","Imvegan",'2. Artikeldata Utökad'!K71="22 EU Ecolabel","EUEcolabel",'2. Artikeldata Utökad'!K71="23 Soil Association Cosmos Organic","Soilassociation",'2. Artikeldata Utökad'!K71="  Välj…","",'2. Artikeldata Utökad'!K71="0  Ingen symbol","",'2. Artikeldata Utökad'!K71="24 Cosmetique Bio Cosmos Organic","Cosmetiquebio",'2. Artikeldata Utökad'!K71="25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I72" s="527" t="str" cm="1">
        <f t="array" ref="I72">_xlfn.IFS('2. Artikeldata Utökad'!L71="2  KRAV","KRAV",'2. Artikeldata Utökad'!L71="3  Astma- och Allergiförbundet","Astmaochallergiforbundet",'2. Artikeldata Utökad'!L71="4  Svanen","Svanen",'2. Artikeldata Utökad'!L71="5  GOTS","GOTS",'2. Artikeldata Utökad'!L71="6  Ekologiskt Jordbruk EU Ekologisk","Ekologisktjordbruk",'2. Artikeldata Utökad'!L71="7  ECO CERT Cosmos Organic","Ecocertcosmosorganic",'2. Artikeldata Utökad'!L71="8  Bra miljöval","Bramiljoval",'2. Artikeldata Utökad'!L71="9  Fairtrade","fairtrade",'2. Artikeldata Utökad'!L71="10 Natrue Organic","Natrueorganic",'2. Artikeldata Utökad'!L71="11 UTZ Certified","UTZ",'2. Artikeldata Utökad'!L71="15 Asthma Allergy Nordic","Asthmaallergynordic",'2. Artikeldata Utökad'!L71="16 FSC","FSC",'2. Artikeldata Utökad'!L71="17 Välvald (endast vid OTC)","choosewithheart",'2. Artikeldata Utökad'!L71="18 Rainforest Alliance","Rainforestalliance",'2. Artikeldata Utökad'!L71="19 Vegan Society","Vegansociety",'2. Artikeldata Utökad'!L71="20 Certified Vegan","Certifiedvegan",'2. Artikeldata Utökad'!L71="21 I'm Vegan","Imvegan",'2. Artikeldata Utökad'!L71="22 EU Ecolabel","EUEcolabel",'2. Artikeldata Utökad'!L71="23 Soil Association Cosmos Organic","Soilassociation",'2. Artikeldata Utökad'!L71="  Välj…","",'2. Artikeldata Utökad'!L71="0  Ingen symbol","",'2. Artikeldata Utökad'!L71="24 Cosmetique Bio Cosmos Organic","Cosmetiquebio",'2. Artikeldata Utökad'!L71="25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J72" s="527" t="str" cm="1">
        <f t="array" ref="J72">IFERROR(SUBSTITUTE(_xlfn.ARRAYTOTEXT(_xlfn._xlws.FILTER(G72:I72,G72:I72&lt;&gt;""))," ",""),"")</f>
        <v/>
      </c>
      <c r="K72" s="527" t="str">
        <f>IF('2. Artikeldata Utökad'!M71="Ja","Nordisk","")</f>
        <v/>
      </c>
      <c r="L72" s="527" t="str">
        <f>IF('2. Artikeldata Utökad'!N71="Ja","Miljoforpackad","")</f>
        <v/>
      </c>
      <c r="M72" s="527" t="str">
        <f t="shared" si="7"/>
        <v/>
      </c>
      <c r="N72" s="527" t="str">
        <f t="shared" si="6"/>
        <v/>
      </c>
      <c r="O72" s="527" t="str">
        <f t="shared" si="8"/>
        <v/>
      </c>
      <c r="P72" s="527" t="str">
        <f t="shared" si="9"/>
        <v/>
      </c>
      <c r="Q72" s="527" t="str">
        <f t="shared" si="10"/>
        <v/>
      </c>
      <c r="R72" s="527" t="str" cm="1">
        <f t="array" ref="R72">IFERROR(SUBSTITUTE(_xlfn.ARRAYTOTEXT(_xlfn._xlws.FILTER(K72:Q72,K72:Q72&lt;&gt;""))," ",""),"")</f>
        <v/>
      </c>
      <c r="S72" s="371"/>
      <c r="T72" s="83"/>
      <c r="U72" s="371" t="s">
        <v>35</v>
      </c>
      <c r="V72" s="372"/>
      <c r="W72" s="372"/>
      <c r="X72" s="372"/>
      <c r="Y72" s="372"/>
      <c r="Z72" s="372"/>
      <c r="AA72" s="372"/>
      <c r="AB72" s="372"/>
      <c r="AC72" s="372"/>
      <c r="AD72" s="372"/>
      <c r="AE72" s="372"/>
      <c r="AF72" s="372"/>
      <c r="AG72" s="372"/>
      <c r="AH72" s="371"/>
      <c r="AI72" s="372"/>
      <c r="AJ72" s="372"/>
      <c r="AK72" s="372" t="s">
        <v>36</v>
      </c>
      <c r="AL72" s="372"/>
      <c r="AM72" s="372"/>
      <c r="AN72" s="372"/>
      <c r="AO72" s="372"/>
      <c r="AP72" s="372"/>
      <c r="AQ72" s="511"/>
      <c r="AR72" s="399" t="s">
        <v>220</v>
      </c>
      <c r="AS72" s="84" t="s">
        <v>36</v>
      </c>
      <c r="AT72" s="84" t="s">
        <v>36</v>
      </c>
      <c r="AU72" s="513"/>
      <c r="AV72" s="646"/>
      <c r="AW72" s="84"/>
      <c r="AX72" s="84"/>
      <c r="AY72" s="84"/>
      <c r="AZ72" s="84"/>
      <c r="BA72" s="84"/>
      <c r="BB72" s="515"/>
      <c r="BC72" s="400" t="s">
        <v>220</v>
      </c>
      <c r="BD72" s="84" t="s">
        <v>36</v>
      </c>
    </row>
    <row r="73" spans="1:56" x14ac:dyDescent="0.25">
      <c r="A73" s="102">
        <v>68</v>
      </c>
      <c r="B73" s="524">
        <f>'APH KIC KIA PC'!D72</f>
        <v>0</v>
      </c>
      <c r="C73" s="524" t="str">
        <f>'APH KIC KIA PC'!I72</f>
        <v>Välj…</v>
      </c>
      <c r="D73" s="525" t="str">
        <f>IF('1. Artikeldata Grund'!$E72="","",'1. Artikeldata Grund'!$E72)</f>
        <v/>
      </c>
      <c r="E73" s="526" t="str">
        <f>IF('1. Artikeldata Grund'!D72="","",'1. Artikeldata Grund'!D72)</f>
        <v/>
      </c>
      <c r="F73" s="528" t="str">
        <f>'2. Artikeldata Utökad'!H72</f>
        <v xml:space="preserve">  Välj…</v>
      </c>
      <c r="G73" s="527" t="str" cm="1">
        <f t="array" ref="G73">_xlfn.IFS('2. Artikeldata Utökad'!J72="2  KRAV","KRAV",'2. Artikeldata Utökad'!J72="3  Astma- och Allergiförbundet","Astmaochallergiforbundet",'2. Artikeldata Utökad'!J72="4  Svanen","Svanen",'2. Artikeldata Utökad'!J72="5  GOTS","GOTS",'2. Artikeldata Utökad'!J72="6  Ekologiskt Jordbruk EU Ekologisk","Ekologisktjordbruk",'2. Artikeldata Utökad'!J72="7  ECO CERT Cosmos Organic","Ecocertcosmosorganic",'2. Artikeldata Utökad'!J72="8  Bra miljöval","Bramiljoval",'2. Artikeldata Utökad'!J72="9  Fairtrade","fairtrade",'2. Artikeldata Utökad'!J72="10 Natrue Organic","Natrueorganic",'2. Artikeldata Utökad'!J72="11 UTZ Certified","UTZ",'2. Artikeldata Utökad'!J72="15 Asthma Allergy Nordic","Asthmaallergynordic",'2. Artikeldata Utökad'!J72="16 FSC","FSC",'2. Artikeldata Utökad'!J72="17 Välvald (endast vid OTC)","choosewithheart",'2. Artikeldata Utökad'!J72="18 Rainforest Alliance","Rainforestalliance",'2. Artikeldata Utökad'!J72="19 Vegan Society","Vegansociety",'2. Artikeldata Utökad'!J72="20 Certified Vegan","Certifiedvegan",'2. Artikeldata Utökad'!J72="21 I'm Vegan","Imvegan",'2. Artikeldata Utökad'!J72="22 EU Ecolabel","EUEcolabel",'2. Artikeldata Utökad'!J72="23 Soil Association Cosmos Organic","Soilassociation",'2. Artikeldata Utökad'!J72="  Välj…","",'2. Artikeldata Utökad'!J72="0  Ingen symbol","",'2. Artikeldata Utökad'!J72="24 Cosmetique Bio Cosmos Organic","Cosmetiquebio",'2. Artikeldata Utökad'!J72="25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H73" s="527" t="str" cm="1">
        <f t="array" ref="H73">_xlfn.IFS('2. Artikeldata Utökad'!K72="2  KRAV","KRAV",'2. Artikeldata Utökad'!K72="3  Astma- och Allergiförbundet","Astmaochallergiforbundet",'2. Artikeldata Utökad'!K72="4  Svanen","Svanen",'2. Artikeldata Utökad'!K72="5  GOTS","GOTS",'2. Artikeldata Utökad'!K72="6  Ekologiskt Jordbruk EU Ekologisk","Ekologisktjordbruk",'2. Artikeldata Utökad'!K72="7  ECO CERT Cosmos Organic","Ecocertcosmosorganic",'2. Artikeldata Utökad'!K72="8  Bra miljöval","Bramiljoval",'2. Artikeldata Utökad'!K72="9  Fairtrade","fairtrade",'2. Artikeldata Utökad'!K72="10 Natrue Organic","Natrueorganic",'2. Artikeldata Utökad'!K72="11 UTZ Certified","UTZ",'2. Artikeldata Utökad'!K72="15 Asthma Allergy Nordic","Asthmaallergynordic",'2. Artikeldata Utökad'!K72="16 FSC","FSC",'2. Artikeldata Utökad'!K72="17 Välvald (endast vid OTC)","choosewithheart",'2. Artikeldata Utökad'!K72="18 Rainforest Alliance","Rainforestalliance",'2. Artikeldata Utökad'!K72="19 Vegan Society","Vegansociety",'2. Artikeldata Utökad'!K72="20 Certified Vegan","Certifiedvegan",'2. Artikeldata Utökad'!K72="21 I'm Vegan","Imvegan",'2. Artikeldata Utökad'!K72="22 EU Ecolabel","EUEcolabel",'2. Artikeldata Utökad'!K72="23 Soil Association Cosmos Organic","Soilassociation",'2. Artikeldata Utökad'!K72="  Välj…","",'2. Artikeldata Utökad'!K72="0  Ingen symbol","",'2. Artikeldata Utökad'!K72="24 Cosmetique Bio Cosmos Organic","Cosmetiquebio",'2. Artikeldata Utökad'!K72="25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I73" s="527" t="str" cm="1">
        <f t="array" ref="I73">_xlfn.IFS('2. Artikeldata Utökad'!L72="2  KRAV","KRAV",'2. Artikeldata Utökad'!L72="3  Astma- och Allergiförbundet","Astmaochallergiforbundet",'2. Artikeldata Utökad'!L72="4  Svanen","Svanen",'2. Artikeldata Utökad'!L72="5  GOTS","GOTS",'2. Artikeldata Utökad'!L72="6  Ekologiskt Jordbruk EU Ekologisk","Ekologisktjordbruk",'2. Artikeldata Utökad'!L72="7  ECO CERT Cosmos Organic","Ecocertcosmosorganic",'2. Artikeldata Utökad'!L72="8  Bra miljöval","Bramiljoval",'2. Artikeldata Utökad'!L72="9  Fairtrade","fairtrade",'2. Artikeldata Utökad'!L72="10 Natrue Organic","Natrueorganic",'2. Artikeldata Utökad'!L72="11 UTZ Certified","UTZ",'2. Artikeldata Utökad'!L72="15 Asthma Allergy Nordic","Asthmaallergynordic",'2. Artikeldata Utökad'!L72="16 FSC","FSC",'2. Artikeldata Utökad'!L72="17 Välvald (endast vid OTC)","choosewithheart",'2. Artikeldata Utökad'!L72="18 Rainforest Alliance","Rainforestalliance",'2. Artikeldata Utökad'!L72="19 Vegan Society","Vegansociety",'2. Artikeldata Utökad'!L72="20 Certified Vegan","Certifiedvegan",'2. Artikeldata Utökad'!L72="21 I'm Vegan","Imvegan",'2. Artikeldata Utökad'!L72="22 EU Ecolabel","EUEcolabel",'2. Artikeldata Utökad'!L72="23 Soil Association Cosmos Organic","Soilassociation",'2. Artikeldata Utökad'!L72="  Välj…","",'2. Artikeldata Utökad'!L72="0  Ingen symbol","",'2. Artikeldata Utökad'!L72="24 Cosmetique Bio Cosmos Organic","Cosmetiquebio",'2. Artikeldata Utökad'!L72="25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J73" s="527" t="str" cm="1">
        <f t="array" ref="J73">IFERROR(SUBSTITUTE(_xlfn.ARRAYTOTEXT(_xlfn._xlws.FILTER(G73:I73,G73:I73&lt;&gt;""))," ",""),"")</f>
        <v/>
      </c>
      <c r="K73" s="527" t="str">
        <f>IF('2. Artikeldata Utökad'!M72="Ja","Nordisk","")</f>
        <v/>
      </c>
      <c r="L73" s="527" t="str">
        <f>IF('2. Artikeldata Utökad'!N72="Ja","Miljoforpackad","")</f>
        <v/>
      </c>
      <c r="M73" s="527" t="str">
        <f t="shared" si="7"/>
        <v/>
      </c>
      <c r="N73" s="527" t="str">
        <f t="shared" si="6"/>
        <v/>
      </c>
      <c r="O73" s="527" t="str">
        <f t="shared" si="8"/>
        <v/>
      </c>
      <c r="P73" s="527" t="str">
        <f t="shared" si="9"/>
        <v/>
      </c>
      <c r="Q73" s="527" t="str">
        <f t="shared" si="10"/>
        <v/>
      </c>
      <c r="R73" s="527" t="str" cm="1">
        <f t="array" ref="R73">IFERROR(SUBSTITUTE(_xlfn.ARRAYTOTEXT(_xlfn._xlws.FILTER(K73:Q73,K73:Q73&lt;&gt;""))," ",""),"")</f>
        <v/>
      </c>
      <c r="S73" s="371"/>
      <c r="T73" s="83"/>
      <c r="U73" s="371" t="s">
        <v>35</v>
      </c>
      <c r="V73" s="372"/>
      <c r="W73" s="372"/>
      <c r="X73" s="372"/>
      <c r="Y73" s="372"/>
      <c r="Z73" s="372"/>
      <c r="AA73" s="372"/>
      <c r="AB73" s="372"/>
      <c r="AC73" s="372"/>
      <c r="AD73" s="372"/>
      <c r="AE73" s="372"/>
      <c r="AF73" s="372"/>
      <c r="AG73" s="372"/>
      <c r="AH73" s="371"/>
      <c r="AI73" s="372"/>
      <c r="AJ73" s="372"/>
      <c r="AK73" s="372" t="s">
        <v>36</v>
      </c>
      <c r="AL73" s="372"/>
      <c r="AM73" s="372"/>
      <c r="AN73" s="372"/>
      <c r="AO73" s="372"/>
      <c r="AP73" s="372"/>
      <c r="AQ73" s="511"/>
      <c r="AR73" s="399" t="s">
        <v>220</v>
      </c>
      <c r="AS73" s="84" t="s">
        <v>36</v>
      </c>
      <c r="AT73" s="84" t="s">
        <v>36</v>
      </c>
      <c r="AU73" s="513"/>
      <c r="AV73" s="646"/>
      <c r="AW73" s="84"/>
      <c r="AX73" s="84"/>
      <c r="AY73" s="84"/>
      <c r="AZ73" s="84"/>
      <c r="BA73" s="84"/>
      <c r="BB73" s="515"/>
      <c r="BC73" s="400" t="s">
        <v>220</v>
      </c>
      <c r="BD73" s="84" t="s">
        <v>36</v>
      </c>
    </row>
    <row r="74" spans="1:56" x14ac:dyDescent="0.25">
      <c r="A74" s="102">
        <v>69</v>
      </c>
      <c r="B74" s="524">
        <f>'APH KIC KIA PC'!D73</f>
        <v>0</v>
      </c>
      <c r="C74" s="524" t="str">
        <f>'APH KIC KIA PC'!I73</f>
        <v>Välj…</v>
      </c>
      <c r="D74" s="525" t="str">
        <f>IF('1. Artikeldata Grund'!$E73="","",'1. Artikeldata Grund'!$E73)</f>
        <v/>
      </c>
      <c r="E74" s="526" t="str">
        <f>IF('1. Artikeldata Grund'!D73="","",'1. Artikeldata Grund'!D73)</f>
        <v/>
      </c>
      <c r="F74" s="528" t="str">
        <f>'2. Artikeldata Utökad'!H73</f>
        <v xml:space="preserve">  Välj…</v>
      </c>
      <c r="G74" s="527" t="str" cm="1">
        <f t="array" ref="G74">_xlfn.IFS('2. Artikeldata Utökad'!J73="2  KRAV","KRAV",'2. Artikeldata Utökad'!J73="3  Astma- och Allergiförbundet","Astmaochallergiforbundet",'2. Artikeldata Utökad'!J73="4  Svanen","Svanen",'2. Artikeldata Utökad'!J73="5  GOTS","GOTS",'2. Artikeldata Utökad'!J73="6  Ekologiskt Jordbruk EU Ekologisk","Ekologisktjordbruk",'2. Artikeldata Utökad'!J73="7  ECO CERT Cosmos Organic","Ecocertcosmosorganic",'2. Artikeldata Utökad'!J73="8  Bra miljöval","Bramiljoval",'2. Artikeldata Utökad'!J73="9  Fairtrade","fairtrade",'2. Artikeldata Utökad'!J73="10 Natrue Organic","Natrueorganic",'2. Artikeldata Utökad'!J73="11 UTZ Certified","UTZ",'2. Artikeldata Utökad'!J73="15 Asthma Allergy Nordic","Asthmaallergynordic",'2. Artikeldata Utökad'!J73="16 FSC","FSC",'2. Artikeldata Utökad'!J73="17 Välvald (endast vid OTC)","choosewithheart",'2. Artikeldata Utökad'!J73="18 Rainforest Alliance","Rainforestalliance",'2. Artikeldata Utökad'!J73="19 Vegan Society","Vegansociety",'2. Artikeldata Utökad'!J73="20 Certified Vegan","Certifiedvegan",'2. Artikeldata Utökad'!J73="21 I'm Vegan","Imvegan",'2. Artikeldata Utökad'!J73="22 EU Ecolabel","EUEcolabel",'2. Artikeldata Utökad'!J73="23 Soil Association Cosmos Organic","Soilassociation",'2. Artikeldata Utökad'!J73="  Välj…","",'2. Artikeldata Utökad'!J73="0  Ingen symbol","",'2. Artikeldata Utökad'!J73="24 Cosmetique Bio Cosmos Organic","Cosmetiquebio",'2. Artikeldata Utökad'!J73="25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H74" s="527" t="str" cm="1">
        <f t="array" ref="H74">_xlfn.IFS('2. Artikeldata Utökad'!K73="2  KRAV","KRAV",'2. Artikeldata Utökad'!K73="3  Astma- och Allergiförbundet","Astmaochallergiforbundet",'2. Artikeldata Utökad'!K73="4  Svanen","Svanen",'2. Artikeldata Utökad'!K73="5  GOTS","GOTS",'2. Artikeldata Utökad'!K73="6  Ekologiskt Jordbruk EU Ekologisk","Ekologisktjordbruk",'2. Artikeldata Utökad'!K73="7  ECO CERT Cosmos Organic","Ecocertcosmosorganic",'2. Artikeldata Utökad'!K73="8  Bra miljöval","Bramiljoval",'2. Artikeldata Utökad'!K73="9  Fairtrade","fairtrade",'2. Artikeldata Utökad'!K73="10 Natrue Organic","Natrueorganic",'2. Artikeldata Utökad'!K73="11 UTZ Certified","UTZ",'2. Artikeldata Utökad'!K73="15 Asthma Allergy Nordic","Asthmaallergynordic",'2. Artikeldata Utökad'!K73="16 FSC","FSC",'2. Artikeldata Utökad'!K73="17 Välvald (endast vid OTC)","choosewithheart",'2. Artikeldata Utökad'!K73="18 Rainforest Alliance","Rainforestalliance",'2. Artikeldata Utökad'!K73="19 Vegan Society","Vegansociety",'2. Artikeldata Utökad'!K73="20 Certified Vegan","Certifiedvegan",'2. Artikeldata Utökad'!K73="21 I'm Vegan","Imvegan",'2. Artikeldata Utökad'!K73="22 EU Ecolabel","EUEcolabel",'2. Artikeldata Utökad'!K73="23 Soil Association Cosmos Organic","Soilassociation",'2. Artikeldata Utökad'!K73="  Välj…","",'2. Artikeldata Utökad'!K73="0  Ingen symbol","",'2. Artikeldata Utökad'!K73="24 Cosmetique Bio Cosmos Organic","Cosmetiquebio",'2. Artikeldata Utökad'!K73="25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I74" s="527" t="str" cm="1">
        <f t="array" ref="I74">_xlfn.IFS('2. Artikeldata Utökad'!L73="2  KRAV","KRAV",'2. Artikeldata Utökad'!L73="3  Astma- och Allergiförbundet","Astmaochallergiforbundet",'2. Artikeldata Utökad'!L73="4  Svanen","Svanen",'2. Artikeldata Utökad'!L73="5  GOTS","GOTS",'2. Artikeldata Utökad'!L73="6  Ekologiskt Jordbruk EU Ekologisk","Ekologisktjordbruk",'2. Artikeldata Utökad'!L73="7  ECO CERT Cosmos Organic","Ecocertcosmosorganic",'2. Artikeldata Utökad'!L73="8  Bra miljöval","Bramiljoval",'2. Artikeldata Utökad'!L73="9  Fairtrade","fairtrade",'2. Artikeldata Utökad'!L73="10 Natrue Organic","Natrueorganic",'2. Artikeldata Utökad'!L73="11 UTZ Certified","UTZ",'2. Artikeldata Utökad'!L73="15 Asthma Allergy Nordic","Asthmaallergynordic",'2. Artikeldata Utökad'!L73="16 FSC","FSC",'2. Artikeldata Utökad'!L73="17 Välvald (endast vid OTC)","choosewithheart",'2. Artikeldata Utökad'!L73="18 Rainforest Alliance","Rainforestalliance",'2. Artikeldata Utökad'!L73="19 Vegan Society","Vegansociety",'2. Artikeldata Utökad'!L73="20 Certified Vegan","Certifiedvegan",'2. Artikeldata Utökad'!L73="21 I'm Vegan","Imvegan",'2. Artikeldata Utökad'!L73="22 EU Ecolabel","EUEcolabel",'2. Artikeldata Utökad'!L73="23 Soil Association Cosmos Organic","Soilassociation",'2. Artikeldata Utökad'!L73="  Välj…","",'2. Artikeldata Utökad'!L73="0  Ingen symbol","",'2. Artikeldata Utökad'!L73="24 Cosmetique Bio Cosmos Organic","Cosmetiquebio",'2. Artikeldata Utökad'!L73="25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J74" s="527" t="str" cm="1">
        <f t="array" ref="J74">IFERROR(SUBSTITUTE(_xlfn.ARRAYTOTEXT(_xlfn._xlws.FILTER(G74:I74,G74:I74&lt;&gt;""))," ",""),"")</f>
        <v/>
      </c>
      <c r="K74" s="527" t="str">
        <f>IF('2. Artikeldata Utökad'!M73="Ja","Nordisk","")</f>
        <v/>
      </c>
      <c r="L74" s="527" t="str">
        <f>IF('2. Artikeldata Utökad'!N73="Ja","Miljoforpackad","")</f>
        <v/>
      </c>
      <c r="M74" s="527" t="str">
        <f t="shared" si="7"/>
        <v/>
      </c>
      <c r="N74" s="527" t="str">
        <f t="shared" si="6"/>
        <v/>
      </c>
      <c r="O74" s="527" t="str">
        <f t="shared" si="8"/>
        <v/>
      </c>
      <c r="P74" s="527" t="str">
        <f t="shared" si="9"/>
        <v/>
      </c>
      <c r="Q74" s="527" t="str">
        <f t="shared" si="10"/>
        <v/>
      </c>
      <c r="R74" s="527" t="str" cm="1">
        <f t="array" ref="R74">IFERROR(SUBSTITUTE(_xlfn.ARRAYTOTEXT(_xlfn._xlws.FILTER(K74:Q74,K74:Q74&lt;&gt;""))," ",""),"")</f>
        <v/>
      </c>
      <c r="S74" s="371"/>
      <c r="T74" s="83"/>
      <c r="U74" s="371" t="s">
        <v>35</v>
      </c>
      <c r="V74" s="372"/>
      <c r="W74" s="372"/>
      <c r="X74" s="372"/>
      <c r="Y74" s="372"/>
      <c r="Z74" s="372"/>
      <c r="AA74" s="372"/>
      <c r="AB74" s="372"/>
      <c r="AC74" s="372"/>
      <c r="AD74" s="372"/>
      <c r="AE74" s="372"/>
      <c r="AF74" s="372"/>
      <c r="AG74" s="372"/>
      <c r="AH74" s="371"/>
      <c r="AI74" s="372"/>
      <c r="AJ74" s="372"/>
      <c r="AK74" s="372" t="s">
        <v>36</v>
      </c>
      <c r="AL74" s="372"/>
      <c r="AM74" s="372"/>
      <c r="AN74" s="372"/>
      <c r="AO74" s="372"/>
      <c r="AP74" s="372"/>
      <c r="AQ74" s="511"/>
      <c r="AR74" s="399" t="s">
        <v>220</v>
      </c>
      <c r="AS74" s="84" t="s">
        <v>36</v>
      </c>
      <c r="AT74" s="84" t="s">
        <v>36</v>
      </c>
      <c r="AU74" s="513"/>
      <c r="AV74" s="646"/>
      <c r="AW74" s="84"/>
      <c r="AX74" s="84"/>
      <c r="AY74" s="84"/>
      <c r="AZ74" s="84"/>
      <c r="BA74" s="84"/>
      <c r="BB74" s="515"/>
      <c r="BC74" s="400" t="s">
        <v>220</v>
      </c>
      <c r="BD74" s="84" t="s">
        <v>36</v>
      </c>
    </row>
    <row r="75" spans="1:56" x14ac:dyDescent="0.25">
      <c r="A75" s="102">
        <v>70</v>
      </c>
      <c r="B75" s="524">
        <f>'APH KIC KIA PC'!D74</f>
        <v>0</v>
      </c>
      <c r="C75" s="524" t="str">
        <f>'APH KIC KIA PC'!I74</f>
        <v>Välj…</v>
      </c>
      <c r="D75" s="525" t="str">
        <f>IF('1. Artikeldata Grund'!$E74="","",'1. Artikeldata Grund'!$E74)</f>
        <v/>
      </c>
      <c r="E75" s="526" t="str">
        <f>IF('1. Artikeldata Grund'!D74="","",'1. Artikeldata Grund'!D74)</f>
        <v/>
      </c>
      <c r="F75" s="528" t="str">
        <f>'2. Artikeldata Utökad'!H74</f>
        <v xml:space="preserve">  Välj…</v>
      </c>
      <c r="G75" s="527" t="str" cm="1">
        <f t="array" ref="G75">_xlfn.IFS('2. Artikeldata Utökad'!J74="2  KRAV","KRAV",'2. Artikeldata Utökad'!J74="3  Astma- och Allergiförbundet","Astmaochallergiforbundet",'2. Artikeldata Utökad'!J74="4  Svanen","Svanen",'2. Artikeldata Utökad'!J74="5  GOTS","GOTS",'2. Artikeldata Utökad'!J74="6  Ekologiskt Jordbruk EU Ekologisk","Ekologisktjordbruk",'2. Artikeldata Utökad'!J74="7  ECO CERT Cosmos Organic","Ecocertcosmosorganic",'2. Artikeldata Utökad'!J74="8  Bra miljöval","Bramiljoval",'2. Artikeldata Utökad'!J74="9  Fairtrade","fairtrade",'2. Artikeldata Utökad'!J74="10 Natrue Organic","Natrueorganic",'2. Artikeldata Utökad'!J74="11 UTZ Certified","UTZ",'2. Artikeldata Utökad'!J74="15 Asthma Allergy Nordic","Asthmaallergynordic",'2. Artikeldata Utökad'!J74="16 FSC","FSC",'2. Artikeldata Utökad'!J74="17 Välvald (endast vid OTC)","choosewithheart",'2. Artikeldata Utökad'!J74="18 Rainforest Alliance","Rainforestalliance",'2. Artikeldata Utökad'!J74="19 Vegan Society","Vegansociety",'2. Artikeldata Utökad'!J74="20 Certified Vegan","Certifiedvegan",'2. Artikeldata Utökad'!J74="21 I'm Vegan","Imvegan",'2. Artikeldata Utökad'!J74="22 EU Ecolabel","EUEcolabel",'2. Artikeldata Utökad'!J74="23 Soil Association Cosmos Organic","Soilassociation",'2. Artikeldata Utökad'!J74="  Välj…","",'2. Artikeldata Utökad'!J74="0  Ingen symbol","",'2. Artikeldata Utökad'!J74="24 Cosmetique Bio Cosmos Organic","Cosmetiquebio",'2. Artikeldata Utökad'!J74="25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H75" s="527" t="str" cm="1">
        <f t="array" ref="H75">_xlfn.IFS('2. Artikeldata Utökad'!K74="2  KRAV","KRAV",'2. Artikeldata Utökad'!K74="3  Astma- och Allergiförbundet","Astmaochallergiforbundet",'2. Artikeldata Utökad'!K74="4  Svanen","Svanen",'2. Artikeldata Utökad'!K74="5  GOTS","GOTS",'2. Artikeldata Utökad'!K74="6  Ekologiskt Jordbruk EU Ekologisk","Ekologisktjordbruk",'2. Artikeldata Utökad'!K74="7  ECO CERT Cosmos Organic","Ecocertcosmosorganic",'2. Artikeldata Utökad'!K74="8  Bra miljöval","Bramiljoval",'2. Artikeldata Utökad'!K74="9  Fairtrade","fairtrade",'2. Artikeldata Utökad'!K74="10 Natrue Organic","Natrueorganic",'2. Artikeldata Utökad'!K74="11 UTZ Certified","UTZ",'2. Artikeldata Utökad'!K74="15 Asthma Allergy Nordic","Asthmaallergynordic",'2. Artikeldata Utökad'!K74="16 FSC","FSC",'2. Artikeldata Utökad'!K74="17 Välvald (endast vid OTC)","choosewithheart",'2. Artikeldata Utökad'!K74="18 Rainforest Alliance","Rainforestalliance",'2. Artikeldata Utökad'!K74="19 Vegan Society","Vegansociety",'2. Artikeldata Utökad'!K74="20 Certified Vegan","Certifiedvegan",'2. Artikeldata Utökad'!K74="21 I'm Vegan","Imvegan",'2. Artikeldata Utökad'!K74="22 EU Ecolabel","EUEcolabel",'2. Artikeldata Utökad'!K74="23 Soil Association Cosmos Organic","Soilassociation",'2. Artikeldata Utökad'!K74="  Välj…","",'2. Artikeldata Utökad'!K74="0  Ingen symbol","",'2. Artikeldata Utökad'!K74="24 Cosmetique Bio Cosmos Organic","Cosmetiquebio",'2. Artikeldata Utökad'!K74="25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I75" s="527" t="str" cm="1">
        <f t="array" ref="I75">_xlfn.IFS('2. Artikeldata Utökad'!L74="2  KRAV","KRAV",'2. Artikeldata Utökad'!L74="3  Astma- och Allergiförbundet","Astmaochallergiforbundet",'2. Artikeldata Utökad'!L74="4  Svanen","Svanen",'2. Artikeldata Utökad'!L74="5  GOTS","GOTS",'2. Artikeldata Utökad'!L74="6  Ekologiskt Jordbruk EU Ekologisk","Ekologisktjordbruk",'2. Artikeldata Utökad'!L74="7  ECO CERT Cosmos Organic","Ecocertcosmosorganic",'2. Artikeldata Utökad'!L74="8  Bra miljöval","Bramiljoval",'2. Artikeldata Utökad'!L74="9  Fairtrade","fairtrade",'2. Artikeldata Utökad'!L74="10 Natrue Organic","Natrueorganic",'2. Artikeldata Utökad'!L74="11 UTZ Certified","UTZ",'2. Artikeldata Utökad'!L74="15 Asthma Allergy Nordic","Asthmaallergynordic",'2. Artikeldata Utökad'!L74="16 FSC","FSC",'2. Artikeldata Utökad'!L74="17 Välvald (endast vid OTC)","choosewithheart",'2. Artikeldata Utökad'!L74="18 Rainforest Alliance","Rainforestalliance",'2. Artikeldata Utökad'!L74="19 Vegan Society","Vegansociety",'2. Artikeldata Utökad'!L74="20 Certified Vegan","Certifiedvegan",'2. Artikeldata Utökad'!L74="21 I'm Vegan","Imvegan",'2. Artikeldata Utökad'!L74="22 EU Ecolabel","EUEcolabel",'2. Artikeldata Utökad'!L74="23 Soil Association Cosmos Organic","Soilassociation",'2. Artikeldata Utökad'!L74="  Välj…","",'2. Artikeldata Utökad'!L74="0  Ingen symbol","",'2. Artikeldata Utökad'!L74="24 Cosmetique Bio Cosmos Organic","Cosmetiquebio",'2. Artikeldata Utökad'!L74="25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J75" s="527" t="str" cm="1">
        <f t="array" ref="J75">IFERROR(SUBSTITUTE(_xlfn.ARRAYTOTEXT(_xlfn._xlws.FILTER(G75:I75,G75:I75&lt;&gt;""))," ",""),"")</f>
        <v/>
      </c>
      <c r="K75" s="527" t="str">
        <f>IF('2. Artikeldata Utökad'!M74="Ja","Nordisk","")</f>
        <v/>
      </c>
      <c r="L75" s="527" t="str">
        <f>IF('2. Artikeldata Utökad'!N74="Ja","Miljoforpackad","")</f>
        <v/>
      </c>
      <c r="M75" s="527" t="str">
        <f t="shared" si="7"/>
        <v/>
      </c>
      <c r="N75" s="527" t="str">
        <f t="shared" si="6"/>
        <v/>
      </c>
      <c r="O75" s="527" t="str">
        <f t="shared" si="8"/>
        <v/>
      </c>
      <c r="P75" s="527" t="str">
        <f t="shared" si="9"/>
        <v/>
      </c>
      <c r="Q75" s="527" t="str">
        <f t="shared" si="10"/>
        <v/>
      </c>
      <c r="R75" s="527" t="str" cm="1">
        <f t="array" ref="R75">IFERROR(SUBSTITUTE(_xlfn.ARRAYTOTEXT(_xlfn._xlws.FILTER(K75:Q75,K75:Q75&lt;&gt;""))," ",""),"")</f>
        <v/>
      </c>
      <c r="S75" s="371"/>
      <c r="T75" s="83"/>
      <c r="U75" s="371" t="s">
        <v>35</v>
      </c>
      <c r="V75" s="372"/>
      <c r="W75" s="372"/>
      <c r="X75" s="372"/>
      <c r="Y75" s="372"/>
      <c r="Z75" s="372"/>
      <c r="AA75" s="372"/>
      <c r="AB75" s="372"/>
      <c r="AC75" s="372"/>
      <c r="AD75" s="372"/>
      <c r="AE75" s="372"/>
      <c r="AF75" s="372"/>
      <c r="AG75" s="372"/>
      <c r="AH75" s="371"/>
      <c r="AI75" s="372"/>
      <c r="AJ75" s="372"/>
      <c r="AK75" s="372" t="s">
        <v>36</v>
      </c>
      <c r="AL75" s="372"/>
      <c r="AM75" s="372"/>
      <c r="AN75" s="372"/>
      <c r="AO75" s="372"/>
      <c r="AP75" s="372"/>
      <c r="AQ75" s="511"/>
      <c r="AR75" s="399" t="s">
        <v>220</v>
      </c>
      <c r="AS75" s="84" t="s">
        <v>36</v>
      </c>
      <c r="AT75" s="84" t="s">
        <v>36</v>
      </c>
      <c r="AU75" s="513"/>
      <c r="AV75" s="646"/>
      <c r="AW75" s="84"/>
      <c r="AX75" s="84"/>
      <c r="AY75" s="84"/>
      <c r="AZ75" s="84"/>
      <c r="BA75" s="84"/>
      <c r="BB75" s="515"/>
      <c r="BC75" s="400" t="s">
        <v>220</v>
      </c>
      <c r="BD75" s="84" t="s">
        <v>36</v>
      </c>
    </row>
    <row r="76" spans="1:56" x14ac:dyDescent="0.25">
      <c r="A76" s="102">
        <v>71</v>
      </c>
      <c r="B76" s="524">
        <f>'APH KIC KIA PC'!D75</f>
        <v>0</v>
      </c>
      <c r="C76" s="524" t="str">
        <f>'APH KIC KIA PC'!I75</f>
        <v>Välj…</v>
      </c>
      <c r="D76" s="525" t="str">
        <f>IF('1. Artikeldata Grund'!$E75="","",'1. Artikeldata Grund'!$E75)</f>
        <v/>
      </c>
      <c r="E76" s="526" t="str">
        <f>IF('1. Artikeldata Grund'!D75="","",'1. Artikeldata Grund'!D75)</f>
        <v/>
      </c>
      <c r="F76" s="528" t="str">
        <f>'2. Artikeldata Utökad'!H75</f>
        <v xml:space="preserve">  Välj…</v>
      </c>
      <c r="G76" s="527" t="str" cm="1">
        <f t="array" ref="G76">_xlfn.IFS('2. Artikeldata Utökad'!J75="2  KRAV","KRAV",'2. Artikeldata Utökad'!J75="3  Astma- och Allergiförbundet","Astmaochallergiforbundet",'2. Artikeldata Utökad'!J75="4  Svanen","Svanen",'2. Artikeldata Utökad'!J75="5  GOTS","GOTS",'2. Artikeldata Utökad'!J75="6  Ekologiskt Jordbruk EU Ekologisk","Ekologisktjordbruk",'2. Artikeldata Utökad'!J75="7  ECO CERT Cosmos Organic","Ecocertcosmosorganic",'2. Artikeldata Utökad'!J75="8  Bra miljöval","Bramiljoval",'2. Artikeldata Utökad'!J75="9  Fairtrade","fairtrade",'2. Artikeldata Utökad'!J75="10 Natrue Organic","Natrueorganic",'2. Artikeldata Utökad'!J75="11 UTZ Certified","UTZ",'2. Artikeldata Utökad'!J75="15 Asthma Allergy Nordic","Asthmaallergynordic",'2. Artikeldata Utökad'!J75="16 FSC","FSC",'2. Artikeldata Utökad'!J75="17 Välvald (endast vid OTC)","choosewithheart",'2. Artikeldata Utökad'!J75="18 Rainforest Alliance","Rainforestalliance",'2. Artikeldata Utökad'!J75="19 Vegan Society","Vegansociety",'2. Artikeldata Utökad'!J75="20 Certified Vegan","Certifiedvegan",'2. Artikeldata Utökad'!J75="21 I'm Vegan","Imvegan",'2. Artikeldata Utökad'!J75="22 EU Ecolabel","EUEcolabel",'2. Artikeldata Utökad'!J75="23 Soil Association Cosmos Organic","Soilassociation",'2. Artikeldata Utökad'!J75="  Välj…","",'2. Artikeldata Utökad'!J75="0  Ingen symbol","",'2. Artikeldata Utökad'!J75="24 Cosmetique Bio Cosmos Organic","Cosmetiquebio",'2. Artikeldata Utökad'!J75="25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H76" s="527" t="str" cm="1">
        <f t="array" ref="H76">_xlfn.IFS('2. Artikeldata Utökad'!K75="2  KRAV","KRAV",'2. Artikeldata Utökad'!K75="3  Astma- och Allergiförbundet","Astmaochallergiforbundet",'2. Artikeldata Utökad'!K75="4  Svanen","Svanen",'2. Artikeldata Utökad'!K75="5  GOTS","GOTS",'2. Artikeldata Utökad'!K75="6  Ekologiskt Jordbruk EU Ekologisk","Ekologisktjordbruk",'2. Artikeldata Utökad'!K75="7  ECO CERT Cosmos Organic","Ecocertcosmosorganic",'2. Artikeldata Utökad'!K75="8  Bra miljöval","Bramiljoval",'2. Artikeldata Utökad'!K75="9  Fairtrade","fairtrade",'2. Artikeldata Utökad'!K75="10 Natrue Organic","Natrueorganic",'2. Artikeldata Utökad'!K75="11 UTZ Certified","UTZ",'2. Artikeldata Utökad'!K75="15 Asthma Allergy Nordic","Asthmaallergynordic",'2. Artikeldata Utökad'!K75="16 FSC","FSC",'2. Artikeldata Utökad'!K75="17 Välvald (endast vid OTC)","choosewithheart",'2. Artikeldata Utökad'!K75="18 Rainforest Alliance","Rainforestalliance",'2. Artikeldata Utökad'!K75="19 Vegan Society","Vegansociety",'2. Artikeldata Utökad'!K75="20 Certified Vegan","Certifiedvegan",'2. Artikeldata Utökad'!K75="21 I'm Vegan","Imvegan",'2. Artikeldata Utökad'!K75="22 EU Ecolabel","EUEcolabel",'2. Artikeldata Utökad'!K75="23 Soil Association Cosmos Organic","Soilassociation",'2. Artikeldata Utökad'!K75="  Välj…","",'2. Artikeldata Utökad'!K75="0  Ingen symbol","",'2. Artikeldata Utökad'!K75="24 Cosmetique Bio Cosmos Organic","Cosmetiquebio",'2. Artikeldata Utökad'!K75="25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I76" s="527" t="str" cm="1">
        <f t="array" ref="I76">_xlfn.IFS('2. Artikeldata Utökad'!L75="2  KRAV","KRAV",'2. Artikeldata Utökad'!L75="3  Astma- och Allergiförbundet","Astmaochallergiforbundet",'2. Artikeldata Utökad'!L75="4  Svanen","Svanen",'2. Artikeldata Utökad'!L75="5  GOTS","GOTS",'2. Artikeldata Utökad'!L75="6  Ekologiskt Jordbruk EU Ekologisk","Ekologisktjordbruk",'2. Artikeldata Utökad'!L75="7  ECO CERT Cosmos Organic","Ecocertcosmosorganic",'2. Artikeldata Utökad'!L75="8  Bra miljöval","Bramiljoval",'2. Artikeldata Utökad'!L75="9  Fairtrade","fairtrade",'2. Artikeldata Utökad'!L75="10 Natrue Organic","Natrueorganic",'2. Artikeldata Utökad'!L75="11 UTZ Certified","UTZ",'2. Artikeldata Utökad'!L75="15 Asthma Allergy Nordic","Asthmaallergynordic",'2. Artikeldata Utökad'!L75="16 FSC","FSC",'2. Artikeldata Utökad'!L75="17 Välvald (endast vid OTC)","choosewithheart",'2. Artikeldata Utökad'!L75="18 Rainforest Alliance","Rainforestalliance",'2. Artikeldata Utökad'!L75="19 Vegan Society","Vegansociety",'2. Artikeldata Utökad'!L75="20 Certified Vegan","Certifiedvegan",'2. Artikeldata Utökad'!L75="21 I'm Vegan","Imvegan",'2. Artikeldata Utökad'!L75="22 EU Ecolabel","EUEcolabel",'2. Artikeldata Utökad'!L75="23 Soil Association Cosmos Organic","Soilassociation",'2. Artikeldata Utökad'!L75="  Välj…","",'2. Artikeldata Utökad'!L75="0  Ingen symbol","",'2. Artikeldata Utökad'!L75="24 Cosmetique Bio Cosmos Organic","Cosmetiquebio",'2. Artikeldata Utökad'!L75="25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J76" s="527" t="str" cm="1">
        <f t="array" ref="J76">IFERROR(SUBSTITUTE(_xlfn.ARRAYTOTEXT(_xlfn._xlws.FILTER(G76:I76,G76:I76&lt;&gt;""))," ",""),"")</f>
        <v/>
      </c>
      <c r="K76" s="527" t="str">
        <f>IF('2. Artikeldata Utökad'!M75="Ja","Nordisk","")</f>
        <v/>
      </c>
      <c r="L76" s="527" t="str">
        <f>IF('2. Artikeldata Utökad'!N75="Ja","Miljoforpackad","")</f>
        <v/>
      </c>
      <c r="M76" s="527" t="str">
        <f t="shared" si="7"/>
        <v/>
      </c>
      <c r="N76" s="527" t="str">
        <f t="shared" si="6"/>
        <v/>
      </c>
      <c r="O76" s="527" t="str">
        <f t="shared" si="8"/>
        <v/>
      </c>
      <c r="P76" s="527" t="str">
        <f t="shared" si="9"/>
        <v/>
      </c>
      <c r="Q76" s="527" t="str">
        <f t="shared" si="10"/>
        <v/>
      </c>
      <c r="R76" s="527" t="str" cm="1">
        <f t="array" ref="R76">IFERROR(SUBSTITUTE(_xlfn.ARRAYTOTEXT(_xlfn._xlws.FILTER(K76:Q76,K76:Q76&lt;&gt;""))," ",""),"")</f>
        <v/>
      </c>
      <c r="S76" s="371"/>
      <c r="T76" s="83"/>
      <c r="U76" s="371" t="s">
        <v>35</v>
      </c>
      <c r="V76" s="372"/>
      <c r="W76" s="372"/>
      <c r="X76" s="372"/>
      <c r="Y76" s="372"/>
      <c r="Z76" s="372"/>
      <c r="AA76" s="372"/>
      <c r="AB76" s="372"/>
      <c r="AC76" s="372"/>
      <c r="AD76" s="372"/>
      <c r="AE76" s="372"/>
      <c r="AF76" s="372"/>
      <c r="AG76" s="372"/>
      <c r="AH76" s="371"/>
      <c r="AI76" s="372"/>
      <c r="AJ76" s="372"/>
      <c r="AK76" s="372" t="s">
        <v>36</v>
      </c>
      <c r="AL76" s="372"/>
      <c r="AM76" s="372"/>
      <c r="AN76" s="372"/>
      <c r="AO76" s="372"/>
      <c r="AP76" s="372"/>
      <c r="AQ76" s="511"/>
      <c r="AR76" s="399" t="s">
        <v>220</v>
      </c>
      <c r="AS76" s="84" t="s">
        <v>36</v>
      </c>
      <c r="AT76" s="84" t="s">
        <v>36</v>
      </c>
      <c r="AU76" s="513"/>
      <c r="AV76" s="646"/>
      <c r="AW76" s="84"/>
      <c r="AX76" s="84"/>
      <c r="AY76" s="84"/>
      <c r="AZ76" s="84"/>
      <c r="BA76" s="84"/>
      <c r="BB76" s="515"/>
      <c r="BC76" s="400" t="s">
        <v>220</v>
      </c>
      <c r="BD76" s="84" t="s">
        <v>36</v>
      </c>
    </row>
    <row r="77" spans="1:56" x14ac:dyDescent="0.25">
      <c r="A77" s="102">
        <v>72</v>
      </c>
      <c r="B77" s="524">
        <f>'APH KIC KIA PC'!D76</f>
        <v>0</v>
      </c>
      <c r="C77" s="524" t="str">
        <f>'APH KIC KIA PC'!I76</f>
        <v>Välj…</v>
      </c>
      <c r="D77" s="525" t="str">
        <f>IF('1. Artikeldata Grund'!$E76="","",'1. Artikeldata Grund'!$E76)</f>
        <v/>
      </c>
      <c r="E77" s="526" t="str">
        <f>IF('1. Artikeldata Grund'!D76="","",'1. Artikeldata Grund'!D76)</f>
        <v/>
      </c>
      <c r="F77" s="528" t="str">
        <f>'2. Artikeldata Utökad'!H76</f>
        <v xml:space="preserve">  Välj…</v>
      </c>
      <c r="G77" s="527" t="str" cm="1">
        <f t="array" ref="G77">_xlfn.IFS('2. Artikeldata Utökad'!J76="2  KRAV","KRAV",'2. Artikeldata Utökad'!J76="3  Astma- och Allergiförbundet","Astmaochallergiforbundet",'2. Artikeldata Utökad'!J76="4  Svanen","Svanen",'2. Artikeldata Utökad'!J76="5  GOTS","GOTS",'2. Artikeldata Utökad'!J76="6  Ekologiskt Jordbruk EU Ekologisk","Ekologisktjordbruk",'2. Artikeldata Utökad'!J76="7  ECO CERT Cosmos Organic","Ecocertcosmosorganic",'2. Artikeldata Utökad'!J76="8  Bra miljöval","Bramiljoval",'2. Artikeldata Utökad'!J76="9  Fairtrade","fairtrade",'2. Artikeldata Utökad'!J76="10 Natrue Organic","Natrueorganic",'2. Artikeldata Utökad'!J76="11 UTZ Certified","UTZ",'2. Artikeldata Utökad'!J76="15 Asthma Allergy Nordic","Asthmaallergynordic",'2. Artikeldata Utökad'!J76="16 FSC","FSC",'2. Artikeldata Utökad'!J76="17 Välvald (endast vid OTC)","choosewithheart",'2. Artikeldata Utökad'!J76="18 Rainforest Alliance","Rainforestalliance",'2. Artikeldata Utökad'!J76="19 Vegan Society","Vegansociety",'2. Artikeldata Utökad'!J76="20 Certified Vegan","Certifiedvegan",'2. Artikeldata Utökad'!J76="21 I'm Vegan","Imvegan",'2. Artikeldata Utökad'!J76="22 EU Ecolabel","EUEcolabel",'2. Artikeldata Utökad'!J76="23 Soil Association Cosmos Organic","Soilassociation",'2. Artikeldata Utökad'!J76="  Välj…","",'2. Artikeldata Utökad'!J76="0  Ingen symbol","",'2. Artikeldata Utökad'!J76="24 Cosmetique Bio Cosmos Organic","Cosmetiquebio",'2. Artikeldata Utökad'!J76="25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H77" s="527" t="str" cm="1">
        <f t="array" ref="H77">_xlfn.IFS('2. Artikeldata Utökad'!K76="2  KRAV","KRAV",'2. Artikeldata Utökad'!K76="3  Astma- och Allergiförbundet","Astmaochallergiforbundet",'2. Artikeldata Utökad'!K76="4  Svanen","Svanen",'2. Artikeldata Utökad'!K76="5  GOTS","GOTS",'2. Artikeldata Utökad'!K76="6  Ekologiskt Jordbruk EU Ekologisk","Ekologisktjordbruk",'2. Artikeldata Utökad'!K76="7  ECO CERT Cosmos Organic","Ecocertcosmosorganic",'2. Artikeldata Utökad'!K76="8  Bra miljöval","Bramiljoval",'2. Artikeldata Utökad'!K76="9  Fairtrade","fairtrade",'2. Artikeldata Utökad'!K76="10 Natrue Organic","Natrueorganic",'2. Artikeldata Utökad'!K76="11 UTZ Certified","UTZ",'2. Artikeldata Utökad'!K76="15 Asthma Allergy Nordic","Asthmaallergynordic",'2. Artikeldata Utökad'!K76="16 FSC","FSC",'2. Artikeldata Utökad'!K76="17 Välvald (endast vid OTC)","choosewithheart",'2. Artikeldata Utökad'!K76="18 Rainforest Alliance","Rainforestalliance",'2. Artikeldata Utökad'!K76="19 Vegan Society","Vegansociety",'2. Artikeldata Utökad'!K76="20 Certified Vegan","Certifiedvegan",'2. Artikeldata Utökad'!K76="21 I'm Vegan","Imvegan",'2. Artikeldata Utökad'!K76="22 EU Ecolabel","EUEcolabel",'2. Artikeldata Utökad'!K76="23 Soil Association Cosmos Organic","Soilassociation",'2. Artikeldata Utökad'!K76="  Välj…","",'2. Artikeldata Utökad'!K76="0  Ingen symbol","",'2. Artikeldata Utökad'!K76="24 Cosmetique Bio Cosmos Organic","Cosmetiquebio",'2. Artikeldata Utökad'!K76="25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I77" s="527" t="str" cm="1">
        <f t="array" ref="I77">_xlfn.IFS('2. Artikeldata Utökad'!L76="2  KRAV","KRAV",'2. Artikeldata Utökad'!L76="3  Astma- och Allergiförbundet","Astmaochallergiforbundet",'2. Artikeldata Utökad'!L76="4  Svanen","Svanen",'2. Artikeldata Utökad'!L76="5  GOTS","GOTS",'2. Artikeldata Utökad'!L76="6  Ekologiskt Jordbruk EU Ekologisk","Ekologisktjordbruk",'2. Artikeldata Utökad'!L76="7  ECO CERT Cosmos Organic","Ecocertcosmosorganic",'2. Artikeldata Utökad'!L76="8  Bra miljöval","Bramiljoval",'2. Artikeldata Utökad'!L76="9  Fairtrade","fairtrade",'2. Artikeldata Utökad'!L76="10 Natrue Organic","Natrueorganic",'2. Artikeldata Utökad'!L76="11 UTZ Certified","UTZ",'2. Artikeldata Utökad'!L76="15 Asthma Allergy Nordic","Asthmaallergynordic",'2. Artikeldata Utökad'!L76="16 FSC","FSC",'2. Artikeldata Utökad'!L76="17 Välvald (endast vid OTC)","choosewithheart",'2. Artikeldata Utökad'!L76="18 Rainforest Alliance","Rainforestalliance",'2. Artikeldata Utökad'!L76="19 Vegan Society","Vegansociety",'2. Artikeldata Utökad'!L76="20 Certified Vegan","Certifiedvegan",'2. Artikeldata Utökad'!L76="21 I'm Vegan","Imvegan",'2. Artikeldata Utökad'!L76="22 EU Ecolabel","EUEcolabel",'2. Artikeldata Utökad'!L76="23 Soil Association Cosmos Organic","Soilassociation",'2. Artikeldata Utökad'!L76="  Välj…","",'2. Artikeldata Utökad'!L76="0  Ingen symbol","",'2. Artikeldata Utökad'!L76="24 Cosmetique Bio Cosmos Organic","Cosmetiquebio",'2. Artikeldata Utökad'!L76="25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J77" s="527" t="str" cm="1">
        <f t="array" ref="J77">IFERROR(SUBSTITUTE(_xlfn.ARRAYTOTEXT(_xlfn._xlws.FILTER(G77:I77,G77:I77&lt;&gt;""))," ",""),"")</f>
        <v/>
      </c>
      <c r="K77" s="527" t="str">
        <f>IF('2. Artikeldata Utökad'!M76="Ja","Nordisk","")</f>
        <v/>
      </c>
      <c r="L77" s="527" t="str">
        <f>IF('2. Artikeldata Utökad'!N76="Ja","Miljoforpackad","")</f>
        <v/>
      </c>
      <c r="M77" s="527" t="str">
        <f t="shared" si="7"/>
        <v/>
      </c>
      <c r="N77" s="527" t="str">
        <f t="shared" si="6"/>
        <v/>
      </c>
      <c r="O77" s="527" t="str">
        <f t="shared" si="8"/>
        <v/>
      </c>
      <c r="P77" s="527" t="str">
        <f t="shared" si="9"/>
        <v/>
      </c>
      <c r="Q77" s="527" t="str">
        <f t="shared" si="10"/>
        <v/>
      </c>
      <c r="R77" s="527" t="str" cm="1">
        <f t="array" ref="R77">IFERROR(SUBSTITUTE(_xlfn.ARRAYTOTEXT(_xlfn._xlws.FILTER(K77:Q77,K77:Q77&lt;&gt;""))," ",""),"")</f>
        <v/>
      </c>
      <c r="S77" s="371"/>
      <c r="T77" s="83"/>
      <c r="U77" s="371" t="s">
        <v>35</v>
      </c>
      <c r="V77" s="372"/>
      <c r="W77" s="372"/>
      <c r="X77" s="372"/>
      <c r="Y77" s="372"/>
      <c r="Z77" s="372"/>
      <c r="AA77" s="372"/>
      <c r="AB77" s="372"/>
      <c r="AC77" s="372"/>
      <c r="AD77" s="372"/>
      <c r="AE77" s="372"/>
      <c r="AF77" s="372"/>
      <c r="AG77" s="372"/>
      <c r="AH77" s="371"/>
      <c r="AI77" s="372"/>
      <c r="AJ77" s="372"/>
      <c r="AK77" s="372" t="s">
        <v>36</v>
      </c>
      <c r="AL77" s="372"/>
      <c r="AM77" s="372"/>
      <c r="AN77" s="372"/>
      <c r="AO77" s="372"/>
      <c r="AP77" s="372"/>
      <c r="AQ77" s="511"/>
      <c r="AR77" s="399" t="s">
        <v>220</v>
      </c>
      <c r="AS77" s="84" t="s">
        <v>36</v>
      </c>
      <c r="AT77" s="84" t="s">
        <v>36</v>
      </c>
      <c r="AU77" s="513"/>
      <c r="AV77" s="646"/>
      <c r="AW77" s="84"/>
      <c r="AX77" s="84"/>
      <c r="AY77" s="84"/>
      <c r="AZ77" s="84"/>
      <c r="BA77" s="84"/>
      <c r="BB77" s="515"/>
      <c r="BC77" s="400" t="s">
        <v>220</v>
      </c>
      <c r="BD77" s="84" t="s">
        <v>36</v>
      </c>
    </row>
    <row r="78" spans="1:56" x14ac:dyDescent="0.25">
      <c r="A78" s="102">
        <v>73</v>
      </c>
      <c r="B78" s="524">
        <f>'APH KIC KIA PC'!D77</f>
        <v>0</v>
      </c>
      <c r="C78" s="524" t="str">
        <f>'APH KIC KIA PC'!I77</f>
        <v>Välj…</v>
      </c>
      <c r="D78" s="525" t="str">
        <f>IF('1. Artikeldata Grund'!$E77="","",'1. Artikeldata Grund'!$E77)</f>
        <v/>
      </c>
      <c r="E78" s="526" t="str">
        <f>IF('1. Artikeldata Grund'!D77="","",'1. Artikeldata Grund'!D77)</f>
        <v/>
      </c>
      <c r="F78" s="528" t="str">
        <f>'2. Artikeldata Utökad'!H77</f>
        <v xml:space="preserve">  Välj…</v>
      </c>
      <c r="G78" s="527" t="str" cm="1">
        <f t="array" ref="G78">_xlfn.IFS('2. Artikeldata Utökad'!J77="2  KRAV","KRAV",'2. Artikeldata Utökad'!J77="3  Astma- och Allergiförbundet","Astmaochallergiforbundet",'2. Artikeldata Utökad'!J77="4  Svanen","Svanen",'2. Artikeldata Utökad'!J77="5  GOTS","GOTS",'2. Artikeldata Utökad'!J77="6  Ekologiskt Jordbruk EU Ekologisk","Ekologisktjordbruk",'2. Artikeldata Utökad'!J77="7  ECO CERT Cosmos Organic","Ecocertcosmosorganic",'2. Artikeldata Utökad'!J77="8  Bra miljöval","Bramiljoval",'2. Artikeldata Utökad'!J77="9  Fairtrade","fairtrade",'2. Artikeldata Utökad'!J77="10 Natrue Organic","Natrueorganic",'2. Artikeldata Utökad'!J77="11 UTZ Certified","UTZ",'2. Artikeldata Utökad'!J77="15 Asthma Allergy Nordic","Asthmaallergynordic",'2. Artikeldata Utökad'!J77="16 FSC","FSC",'2. Artikeldata Utökad'!J77="17 Välvald (endast vid OTC)","choosewithheart",'2. Artikeldata Utökad'!J77="18 Rainforest Alliance","Rainforestalliance",'2. Artikeldata Utökad'!J77="19 Vegan Society","Vegansociety",'2. Artikeldata Utökad'!J77="20 Certified Vegan","Certifiedvegan",'2. Artikeldata Utökad'!J77="21 I'm Vegan","Imvegan",'2. Artikeldata Utökad'!J77="22 EU Ecolabel","EUEcolabel",'2. Artikeldata Utökad'!J77="23 Soil Association Cosmos Organic","Soilassociation",'2. Artikeldata Utökad'!J77="  Välj…","",'2. Artikeldata Utökad'!J77="0  Ingen symbol","",'2. Artikeldata Utökad'!J77="24 Cosmetique Bio Cosmos Organic","Cosmetiquebio",'2. Artikeldata Utökad'!J77="25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H78" s="527" t="str" cm="1">
        <f t="array" ref="H78">_xlfn.IFS('2. Artikeldata Utökad'!K77="2  KRAV","KRAV",'2. Artikeldata Utökad'!K77="3  Astma- och Allergiförbundet","Astmaochallergiforbundet",'2. Artikeldata Utökad'!K77="4  Svanen","Svanen",'2. Artikeldata Utökad'!K77="5  GOTS","GOTS",'2. Artikeldata Utökad'!K77="6  Ekologiskt Jordbruk EU Ekologisk","Ekologisktjordbruk",'2. Artikeldata Utökad'!K77="7  ECO CERT Cosmos Organic","Ecocertcosmosorganic",'2. Artikeldata Utökad'!K77="8  Bra miljöval","Bramiljoval",'2. Artikeldata Utökad'!K77="9  Fairtrade","fairtrade",'2. Artikeldata Utökad'!K77="10 Natrue Organic","Natrueorganic",'2. Artikeldata Utökad'!K77="11 UTZ Certified","UTZ",'2. Artikeldata Utökad'!K77="15 Asthma Allergy Nordic","Asthmaallergynordic",'2. Artikeldata Utökad'!K77="16 FSC","FSC",'2. Artikeldata Utökad'!K77="17 Välvald (endast vid OTC)","choosewithheart",'2. Artikeldata Utökad'!K77="18 Rainforest Alliance","Rainforestalliance",'2. Artikeldata Utökad'!K77="19 Vegan Society","Vegansociety",'2. Artikeldata Utökad'!K77="20 Certified Vegan","Certifiedvegan",'2. Artikeldata Utökad'!K77="21 I'm Vegan","Imvegan",'2. Artikeldata Utökad'!K77="22 EU Ecolabel","EUEcolabel",'2. Artikeldata Utökad'!K77="23 Soil Association Cosmos Organic","Soilassociation",'2. Artikeldata Utökad'!K77="  Välj…","",'2. Artikeldata Utökad'!K77="0  Ingen symbol","",'2. Artikeldata Utökad'!K77="24 Cosmetique Bio Cosmos Organic","Cosmetiquebio",'2. Artikeldata Utökad'!K77="25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I78" s="527" t="str" cm="1">
        <f t="array" ref="I78">_xlfn.IFS('2. Artikeldata Utökad'!L77="2  KRAV","KRAV",'2. Artikeldata Utökad'!L77="3  Astma- och Allergiförbundet","Astmaochallergiforbundet",'2. Artikeldata Utökad'!L77="4  Svanen","Svanen",'2. Artikeldata Utökad'!L77="5  GOTS","GOTS",'2. Artikeldata Utökad'!L77="6  Ekologiskt Jordbruk EU Ekologisk","Ekologisktjordbruk",'2. Artikeldata Utökad'!L77="7  ECO CERT Cosmos Organic","Ecocertcosmosorganic",'2. Artikeldata Utökad'!L77="8  Bra miljöval","Bramiljoval",'2. Artikeldata Utökad'!L77="9  Fairtrade","fairtrade",'2. Artikeldata Utökad'!L77="10 Natrue Organic","Natrueorganic",'2. Artikeldata Utökad'!L77="11 UTZ Certified","UTZ",'2. Artikeldata Utökad'!L77="15 Asthma Allergy Nordic","Asthmaallergynordic",'2. Artikeldata Utökad'!L77="16 FSC","FSC",'2. Artikeldata Utökad'!L77="17 Välvald (endast vid OTC)","choosewithheart",'2. Artikeldata Utökad'!L77="18 Rainforest Alliance","Rainforestalliance",'2. Artikeldata Utökad'!L77="19 Vegan Society","Vegansociety",'2. Artikeldata Utökad'!L77="20 Certified Vegan","Certifiedvegan",'2. Artikeldata Utökad'!L77="21 I'm Vegan","Imvegan",'2. Artikeldata Utökad'!L77="22 EU Ecolabel","EUEcolabel",'2. Artikeldata Utökad'!L77="23 Soil Association Cosmos Organic","Soilassociation",'2. Artikeldata Utökad'!L77="  Välj…","",'2. Artikeldata Utökad'!L77="0  Ingen symbol","",'2. Artikeldata Utökad'!L77="24 Cosmetique Bio Cosmos Organic","Cosmetiquebio",'2. Artikeldata Utökad'!L77="25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J78" s="527" t="str" cm="1">
        <f t="array" ref="J78">IFERROR(SUBSTITUTE(_xlfn.ARRAYTOTEXT(_xlfn._xlws.FILTER(G78:I78,G78:I78&lt;&gt;""))," ",""),"")</f>
        <v/>
      </c>
      <c r="K78" s="527" t="str">
        <f>IF('2. Artikeldata Utökad'!M77="Ja","Nordisk","")</f>
        <v/>
      </c>
      <c r="L78" s="527" t="str">
        <f>IF('2. Artikeldata Utökad'!N77="Ja","Miljoforpackad","")</f>
        <v/>
      </c>
      <c r="M78" s="527" t="str">
        <f t="shared" si="7"/>
        <v/>
      </c>
      <c r="N78" s="527" t="str">
        <f t="shared" si="6"/>
        <v/>
      </c>
      <c r="O78" s="527" t="str">
        <f t="shared" si="8"/>
        <v/>
      </c>
      <c r="P78" s="527" t="str">
        <f t="shared" si="9"/>
        <v/>
      </c>
      <c r="Q78" s="527" t="str">
        <f t="shared" si="10"/>
        <v/>
      </c>
      <c r="R78" s="527" t="str" cm="1">
        <f t="array" ref="R78">IFERROR(SUBSTITUTE(_xlfn.ARRAYTOTEXT(_xlfn._xlws.FILTER(K78:Q78,K78:Q78&lt;&gt;""))," ",""),"")</f>
        <v/>
      </c>
      <c r="S78" s="371"/>
      <c r="T78" s="83"/>
      <c r="U78" s="371" t="s">
        <v>35</v>
      </c>
      <c r="V78" s="372"/>
      <c r="W78" s="372"/>
      <c r="X78" s="372"/>
      <c r="Y78" s="372"/>
      <c r="Z78" s="372"/>
      <c r="AA78" s="372"/>
      <c r="AB78" s="372"/>
      <c r="AC78" s="372"/>
      <c r="AD78" s="372"/>
      <c r="AE78" s="372"/>
      <c r="AF78" s="372"/>
      <c r="AG78" s="372"/>
      <c r="AH78" s="371"/>
      <c r="AI78" s="372"/>
      <c r="AJ78" s="372"/>
      <c r="AK78" s="372" t="s">
        <v>36</v>
      </c>
      <c r="AL78" s="372"/>
      <c r="AM78" s="372"/>
      <c r="AN78" s="372"/>
      <c r="AO78" s="372"/>
      <c r="AP78" s="372"/>
      <c r="AQ78" s="511"/>
      <c r="AR78" s="399" t="s">
        <v>220</v>
      </c>
      <c r="AS78" s="84" t="s">
        <v>36</v>
      </c>
      <c r="AT78" s="84" t="s">
        <v>36</v>
      </c>
      <c r="AU78" s="513"/>
      <c r="AV78" s="646"/>
      <c r="AW78" s="84"/>
      <c r="AX78" s="84"/>
      <c r="AY78" s="84"/>
      <c r="AZ78" s="84"/>
      <c r="BA78" s="84"/>
      <c r="BB78" s="515"/>
      <c r="BC78" s="400" t="s">
        <v>220</v>
      </c>
      <c r="BD78" s="84" t="s">
        <v>36</v>
      </c>
    </row>
    <row r="79" spans="1:56" x14ac:dyDescent="0.25">
      <c r="A79" s="102">
        <v>74</v>
      </c>
      <c r="B79" s="524">
        <f>'APH KIC KIA PC'!D78</f>
        <v>0</v>
      </c>
      <c r="C79" s="524" t="str">
        <f>'APH KIC KIA PC'!I78</f>
        <v>Välj…</v>
      </c>
      <c r="D79" s="525" t="str">
        <f>IF('1. Artikeldata Grund'!$E78="","",'1. Artikeldata Grund'!$E78)</f>
        <v/>
      </c>
      <c r="E79" s="526" t="str">
        <f>IF('1. Artikeldata Grund'!D78="","",'1. Artikeldata Grund'!D78)</f>
        <v/>
      </c>
      <c r="F79" s="528" t="str">
        <f>'2. Artikeldata Utökad'!H78</f>
        <v xml:space="preserve">  Välj…</v>
      </c>
      <c r="G79" s="527" t="str" cm="1">
        <f t="array" ref="G79">_xlfn.IFS('2. Artikeldata Utökad'!J78="2  KRAV","KRAV",'2. Artikeldata Utökad'!J78="3  Astma- och Allergiförbundet","Astmaochallergiforbundet",'2. Artikeldata Utökad'!J78="4  Svanen","Svanen",'2. Artikeldata Utökad'!J78="5  GOTS","GOTS",'2. Artikeldata Utökad'!J78="6  Ekologiskt Jordbruk EU Ekologisk","Ekologisktjordbruk",'2. Artikeldata Utökad'!J78="7  ECO CERT Cosmos Organic","Ecocertcosmosorganic",'2. Artikeldata Utökad'!J78="8  Bra miljöval","Bramiljoval",'2. Artikeldata Utökad'!J78="9  Fairtrade","fairtrade",'2. Artikeldata Utökad'!J78="10 Natrue Organic","Natrueorganic",'2. Artikeldata Utökad'!J78="11 UTZ Certified","UTZ",'2. Artikeldata Utökad'!J78="15 Asthma Allergy Nordic","Asthmaallergynordic",'2. Artikeldata Utökad'!J78="16 FSC","FSC",'2. Artikeldata Utökad'!J78="17 Välvald (endast vid OTC)","choosewithheart",'2. Artikeldata Utökad'!J78="18 Rainforest Alliance","Rainforestalliance",'2. Artikeldata Utökad'!J78="19 Vegan Society","Vegansociety",'2. Artikeldata Utökad'!J78="20 Certified Vegan","Certifiedvegan",'2. Artikeldata Utökad'!J78="21 I'm Vegan","Imvegan",'2. Artikeldata Utökad'!J78="22 EU Ecolabel","EUEcolabel",'2. Artikeldata Utökad'!J78="23 Soil Association Cosmos Organic","Soilassociation",'2. Artikeldata Utökad'!J78="  Välj…","",'2. Artikeldata Utökad'!J78="0  Ingen symbol","",'2. Artikeldata Utökad'!J78="24 Cosmetique Bio Cosmos Organic","Cosmetiquebio",'2. Artikeldata Utökad'!J78="25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H79" s="527" t="str" cm="1">
        <f t="array" ref="H79">_xlfn.IFS('2. Artikeldata Utökad'!K78="2  KRAV","KRAV",'2. Artikeldata Utökad'!K78="3  Astma- och Allergiförbundet","Astmaochallergiforbundet",'2. Artikeldata Utökad'!K78="4  Svanen","Svanen",'2. Artikeldata Utökad'!K78="5  GOTS","GOTS",'2. Artikeldata Utökad'!K78="6  Ekologiskt Jordbruk EU Ekologisk","Ekologisktjordbruk",'2. Artikeldata Utökad'!K78="7  ECO CERT Cosmos Organic","Ecocertcosmosorganic",'2. Artikeldata Utökad'!K78="8  Bra miljöval","Bramiljoval",'2. Artikeldata Utökad'!K78="9  Fairtrade","fairtrade",'2. Artikeldata Utökad'!K78="10 Natrue Organic","Natrueorganic",'2. Artikeldata Utökad'!K78="11 UTZ Certified","UTZ",'2. Artikeldata Utökad'!K78="15 Asthma Allergy Nordic","Asthmaallergynordic",'2. Artikeldata Utökad'!K78="16 FSC","FSC",'2. Artikeldata Utökad'!K78="17 Välvald (endast vid OTC)","choosewithheart",'2. Artikeldata Utökad'!K78="18 Rainforest Alliance","Rainforestalliance",'2. Artikeldata Utökad'!K78="19 Vegan Society","Vegansociety",'2. Artikeldata Utökad'!K78="20 Certified Vegan","Certifiedvegan",'2. Artikeldata Utökad'!K78="21 I'm Vegan","Imvegan",'2. Artikeldata Utökad'!K78="22 EU Ecolabel","EUEcolabel",'2. Artikeldata Utökad'!K78="23 Soil Association Cosmos Organic","Soilassociation",'2. Artikeldata Utökad'!K78="  Välj…","",'2. Artikeldata Utökad'!K78="0  Ingen symbol","",'2. Artikeldata Utökad'!K78="24 Cosmetique Bio Cosmos Organic","Cosmetiquebio",'2. Artikeldata Utökad'!K78="25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I79" s="527" t="str" cm="1">
        <f t="array" ref="I79">_xlfn.IFS('2. Artikeldata Utökad'!L78="2  KRAV","KRAV",'2. Artikeldata Utökad'!L78="3  Astma- och Allergiförbundet","Astmaochallergiforbundet",'2. Artikeldata Utökad'!L78="4  Svanen","Svanen",'2. Artikeldata Utökad'!L78="5  GOTS","GOTS",'2. Artikeldata Utökad'!L78="6  Ekologiskt Jordbruk EU Ekologisk","Ekologisktjordbruk",'2. Artikeldata Utökad'!L78="7  ECO CERT Cosmos Organic","Ecocertcosmosorganic",'2. Artikeldata Utökad'!L78="8  Bra miljöval","Bramiljoval",'2. Artikeldata Utökad'!L78="9  Fairtrade","fairtrade",'2. Artikeldata Utökad'!L78="10 Natrue Organic","Natrueorganic",'2. Artikeldata Utökad'!L78="11 UTZ Certified","UTZ",'2. Artikeldata Utökad'!L78="15 Asthma Allergy Nordic","Asthmaallergynordic",'2. Artikeldata Utökad'!L78="16 FSC","FSC",'2. Artikeldata Utökad'!L78="17 Välvald (endast vid OTC)","choosewithheart",'2. Artikeldata Utökad'!L78="18 Rainforest Alliance","Rainforestalliance",'2. Artikeldata Utökad'!L78="19 Vegan Society","Vegansociety",'2. Artikeldata Utökad'!L78="20 Certified Vegan","Certifiedvegan",'2. Artikeldata Utökad'!L78="21 I'm Vegan","Imvegan",'2. Artikeldata Utökad'!L78="22 EU Ecolabel","EUEcolabel",'2. Artikeldata Utökad'!L78="23 Soil Association Cosmos Organic","Soilassociation",'2. Artikeldata Utökad'!L78="  Välj…","",'2. Artikeldata Utökad'!L78="0  Ingen symbol","",'2. Artikeldata Utökad'!L78="24 Cosmetique Bio Cosmos Organic","Cosmetiquebio",'2. Artikeldata Utökad'!L78="25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J79" s="527" t="str" cm="1">
        <f t="array" ref="J79">IFERROR(SUBSTITUTE(_xlfn.ARRAYTOTEXT(_xlfn._xlws.FILTER(G79:I79,G79:I79&lt;&gt;""))," ",""),"")</f>
        <v/>
      </c>
      <c r="K79" s="527" t="str">
        <f>IF('2. Artikeldata Utökad'!M78="Ja","Nordisk","")</f>
        <v/>
      </c>
      <c r="L79" s="527" t="str">
        <f>IF('2. Artikeldata Utökad'!N78="Ja","Miljoforpackad","")</f>
        <v/>
      </c>
      <c r="M79" s="527" t="str">
        <f t="shared" si="7"/>
        <v/>
      </c>
      <c r="N79" s="527" t="str">
        <f t="shared" si="6"/>
        <v/>
      </c>
      <c r="O79" s="527" t="str">
        <f t="shared" si="8"/>
        <v/>
      </c>
      <c r="P79" s="527" t="str">
        <f t="shared" si="9"/>
        <v/>
      </c>
      <c r="Q79" s="527" t="str">
        <f t="shared" si="10"/>
        <v/>
      </c>
      <c r="R79" s="527" t="str" cm="1">
        <f t="array" ref="R79">IFERROR(SUBSTITUTE(_xlfn.ARRAYTOTEXT(_xlfn._xlws.FILTER(K79:Q79,K79:Q79&lt;&gt;""))," ",""),"")</f>
        <v/>
      </c>
      <c r="S79" s="371"/>
      <c r="T79" s="83"/>
      <c r="U79" s="371" t="s">
        <v>35</v>
      </c>
      <c r="V79" s="372"/>
      <c r="W79" s="372"/>
      <c r="X79" s="372"/>
      <c r="Y79" s="372"/>
      <c r="Z79" s="372"/>
      <c r="AA79" s="372"/>
      <c r="AB79" s="372"/>
      <c r="AC79" s="372"/>
      <c r="AD79" s="372"/>
      <c r="AE79" s="372"/>
      <c r="AF79" s="372"/>
      <c r="AG79" s="372"/>
      <c r="AH79" s="371"/>
      <c r="AI79" s="372"/>
      <c r="AJ79" s="372"/>
      <c r="AK79" s="372" t="s">
        <v>36</v>
      </c>
      <c r="AL79" s="372"/>
      <c r="AM79" s="372"/>
      <c r="AN79" s="372"/>
      <c r="AO79" s="372"/>
      <c r="AP79" s="372"/>
      <c r="AQ79" s="511"/>
      <c r="AR79" s="399" t="s">
        <v>220</v>
      </c>
      <c r="AS79" s="84" t="s">
        <v>36</v>
      </c>
      <c r="AT79" s="84" t="s">
        <v>36</v>
      </c>
      <c r="AU79" s="513"/>
      <c r="AV79" s="646"/>
      <c r="AW79" s="84"/>
      <c r="AX79" s="84"/>
      <c r="AY79" s="84"/>
      <c r="AZ79" s="84"/>
      <c r="BA79" s="84"/>
      <c r="BB79" s="515"/>
      <c r="BC79" s="400" t="s">
        <v>220</v>
      </c>
      <c r="BD79" s="84" t="s">
        <v>36</v>
      </c>
    </row>
    <row r="80" spans="1:56" x14ac:dyDescent="0.25">
      <c r="A80" s="102">
        <v>75</v>
      </c>
      <c r="B80" s="524">
        <f>'APH KIC KIA PC'!D79</f>
        <v>0</v>
      </c>
      <c r="C80" s="524" t="str">
        <f>'APH KIC KIA PC'!I79</f>
        <v>Välj…</v>
      </c>
      <c r="D80" s="525" t="str">
        <f>IF('1. Artikeldata Grund'!$E79="","",'1. Artikeldata Grund'!$E79)</f>
        <v/>
      </c>
      <c r="E80" s="526" t="str">
        <f>IF('1. Artikeldata Grund'!D79="","",'1. Artikeldata Grund'!D79)</f>
        <v/>
      </c>
      <c r="F80" s="528" t="str">
        <f>'2. Artikeldata Utökad'!H79</f>
        <v xml:space="preserve">  Välj…</v>
      </c>
      <c r="G80" s="527" t="str" cm="1">
        <f t="array" ref="G80">_xlfn.IFS('2. Artikeldata Utökad'!J79="2  KRAV","KRAV",'2. Artikeldata Utökad'!J79="3  Astma- och Allergiförbundet","Astmaochallergiforbundet",'2. Artikeldata Utökad'!J79="4  Svanen","Svanen",'2. Artikeldata Utökad'!J79="5  GOTS","GOTS",'2. Artikeldata Utökad'!J79="6  Ekologiskt Jordbruk EU Ekologisk","Ekologisktjordbruk",'2. Artikeldata Utökad'!J79="7  ECO CERT Cosmos Organic","Ecocertcosmosorganic",'2. Artikeldata Utökad'!J79="8  Bra miljöval","Bramiljoval",'2. Artikeldata Utökad'!J79="9  Fairtrade","fairtrade",'2. Artikeldata Utökad'!J79="10 Natrue Organic","Natrueorganic",'2. Artikeldata Utökad'!J79="11 UTZ Certified","UTZ",'2. Artikeldata Utökad'!J79="15 Asthma Allergy Nordic","Asthmaallergynordic",'2. Artikeldata Utökad'!J79="16 FSC","FSC",'2. Artikeldata Utökad'!J79="17 Välvald (endast vid OTC)","choosewithheart",'2. Artikeldata Utökad'!J79="18 Rainforest Alliance","Rainforestalliance",'2. Artikeldata Utökad'!J79="19 Vegan Society","Vegansociety",'2. Artikeldata Utökad'!J79="20 Certified Vegan","Certifiedvegan",'2. Artikeldata Utökad'!J79="21 I'm Vegan","Imvegan",'2. Artikeldata Utökad'!J79="22 EU Ecolabel","EUEcolabel",'2. Artikeldata Utökad'!J79="23 Soil Association Cosmos Organic","Soilassociation",'2. Artikeldata Utökad'!J79="  Välj…","",'2. Artikeldata Utökad'!J79="0  Ingen symbol","",'2. Artikeldata Utökad'!J79="24 Cosmetique Bio Cosmos Organic","Cosmetiquebio",'2. Artikeldata Utökad'!J79="25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H80" s="527" t="str" cm="1">
        <f t="array" ref="H80">_xlfn.IFS('2. Artikeldata Utökad'!K79="2  KRAV","KRAV",'2. Artikeldata Utökad'!K79="3  Astma- och Allergiförbundet","Astmaochallergiforbundet",'2. Artikeldata Utökad'!K79="4  Svanen","Svanen",'2. Artikeldata Utökad'!K79="5  GOTS","GOTS",'2. Artikeldata Utökad'!K79="6  Ekologiskt Jordbruk EU Ekologisk","Ekologisktjordbruk",'2. Artikeldata Utökad'!K79="7  ECO CERT Cosmos Organic","Ecocertcosmosorganic",'2. Artikeldata Utökad'!K79="8  Bra miljöval","Bramiljoval",'2. Artikeldata Utökad'!K79="9  Fairtrade","fairtrade",'2. Artikeldata Utökad'!K79="10 Natrue Organic","Natrueorganic",'2. Artikeldata Utökad'!K79="11 UTZ Certified","UTZ",'2. Artikeldata Utökad'!K79="15 Asthma Allergy Nordic","Asthmaallergynordic",'2. Artikeldata Utökad'!K79="16 FSC","FSC",'2. Artikeldata Utökad'!K79="17 Välvald (endast vid OTC)","choosewithheart",'2. Artikeldata Utökad'!K79="18 Rainforest Alliance","Rainforestalliance",'2. Artikeldata Utökad'!K79="19 Vegan Society","Vegansociety",'2. Artikeldata Utökad'!K79="20 Certified Vegan","Certifiedvegan",'2. Artikeldata Utökad'!K79="21 I'm Vegan","Imvegan",'2. Artikeldata Utökad'!K79="22 EU Ecolabel","EUEcolabel",'2. Artikeldata Utökad'!K79="23 Soil Association Cosmos Organic","Soilassociation",'2. Artikeldata Utökad'!K79="  Välj…","",'2. Artikeldata Utökad'!K79="0  Ingen symbol","",'2. Artikeldata Utökad'!K79="24 Cosmetique Bio Cosmos Organic","Cosmetiquebio",'2. Artikeldata Utökad'!K79="25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I80" s="527" t="str" cm="1">
        <f t="array" ref="I80">_xlfn.IFS('2. Artikeldata Utökad'!L79="2  KRAV","KRAV",'2. Artikeldata Utökad'!L79="3  Astma- och Allergiförbundet","Astmaochallergiforbundet",'2. Artikeldata Utökad'!L79="4  Svanen","Svanen",'2. Artikeldata Utökad'!L79="5  GOTS","GOTS",'2. Artikeldata Utökad'!L79="6  Ekologiskt Jordbruk EU Ekologisk","Ekologisktjordbruk",'2. Artikeldata Utökad'!L79="7  ECO CERT Cosmos Organic","Ecocertcosmosorganic",'2. Artikeldata Utökad'!L79="8  Bra miljöval","Bramiljoval",'2. Artikeldata Utökad'!L79="9  Fairtrade","fairtrade",'2. Artikeldata Utökad'!L79="10 Natrue Organic","Natrueorganic",'2. Artikeldata Utökad'!L79="11 UTZ Certified","UTZ",'2. Artikeldata Utökad'!L79="15 Asthma Allergy Nordic","Asthmaallergynordic",'2. Artikeldata Utökad'!L79="16 FSC","FSC",'2. Artikeldata Utökad'!L79="17 Välvald (endast vid OTC)","choosewithheart",'2. Artikeldata Utökad'!L79="18 Rainforest Alliance","Rainforestalliance",'2. Artikeldata Utökad'!L79="19 Vegan Society","Vegansociety",'2. Artikeldata Utökad'!L79="20 Certified Vegan","Certifiedvegan",'2. Artikeldata Utökad'!L79="21 I'm Vegan","Imvegan",'2. Artikeldata Utökad'!L79="22 EU Ecolabel","EUEcolabel",'2. Artikeldata Utökad'!L79="23 Soil Association Cosmos Organic","Soilassociation",'2. Artikeldata Utökad'!L79="  Välj…","",'2. Artikeldata Utökad'!L79="0  Ingen symbol","",'2. Artikeldata Utökad'!L79="24 Cosmetique Bio Cosmos Organic","Cosmetiquebio",'2. Artikeldata Utökad'!L79="25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J80" s="527" t="str" cm="1">
        <f t="array" ref="J80">IFERROR(SUBSTITUTE(_xlfn.ARRAYTOTEXT(_xlfn._xlws.FILTER(G80:I80,G80:I80&lt;&gt;""))," ",""),"")</f>
        <v/>
      </c>
      <c r="K80" s="527" t="str">
        <f>IF('2. Artikeldata Utökad'!M79="Ja","Nordisk","")</f>
        <v/>
      </c>
      <c r="L80" s="527" t="str">
        <f>IF('2. Artikeldata Utökad'!N79="Ja","Miljoforpackad","")</f>
        <v/>
      </c>
      <c r="M80" s="527" t="str">
        <f t="shared" si="7"/>
        <v/>
      </c>
      <c r="N80" s="527" t="str">
        <f t="shared" si="6"/>
        <v/>
      </c>
      <c r="O80" s="527" t="str">
        <f t="shared" si="8"/>
        <v/>
      </c>
      <c r="P80" s="527" t="str">
        <f t="shared" si="9"/>
        <v/>
      </c>
      <c r="Q80" s="527" t="str">
        <f t="shared" si="10"/>
        <v/>
      </c>
      <c r="R80" s="527" t="str" cm="1">
        <f t="array" ref="R80">IFERROR(SUBSTITUTE(_xlfn.ARRAYTOTEXT(_xlfn._xlws.FILTER(K80:Q80,K80:Q80&lt;&gt;""))," ",""),"")</f>
        <v/>
      </c>
      <c r="S80" s="371"/>
      <c r="T80" s="83"/>
      <c r="U80" s="371" t="s">
        <v>35</v>
      </c>
      <c r="V80" s="372"/>
      <c r="W80" s="372"/>
      <c r="X80" s="372"/>
      <c r="Y80" s="372"/>
      <c r="Z80" s="372"/>
      <c r="AA80" s="372"/>
      <c r="AB80" s="372"/>
      <c r="AC80" s="372"/>
      <c r="AD80" s="372"/>
      <c r="AE80" s="372"/>
      <c r="AF80" s="372"/>
      <c r="AG80" s="372"/>
      <c r="AH80" s="371"/>
      <c r="AI80" s="372"/>
      <c r="AJ80" s="372"/>
      <c r="AK80" s="372" t="s">
        <v>36</v>
      </c>
      <c r="AL80" s="372"/>
      <c r="AM80" s="372"/>
      <c r="AN80" s="372"/>
      <c r="AO80" s="372"/>
      <c r="AP80" s="372"/>
      <c r="AQ80" s="511"/>
      <c r="AR80" s="399" t="s">
        <v>220</v>
      </c>
      <c r="AS80" s="84" t="s">
        <v>36</v>
      </c>
      <c r="AT80" s="84" t="s">
        <v>36</v>
      </c>
      <c r="AU80" s="513"/>
      <c r="AV80" s="646"/>
      <c r="AW80" s="84"/>
      <c r="AX80" s="84"/>
      <c r="AY80" s="84"/>
      <c r="AZ80" s="84"/>
      <c r="BA80" s="84"/>
      <c r="BB80" s="515"/>
      <c r="BC80" s="400" t="s">
        <v>220</v>
      </c>
      <c r="BD80" s="84" t="s">
        <v>36</v>
      </c>
    </row>
    <row r="81" spans="1:56" x14ac:dyDescent="0.25">
      <c r="A81" s="102">
        <v>76</v>
      </c>
      <c r="B81" s="524">
        <f>'APH KIC KIA PC'!D80</f>
        <v>0</v>
      </c>
      <c r="C81" s="524" t="str">
        <f>'APH KIC KIA PC'!I80</f>
        <v>Välj…</v>
      </c>
      <c r="D81" s="525" t="str">
        <f>IF('1. Artikeldata Grund'!$E80="","",'1. Artikeldata Grund'!$E80)</f>
        <v/>
      </c>
      <c r="E81" s="526" t="str">
        <f>IF('1. Artikeldata Grund'!D80="","",'1. Artikeldata Grund'!D80)</f>
        <v/>
      </c>
      <c r="F81" s="528" t="str">
        <f>'2. Artikeldata Utökad'!H80</f>
        <v xml:space="preserve">  Välj…</v>
      </c>
      <c r="G81" s="527" t="str" cm="1">
        <f t="array" ref="G81">_xlfn.IFS('2. Artikeldata Utökad'!J80="2  KRAV","KRAV",'2. Artikeldata Utökad'!J80="3  Astma- och Allergiförbundet","Astmaochallergiforbundet",'2. Artikeldata Utökad'!J80="4  Svanen","Svanen",'2. Artikeldata Utökad'!J80="5  GOTS","GOTS",'2. Artikeldata Utökad'!J80="6  Ekologiskt Jordbruk EU Ekologisk","Ekologisktjordbruk",'2. Artikeldata Utökad'!J80="7  ECO CERT Cosmos Organic","Ecocertcosmosorganic",'2. Artikeldata Utökad'!J80="8  Bra miljöval","Bramiljoval",'2. Artikeldata Utökad'!J80="9  Fairtrade","fairtrade",'2. Artikeldata Utökad'!J80="10 Natrue Organic","Natrueorganic",'2. Artikeldata Utökad'!J80="11 UTZ Certified","UTZ",'2. Artikeldata Utökad'!J80="15 Asthma Allergy Nordic","Asthmaallergynordic",'2. Artikeldata Utökad'!J80="16 FSC","FSC",'2. Artikeldata Utökad'!J80="17 Välvald (endast vid OTC)","choosewithheart",'2. Artikeldata Utökad'!J80="18 Rainforest Alliance","Rainforestalliance",'2. Artikeldata Utökad'!J80="19 Vegan Society","Vegansociety",'2. Artikeldata Utökad'!J80="20 Certified Vegan","Certifiedvegan",'2. Artikeldata Utökad'!J80="21 I'm Vegan","Imvegan",'2. Artikeldata Utökad'!J80="22 EU Ecolabel","EUEcolabel",'2. Artikeldata Utökad'!J80="23 Soil Association Cosmos Organic","Soilassociation",'2. Artikeldata Utökad'!J80="  Välj…","",'2. Artikeldata Utökad'!J80="0  Ingen symbol","",'2. Artikeldata Utökad'!J80="24 Cosmetique Bio Cosmos Organic","Cosmetiquebio",'2. Artikeldata Utökad'!J80="25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H81" s="527" t="str" cm="1">
        <f t="array" ref="H81">_xlfn.IFS('2. Artikeldata Utökad'!K80="2  KRAV","KRAV",'2. Artikeldata Utökad'!K80="3  Astma- och Allergiförbundet","Astmaochallergiforbundet",'2. Artikeldata Utökad'!K80="4  Svanen","Svanen",'2. Artikeldata Utökad'!K80="5  GOTS","GOTS",'2. Artikeldata Utökad'!K80="6  Ekologiskt Jordbruk EU Ekologisk","Ekologisktjordbruk",'2. Artikeldata Utökad'!K80="7  ECO CERT Cosmos Organic","Ecocertcosmosorganic",'2. Artikeldata Utökad'!K80="8  Bra miljöval","Bramiljoval",'2. Artikeldata Utökad'!K80="9  Fairtrade","fairtrade",'2. Artikeldata Utökad'!K80="10 Natrue Organic","Natrueorganic",'2. Artikeldata Utökad'!K80="11 UTZ Certified","UTZ",'2. Artikeldata Utökad'!K80="15 Asthma Allergy Nordic","Asthmaallergynordic",'2. Artikeldata Utökad'!K80="16 FSC","FSC",'2. Artikeldata Utökad'!K80="17 Välvald (endast vid OTC)","choosewithheart",'2. Artikeldata Utökad'!K80="18 Rainforest Alliance","Rainforestalliance",'2. Artikeldata Utökad'!K80="19 Vegan Society","Vegansociety",'2. Artikeldata Utökad'!K80="20 Certified Vegan","Certifiedvegan",'2. Artikeldata Utökad'!K80="21 I'm Vegan","Imvegan",'2. Artikeldata Utökad'!K80="22 EU Ecolabel","EUEcolabel",'2. Artikeldata Utökad'!K80="23 Soil Association Cosmos Organic","Soilassociation",'2. Artikeldata Utökad'!K80="  Välj…","",'2. Artikeldata Utökad'!K80="0  Ingen symbol","",'2. Artikeldata Utökad'!K80="24 Cosmetique Bio Cosmos Organic","Cosmetiquebio",'2. Artikeldata Utökad'!K80="25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I81" s="527" t="str" cm="1">
        <f t="array" ref="I81">_xlfn.IFS('2. Artikeldata Utökad'!L80="2  KRAV","KRAV",'2. Artikeldata Utökad'!L80="3  Astma- och Allergiförbundet","Astmaochallergiforbundet",'2. Artikeldata Utökad'!L80="4  Svanen","Svanen",'2. Artikeldata Utökad'!L80="5  GOTS","GOTS",'2. Artikeldata Utökad'!L80="6  Ekologiskt Jordbruk EU Ekologisk","Ekologisktjordbruk",'2. Artikeldata Utökad'!L80="7  ECO CERT Cosmos Organic","Ecocertcosmosorganic",'2. Artikeldata Utökad'!L80="8  Bra miljöval","Bramiljoval",'2. Artikeldata Utökad'!L80="9  Fairtrade","fairtrade",'2. Artikeldata Utökad'!L80="10 Natrue Organic","Natrueorganic",'2. Artikeldata Utökad'!L80="11 UTZ Certified","UTZ",'2. Artikeldata Utökad'!L80="15 Asthma Allergy Nordic","Asthmaallergynordic",'2. Artikeldata Utökad'!L80="16 FSC","FSC",'2. Artikeldata Utökad'!L80="17 Välvald (endast vid OTC)","choosewithheart",'2. Artikeldata Utökad'!L80="18 Rainforest Alliance","Rainforestalliance",'2. Artikeldata Utökad'!L80="19 Vegan Society","Vegansociety",'2. Artikeldata Utökad'!L80="20 Certified Vegan","Certifiedvegan",'2. Artikeldata Utökad'!L80="21 I'm Vegan","Imvegan",'2. Artikeldata Utökad'!L80="22 EU Ecolabel","EUEcolabel",'2. Artikeldata Utökad'!L80="23 Soil Association Cosmos Organic","Soilassociation",'2. Artikeldata Utökad'!L80="  Välj…","",'2. Artikeldata Utökad'!L80="0  Ingen symbol","",'2. Artikeldata Utökad'!L80="24 Cosmetique Bio Cosmos Organic","Cosmetiquebio",'2. Artikeldata Utökad'!L80="25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J81" s="527" t="str" cm="1">
        <f t="array" ref="J81">IFERROR(SUBSTITUTE(_xlfn.ARRAYTOTEXT(_xlfn._xlws.FILTER(G81:I81,G81:I81&lt;&gt;""))," ",""),"")</f>
        <v/>
      </c>
      <c r="K81" s="527" t="str">
        <f>IF('2. Artikeldata Utökad'!M80="Ja","Nordisk","")</f>
        <v/>
      </c>
      <c r="L81" s="527" t="str">
        <f>IF('2. Artikeldata Utökad'!N80="Ja","Miljoforpackad","")</f>
        <v/>
      </c>
      <c r="M81" s="527" t="str">
        <f t="shared" si="7"/>
        <v/>
      </c>
      <c r="N81" s="527" t="str">
        <f t="shared" si="6"/>
        <v/>
      </c>
      <c r="O81" s="527" t="str">
        <f t="shared" si="8"/>
        <v/>
      </c>
      <c r="P81" s="527" t="str">
        <f t="shared" si="9"/>
        <v/>
      </c>
      <c r="Q81" s="527" t="str">
        <f t="shared" si="10"/>
        <v/>
      </c>
      <c r="R81" s="527" t="str" cm="1">
        <f t="array" ref="R81">IFERROR(SUBSTITUTE(_xlfn.ARRAYTOTEXT(_xlfn._xlws.FILTER(K81:Q81,K81:Q81&lt;&gt;""))," ",""),"")</f>
        <v/>
      </c>
      <c r="S81" s="371"/>
      <c r="T81" s="83"/>
      <c r="U81" s="371" t="s">
        <v>35</v>
      </c>
      <c r="V81" s="372"/>
      <c r="W81" s="372"/>
      <c r="X81" s="372"/>
      <c r="Y81" s="372"/>
      <c r="Z81" s="372"/>
      <c r="AA81" s="372"/>
      <c r="AB81" s="372"/>
      <c r="AC81" s="372"/>
      <c r="AD81" s="372"/>
      <c r="AE81" s="372"/>
      <c r="AF81" s="372"/>
      <c r="AG81" s="372"/>
      <c r="AH81" s="371"/>
      <c r="AI81" s="372"/>
      <c r="AJ81" s="372"/>
      <c r="AK81" s="372" t="s">
        <v>36</v>
      </c>
      <c r="AL81" s="372"/>
      <c r="AM81" s="372"/>
      <c r="AN81" s="372"/>
      <c r="AO81" s="372"/>
      <c r="AP81" s="372"/>
      <c r="AQ81" s="511"/>
      <c r="AR81" s="399" t="s">
        <v>220</v>
      </c>
      <c r="AS81" s="84" t="s">
        <v>36</v>
      </c>
      <c r="AT81" s="84" t="s">
        <v>36</v>
      </c>
      <c r="AU81" s="513"/>
      <c r="AV81" s="646"/>
      <c r="AW81" s="84"/>
      <c r="AX81" s="84"/>
      <c r="AY81" s="84"/>
      <c r="AZ81" s="84"/>
      <c r="BA81" s="84"/>
      <c r="BB81" s="515"/>
      <c r="BC81" s="400" t="s">
        <v>220</v>
      </c>
      <c r="BD81" s="84" t="s">
        <v>36</v>
      </c>
    </row>
    <row r="82" spans="1:56" x14ac:dyDescent="0.25">
      <c r="A82" s="102">
        <v>77</v>
      </c>
      <c r="B82" s="524">
        <f>'APH KIC KIA PC'!D81</f>
        <v>0</v>
      </c>
      <c r="C82" s="524" t="str">
        <f>'APH KIC KIA PC'!I81</f>
        <v>Välj…</v>
      </c>
      <c r="D82" s="525" t="str">
        <f>IF('1. Artikeldata Grund'!$E81="","",'1. Artikeldata Grund'!$E81)</f>
        <v/>
      </c>
      <c r="E82" s="526" t="str">
        <f>IF('1. Artikeldata Grund'!D81="","",'1. Artikeldata Grund'!D81)</f>
        <v/>
      </c>
      <c r="F82" s="528" t="str">
        <f>'2. Artikeldata Utökad'!H81</f>
        <v xml:space="preserve">  Välj…</v>
      </c>
      <c r="G82" s="527" t="str" cm="1">
        <f t="array" ref="G82">_xlfn.IFS('2. Artikeldata Utökad'!J81="2  KRAV","KRAV",'2. Artikeldata Utökad'!J81="3  Astma- och Allergiförbundet","Astmaochallergiforbundet",'2. Artikeldata Utökad'!J81="4  Svanen","Svanen",'2. Artikeldata Utökad'!J81="5  GOTS","GOTS",'2. Artikeldata Utökad'!J81="6  Ekologiskt Jordbruk EU Ekologisk","Ekologisktjordbruk",'2. Artikeldata Utökad'!J81="7  ECO CERT Cosmos Organic","Ecocertcosmosorganic",'2. Artikeldata Utökad'!J81="8  Bra miljöval","Bramiljoval",'2. Artikeldata Utökad'!J81="9  Fairtrade","fairtrade",'2. Artikeldata Utökad'!J81="10 Natrue Organic","Natrueorganic",'2. Artikeldata Utökad'!J81="11 UTZ Certified","UTZ",'2. Artikeldata Utökad'!J81="15 Asthma Allergy Nordic","Asthmaallergynordic",'2. Artikeldata Utökad'!J81="16 FSC","FSC",'2. Artikeldata Utökad'!J81="17 Välvald (endast vid OTC)","choosewithheart",'2. Artikeldata Utökad'!J81="18 Rainforest Alliance","Rainforestalliance",'2. Artikeldata Utökad'!J81="19 Vegan Society","Vegansociety",'2. Artikeldata Utökad'!J81="20 Certified Vegan","Certifiedvegan",'2. Artikeldata Utökad'!J81="21 I'm Vegan","Imvegan",'2. Artikeldata Utökad'!J81="22 EU Ecolabel","EUEcolabel",'2. Artikeldata Utökad'!J81="23 Soil Association Cosmos Organic","Soilassociation",'2. Artikeldata Utökad'!J81="  Välj…","",'2. Artikeldata Utökad'!J81="0  Ingen symbol","",'2. Artikeldata Utökad'!J81="24 Cosmetique Bio Cosmos Organic","Cosmetiquebio",'2. Artikeldata Utökad'!J81="25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H82" s="527" t="str" cm="1">
        <f t="array" ref="H82">_xlfn.IFS('2. Artikeldata Utökad'!K81="2  KRAV","KRAV",'2. Artikeldata Utökad'!K81="3  Astma- och Allergiförbundet","Astmaochallergiforbundet",'2. Artikeldata Utökad'!K81="4  Svanen","Svanen",'2. Artikeldata Utökad'!K81="5  GOTS","GOTS",'2. Artikeldata Utökad'!K81="6  Ekologiskt Jordbruk EU Ekologisk","Ekologisktjordbruk",'2. Artikeldata Utökad'!K81="7  ECO CERT Cosmos Organic","Ecocertcosmosorganic",'2. Artikeldata Utökad'!K81="8  Bra miljöval","Bramiljoval",'2. Artikeldata Utökad'!K81="9  Fairtrade","fairtrade",'2. Artikeldata Utökad'!K81="10 Natrue Organic","Natrueorganic",'2. Artikeldata Utökad'!K81="11 UTZ Certified","UTZ",'2. Artikeldata Utökad'!K81="15 Asthma Allergy Nordic","Asthmaallergynordic",'2. Artikeldata Utökad'!K81="16 FSC","FSC",'2. Artikeldata Utökad'!K81="17 Välvald (endast vid OTC)","choosewithheart",'2. Artikeldata Utökad'!K81="18 Rainforest Alliance","Rainforestalliance",'2. Artikeldata Utökad'!K81="19 Vegan Society","Vegansociety",'2. Artikeldata Utökad'!K81="20 Certified Vegan","Certifiedvegan",'2. Artikeldata Utökad'!K81="21 I'm Vegan","Imvegan",'2. Artikeldata Utökad'!K81="22 EU Ecolabel","EUEcolabel",'2. Artikeldata Utökad'!K81="23 Soil Association Cosmos Organic","Soilassociation",'2. Artikeldata Utökad'!K81="  Välj…","",'2. Artikeldata Utökad'!K81="0  Ingen symbol","",'2. Artikeldata Utökad'!K81="24 Cosmetique Bio Cosmos Organic","Cosmetiquebio",'2. Artikeldata Utökad'!K81="25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I82" s="527" t="str" cm="1">
        <f t="array" ref="I82">_xlfn.IFS('2. Artikeldata Utökad'!L81="2  KRAV","KRAV",'2. Artikeldata Utökad'!L81="3  Astma- och Allergiförbundet","Astmaochallergiforbundet",'2. Artikeldata Utökad'!L81="4  Svanen","Svanen",'2. Artikeldata Utökad'!L81="5  GOTS","GOTS",'2. Artikeldata Utökad'!L81="6  Ekologiskt Jordbruk EU Ekologisk","Ekologisktjordbruk",'2. Artikeldata Utökad'!L81="7  ECO CERT Cosmos Organic","Ecocertcosmosorganic",'2. Artikeldata Utökad'!L81="8  Bra miljöval","Bramiljoval",'2. Artikeldata Utökad'!L81="9  Fairtrade","fairtrade",'2. Artikeldata Utökad'!L81="10 Natrue Organic","Natrueorganic",'2. Artikeldata Utökad'!L81="11 UTZ Certified","UTZ",'2. Artikeldata Utökad'!L81="15 Asthma Allergy Nordic","Asthmaallergynordic",'2. Artikeldata Utökad'!L81="16 FSC","FSC",'2. Artikeldata Utökad'!L81="17 Välvald (endast vid OTC)","choosewithheart",'2. Artikeldata Utökad'!L81="18 Rainforest Alliance","Rainforestalliance",'2. Artikeldata Utökad'!L81="19 Vegan Society","Vegansociety",'2. Artikeldata Utökad'!L81="20 Certified Vegan","Certifiedvegan",'2. Artikeldata Utökad'!L81="21 I'm Vegan","Imvegan",'2. Artikeldata Utökad'!L81="22 EU Ecolabel","EUEcolabel",'2. Artikeldata Utökad'!L81="23 Soil Association Cosmos Organic","Soilassociation",'2. Artikeldata Utökad'!L81="  Välj…","",'2. Artikeldata Utökad'!L81="0  Ingen symbol","",'2. Artikeldata Utökad'!L81="24 Cosmetique Bio Cosmos Organic","Cosmetiquebio",'2. Artikeldata Utökad'!L81="25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J82" s="527" t="str" cm="1">
        <f t="array" ref="J82">IFERROR(SUBSTITUTE(_xlfn.ARRAYTOTEXT(_xlfn._xlws.FILTER(G82:I82,G82:I82&lt;&gt;""))," ",""),"")</f>
        <v/>
      </c>
      <c r="K82" s="527" t="str">
        <f>IF('2. Artikeldata Utökad'!M81="Ja","Nordisk","")</f>
        <v/>
      </c>
      <c r="L82" s="527" t="str">
        <f>IF('2. Artikeldata Utökad'!N81="Ja","Miljoforpackad","")</f>
        <v/>
      </c>
      <c r="M82" s="527" t="str">
        <f t="shared" si="7"/>
        <v/>
      </c>
      <c r="N82" s="527" t="str">
        <f t="shared" si="6"/>
        <v/>
      </c>
      <c r="O82" s="527" t="str">
        <f t="shared" si="8"/>
        <v/>
      </c>
      <c r="P82" s="527" t="str">
        <f t="shared" si="9"/>
        <v/>
      </c>
      <c r="Q82" s="527" t="str">
        <f t="shared" si="10"/>
        <v/>
      </c>
      <c r="R82" s="527" t="str" cm="1">
        <f t="array" ref="R82">IFERROR(SUBSTITUTE(_xlfn.ARRAYTOTEXT(_xlfn._xlws.FILTER(K82:Q82,K82:Q82&lt;&gt;""))," ",""),"")</f>
        <v/>
      </c>
      <c r="S82" s="371"/>
      <c r="T82" s="83"/>
      <c r="U82" s="371" t="s">
        <v>35</v>
      </c>
      <c r="V82" s="372"/>
      <c r="W82" s="372"/>
      <c r="X82" s="372"/>
      <c r="Y82" s="372"/>
      <c r="Z82" s="372"/>
      <c r="AA82" s="372"/>
      <c r="AB82" s="372"/>
      <c r="AC82" s="372"/>
      <c r="AD82" s="372"/>
      <c r="AE82" s="372"/>
      <c r="AF82" s="372"/>
      <c r="AG82" s="372"/>
      <c r="AH82" s="371"/>
      <c r="AI82" s="372"/>
      <c r="AJ82" s="372"/>
      <c r="AK82" s="372" t="s">
        <v>36</v>
      </c>
      <c r="AL82" s="372"/>
      <c r="AM82" s="372"/>
      <c r="AN82" s="372"/>
      <c r="AO82" s="372"/>
      <c r="AP82" s="372"/>
      <c r="AQ82" s="511"/>
      <c r="AR82" s="399" t="s">
        <v>220</v>
      </c>
      <c r="AS82" s="84" t="s">
        <v>36</v>
      </c>
      <c r="AT82" s="84" t="s">
        <v>36</v>
      </c>
      <c r="AU82" s="513"/>
      <c r="AV82" s="646"/>
      <c r="AW82" s="84"/>
      <c r="AX82" s="84"/>
      <c r="AY82" s="84"/>
      <c r="AZ82" s="84"/>
      <c r="BA82" s="84"/>
      <c r="BB82" s="515"/>
      <c r="BC82" s="400" t="s">
        <v>220</v>
      </c>
      <c r="BD82" s="84" t="s">
        <v>36</v>
      </c>
    </row>
    <row r="83" spans="1:56" x14ac:dyDescent="0.25">
      <c r="A83" s="102">
        <v>78</v>
      </c>
      <c r="B83" s="524">
        <f>'APH KIC KIA PC'!D82</f>
        <v>0</v>
      </c>
      <c r="C83" s="524" t="str">
        <f>'APH KIC KIA PC'!I82</f>
        <v>Välj…</v>
      </c>
      <c r="D83" s="525" t="str">
        <f>IF('1. Artikeldata Grund'!$E82="","",'1. Artikeldata Grund'!$E82)</f>
        <v/>
      </c>
      <c r="E83" s="526" t="str">
        <f>IF('1. Artikeldata Grund'!D82="","",'1. Artikeldata Grund'!D82)</f>
        <v/>
      </c>
      <c r="F83" s="528" t="str">
        <f>'2. Artikeldata Utökad'!H82</f>
        <v xml:space="preserve">  Välj…</v>
      </c>
      <c r="G83" s="527" t="str" cm="1">
        <f t="array" ref="G83">_xlfn.IFS('2. Artikeldata Utökad'!J82="2  KRAV","KRAV",'2. Artikeldata Utökad'!J82="3  Astma- och Allergiförbundet","Astmaochallergiforbundet",'2. Artikeldata Utökad'!J82="4  Svanen","Svanen",'2. Artikeldata Utökad'!J82="5  GOTS","GOTS",'2. Artikeldata Utökad'!J82="6  Ekologiskt Jordbruk EU Ekologisk","Ekologisktjordbruk",'2. Artikeldata Utökad'!J82="7  ECO CERT Cosmos Organic","Ecocertcosmosorganic",'2. Artikeldata Utökad'!J82="8  Bra miljöval","Bramiljoval",'2. Artikeldata Utökad'!J82="9  Fairtrade","fairtrade",'2. Artikeldata Utökad'!J82="10 Natrue Organic","Natrueorganic",'2. Artikeldata Utökad'!J82="11 UTZ Certified","UTZ",'2. Artikeldata Utökad'!J82="15 Asthma Allergy Nordic","Asthmaallergynordic",'2. Artikeldata Utökad'!J82="16 FSC","FSC",'2. Artikeldata Utökad'!J82="17 Välvald (endast vid OTC)","choosewithheart",'2. Artikeldata Utökad'!J82="18 Rainforest Alliance","Rainforestalliance",'2. Artikeldata Utökad'!J82="19 Vegan Society","Vegansociety",'2. Artikeldata Utökad'!J82="20 Certified Vegan","Certifiedvegan",'2. Artikeldata Utökad'!J82="21 I'm Vegan","Imvegan",'2. Artikeldata Utökad'!J82="22 EU Ecolabel","EUEcolabel",'2. Artikeldata Utökad'!J82="23 Soil Association Cosmos Organic","Soilassociation",'2. Artikeldata Utökad'!J82="  Välj…","",'2. Artikeldata Utökad'!J82="0  Ingen symbol","",'2. Artikeldata Utökad'!J82="24 Cosmetique Bio Cosmos Organic","Cosmetiquebio",'2. Artikeldata Utökad'!J82="25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H83" s="527" t="str" cm="1">
        <f t="array" ref="H83">_xlfn.IFS('2. Artikeldata Utökad'!K82="2  KRAV","KRAV",'2. Artikeldata Utökad'!K82="3  Astma- och Allergiförbundet","Astmaochallergiforbundet",'2. Artikeldata Utökad'!K82="4  Svanen","Svanen",'2. Artikeldata Utökad'!K82="5  GOTS","GOTS",'2. Artikeldata Utökad'!K82="6  Ekologiskt Jordbruk EU Ekologisk","Ekologisktjordbruk",'2. Artikeldata Utökad'!K82="7  ECO CERT Cosmos Organic","Ecocertcosmosorganic",'2. Artikeldata Utökad'!K82="8  Bra miljöval","Bramiljoval",'2. Artikeldata Utökad'!K82="9  Fairtrade","fairtrade",'2. Artikeldata Utökad'!K82="10 Natrue Organic","Natrueorganic",'2. Artikeldata Utökad'!K82="11 UTZ Certified","UTZ",'2. Artikeldata Utökad'!K82="15 Asthma Allergy Nordic","Asthmaallergynordic",'2. Artikeldata Utökad'!K82="16 FSC","FSC",'2. Artikeldata Utökad'!K82="17 Välvald (endast vid OTC)","choosewithheart",'2. Artikeldata Utökad'!K82="18 Rainforest Alliance","Rainforestalliance",'2. Artikeldata Utökad'!K82="19 Vegan Society","Vegansociety",'2. Artikeldata Utökad'!K82="20 Certified Vegan","Certifiedvegan",'2. Artikeldata Utökad'!K82="21 I'm Vegan","Imvegan",'2. Artikeldata Utökad'!K82="22 EU Ecolabel","EUEcolabel",'2. Artikeldata Utökad'!K82="23 Soil Association Cosmos Organic","Soilassociation",'2. Artikeldata Utökad'!K82="  Välj…","",'2. Artikeldata Utökad'!K82="0  Ingen symbol","",'2. Artikeldata Utökad'!K82="24 Cosmetique Bio Cosmos Organic","Cosmetiquebio",'2. Artikeldata Utökad'!K82="25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I83" s="527" t="str" cm="1">
        <f t="array" ref="I83">_xlfn.IFS('2. Artikeldata Utökad'!L82="2  KRAV","KRAV",'2. Artikeldata Utökad'!L82="3  Astma- och Allergiförbundet","Astmaochallergiforbundet",'2. Artikeldata Utökad'!L82="4  Svanen","Svanen",'2. Artikeldata Utökad'!L82="5  GOTS","GOTS",'2. Artikeldata Utökad'!L82="6  Ekologiskt Jordbruk EU Ekologisk","Ekologisktjordbruk",'2. Artikeldata Utökad'!L82="7  ECO CERT Cosmos Organic","Ecocertcosmosorganic",'2. Artikeldata Utökad'!L82="8  Bra miljöval","Bramiljoval",'2. Artikeldata Utökad'!L82="9  Fairtrade","fairtrade",'2. Artikeldata Utökad'!L82="10 Natrue Organic","Natrueorganic",'2. Artikeldata Utökad'!L82="11 UTZ Certified","UTZ",'2. Artikeldata Utökad'!L82="15 Asthma Allergy Nordic","Asthmaallergynordic",'2. Artikeldata Utökad'!L82="16 FSC","FSC",'2. Artikeldata Utökad'!L82="17 Välvald (endast vid OTC)","choosewithheart",'2. Artikeldata Utökad'!L82="18 Rainforest Alliance","Rainforestalliance",'2. Artikeldata Utökad'!L82="19 Vegan Society","Vegansociety",'2. Artikeldata Utökad'!L82="20 Certified Vegan","Certifiedvegan",'2. Artikeldata Utökad'!L82="21 I'm Vegan","Imvegan",'2. Artikeldata Utökad'!L82="22 EU Ecolabel","EUEcolabel",'2. Artikeldata Utökad'!L82="23 Soil Association Cosmos Organic","Soilassociation",'2. Artikeldata Utökad'!L82="  Välj…","",'2. Artikeldata Utökad'!L82="0  Ingen symbol","",'2. Artikeldata Utökad'!L82="24 Cosmetique Bio Cosmos Organic","Cosmetiquebio",'2. Artikeldata Utökad'!L82="25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J83" s="527" t="str" cm="1">
        <f t="array" ref="J83">IFERROR(SUBSTITUTE(_xlfn.ARRAYTOTEXT(_xlfn._xlws.FILTER(G83:I83,G83:I83&lt;&gt;""))," ",""),"")</f>
        <v/>
      </c>
      <c r="K83" s="527" t="str">
        <f>IF('2. Artikeldata Utökad'!M82="Ja","Nordisk","")</f>
        <v/>
      </c>
      <c r="L83" s="527" t="str">
        <f>IF('2. Artikeldata Utökad'!N82="Ja","Miljoforpackad","")</f>
        <v/>
      </c>
      <c r="M83" s="527" t="str">
        <f t="shared" si="7"/>
        <v/>
      </c>
      <c r="N83" s="527" t="str">
        <f t="shared" si="6"/>
        <v/>
      </c>
      <c r="O83" s="527" t="str">
        <f t="shared" si="8"/>
        <v/>
      </c>
      <c r="P83" s="527" t="str">
        <f t="shared" si="9"/>
        <v/>
      </c>
      <c r="Q83" s="527" t="str">
        <f t="shared" si="10"/>
        <v/>
      </c>
      <c r="R83" s="527" t="str" cm="1">
        <f t="array" ref="R83">IFERROR(SUBSTITUTE(_xlfn.ARRAYTOTEXT(_xlfn._xlws.FILTER(K83:Q83,K83:Q83&lt;&gt;""))," ",""),"")</f>
        <v/>
      </c>
      <c r="S83" s="371"/>
      <c r="T83" s="83"/>
      <c r="U83" s="371" t="s">
        <v>35</v>
      </c>
      <c r="V83" s="372"/>
      <c r="W83" s="372"/>
      <c r="X83" s="372"/>
      <c r="Y83" s="372"/>
      <c r="Z83" s="372"/>
      <c r="AA83" s="372"/>
      <c r="AB83" s="372"/>
      <c r="AC83" s="372"/>
      <c r="AD83" s="372"/>
      <c r="AE83" s="372"/>
      <c r="AF83" s="372"/>
      <c r="AG83" s="372"/>
      <c r="AH83" s="371"/>
      <c r="AI83" s="372"/>
      <c r="AJ83" s="372"/>
      <c r="AK83" s="372" t="s">
        <v>36</v>
      </c>
      <c r="AL83" s="372"/>
      <c r="AM83" s="372"/>
      <c r="AN83" s="372"/>
      <c r="AO83" s="372"/>
      <c r="AP83" s="372"/>
      <c r="AQ83" s="511"/>
      <c r="AR83" s="399" t="s">
        <v>220</v>
      </c>
      <c r="AS83" s="84" t="s">
        <v>36</v>
      </c>
      <c r="AT83" s="84" t="s">
        <v>36</v>
      </c>
      <c r="AU83" s="513"/>
      <c r="AV83" s="646"/>
      <c r="AW83" s="84"/>
      <c r="AX83" s="84"/>
      <c r="AY83" s="84"/>
      <c r="AZ83" s="84"/>
      <c r="BA83" s="84"/>
      <c r="BB83" s="515"/>
      <c r="BC83" s="400" t="s">
        <v>220</v>
      </c>
      <c r="BD83" s="84" t="s">
        <v>36</v>
      </c>
    </row>
    <row r="84" spans="1:56" x14ac:dyDescent="0.25">
      <c r="A84" s="102">
        <v>79</v>
      </c>
      <c r="B84" s="524">
        <f>'APH KIC KIA PC'!D83</f>
        <v>0</v>
      </c>
      <c r="C84" s="524" t="str">
        <f>'APH KIC KIA PC'!I83</f>
        <v>Välj…</v>
      </c>
      <c r="D84" s="525" t="str">
        <f>IF('1. Artikeldata Grund'!$E83="","",'1. Artikeldata Grund'!$E83)</f>
        <v/>
      </c>
      <c r="E84" s="526" t="str">
        <f>IF('1. Artikeldata Grund'!D83="","",'1. Artikeldata Grund'!D83)</f>
        <v/>
      </c>
      <c r="F84" s="528" t="str">
        <f>'2. Artikeldata Utökad'!H83</f>
        <v xml:space="preserve">  Välj…</v>
      </c>
      <c r="G84" s="527" t="str" cm="1">
        <f t="array" ref="G84">_xlfn.IFS('2. Artikeldata Utökad'!J83="2  KRAV","KRAV",'2. Artikeldata Utökad'!J83="3  Astma- och Allergiförbundet","Astmaochallergiforbundet",'2. Artikeldata Utökad'!J83="4  Svanen","Svanen",'2. Artikeldata Utökad'!J83="5  GOTS","GOTS",'2. Artikeldata Utökad'!J83="6  Ekologiskt Jordbruk EU Ekologisk","Ekologisktjordbruk",'2. Artikeldata Utökad'!J83="7  ECO CERT Cosmos Organic","Ecocertcosmosorganic",'2. Artikeldata Utökad'!J83="8  Bra miljöval","Bramiljoval",'2. Artikeldata Utökad'!J83="9  Fairtrade","fairtrade",'2. Artikeldata Utökad'!J83="10 Natrue Organic","Natrueorganic",'2. Artikeldata Utökad'!J83="11 UTZ Certified","UTZ",'2. Artikeldata Utökad'!J83="15 Asthma Allergy Nordic","Asthmaallergynordic",'2. Artikeldata Utökad'!J83="16 FSC","FSC",'2. Artikeldata Utökad'!J83="17 Välvald (endast vid OTC)","choosewithheart",'2. Artikeldata Utökad'!J83="18 Rainforest Alliance","Rainforestalliance",'2. Artikeldata Utökad'!J83="19 Vegan Society","Vegansociety",'2. Artikeldata Utökad'!J83="20 Certified Vegan","Certifiedvegan",'2. Artikeldata Utökad'!J83="21 I'm Vegan","Imvegan",'2. Artikeldata Utökad'!J83="22 EU Ecolabel","EUEcolabel",'2. Artikeldata Utökad'!J83="23 Soil Association Cosmos Organic","Soilassociation",'2. Artikeldata Utökad'!J83="  Välj…","",'2. Artikeldata Utökad'!J83="0  Ingen symbol","",'2. Artikeldata Utökad'!J83="24 Cosmetique Bio Cosmos Organic","Cosmetiquebio",'2. Artikeldata Utökad'!J83="25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H84" s="527" t="str" cm="1">
        <f t="array" ref="H84">_xlfn.IFS('2. Artikeldata Utökad'!K83="2  KRAV","KRAV",'2. Artikeldata Utökad'!K83="3  Astma- och Allergiförbundet","Astmaochallergiforbundet",'2. Artikeldata Utökad'!K83="4  Svanen","Svanen",'2. Artikeldata Utökad'!K83="5  GOTS","GOTS",'2. Artikeldata Utökad'!K83="6  Ekologiskt Jordbruk EU Ekologisk","Ekologisktjordbruk",'2. Artikeldata Utökad'!K83="7  ECO CERT Cosmos Organic","Ecocertcosmosorganic",'2. Artikeldata Utökad'!K83="8  Bra miljöval","Bramiljoval",'2. Artikeldata Utökad'!K83="9  Fairtrade","fairtrade",'2. Artikeldata Utökad'!K83="10 Natrue Organic","Natrueorganic",'2. Artikeldata Utökad'!K83="11 UTZ Certified","UTZ",'2. Artikeldata Utökad'!K83="15 Asthma Allergy Nordic","Asthmaallergynordic",'2. Artikeldata Utökad'!K83="16 FSC","FSC",'2. Artikeldata Utökad'!K83="17 Välvald (endast vid OTC)","choosewithheart",'2. Artikeldata Utökad'!K83="18 Rainforest Alliance","Rainforestalliance",'2. Artikeldata Utökad'!K83="19 Vegan Society","Vegansociety",'2. Artikeldata Utökad'!K83="20 Certified Vegan","Certifiedvegan",'2. Artikeldata Utökad'!K83="21 I'm Vegan","Imvegan",'2. Artikeldata Utökad'!K83="22 EU Ecolabel","EUEcolabel",'2. Artikeldata Utökad'!K83="23 Soil Association Cosmos Organic","Soilassociation",'2. Artikeldata Utökad'!K83="  Välj…","",'2. Artikeldata Utökad'!K83="0  Ingen symbol","",'2. Artikeldata Utökad'!K83="24 Cosmetique Bio Cosmos Organic","Cosmetiquebio",'2. Artikeldata Utökad'!K83="25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I84" s="527" t="str" cm="1">
        <f t="array" ref="I84">_xlfn.IFS('2. Artikeldata Utökad'!L83="2  KRAV","KRAV",'2. Artikeldata Utökad'!L83="3  Astma- och Allergiförbundet","Astmaochallergiforbundet",'2. Artikeldata Utökad'!L83="4  Svanen","Svanen",'2. Artikeldata Utökad'!L83="5  GOTS","GOTS",'2. Artikeldata Utökad'!L83="6  Ekologiskt Jordbruk EU Ekologisk","Ekologisktjordbruk",'2. Artikeldata Utökad'!L83="7  ECO CERT Cosmos Organic","Ecocertcosmosorganic",'2. Artikeldata Utökad'!L83="8  Bra miljöval","Bramiljoval",'2. Artikeldata Utökad'!L83="9  Fairtrade","fairtrade",'2. Artikeldata Utökad'!L83="10 Natrue Organic","Natrueorganic",'2. Artikeldata Utökad'!L83="11 UTZ Certified","UTZ",'2. Artikeldata Utökad'!L83="15 Asthma Allergy Nordic","Asthmaallergynordic",'2. Artikeldata Utökad'!L83="16 FSC","FSC",'2. Artikeldata Utökad'!L83="17 Välvald (endast vid OTC)","choosewithheart",'2. Artikeldata Utökad'!L83="18 Rainforest Alliance","Rainforestalliance",'2. Artikeldata Utökad'!L83="19 Vegan Society","Vegansociety",'2. Artikeldata Utökad'!L83="20 Certified Vegan","Certifiedvegan",'2. Artikeldata Utökad'!L83="21 I'm Vegan","Imvegan",'2. Artikeldata Utökad'!L83="22 EU Ecolabel","EUEcolabel",'2. Artikeldata Utökad'!L83="23 Soil Association Cosmos Organic","Soilassociation",'2. Artikeldata Utökad'!L83="  Välj…","",'2. Artikeldata Utökad'!L83="0  Ingen symbol","",'2. Artikeldata Utökad'!L83="24 Cosmetique Bio Cosmos Organic","Cosmetiquebio",'2. Artikeldata Utökad'!L83="25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J84" s="527" t="str" cm="1">
        <f t="array" ref="J84">IFERROR(SUBSTITUTE(_xlfn.ARRAYTOTEXT(_xlfn._xlws.FILTER(G84:I84,G84:I84&lt;&gt;""))," ",""),"")</f>
        <v/>
      </c>
      <c r="K84" s="527" t="str">
        <f>IF('2. Artikeldata Utökad'!M83="Ja","Nordisk","")</f>
        <v/>
      </c>
      <c r="L84" s="527" t="str">
        <f>IF('2. Artikeldata Utökad'!N83="Ja","Miljoforpackad","")</f>
        <v/>
      </c>
      <c r="M84" s="527" t="str">
        <f t="shared" si="7"/>
        <v/>
      </c>
      <c r="N84" s="527" t="str">
        <f t="shared" si="6"/>
        <v/>
      </c>
      <c r="O84" s="527" t="str">
        <f t="shared" si="8"/>
        <v/>
      </c>
      <c r="P84" s="527" t="str">
        <f t="shared" si="9"/>
        <v/>
      </c>
      <c r="Q84" s="527" t="str">
        <f t="shared" si="10"/>
        <v/>
      </c>
      <c r="R84" s="527" t="str" cm="1">
        <f t="array" ref="R84">IFERROR(SUBSTITUTE(_xlfn.ARRAYTOTEXT(_xlfn._xlws.FILTER(K84:Q84,K84:Q84&lt;&gt;""))," ",""),"")</f>
        <v/>
      </c>
      <c r="S84" s="371"/>
      <c r="T84" s="83"/>
      <c r="U84" s="371" t="s">
        <v>35</v>
      </c>
      <c r="V84" s="372"/>
      <c r="W84" s="372"/>
      <c r="X84" s="372"/>
      <c r="Y84" s="372"/>
      <c r="Z84" s="372"/>
      <c r="AA84" s="372"/>
      <c r="AB84" s="372"/>
      <c r="AC84" s="372"/>
      <c r="AD84" s="372"/>
      <c r="AE84" s="372"/>
      <c r="AF84" s="372"/>
      <c r="AG84" s="372"/>
      <c r="AH84" s="371"/>
      <c r="AI84" s="372"/>
      <c r="AJ84" s="372"/>
      <c r="AK84" s="372" t="s">
        <v>36</v>
      </c>
      <c r="AL84" s="372"/>
      <c r="AM84" s="372"/>
      <c r="AN84" s="372"/>
      <c r="AO84" s="372"/>
      <c r="AP84" s="372"/>
      <c r="AQ84" s="511"/>
      <c r="AR84" s="399" t="s">
        <v>220</v>
      </c>
      <c r="AS84" s="84" t="s">
        <v>36</v>
      </c>
      <c r="AT84" s="84" t="s">
        <v>36</v>
      </c>
      <c r="AU84" s="513"/>
      <c r="AV84" s="646"/>
      <c r="AW84" s="84"/>
      <c r="AX84" s="84"/>
      <c r="AY84" s="84"/>
      <c r="AZ84" s="84"/>
      <c r="BA84" s="84"/>
      <c r="BB84" s="515"/>
      <c r="BC84" s="400" t="s">
        <v>220</v>
      </c>
      <c r="BD84" s="84" t="s">
        <v>36</v>
      </c>
    </row>
    <row r="85" spans="1:56" x14ac:dyDescent="0.25">
      <c r="A85" s="102">
        <v>80</v>
      </c>
      <c r="B85" s="524">
        <f>'APH KIC KIA PC'!D84</f>
        <v>0</v>
      </c>
      <c r="C85" s="524" t="str">
        <f>'APH KIC KIA PC'!I84</f>
        <v>Välj…</v>
      </c>
      <c r="D85" s="525" t="str">
        <f>IF('1. Artikeldata Grund'!$E84="","",'1. Artikeldata Grund'!$E84)</f>
        <v/>
      </c>
      <c r="E85" s="526" t="str">
        <f>IF('1. Artikeldata Grund'!D84="","",'1. Artikeldata Grund'!D84)</f>
        <v/>
      </c>
      <c r="F85" s="528" t="str">
        <f>'2. Artikeldata Utökad'!H84</f>
        <v xml:space="preserve">  Välj…</v>
      </c>
      <c r="G85" s="527" t="str" cm="1">
        <f t="array" ref="G85">_xlfn.IFS('2. Artikeldata Utökad'!J84="2  KRAV","KRAV",'2. Artikeldata Utökad'!J84="3  Astma- och Allergiförbundet","Astmaochallergiforbundet",'2. Artikeldata Utökad'!J84="4  Svanen","Svanen",'2. Artikeldata Utökad'!J84="5  GOTS","GOTS",'2. Artikeldata Utökad'!J84="6  Ekologiskt Jordbruk EU Ekologisk","Ekologisktjordbruk",'2. Artikeldata Utökad'!J84="7  ECO CERT Cosmos Organic","Ecocertcosmosorganic",'2. Artikeldata Utökad'!J84="8  Bra miljöval","Bramiljoval",'2. Artikeldata Utökad'!J84="9  Fairtrade","fairtrade",'2. Artikeldata Utökad'!J84="10 Natrue Organic","Natrueorganic",'2. Artikeldata Utökad'!J84="11 UTZ Certified","UTZ",'2. Artikeldata Utökad'!J84="15 Asthma Allergy Nordic","Asthmaallergynordic",'2. Artikeldata Utökad'!J84="16 FSC","FSC",'2. Artikeldata Utökad'!J84="17 Välvald (endast vid OTC)","choosewithheart",'2. Artikeldata Utökad'!J84="18 Rainforest Alliance","Rainforestalliance",'2. Artikeldata Utökad'!J84="19 Vegan Society","Vegansociety",'2. Artikeldata Utökad'!J84="20 Certified Vegan","Certifiedvegan",'2. Artikeldata Utökad'!J84="21 I'm Vegan","Imvegan",'2. Artikeldata Utökad'!J84="22 EU Ecolabel","EUEcolabel",'2. Artikeldata Utökad'!J84="23 Soil Association Cosmos Organic","Soilassociation",'2. Artikeldata Utökad'!J84="  Välj…","",'2. Artikeldata Utökad'!J84="0  Ingen symbol","",'2. Artikeldata Utökad'!J84="24 Cosmetique Bio Cosmos Organic","Cosmetiquebio",'2. Artikeldata Utökad'!J84="25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H85" s="527" t="str" cm="1">
        <f t="array" ref="H85">_xlfn.IFS('2. Artikeldata Utökad'!K84="2  KRAV","KRAV",'2. Artikeldata Utökad'!K84="3  Astma- och Allergiförbundet","Astmaochallergiforbundet",'2. Artikeldata Utökad'!K84="4  Svanen","Svanen",'2. Artikeldata Utökad'!K84="5  GOTS","GOTS",'2. Artikeldata Utökad'!K84="6  Ekologiskt Jordbruk EU Ekologisk","Ekologisktjordbruk",'2. Artikeldata Utökad'!K84="7  ECO CERT Cosmos Organic","Ecocertcosmosorganic",'2. Artikeldata Utökad'!K84="8  Bra miljöval","Bramiljoval",'2. Artikeldata Utökad'!K84="9  Fairtrade","fairtrade",'2. Artikeldata Utökad'!K84="10 Natrue Organic","Natrueorganic",'2. Artikeldata Utökad'!K84="11 UTZ Certified","UTZ",'2. Artikeldata Utökad'!K84="15 Asthma Allergy Nordic","Asthmaallergynordic",'2. Artikeldata Utökad'!K84="16 FSC","FSC",'2. Artikeldata Utökad'!K84="17 Välvald (endast vid OTC)","choosewithheart",'2. Artikeldata Utökad'!K84="18 Rainforest Alliance","Rainforestalliance",'2. Artikeldata Utökad'!K84="19 Vegan Society","Vegansociety",'2. Artikeldata Utökad'!K84="20 Certified Vegan","Certifiedvegan",'2. Artikeldata Utökad'!K84="21 I'm Vegan","Imvegan",'2. Artikeldata Utökad'!K84="22 EU Ecolabel","EUEcolabel",'2. Artikeldata Utökad'!K84="23 Soil Association Cosmos Organic","Soilassociation",'2. Artikeldata Utökad'!K84="  Välj…","",'2. Artikeldata Utökad'!K84="0  Ingen symbol","",'2. Artikeldata Utökad'!K84="24 Cosmetique Bio Cosmos Organic","Cosmetiquebio",'2. Artikeldata Utökad'!K84="25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I85" s="527" t="str" cm="1">
        <f t="array" ref="I85">_xlfn.IFS('2. Artikeldata Utökad'!L84="2  KRAV","KRAV",'2. Artikeldata Utökad'!L84="3  Astma- och Allergiförbundet","Astmaochallergiforbundet",'2. Artikeldata Utökad'!L84="4  Svanen","Svanen",'2. Artikeldata Utökad'!L84="5  GOTS","GOTS",'2. Artikeldata Utökad'!L84="6  Ekologiskt Jordbruk EU Ekologisk","Ekologisktjordbruk",'2. Artikeldata Utökad'!L84="7  ECO CERT Cosmos Organic","Ecocertcosmosorganic",'2. Artikeldata Utökad'!L84="8  Bra miljöval","Bramiljoval",'2. Artikeldata Utökad'!L84="9  Fairtrade","fairtrade",'2. Artikeldata Utökad'!L84="10 Natrue Organic","Natrueorganic",'2. Artikeldata Utökad'!L84="11 UTZ Certified","UTZ",'2. Artikeldata Utökad'!L84="15 Asthma Allergy Nordic","Asthmaallergynordic",'2. Artikeldata Utökad'!L84="16 FSC","FSC",'2. Artikeldata Utökad'!L84="17 Välvald (endast vid OTC)","choosewithheart",'2. Artikeldata Utökad'!L84="18 Rainforest Alliance","Rainforestalliance",'2. Artikeldata Utökad'!L84="19 Vegan Society","Vegansociety",'2. Artikeldata Utökad'!L84="20 Certified Vegan","Certifiedvegan",'2. Artikeldata Utökad'!L84="21 I'm Vegan","Imvegan",'2. Artikeldata Utökad'!L84="22 EU Ecolabel","EUEcolabel",'2. Artikeldata Utökad'!L84="23 Soil Association Cosmos Organic","Soilassociation",'2. Artikeldata Utökad'!L84="  Välj…","",'2. Artikeldata Utökad'!L84="0  Ingen symbol","",'2. Artikeldata Utökad'!L84="24 Cosmetique Bio Cosmos Organic","Cosmetiquebio",'2. Artikeldata Utökad'!L84="25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J85" s="527" t="str" cm="1">
        <f t="array" ref="J85">IFERROR(SUBSTITUTE(_xlfn.ARRAYTOTEXT(_xlfn._xlws.FILTER(G85:I85,G85:I85&lt;&gt;""))," ",""),"")</f>
        <v/>
      </c>
      <c r="K85" s="527" t="str">
        <f>IF('2. Artikeldata Utökad'!M84="Ja","Nordisk","")</f>
        <v/>
      </c>
      <c r="L85" s="527" t="str">
        <f>IF('2. Artikeldata Utökad'!N84="Ja","Miljoforpackad","")</f>
        <v/>
      </c>
      <c r="M85" s="527" t="str">
        <f t="shared" si="7"/>
        <v/>
      </c>
      <c r="N85" s="527" t="str">
        <f t="shared" si="6"/>
        <v/>
      </c>
      <c r="O85" s="527" t="str">
        <f t="shared" si="8"/>
        <v/>
      </c>
      <c r="P85" s="527" t="str">
        <f t="shared" si="9"/>
        <v/>
      </c>
      <c r="Q85" s="527" t="str">
        <f t="shared" si="10"/>
        <v/>
      </c>
      <c r="R85" s="527" t="str" cm="1">
        <f t="array" ref="R85">IFERROR(SUBSTITUTE(_xlfn.ARRAYTOTEXT(_xlfn._xlws.FILTER(K85:Q85,K85:Q85&lt;&gt;""))," ",""),"")</f>
        <v/>
      </c>
      <c r="S85" s="371"/>
      <c r="T85" s="83"/>
      <c r="U85" s="371" t="s">
        <v>35</v>
      </c>
      <c r="V85" s="372"/>
      <c r="W85" s="372"/>
      <c r="X85" s="372"/>
      <c r="Y85" s="372"/>
      <c r="Z85" s="372"/>
      <c r="AA85" s="372"/>
      <c r="AB85" s="372"/>
      <c r="AC85" s="372"/>
      <c r="AD85" s="372"/>
      <c r="AE85" s="372"/>
      <c r="AF85" s="372"/>
      <c r="AG85" s="372"/>
      <c r="AH85" s="371"/>
      <c r="AI85" s="372"/>
      <c r="AJ85" s="372"/>
      <c r="AK85" s="372" t="s">
        <v>36</v>
      </c>
      <c r="AL85" s="372"/>
      <c r="AM85" s="372"/>
      <c r="AN85" s="372"/>
      <c r="AO85" s="372"/>
      <c r="AP85" s="372"/>
      <c r="AQ85" s="511"/>
      <c r="AR85" s="399" t="s">
        <v>220</v>
      </c>
      <c r="AS85" s="84" t="s">
        <v>36</v>
      </c>
      <c r="AT85" s="84" t="s">
        <v>36</v>
      </c>
      <c r="AU85" s="513"/>
      <c r="AV85" s="646"/>
      <c r="AW85" s="84"/>
      <c r="AX85" s="84"/>
      <c r="AY85" s="84"/>
      <c r="AZ85" s="84"/>
      <c r="BA85" s="84"/>
      <c r="BB85" s="515"/>
      <c r="BC85" s="400" t="s">
        <v>220</v>
      </c>
      <c r="BD85" s="84" t="s">
        <v>36</v>
      </c>
    </row>
    <row r="86" spans="1:56" x14ac:dyDescent="0.25">
      <c r="A86" s="102">
        <v>81</v>
      </c>
      <c r="B86" s="524">
        <f>'APH KIC KIA PC'!D85</f>
        <v>0</v>
      </c>
      <c r="C86" s="524" t="str">
        <f>'APH KIC KIA PC'!I85</f>
        <v>Välj…</v>
      </c>
      <c r="D86" s="525" t="str">
        <f>IF('1. Artikeldata Grund'!$E85="","",'1. Artikeldata Grund'!$E85)</f>
        <v/>
      </c>
      <c r="E86" s="526" t="str">
        <f>IF('1. Artikeldata Grund'!D85="","",'1. Artikeldata Grund'!D85)</f>
        <v/>
      </c>
      <c r="F86" s="528" t="str">
        <f>'2. Artikeldata Utökad'!H85</f>
        <v xml:space="preserve">  Välj…</v>
      </c>
      <c r="G86" s="527" t="str" cm="1">
        <f t="array" ref="G86">_xlfn.IFS('2. Artikeldata Utökad'!J85="2  KRAV","KRAV",'2. Artikeldata Utökad'!J85="3  Astma- och Allergiförbundet","Astmaochallergiforbundet",'2. Artikeldata Utökad'!J85="4  Svanen","Svanen",'2. Artikeldata Utökad'!J85="5  GOTS","GOTS",'2. Artikeldata Utökad'!J85="6  Ekologiskt Jordbruk EU Ekologisk","Ekologisktjordbruk",'2. Artikeldata Utökad'!J85="7  ECO CERT Cosmos Organic","Ecocertcosmosorganic",'2. Artikeldata Utökad'!J85="8  Bra miljöval","Bramiljoval",'2. Artikeldata Utökad'!J85="9  Fairtrade","fairtrade",'2. Artikeldata Utökad'!J85="10 Natrue Organic","Natrueorganic",'2. Artikeldata Utökad'!J85="11 UTZ Certified","UTZ",'2. Artikeldata Utökad'!J85="15 Asthma Allergy Nordic","Asthmaallergynordic",'2. Artikeldata Utökad'!J85="16 FSC","FSC",'2. Artikeldata Utökad'!J85="17 Välvald (endast vid OTC)","choosewithheart",'2. Artikeldata Utökad'!J85="18 Rainforest Alliance","Rainforestalliance",'2. Artikeldata Utökad'!J85="19 Vegan Society","Vegansociety",'2. Artikeldata Utökad'!J85="20 Certified Vegan","Certifiedvegan",'2. Artikeldata Utökad'!J85="21 I'm Vegan","Imvegan",'2. Artikeldata Utökad'!J85="22 EU Ecolabel","EUEcolabel",'2. Artikeldata Utökad'!J85="23 Soil Association Cosmos Organic","Soilassociation",'2. Artikeldata Utökad'!J85="  Välj…","",'2. Artikeldata Utökad'!J85="0  Ingen symbol","",'2. Artikeldata Utökad'!J85="24 Cosmetique Bio Cosmos Organic","Cosmetiquebio",'2. Artikeldata Utökad'!J85="25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H86" s="527" t="str" cm="1">
        <f t="array" ref="H86">_xlfn.IFS('2. Artikeldata Utökad'!K85="2  KRAV","KRAV",'2. Artikeldata Utökad'!K85="3  Astma- och Allergiförbundet","Astmaochallergiforbundet",'2. Artikeldata Utökad'!K85="4  Svanen","Svanen",'2. Artikeldata Utökad'!K85="5  GOTS","GOTS",'2. Artikeldata Utökad'!K85="6  Ekologiskt Jordbruk EU Ekologisk","Ekologisktjordbruk",'2. Artikeldata Utökad'!K85="7  ECO CERT Cosmos Organic","Ecocertcosmosorganic",'2. Artikeldata Utökad'!K85="8  Bra miljöval","Bramiljoval",'2. Artikeldata Utökad'!K85="9  Fairtrade","fairtrade",'2. Artikeldata Utökad'!K85="10 Natrue Organic","Natrueorganic",'2. Artikeldata Utökad'!K85="11 UTZ Certified","UTZ",'2. Artikeldata Utökad'!K85="15 Asthma Allergy Nordic","Asthmaallergynordic",'2. Artikeldata Utökad'!K85="16 FSC","FSC",'2. Artikeldata Utökad'!K85="17 Välvald (endast vid OTC)","choosewithheart",'2. Artikeldata Utökad'!K85="18 Rainforest Alliance","Rainforestalliance",'2. Artikeldata Utökad'!K85="19 Vegan Society","Vegansociety",'2. Artikeldata Utökad'!K85="20 Certified Vegan","Certifiedvegan",'2. Artikeldata Utökad'!K85="21 I'm Vegan","Imvegan",'2. Artikeldata Utökad'!K85="22 EU Ecolabel","EUEcolabel",'2. Artikeldata Utökad'!K85="23 Soil Association Cosmos Organic","Soilassociation",'2. Artikeldata Utökad'!K85="  Välj…","",'2. Artikeldata Utökad'!K85="0  Ingen symbol","",'2. Artikeldata Utökad'!K85="24 Cosmetique Bio Cosmos Organic","Cosmetiquebio",'2. Artikeldata Utökad'!K85="25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I86" s="527" t="str" cm="1">
        <f t="array" ref="I86">_xlfn.IFS('2. Artikeldata Utökad'!L85="2  KRAV","KRAV",'2. Artikeldata Utökad'!L85="3  Astma- och Allergiförbundet","Astmaochallergiforbundet",'2. Artikeldata Utökad'!L85="4  Svanen","Svanen",'2. Artikeldata Utökad'!L85="5  GOTS","GOTS",'2. Artikeldata Utökad'!L85="6  Ekologiskt Jordbruk EU Ekologisk","Ekologisktjordbruk",'2. Artikeldata Utökad'!L85="7  ECO CERT Cosmos Organic","Ecocertcosmosorganic",'2. Artikeldata Utökad'!L85="8  Bra miljöval","Bramiljoval",'2. Artikeldata Utökad'!L85="9  Fairtrade","fairtrade",'2. Artikeldata Utökad'!L85="10 Natrue Organic","Natrueorganic",'2. Artikeldata Utökad'!L85="11 UTZ Certified","UTZ",'2. Artikeldata Utökad'!L85="15 Asthma Allergy Nordic","Asthmaallergynordic",'2. Artikeldata Utökad'!L85="16 FSC","FSC",'2. Artikeldata Utökad'!L85="17 Välvald (endast vid OTC)","choosewithheart",'2. Artikeldata Utökad'!L85="18 Rainforest Alliance","Rainforestalliance",'2. Artikeldata Utökad'!L85="19 Vegan Society","Vegansociety",'2. Artikeldata Utökad'!L85="20 Certified Vegan","Certifiedvegan",'2. Artikeldata Utökad'!L85="21 I'm Vegan","Imvegan",'2. Artikeldata Utökad'!L85="22 EU Ecolabel","EUEcolabel",'2. Artikeldata Utökad'!L85="23 Soil Association Cosmos Organic","Soilassociation",'2. Artikeldata Utökad'!L85="  Välj…","",'2. Artikeldata Utökad'!L85="0  Ingen symbol","",'2. Artikeldata Utökad'!L85="24 Cosmetique Bio Cosmos Organic","Cosmetiquebio",'2. Artikeldata Utökad'!L85="25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J86" s="527" t="str" cm="1">
        <f t="array" ref="J86">IFERROR(SUBSTITUTE(_xlfn.ARRAYTOTEXT(_xlfn._xlws.FILTER(G86:I86,G86:I86&lt;&gt;""))," ",""),"")</f>
        <v/>
      </c>
      <c r="K86" s="527" t="str">
        <f>IF('2. Artikeldata Utökad'!M85="Ja","Nordisk","")</f>
        <v/>
      </c>
      <c r="L86" s="527" t="str">
        <f>IF('2. Artikeldata Utökad'!N85="Ja","Miljoforpackad","")</f>
        <v/>
      </c>
      <c r="M86" s="527" t="str">
        <f t="shared" si="7"/>
        <v/>
      </c>
      <c r="N86" s="527" t="str">
        <f t="shared" si="6"/>
        <v/>
      </c>
      <c r="O86" s="527" t="str">
        <f t="shared" si="8"/>
        <v/>
      </c>
      <c r="P86" s="527" t="str">
        <f t="shared" si="9"/>
        <v/>
      </c>
      <c r="Q86" s="527" t="str">
        <f t="shared" si="10"/>
        <v/>
      </c>
      <c r="R86" s="527" t="str" cm="1">
        <f t="array" ref="R86">IFERROR(SUBSTITUTE(_xlfn.ARRAYTOTEXT(_xlfn._xlws.FILTER(K86:Q86,K86:Q86&lt;&gt;""))," ",""),"")</f>
        <v/>
      </c>
      <c r="S86" s="371"/>
      <c r="T86" s="83"/>
      <c r="U86" s="371" t="s">
        <v>35</v>
      </c>
      <c r="V86" s="372"/>
      <c r="W86" s="372"/>
      <c r="X86" s="372"/>
      <c r="Y86" s="372"/>
      <c r="Z86" s="372"/>
      <c r="AA86" s="372"/>
      <c r="AB86" s="372"/>
      <c r="AC86" s="372"/>
      <c r="AD86" s="372"/>
      <c r="AE86" s="372"/>
      <c r="AF86" s="372"/>
      <c r="AG86" s="372"/>
      <c r="AH86" s="371"/>
      <c r="AI86" s="372"/>
      <c r="AJ86" s="372"/>
      <c r="AK86" s="372" t="s">
        <v>36</v>
      </c>
      <c r="AL86" s="372"/>
      <c r="AM86" s="372"/>
      <c r="AN86" s="372"/>
      <c r="AO86" s="372"/>
      <c r="AP86" s="372"/>
      <c r="AQ86" s="511"/>
      <c r="AR86" s="399" t="s">
        <v>220</v>
      </c>
      <c r="AS86" s="84" t="s">
        <v>36</v>
      </c>
      <c r="AT86" s="84" t="s">
        <v>36</v>
      </c>
      <c r="AU86" s="513"/>
      <c r="AV86" s="646"/>
      <c r="AW86" s="84"/>
      <c r="AX86" s="84"/>
      <c r="AY86" s="84"/>
      <c r="AZ86" s="84"/>
      <c r="BA86" s="84"/>
      <c r="BB86" s="515"/>
      <c r="BC86" s="400" t="s">
        <v>220</v>
      </c>
      <c r="BD86" s="84" t="s">
        <v>36</v>
      </c>
    </row>
    <row r="87" spans="1:56" x14ac:dyDescent="0.25">
      <c r="A87" s="102">
        <v>82</v>
      </c>
      <c r="B87" s="524">
        <f>'APH KIC KIA PC'!D86</f>
        <v>0</v>
      </c>
      <c r="C87" s="524" t="str">
        <f>'APH KIC KIA PC'!I86</f>
        <v>Välj…</v>
      </c>
      <c r="D87" s="525" t="str">
        <f>IF('1. Artikeldata Grund'!$E86="","",'1. Artikeldata Grund'!$E86)</f>
        <v/>
      </c>
      <c r="E87" s="526" t="str">
        <f>IF('1. Artikeldata Grund'!D86="","",'1. Artikeldata Grund'!D86)</f>
        <v/>
      </c>
      <c r="F87" s="528" t="str">
        <f>'2. Artikeldata Utökad'!H86</f>
        <v xml:space="preserve">  Välj…</v>
      </c>
      <c r="G87" s="527" t="str" cm="1">
        <f t="array" ref="G87">_xlfn.IFS('2. Artikeldata Utökad'!J86="2  KRAV","KRAV",'2. Artikeldata Utökad'!J86="3  Astma- och Allergiförbundet","Astmaochallergiforbundet",'2. Artikeldata Utökad'!J86="4  Svanen","Svanen",'2. Artikeldata Utökad'!J86="5  GOTS","GOTS",'2. Artikeldata Utökad'!J86="6  Ekologiskt Jordbruk EU Ekologisk","Ekologisktjordbruk",'2. Artikeldata Utökad'!J86="7  ECO CERT Cosmos Organic","Ecocertcosmosorganic",'2. Artikeldata Utökad'!J86="8  Bra miljöval","Bramiljoval",'2. Artikeldata Utökad'!J86="9  Fairtrade","fairtrade",'2. Artikeldata Utökad'!J86="10 Natrue Organic","Natrueorganic",'2. Artikeldata Utökad'!J86="11 UTZ Certified","UTZ",'2. Artikeldata Utökad'!J86="15 Asthma Allergy Nordic","Asthmaallergynordic",'2. Artikeldata Utökad'!J86="16 FSC","FSC",'2. Artikeldata Utökad'!J86="17 Välvald (endast vid OTC)","choosewithheart",'2. Artikeldata Utökad'!J86="18 Rainforest Alliance","Rainforestalliance",'2. Artikeldata Utökad'!J86="19 Vegan Society","Vegansociety",'2. Artikeldata Utökad'!J86="20 Certified Vegan","Certifiedvegan",'2. Artikeldata Utökad'!J86="21 I'm Vegan","Imvegan",'2. Artikeldata Utökad'!J86="22 EU Ecolabel","EUEcolabel",'2. Artikeldata Utökad'!J86="23 Soil Association Cosmos Organic","Soilassociation",'2. Artikeldata Utökad'!J86="  Välj…","",'2. Artikeldata Utökad'!J86="0  Ingen symbol","",'2. Artikeldata Utökad'!J86="24 Cosmetique Bio Cosmos Organic","Cosmetiquebio",'2. Artikeldata Utökad'!J86="25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H87" s="527" t="str" cm="1">
        <f t="array" ref="H87">_xlfn.IFS('2. Artikeldata Utökad'!K86="2  KRAV","KRAV",'2. Artikeldata Utökad'!K86="3  Astma- och Allergiförbundet","Astmaochallergiforbundet",'2. Artikeldata Utökad'!K86="4  Svanen","Svanen",'2. Artikeldata Utökad'!K86="5  GOTS","GOTS",'2. Artikeldata Utökad'!K86="6  Ekologiskt Jordbruk EU Ekologisk","Ekologisktjordbruk",'2. Artikeldata Utökad'!K86="7  ECO CERT Cosmos Organic","Ecocertcosmosorganic",'2. Artikeldata Utökad'!K86="8  Bra miljöval","Bramiljoval",'2. Artikeldata Utökad'!K86="9  Fairtrade","fairtrade",'2. Artikeldata Utökad'!K86="10 Natrue Organic","Natrueorganic",'2. Artikeldata Utökad'!K86="11 UTZ Certified","UTZ",'2. Artikeldata Utökad'!K86="15 Asthma Allergy Nordic","Asthmaallergynordic",'2. Artikeldata Utökad'!K86="16 FSC","FSC",'2. Artikeldata Utökad'!K86="17 Välvald (endast vid OTC)","choosewithheart",'2. Artikeldata Utökad'!K86="18 Rainforest Alliance","Rainforestalliance",'2. Artikeldata Utökad'!K86="19 Vegan Society","Vegansociety",'2. Artikeldata Utökad'!K86="20 Certified Vegan","Certifiedvegan",'2. Artikeldata Utökad'!K86="21 I'm Vegan","Imvegan",'2. Artikeldata Utökad'!K86="22 EU Ecolabel","EUEcolabel",'2. Artikeldata Utökad'!K86="23 Soil Association Cosmos Organic","Soilassociation",'2. Artikeldata Utökad'!K86="  Välj…","",'2. Artikeldata Utökad'!K86="0  Ingen symbol","",'2. Artikeldata Utökad'!K86="24 Cosmetique Bio Cosmos Organic","Cosmetiquebio",'2. Artikeldata Utökad'!K86="25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I87" s="527" t="str" cm="1">
        <f t="array" ref="I87">_xlfn.IFS('2. Artikeldata Utökad'!L86="2  KRAV","KRAV",'2. Artikeldata Utökad'!L86="3  Astma- och Allergiförbundet","Astmaochallergiforbundet",'2. Artikeldata Utökad'!L86="4  Svanen","Svanen",'2. Artikeldata Utökad'!L86="5  GOTS","GOTS",'2. Artikeldata Utökad'!L86="6  Ekologiskt Jordbruk EU Ekologisk","Ekologisktjordbruk",'2. Artikeldata Utökad'!L86="7  ECO CERT Cosmos Organic","Ecocertcosmosorganic",'2. Artikeldata Utökad'!L86="8  Bra miljöval","Bramiljoval",'2. Artikeldata Utökad'!L86="9  Fairtrade","fairtrade",'2. Artikeldata Utökad'!L86="10 Natrue Organic","Natrueorganic",'2. Artikeldata Utökad'!L86="11 UTZ Certified","UTZ",'2. Artikeldata Utökad'!L86="15 Asthma Allergy Nordic","Asthmaallergynordic",'2. Artikeldata Utökad'!L86="16 FSC","FSC",'2. Artikeldata Utökad'!L86="17 Välvald (endast vid OTC)","choosewithheart",'2. Artikeldata Utökad'!L86="18 Rainforest Alliance","Rainforestalliance",'2. Artikeldata Utökad'!L86="19 Vegan Society","Vegansociety",'2. Artikeldata Utökad'!L86="20 Certified Vegan","Certifiedvegan",'2. Artikeldata Utökad'!L86="21 I'm Vegan","Imvegan",'2. Artikeldata Utökad'!L86="22 EU Ecolabel","EUEcolabel",'2. Artikeldata Utökad'!L86="23 Soil Association Cosmos Organic","Soilassociation",'2. Artikeldata Utökad'!L86="  Välj…","",'2. Artikeldata Utökad'!L86="0  Ingen symbol","",'2. Artikeldata Utökad'!L86="24 Cosmetique Bio Cosmos Organic","Cosmetiquebio",'2. Artikeldata Utökad'!L86="25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J87" s="527" t="str" cm="1">
        <f t="array" ref="J87">IFERROR(SUBSTITUTE(_xlfn.ARRAYTOTEXT(_xlfn._xlws.FILTER(G87:I87,G87:I87&lt;&gt;""))," ",""),"")</f>
        <v/>
      </c>
      <c r="K87" s="527" t="str">
        <f>IF('2. Artikeldata Utökad'!M86="Ja","Nordisk","")</f>
        <v/>
      </c>
      <c r="L87" s="527" t="str">
        <f>IF('2. Artikeldata Utökad'!N86="Ja","Miljoforpackad","")</f>
        <v/>
      </c>
      <c r="M87" s="527" t="str">
        <f t="shared" si="7"/>
        <v/>
      </c>
      <c r="N87" s="527" t="str">
        <f t="shared" si="6"/>
        <v/>
      </c>
      <c r="O87" s="527" t="str">
        <f t="shared" si="8"/>
        <v/>
      </c>
      <c r="P87" s="527" t="str">
        <f t="shared" si="9"/>
        <v/>
      </c>
      <c r="Q87" s="527" t="str">
        <f t="shared" si="10"/>
        <v/>
      </c>
      <c r="R87" s="527" t="str" cm="1">
        <f t="array" ref="R87">IFERROR(SUBSTITUTE(_xlfn.ARRAYTOTEXT(_xlfn._xlws.FILTER(K87:Q87,K87:Q87&lt;&gt;""))," ",""),"")</f>
        <v/>
      </c>
      <c r="S87" s="371"/>
      <c r="T87" s="83"/>
      <c r="U87" s="371" t="s">
        <v>35</v>
      </c>
      <c r="V87" s="372"/>
      <c r="W87" s="372"/>
      <c r="X87" s="372"/>
      <c r="Y87" s="372"/>
      <c r="Z87" s="372"/>
      <c r="AA87" s="372"/>
      <c r="AB87" s="372"/>
      <c r="AC87" s="372"/>
      <c r="AD87" s="372"/>
      <c r="AE87" s="372"/>
      <c r="AF87" s="372"/>
      <c r="AG87" s="372"/>
      <c r="AH87" s="371"/>
      <c r="AI87" s="372"/>
      <c r="AJ87" s="372"/>
      <c r="AK87" s="372" t="s">
        <v>36</v>
      </c>
      <c r="AL87" s="372"/>
      <c r="AM87" s="372"/>
      <c r="AN87" s="372"/>
      <c r="AO87" s="372"/>
      <c r="AP87" s="372"/>
      <c r="AQ87" s="511"/>
      <c r="AR87" s="399" t="s">
        <v>220</v>
      </c>
      <c r="AS87" s="84" t="s">
        <v>36</v>
      </c>
      <c r="AT87" s="84" t="s">
        <v>36</v>
      </c>
      <c r="AU87" s="513"/>
      <c r="AV87" s="646"/>
      <c r="AW87" s="84"/>
      <c r="AX87" s="84"/>
      <c r="AY87" s="84"/>
      <c r="AZ87" s="84"/>
      <c r="BA87" s="84"/>
      <c r="BB87" s="515"/>
      <c r="BC87" s="400" t="s">
        <v>220</v>
      </c>
      <c r="BD87" s="84" t="s">
        <v>36</v>
      </c>
    </row>
    <row r="88" spans="1:56" x14ac:dyDescent="0.25">
      <c r="A88" s="102">
        <v>83</v>
      </c>
      <c r="B88" s="524">
        <f>'APH KIC KIA PC'!D87</f>
        <v>0</v>
      </c>
      <c r="C88" s="524" t="str">
        <f>'APH KIC KIA PC'!I87</f>
        <v>Välj…</v>
      </c>
      <c r="D88" s="525" t="str">
        <f>IF('1. Artikeldata Grund'!$E87="","",'1. Artikeldata Grund'!$E87)</f>
        <v/>
      </c>
      <c r="E88" s="526" t="str">
        <f>IF('1. Artikeldata Grund'!D87="","",'1. Artikeldata Grund'!D87)</f>
        <v/>
      </c>
      <c r="F88" s="528" t="str">
        <f>'2. Artikeldata Utökad'!H87</f>
        <v xml:space="preserve">  Välj…</v>
      </c>
      <c r="G88" s="527" t="str" cm="1">
        <f t="array" ref="G88">_xlfn.IFS('2. Artikeldata Utökad'!J87="2  KRAV","KRAV",'2. Artikeldata Utökad'!J87="3  Astma- och Allergiförbundet","Astmaochallergiforbundet",'2. Artikeldata Utökad'!J87="4  Svanen","Svanen",'2. Artikeldata Utökad'!J87="5  GOTS","GOTS",'2. Artikeldata Utökad'!J87="6  Ekologiskt Jordbruk EU Ekologisk","Ekologisktjordbruk",'2. Artikeldata Utökad'!J87="7  ECO CERT Cosmos Organic","Ecocertcosmosorganic",'2. Artikeldata Utökad'!J87="8  Bra miljöval","Bramiljoval",'2. Artikeldata Utökad'!J87="9  Fairtrade","fairtrade",'2. Artikeldata Utökad'!J87="10 Natrue Organic","Natrueorganic",'2. Artikeldata Utökad'!J87="11 UTZ Certified","UTZ",'2. Artikeldata Utökad'!J87="15 Asthma Allergy Nordic","Asthmaallergynordic",'2. Artikeldata Utökad'!J87="16 FSC","FSC",'2. Artikeldata Utökad'!J87="17 Välvald (endast vid OTC)","choosewithheart",'2. Artikeldata Utökad'!J87="18 Rainforest Alliance","Rainforestalliance",'2. Artikeldata Utökad'!J87="19 Vegan Society","Vegansociety",'2. Artikeldata Utökad'!J87="20 Certified Vegan","Certifiedvegan",'2. Artikeldata Utökad'!J87="21 I'm Vegan","Imvegan",'2. Artikeldata Utökad'!J87="22 EU Ecolabel","EUEcolabel",'2. Artikeldata Utökad'!J87="23 Soil Association Cosmos Organic","Soilassociation",'2. Artikeldata Utökad'!J87="  Välj…","",'2. Artikeldata Utökad'!J87="0  Ingen symbol","",'2. Artikeldata Utökad'!J87="24 Cosmetique Bio Cosmos Organic","Cosmetiquebio",'2. Artikeldata Utökad'!J87="25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H88" s="527" t="str" cm="1">
        <f t="array" ref="H88">_xlfn.IFS('2. Artikeldata Utökad'!K87="2  KRAV","KRAV",'2. Artikeldata Utökad'!K87="3  Astma- och Allergiförbundet","Astmaochallergiforbundet",'2. Artikeldata Utökad'!K87="4  Svanen","Svanen",'2. Artikeldata Utökad'!K87="5  GOTS","GOTS",'2. Artikeldata Utökad'!K87="6  Ekologiskt Jordbruk EU Ekologisk","Ekologisktjordbruk",'2. Artikeldata Utökad'!K87="7  ECO CERT Cosmos Organic","Ecocertcosmosorganic",'2. Artikeldata Utökad'!K87="8  Bra miljöval","Bramiljoval",'2. Artikeldata Utökad'!K87="9  Fairtrade","fairtrade",'2. Artikeldata Utökad'!K87="10 Natrue Organic","Natrueorganic",'2. Artikeldata Utökad'!K87="11 UTZ Certified","UTZ",'2. Artikeldata Utökad'!K87="15 Asthma Allergy Nordic","Asthmaallergynordic",'2. Artikeldata Utökad'!K87="16 FSC","FSC",'2. Artikeldata Utökad'!K87="17 Välvald (endast vid OTC)","choosewithheart",'2. Artikeldata Utökad'!K87="18 Rainforest Alliance","Rainforestalliance",'2. Artikeldata Utökad'!K87="19 Vegan Society","Vegansociety",'2. Artikeldata Utökad'!K87="20 Certified Vegan","Certifiedvegan",'2. Artikeldata Utökad'!K87="21 I'm Vegan","Imvegan",'2. Artikeldata Utökad'!K87="22 EU Ecolabel","EUEcolabel",'2. Artikeldata Utökad'!K87="23 Soil Association Cosmos Organic","Soilassociation",'2. Artikeldata Utökad'!K87="  Välj…","",'2. Artikeldata Utökad'!K87="0  Ingen symbol","",'2. Artikeldata Utökad'!K87="24 Cosmetique Bio Cosmos Organic","Cosmetiquebio",'2. Artikeldata Utökad'!K87="25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I88" s="527" t="str" cm="1">
        <f t="array" ref="I88">_xlfn.IFS('2. Artikeldata Utökad'!L87="2  KRAV","KRAV",'2. Artikeldata Utökad'!L87="3  Astma- och Allergiförbundet","Astmaochallergiforbundet",'2. Artikeldata Utökad'!L87="4  Svanen","Svanen",'2. Artikeldata Utökad'!L87="5  GOTS","GOTS",'2. Artikeldata Utökad'!L87="6  Ekologiskt Jordbruk EU Ekologisk","Ekologisktjordbruk",'2. Artikeldata Utökad'!L87="7  ECO CERT Cosmos Organic","Ecocertcosmosorganic",'2. Artikeldata Utökad'!L87="8  Bra miljöval","Bramiljoval",'2. Artikeldata Utökad'!L87="9  Fairtrade","fairtrade",'2. Artikeldata Utökad'!L87="10 Natrue Organic","Natrueorganic",'2. Artikeldata Utökad'!L87="11 UTZ Certified","UTZ",'2. Artikeldata Utökad'!L87="15 Asthma Allergy Nordic","Asthmaallergynordic",'2. Artikeldata Utökad'!L87="16 FSC","FSC",'2. Artikeldata Utökad'!L87="17 Välvald (endast vid OTC)","choosewithheart",'2. Artikeldata Utökad'!L87="18 Rainforest Alliance","Rainforestalliance",'2. Artikeldata Utökad'!L87="19 Vegan Society","Vegansociety",'2. Artikeldata Utökad'!L87="20 Certified Vegan","Certifiedvegan",'2. Artikeldata Utökad'!L87="21 I'm Vegan","Imvegan",'2. Artikeldata Utökad'!L87="22 EU Ecolabel","EUEcolabel",'2. Artikeldata Utökad'!L87="23 Soil Association Cosmos Organic","Soilassociation",'2. Artikeldata Utökad'!L87="  Välj…","",'2. Artikeldata Utökad'!L87="0  Ingen symbol","",'2. Artikeldata Utökad'!L87="24 Cosmetique Bio Cosmos Organic","Cosmetiquebio",'2. Artikeldata Utökad'!L87="25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J88" s="527" t="str" cm="1">
        <f t="array" ref="J88">IFERROR(SUBSTITUTE(_xlfn.ARRAYTOTEXT(_xlfn._xlws.FILTER(G88:I88,G88:I88&lt;&gt;""))," ",""),"")</f>
        <v/>
      </c>
      <c r="K88" s="527" t="str">
        <f>IF('2. Artikeldata Utökad'!M87="Ja","Nordisk","")</f>
        <v/>
      </c>
      <c r="L88" s="527" t="str">
        <f>IF('2. Artikeldata Utökad'!N87="Ja","Miljoforpackad","")</f>
        <v/>
      </c>
      <c r="M88" s="527" t="str">
        <f t="shared" si="7"/>
        <v/>
      </c>
      <c r="N88" s="527" t="str">
        <f t="shared" si="6"/>
        <v/>
      </c>
      <c r="O88" s="527" t="str">
        <f t="shared" si="8"/>
        <v/>
      </c>
      <c r="P88" s="527" t="str">
        <f t="shared" si="9"/>
        <v/>
      </c>
      <c r="Q88" s="527" t="str">
        <f t="shared" si="10"/>
        <v/>
      </c>
      <c r="R88" s="527" t="str" cm="1">
        <f t="array" ref="R88">IFERROR(SUBSTITUTE(_xlfn.ARRAYTOTEXT(_xlfn._xlws.FILTER(K88:Q88,K88:Q88&lt;&gt;""))," ",""),"")</f>
        <v/>
      </c>
      <c r="S88" s="371"/>
      <c r="T88" s="83"/>
      <c r="U88" s="371" t="s">
        <v>35</v>
      </c>
      <c r="V88" s="372"/>
      <c r="W88" s="372"/>
      <c r="X88" s="372"/>
      <c r="Y88" s="372"/>
      <c r="Z88" s="372"/>
      <c r="AA88" s="372"/>
      <c r="AB88" s="372"/>
      <c r="AC88" s="372"/>
      <c r="AD88" s="372"/>
      <c r="AE88" s="372"/>
      <c r="AF88" s="372"/>
      <c r="AG88" s="372"/>
      <c r="AH88" s="371"/>
      <c r="AI88" s="372"/>
      <c r="AJ88" s="372"/>
      <c r="AK88" s="372" t="s">
        <v>36</v>
      </c>
      <c r="AL88" s="372"/>
      <c r="AM88" s="372"/>
      <c r="AN88" s="372"/>
      <c r="AO88" s="372"/>
      <c r="AP88" s="372"/>
      <c r="AQ88" s="511"/>
      <c r="AR88" s="399" t="s">
        <v>220</v>
      </c>
      <c r="AS88" s="84" t="s">
        <v>36</v>
      </c>
      <c r="AT88" s="84" t="s">
        <v>36</v>
      </c>
      <c r="AU88" s="513"/>
      <c r="AV88" s="646"/>
      <c r="AW88" s="84"/>
      <c r="AX88" s="84"/>
      <c r="AY88" s="84"/>
      <c r="AZ88" s="84"/>
      <c r="BA88" s="84"/>
      <c r="BB88" s="515"/>
      <c r="BC88" s="400" t="s">
        <v>220</v>
      </c>
      <c r="BD88" s="84" t="s">
        <v>36</v>
      </c>
    </row>
    <row r="89" spans="1:56" x14ac:dyDescent="0.25">
      <c r="A89" s="102">
        <v>84</v>
      </c>
      <c r="B89" s="524">
        <f>'APH KIC KIA PC'!D88</f>
        <v>0</v>
      </c>
      <c r="C89" s="524" t="str">
        <f>'APH KIC KIA PC'!I88</f>
        <v>Välj…</v>
      </c>
      <c r="D89" s="525" t="str">
        <f>IF('1. Artikeldata Grund'!$E88="","",'1. Artikeldata Grund'!$E88)</f>
        <v/>
      </c>
      <c r="E89" s="526" t="str">
        <f>IF('1. Artikeldata Grund'!D88="","",'1. Artikeldata Grund'!D88)</f>
        <v/>
      </c>
      <c r="F89" s="528" t="str">
        <f>'2. Artikeldata Utökad'!H88</f>
        <v xml:space="preserve">  Välj…</v>
      </c>
      <c r="G89" s="527" t="str" cm="1">
        <f t="array" ref="G89">_xlfn.IFS('2. Artikeldata Utökad'!J88="2  KRAV","KRAV",'2. Artikeldata Utökad'!J88="3  Astma- och Allergiförbundet","Astmaochallergiforbundet",'2. Artikeldata Utökad'!J88="4  Svanen","Svanen",'2. Artikeldata Utökad'!J88="5  GOTS","GOTS",'2. Artikeldata Utökad'!J88="6  Ekologiskt Jordbruk EU Ekologisk","Ekologisktjordbruk",'2. Artikeldata Utökad'!J88="7  ECO CERT Cosmos Organic","Ecocertcosmosorganic",'2. Artikeldata Utökad'!J88="8  Bra miljöval","Bramiljoval",'2. Artikeldata Utökad'!J88="9  Fairtrade","fairtrade",'2. Artikeldata Utökad'!J88="10 Natrue Organic","Natrueorganic",'2. Artikeldata Utökad'!J88="11 UTZ Certified","UTZ",'2. Artikeldata Utökad'!J88="15 Asthma Allergy Nordic","Asthmaallergynordic",'2. Artikeldata Utökad'!J88="16 FSC","FSC",'2. Artikeldata Utökad'!J88="17 Välvald (endast vid OTC)","choosewithheart",'2. Artikeldata Utökad'!J88="18 Rainforest Alliance","Rainforestalliance",'2. Artikeldata Utökad'!J88="19 Vegan Society","Vegansociety",'2. Artikeldata Utökad'!J88="20 Certified Vegan","Certifiedvegan",'2. Artikeldata Utökad'!J88="21 I'm Vegan","Imvegan",'2. Artikeldata Utökad'!J88="22 EU Ecolabel","EUEcolabel",'2. Artikeldata Utökad'!J88="23 Soil Association Cosmos Organic","Soilassociation",'2. Artikeldata Utökad'!J88="  Välj…","",'2. Artikeldata Utökad'!J88="0  Ingen symbol","",'2. Artikeldata Utökad'!J88="24 Cosmetique Bio Cosmos Organic","Cosmetiquebio",'2. Artikeldata Utökad'!J88="25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H89" s="527" t="str" cm="1">
        <f t="array" ref="H89">_xlfn.IFS('2. Artikeldata Utökad'!K88="2  KRAV","KRAV",'2. Artikeldata Utökad'!K88="3  Astma- och Allergiförbundet","Astmaochallergiforbundet",'2. Artikeldata Utökad'!K88="4  Svanen","Svanen",'2. Artikeldata Utökad'!K88="5  GOTS","GOTS",'2. Artikeldata Utökad'!K88="6  Ekologiskt Jordbruk EU Ekologisk","Ekologisktjordbruk",'2. Artikeldata Utökad'!K88="7  ECO CERT Cosmos Organic","Ecocertcosmosorganic",'2. Artikeldata Utökad'!K88="8  Bra miljöval","Bramiljoval",'2. Artikeldata Utökad'!K88="9  Fairtrade","fairtrade",'2. Artikeldata Utökad'!K88="10 Natrue Organic","Natrueorganic",'2. Artikeldata Utökad'!K88="11 UTZ Certified","UTZ",'2. Artikeldata Utökad'!K88="15 Asthma Allergy Nordic","Asthmaallergynordic",'2. Artikeldata Utökad'!K88="16 FSC","FSC",'2. Artikeldata Utökad'!K88="17 Välvald (endast vid OTC)","choosewithheart",'2. Artikeldata Utökad'!K88="18 Rainforest Alliance","Rainforestalliance",'2. Artikeldata Utökad'!K88="19 Vegan Society","Vegansociety",'2. Artikeldata Utökad'!K88="20 Certified Vegan","Certifiedvegan",'2. Artikeldata Utökad'!K88="21 I'm Vegan","Imvegan",'2. Artikeldata Utökad'!K88="22 EU Ecolabel","EUEcolabel",'2. Artikeldata Utökad'!K88="23 Soil Association Cosmos Organic","Soilassociation",'2. Artikeldata Utökad'!K88="  Välj…","",'2. Artikeldata Utökad'!K88="0  Ingen symbol","",'2. Artikeldata Utökad'!K88="24 Cosmetique Bio Cosmos Organic","Cosmetiquebio",'2. Artikeldata Utökad'!K88="25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I89" s="527" t="str" cm="1">
        <f t="array" ref="I89">_xlfn.IFS('2. Artikeldata Utökad'!L88="2  KRAV","KRAV",'2. Artikeldata Utökad'!L88="3  Astma- och Allergiförbundet","Astmaochallergiforbundet",'2. Artikeldata Utökad'!L88="4  Svanen","Svanen",'2. Artikeldata Utökad'!L88="5  GOTS","GOTS",'2. Artikeldata Utökad'!L88="6  Ekologiskt Jordbruk EU Ekologisk","Ekologisktjordbruk",'2. Artikeldata Utökad'!L88="7  ECO CERT Cosmos Organic","Ecocertcosmosorganic",'2. Artikeldata Utökad'!L88="8  Bra miljöval","Bramiljoval",'2. Artikeldata Utökad'!L88="9  Fairtrade","fairtrade",'2. Artikeldata Utökad'!L88="10 Natrue Organic","Natrueorganic",'2. Artikeldata Utökad'!L88="11 UTZ Certified","UTZ",'2. Artikeldata Utökad'!L88="15 Asthma Allergy Nordic","Asthmaallergynordic",'2. Artikeldata Utökad'!L88="16 FSC","FSC",'2. Artikeldata Utökad'!L88="17 Välvald (endast vid OTC)","choosewithheart",'2. Artikeldata Utökad'!L88="18 Rainforest Alliance","Rainforestalliance",'2. Artikeldata Utökad'!L88="19 Vegan Society","Vegansociety",'2. Artikeldata Utökad'!L88="20 Certified Vegan","Certifiedvegan",'2. Artikeldata Utökad'!L88="21 I'm Vegan","Imvegan",'2. Artikeldata Utökad'!L88="22 EU Ecolabel","EUEcolabel",'2. Artikeldata Utökad'!L88="23 Soil Association Cosmos Organic","Soilassociation",'2. Artikeldata Utökad'!L88="  Välj…","",'2. Artikeldata Utökad'!L88="0  Ingen symbol","",'2. Artikeldata Utökad'!L88="24 Cosmetique Bio Cosmos Organic","Cosmetiquebio",'2. Artikeldata Utökad'!L88="25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J89" s="527" t="str" cm="1">
        <f t="array" ref="J89">IFERROR(SUBSTITUTE(_xlfn.ARRAYTOTEXT(_xlfn._xlws.FILTER(G89:I89,G89:I89&lt;&gt;""))," ",""),"")</f>
        <v/>
      </c>
      <c r="K89" s="527" t="str">
        <f>IF('2. Artikeldata Utökad'!M88="Ja","Nordisk","")</f>
        <v/>
      </c>
      <c r="L89" s="527" t="str">
        <f>IF('2. Artikeldata Utökad'!N88="Ja","Miljoforpackad","")</f>
        <v/>
      </c>
      <c r="M89" s="527" t="str">
        <f t="shared" si="7"/>
        <v/>
      </c>
      <c r="N89" s="527" t="str">
        <f t="shared" si="6"/>
        <v/>
      </c>
      <c r="O89" s="527" t="str">
        <f t="shared" si="8"/>
        <v/>
      </c>
      <c r="P89" s="527" t="str">
        <f t="shared" si="9"/>
        <v/>
      </c>
      <c r="Q89" s="527" t="str">
        <f t="shared" si="10"/>
        <v/>
      </c>
      <c r="R89" s="527" t="str" cm="1">
        <f t="array" ref="R89">IFERROR(SUBSTITUTE(_xlfn.ARRAYTOTEXT(_xlfn._xlws.FILTER(K89:Q89,K89:Q89&lt;&gt;""))," ",""),"")</f>
        <v/>
      </c>
      <c r="S89" s="371"/>
      <c r="T89" s="83"/>
      <c r="U89" s="371" t="s">
        <v>35</v>
      </c>
      <c r="V89" s="372"/>
      <c r="W89" s="372"/>
      <c r="X89" s="372"/>
      <c r="Y89" s="372"/>
      <c r="Z89" s="372"/>
      <c r="AA89" s="372"/>
      <c r="AB89" s="372"/>
      <c r="AC89" s="372"/>
      <c r="AD89" s="372"/>
      <c r="AE89" s="372"/>
      <c r="AF89" s="372"/>
      <c r="AG89" s="372"/>
      <c r="AH89" s="371"/>
      <c r="AI89" s="372"/>
      <c r="AJ89" s="372"/>
      <c r="AK89" s="372" t="s">
        <v>36</v>
      </c>
      <c r="AL89" s="372"/>
      <c r="AM89" s="372"/>
      <c r="AN89" s="372"/>
      <c r="AO89" s="372"/>
      <c r="AP89" s="372"/>
      <c r="AQ89" s="511"/>
      <c r="AR89" s="399" t="s">
        <v>220</v>
      </c>
      <c r="AS89" s="84" t="s">
        <v>36</v>
      </c>
      <c r="AT89" s="84" t="s">
        <v>36</v>
      </c>
      <c r="AU89" s="513"/>
      <c r="AV89" s="646"/>
      <c r="AW89" s="84"/>
      <c r="AX89" s="84"/>
      <c r="AY89" s="84"/>
      <c r="AZ89" s="84"/>
      <c r="BA89" s="84"/>
      <c r="BB89" s="515"/>
      <c r="BC89" s="400" t="s">
        <v>220</v>
      </c>
      <c r="BD89" s="84" t="s">
        <v>36</v>
      </c>
    </row>
    <row r="90" spans="1:56" x14ac:dyDescent="0.25">
      <c r="A90" s="102">
        <v>85</v>
      </c>
      <c r="B90" s="524">
        <f>'APH KIC KIA PC'!D89</f>
        <v>0</v>
      </c>
      <c r="C90" s="524" t="str">
        <f>'APH KIC KIA PC'!I89</f>
        <v>Välj…</v>
      </c>
      <c r="D90" s="525" t="str">
        <f>IF('1. Artikeldata Grund'!$E89="","",'1. Artikeldata Grund'!$E89)</f>
        <v/>
      </c>
      <c r="E90" s="526" t="str">
        <f>IF('1. Artikeldata Grund'!D89="","",'1. Artikeldata Grund'!D89)</f>
        <v/>
      </c>
      <c r="F90" s="528" t="str">
        <f>'2. Artikeldata Utökad'!H89</f>
        <v xml:space="preserve">  Välj…</v>
      </c>
      <c r="G90" s="527" t="str" cm="1">
        <f t="array" ref="G90">_xlfn.IFS('2. Artikeldata Utökad'!J89="2  KRAV","KRAV",'2. Artikeldata Utökad'!J89="3  Astma- och Allergiförbundet","Astmaochallergiforbundet",'2. Artikeldata Utökad'!J89="4  Svanen","Svanen",'2. Artikeldata Utökad'!J89="5  GOTS","GOTS",'2. Artikeldata Utökad'!J89="6  Ekologiskt Jordbruk EU Ekologisk","Ekologisktjordbruk",'2. Artikeldata Utökad'!J89="7  ECO CERT Cosmos Organic","Ecocertcosmosorganic",'2. Artikeldata Utökad'!J89="8  Bra miljöval","Bramiljoval",'2. Artikeldata Utökad'!J89="9  Fairtrade","fairtrade",'2. Artikeldata Utökad'!J89="10 Natrue Organic","Natrueorganic",'2. Artikeldata Utökad'!J89="11 UTZ Certified","UTZ",'2. Artikeldata Utökad'!J89="15 Asthma Allergy Nordic","Asthmaallergynordic",'2. Artikeldata Utökad'!J89="16 FSC","FSC",'2. Artikeldata Utökad'!J89="17 Välvald (endast vid OTC)","choosewithheart",'2. Artikeldata Utökad'!J89="18 Rainforest Alliance","Rainforestalliance",'2. Artikeldata Utökad'!J89="19 Vegan Society","Vegansociety",'2. Artikeldata Utökad'!J89="20 Certified Vegan","Certifiedvegan",'2. Artikeldata Utökad'!J89="21 I'm Vegan","Imvegan",'2. Artikeldata Utökad'!J89="22 EU Ecolabel","EUEcolabel",'2. Artikeldata Utökad'!J89="23 Soil Association Cosmos Organic","Soilassociation",'2. Artikeldata Utökad'!J89="  Välj…","",'2. Artikeldata Utökad'!J89="0  Ingen symbol","",'2. Artikeldata Utökad'!J89="24 Cosmetique Bio Cosmos Organic","Cosmetiquebio",'2. Artikeldata Utökad'!J89="25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H90" s="527" t="str" cm="1">
        <f t="array" ref="H90">_xlfn.IFS('2. Artikeldata Utökad'!K89="2  KRAV","KRAV",'2. Artikeldata Utökad'!K89="3  Astma- och Allergiförbundet","Astmaochallergiforbundet",'2. Artikeldata Utökad'!K89="4  Svanen","Svanen",'2. Artikeldata Utökad'!K89="5  GOTS","GOTS",'2. Artikeldata Utökad'!K89="6  Ekologiskt Jordbruk EU Ekologisk","Ekologisktjordbruk",'2. Artikeldata Utökad'!K89="7  ECO CERT Cosmos Organic","Ecocertcosmosorganic",'2. Artikeldata Utökad'!K89="8  Bra miljöval","Bramiljoval",'2. Artikeldata Utökad'!K89="9  Fairtrade","fairtrade",'2. Artikeldata Utökad'!K89="10 Natrue Organic","Natrueorganic",'2. Artikeldata Utökad'!K89="11 UTZ Certified","UTZ",'2. Artikeldata Utökad'!K89="15 Asthma Allergy Nordic","Asthmaallergynordic",'2. Artikeldata Utökad'!K89="16 FSC","FSC",'2. Artikeldata Utökad'!K89="17 Välvald (endast vid OTC)","choosewithheart",'2. Artikeldata Utökad'!K89="18 Rainforest Alliance","Rainforestalliance",'2. Artikeldata Utökad'!K89="19 Vegan Society","Vegansociety",'2. Artikeldata Utökad'!K89="20 Certified Vegan","Certifiedvegan",'2. Artikeldata Utökad'!K89="21 I'm Vegan","Imvegan",'2. Artikeldata Utökad'!K89="22 EU Ecolabel","EUEcolabel",'2. Artikeldata Utökad'!K89="23 Soil Association Cosmos Organic","Soilassociation",'2. Artikeldata Utökad'!K89="  Välj…","",'2. Artikeldata Utökad'!K89="0  Ingen symbol","",'2. Artikeldata Utökad'!K89="24 Cosmetique Bio Cosmos Organic","Cosmetiquebio",'2. Artikeldata Utökad'!K89="25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I90" s="527" t="str" cm="1">
        <f t="array" ref="I90">_xlfn.IFS('2. Artikeldata Utökad'!L89="2  KRAV","KRAV",'2. Artikeldata Utökad'!L89="3  Astma- och Allergiförbundet","Astmaochallergiforbundet",'2. Artikeldata Utökad'!L89="4  Svanen","Svanen",'2. Artikeldata Utökad'!L89="5  GOTS","GOTS",'2. Artikeldata Utökad'!L89="6  Ekologiskt Jordbruk EU Ekologisk","Ekologisktjordbruk",'2. Artikeldata Utökad'!L89="7  ECO CERT Cosmos Organic","Ecocertcosmosorganic",'2. Artikeldata Utökad'!L89="8  Bra miljöval","Bramiljoval",'2. Artikeldata Utökad'!L89="9  Fairtrade","fairtrade",'2. Artikeldata Utökad'!L89="10 Natrue Organic","Natrueorganic",'2. Artikeldata Utökad'!L89="11 UTZ Certified","UTZ",'2. Artikeldata Utökad'!L89="15 Asthma Allergy Nordic","Asthmaallergynordic",'2. Artikeldata Utökad'!L89="16 FSC","FSC",'2. Artikeldata Utökad'!L89="17 Välvald (endast vid OTC)","choosewithheart",'2. Artikeldata Utökad'!L89="18 Rainforest Alliance","Rainforestalliance",'2. Artikeldata Utökad'!L89="19 Vegan Society","Vegansociety",'2. Artikeldata Utökad'!L89="20 Certified Vegan","Certifiedvegan",'2. Artikeldata Utökad'!L89="21 I'm Vegan","Imvegan",'2. Artikeldata Utökad'!L89="22 EU Ecolabel","EUEcolabel",'2. Artikeldata Utökad'!L89="23 Soil Association Cosmos Organic","Soilassociation",'2. Artikeldata Utökad'!L89="  Välj…","",'2. Artikeldata Utökad'!L89="0  Ingen symbol","",'2. Artikeldata Utökad'!L89="24 Cosmetique Bio Cosmos Organic","Cosmetiquebio",'2. Artikeldata Utökad'!L89="25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J90" s="527" t="str" cm="1">
        <f t="array" ref="J90">IFERROR(SUBSTITUTE(_xlfn.ARRAYTOTEXT(_xlfn._xlws.FILTER(G90:I90,G90:I90&lt;&gt;""))," ",""),"")</f>
        <v/>
      </c>
      <c r="K90" s="527" t="str">
        <f>IF('2. Artikeldata Utökad'!M89="Ja","Nordisk","")</f>
        <v/>
      </c>
      <c r="L90" s="527" t="str">
        <f>IF('2. Artikeldata Utökad'!N89="Ja","Miljoforpackad","")</f>
        <v/>
      </c>
      <c r="M90" s="527" t="str">
        <f t="shared" si="7"/>
        <v/>
      </c>
      <c r="N90" s="527" t="str">
        <f t="shared" si="6"/>
        <v/>
      </c>
      <c r="O90" s="527" t="str">
        <f t="shared" si="8"/>
        <v/>
      </c>
      <c r="P90" s="527" t="str">
        <f t="shared" si="9"/>
        <v/>
      </c>
      <c r="Q90" s="527" t="str">
        <f t="shared" si="10"/>
        <v/>
      </c>
      <c r="R90" s="527" t="str" cm="1">
        <f t="array" ref="R90">IFERROR(SUBSTITUTE(_xlfn.ARRAYTOTEXT(_xlfn._xlws.FILTER(K90:Q90,K90:Q90&lt;&gt;""))," ",""),"")</f>
        <v/>
      </c>
      <c r="S90" s="371"/>
      <c r="T90" s="83"/>
      <c r="U90" s="371" t="s">
        <v>35</v>
      </c>
      <c r="V90" s="372"/>
      <c r="W90" s="372"/>
      <c r="X90" s="372"/>
      <c r="Y90" s="372"/>
      <c r="Z90" s="372"/>
      <c r="AA90" s="372"/>
      <c r="AB90" s="372"/>
      <c r="AC90" s="372"/>
      <c r="AD90" s="372"/>
      <c r="AE90" s="372"/>
      <c r="AF90" s="372"/>
      <c r="AG90" s="372"/>
      <c r="AH90" s="371"/>
      <c r="AI90" s="372"/>
      <c r="AJ90" s="372"/>
      <c r="AK90" s="372" t="s">
        <v>36</v>
      </c>
      <c r="AL90" s="372"/>
      <c r="AM90" s="372"/>
      <c r="AN90" s="372"/>
      <c r="AO90" s="372"/>
      <c r="AP90" s="372"/>
      <c r="AQ90" s="511"/>
      <c r="AR90" s="399" t="s">
        <v>220</v>
      </c>
      <c r="AS90" s="84" t="s">
        <v>36</v>
      </c>
      <c r="AT90" s="84" t="s">
        <v>36</v>
      </c>
      <c r="AU90" s="513"/>
      <c r="AV90" s="646"/>
      <c r="AW90" s="84"/>
      <c r="AX90" s="84"/>
      <c r="AY90" s="84"/>
      <c r="AZ90" s="84"/>
      <c r="BA90" s="84"/>
      <c r="BB90" s="515"/>
      <c r="BC90" s="400" t="s">
        <v>220</v>
      </c>
      <c r="BD90" s="84" t="s">
        <v>36</v>
      </c>
    </row>
    <row r="91" spans="1:56" x14ac:dyDescent="0.25">
      <c r="A91" s="102">
        <v>86</v>
      </c>
      <c r="B91" s="524">
        <f>'APH KIC KIA PC'!D90</f>
        <v>0</v>
      </c>
      <c r="C91" s="524" t="str">
        <f>'APH KIC KIA PC'!I90</f>
        <v>Välj…</v>
      </c>
      <c r="D91" s="525" t="str">
        <f>IF('1. Artikeldata Grund'!$E90="","",'1. Artikeldata Grund'!$E90)</f>
        <v/>
      </c>
      <c r="E91" s="526" t="str">
        <f>IF('1. Artikeldata Grund'!D90="","",'1. Artikeldata Grund'!D90)</f>
        <v/>
      </c>
      <c r="F91" s="528" t="str">
        <f>'2. Artikeldata Utökad'!H90</f>
        <v xml:space="preserve">  Välj…</v>
      </c>
      <c r="G91" s="527" t="str" cm="1">
        <f t="array" ref="G91">_xlfn.IFS('2. Artikeldata Utökad'!J90="2  KRAV","KRAV",'2. Artikeldata Utökad'!J90="3  Astma- och Allergiförbundet","Astmaochallergiforbundet",'2. Artikeldata Utökad'!J90="4  Svanen","Svanen",'2. Artikeldata Utökad'!J90="5  GOTS","GOTS",'2. Artikeldata Utökad'!J90="6  Ekologiskt Jordbruk EU Ekologisk","Ekologisktjordbruk",'2. Artikeldata Utökad'!J90="7  ECO CERT Cosmos Organic","Ecocertcosmosorganic",'2. Artikeldata Utökad'!J90="8  Bra miljöval","Bramiljoval",'2. Artikeldata Utökad'!J90="9  Fairtrade","fairtrade",'2. Artikeldata Utökad'!J90="10 Natrue Organic","Natrueorganic",'2. Artikeldata Utökad'!J90="11 UTZ Certified","UTZ",'2. Artikeldata Utökad'!J90="15 Asthma Allergy Nordic","Asthmaallergynordic",'2. Artikeldata Utökad'!J90="16 FSC","FSC",'2. Artikeldata Utökad'!J90="17 Välvald (endast vid OTC)","choosewithheart",'2. Artikeldata Utökad'!J90="18 Rainforest Alliance","Rainforestalliance",'2. Artikeldata Utökad'!J90="19 Vegan Society","Vegansociety",'2. Artikeldata Utökad'!J90="20 Certified Vegan","Certifiedvegan",'2. Artikeldata Utökad'!J90="21 I'm Vegan","Imvegan",'2. Artikeldata Utökad'!J90="22 EU Ecolabel","EUEcolabel",'2. Artikeldata Utökad'!J90="23 Soil Association Cosmos Organic","Soilassociation",'2. Artikeldata Utökad'!J90="  Välj…","",'2. Artikeldata Utökad'!J90="0  Ingen symbol","",'2. Artikeldata Utökad'!J90="24 Cosmetique Bio Cosmos Organic","Cosmetiquebio",'2. Artikeldata Utökad'!J90="25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H91" s="527" t="str" cm="1">
        <f t="array" ref="H91">_xlfn.IFS('2. Artikeldata Utökad'!K90="2  KRAV","KRAV",'2. Artikeldata Utökad'!K90="3  Astma- och Allergiförbundet","Astmaochallergiforbundet",'2. Artikeldata Utökad'!K90="4  Svanen","Svanen",'2. Artikeldata Utökad'!K90="5  GOTS","GOTS",'2. Artikeldata Utökad'!K90="6  Ekologiskt Jordbruk EU Ekologisk","Ekologisktjordbruk",'2. Artikeldata Utökad'!K90="7  ECO CERT Cosmos Organic","Ecocertcosmosorganic",'2. Artikeldata Utökad'!K90="8  Bra miljöval","Bramiljoval",'2. Artikeldata Utökad'!K90="9  Fairtrade","fairtrade",'2. Artikeldata Utökad'!K90="10 Natrue Organic","Natrueorganic",'2. Artikeldata Utökad'!K90="11 UTZ Certified","UTZ",'2. Artikeldata Utökad'!K90="15 Asthma Allergy Nordic","Asthmaallergynordic",'2. Artikeldata Utökad'!K90="16 FSC","FSC",'2. Artikeldata Utökad'!K90="17 Välvald (endast vid OTC)","choosewithheart",'2. Artikeldata Utökad'!K90="18 Rainforest Alliance","Rainforestalliance",'2. Artikeldata Utökad'!K90="19 Vegan Society","Vegansociety",'2. Artikeldata Utökad'!K90="20 Certified Vegan","Certifiedvegan",'2. Artikeldata Utökad'!K90="21 I'm Vegan","Imvegan",'2. Artikeldata Utökad'!K90="22 EU Ecolabel","EUEcolabel",'2. Artikeldata Utökad'!K90="23 Soil Association Cosmos Organic","Soilassociation",'2. Artikeldata Utökad'!K90="  Välj…","",'2. Artikeldata Utökad'!K90="0  Ingen symbol","",'2. Artikeldata Utökad'!K90="24 Cosmetique Bio Cosmos Organic","Cosmetiquebio",'2. Artikeldata Utökad'!K90="25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I91" s="527" t="str" cm="1">
        <f t="array" ref="I91">_xlfn.IFS('2. Artikeldata Utökad'!L90="2  KRAV","KRAV",'2. Artikeldata Utökad'!L90="3  Astma- och Allergiförbundet","Astmaochallergiforbundet",'2. Artikeldata Utökad'!L90="4  Svanen","Svanen",'2. Artikeldata Utökad'!L90="5  GOTS","GOTS",'2. Artikeldata Utökad'!L90="6  Ekologiskt Jordbruk EU Ekologisk","Ekologisktjordbruk",'2. Artikeldata Utökad'!L90="7  ECO CERT Cosmos Organic","Ecocertcosmosorganic",'2. Artikeldata Utökad'!L90="8  Bra miljöval","Bramiljoval",'2. Artikeldata Utökad'!L90="9  Fairtrade","fairtrade",'2. Artikeldata Utökad'!L90="10 Natrue Organic","Natrueorganic",'2. Artikeldata Utökad'!L90="11 UTZ Certified","UTZ",'2. Artikeldata Utökad'!L90="15 Asthma Allergy Nordic","Asthmaallergynordic",'2. Artikeldata Utökad'!L90="16 FSC","FSC",'2. Artikeldata Utökad'!L90="17 Välvald (endast vid OTC)","choosewithheart",'2. Artikeldata Utökad'!L90="18 Rainforest Alliance","Rainforestalliance",'2. Artikeldata Utökad'!L90="19 Vegan Society","Vegansociety",'2. Artikeldata Utökad'!L90="20 Certified Vegan","Certifiedvegan",'2. Artikeldata Utökad'!L90="21 I'm Vegan","Imvegan",'2. Artikeldata Utökad'!L90="22 EU Ecolabel","EUEcolabel",'2. Artikeldata Utökad'!L90="23 Soil Association Cosmos Organic","Soilassociation",'2. Artikeldata Utökad'!L90="  Välj…","",'2. Artikeldata Utökad'!L90="0  Ingen symbol","",'2. Artikeldata Utökad'!L90="24 Cosmetique Bio Cosmos Organic","Cosmetiquebio",'2. Artikeldata Utökad'!L90="25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J91" s="527" t="str" cm="1">
        <f t="array" ref="J91">IFERROR(SUBSTITUTE(_xlfn.ARRAYTOTEXT(_xlfn._xlws.FILTER(G91:I91,G91:I91&lt;&gt;""))," ",""),"")</f>
        <v/>
      </c>
      <c r="K91" s="527" t="str">
        <f>IF('2. Artikeldata Utökad'!M90="Ja","Nordisk","")</f>
        <v/>
      </c>
      <c r="L91" s="527" t="str">
        <f>IF('2. Artikeldata Utökad'!N90="Ja","Miljoforpackad","")</f>
        <v/>
      </c>
      <c r="M91" s="527" t="str">
        <f t="shared" si="7"/>
        <v/>
      </c>
      <c r="N91" s="527" t="str">
        <f t="shared" si="6"/>
        <v/>
      </c>
      <c r="O91" s="527" t="str">
        <f t="shared" si="8"/>
        <v/>
      </c>
      <c r="P91" s="527" t="str">
        <f t="shared" si="9"/>
        <v/>
      </c>
      <c r="Q91" s="527" t="str">
        <f t="shared" si="10"/>
        <v/>
      </c>
      <c r="R91" s="527" t="str" cm="1">
        <f t="array" ref="R91">IFERROR(SUBSTITUTE(_xlfn.ARRAYTOTEXT(_xlfn._xlws.FILTER(K91:Q91,K91:Q91&lt;&gt;""))," ",""),"")</f>
        <v/>
      </c>
      <c r="S91" s="371"/>
      <c r="T91" s="83"/>
      <c r="U91" s="371" t="s">
        <v>35</v>
      </c>
      <c r="V91" s="372"/>
      <c r="W91" s="372"/>
      <c r="X91" s="372"/>
      <c r="Y91" s="372"/>
      <c r="Z91" s="372"/>
      <c r="AA91" s="372"/>
      <c r="AB91" s="372"/>
      <c r="AC91" s="372"/>
      <c r="AD91" s="372"/>
      <c r="AE91" s="372"/>
      <c r="AF91" s="372"/>
      <c r="AG91" s="372"/>
      <c r="AH91" s="371"/>
      <c r="AI91" s="372"/>
      <c r="AJ91" s="372"/>
      <c r="AK91" s="372" t="s">
        <v>36</v>
      </c>
      <c r="AL91" s="372"/>
      <c r="AM91" s="372"/>
      <c r="AN91" s="372"/>
      <c r="AO91" s="372"/>
      <c r="AP91" s="372"/>
      <c r="AQ91" s="511"/>
      <c r="AR91" s="399" t="s">
        <v>220</v>
      </c>
      <c r="AS91" s="84" t="s">
        <v>36</v>
      </c>
      <c r="AT91" s="84" t="s">
        <v>36</v>
      </c>
      <c r="AU91" s="513"/>
      <c r="AV91" s="646"/>
      <c r="AW91" s="84"/>
      <c r="AX91" s="84"/>
      <c r="AY91" s="84"/>
      <c r="AZ91" s="84"/>
      <c r="BA91" s="84"/>
      <c r="BB91" s="515"/>
      <c r="BC91" s="400" t="s">
        <v>220</v>
      </c>
      <c r="BD91" s="84" t="s">
        <v>36</v>
      </c>
    </row>
    <row r="92" spans="1:56" x14ac:dyDescent="0.25">
      <c r="A92" s="102">
        <v>87</v>
      </c>
      <c r="B92" s="524">
        <f>'APH KIC KIA PC'!D91</f>
        <v>0</v>
      </c>
      <c r="C92" s="524" t="str">
        <f>'APH KIC KIA PC'!I91</f>
        <v>Välj…</v>
      </c>
      <c r="D92" s="525" t="str">
        <f>IF('1. Artikeldata Grund'!$E91="","",'1. Artikeldata Grund'!$E91)</f>
        <v/>
      </c>
      <c r="E92" s="526" t="str">
        <f>IF('1. Artikeldata Grund'!D91="","",'1. Artikeldata Grund'!D91)</f>
        <v/>
      </c>
      <c r="F92" s="528" t="str">
        <f>'2. Artikeldata Utökad'!H91</f>
        <v xml:space="preserve">  Välj…</v>
      </c>
      <c r="G92" s="527" t="str" cm="1">
        <f t="array" ref="G92">_xlfn.IFS('2. Artikeldata Utökad'!J91="2  KRAV","KRAV",'2. Artikeldata Utökad'!J91="3  Astma- och Allergiförbundet","Astmaochallergiforbundet",'2. Artikeldata Utökad'!J91="4  Svanen","Svanen",'2. Artikeldata Utökad'!J91="5  GOTS","GOTS",'2. Artikeldata Utökad'!J91="6  Ekologiskt Jordbruk EU Ekologisk","Ekologisktjordbruk",'2. Artikeldata Utökad'!J91="7  ECO CERT Cosmos Organic","Ecocertcosmosorganic",'2. Artikeldata Utökad'!J91="8  Bra miljöval","Bramiljoval",'2. Artikeldata Utökad'!J91="9  Fairtrade","fairtrade",'2. Artikeldata Utökad'!J91="10 Natrue Organic","Natrueorganic",'2. Artikeldata Utökad'!J91="11 UTZ Certified","UTZ",'2. Artikeldata Utökad'!J91="15 Asthma Allergy Nordic","Asthmaallergynordic",'2. Artikeldata Utökad'!J91="16 FSC","FSC",'2. Artikeldata Utökad'!J91="17 Välvald (endast vid OTC)","choosewithheart",'2. Artikeldata Utökad'!J91="18 Rainforest Alliance","Rainforestalliance",'2. Artikeldata Utökad'!J91="19 Vegan Society","Vegansociety",'2. Artikeldata Utökad'!J91="20 Certified Vegan","Certifiedvegan",'2. Artikeldata Utökad'!J91="21 I'm Vegan","Imvegan",'2. Artikeldata Utökad'!J91="22 EU Ecolabel","EUEcolabel",'2. Artikeldata Utökad'!J91="23 Soil Association Cosmos Organic","Soilassociation",'2. Artikeldata Utökad'!J91="  Välj…","",'2. Artikeldata Utökad'!J91="0  Ingen symbol","",'2. Artikeldata Utökad'!J91="24 Cosmetique Bio Cosmos Organic","Cosmetiquebio",'2. Artikeldata Utökad'!J91="25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H92" s="527" t="str" cm="1">
        <f t="array" ref="H92">_xlfn.IFS('2. Artikeldata Utökad'!K91="2  KRAV","KRAV",'2. Artikeldata Utökad'!K91="3  Astma- och Allergiförbundet","Astmaochallergiforbundet",'2. Artikeldata Utökad'!K91="4  Svanen","Svanen",'2. Artikeldata Utökad'!K91="5  GOTS","GOTS",'2. Artikeldata Utökad'!K91="6  Ekologiskt Jordbruk EU Ekologisk","Ekologisktjordbruk",'2. Artikeldata Utökad'!K91="7  ECO CERT Cosmos Organic","Ecocertcosmosorganic",'2. Artikeldata Utökad'!K91="8  Bra miljöval","Bramiljoval",'2. Artikeldata Utökad'!K91="9  Fairtrade","fairtrade",'2. Artikeldata Utökad'!K91="10 Natrue Organic","Natrueorganic",'2. Artikeldata Utökad'!K91="11 UTZ Certified","UTZ",'2. Artikeldata Utökad'!K91="15 Asthma Allergy Nordic","Asthmaallergynordic",'2. Artikeldata Utökad'!K91="16 FSC","FSC",'2. Artikeldata Utökad'!K91="17 Välvald (endast vid OTC)","choosewithheart",'2. Artikeldata Utökad'!K91="18 Rainforest Alliance","Rainforestalliance",'2. Artikeldata Utökad'!K91="19 Vegan Society","Vegansociety",'2. Artikeldata Utökad'!K91="20 Certified Vegan","Certifiedvegan",'2. Artikeldata Utökad'!K91="21 I'm Vegan","Imvegan",'2. Artikeldata Utökad'!K91="22 EU Ecolabel","EUEcolabel",'2. Artikeldata Utökad'!K91="23 Soil Association Cosmos Organic","Soilassociation",'2. Artikeldata Utökad'!K91="  Välj…","",'2. Artikeldata Utökad'!K91="0  Ingen symbol","",'2. Artikeldata Utökad'!K91="24 Cosmetique Bio Cosmos Organic","Cosmetiquebio",'2. Artikeldata Utökad'!K91="25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I92" s="527" t="str" cm="1">
        <f t="array" ref="I92">_xlfn.IFS('2. Artikeldata Utökad'!L91="2  KRAV","KRAV",'2. Artikeldata Utökad'!L91="3  Astma- och Allergiförbundet","Astmaochallergiforbundet",'2. Artikeldata Utökad'!L91="4  Svanen","Svanen",'2. Artikeldata Utökad'!L91="5  GOTS","GOTS",'2. Artikeldata Utökad'!L91="6  Ekologiskt Jordbruk EU Ekologisk","Ekologisktjordbruk",'2. Artikeldata Utökad'!L91="7  ECO CERT Cosmos Organic","Ecocertcosmosorganic",'2. Artikeldata Utökad'!L91="8  Bra miljöval","Bramiljoval",'2. Artikeldata Utökad'!L91="9  Fairtrade","fairtrade",'2. Artikeldata Utökad'!L91="10 Natrue Organic","Natrueorganic",'2. Artikeldata Utökad'!L91="11 UTZ Certified","UTZ",'2. Artikeldata Utökad'!L91="15 Asthma Allergy Nordic","Asthmaallergynordic",'2. Artikeldata Utökad'!L91="16 FSC","FSC",'2. Artikeldata Utökad'!L91="17 Välvald (endast vid OTC)","choosewithheart",'2. Artikeldata Utökad'!L91="18 Rainforest Alliance","Rainforestalliance",'2. Artikeldata Utökad'!L91="19 Vegan Society","Vegansociety",'2. Artikeldata Utökad'!L91="20 Certified Vegan","Certifiedvegan",'2. Artikeldata Utökad'!L91="21 I'm Vegan","Imvegan",'2. Artikeldata Utökad'!L91="22 EU Ecolabel","EUEcolabel",'2. Artikeldata Utökad'!L91="23 Soil Association Cosmos Organic","Soilassociation",'2. Artikeldata Utökad'!L91="  Välj…","",'2. Artikeldata Utökad'!L91="0  Ingen symbol","",'2. Artikeldata Utökad'!L91="24 Cosmetique Bio Cosmos Organic","Cosmetiquebio",'2. Artikeldata Utökad'!L91="25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J92" s="527" t="str" cm="1">
        <f t="array" ref="J92">IFERROR(SUBSTITUTE(_xlfn.ARRAYTOTEXT(_xlfn._xlws.FILTER(G92:I92,G92:I92&lt;&gt;""))," ",""),"")</f>
        <v/>
      </c>
      <c r="K92" s="527" t="str">
        <f>IF('2. Artikeldata Utökad'!M91="Ja","Nordisk","")</f>
        <v/>
      </c>
      <c r="L92" s="527" t="str">
        <f>IF('2. Artikeldata Utökad'!N91="Ja","Miljoforpackad","")</f>
        <v/>
      </c>
      <c r="M92" s="527" t="str">
        <f t="shared" si="7"/>
        <v/>
      </c>
      <c r="N92" s="527" t="str">
        <f t="shared" si="6"/>
        <v/>
      </c>
      <c r="O92" s="527" t="str">
        <f t="shared" si="8"/>
        <v/>
      </c>
      <c r="P92" s="527" t="str">
        <f t="shared" si="9"/>
        <v/>
      </c>
      <c r="Q92" s="527" t="str">
        <f t="shared" si="10"/>
        <v/>
      </c>
      <c r="R92" s="527" t="str" cm="1">
        <f t="array" ref="R92">IFERROR(SUBSTITUTE(_xlfn.ARRAYTOTEXT(_xlfn._xlws.FILTER(K92:Q92,K92:Q92&lt;&gt;""))," ",""),"")</f>
        <v/>
      </c>
      <c r="S92" s="371"/>
      <c r="T92" s="83"/>
      <c r="U92" s="371" t="s">
        <v>35</v>
      </c>
      <c r="V92" s="372"/>
      <c r="W92" s="372"/>
      <c r="X92" s="372"/>
      <c r="Y92" s="372"/>
      <c r="Z92" s="372"/>
      <c r="AA92" s="372"/>
      <c r="AB92" s="372"/>
      <c r="AC92" s="372"/>
      <c r="AD92" s="372"/>
      <c r="AE92" s="372"/>
      <c r="AF92" s="372"/>
      <c r="AG92" s="372"/>
      <c r="AH92" s="371"/>
      <c r="AI92" s="372"/>
      <c r="AJ92" s="372"/>
      <c r="AK92" s="372" t="s">
        <v>36</v>
      </c>
      <c r="AL92" s="372"/>
      <c r="AM92" s="372"/>
      <c r="AN92" s="372"/>
      <c r="AO92" s="372"/>
      <c r="AP92" s="372"/>
      <c r="AQ92" s="511"/>
      <c r="AR92" s="399" t="s">
        <v>220</v>
      </c>
      <c r="AS92" s="84" t="s">
        <v>36</v>
      </c>
      <c r="AT92" s="84" t="s">
        <v>36</v>
      </c>
      <c r="AU92" s="513"/>
      <c r="AV92" s="646"/>
      <c r="AW92" s="84"/>
      <c r="AX92" s="84"/>
      <c r="AY92" s="84"/>
      <c r="AZ92" s="84"/>
      <c r="BA92" s="84"/>
      <c r="BB92" s="515"/>
      <c r="BC92" s="400" t="s">
        <v>220</v>
      </c>
      <c r="BD92" s="84" t="s">
        <v>36</v>
      </c>
    </row>
    <row r="93" spans="1:56" x14ac:dyDescent="0.25">
      <c r="A93" s="102">
        <v>88</v>
      </c>
      <c r="B93" s="524">
        <f>'APH KIC KIA PC'!D92</f>
        <v>0</v>
      </c>
      <c r="C93" s="524" t="str">
        <f>'APH KIC KIA PC'!I92</f>
        <v>Välj…</v>
      </c>
      <c r="D93" s="525" t="str">
        <f>IF('1. Artikeldata Grund'!$E92="","",'1. Artikeldata Grund'!$E92)</f>
        <v/>
      </c>
      <c r="E93" s="526" t="str">
        <f>IF('1. Artikeldata Grund'!D92="","",'1. Artikeldata Grund'!D92)</f>
        <v/>
      </c>
      <c r="F93" s="528" t="str">
        <f>'2. Artikeldata Utökad'!H92</f>
        <v xml:space="preserve">  Välj…</v>
      </c>
      <c r="G93" s="527" t="str" cm="1">
        <f t="array" ref="G93">_xlfn.IFS('2. Artikeldata Utökad'!J92="2  KRAV","KRAV",'2. Artikeldata Utökad'!J92="3  Astma- och Allergiförbundet","Astmaochallergiforbundet",'2. Artikeldata Utökad'!J92="4  Svanen","Svanen",'2. Artikeldata Utökad'!J92="5  GOTS","GOTS",'2. Artikeldata Utökad'!J92="6  Ekologiskt Jordbruk EU Ekologisk","Ekologisktjordbruk",'2. Artikeldata Utökad'!J92="7  ECO CERT Cosmos Organic","Ecocertcosmosorganic",'2. Artikeldata Utökad'!J92="8  Bra miljöval","Bramiljoval",'2. Artikeldata Utökad'!J92="9  Fairtrade","fairtrade",'2. Artikeldata Utökad'!J92="10 Natrue Organic","Natrueorganic",'2. Artikeldata Utökad'!J92="11 UTZ Certified","UTZ",'2. Artikeldata Utökad'!J92="15 Asthma Allergy Nordic","Asthmaallergynordic",'2. Artikeldata Utökad'!J92="16 FSC","FSC",'2. Artikeldata Utökad'!J92="17 Välvald (endast vid OTC)","choosewithheart",'2. Artikeldata Utökad'!J92="18 Rainforest Alliance","Rainforestalliance",'2. Artikeldata Utökad'!J92="19 Vegan Society","Vegansociety",'2. Artikeldata Utökad'!J92="20 Certified Vegan","Certifiedvegan",'2. Artikeldata Utökad'!J92="21 I'm Vegan","Imvegan",'2. Artikeldata Utökad'!J92="22 EU Ecolabel","EUEcolabel",'2. Artikeldata Utökad'!J92="23 Soil Association Cosmos Organic","Soilassociation",'2. Artikeldata Utökad'!J92="  Välj…","",'2. Artikeldata Utökad'!J92="0  Ingen symbol","",'2. Artikeldata Utökad'!J92="24 Cosmetique Bio Cosmos Organic","Cosmetiquebio",'2. Artikeldata Utökad'!J92="25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H93" s="527" t="str" cm="1">
        <f t="array" ref="H93">_xlfn.IFS('2. Artikeldata Utökad'!K92="2  KRAV","KRAV",'2. Artikeldata Utökad'!K92="3  Astma- och Allergiförbundet","Astmaochallergiforbundet",'2. Artikeldata Utökad'!K92="4  Svanen","Svanen",'2. Artikeldata Utökad'!K92="5  GOTS","GOTS",'2. Artikeldata Utökad'!K92="6  Ekologiskt Jordbruk EU Ekologisk","Ekologisktjordbruk",'2. Artikeldata Utökad'!K92="7  ECO CERT Cosmos Organic","Ecocertcosmosorganic",'2. Artikeldata Utökad'!K92="8  Bra miljöval","Bramiljoval",'2. Artikeldata Utökad'!K92="9  Fairtrade","fairtrade",'2. Artikeldata Utökad'!K92="10 Natrue Organic","Natrueorganic",'2. Artikeldata Utökad'!K92="11 UTZ Certified","UTZ",'2. Artikeldata Utökad'!K92="15 Asthma Allergy Nordic","Asthmaallergynordic",'2. Artikeldata Utökad'!K92="16 FSC","FSC",'2. Artikeldata Utökad'!K92="17 Välvald (endast vid OTC)","choosewithheart",'2. Artikeldata Utökad'!K92="18 Rainforest Alliance","Rainforestalliance",'2. Artikeldata Utökad'!K92="19 Vegan Society","Vegansociety",'2. Artikeldata Utökad'!K92="20 Certified Vegan","Certifiedvegan",'2. Artikeldata Utökad'!K92="21 I'm Vegan","Imvegan",'2. Artikeldata Utökad'!K92="22 EU Ecolabel","EUEcolabel",'2. Artikeldata Utökad'!K92="23 Soil Association Cosmos Organic","Soilassociation",'2. Artikeldata Utökad'!K92="  Välj…","",'2. Artikeldata Utökad'!K92="0  Ingen symbol","",'2. Artikeldata Utökad'!K92="24 Cosmetique Bio Cosmos Organic","Cosmetiquebio",'2. Artikeldata Utökad'!K92="25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I93" s="527" t="str" cm="1">
        <f t="array" ref="I93">_xlfn.IFS('2. Artikeldata Utökad'!L92="2  KRAV","KRAV",'2. Artikeldata Utökad'!L92="3  Astma- och Allergiförbundet","Astmaochallergiforbundet",'2. Artikeldata Utökad'!L92="4  Svanen","Svanen",'2. Artikeldata Utökad'!L92="5  GOTS","GOTS",'2. Artikeldata Utökad'!L92="6  Ekologiskt Jordbruk EU Ekologisk","Ekologisktjordbruk",'2. Artikeldata Utökad'!L92="7  ECO CERT Cosmos Organic","Ecocertcosmosorganic",'2. Artikeldata Utökad'!L92="8  Bra miljöval","Bramiljoval",'2. Artikeldata Utökad'!L92="9  Fairtrade","fairtrade",'2. Artikeldata Utökad'!L92="10 Natrue Organic","Natrueorganic",'2. Artikeldata Utökad'!L92="11 UTZ Certified","UTZ",'2. Artikeldata Utökad'!L92="15 Asthma Allergy Nordic","Asthmaallergynordic",'2. Artikeldata Utökad'!L92="16 FSC","FSC",'2. Artikeldata Utökad'!L92="17 Välvald (endast vid OTC)","choosewithheart",'2. Artikeldata Utökad'!L92="18 Rainforest Alliance","Rainforestalliance",'2. Artikeldata Utökad'!L92="19 Vegan Society","Vegansociety",'2. Artikeldata Utökad'!L92="20 Certified Vegan","Certifiedvegan",'2. Artikeldata Utökad'!L92="21 I'm Vegan","Imvegan",'2. Artikeldata Utökad'!L92="22 EU Ecolabel","EUEcolabel",'2. Artikeldata Utökad'!L92="23 Soil Association Cosmos Organic","Soilassociation",'2. Artikeldata Utökad'!L92="  Välj…","",'2. Artikeldata Utökad'!L92="0  Ingen symbol","",'2. Artikeldata Utökad'!L92="24 Cosmetique Bio Cosmos Organic","Cosmetiquebio",'2. Artikeldata Utökad'!L92="25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J93" s="527" t="str" cm="1">
        <f t="array" ref="J93">IFERROR(SUBSTITUTE(_xlfn.ARRAYTOTEXT(_xlfn._xlws.FILTER(G93:I93,G93:I93&lt;&gt;""))," ",""),"")</f>
        <v/>
      </c>
      <c r="K93" s="527" t="str">
        <f>IF('2. Artikeldata Utökad'!M92="Ja","Nordisk","")</f>
        <v/>
      </c>
      <c r="L93" s="527" t="str">
        <f>IF('2. Artikeldata Utökad'!N92="Ja","Miljoforpackad","")</f>
        <v/>
      </c>
      <c r="M93" s="527" t="str">
        <f t="shared" si="7"/>
        <v/>
      </c>
      <c r="N93" s="527" t="str">
        <f t="shared" si="6"/>
        <v/>
      </c>
      <c r="O93" s="527" t="str">
        <f t="shared" si="8"/>
        <v/>
      </c>
      <c r="P93" s="527" t="str">
        <f t="shared" si="9"/>
        <v/>
      </c>
      <c r="Q93" s="527" t="str">
        <f t="shared" si="10"/>
        <v/>
      </c>
      <c r="R93" s="527" t="str" cm="1">
        <f t="array" ref="R93">IFERROR(SUBSTITUTE(_xlfn.ARRAYTOTEXT(_xlfn._xlws.FILTER(K93:Q93,K93:Q93&lt;&gt;""))," ",""),"")</f>
        <v/>
      </c>
      <c r="S93" s="371"/>
      <c r="T93" s="83"/>
      <c r="U93" s="371" t="s">
        <v>35</v>
      </c>
      <c r="V93" s="372"/>
      <c r="W93" s="372"/>
      <c r="X93" s="372"/>
      <c r="Y93" s="372"/>
      <c r="Z93" s="372"/>
      <c r="AA93" s="372"/>
      <c r="AB93" s="372"/>
      <c r="AC93" s="372"/>
      <c r="AD93" s="372"/>
      <c r="AE93" s="372"/>
      <c r="AF93" s="372"/>
      <c r="AG93" s="372"/>
      <c r="AH93" s="371"/>
      <c r="AI93" s="372"/>
      <c r="AJ93" s="372"/>
      <c r="AK93" s="372" t="s">
        <v>36</v>
      </c>
      <c r="AL93" s="372"/>
      <c r="AM93" s="372"/>
      <c r="AN93" s="372"/>
      <c r="AO93" s="372"/>
      <c r="AP93" s="372"/>
      <c r="AQ93" s="511"/>
      <c r="AR93" s="399" t="s">
        <v>220</v>
      </c>
      <c r="AS93" s="84" t="s">
        <v>36</v>
      </c>
      <c r="AT93" s="84" t="s">
        <v>36</v>
      </c>
      <c r="AU93" s="513"/>
      <c r="AV93" s="646"/>
      <c r="AW93" s="84"/>
      <c r="AX93" s="84"/>
      <c r="AY93" s="84"/>
      <c r="AZ93" s="84"/>
      <c r="BA93" s="84"/>
      <c r="BB93" s="515"/>
      <c r="BC93" s="400" t="s">
        <v>220</v>
      </c>
      <c r="BD93" s="84" t="s">
        <v>36</v>
      </c>
    </row>
    <row r="94" spans="1:56" x14ac:dyDescent="0.25">
      <c r="A94" s="102">
        <v>89</v>
      </c>
      <c r="B94" s="524">
        <f>'APH KIC KIA PC'!D93</f>
        <v>0</v>
      </c>
      <c r="C94" s="524" t="str">
        <f>'APH KIC KIA PC'!I93</f>
        <v>Välj…</v>
      </c>
      <c r="D94" s="525" t="str">
        <f>IF('1. Artikeldata Grund'!$E93="","",'1. Artikeldata Grund'!$E93)</f>
        <v/>
      </c>
      <c r="E94" s="526" t="str">
        <f>IF('1. Artikeldata Grund'!D93="","",'1. Artikeldata Grund'!D93)</f>
        <v/>
      </c>
      <c r="F94" s="528" t="str">
        <f>'2. Artikeldata Utökad'!H93</f>
        <v xml:space="preserve">  Välj…</v>
      </c>
      <c r="G94" s="527" t="str" cm="1">
        <f t="array" ref="G94">_xlfn.IFS('2. Artikeldata Utökad'!J93="2  KRAV","KRAV",'2. Artikeldata Utökad'!J93="3  Astma- och Allergiförbundet","Astmaochallergiforbundet",'2. Artikeldata Utökad'!J93="4  Svanen","Svanen",'2. Artikeldata Utökad'!J93="5  GOTS","GOTS",'2. Artikeldata Utökad'!J93="6  Ekologiskt Jordbruk EU Ekologisk","Ekologisktjordbruk",'2. Artikeldata Utökad'!J93="7  ECO CERT Cosmos Organic","Ecocertcosmosorganic",'2. Artikeldata Utökad'!J93="8  Bra miljöval","Bramiljoval",'2. Artikeldata Utökad'!J93="9  Fairtrade","fairtrade",'2. Artikeldata Utökad'!J93="10 Natrue Organic","Natrueorganic",'2. Artikeldata Utökad'!J93="11 UTZ Certified","UTZ",'2. Artikeldata Utökad'!J93="15 Asthma Allergy Nordic","Asthmaallergynordic",'2. Artikeldata Utökad'!J93="16 FSC","FSC",'2. Artikeldata Utökad'!J93="17 Välvald (endast vid OTC)","choosewithheart",'2. Artikeldata Utökad'!J93="18 Rainforest Alliance","Rainforestalliance",'2. Artikeldata Utökad'!J93="19 Vegan Society","Vegansociety",'2. Artikeldata Utökad'!J93="20 Certified Vegan","Certifiedvegan",'2. Artikeldata Utökad'!J93="21 I'm Vegan","Imvegan",'2. Artikeldata Utökad'!J93="22 EU Ecolabel","EUEcolabel",'2. Artikeldata Utökad'!J93="23 Soil Association Cosmos Organic","Soilassociation",'2. Artikeldata Utökad'!J93="  Välj…","",'2. Artikeldata Utökad'!J93="0  Ingen symbol","",'2. Artikeldata Utökad'!J93="24 Cosmetique Bio Cosmos Organic","Cosmetiquebio",'2. Artikeldata Utökad'!J93="25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H94" s="527" t="str" cm="1">
        <f t="array" ref="H94">_xlfn.IFS('2. Artikeldata Utökad'!K93="2  KRAV","KRAV",'2. Artikeldata Utökad'!K93="3  Astma- och Allergiförbundet","Astmaochallergiforbundet",'2. Artikeldata Utökad'!K93="4  Svanen","Svanen",'2. Artikeldata Utökad'!K93="5  GOTS","GOTS",'2. Artikeldata Utökad'!K93="6  Ekologiskt Jordbruk EU Ekologisk","Ekologisktjordbruk",'2. Artikeldata Utökad'!K93="7  ECO CERT Cosmos Organic","Ecocertcosmosorganic",'2. Artikeldata Utökad'!K93="8  Bra miljöval","Bramiljoval",'2. Artikeldata Utökad'!K93="9  Fairtrade","fairtrade",'2. Artikeldata Utökad'!K93="10 Natrue Organic","Natrueorganic",'2. Artikeldata Utökad'!K93="11 UTZ Certified","UTZ",'2. Artikeldata Utökad'!K93="15 Asthma Allergy Nordic","Asthmaallergynordic",'2. Artikeldata Utökad'!K93="16 FSC","FSC",'2. Artikeldata Utökad'!K93="17 Välvald (endast vid OTC)","choosewithheart",'2. Artikeldata Utökad'!K93="18 Rainforest Alliance","Rainforestalliance",'2. Artikeldata Utökad'!K93="19 Vegan Society","Vegansociety",'2. Artikeldata Utökad'!K93="20 Certified Vegan","Certifiedvegan",'2. Artikeldata Utökad'!K93="21 I'm Vegan","Imvegan",'2. Artikeldata Utökad'!K93="22 EU Ecolabel","EUEcolabel",'2. Artikeldata Utökad'!K93="23 Soil Association Cosmos Organic","Soilassociation",'2. Artikeldata Utökad'!K93="  Välj…","",'2. Artikeldata Utökad'!K93="0  Ingen symbol","",'2. Artikeldata Utökad'!K93="24 Cosmetique Bio Cosmos Organic","Cosmetiquebio",'2. Artikeldata Utökad'!K93="25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I94" s="527" t="str" cm="1">
        <f t="array" ref="I94">_xlfn.IFS('2. Artikeldata Utökad'!L93="2  KRAV","KRAV",'2. Artikeldata Utökad'!L93="3  Astma- och Allergiförbundet","Astmaochallergiforbundet",'2. Artikeldata Utökad'!L93="4  Svanen","Svanen",'2. Artikeldata Utökad'!L93="5  GOTS","GOTS",'2. Artikeldata Utökad'!L93="6  Ekologiskt Jordbruk EU Ekologisk","Ekologisktjordbruk",'2. Artikeldata Utökad'!L93="7  ECO CERT Cosmos Organic","Ecocertcosmosorganic",'2. Artikeldata Utökad'!L93="8  Bra miljöval","Bramiljoval",'2. Artikeldata Utökad'!L93="9  Fairtrade","fairtrade",'2. Artikeldata Utökad'!L93="10 Natrue Organic","Natrueorganic",'2. Artikeldata Utökad'!L93="11 UTZ Certified","UTZ",'2. Artikeldata Utökad'!L93="15 Asthma Allergy Nordic","Asthmaallergynordic",'2. Artikeldata Utökad'!L93="16 FSC","FSC",'2. Artikeldata Utökad'!L93="17 Välvald (endast vid OTC)","choosewithheart",'2. Artikeldata Utökad'!L93="18 Rainforest Alliance","Rainforestalliance",'2. Artikeldata Utökad'!L93="19 Vegan Society","Vegansociety",'2. Artikeldata Utökad'!L93="20 Certified Vegan","Certifiedvegan",'2. Artikeldata Utökad'!L93="21 I'm Vegan","Imvegan",'2. Artikeldata Utökad'!L93="22 EU Ecolabel","EUEcolabel",'2. Artikeldata Utökad'!L93="23 Soil Association Cosmos Organic","Soilassociation",'2. Artikeldata Utökad'!L93="  Välj…","",'2. Artikeldata Utökad'!L93="0  Ingen symbol","",'2. Artikeldata Utökad'!L93="24 Cosmetique Bio Cosmos Organic","Cosmetiquebio",'2. Artikeldata Utökad'!L93="25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J94" s="527" t="str" cm="1">
        <f t="array" ref="J94">IFERROR(SUBSTITUTE(_xlfn.ARRAYTOTEXT(_xlfn._xlws.FILTER(G94:I94,G94:I94&lt;&gt;""))," ",""),"")</f>
        <v/>
      </c>
      <c r="K94" s="527" t="str">
        <f>IF('2. Artikeldata Utökad'!M93="Ja","Nordisk","")</f>
        <v/>
      </c>
      <c r="L94" s="527" t="str">
        <f>IF('2. Artikeldata Utökad'!N93="Ja","Miljoforpackad","")</f>
        <v/>
      </c>
      <c r="M94" s="527" t="str">
        <f t="shared" si="7"/>
        <v/>
      </c>
      <c r="N94" s="527" t="str">
        <f t="shared" si="6"/>
        <v/>
      </c>
      <c r="O94" s="527" t="str">
        <f t="shared" si="8"/>
        <v/>
      </c>
      <c r="P94" s="527" t="str">
        <f t="shared" si="9"/>
        <v/>
      </c>
      <c r="Q94" s="527" t="str">
        <f t="shared" si="10"/>
        <v/>
      </c>
      <c r="R94" s="527" t="str" cm="1">
        <f t="array" ref="R94">IFERROR(SUBSTITUTE(_xlfn.ARRAYTOTEXT(_xlfn._xlws.FILTER(K94:Q94,K94:Q94&lt;&gt;""))," ",""),"")</f>
        <v/>
      </c>
      <c r="S94" s="371"/>
      <c r="T94" s="83"/>
      <c r="U94" s="371" t="s">
        <v>35</v>
      </c>
      <c r="V94" s="372"/>
      <c r="W94" s="372"/>
      <c r="X94" s="372"/>
      <c r="Y94" s="372"/>
      <c r="Z94" s="372"/>
      <c r="AA94" s="372"/>
      <c r="AB94" s="372"/>
      <c r="AC94" s="372"/>
      <c r="AD94" s="372"/>
      <c r="AE94" s="372"/>
      <c r="AF94" s="372"/>
      <c r="AG94" s="372"/>
      <c r="AH94" s="371"/>
      <c r="AI94" s="372"/>
      <c r="AJ94" s="372"/>
      <c r="AK94" s="372" t="s">
        <v>36</v>
      </c>
      <c r="AL94" s="372"/>
      <c r="AM94" s="372"/>
      <c r="AN94" s="372"/>
      <c r="AO94" s="372"/>
      <c r="AP94" s="372"/>
      <c r="AQ94" s="511"/>
      <c r="AR94" s="399" t="s">
        <v>220</v>
      </c>
      <c r="AS94" s="84" t="s">
        <v>36</v>
      </c>
      <c r="AT94" s="84" t="s">
        <v>36</v>
      </c>
      <c r="AU94" s="513"/>
      <c r="AV94" s="646"/>
      <c r="AW94" s="84"/>
      <c r="AX94" s="84"/>
      <c r="AY94" s="84"/>
      <c r="AZ94" s="84"/>
      <c r="BA94" s="84"/>
      <c r="BB94" s="515"/>
      <c r="BC94" s="400" t="s">
        <v>220</v>
      </c>
      <c r="BD94" s="84" t="s">
        <v>36</v>
      </c>
    </row>
    <row r="95" spans="1:56" x14ac:dyDescent="0.25">
      <c r="A95" s="102">
        <v>90</v>
      </c>
      <c r="B95" s="524">
        <f>'APH KIC KIA PC'!D94</f>
        <v>0</v>
      </c>
      <c r="C95" s="524" t="str">
        <f>'APH KIC KIA PC'!I94</f>
        <v>Välj…</v>
      </c>
      <c r="D95" s="525" t="str">
        <f>IF('1. Artikeldata Grund'!$E94="","",'1. Artikeldata Grund'!$E94)</f>
        <v/>
      </c>
      <c r="E95" s="526" t="str">
        <f>IF('1. Artikeldata Grund'!D94="","",'1. Artikeldata Grund'!D94)</f>
        <v/>
      </c>
      <c r="F95" s="528" t="str">
        <f>'2. Artikeldata Utökad'!H94</f>
        <v xml:space="preserve">  Välj…</v>
      </c>
      <c r="G95" s="527" t="str" cm="1">
        <f t="array" ref="G95">_xlfn.IFS('2. Artikeldata Utökad'!J94="2  KRAV","KRAV",'2. Artikeldata Utökad'!J94="3  Astma- och Allergiförbundet","Astmaochallergiforbundet",'2. Artikeldata Utökad'!J94="4  Svanen","Svanen",'2. Artikeldata Utökad'!J94="5  GOTS","GOTS",'2. Artikeldata Utökad'!J94="6  Ekologiskt Jordbruk EU Ekologisk","Ekologisktjordbruk",'2. Artikeldata Utökad'!J94="7  ECO CERT Cosmos Organic","Ecocertcosmosorganic",'2. Artikeldata Utökad'!J94="8  Bra miljöval","Bramiljoval",'2. Artikeldata Utökad'!J94="9  Fairtrade","fairtrade",'2. Artikeldata Utökad'!J94="10 Natrue Organic","Natrueorganic",'2. Artikeldata Utökad'!J94="11 UTZ Certified","UTZ",'2. Artikeldata Utökad'!J94="15 Asthma Allergy Nordic","Asthmaallergynordic",'2. Artikeldata Utökad'!J94="16 FSC","FSC",'2. Artikeldata Utökad'!J94="17 Välvald (endast vid OTC)","choosewithheart",'2. Artikeldata Utökad'!J94="18 Rainforest Alliance","Rainforestalliance",'2. Artikeldata Utökad'!J94="19 Vegan Society","Vegansociety",'2. Artikeldata Utökad'!J94="20 Certified Vegan","Certifiedvegan",'2. Artikeldata Utökad'!J94="21 I'm Vegan","Imvegan",'2. Artikeldata Utökad'!J94="22 EU Ecolabel","EUEcolabel",'2. Artikeldata Utökad'!J94="23 Soil Association Cosmos Organic","Soilassociation",'2. Artikeldata Utökad'!J94="  Välj…","",'2. Artikeldata Utökad'!J94="0  Ingen symbol","",'2. Artikeldata Utökad'!J94="24 Cosmetique Bio Cosmos Organic","Cosmetiquebio",'2. Artikeldata Utökad'!J94="25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H95" s="527" t="str" cm="1">
        <f t="array" ref="H95">_xlfn.IFS('2. Artikeldata Utökad'!K94="2  KRAV","KRAV",'2. Artikeldata Utökad'!K94="3  Astma- och Allergiförbundet","Astmaochallergiforbundet",'2. Artikeldata Utökad'!K94="4  Svanen","Svanen",'2. Artikeldata Utökad'!K94="5  GOTS","GOTS",'2. Artikeldata Utökad'!K94="6  Ekologiskt Jordbruk EU Ekologisk","Ekologisktjordbruk",'2. Artikeldata Utökad'!K94="7  ECO CERT Cosmos Organic","Ecocertcosmosorganic",'2. Artikeldata Utökad'!K94="8  Bra miljöval","Bramiljoval",'2. Artikeldata Utökad'!K94="9  Fairtrade","fairtrade",'2. Artikeldata Utökad'!K94="10 Natrue Organic","Natrueorganic",'2. Artikeldata Utökad'!K94="11 UTZ Certified","UTZ",'2. Artikeldata Utökad'!K94="15 Asthma Allergy Nordic","Asthmaallergynordic",'2. Artikeldata Utökad'!K94="16 FSC","FSC",'2. Artikeldata Utökad'!K94="17 Välvald (endast vid OTC)","choosewithheart",'2. Artikeldata Utökad'!K94="18 Rainforest Alliance","Rainforestalliance",'2. Artikeldata Utökad'!K94="19 Vegan Society","Vegansociety",'2. Artikeldata Utökad'!K94="20 Certified Vegan","Certifiedvegan",'2. Artikeldata Utökad'!K94="21 I'm Vegan","Imvegan",'2. Artikeldata Utökad'!K94="22 EU Ecolabel","EUEcolabel",'2. Artikeldata Utökad'!K94="23 Soil Association Cosmos Organic","Soilassociation",'2. Artikeldata Utökad'!K94="  Välj…","",'2. Artikeldata Utökad'!K94="0  Ingen symbol","",'2. Artikeldata Utökad'!K94="24 Cosmetique Bio Cosmos Organic","Cosmetiquebio",'2. Artikeldata Utökad'!K94="25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I95" s="527" t="str" cm="1">
        <f t="array" ref="I95">_xlfn.IFS('2. Artikeldata Utökad'!L94="2  KRAV","KRAV",'2. Artikeldata Utökad'!L94="3  Astma- och Allergiförbundet","Astmaochallergiforbundet",'2. Artikeldata Utökad'!L94="4  Svanen","Svanen",'2. Artikeldata Utökad'!L94="5  GOTS","GOTS",'2. Artikeldata Utökad'!L94="6  Ekologiskt Jordbruk EU Ekologisk","Ekologisktjordbruk",'2. Artikeldata Utökad'!L94="7  ECO CERT Cosmos Organic","Ecocertcosmosorganic",'2. Artikeldata Utökad'!L94="8  Bra miljöval","Bramiljoval",'2. Artikeldata Utökad'!L94="9  Fairtrade","fairtrade",'2. Artikeldata Utökad'!L94="10 Natrue Organic","Natrueorganic",'2. Artikeldata Utökad'!L94="11 UTZ Certified","UTZ",'2. Artikeldata Utökad'!L94="15 Asthma Allergy Nordic","Asthmaallergynordic",'2. Artikeldata Utökad'!L94="16 FSC","FSC",'2. Artikeldata Utökad'!L94="17 Välvald (endast vid OTC)","choosewithheart",'2. Artikeldata Utökad'!L94="18 Rainforest Alliance","Rainforestalliance",'2. Artikeldata Utökad'!L94="19 Vegan Society","Vegansociety",'2. Artikeldata Utökad'!L94="20 Certified Vegan","Certifiedvegan",'2. Artikeldata Utökad'!L94="21 I'm Vegan","Imvegan",'2. Artikeldata Utökad'!L94="22 EU Ecolabel","EUEcolabel",'2. Artikeldata Utökad'!L94="23 Soil Association Cosmos Organic","Soilassociation",'2. Artikeldata Utökad'!L94="  Välj…","",'2. Artikeldata Utökad'!L94="0  Ingen symbol","",'2. Artikeldata Utökad'!L94="24 Cosmetique Bio Cosmos Organic","Cosmetiquebio",'2. Artikeldata Utökad'!L94="25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J95" s="527" t="str" cm="1">
        <f t="array" ref="J95">IFERROR(SUBSTITUTE(_xlfn.ARRAYTOTEXT(_xlfn._xlws.FILTER(G95:I95,G95:I95&lt;&gt;""))," ",""),"")</f>
        <v/>
      </c>
      <c r="K95" s="527" t="str">
        <f>IF('2. Artikeldata Utökad'!M94="Ja","Nordisk","")</f>
        <v/>
      </c>
      <c r="L95" s="527" t="str">
        <f>IF('2. Artikeldata Utökad'!N94="Ja","Miljoforpackad","")</f>
        <v/>
      </c>
      <c r="M95" s="527" t="str">
        <f t="shared" si="7"/>
        <v/>
      </c>
      <c r="N95" s="527" t="str">
        <f t="shared" si="6"/>
        <v/>
      </c>
      <c r="O95" s="527" t="str">
        <f t="shared" si="8"/>
        <v/>
      </c>
      <c r="P95" s="527" t="str">
        <f t="shared" si="9"/>
        <v/>
      </c>
      <c r="Q95" s="527" t="str">
        <f t="shared" si="10"/>
        <v/>
      </c>
      <c r="R95" s="527" t="str" cm="1">
        <f t="array" ref="R95">IFERROR(SUBSTITUTE(_xlfn.ARRAYTOTEXT(_xlfn._xlws.FILTER(K95:Q95,K95:Q95&lt;&gt;""))," ",""),"")</f>
        <v/>
      </c>
      <c r="S95" s="371"/>
      <c r="T95" s="83"/>
      <c r="U95" s="371" t="s">
        <v>35</v>
      </c>
      <c r="V95" s="372"/>
      <c r="W95" s="372"/>
      <c r="X95" s="372"/>
      <c r="Y95" s="372"/>
      <c r="Z95" s="372"/>
      <c r="AA95" s="372"/>
      <c r="AB95" s="372"/>
      <c r="AC95" s="372"/>
      <c r="AD95" s="372"/>
      <c r="AE95" s="372"/>
      <c r="AF95" s="372"/>
      <c r="AG95" s="372"/>
      <c r="AH95" s="371"/>
      <c r="AI95" s="372"/>
      <c r="AJ95" s="372"/>
      <c r="AK95" s="372" t="s">
        <v>36</v>
      </c>
      <c r="AL95" s="372"/>
      <c r="AM95" s="372"/>
      <c r="AN95" s="372"/>
      <c r="AO95" s="372"/>
      <c r="AP95" s="372"/>
      <c r="AQ95" s="511"/>
      <c r="AR95" s="399" t="s">
        <v>220</v>
      </c>
      <c r="AS95" s="84" t="s">
        <v>36</v>
      </c>
      <c r="AT95" s="84" t="s">
        <v>36</v>
      </c>
      <c r="AU95" s="513"/>
      <c r="AV95" s="646"/>
      <c r="AW95" s="84"/>
      <c r="AX95" s="84"/>
      <c r="AY95" s="84"/>
      <c r="AZ95" s="84"/>
      <c r="BA95" s="84"/>
      <c r="BB95" s="515"/>
      <c r="BC95" s="400" t="s">
        <v>220</v>
      </c>
      <c r="BD95" s="84" t="s">
        <v>36</v>
      </c>
    </row>
    <row r="96" spans="1:56" x14ac:dyDescent="0.25">
      <c r="A96" s="102">
        <v>91</v>
      </c>
      <c r="B96" s="524">
        <f>'APH KIC KIA PC'!D95</f>
        <v>0</v>
      </c>
      <c r="C96" s="524" t="str">
        <f>'APH KIC KIA PC'!I95</f>
        <v>Välj…</v>
      </c>
      <c r="D96" s="525" t="str">
        <f>IF('1. Artikeldata Grund'!$E95="","",'1. Artikeldata Grund'!$E95)</f>
        <v/>
      </c>
      <c r="E96" s="526" t="str">
        <f>IF('1. Artikeldata Grund'!D95="","",'1. Artikeldata Grund'!D95)</f>
        <v/>
      </c>
      <c r="F96" s="528" t="str">
        <f>'2. Artikeldata Utökad'!H95</f>
        <v xml:space="preserve">  Välj…</v>
      </c>
      <c r="G96" s="527" t="str" cm="1">
        <f t="array" ref="G96">_xlfn.IFS('2. Artikeldata Utökad'!J95="2  KRAV","KRAV",'2. Artikeldata Utökad'!J95="3  Astma- och Allergiförbundet","Astmaochallergiforbundet",'2. Artikeldata Utökad'!J95="4  Svanen","Svanen",'2. Artikeldata Utökad'!J95="5  GOTS","GOTS",'2. Artikeldata Utökad'!J95="6  Ekologiskt Jordbruk EU Ekologisk","Ekologisktjordbruk",'2. Artikeldata Utökad'!J95="7  ECO CERT Cosmos Organic","Ecocertcosmosorganic",'2. Artikeldata Utökad'!J95="8  Bra miljöval","Bramiljoval",'2. Artikeldata Utökad'!J95="9  Fairtrade","fairtrade",'2. Artikeldata Utökad'!J95="10 Natrue Organic","Natrueorganic",'2. Artikeldata Utökad'!J95="11 UTZ Certified","UTZ",'2. Artikeldata Utökad'!J95="15 Asthma Allergy Nordic","Asthmaallergynordic",'2. Artikeldata Utökad'!J95="16 FSC","FSC",'2. Artikeldata Utökad'!J95="17 Välvald (endast vid OTC)","choosewithheart",'2. Artikeldata Utökad'!J95="18 Rainforest Alliance","Rainforestalliance",'2. Artikeldata Utökad'!J95="19 Vegan Society","Vegansociety",'2. Artikeldata Utökad'!J95="20 Certified Vegan","Certifiedvegan",'2. Artikeldata Utökad'!J95="21 I'm Vegan","Imvegan",'2. Artikeldata Utökad'!J95="22 EU Ecolabel","EUEcolabel",'2. Artikeldata Utökad'!J95="23 Soil Association Cosmos Organic","Soilassociation",'2. Artikeldata Utökad'!J95="  Välj…","",'2. Artikeldata Utökad'!J95="0  Ingen symbol","",'2. Artikeldata Utökad'!J95="24 Cosmetique Bio Cosmos Organic","Cosmetiquebio",'2. Artikeldata Utökad'!J95="25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H96" s="527" t="str" cm="1">
        <f t="array" ref="H96">_xlfn.IFS('2. Artikeldata Utökad'!K95="2  KRAV","KRAV",'2. Artikeldata Utökad'!K95="3  Astma- och Allergiförbundet","Astmaochallergiforbundet",'2. Artikeldata Utökad'!K95="4  Svanen","Svanen",'2. Artikeldata Utökad'!K95="5  GOTS","GOTS",'2. Artikeldata Utökad'!K95="6  Ekologiskt Jordbruk EU Ekologisk","Ekologisktjordbruk",'2. Artikeldata Utökad'!K95="7  ECO CERT Cosmos Organic","Ecocertcosmosorganic",'2. Artikeldata Utökad'!K95="8  Bra miljöval","Bramiljoval",'2. Artikeldata Utökad'!K95="9  Fairtrade","fairtrade",'2. Artikeldata Utökad'!K95="10 Natrue Organic","Natrueorganic",'2. Artikeldata Utökad'!K95="11 UTZ Certified","UTZ",'2. Artikeldata Utökad'!K95="15 Asthma Allergy Nordic","Asthmaallergynordic",'2. Artikeldata Utökad'!K95="16 FSC","FSC",'2. Artikeldata Utökad'!K95="17 Välvald (endast vid OTC)","choosewithheart",'2. Artikeldata Utökad'!K95="18 Rainforest Alliance","Rainforestalliance",'2. Artikeldata Utökad'!K95="19 Vegan Society","Vegansociety",'2. Artikeldata Utökad'!K95="20 Certified Vegan","Certifiedvegan",'2. Artikeldata Utökad'!K95="21 I'm Vegan","Imvegan",'2. Artikeldata Utökad'!K95="22 EU Ecolabel","EUEcolabel",'2. Artikeldata Utökad'!K95="23 Soil Association Cosmos Organic","Soilassociation",'2. Artikeldata Utökad'!K95="  Välj…","",'2. Artikeldata Utökad'!K95="0  Ingen symbol","",'2. Artikeldata Utökad'!K95="24 Cosmetique Bio Cosmos Organic","Cosmetiquebio",'2. Artikeldata Utökad'!K95="25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I96" s="527" t="str" cm="1">
        <f t="array" ref="I96">_xlfn.IFS('2. Artikeldata Utökad'!L95="2  KRAV","KRAV",'2. Artikeldata Utökad'!L95="3  Astma- och Allergiförbundet","Astmaochallergiforbundet",'2. Artikeldata Utökad'!L95="4  Svanen","Svanen",'2. Artikeldata Utökad'!L95="5  GOTS","GOTS",'2. Artikeldata Utökad'!L95="6  Ekologiskt Jordbruk EU Ekologisk","Ekologisktjordbruk",'2. Artikeldata Utökad'!L95="7  ECO CERT Cosmos Organic","Ecocertcosmosorganic",'2. Artikeldata Utökad'!L95="8  Bra miljöval","Bramiljoval",'2. Artikeldata Utökad'!L95="9  Fairtrade","fairtrade",'2. Artikeldata Utökad'!L95="10 Natrue Organic","Natrueorganic",'2. Artikeldata Utökad'!L95="11 UTZ Certified","UTZ",'2. Artikeldata Utökad'!L95="15 Asthma Allergy Nordic","Asthmaallergynordic",'2. Artikeldata Utökad'!L95="16 FSC","FSC",'2. Artikeldata Utökad'!L95="17 Välvald (endast vid OTC)","choosewithheart",'2. Artikeldata Utökad'!L95="18 Rainforest Alliance","Rainforestalliance",'2. Artikeldata Utökad'!L95="19 Vegan Society","Vegansociety",'2. Artikeldata Utökad'!L95="20 Certified Vegan","Certifiedvegan",'2. Artikeldata Utökad'!L95="21 I'm Vegan","Imvegan",'2. Artikeldata Utökad'!L95="22 EU Ecolabel","EUEcolabel",'2. Artikeldata Utökad'!L95="23 Soil Association Cosmos Organic","Soilassociation",'2. Artikeldata Utökad'!L95="  Välj…","",'2. Artikeldata Utökad'!L95="0  Ingen symbol","",'2. Artikeldata Utökad'!L95="24 Cosmetique Bio Cosmos Organic","Cosmetiquebio",'2. Artikeldata Utökad'!L95="25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J96" s="527" t="str" cm="1">
        <f t="array" ref="J96">IFERROR(SUBSTITUTE(_xlfn.ARRAYTOTEXT(_xlfn._xlws.FILTER(G96:I96,G96:I96&lt;&gt;""))," ",""),"")</f>
        <v/>
      </c>
      <c r="K96" s="527" t="str">
        <f>IF('2. Artikeldata Utökad'!M95="Ja","Nordisk","")</f>
        <v/>
      </c>
      <c r="L96" s="527" t="str">
        <f>IF('2. Artikeldata Utökad'!N95="Ja","Miljoforpackad","")</f>
        <v/>
      </c>
      <c r="M96" s="527" t="str">
        <f t="shared" si="7"/>
        <v/>
      </c>
      <c r="N96" s="527" t="str">
        <f t="shared" si="6"/>
        <v/>
      </c>
      <c r="O96" s="527" t="str">
        <f t="shared" si="8"/>
        <v/>
      </c>
      <c r="P96" s="527" t="str">
        <f t="shared" si="9"/>
        <v/>
      </c>
      <c r="Q96" s="527" t="str">
        <f t="shared" si="10"/>
        <v/>
      </c>
      <c r="R96" s="527" t="str" cm="1">
        <f t="array" ref="R96">IFERROR(SUBSTITUTE(_xlfn.ARRAYTOTEXT(_xlfn._xlws.FILTER(K96:Q96,K96:Q96&lt;&gt;""))," ",""),"")</f>
        <v/>
      </c>
      <c r="S96" s="371"/>
      <c r="T96" s="83"/>
      <c r="U96" s="371" t="s">
        <v>35</v>
      </c>
      <c r="V96" s="372"/>
      <c r="W96" s="372"/>
      <c r="X96" s="372"/>
      <c r="Y96" s="372"/>
      <c r="Z96" s="372"/>
      <c r="AA96" s="372"/>
      <c r="AB96" s="372"/>
      <c r="AC96" s="372"/>
      <c r="AD96" s="372"/>
      <c r="AE96" s="372"/>
      <c r="AF96" s="372"/>
      <c r="AG96" s="372"/>
      <c r="AH96" s="371"/>
      <c r="AI96" s="372"/>
      <c r="AJ96" s="372"/>
      <c r="AK96" s="372" t="s">
        <v>36</v>
      </c>
      <c r="AL96" s="372"/>
      <c r="AM96" s="372"/>
      <c r="AN96" s="372"/>
      <c r="AO96" s="372"/>
      <c r="AP96" s="372"/>
      <c r="AQ96" s="511"/>
      <c r="AR96" s="399" t="s">
        <v>220</v>
      </c>
      <c r="AS96" s="84" t="s">
        <v>36</v>
      </c>
      <c r="AT96" s="84" t="s">
        <v>36</v>
      </c>
      <c r="AU96" s="513"/>
      <c r="AV96" s="646"/>
      <c r="AW96" s="84"/>
      <c r="AX96" s="84"/>
      <c r="AY96" s="84"/>
      <c r="AZ96" s="84"/>
      <c r="BA96" s="84"/>
      <c r="BB96" s="515"/>
      <c r="BC96" s="400" t="s">
        <v>220</v>
      </c>
      <c r="BD96" s="84" t="s">
        <v>36</v>
      </c>
    </row>
    <row r="97" spans="1:56" x14ac:dyDescent="0.25">
      <c r="A97" s="102">
        <v>92</v>
      </c>
      <c r="B97" s="524">
        <f>'APH KIC KIA PC'!D96</f>
        <v>0</v>
      </c>
      <c r="C97" s="524" t="str">
        <f>'APH KIC KIA PC'!I96</f>
        <v>Välj…</v>
      </c>
      <c r="D97" s="525" t="str">
        <f>IF('1. Artikeldata Grund'!$E96="","",'1. Artikeldata Grund'!$E96)</f>
        <v/>
      </c>
      <c r="E97" s="526" t="str">
        <f>IF('1. Artikeldata Grund'!D96="","",'1. Artikeldata Grund'!D96)</f>
        <v/>
      </c>
      <c r="F97" s="528" t="str">
        <f>'2. Artikeldata Utökad'!H96</f>
        <v xml:space="preserve">  Välj…</v>
      </c>
      <c r="G97" s="527" t="str" cm="1">
        <f t="array" ref="G97">_xlfn.IFS('2. Artikeldata Utökad'!J96="2  KRAV","KRAV",'2. Artikeldata Utökad'!J96="3  Astma- och Allergiförbundet","Astmaochallergiforbundet",'2. Artikeldata Utökad'!J96="4  Svanen","Svanen",'2. Artikeldata Utökad'!J96="5  GOTS","GOTS",'2. Artikeldata Utökad'!J96="6  Ekologiskt Jordbruk EU Ekologisk","Ekologisktjordbruk",'2. Artikeldata Utökad'!J96="7  ECO CERT Cosmos Organic","Ecocertcosmosorganic",'2. Artikeldata Utökad'!J96="8  Bra miljöval","Bramiljoval",'2. Artikeldata Utökad'!J96="9  Fairtrade","fairtrade",'2. Artikeldata Utökad'!J96="10 Natrue Organic","Natrueorganic",'2. Artikeldata Utökad'!J96="11 UTZ Certified","UTZ",'2. Artikeldata Utökad'!J96="15 Asthma Allergy Nordic","Asthmaallergynordic",'2. Artikeldata Utökad'!J96="16 FSC","FSC",'2. Artikeldata Utökad'!J96="17 Välvald (endast vid OTC)","choosewithheart",'2. Artikeldata Utökad'!J96="18 Rainforest Alliance","Rainforestalliance",'2. Artikeldata Utökad'!J96="19 Vegan Society","Vegansociety",'2. Artikeldata Utökad'!J96="20 Certified Vegan","Certifiedvegan",'2. Artikeldata Utökad'!J96="21 I'm Vegan","Imvegan",'2. Artikeldata Utökad'!J96="22 EU Ecolabel","EUEcolabel",'2. Artikeldata Utökad'!J96="23 Soil Association Cosmos Organic","Soilassociation",'2. Artikeldata Utökad'!J96="  Välj…","",'2. Artikeldata Utökad'!J96="0  Ingen symbol","",'2. Artikeldata Utökad'!J96="24 Cosmetique Bio Cosmos Organic","Cosmetiquebio",'2. Artikeldata Utökad'!J96="25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H97" s="527" t="str" cm="1">
        <f t="array" ref="H97">_xlfn.IFS('2. Artikeldata Utökad'!K96="2  KRAV","KRAV",'2. Artikeldata Utökad'!K96="3  Astma- och Allergiförbundet","Astmaochallergiforbundet",'2. Artikeldata Utökad'!K96="4  Svanen","Svanen",'2. Artikeldata Utökad'!K96="5  GOTS","GOTS",'2. Artikeldata Utökad'!K96="6  Ekologiskt Jordbruk EU Ekologisk","Ekologisktjordbruk",'2. Artikeldata Utökad'!K96="7  ECO CERT Cosmos Organic","Ecocertcosmosorganic",'2. Artikeldata Utökad'!K96="8  Bra miljöval","Bramiljoval",'2. Artikeldata Utökad'!K96="9  Fairtrade","fairtrade",'2. Artikeldata Utökad'!K96="10 Natrue Organic","Natrueorganic",'2. Artikeldata Utökad'!K96="11 UTZ Certified","UTZ",'2. Artikeldata Utökad'!K96="15 Asthma Allergy Nordic","Asthmaallergynordic",'2. Artikeldata Utökad'!K96="16 FSC","FSC",'2. Artikeldata Utökad'!K96="17 Välvald (endast vid OTC)","choosewithheart",'2. Artikeldata Utökad'!K96="18 Rainforest Alliance","Rainforestalliance",'2. Artikeldata Utökad'!K96="19 Vegan Society","Vegansociety",'2. Artikeldata Utökad'!K96="20 Certified Vegan","Certifiedvegan",'2. Artikeldata Utökad'!K96="21 I'm Vegan","Imvegan",'2. Artikeldata Utökad'!K96="22 EU Ecolabel","EUEcolabel",'2. Artikeldata Utökad'!K96="23 Soil Association Cosmos Organic","Soilassociation",'2. Artikeldata Utökad'!K96="  Välj…","",'2. Artikeldata Utökad'!K96="0  Ingen symbol","",'2. Artikeldata Utökad'!K96="24 Cosmetique Bio Cosmos Organic","Cosmetiquebio",'2. Artikeldata Utökad'!K96="25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I97" s="527" t="str" cm="1">
        <f t="array" ref="I97">_xlfn.IFS('2. Artikeldata Utökad'!L96="2  KRAV","KRAV",'2. Artikeldata Utökad'!L96="3  Astma- och Allergiförbundet","Astmaochallergiforbundet",'2. Artikeldata Utökad'!L96="4  Svanen","Svanen",'2. Artikeldata Utökad'!L96="5  GOTS","GOTS",'2. Artikeldata Utökad'!L96="6  Ekologiskt Jordbruk EU Ekologisk","Ekologisktjordbruk",'2. Artikeldata Utökad'!L96="7  ECO CERT Cosmos Organic","Ecocertcosmosorganic",'2. Artikeldata Utökad'!L96="8  Bra miljöval","Bramiljoval",'2. Artikeldata Utökad'!L96="9  Fairtrade","fairtrade",'2. Artikeldata Utökad'!L96="10 Natrue Organic","Natrueorganic",'2. Artikeldata Utökad'!L96="11 UTZ Certified","UTZ",'2. Artikeldata Utökad'!L96="15 Asthma Allergy Nordic","Asthmaallergynordic",'2. Artikeldata Utökad'!L96="16 FSC","FSC",'2. Artikeldata Utökad'!L96="17 Välvald (endast vid OTC)","choosewithheart",'2. Artikeldata Utökad'!L96="18 Rainforest Alliance","Rainforestalliance",'2. Artikeldata Utökad'!L96="19 Vegan Society","Vegansociety",'2. Artikeldata Utökad'!L96="20 Certified Vegan","Certifiedvegan",'2. Artikeldata Utökad'!L96="21 I'm Vegan","Imvegan",'2. Artikeldata Utökad'!L96="22 EU Ecolabel","EUEcolabel",'2. Artikeldata Utökad'!L96="23 Soil Association Cosmos Organic","Soilassociation",'2. Artikeldata Utökad'!L96="  Välj…","",'2. Artikeldata Utökad'!L96="0  Ingen symbol","",'2. Artikeldata Utökad'!L96="24 Cosmetique Bio Cosmos Organic","Cosmetiquebio",'2. Artikeldata Utökad'!L96="25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J97" s="527" t="str" cm="1">
        <f t="array" ref="J97">IFERROR(SUBSTITUTE(_xlfn.ARRAYTOTEXT(_xlfn._xlws.FILTER(G97:I97,G97:I97&lt;&gt;""))," ",""),"")</f>
        <v/>
      </c>
      <c r="K97" s="527" t="str">
        <f>IF('2. Artikeldata Utökad'!M96="Ja","Nordisk","")</f>
        <v/>
      </c>
      <c r="L97" s="527" t="str">
        <f>IF('2. Artikeldata Utökad'!N96="Ja","Miljoforpackad","")</f>
        <v/>
      </c>
      <c r="M97" s="527" t="str">
        <f t="shared" si="7"/>
        <v/>
      </c>
      <c r="N97" s="527" t="str">
        <f t="shared" si="6"/>
        <v/>
      </c>
      <c r="O97" s="527" t="str">
        <f t="shared" si="8"/>
        <v/>
      </c>
      <c r="P97" s="527" t="str">
        <f t="shared" si="9"/>
        <v/>
      </c>
      <c r="Q97" s="527" t="str">
        <f t="shared" si="10"/>
        <v/>
      </c>
      <c r="R97" s="527" t="str" cm="1">
        <f t="array" ref="R97">IFERROR(SUBSTITUTE(_xlfn.ARRAYTOTEXT(_xlfn._xlws.FILTER(K97:Q97,K97:Q97&lt;&gt;""))," ",""),"")</f>
        <v/>
      </c>
      <c r="S97" s="371"/>
      <c r="T97" s="83"/>
      <c r="U97" s="371" t="s">
        <v>35</v>
      </c>
      <c r="V97" s="372"/>
      <c r="W97" s="372"/>
      <c r="X97" s="372"/>
      <c r="Y97" s="372"/>
      <c r="Z97" s="372"/>
      <c r="AA97" s="372"/>
      <c r="AB97" s="372"/>
      <c r="AC97" s="372"/>
      <c r="AD97" s="372"/>
      <c r="AE97" s="372"/>
      <c r="AF97" s="372"/>
      <c r="AG97" s="372"/>
      <c r="AH97" s="371"/>
      <c r="AI97" s="372"/>
      <c r="AJ97" s="372"/>
      <c r="AK97" s="372" t="s">
        <v>36</v>
      </c>
      <c r="AL97" s="372"/>
      <c r="AM97" s="372"/>
      <c r="AN97" s="372"/>
      <c r="AO97" s="372"/>
      <c r="AP97" s="372"/>
      <c r="AQ97" s="511"/>
      <c r="AR97" s="399" t="s">
        <v>220</v>
      </c>
      <c r="AS97" s="84" t="s">
        <v>36</v>
      </c>
      <c r="AT97" s="84" t="s">
        <v>36</v>
      </c>
      <c r="AU97" s="513"/>
      <c r="AV97" s="646"/>
      <c r="AW97" s="84"/>
      <c r="AX97" s="84"/>
      <c r="AY97" s="84"/>
      <c r="AZ97" s="84"/>
      <c r="BA97" s="84"/>
      <c r="BB97" s="515"/>
      <c r="BC97" s="400" t="s">
        <v>220</v>
      </c>
      <c r="BD97" s="84" t="s">
        <v>36</v>
      </c>
    </row>
    <row r="98" spans="1:56" x14ac:dyDescent="0.25">
      <c r="A98" s="102">
        <v>93</v>
      </c>
      <c r="B98" s="524">
        <f>'APH KIC KIA PC'!D97</f>
        <v>0</v>
      </c>
      <c r="C98" s="524" t="str">
        <f>'APH KIC KIA PC'!I97</f>
        <v>Välj…</v>
      </c>
      <c r="D98" s="525" t="str">
        <f>IF('1. Artikeldata Grund'!$E97="","",'1. Artikeldata Grund'!$E97)</f>
        <v/>
      </c>
      <c r="E98" s="526" t="str">
        <f>IF('1. Artikeldata Grund'!D97="","",'1. Artikeldata Grund'!D97)</f>
        <v/>
      </c>
      <c r="F98" s="528" t="str">
        <f>'2. Artikeldata Utökad'!H97</f>
        <v xml:space="preserve">  Välj…</v>
      </c>
      <c r="G98" s="527" t="str" cm="1">
        <f t="array" ref="G98">_xlfn.IFS('2. Artikeldata Utökad'!J97="2  KRAV","KRAV",'2. Artikeldata Utökad'!J97="3  Astma- och Allergiförbundet","Astmaochallergiforbundet",'2. Artikeldata Utökad'!J97="4  Svanen","Svanen",'2. Artikeldata Utökad'!J97="5  GOTS","GOTS",'2. Artikeldata Utökad'!J97="6  Ekologiskt Jordbruk EU Ekologisk","Ekologisktjordbruk",'2. Artikeldata Utökad'!J97="7  ECO CERT Cosmos Organic","Ecocertcosmosorganic",'2. Artikeldata Utökad'!J97="8  Bra miljöval","Bramiljoval",'2. Artikeldata Utökad'!J97="9  Fairtrade","fairtrade",'2. Artikeldata Utökad'!J97="10 Natrue Organic","Natrueorganic",'2. Artikeldata Utökad'!J97="11 UTZ Certified","UTZ",'2. Artikeldata Utökad'!J97="15 Asthma Allergy Nordic","Asthmaallergynordic",'2. Artikeldata Utökad'!J97="16 FSC","FSC",'2. Artikeldata Utökad'!J97="17 Välvald (endast vid OTC)","choosewithheart",'2. Artikeldata Utökad'!J97="18 Rainforest Alliance","Rainforestalliance",'2. Artikeldata Utökad'!J97="19 Vegan Society","Vegansociety",'2. Artikeldata Utökad'!J97="20 Certified Vegan","Certifiedvegan",'2. Artikeldata Utökad'!J97="21 I'm Vegan","Imvegan",'2. Artikeldata Utökad'!J97="22 EU Ecolabel","EUEcolabel",'2. Artikeldata Utökad'!J97="23 Soil Association Cosmos Organic","Soilassociation",'2. Artikeldata Utökad'!J97="  Välj…","",'2. Artikeldata Utökad'!J97="0  Ingen symbol","",'2. Artikeldata Utökad'!J97="24 Cosmetique Bio Cosmos Organic","Cosmetiquebio",'2. Artikeldata Utökad'!J97="25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H98" s="527" t="str" cm="1">
        <f t="array" ref="H98">_xlfn.IFS('2. Artikeldata Utökad'!K97="2  KRAV","KRAV",'2. Artikeldata Utökad'!K97="3  Astma- och Allergiförbundet","Astmaochallergiforbundet",'2. Artikeldata Utökad'!K97="4  Svanen","Svanen",'2. Artikeldata Utökad'!K97="5  GOTS","GOTS",'2. Artikeldata Utökad'!K97="6  Ekologiskt Jordbruk EU Ekologisk","Ekologisktjordbruk",'2. Artikeldata Utökad'!K97="7  ECO CERT Cosmos Organic","Ecocertcosmosorganic",'2. Artikeldata Utökad'!K97="8  Bra miljöval","Bramiljoval",'2. Artikeldata Utökad'!K97="9  Fairtrade","fairtrade",'2. Artikeldata Utökad'!K97="10 Natrue Organic","Natrueorganic",'2. Artikeldata Utökad'!K97="11 UTZ Certified","UTZ",'2. Artikeldata Utökad'!K97="15 Asthma Allergy Nordic","Asthmaallergynordic",'2. Artikeldata Utökad'!K97="16 FSC","FSC",'2. Artikeldata Utökad'!K97="17 Välvald (endast vid OTC)","choosewithheart",'2. Artikeldata Utökad'!K97="18 Rainforest Alliance","Rainforestalliance",'2. Artikeldata Utökad'!K97="19 Vegan Society","Vegansociety",'2. Artikeldata Utökad'!K97="20 Certified Vegan","Certifiedvegan",'2. Artikeldata Utökad'!K97="21 I'm Vegan","Imvegan",'2. Artikeldata Utökad'!K97="22 EU Ecolabel","EUEcolabel",'2. Artikeldata Utökad'!K97="23 Soil Association Cosmos Organic","Soilassociation",'2. Artikeldata Utökad'!K97="  Välj…","",'2. Artikeldata Utökad'!K97="0  Ingen symbol","",'2. Artikeldata Utökad'!K97="24 Cosmetique Bio Cosmos Organic","Cosmetiquebio",'2. Artikeldata Utökad'!K97="25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I98" s="527" t="str" cm="1">
        <f t="array" ref="I98">_xlfn.IFS('2. Artikeldata Utökad'!L97="2  KRAV","KRAV",'2. Artikeldata Utökad'!L97="3  Astma- och Allergiförbundet","Astmaochallergiforbundet",'2. Artikeldata Utökad'!L97="4  Svanen","Svanen",'2. Artikeldata Utökad'!L97="5  GOTS","GOTS",'2. Artikeldata Utökad'!L97="6  Ekologiskt Jordbruk EU Ekologisk","Ekologisktjordbruk",'2. Artikeldata Utökad'!L97="7  ECO CERT Cosmos Organic","Ecocertcosmosorganic",'2. Artikeldata Utökad'!L97="8  Bra miljöval","Bramiljoval",'2. Artikeldata Utökad'!L97="9  Fairtrade","fairtrade",'2. Artikeldata Utökad'!L97="10 Natrue Organic","Natrueorganic",'2. Artikeldata Utökad'!L97="11 UTZ Certified","UTZ",'2. Artikeldata Utökad'!L97="15 Asthma Allergy Nordic","Asthmaallergynordic",'2. Artikeldata Utökad'!L97="16 FSC","FSC",'2. Artikeldata Utökad'!L97="17 Välvald (endast vid OTC)","choosewithheart",'2. Artikeldata Utökad'!L97="18 Rainforest Alliance","Rainforestalliance",'2. Artikeldata Utökad'!L97="19 Vegan Society","Vegansociety",'2. Artikeldata Utökad'!L97="20 Certified Vegan","Certifiedvegan",'2. Artikeldata Utökad'!L97="21 I'm Vegan","Imvegan",'2. Artikeldata Utökad'!L97="22 EU Ecolabel","EUEcolabel",'2. Artikeldata Utökad'!L97="23 Soil Association Cosmos Organic","Soilassociation",'2. Artikeldata Utökad'!L97="  Välj…","",'2. Artikeldata Utökad'!L97="0  Ingen symbol","",'2. Artikeldata Utökad'!L97="24 Cosmetique Bio Cosmos Organic","Cosmetiquebio",'2. Artikeldata Utökad'!L97="25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J98" s="527" t="str" cm="1">
        <f t="array" ref="J98">IFERROR(SUBSTITUTE(_xlfn.ARRAYTOTEXT(_xlfn._xlws.FILTER(G98:I98,G98:I98&lt;&gt;""))," ",""),"")</f>
        <v/>
      </c>
      <c r="K98" s="527" t="str">
        <f>IF('2. Artikeldata Utökad'!M97="Ja","Nordisk","")</f>
        <v/>
      </c>
      <c r="L98" s="527" t="str">
        <f>IF('2. Artikeldata Utökad'!N97="Ja","Miljoforpackad","")</f>
        <v/>
      </c>
      <c r="M98" s="527" t="str">
        <f t="shared" si="7"/>
        <v/>
      </c>
      <c r="N98" s="527" t="str">
        <f t="shared" si="6"/>
        <v/>
      </c>
      <c r="O98" s="527" t="str">
        <f t="shared" si="8"/>
        <v/>
      </c>
      <c r="P98" s="527" t="str">
        <f t="shared" si="9"/>
        <v/>
      </c>
      <c r="Q98" s="527" t="str">
        <f t="shared" si="10"/>
        <v/>
      </c>
      <c r="R98" s="527" t="str" cm="1">
        <f t="array" ref="R98">IFERROR(SUBSTITUTE(_xlfn.ARRAYTOTEXT(_xlfn._xlws.FILTER(K98:Q98,K98:Q98&lt;&gt;""))," ",""),"")</f>
        <v/>
      </c>
      <c r="S98" s="371"/>
      <c r="T98" s="83"/>
      <c r="U98" s="371" t="s">
        <v>35</v>
      </c>
      <c r="V98" s="372"/>
      <c r="W98" s="372"/>
      <c r="X98" s="372"/>
      <c r="Y98" s="372"/>
      <c r="Z98" s="372"/>
      <c r="AA98" s="372"/>
      <c r="AB98" s="372"/>
      <c r="AC98" s="372"/>
      <c r="AD98" s="372"/>
      <c r="AE98" s="372"/>
      <c r="AF98" s="372"/>
      <c r="AG98" s="372"/>
      <c r="AH98" s="371"/>
      <c r="AI98" s="372"/>
      <c r="AJ98" s="372"/>
      <c r="AK98" s="372" t="s">
        <v>36</v>
      </c>
      <c r="AL98" s="372"/>
      <c r="AM98" s="372"/>
      <c r="AN98" s="372"/>
      <c r="AO98" s="372"/>
      <c r="AP98" s="372"/>
      <c r="AQ98" s="511"/>
      <c r="AR98" s="399" t="s">
        <v>220</v>
      </c>
      <c r="AS98" s="84" t="s">
        <v>36</v>
      </c>
      <c r="AT98" s="84" t="s">
        <v>36</v>
      </c>
      <c r="AU98" s="513"/>
      <c r="AV98" s="646"/>
      <c r="AW98" s="84"/>
      <c r="AX98" s="84"/>
      <c r="AY98" s="84"/>
      <c r="AZ98" s="84"/>
      <c r="BA98" s="84"/>
      <c r="BB98" s="515"/>
      <c r="BC98" s="400" t="s">
        <v>220</v>
      </c>
      <c r="BD98" s="84" t="s">
        <v>36</v>
      </c>
    </row>
    <row r="99" spans="1:56" x14ac:dyDescent="0.25">
      <c r="A99" s="102">
        <v>94</v>
      </c>
      <c r="B99" s="524">
        <f>'APH KIC KIA PC'!D98</f>
        <v>0</v>
      </c>
      <c r="C99" s="524" t="str">
        <f>'APH KIC KIA PC'!I98</f>
        <v>Välj…</v>
      </c>
      <c r="D99" s="525" t="str">
        <f>IF('1. Artikeldata Grund'!$E98="","",'1. Artikeldata Grund'!$E98)</f>
        <v/>
      </c>
      <c r="E99" s="526" t="str">
        <f>IF('1. Artikeldata Grund'!D98="","",'1. Artikeldata Grund'!D98)</f>
        <v/>
      </c>
      <c r="F99" s="528" t="str">
        <f>'2. Artikeldata Utökad'!H98</f>
        <v xml:space="preserve">  Välj…</v>
      </c>
      <c r="G99" s="527" t="str" cm="1">
        <f t="array" ref="G99">_xlfn.IFS('2. Artikeldata Utökad'!J98="2  KRAV","KRAV",'2. Artikeldata Utökad'!J98="3  Astma- och Allergiförbundet","Astmaochallergiforbundet",'2. Artikeldata Utökad'!J98="4  Svanen","Svanen",'2. Artikeldata Utökad'!J98="5  GOTS","GOTS",'2. Artikeldata Utökad'!J98="6  Ekologiskt Jordbruk EU Ekologisk","Ekologisktjordbruk",'2. Artikeldata Utökad'!J98="7  ECO CERT Cosmos Organic","Ecocertcosmosorganic",'2. Artikeldata Utökad'!J98="8  Bra miljöval","Bramiljoval",'2. Artikeldata Utökad'!J98="9  Fairtrade","fairtrade",'2. Artikeldata Utökad'!J98="10 Natrue Organic","Natrueorganic",'2. Artikeldata Utökad'!J98="11 UTZ Certified","UTZ",'2. Artikeldata Utökad'!J98="15 Asthma Allergy Nordic","Asthmaallergynordic",'2. Artikeldata Utökad'!J98="16 FSC","FSC",'2. Artikeldata Utökad'!J98="17 Välvald (endast vid OTC)","choosewithheart",'2. Artikeldata Utökad'!J98="18 Rainforest Alliance","Rainforestalliance",'2. Artikeldata Utökad'!J98="19 Vegan Society","Vegansociety",'2. Artikeldata Utökad'!J98="20 Certified Vegan","Certifiedvegan",'2. Artikeldata Utökad'!J98="21 I'm Vegan","Imvegan",'2. Artikeldata Utökad'!J98="22 EU Ecolabel","EUEcolabel",'2. Artikeldata Utökad'!J98="23 Soil Association Cosmos Organic","Soilassociation",'2. Artikeldata Utökad'!J98="  Välj…","",'2. Artikeldata Utökad'!J98="0  Ingen symbol","",'2. Artikeldata Utökad'!J98="24 Cosmetique Bio Cosmos Organic","Cosmetiquebio",'2. Artikeldata Utökad'!J98="25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H99" s="527" t="str" cm="1">
        <f t="array" ref="H99">_xlfn.IFS('2. Artikeldata Utökad'!K98="2  KRAV","KRAV",'2. Artikeldata Utökad'!K98="3  Astma- och Allergiförbundet","Astmaochallergiforbundet",'2. Artikeldata Utökad'!K98="4  Svanen","Svanen",'2. Artikeldata Utökad'!K98="5  GOTS","GOTS",'2. Artikeldata Utökad'!K98="6  Ekologiskt Jordbruk EU Ekologisk","Ekologisktjordbruk",'2. Artikeldata Utökad'!K98="7  ECO CERT Cosmos Organic","Ecocertcosmosorganic",'2. Artikeldata Utökad'!K98="8  Bra miljöval","Bramiljoval",'2. Artikeldata Utökad'!K98="9  Fairtrade","fairtrade",'2. Artikeldata Utökad'!K98="10 Natrue Organic","Natrueorganic",'2. Artikeldata Utökad'!K98="11 UTZ Certified","UTZ",'2. Artikeldata Utökad'!K98="15 Asthma Allergy Nordic","Asthmaallergynordic",'2. Artikeldata Utökad'!K98="16 FSC","FSC",'2. Artikeldata Utökad'!K98="17 Välvald (endast vid OTC)","choosewithheart",'2. Artikeldata Utökad'!K98="18 Rainforest Alliance","Rainforestalliance",'2. Artikeldata Utökad'!K98="19 Vegan Society","Vegansociety",'2. Artikeldata Utökad'!K98="20 Certified Vegan","Certifiedvegan",'2. Artikeldata Utökad'!K98="21 I'm Vegan","Imvegan",'2. Artikeldata Utökad'!K98="22 EU Ecolabel","EUEcolabel",'2. Artikeldata Utökad'!K98="23 Soil Association Cosmos Organic","Soilassociation",'2. Artikeldata Utökad'!K98="  Välj…","",'2. Artikeldata Utökad'!K98="0  Ingen symbol","",'2. Artikeldata Utökad'!K98="24 Cosmetique Bio Cosmos Organic","Cosmetiquebio",'2. Artikeldata Utökad'!K98="25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I99" s="527" t="str" cm="1">
        <f t="array" ref="I99">_xlfn.IFS('2. Artikeldata Utökad'!L98="2  KRAV","KRAV",'2. Artikeldata Utökad'!L98="3  Astma- och Allergiförbundet","Astmaochallergiforbundet",'2. Artikeldata Utökad'!L98="4  Svanen","Svanen",'2. Artikeldata Utökad'!L98="5  GOTS","GOTS",'2. Artikeldata Utökad'!L98="6  Ekologiskt Jordbruk EU Ekologisk","Ekologisktjordbruk",'2. Artikeldata Utökad'!L98="7  ECO CERT Cosmos Organic","Ecocertcosmosorganic",'2. Artikeldata Utökad'!L98="8  Bra miljöval","Bramiljoval",'2. Artikeldata Utökad'!L98="9  Fairtrade","fairtrade",'2. Artikeldata Utökad'!L98="10 Natrue Organic","Natrueorganic",'2. Artikeldata Utökad'!L98="11 UTZ Certified","UTZ",'2. Artikeldata Utökad'!L98="15 Asthma Allergy Nordic","Asthmaallergynordic",'2. Artikeldata Utökad'!L98="16 FSC","FSC",'2. Artikeldata Utökad'!L98="17 Välvald (endast vid OTC)","choosewithheart",'2. Artikeldata Utökad'!L98="18 Rainforest Alliance","Rainforestalliance",'2. Artikeldata Utökad'!L98="19 Vegan Society","Vegansociety",'2. Artikeldata Utökad'!L98="20 Certified Vegan","Certifiedvegan",'2. Artikeldata Utökad'!L98="21 I'm Vegan","Imvegan",'2. Artikeldata Utökad'!L98="22 EU Ecolabel","EUEcolabel",'2. Artikeldata Utökad'!L98="23 Soil Association Cosmos Organic","Soilassociation",'2. Artikeldata Utökad'!L98="  Välj…","",'2. Artikeldata Utökad'!L98="0  Ingen symbol","",'2. Artikeldata Utökad'!L98="24 Cosmetique Bio Cosmos Organic","Cosmetiquebio",'2. Artikeldata Utökad'!L98="25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J99" s="527" t="str" cm="1">
        <f t="array" ref="J99">IFERROR(SUBSTITUTE(_xlfn.ARRAYTOTEXT(_xlfn._xlws.FILTER(G99:I99,G99:I99&lt;&gt;""))," ",""),"")</f>
        <v/>
      </c>
      <c r="K99" s="527" t="str">
        <f>IF('2. Artikeldata Utökad'!M98="Ja","Nordisk","")</f>
        <v/>
      </c>
      <c r="L99" s="527" t="str">
        <f>IF('2. Artikeldata Utökad'!N98="Ja","Miljoforpackad","")</f>
        <v/>
      </c>
      <c r="M99" s="527" t="str">
        <f t="shared" si="7"/>
        <v/>
      </c>
      <c r="N99" s="527" t="str">
        <f t="shared" si="6"/>
        <v/>
      </c>
      <c r="O99" s="527" t="str">
        <f t="shared" si="8"/>
        <v/>
      </c>
      <c r="P99" s="527" t="str">
        <f t="shared" si="9"/>
        <v/>
      </c>
      <c r="Q99" s="527" t="str">
        <f t="shared" si="10"/>
        <v/>
      </c>
      <c r="R99" s="527" t="str" cm="1">
        <f t="array" ref="R99">IFERROR(SUBSTITUTE(_xlfn.ARRAYTOTEXT(_xlfn._xlws.FILTER(K99:Q99,K99:Q99&lt;&gt;""))," ",""),"")</f>
        <v/>
      </c>
      <c r="S99" s="371"/>
      <c r="T99" s="83"/>
      <c r="U99" s="371" t="s">
        <v>35</v>
      </c>
      <c r="V99" s="372"/>
      <c r="W99" s="372"/>
      <c r="X99" s="372"/>
      <c r="Y99" s="372"/>
      <c r="Z99" s="372"/>
      <c r="AA99" s="372"/>
      <c r="AB99" s="372"/>
      <c r="AC99" s="372"/>
      <c r="AD99" s="372"/>
      <c r="AE99" s="372"/>
      <c r="AF99" s="372"/>
      <c r="AG99" s="372"/>
      <c r="AH99" s="371"/>
      <c r="AI99" s="372"/>
      <c r="AJ99" s="372"/>
      <c r="AK99" s="372" t="s">
        <v>36</v>
      </c>
      <c r="AL99" s="372"/>
      <c r="AM99" s="372"/>
      <c r="AN99" s="372"/>
      <c r="AO99" s="372"/>
      <c r="AP99" s="372"/>
      <c r="AQ99" s="511"/>
      <c r="AR99" s="399" t="s">
        <v>220</v>
      </c>
      <c r="AS99" s="84" t="s">
        <v>36</v>
      </c>
      <c r="AT99" s="84" t="s">
        <v>36</v>
      </c>
      <c r="AU99" s="513"/>
      <c r="AV99" s="646"/>
      <c r="AW99" s="84"/>
      <c r="AX99" s="84"/>
      <c r="AY99" s="84"/>
      <c r="AZ99" s="84"/>
      <c r="BA99" s="84"/>
      <c r="BB99" s="515"/>
      <c r="BC99" s="400" t="s">
        <v>220</v>
      </c>
      <c r="BD99" s="84" t="s">
        <v>36</v>
      </c>
    </row>
    <row r="100" spans="1:56" x14ac:dyDescent="0.25">
      <c r="A100" s="102">
        <v>95</v>
      </c>
      <c r="B100" s="524">
        <f>'APH KIC KIA PC'!D99</f>
        <v>0</v>
      </c>
      <c r="C100" s="524" t="str">
        <f>'APH KIC KIA PC'!I99</f>
        <v>Välj…</v>
      </c>
      <c r="D100" s="525" t="str">
        <f>IF('1. Artikeldata Grund'!$E99="","",'1. Artikeldata Grund'!$E99)</f>
        <v/>
      </c>
      <c r="E100" s="526" t="str">
        <f>IF('1. Artikeldata Grund'!D99="","",'1. Artikeldata Grund'!D99)</f>
        <v/>
      </c>
      <c r="F100" s="528" t="str">
        <f>'2. Artikeldata Utökad'!H99</f>
        <v xml:space="preserve">  Välj…</v>
      </c>
      <c r="G100" s="527" t="str" cm="1">
        <f t="array" ref="G100">_xlfn.IFS('2. Artikeldata Utökad'!J99="2  KRAV","KRAV",'2. Artikeldata Utökad'!J99="3  Astma- och Allergiförbundet","Astmaochallergiforbundet",'2. Artikeldata Utökad'!J99="4  Svanen","Svanen",'2. Artikeldata Utökad'!J99="5  GOTS","GOTS",'2. Artikeldata Utökad'!J99="6  Ekologiskt Jordbruk EU Ekologisk","Ekologisktjordbruk",'2. Artikeldata Utökad'!J99="7  ECO CERT Cosmos Organic","Ecocertcosmosorganic",'2. Artikeldata Utökad'!J99="8  Bra miljöval","Bramiljoval",'2. Artikeldata Utökad'!J99="9  Fairtrade","fairtrade",'2. Artikeldata Utökad'!J99="10 Natrue Organic","Natrueorganic",'2. Artikeldata Utökad'!J99="11 UTZ Certified","UTZ",'2. Artikeldata Utökad'!J99="15 Asthma Allergy Nordic","Asthmaallergynordic",'2. Artikeldata Utökad'!J99="16 FSC","FSC",'2. Artikeldata Utökad'!J99="17 Välvald (endast vid OTC)","choosewithheart",'2. Artikeldata Utökad'!J99="18 Rainforest Alliance","Rainforestalliance",'2. Artikeldata Utökad'!J99="19 Vegan Society","Vegansociety",'2. Artikeldata Utökad'!J99="20 Certified Vegan","Certifiedvegan",'2. Artikeldata Utökad'!J99="21 I'm Vegan","Imvegan",'2. Artikeldata Utökad'!J99="22 EU Ecolabel","EUEcolabel",'2. Artikeldata Utökad'!J99="23 Soil Association Cosmos Organic","Soilassociation",'2. Artikeldata Utökad'!J99="  Välj…","",'2. Artikeldata Utökad'!J99="0  Ingen symbol","",'2. Artikeldata Utökad'!J99="24 Cosmetique Bio Cosmos Organic","Cosmetiquebio",'2. Artikeldata Utökad'!J99="25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H100" s="527" t="str" cm="1">
        <f t="array" ref="H100">_xlfn.IFS('2. Artikeldata Utökad'!K99="2  KRAV","KRAV",'2. Artikeldata Utökad'!K99="3  Astma- och Allergiförbundet","Astmaochallergiforbundet",'2. Artikeldata Utökad'!K99="4  Svanen","Svanen",'2. Artikeldata Utökad'!K99="5  GOTS","GOTS",'2. Artikeldata Utökad'!K99="6  Ekologiskt Jordbruk EU Ekologisk","Ekologisktjordbruk",'2. Artikeldata Utökad'!K99="7  ECO CERT Cosmos Organic","Ecocertcosmosorganic",'2. Artikeldata Utökad'!K99="8  Bra miljöval","Bramiljoval",'2. Artikeldata Utökad'!K99="9  Fairtrade","fairtrade",'2. Artikeldata Utökad'!K99="10 Natrue Organic","Natrueorganic",'2. Artikeldata Utökad'!K99="11 UTZ Certified","UTZ",'2. Artikeldata Utökad'!K99="15 Asthma Allergy Nordic","Asthmaallergynordic",'2. Artikeldata Utökad'!K99="16 FSC","FSC",'2. Artikeldata Utökad'!K99="17 Välvald (endast vid OTC)","choosewithheart",'2. Artikeldata Utökad'!K99="18 Rainforest Alliance","Rainforestalliance",'2. Artikeldata Utökad'!K99="19 Vegan Society","Vegansociety",'2. Artikeldata Utökad'!K99="20 Certified Vegan","Certifiedvegan",'2. Artikeldata Utökad'!K99="21 I'm Vegan","Imvegan",'2. Artikeldata Utökad'!K99="22 EU Ecolabel","EUEcolabel",'2. Artikeldata Utökad'!K99="23 Soil Association Cosmos Organic","Soilassociation",'2. Artikeldata Utökad'!K99="  Välj…","",'2. Artikeldata Utökad'!K99="0  Ingen symbol","",'2. Artikeldata Utökad'!K99="24 Cosmetique Bio Cosmos Organic","Cosmetiquebio",'2. Artikeldata Utökad'!K99="25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I100" s="527" t="str" cm="1">
        <f t="array" ref="I100">_xlfn.IFS('2. Artikeldata Utökad'!L99="2  KRAV","KRAV",'2. Artikeldata Utökad'!L99="3  Astma- och Allergiförbundet","Astmaochallergiforbundet",'2. Artikeldata Utökad'!L99="4  Svanen","Svanen",'2. Artikeldata Utökad'!L99="5  GOTS","GOTS",'2. Artikeldata Utökad'!L99="6  Ekologiskt Jordbruk EU Ekologisk","Ekologisktjordbruk",'2. Artikeldata Utökad'!L99="7  ECO CERT Cosmos Organic","Ecocertcosmosorganic",'2. Artikeldata Utökad'!L99="8  Bra miljöval","Bramiljoval",'2. Artikeldata Utökad'!L99="9  Fairtrade","fairtrade",'2. Artikeldata Utökad'!L99="10 Natrue Organic","Natrueorganic",'2. Artikeldata Utökad'!L99="11 UTZ Certified","UTZ",'2. Artikeldata Utökad'!L99="15 Asthma Allergy Nordic","Asthmaallergynordic",'2. Artikeldata Utökad'!L99="16 FSC","FSC",'2. Artikeldata Utökad'!L99="17 Välvald (endast vid OTC)","choosewithheart",'2. Artikeldata Utökad'!L99="18 Rainforest Alliance","Rainforestalliance",'2. Artikeldata Utökad'!L99="19 Vegan Society","Vegansociety",'2. Artikeldata Utökad'!L99="20 Certified Vegan","Certifiedvegan",'2. Artikeldata Utökad'!L99="21 I'm Vegan","Imvegan",'2. Artikeldata Utökad'!L99="22 EU Ecolabel","EUEcolabel",'2. Artikeldata Utökad'!L99="23 Soil Association Cosmos Organic","Soilassociation",'2. Artikeldata Utökad'!L99="  Välj…","",'2. Artikeldata Utökad'!L99="0  Ingen symbol","",'2. Artikeldata Utökad'!L99="24 Cosmetique Bio Cosmos Organic","Cosmetiquebio",'2. Artikeldata Utökad'!L99="25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J100" s="527" t="str" cm="1">
        <f t="array" ref="J100">IFERROR(SUBSTITUTE(_xlfn.ARRAYTOTEXT(_xlfn._xlws.FILTER(G100:I100,G100:I100&lt;&gt;""))," ",""),"")</f>
        <v/>
      </c>
      <c r="K100" s="527" t="str">
        <f>IF('2. Artikeldata Utökad'!M99="Ja","Nordisk","")</f>
        <v/>
      </c>
      <c r="L100" s="527" t="str">
        <f>IF('2. Artikeldata Utökad'!N99="Ja","Miljoforpackad","")</f>
        <v/>
      </c>
      <c r="M100" s="527" t="str">
        <f t="shared" si="7"/>
        <v/>
      </c>
      <c r="N100" s="527" t="str">
        <f t="shared" si="6"/>
        <v/>
      </c>
      <c r="O100" s="527" t="str">
        <f t="shared" si="8"/>
        <v/>
      </c>
      <c r="P100" s="527" t="str">
        <f t="shared" si="9"/>
        <v/>
      </c>
      <c r="Q100" s="527" t="str">
        <f t="shared" si="10"/>
        <v/>
      </c>
      <c r="R100" s="527" t="str" cm="1">
        <f t="array" ref="R100">IFERROR(SUBSTITUTE(_xlfn.ARRAYTOTEXT(_xlfn._xlws.FILTER(K100:Q100,K100:Q100&lt;&gt;""))," ",""),"")</f>
        <v/>
      </c>
      <c r="S100" s="371"/>
      <c r="T100" s="83"/>
      <c r="U100" s="371" t="s">
        <v>35</v>
      </c>
      <c r="V100" s="372"/>
      <c r="W100" s="372"/>
      <c r="X100" s="372"/>
      <c r="Y100" s="372"/>
      <c r="Z100" s="372"/>
      <c r="AA100" s="372"/>
      <c r="AB100" s="372"/>
      <c r="AC100" s="372"/>
      <c r="AD100" s="372"/>
      <c r="AE100" s="372"/>
      <c r="AF100" s="372"/>
      <c r="AG100" s="372"/>
      <c r="AH100" s="371"/>
      <c r="AI100" s="372"/>
      <c r="AJ100" s="372"/>
      <c r="AK100" s="372" t="s">
        <v>36</v>
      </c>
      <c r="AL100" s="372"/>
      <c r="AM100" s="372"/>
      <c r="AN100" s="372"/>
      <c r="AO100" s="372"/>
      <c r="AP100" s="372"/>
      <c r="AQ100" s="511"/>
      <c r="AR100" s="399" t="s">
        <v>220</v>
      </c>
      <c r="AS100" s="84" t="s">
        <v>36</v>
      </c>
      <c r="AT100" s="84" t="s">
        <v>36</v>
      </c>
      <c r="AU100" s="513"/>
      <c r="AV100" s="646"/>
      <c r="AW100" s="84"/>
      <c r="AX100" s="84"/>
      <c r="AY100" s="84"/>
      <c r="AZ100" s="84"/>
      <c r="BA100" s="84"/>
      <c r="BB100" s="515"/>
      <c r="BC100" s="400" t="s">
        <v>220</v>
      </c>
      <c r="BD100" s="84" t="s">
        <v>36</v>
      </c>
    </row>
    <row r="101" spans="1:56" x14ac:dyDescent="0.25">
      <c r="A101" s="102">
        <v>96</v>
      </c>
      <c r="B101" s="524">
        <f>'APH KIC KIA PC'!D100</f>
        <v>0</v>
      </c>
      <c r="C101" s="524" t="str">
        <f>'APH KIC KIA PC'!I100</f>
        <v>Välj…</v>
      </c>
      <c r="D101" s="525" t="str">
        <f>IF('1. Artikeldata Grund'!$E100="","",'1. Artikeldata Grund'!$E100)</f>
        <v/>
      </c>
      <c r="E101" s="526" t="str">
        <f>IF('1. Artikeldata Grund'!D100="","",'1. Artikeldata Grund'!D100)</f>
        <v/>
      </c>
      <c r="F101" s="528" t="str">
        <f>'2. Artikeldata Utökad'!H100</f>
        <v xml:space="preserve">  Välj…</v>
      </c>
      <c r="G101" s="527" t="str" cm="1">
        <f t="array" ref="G101">_xlfn.IFS('2. Artikeldata Utökad'!J100="2  KRAV","KRAV",'2. Artikeldata Utökad'!J100="3  Astma- och Allergiförbundet","Astmaochallergiforbundet",'2. Artikeldata Utökad'!J100="4  Svanen","Svanen",'2. Artikeldata Utökad'!J100="5  GOTS","GOTS",'2. Artikeldata Utökad'!J100="6  Ekologiskt Jordbruk EU Ekologisk","Ekologisktjordbruk",'2. Artikeldata Utökad'!J100="7  ECO CERT Cosmos Organic","Ecocertcosmosorganic",'2. Artikeldata Utökad'!J100="8  Bra miljöval","Bramiljoval",'2. Artikeldata Utökad'!J100="9  Fairtrade","fairtrade",'2. Artikeldata Utökad'!J100="10 Natrue Organic","Natrueorganic",'2. Artikeldata Utökad'!J100="11 UTZ Certified","UTZ",'2. Artikeldata Utökad'!J100="15 Asthma Allergy Nordic","Asthmaallergynordic",'2. Artikeldata Utökad'!J100="16 FSC","FSC",'2. Artikeldata Utökad'!J100="17 Välvald (endast vid OTC)","choosewithheart",'2. Artikeldata Utökad'!J100="18 Rainforest Alliance","Rainforestalliance",'2. Artikeldata Utökad'!J100="19 Vegan Society","Vegansociety",'2. Artikeldata Utökad'!J100="20 Certified Vegan","Certifiedvegan",'2. Artikeldata Utökad'!J100="21 I'm Vegan","Imvegan",'2. Artikeldata Utökad'!J100="22 EU Ecolabel","EUEcolabel",'2. Artikeldata Utökad'!J100="23 Soil Association Cosmos Organic","Soilassociation",'2. Artikeldata Utökad'!J100="  Välj…","",'2. Artikeldata Utökad'!J100="0  Ingen symbol","",'2. Artikeldata Utökad'!J100="24 Cosmetique Bio Cosmos Organic","Cosmetiquebio",'2. Artikeldata Utökad'!J100="25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H101" s="527" t="str" cm="1">
        <f t="array" ref="H101">_xlfn.IFS('2. Artikeldata Utökad'!K100="2  KRAV","KRAV",'2. Artikeldata Utökad'!K100="3  Astma- och Allergiförbundet","Astmaochallergiforbundet",'2. Artikeldata Utökad'!K100="4  Svanen","Svanen",'2. Artikeldata Utökad'!K100="5  GOTS","GOTS",'2. Artikeldata Utökad'!K100="6  Ekologiskt Jordbruk EU Ekologisk","Ekologisktjordbruk",'2. Artikeldata Utökad'!K100="7  ECO CERT Cosmos Organic","Ecocertcosmosorganic",'2. Artikeldata Utökad'!K100="8  Bra miljöval","Bramiljoval",'2. Artikeldata Utökad'!K100="9  Fairtrade","fairtrade",'2. Artikeldata Utökad'!K100="10 Natrue Organic","Natrueorganic",'2. Artikeldata Utökad'!K100="11 UTZ Certified","UTZ",'2. Artikeldata Utökad'!K100="15 Asthma Allergy Nordic","Asthmaallergynordic",'2. Artikeldata Utökad'!K100="16 FSC","FSC",'2. Artikeldata Utökad'!K100="17 Välvald (endast vid OTC)","choosewithheart",'2. Artikeldata Utökad'!K100="18 Rainforest Alliance","Rainforestalliance",'2. Artikeldata Utökad'!K100="19 Vegan Society","Vegansociety",'2. Artikeldata Utökad'!K100="20 Certified Vegan","Certifiedvegan",'2. Artikeldata Utökad'!K100="21 I'm Vegan","Imvegan",'2. Artikeldata Utökad'!K100="22 EU Ecolabel","EUEcolabel",'2. Artikeldata Utökad'!K100="23 Soil Association Cosmos Organic","Soilassociation",'2. Artikeldata Utökad'!K100="  Välj…","",'2. Artikeldata Utökad'!K100="0  Ingen symbol","",'2. Artikeldata Utökad'!K100="24 Cosmetique Bio Cosmos Organic","Cosmetiquebio",'2. Artikeldata Utökad'!K100="25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I101" s="527" t="str" cm="1">
        <f t="array" ref="I101">_xlfn.IFS('2. Artikeldata Utökad'!L100="2  KRAV","KRAV",'2. Artikeldata Utökad'!L100="3  Astma- och Allergiförbundet","Astmaochallergiforbundet",'2. Artikeldata Utökad'!L100="4  Svanen","Svanen",'2. Artikeldata Utökad'!L100="5  GOTS","GOTS",'2. Artikeldata Utökad'!L100="6  Ekologiskt Jordbruk EU Ekologisk","Ekologisktjordbruk",'2. Artikeldata Utökad'!L100="7  ECO CERT Cosmos Organic","Ecocertcosmosorganic",'2. Artikeldata Utökad'!L100="8  Bra miljöval","Bramiljoval",'2. Artikeldata Utökad'!L100="9  Fairtrade","fairtrade",'2. Artikeldata Utökad'!L100="10 Natrue Organic","Natrueorganic",'2. Artikeldata Utökad'!L100="11 UTZ Certified","UTZ",'2. Artikeldata Utökad'!L100="15 Asthma Allergy Nordic","Asthmaallergynordic",'2. Artikeldata Utökad'!L100="16 FSC","FSC",'2. Artikeldata Utökad'!L100="17 Välvald (endast vid OTC)","choosewithheart",'2. Artikeldata Utökad'!L100="18 Rainforest Alliance","Rainforestalliance",'2. Artikeldata Utökad'!L100="19 Vegan Society","Vegansociety",'2. Artikeldata Utökad'!L100="20 Certified Vegan","Certifiedvegan",'2. Artikeldata Utökad'!L100="21 I'm Vegan","Imvegan",'2. Artikeldata Utökad'!L100="22 EU Ecolabel","EUEcolabel",'2. Artikeldata Utökad'!L100="23 Soil Association Cosmos Organic","Soilassociation",'2. Artikeldata Utökad'!L100="  Välj…","",'2. Artikeldata Utökad'!L100="0  Ingen symbol","",'2. Artikeldata Utökad'!L100="24 Cosmetique Bio Cosmos Organic","Cosmetiquebio",'2. Artikeldata Utökad'!L100="25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J101" s="527" t="str" cm="1">
        <f t="array" ref="J101">IFERROR(SUBSTITUTE(_xlfn.ARRAYTOTEXT(_xlfn._xlws.FILTER(G101:I101,G101:I101&lt;&gt;""))," ",""),"")</f>
        <v/>
      </c>
      <c r="K101" s="527" t="str">
        <f>IF('2. Artikeldata Utökad'!M100="Ja","Nordisk","")</f>
        <v/>
      </c>
      <c r="L101" s="527" t="str">
        <f>IF('2. Artikeldata Utökad'!N100="Ja","Miljoforpackad","")</f>
        <v/>
      </c>
      <c r="M101" s="527" t="str">
        <f t="shared" si="7"/>
        <v/>
      </c>
      <c r="N101" s="527" t="str">
        <f t="shared" si="6"/>
        <v/>
      </c>
      <c r="O101" s="527" t="str">
        <f t="shared" si="8"/>
        <v/>
      </c>
      <c r="P101" s="527" t="str">
        <f t="shared" si="9"/>
        <v/>
      </c>
      <c r="Q101" s="527" t="str">
        <f t="shared" si="10"/>
        <v/>
      </c>
      <c r="R101" s="527" t="str" cm="1">
        <f t="array" ref="R101">IFERROR(SUBSTITUTE(_xlfn.ARRAYTOTEXT(_xlfn._xlws.FILTER(K101:Q101,K101:Q101&lt;&gt;""))," ",""),"")</f>
        <v/>
      </c>
      <c r="S101" s="371"/>
      <c r="T101" s="83"/>
      <c r="U101" s="371" t="s">
        <v>35</v>
      </c>
      <c r="V101" s="372"/>
      <c r="W101" s="372"/>
      <c r="X101" s="372"/>
      <c r="Y101" s="372"/>
      <c r="Z101" s="372"/>
      <c r="AA101" s="372"/>
      <c r="AB101" s="372"/>
      <c r="AC101" s="372"/>
      <c r="AD101" s="372"/>
      <c r="AE101" s="372"/>
      <c r="AF101" s="372"/>
      <c r="AG101" s="372"/>
      <c r="AH101" s="371"/>
      <c r="AI101" s="372"/>
      <c r="AJ101" s="372"/>
      <c r="AK101" s="372" t="s">
        <v>36</v>
      </c>
      <c r="AL101" s="372"/>
      <c r="AM101" s="372"/>
      <c r="AN101" s="372"/>
      <c r="AO101" s="372"/>
      <c r="AP101" s="372"/>
      <c r="AQ101" s="511"/>
      <c r="AR101" s="399" t="s">
        <v>220</v>
      </c>
      <c r="AS101" s="84" t="s">
        <v>36</v>
      </c>
      <c r="AT101" s="84" t="s">
        <v>36</v>
      </c>
      <c r="AU101" s="513"/>
      <c r="AV101" s="646"/>
      <c r="AW101" s="84"/>
      <c r="AX101" s="84"/>
      <c r="AY101" s="84"/>
      <c r="AZ101" s="84"/>
      <c r="BA101" s="84"/>
      <c r="BB101" s="515"/>
      <c r="BC101" s="400" t="s">
        <v>220</v>
      </c>
      <c r="BD101" s="84" t="s">
        <v>36</v>
      </c>
    </row>
    <row r="102" spans="1:56" x14ac:dyDescent="0.25">
      <c r="A102" s="102">
        <v>97</v>
      </c>
      <c r="B102" s="524">
        <f>'APH KIC KIA PC'!D101</f>
        <v>0</v>
      </c>
      <c r="C102" s="524" t="str">
        <f>'APH KIC KIA PC'!I101</f>
        <v>Välj…</v>
      </c>
      <c r="D102" s="525" t="str">
        <f>IF('1. Artikeldata Grund'!$E101="","",'1. Artikeldata Grund'!$E101)</f>
        <v/>
      </c>
      <c r="E102" s="526" t="str">
        <f>IF('1. Artikeldata Grund'!D101="","",'1. Artikeldata Grund'!D101)</f>
        <v/>
      </c>
      <c r="F102" s="528" t="str">
        <f>'2. Artikeldata Utökad'!H101</f>
        <v xml:space="preserve">  Välj…</v>
      </c>
      <c r="G102" s="527" t="str" cm="1">
        <f t="array" ref="G102">_xlfn.IFS('2. Artikeldata Utökad'!J101="2  KRAV","KRAV",'2. Artikeldata Utökad'!J101="3  Astma- och Allergiförbundet","Astmaochallergiforbundet",'2. Artikeldata Utökad'!J101="4  Svanen","Svanen",'2. Artikeldata Utökad'!J101="5  GOTS","GOTS",'2. Artikeldata Utökad'!J101="6  Ekologiskt Jordbruk EU Ekologisk","Ekologisktjordbruk",'2. Artikeldata Utökad'!J101="7  ECO CERT Cosmos Organic","Ecocertcosmosorganic",'2. Artikeldata Utökad'!J101="8  Bra miljöval","Bramiljoval",'2. Artikeldata Utökad'!J101="9  Fairtrade","fairtrade",'2. Artikeldata Utökad'!J101="10 Natrue Organic","Natrueorganic",'2. Artikeldata Utökad'!J101="11 UTZ Certified","UTZ",'2. Artikeldata Utökad'!J101="15 Asthma Allergy Nordic","Asthmaallergynordic",'2. Artikeldata Utökad'!J101="16 FSC","FSC",'2. Artikeldata Utökad'!J101="17 Välvald (endast vid OTC)","choosewithheart",'2. Artikeldata Utökad'!J101="18 Rainforest Alliance","Rainforestalliance",'2. Artikeldata Utökad'!J101="19 Vegan Society","Vegansociety",'2. Artikeldata Utökad'!J101="20 Certified Vegan","Certifiedvegan",'2. Artikeldata Utökad'!J101="21 I'm Vegan","Imvegan",'2. Artikeldata Utökad'!J101="22 EU Ecolabel","EUEcolabel",'2. Artikeldata Utökad'!J101="23 Soil Association Cosmos Organic","Soilassociation",'2. Artikeldata Utökad'!J101="  Välj…","",'2. Artikeldata Utökad'!J101="0  Ingen symbol","",'2. Artikeldata Utökad'!J101="24 Cosmetique Bio Cosmos Organic","Cosmetiquebio",'2. Artikeldata Utökad'!J101="25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H102" s="527" t="str" cm="1">
        <f t="array" ref="H102">_xlfn.IFS('2. Artikeldata Utökad'!K101="2  KRAV","KRAV",'2. Artikeldata Utökad'!K101="3  Astma- och Allergiförbundet","Astmaochallergiforbundet",'2. Artikeldata Utökad'!K101="4  Svanen","Svanen",'2. Artikeldata Utökad'!K101="5  GOTS","GOTS",'2. Artikeldata Utökad'!K101="6  Ekologiskt Jordbruk EU Ekologisk","Ekologisktjordbruk",'2. Artikeldata Utökad'!K101="7  ECO CERT Cosmos Organic","Ecocertcosmosorganic",'2. Artikeldata Utökad'!K101="8  Bra miljöval","Bramiljoval",'2. Artikeldata Utökad'!K101="9  Fairtrade","fairtrade",'2. Artikeldata Utökad'!K101="10 Natrue Organic","Natrueorganic",'2. Artikeldata Utökad'!K101="11 UTZ Certified","UTZ",'2. Artikeldata Utökad'!K101="15 Asthma Allergy Nordic","Asthmaallergynordic",'2. Artikeldata Utökad'!K101="16 FSC","FSC",'2. Artikeldata Utökad'!K101="17 Välvald (endast vid OTC)","choosewithheart",'2. Artikeldata Utökad'!K101="18 Rainforest Alliance","Rainforestalliance",'2. Artikeldata Utökad'!K101="19 Vegan Society","Vegansociety",'2. Artikeldata Utökad'!K101="20 Certified Vegan","Certifiedvegan",'2. Artikeldata Utökad'!K101="21 I'm Vegan","Imvegan",'2. Artikeldata Utökad'!K101="22 EU Ecolabel","EUEcolabel",'2. Artikeldata Utökad'!K101="23 Soil Association Cosmos Organic","Soilassociation",'2. Artikeldata Utökad'!K101="  Välj…","",'2. Artikeldata Utökad'!K101="0  Ingen symbol","",'2. Artikeldata Utökad'!K101="24 Cosmetique Bio Cosmos Organic","Cosmetiquebio",'2. Artikeldata Utökad'!K101="25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I102" s="527" t="str" cm="1">
        <f t="array" ref="I102">_xlfn.IFS('2. Artikeldata Utökad'!L101="2  KRAV","KRAV",'2. Artikeldata Utökad'!L101="3  Astma- och Allergiförbundet","Astmaochallergiforbundet",'2. Artikeldata Utökad'!L101="4  Svanen","Svanen",'2. Artikeldata Utökad'!L101="5  GOTS","GOTS",'2. Artikeldata Utökad'!L101="6  Ekologiskt Jordbruk EU Ekologisk","Ekologisktjordbruk",'2. Artikeldata Utökad'!L101="7  ECO CERT Cosmos Organic","Ecocertcosmosorganic",'2. Artikeldata Utökad'!L101="8  Bra miljöval","Bramiljoval",'2. Artikeldata Utökad'!L101="9  Fairtrade","fairtrade",'2. Artikeldata Utökad'!L101="10 Natrue Organic","Natrueorganic",'2. Artikeldata Utökad'!L101="11 UTZ Certified","UTZ",'2. Artikeldata Utökad'!L101="15 Asthma Allergy Nordic","Asthmaallergynordic",'2. Artikeldata Utökad'!L101="16 FSC","FSC",'2. Artikeldata Utökad'!L101="17 Välvald (endast vid OTC)","choosewithheart",'2. Artikeldata Utökad'!L101="18 Rainforest Alliance","Rainforestalliance",'2. Artikeldata Utökad'!L101="19 Vegan Society","Vegansociety",'2. Artikeldata Utökad'!L101="20 Certified Vegan","Certifiedvegan",'2. Artikeldata Utökad'!L101="21 I'm Vegan","Imvegan",'2. Artikeldata Utökad'!L101="22 EU Ecolabel","EUEcolabel",'2. Artikeldata Utökad'!L101="23 Soil Association Cosmos Organic","Soilassociation",'2. Artikeldata Utökad'!L101="  Välj…","",'2. Artikeldata Utökad'!L101="0  Ingen symbol","",'2. Artikeldata Utökad'!L101="24 Cosmetique Bio Cosmos Organic","Cosmetiquebio",'2. Artikeldata Utökad'!L101="25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J102" s="527" t="str" cm="1">
        <f t="array" ref="J102">IFERROR(SUBSTITUTE(_xlfn.ARRAYTOTEXT(_xlfn._xlws.FILTER(G102:I102,G102:I102&lt;&gt;""))," ",""),"")</f>
        <v/>
      </c>
      <c r="K102" s="527" t="str">
        <f>IF('2. Artikeldata Utökad'!M101="Ja","Nordisk","")</f>
        <v/>
      </c>
      <c r="L102" s="527" t="str">
        <f>IF('2. Artikeldata Utökad'!N101="Ja","Miljoforpackad","")</f>
        <v/>
      </c>
      <c r="M102" s="527" t="str">
        <f t="shared" si="7"/>
        <v/>
      </c>
      <c r="N102" s="527" t="str">
        <f t="shared" ref="N102:N133" si="11">IF(OR(G102="Vegansociety",G102="Imvegan",G102="Certifiedvegan",H102="Vegansociety",H102="Imvegan",H102="Certifiedvegan",I102="Vegansociety",I102="Imvegan",I102="Certifiedvegan",AK102="Vegansk"),"Vegansk","")</f>
        <v/>
      </c>
      <c r="O102" s="527" t="str">
        <f t="shared" si="8"/>
        <v/>
      </c>
      <c r="P102" s="527" t="str">
        <f t="shared" si="9"/>
        <v/>
      </c>
      <c r="Q102" s="527" t="str">
        <f t="shared" si="10"/>
        <v/>
      </c>
      <c r="R102" s="527" t="str" cm="1">
        <f t="array" ref="R102">IFERROR(SUBSTITUTE(_xlfn.ARRAYTOTEXT(_xlfn._xlws.FILTER(K102:Q102,K102:Q102&lt;&gt;""))," ",""),"")</f>
        <v/>
      </c>
      <c r="S102" s="371"/>
      <c r="T102" s="83"/>
      <c r="U102" s="371" t="s">
        <v>35</v>
      </c>
      <c r="V102" s="372"/>
      <c r="W102" s="372"/>
      <c r="X102" s="372"/>
      <c r="Y102" s="372"/>
      <c r="Z102" s="372"/>
      <c r="AA102" s="372"/>
      <c r="AB102" s="372"/>
      <c r="AC102" s="372"/>
      <c r="AD102" s="372"/>
      <c r="AE102" s="372"/>
      <c r="AF102" s="372"/>
      <c r="AG102" s="372"/>
      <c r="AH102" s="371"/>
      <c r="AI102" s="372"/>
      <c r="AJ102" s="372"/>
      <c r="AK102" s="372" t="s">
        <v>36</v>
      </c>
      <c r="AL102" s="372"/>
      <c r="AM102" s="372"/>
      <c r="AN102" s="372"/>
      <c r="AO102" s="372"/>
      <c r="AP102" s="372"/>
      <c r="AQ102" s="511"/>
      <c r="AR102" s="399" t="s">
        <v>220</v>
      </c>
      <c r="AS102" s="84" t="s">
        <v>36</v>
      </c>
      <c r="AT102" s="84" t="s">
        <v>36</v>
      </c>
      <c r="AU102" s="513"/>
      <c r="AV102" s="646"/>
      <c r="AW102" s="84"/>
      <c r="AX102" s="84"/>
      <c r="AY102" s="84"/>
      <c r="AZ102" s="84"/>
      <c r="BA102" s="84"/>
      <c r="BB102" s="515"/>
      <c r="BC102" s="400" t="s">
        <v>220</v>
      </c>
      <c r="BD102" s="84" t="s">
        <v>36</v>
      </c>
    </row>
    <row r="103" spans="1:56" x14ac:dyDescent="0.25">
      <c r="A103" s="102">
        <v>98</v>
      </c>
      <c r="B103" s="524">
        <f>'APH KIC KIA PC'!D102</f>
        <v>0</v>
      </c>
      <c r="C103" s="524" t="str">
        <f>'APH KIC KIA PC'!I102</f>
        <v>Välj…</v>
      </c>
      <c r="D103" s="525" t="str">
        <f>IF('1. Artikeldata Grund'!$E102="","",'1. Artikeldata Grund'!$E102)</f>
        <v/>
      </c>
      <c r="E103" s="526" t="str">
        <f>IF('1. Artikeldata Grund'!D102="","",'1. Artikeldata Grund'!D102)</f>
        <v/>
      </c>
      <c r="F103" s="528" t="str">
        <f>'2. Artikeldata Utökad'!H102</f>
        <v xml:space="preserve">  Välj…</v>
      </c>
      <c r="G103" s="527" t="str" cm="1">
        <f t="array" ref="G103">_xlfn.IFS('2. Artikeldata Utökad'!J102="2  KRAV","KRAV",'2. Artikeldata Utökad'!J102="3  Astma- och Allergiförbundet","Astmaochallergiforbundet",'2. Artikeldata Utökad'!J102="4  Svanen","Svanen",'2. Artikeldata Utökad'!J102="5  GOTS","GOTS",'2. Artikeldata Utökad'!J102="6  Ekologiskt Jordbruk EU Ekologisk","Ekologisktjordbruk",'2. Artikeldata Utökad'!J102="7  ECO CERT Cosmos Organic","Ecocertcosmosorganic",'2. Artikeldata Utökad'!J102="8  Bra miljöval","Bramiljoval",'2. Artikeldata Utökad'!J102="9  Fairtrade","fairtrade",'2. Artikeldata Utökad'!J102="10 Natrue Organic","Natrueorganic",'2. Artikeldata Utökad'!J102="11 UTZ Certified","UTZ",'2. Artikeldata Utökad'!J102="15 Asthma Allergy Nordic","Asthmaallergynordic",'2. Artikeldata Utökad'!J102="16 FSC","FSC",'2. Artikeldata Utökad'!J102="17 Välvald (endast vid OTC)","choosewithheart",'2. Artikeldata Utökad'!J102="18 Rainforest Alliance","Rainforestalliance",'2. Artikeldata Utökad'!J102="19 Vegan Society","Vegansociety",'2. Artikeldata Utökad'!J102="20 Certified Vegan","Certifiedvegan",'2. Artikeldata Utökad'!J102="21 I'm Vegan","Imvegan",'2. Artikeldata Utökad'!J102="22 EU Ecolabel","EUEcolabel",'2. Artikeldata Utökad'!J102="23 Soil Association Cosmos Organic","Soilassociation",'2. Artikeldata Utökad'!J102="  Välj…","",'2. Artikeldata Utökad'!J102="0  Ingen symbol","",'2. Artikeldata Utökad'!J102="24 Cosmetique Bio Cosmos Organic","Cosmetiquebio",'2. Artikeldata Utökad'!J102="25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H103" s="527" t="str" cm="1">
        <f t="array" ref="H103">_xlfn.IFS('2. Artikeldata Utökad'!K102="2  KRAV","KRAV",'2. Artikeldata Utökad'!K102="3  Astma- och Allergiförbundet","Astmaochallergiforbundet",'2. Artikeldata Utökad'!K102="4  Svanen","Svanen",'2. Artikeldata Utökad'!K102="5  GOTS","GOTS",'2. Artikeldata Utökad'!K102="6  Ekologiskt Jordbruk EU Ekologisk","Ekologisktjordbruk",'2. Artikeldata Utökad'!K102="7  ECO CERT Cosmos Organic","Ecocertcosmosorganic",'2. Artikeldata Utökad'!K102="8  Bra miljöval","Bramiljoval",'2. Artikeldata Utökad'!K102="9  Fairtrade","fairtrade",'2. Artikeldata Utökad'!K102="10 Natrue Organic","Natrueorganic",'2. Artikeldata Utökad'!K102="11 UTZ Certified","UTZ",'2. Artikeldata Utökad'!K102="15 Asthma Allergy Nordic","Asthmaallergynordic",'2. Artikeldata Utökad'!K102="16 FSC","FSC",'2. Artikeldata Utökad'!K102="17 Välvald (endast vid OTC)","choosewithheart",'2. Artikeldata Utökad'!K102="18 Rainforest Alliance","Rainforestalliance",'2. Artikeldata Utökad'!K102="19 Vegan Society","Vegansociety",'2. Artikeldata Utökad'!K102="20 Certified Vegan","Certifiedvegan",'2. Artikeldata Utökad'!K102="21 I'm Vegan","Imvegan",'2. Artikeldata Utökad'!K102="22 EU Ecolabel","EUEcolabel",'2. Artikeldata Utökad'!K102="23 Soil Association Cosmos Organic","Soilassociation",'2. Artikeldata Utökad'!K102="  Välj…","",'2. Artikeldata Utökad'!K102="0  Ingen symbol","",'2. Artikeldata Utökad'!K102="24 Cosmetique Bio Cosmos Organic","Cosmetiquebio",'2. Artikeldata Utökad'!K102="25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I103" s="527" t="str" cm="1">
        <f t="array" ref="I103">_xlfn.IFS('2. Artikeldata Utökad'!L102="2  KRAV","KRAV",'2. Artikeldata Utökad'!L102="3  Astma- och Allergiförbundet","Astmaochallergiforbundet",'2. Artikeldata Utökad'!L102="4  Svanen","Svanen",'2. Artikeldata Utökad'!L102="5  GOTS","GOTS",'2. Artikeldata Utökad'!L102="6  Ekologiskt Jordbruk EU Ekologisk","Ekologisktjordbruk",'2. Artikeldata Utökad'!L102="7  ECO CERT Cosmos Organic","Ecocertcosmosorganic",'2. Artikeldata Utökad'!L102="8  Bra miljöval","Bramiljoval",'2. Artikeldata Utökad'!L102="9  Fairtrade","fairtrade",'2. Artikeldata Utökad'!L102="10 Natrue Organic","Natrueorganic",'2. Artikeldata Utökad'!L102="11 UTZ Certified","UTZ",'2. Artikeldata Utökad'!L102="15 Asthma Allergy Nordic","Asthmaallergynordic",'2. Artikeldata Utökad'!L102="16 FSC","FSC",'2. Artikeldata Utökad'!L102="17 Välvald (endast vid OTC)","choosewithheart",'2. Artikeldata Utökad'!L102="18 Rainforest Alliance","Rainforestalliance",'2. Artikeldata Utökad'!L102="19 Vegan Society","Vegansociety",'2. Artikeldata Utökad'!L102="20 Certified Vegan","Certifiedvegan",'2. Artikeldata Utökad'!L102="21 I'm Vegan","Imvegan",'2. Artikeldata Utökad'!L102="22 EU Ecolabel","EUEcolabel",'2. Artikeldata Utökad'!L102="23 Soil Association Cosmos Organic","Soilassociation",'2. Artikeldata Utökad'!L102="  Välj…","",'2. Artikeldata Utökad'!L102="0  Ingen symbol","",'2. Artikeldata Utökad'!L102="24 Cosmetique Bio Cosmos Organic","Cosmetiquebio",'2. Artikeldata Utökad'!L102="25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J103" s="527" t="str" cm="1">
        <f t="array" ref="J103">IFERROR(SUBSTITUTE(_xlfn.ARRAYTOTEXT(_xlfn._xlws.FILTER(G103:I103,G103:I103&lt;&gt;""))," ",""),"")</f>
        <v/>
      </c>
      <c r="K103" s="527" t="str">
        <f>IF('2. Artikeldata Utökad'!M102="Ja","Nordisk","")</f>
        <v/>
      </c>
      <c r="L103" s="527" t="str">
        <f>IF('2. Artikeldata Utökad'!N102="Ja","Miljoforpackad","")</f>
        <v/>
      </c>
      <c r="M103" s="527" t="str">
        <f t="shared" si="7"/>
        <v/>
      </c>
      <c r="N103" s="527" t="str">
        <f t="shared" si="11"/>
        <v/>
      </c>
      <c r="O103" s="527" t="str">
        <f t="shared" si="8"/>
        <v/>
      </c>
      <c r="P103" s="527" t="str">
        <f t="shared" si="9"/>
        <v/>
      </c>
      <c r="Q103" s="527" t="str">
        <f t="shared" si="10"/>
        <v/>
      </c>
      <c r="R103" s="527" t="str" cm="1">
        <f t="array" ref="R103">IFERROR(SUBSTITUTE(_xlfn.ARRAYTOTEXT(_xlfn._xlws.FILTER(K103:Q103,K103:Q103&lt;&gt;""))," ",""),"")</f>
        <v/>
      </c>
      <c r="S103" s="371"/>
      <c r="T103" s="83"/>
      <c r="U103" s="371" t="s">
        <v>35</v>
      </c>
      <c r="V103" s="372"/>
      <c r="W103" s="372"/>
      <c r="X103" s="372"/>
      <c r="Y103" s="372"/>
      <c r="Z103" s="372"/>
      <c r="AA103" s="372"/>
      <c r="AB103" s="372"/>
      <c r="AC103" s="372"/>
      <c r="AD103" s="372"/>
      <c r="AE103" s="372"/>
      <c r="AF103" s="372"/>
      <c r="AG103" s="372"/>
      <c r="AH103" s="371"/>
      <c r="AI103" s="372"/>
      <c r="AJ103" s="372"/>
      <c r="AK103" s="372" t="s">
        <v>36</v>
      </c>
      <c r="AL103" s="372"/>
      <c r="AM103" s="372"/>
      <c r="AN103" s="372"/>
      <c r="AO103" s="372"/>
      <c r="AP103" s="372"/>
      <c r="AQ103" s="511"/>
      <c r="AR103" s="399" t="s">
        <v>220</v>
      </c>
      <c r="AS103" s="84" t="s">
        <v>36</v>
      </c>
      <c r="AT103" s="84" t="s">
        <v>36</v>
      </c>
      <c r="AU103" s="513"/>
      <c r="AV103" s="646"/>
      <c r="AW103" s="84"/>
      <c r="AX103" s="84"/>
      <c r="AY103" s="84"/>
      <c r="AZ103" s="84"/>
      <c r="BA103" s="84"/>
      <c r="BB103" s="515"/>
      <c r="BC103" s="400" t="s">
        <v>220</v>
      </c>
      <c r="BD103" s="84" t="s">
        <v>36</v>
      </c>
    </row>
    <row r="104" spans="1:56" x14ac:dyDescent="0.25">
      <c r="A104" s="102">
        <v>99</v>
      </c>
      <c r="B104" s="524">
        <f>'APH KIC KIA PC'!D103</f>
        <v>0</v>
      </c>
      <c r="C104" s="524" t="str">
        <f>'APH KIC KIA PC'!I103</f>
        <v>Välj…</v>
      </c>
      <c r="D104" s="525" t="str">
        <f>IF('1. Artikeldata Grund'!$E103="","",'1. Artikeldata Grund'!$E103)</f>
        <v/>
      </c>
      <c r="E104" s="526" t="str">
        <f>IF('1. Artikeldata Grund'!D103="","",'1. Artikeldata Grund'!D103)</f>
        <v/>
      </c>
      <c r="F104" s="528" t="str">
        <f>'2. Artikeldata Utökad'!H103</f>
        <v xml:space="preserve">  Välj…</v>
      </c>
      <c r="G104" s="527" t="str" cm="1">
        <f t="array" ref="G104">_xlfn.IFS('2. Artikeldata Utökad'!J103="2  KRAV","KRAV",'2. Artikeldata Utökad'!J103="3  Astma- och Allergiförbundet","Astmaochallergiforbundet",'2. Artikeldata Utökad'!J103="4  Svanen","Svanen",'2. Artikeldata Utökad'!J103="5  GOTS","GOTS",'2. Artikeldata Utökad'!J103="6  Ekologiskt Jordbruk EU Ekologisk","Ekologisktjordbruk",'2. Artikeldata Utökad'!J103="7  ECO CERT Cosmos Organic","Ecocertcosmosorganic",'2. Artikeldata Utökad'!J103="8  Bra miljöval","Bramiljoval",'2. Artikeldata Utökad'!J103="9  Fairtrade","fairtrade",'2. Artikeldata Utökad'!J103="10 Natrue Organic","Natrueorganic",'2. Artikeldata Utökad'!J103="11 UTZ Certified","UTZ",'2. Artikeldata Utökad'!J103="15 Asthma Allergy Nordic","Asthmaallergynordic",'2. Artikeldata Utökad'!J103="16 FSC","FSC",'2. Artikeldata Utökad'!J103="17 Välvald (endast vid OTC)","choosewithheart",'2. Artikeldata Utökad'!J103="18 Rainforest Alliance","Rainforestalliance",'2. Artikeldata Utökad'!J103="19 Vegan Society","Vegansociety",'2. Artikeldata Utökad'!J103="20 Certified Vegan","Certifiedvegan",'2. Artikeldata Utökad'!J103="21 I'm Vegan","Imvegan",'2. Artikeldata Utökad'!J103="22 EU Ecolabel","EUEcolabel",'2. Artikeldata Utökad'!J103="23 Soil Association Cosmos Organic","Soilassociation",'2. Artikeldata Utökad'!J103="  Välj…","",'2. Artikeldata Utökad'!J103="0  Ingen symbol","",'2. Artikeldata Utökad'!J103="24 Cosmetique Bio Cosmos Organic","Cosmetiquebio",'2. Artikeldata Utökad'!J103="25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H104" s="527" t="str" cm="1">
        <f t="array" ref="H104">_xlfn.IFS('2. Artikeldata Utökad'!K103="2  KRAV","KRAV",'2. Artikeldata Utökad'!K103="3  Astma- och Allergiförbundet","Astmaochallergiforbundet",'2. Artikeldata Utökad'!K103="4  Svanen","Svanen",'2. Artikeldata Utökad'!K103="5  GOTS","GOTS",'2. Artikeldata Utökad'!K103="6  Ekologiskt Jordbruk EU Ekologisk","Ekologisktjordbruk",'2. Artikeldata Utökad'!K103="7  ECO CERT Cosmos Organic","Ecocertcosmosorganic",'2. Artikeldata Utökad'!K103="8  Bra miljöval","Bramiljoval",'2. Artikeldata Utökad'!K103="9  Fairtrade","fairtrade",'2. Artikeldata Utökad'!K103="10 Natrue Organic","Natrueorganic",'2. Artikeldata Utökad'!K103="11 UTZ Certified","UTZ",'2. Artikeldata Utökad'!K103="15 Asthma Allergy Nordic","Asthmaallergynordic",'2. Artikeldata Utökad'!K103="16 FSC","FSC",'2. Artikeldata Utökad'!K103="17 Välvald (endast vid OTC)","choosewithheart",'2. Artikeldata Utökad'!K103="18 Rainforest Alliance","Rainforestalliance",'2. Artikeldata Utökad'!K103="19 Vegan Society","Vegansociety",'2. Artikeldata Utökad'!K103="20 Certified Vegan","Certifiedvegan",'2. Artikeldata Utökad'!K103="21 I'm Vegan","Imvegan",'2. Artikeldata Utökad'!K103="22 EU Ecolabel","EUEcolabel",'2. Artikeldata Utökad'!K103="23 Soil Association Cosmos Organic","Soilassociation",'2. Artikeldata Utökad'!K103="  Välj…","",'2. Artikeldata Utökad'!K103="0  Ingen symbol","",'2. Artikeldata Utökad'!K103="24 Cosmetique Bio Cosmos Organic","Cosmetiquebio",'2. Artikeldata Utökad'!K103="25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I104" s="527" t="str" cm="1">
        <f t="array" ref="I104">_xlfn.IFS('2. Artikeldata Utökad'!L103="2  KRAV","KRAV",'2. Artikeldata Utökad'!L103="3  Astma- och Allergiförbundet","Astmaochallergiforbundet",'2. Artikeldata Utökad'!L103="4  Svanen","Svanen",'2. Artikeldata Utökad'!L103="5  GOTS","GOTS",'2. Artikeldata Utökad'!L103="6  Ekologiskt Jordbruk EU Ekologisk","Ekologisktjordbruk",'2. Artikeldata Utökad'!L103="7  ECO CERT Cosmos Organic","Ecocertcosmosorganic",'2. Artikeldata Utökad'!L103="8  Bra miljöval","Bramiljoval",'2. Artikeldata Utökad'!L103="9  Fairtrade","fairtrade",'2. Artikeldata Utökad'!L103="10 Natrue Organic","Natrueorganic",'2. Artikeldata Utökad'!L103="11 UTZ Certified","UTZ",'2. Artikeldata Utökad'!L103="15 Asthma Allergy Nordic","Asthmaallergynordic",'2. Artikeldata Utökad'!L103="16 FSC","FSC",'2. Artikeldata Utökad'!L103="17 Välvald (endast vid OTC)","choosewithheart",'2. Artikeldata Utökad'!L103="18 Rainforest Alliance","Rainforestalliance",'2. Artikeldata Utökad'!L103="19 Vegan Society","Vegansociety",'2. Artikeldata Utökad'!L103="20 Certified Vegan","Certifiedvegan",'2. Artikeldata Utökad'!L103="21 I'm Vegan","Imvegan",'2. Artikeldata Utökad'!L103="22 EU Ecolabel","EUEcolabel",'2. Artikeldata Utökad'!L103="23 Soil Association Cosmos Organic","Soilassociation",'2. Artikeldata Utökad'!L103="  Välj…","",'2. Artikeldata Utökad'!L103="0  Ingen symbol","",'2. Artikeldata Utökad'!L103="24 Cosmetique Bio Cosmos Organic","Cosmetiquebio",'2. Artikeldata Utökad'!L103="25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J104" s="527" t="str" cm="1">
        <f t="array" ref="J104">IFERROR(SUBSTITUTE(_xlfn.ARRAYTOTEXT(_xlfn._xlws.FILTER(G104:I104,G104:I104&lt;&gt;""))," ",""),"")</f>
        <v/>
      </c>
      <c r="K104" s="527" t="str">
        <f>IF('2. Artikeldata Utökad'!M103="Ja","Nordisk","")</f>
        <v/>
      </c>
      <c r="L104" s="527" t="str">
        <f>IF('2. Artikeldata Utökad'!N103="Ja","Miljoforpackad","")</f>
        <v/>
      </c>
      <c r="M104" s="527" t="str">
        <f t="shared" si="7"/>
        <v/>
      </c>
      <c r="N104" s="527" t="str">
        <f t="shared" si="11"/>
        <v/>
      </c>
      <c r="O104" s="527" t="str">
        <f t="shared" si="8"/>
        <v/>
      </c>
      <c r="P104" s="527" t="str">
        <f t="shared" si="9"/>
        <v/>
      </c>
      <c r="Q104" s="527" t="str">
        <f t="shared" si="10"/>
        <v/>
      </c>
      <c r="R104" s="527" t="str" cm="1">
        <f t="array" ref="R104">IFERROR(SUBSTITUTE(_xlfn.ARRAYTOTEXT(_xlfn._xlws.FILTER(K104:Q104,K104:Q104&lt;&gt;""))," ",""),"")</f>
        <v/>
      </c>
      <c r="S104" s="371"/>
      <c r="T104" s="83"/>
      <c r="U104" s="371" t="s">
        <v>35</v>
      </c>
      <c r="V104" s="372"/>
      <c r="W104" s="372"/>
      <c r="X104" s="372"/>
      <c r="Y104" s="372"/>
      <c r="Z104" s="372"/>
      <c r="AA104" s="372"/>
      <c r="AB104" s="372"/>
      <c r="AC104" s="372"/>
      <c r="AD104" s="372"/>
      <c r="AE104" s="372"/>
      <c r="AF104" s="372"/>
      <c r="AG104" s="372"/>
      <c r="AH104" s="371"/>
      <c r="AI104" s="372"/>
      <c r="AJ104" s="372"/>
      <c r="AK104" s="372" t="s">
        <v>36</v>
      </c>
      <c r="AL104" s="372"/>
      <c r="AM104" s="372"/>
      <c r="AN104" s="372"/>
      <c r="AO104" s="372"/>
      <c r="AP104" s="372"/>
      <c r="AQ104" s="511"/>
      <c r="AR104" s="399" t="s">
        <v>220</v>
      </c>
      <c r="AS104" s="84" t="s">
        <v>36</v>
      </c>
      <c r="AT104" s="84" t="s">
        <v>36</v>
      </c>
      <c r="AU104" s="513"/>
      <c r="AV104" s="646"/>
      <c r="AW104" s="84"/>
      <c r="AX104" s="84"/>
      <c r="AY104" s="84"/>
      <c r="AZ104" s="84"/>
      <c r="BA104" s="84"/>
      <c r="BB104" s="515"/>
      <c r="BC104" s="400" t="s">
        <v>220</v>
      </c>
      <c r="BD104" s="84" t="s">
        <v>36</v>
      </c>
    </row>
    <row r="105" spans="1:56" x14ac:dyDescent="0.25">
      <c r="A105" s="102">
        <v>100</v>
      </c>
      <c r="B105" s="524">
        <f>'APH KIC KIA PC'!D104</f>
        <v>0</v>
      </c>
      <c r="C105" s="524" t="str">
        <f>'APH KIC KIA PC'!I104</f>
        <v>Välj…</v>
      </c>
      <c r="D105" s="525" t="str">
        <f>IF('1. Artikeldata Grund'!$E104="","",'1. Artikeldata Grund'!$E104)</f>
        <v/>
      </c>
      <c r="E105" s="526" t="str">
        <f>IF('1. Artikeldata Grund'!D104="","",'1. Artikeldata Grund'!D104)</f>
        <v/>
      </c>
      <c r="F105" s="528" t="str">
        <f>'2. Artikeldata Utökad'!H104</f>
        <v xml:space="preserve">  Välj…</v>
      </c>
      <c r="G105" s="527" t="str" cm="1">
        <f t="array" ref="G105">_xlfn.IFS('2. Artikeldata Utökad'!J104="2  KRAV","KRAV",'2. Artikeldata Utökad'!J104="3  Astma- och Allergiförbundet","Astmaochallergiforbundet",'2. Artikeldata Utökad'!J104="4  Svanen","Svanen",'2. Artikeldata Utökad'!J104="5  GOTS","GOTS",'2. Artikeldata Utökad'!J104="6  Ekologiskt Jordbruk EU Ekologisk","Ekologisktjordbruk",'2. Artikeldata Utökad'!J104="7  ECO CERT Cosmos Organic","Ecocertcosmosorganic",'2. Artikeldata Utökad'!J104="8  Bra miljöval","Bramiljoval",'2. Artikeldata Utökad'!J104="9  Fairtrade","fairtrade",'2. Artikeldata Utökad'!J104="10 Natrue Organic","Natrueorganic",'2. Artikeldata Utökad'!J104="11 UTZ Certified","UTZ",'2. Artikeldata Utökad'!J104="15 Asthma Allergy Nordic","Asthmaallergynordic",'2. Artikeldata Utökad'!J104="16 FSC","FSC",'2. Artikeldata Utökad'!J104="17 Välvald (endast vid OTC)","choosewithheart",'2. Artikeldata Utökad'!J104="18 Rainforest Alliance","Rainforestalliance",'2. Artikeldata Utökad'!J104="19 Vegan Society","Vegansociety",'2. Artikeldata Utökad'!J104="20 Certified Vegan","Certifiedvegan",'2. Artikeldata Utökad'!J104="21 I'm Vegan","Imvegan",'2. Artikeldata Utökad'!J104="22 EU Ecolabel","EUEcolabel",'2. Artikeldata Utökad'!J104="23 Soil Association Cosmos Organic","Soilassociation",'2. Artikeldata Utökad'!J104="  Välj…","",'2. Artikeldata Utökad'!J104="0  Ingen symbol","",'2. Artikeldata Utökad'!J104="24 Cosmetique Bio Cosmos Organic","Cosmetiquebio",'2. Artikeldata Utökad'!J104="25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H105" s="527" t="str" cm="1">
        <f t="array" ref="H105">_xlfn.IFS('2. Artikeldata Utökad'!K104="2  KRAV","KRAV",'2. Artikeldata Utökad'!K104="3  Astma- och Allergiförbundet","Astmaochallergiforbundet",'2. Artikeldata Utökad'!K104="4  Svanen","Svanen",'2. Artikeldata Utökad'!K104="5  GOTS","GOTS",'2. Artikeldata Utökad'!K104="6  Ekologiskt Jordbruk EU Ekologisk","Ekologisktjordbruk",'2. Artikeldata Utökad'!K104="7  ECO CERT Cosmos Organic","Ecocertcosmosorganic",'2. Artikeldata Utökad'!K104="8  Bra miljöval","Bramiljoval",'2. Artikeldata Utökad'!K104="9  Fairtrade","fairtrade",'2. Artikeldata Utökad'!K104="10 Natrue Organic","Natrueorganic",'2. Artikeldata Utökad'!K104="11 UTZ Certified","UTZ",'2. Artikeldata Utökad'!K104="15 Asthma Allergy Nordic","Asthmaallergynordic",'2. Artikeldata Utökad'!K104="16 FSC","FSC",'2. Artikeldata Utökad'!K104="17 Välvald (endast vid OTC)","choosewithheart",'2. Artikeldata Utökad'!K104="18 Rainforest Alliance","Rainforestalliance",'2. Artikeldata Utökad'!K104="19 Vegan Society","Vegansociety",'2. Artikeldata Utökad'!K104="20 Certified Vegan","Certifiedvegan",'2. Artikeldata Utökad'!K104="21 I'm Vegan","Imvegan",'2. Artikeldata Utökad'!K104="22 EU Ecolabel","EUEcolabel",'2. Artikeldata Utökad'!K104="23 Soil Association Cosmos Organic","Soilassociation",'2. Artikeldata Utökad'!K104="  Välj…","",'2. Artikeldata Utökad'!K104="0  Ingen symbol","",'2. Artikeldata Utökad'!K104="24 Cosmetique Bio Cosmos Organic","Cosmetiquebio",'2. Artikeldata Utökad'!K104="25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I105" s="527" t="str" cm="1">
        <f t="array" ref="I105">_xlfn.IFS('2. Artikeldata Utökad'!L104="2  KRAV","KRAV",'2. Artikeldata Utökad'!L104="3  Astma- och Allergiförbundet","Astmaochallergiforbundet",'2. Artikeldata Utökad'!L104="4  Svanen","Svanen",'2. Artikeldata Utökad'!L104="5  GOTS","GOTS",'2. Artikeldata Utökad'!L104="6  Ekologiskt Jordbruk EU Ekologisk","Ekologisktjordbruk",'2. Artikeldata Utökad'!L104="7  ECO CERT Cosmos Organic","Ecocertcosmosorganic",'2. Artikeldata Utökad'!L104="8  Bra miljöval","Bramiljoval",'2. Artikeldata Utökad'!L104="9  Fairtrade","fairtrade",'2. Artikeldata Utökad'!L104="10 Natrue Organic","Natrueorganic",'2. Artikeldata Utökad'!L104="11 UTZ Certified","UTZ",'2. Artikeldata Utökad'!L104="15 Asthma Allergy Nordic","Asthmaallergynordic",'2. Artikeldata Utökad'!L104="16 FSC","FSC",'2. Artikeldata Utökad'!L104="17 Välvald (endast vid OTC)","choosewithheart",'2. Artikeldata Utökad'!L104="18 Rainforest Alliance","Rainforestalliance",'2. Artikeldata Utökad'!L104="19 Vegan Society","Vegansociety",'2. Artikeldata Utökad'!L104="20 Certified Vegan","Certifiedvegan",'2. Artikeldata Utökad'!L104="21 I'm Vegan","Imvegan",'2. Artikeldata Utökad'!L104="22 EU Ecolabel","EUEcolabel",'2. Artikeldata Utökad'!L104="23 Soil Association Cosmos Organic","Soilassociation",'2. Artikeldata Utökad'!L104="  Välj…","",'2. Artikeldata Utökad'!L104="0  Ingen symbol","",'2. Artikeldata Utökad'!L104="24 Cosmetique Bio Cosmos Organic","Cosmetiquebio",'2. Artikeldata Utökad'!L104="25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J105" s="527" t="str" cm="1">
        <f t="array" ref="J105">IFERROR(SUBSTITUTE(_xlfn.ARRAYTOTEXT(_xlfn._xlws.FILTER(G105:I105,G105:I105&lt;&gt;""))," ",""),"")</f>
        <v/>
      </c>
      <c r="K105" s="527" t="str">
        <f>IF('2. Artikeldata Utökad'!M104="Ja","Nordisk","")</f>
        <v/>
      </c>
      <c r="L105" s="527" t="str">
        <f>IF('2. Artikeldata Utökad'!N104="Ja","Miljoforpackad","")</f>
        <v/>
      </c>
      <c r="M105" s="527" t="str">
        <f t="shared" si="7"/>
        <v/>
      </c>
      <c r="N105" s="527" t="str">
        <f t="shared" si="11"/>
        <v/>
      </c>
      <c r="O105" s="527" t="str">
        <f t="shared" si="8"/>
        <v/>
      </c>
      <c r="P105" s="527" t="str">
        <f t="shared" si="9"/>
        <v/>
      </c>
      <c r="Q105" s="527" t="str">
        <f t="shared" si="10"/>
        <v/>
      </c>
      <c r="R105" s="527" t="str" cm="1">
        <f t="array" ref="R105">IFERROR(SUBSTITUTE(_xlfn.ARRAYTOTEXT(_xlfn._xlws.FILTER(K105:Q105,K105:Q105&lt;&gt;""))," ",""),"")</f>
        <v/>
      </c>
      <c r="S105" s="371"/>
      <c r="T105" s="83"/>
      <c r="U105" s="371" t="s">
        <v>35</v>
      </c>
      <c r="V105" s="372"/>
      <c r="W105" s="372"/>
      <c r="X105" s="372"/>
      <c r="Y105" s="372"/>
      <c r="Z105" s="372"/>
      <c r="AA105" s="372"/>
      <c r="AB105" s="372"/>
      <c r="AC105" s="372"/>
      <c r="AD105" s="372"/>
      <c r="AE105" s="372"/>
      <c r="AF105" s="372"/>
      <c r="AG105" s="372"/>
      <c r="AH105" s="371"/>
      <c r="AI105" s="372"/>
      <c r="AJ105" s="372"/>
      <c r="AK105" s="372" t="s">
        <v>36</v>
      </c>
      <c r="AL105" s="372"/>
      <c r="AM105" s="372"/>
      <c r="AN105" s="372"/>
      <c r="AO105" s="372"/>
      <c r="AP105" s="372"/>
      <c r="AQ105" s="511"/>
      <c r="AR105" s="399" t="s">
        <v>220</v>
      </c>
      <c r="AS105" s="84" t="s">
        <v>36</v>
      </c>
      <c r="AT105" s="84" t="s">
        <v>36</v>
      </c>
      <c r="AU105" s="513"/>
      <c r="AV105" s="646"/>
      <c r="AW105" s="84"/>
      <c r="AX105" s="84"/>
      <c r="AY105" s="84"/>
      <c r="AZ105" s="84"/>
      <c r="BA105" s="84"/>
      <c r="BB105" s="515"/>
      <c r="BC105" s="400" t="s">
        <v>220</v>
      </c>
      <c r="BD105" s="84" t="s">
        <v>36</v>
      </c>
    </row>
    <row r="106" spans="1:56" x14ac:dyDescent="0.25">
      <c r="A106" s="102">
        <v>101</v>
      </c>
      <c r="B106" s="524">
        <f>'APH KIC KIA PC'!D105</f>
        <v>0</v>
      </c>
      <c r="C106" s="524" t="str">
        <f>'APH KIC KIA PC'!I105</f>
        <v>Välj…</v>
      </c>
      <c r="D106" s="525" t="str">
        <f>IF('1. Artikeldata Grund'!$E105="","",'1. Artikeldata Grund'!$E105)</f>
        <v/>
      </c>
      <c r="E106" s="526" t="str">
        <f>IF('1. Artikeldata Grund'!D105="","",'1. Artikeldata Grund'!D105)</f>
        <v/>
      </c>
      <c r="F106" s="528" t="str">
        <f>'2. Artikeldata Utökad'!H105</f>
        <v xml:space="preserve">  Välj…</v>
      </c>
      <c r="G106" s="527" t="str" cm="1">
        <f t="array" ref="G106">_xlfn.IFS('2. Artikeldata Utökad'!J105="2  KRAV","KRAV",'2. Artikeldata Utökad'!J105="3  Astma- och Allergiförbundet","Astmaochallergiforbundet",'2. Artikeldata Utökad'!J105="4  Svanen","Svanen",'2. Artikeldata Utökad'!J105="5  GOTS","GOTS",'2. Artikeldata Utökad'!J105="6  Ekologiskt Jordbruk EU Ekologisk","Ekologisktjordbruk",'2. Artikeldata Utökad'!J105="7  ECO CERT Cosmos Organic","Ecocertcosmosorganic",'2. Artikeldata Utökad'!J105="8  Bra miljöval","Bramiljoval",'2. Artikeldata Utökad'!J105="9  Fairtrade","fairtrade",'2. Artikeldata Utökad'!J105="10 Natrue Organic","Natrueorganic",'2. Artikeldata Utökad'!J105="11 UTZ Certified","UTZ",'2. Artikeldata Utökad'!J105="15 Asthma Allergy Nordic","Asthmaallergynordic",'2. Artikeldata Utökad'!J105="16 FSC","FSC",'2. Artikeldata Utökad'!J105="17 Välvald (endast vid OTC)","choosewithheart",'2. Artikeldata Utökad'!J105="18 Rainforest Alliance","Rainforestalliance",'2. Artikeldata Utökad'!J105="19 Vegan Society","Vegansociety",'2. Artikeldata Utökad'!J105="20 Certified Vegan","Certifiedvegan",'2. Artikeldata Utökad'!J105="21 I'm Vegan","Imvegan",'2. Artikeldata Utökad'!J105="22 EU Ecolabel","EUEcolabel",'2. Artikeldata Utökad'!J105="23 Soil Association Cosmos Organic","Soilassociation",'2. Artikeldata Utökad'!J105="  Välj…","",'2. Artikeldata Utökad'!J105="0  Ingen symbol","",'2. Artikeldata Utökad'!J105="24 Cosmetique Bio Cosmos Organic","Cosmetiquebio",'2. Artikeldata Utökad'!J105="25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H106" s="527" t="str" cm="1">
        <f t="array" ref="H106">_xlfn.IFS('2. Artikeldata Utökad'!K105="2  KRAV","KRAV",'2. Artikeldata Utökad'!K105="3  Astma- och Allergiförbundet","Astmaochallergiforbundet",'2. Artikeldata Utökad'!K105="4  Svanen","Svanen",'2. Artikeldata Utökad'!K105="5  GOTS","GOTS",'2. Artikeldata Utökad'!K105="6  Ekologiskt Jordbruk EU Ekologisk","Ekologisktjordbruk",'2. Artikeldata Utökad'!K105="7  ECO CERT Cosmos Organic","Ecocertcosmosorganic",'2. Artikeldata Utökad'!K105="8  Bra miljöval","Bramiljoval",'2. Artikeldata Utökad'!K105="9  Fairtrade","fairtrade",'2. Artikeldata Utökad'!K105="10 Natrue Organic","Natrueorganic",'2. Artikeldata Utökad'!K105="11 UTZ Certified","UTZ",'2. Artikeldata Utökad'!K105="15 Asthma Allergy Nordic","Asthmaallergynordic",'2. Artikeldata Utökad'!K105="16 FSC","FSC",'2. Artikeldata Utökad'!K105="17 Välvald (endast vid OTC)","choosewithheart",'2. Artikeldata Utökad'!K105="18 Rainforest Alliance","Rainforestalliance",'2. Artikeldata Utökad'!K105="19 Vegan Society","Vegansociety",'2. Artikeldata Utökad'!K105="20 Certified Vegan","Certifiedvegan",'2. Artikeldata Utökad'!K105="21 I'm Vegan","Imvegan",'2. Artikeldata Utökad'!K105="22 EU Ecolabel","EUEcolabel",'2. Artikeldata Utökad'!K105="23 Soil Association Cosmos Organic","Soilassociation",'2. Artikeldata Utökad'!K105="  Välj…","",'2. Artikeldata Utökad'!K105="0  Ingen symbol","",'2. Artikeldata Utökad'!K105="24 Cosmetique Bio Cosmos Organic","Cosmetiquebio",'2. Artikeldata Utökad'!K105="25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I106" s="527" t="str" cm="1">
        <f t="array" ref="I106">_xlfn.IFS('2. Artikeldata Utökad'!L105="2  KRAV","KRAV",'2. Artikeldata Utökad'!L105="3  Astma- och Allergiförbundet","Astmaochallergiforbundet",'2. Artikeldata Utökad'!L105="4  Svanen","Svanen",'2. Artikeldata Utökad'!L105="5  GOTS","GOTS",'2. Artikeldata Utökad'!L105="6  Ekologiskt Jordbruk EU Ekologisk","Ekologisktjordbruk",'2. Artikeldata Utökad'!L105="7  ECO CERT Cosmos Organic","Ecocertcosmosorganic",'2. Artikeldata Utökad'!L105="8  Bra miljöval","Bramiljoval",'2. Artikeldata Utökad'!L105="9  Fairtrade","fairtrade",'2. Artikeldata Utökad'!L105="10 Natrue Organic","Natrueorganic",'2. Artikeldata Utökad'!L105="11 UTZ Certified","UTZ",'2. Artikeldata Utökad'!L105="15 Asthma Allergy Nordic","Asthmaallergynordic",'2. Artikeldata Utökad'!L105="16 FSC","FSC",'2. Artikeldata Utökad'!L105="17 Välvald (endast vid OTC)","choosewithheart",'2. Artikeldata Utökad'!L105="18 Rainforest Alliance","Rainforestalliance",'2. Artikeldata Utökad'!L105="19 Vegan Society","Vegansociety",'2. Artikeldata Utökad'!L105="20 Certified Vegan","Certifiedvegan",'2. Artikeldata Utökad'!L105="21 I'm Vegan","Imvegan",'2. Artikeldata Utökad'!L105="22 EU Ecolabel","EUEcolabel",'2. Artikeldata Utökad'!L105="23 Soil Association Cosmos Organic","Soilassociation",'2. Artikeldata Utökad'!L105="  Välj…","",'2. Artikeldata Utökad'!L105="0  Ingen symbol","",'2. Artikeldata Utökad'!L105="24 Cosmetique Bio Cosmos Organic","Cosmetiquebio",'2. Artikeldata Utökad'!L105="25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J106" s="527" t="str" cm="1">
        <f t="array" ref="J106">IFERROR(SUBSTITUTE(_xlfn.ARRAYTOTEXT(_xlfn._xlws.FILTER(G106:I106,G106:I106&lt;&gt;""))," ",""),"")</f>
        <v/>
      </c>
      <c r="K106" s="527" t="str">
        <f>IF('2. Artikeldata Utökad'!M105="Ja","Nordisk","")</f>
        <v/>
      </c>
      <c r="L106" s="527" t="str">
        <f>IF('2. Artikeldata Utökad'!N105="Ja","Miljoforpackad","")</f>
        <v/>
      </c>
      <c r="M106" s="527" t="str">
        <f t="shared" si="7"/>
        <v/>
      </c>
      <c r="N106" s="527" t="str">
        <f t="shared" si="11"/>
        <v/>
      </c>
      <c r="O106" s="527" t="str">
        <f t="shared" si="8"/>
        <v/>
      </c>
      <c r="P106" s="527" t="str">
        <f t="shared" si="9"/>
        <v/>
      </c>
      <c r="Q106" s="527" t="str">
        <f t="shared" si="10"/>
        <v/>
      </c>
      <c r="R106" s="527" t="str" cm="1">
        <f t="array" ref="R106">IFERROR(SUBSTITUTE(_xlfn.ARRAYTOTEXT(_xlfn._xlws.FILTER(K106:Q106,K106:Q106&lt;&gt;""))," ",""),"")</f>
        <v/>
      </c>
      <c r="S106" s="371"/>
      <c r="T106" s="82"/>
      <c r="U106" s="371" t="s">
        <v>35</v>
      </c>
      <c r="V106" s="372"/>
      <c r="W106" s="372"/>
      <c r="X106" s="372"/>
      <c r="Y106" s="372"/>
      <c r="Z106" s="372"/>
      <c r="AA106" s="372"/>
      <c r="AB106" s="372"/>
      <c r="AC106" s="372"/>
      <c r="AD106" s="372"/>
      <c r="AE106" s="372"/>
      <c r="AF106" s="372"/>
      <c r="AG106" s="372"/>
      <c r="AH106" s="371"/>
      <c r="AI106" s="372"/>
      <c r="AJ106" s="372"/>
      <c r="AK106" s="372" t="s">
        <v>36</v>
      </c>
      <c r="AL106" s="372"/>
      <c r="AM106" s="372"/>
      <c r="AN106" s="372"/>
      <c r="AO106" s="372"/>
      <c r="AP106" s="372"/>
      <c r="AQ106" s="641"/>
      <c r="AR106" s="399" t="s">
        <v>220</v>
      </c>
      <c r="AS106" s="84" t="s">
        <v>36</v>
      </c>
      <c r="AT106" s="84" t="s">
        <v>36</v>
      </c>
      <c r="AU106" s="647"/>
      <c r="AV106" s="645"/>
      <c r="AW106" s="84"/>
      <c r="AX106" s="84"/>
      <c r="AY106" s="84"/>
      <c r="AZ106" s="84"/>
      <c r="BA106" s="84"/>
      <c r="BB106" s="630"/>
      <c r="BC106" s="400" t="s">
        <v>220</v>
      </c>
      <c r="BD106" s="84" t="s">
        <v>36</v>
      </c>
    </row>
    <row r="107" spans="1:56" x14ac:dyDescent="0.25">
      <c r="A107" s="102">
        <v>102</v>
      </c>
      <c r="B107" s="524">
        <f>'APH KIC KIA PC'!D106</f>
        <v>0</v>
      </c>
      <c r="C107" s="524" t="str">
        <f>'APH KIC KIA PC'!I106</f>
        <v>Välj…</v>
      </c>
      <c r="D107" s="525" t="str">
        <f>IF('1. Artikeldata Grund'!$E106="","",'1. Artikeldata Grund'!$E106)</f>
        <v/>
      </c>
      <c r="E107" s="526" t="str">
        <f>IF('1. Artikeldata Grund'!D106="","",'1. Artikeldata Grund'!D106)</f>
        <v/>
      </c>
      <c r="F107" s="528" t="str">
        <f>'2. Artikeldata Utökad'!H106</f>
        <v xml:space="preserve">  Välj…</v>
      </c>
      <c r="G107" s="527" t="str" cm="1">
        <f t="array" ref="G107">_xlfn.IFS('2. Artikeldata Utökad'!J106="2  KRAV","KRAV",'2. Artikeldata Utökad'!J106="3  Astma- och Allergiförbundet","Astmaochallergiforbundet",'2. Artikeldata Utökad'!J106="4  Svanen","Svanen",'2. Artikeldata Utökad'!J106="5  GOTS","GOTS",'2. Artikeldata Utökad'!J106="6  Ekologiskt Jordbruk EU Ekologisk","Ekologisktjordbruk",'2. Artikeldata Utökad'!J106="7  ECO CERT Cosmos Organic","Ecocertcosmosorganic",'2. Artikeldata Utökad'!J106="8  Bra miljöval","Bramiljoval",'2. Artikeldata Utökad'!J106="9  Fairtrade","fairtrade",'2. Artikeldata Utökad'!J106="10 Natrue Organic","Natrueorganic",'2. Artikeldata Utökad'!J106="11 UTZ Certified","UTZ",'2. Artikeldata Utökad'!J106="15 Asthma Allergy Nordic","Asthmaallergynordic",'2. Artikeldata Utökad'!J106="16 FSC","FSC",'2. Artikeldata Utökad'!J106="17 Välvald (endast vid OTC)","choosewithheart",'2. Artikeldata Utökad'!J106="18 Rainforest Alliance","Rainforestalliance",'2. Artikeldata Utökad'!J106="19 Vegan Society","Vegansociety",'2. Artikeldata Utökad'!J106="20 Certified Vegan","Certifiedvegan",'2. Artikeldata Utökad'!J106="21 I'm Vegan","Imvegan",'2. Artikeldata Utökad'!J106="22 EU Ecolabel","EUEcolabel",'2. Artikeldata Utökad'!J106="23 Soil Association Cosmos Organic","Soilassociation",'2. Artikeldata Utökad'!J106="  Välj…","",'2. Artikeldata Utökad'!J106="0  Ingen symbol","",'2. Artikeldata Utökad'!J106="24 Cosmetique Bio Cosmos Organic","Cosmetiquebio",'2. Artikeldata Utökad'!J106="25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H107" s="527" t="str" cm="1">
        <f t="array" ref="H107">_xlfn.IFS('2. Artikeldata Utökad'!K106="2  KRAV","KRAV",'2. Artikeldata Utökad'!K106="3  Astma- och Allergiförbundet","Astmaochallergiforbundet",'2. Artikeldata Utökad'!K106="4  Svanen","Svanen",'2. Artikeldata Utökad'!K106="5  GOTS","GOTS",'2. Artikeldata Utökad'!K106="6  Ekologiskt Jordbruk EU Ekologisk","Ekologisktjordbruk",'2. Artikeldata Utökad'!K106="7  ECO CERT Cosmos Organic","Ecocertcosmosorganic",'2. Artikeldata Utökad'!K106="8  Bra miljöval","Bramiljoval",'2. Artikeldata Utökad'!K106="9  Fairtrade","fairtrade",'2. Artikeldata Utökad'!K106="10 Natrue Organic","Natrueorganic",'2. Artikeldata Utökad'!K106="11 UTZ Certified","UTZ",'2. Artikeldata Utökad'!K106="15 Asthma Allergy Nordic","Asthmaallergynordic",'2. Artikeldata Utökad'!K106="16 FSC","FSC",'2. Artikeldata Utökad'!K106="17 Välvald (endast vid OTC)","choosewithheart",'2. Artikeldata Utökad'!K106="18 Rainforest Alliance","Rainforestalliance",'2. Artikeldata Utökad'!K106="19 Vegan Society","Vegansociety",'2. Artikeldata Utökad'!K106="20 Certified Vegan","Certifiedvegan",'2. Artikeldata Utökad'!K106="21 I'm Vegan","Imvegan",'2. Artikeldata Utökad'!K106="22 EU Ecolabel","EUEcolabel",'2. Artikeldata Utökad'!K106="23 Soil Association Cosmos Organic","Soilassociation",'2. Artikeldata Utökad'!K106="  Välj…","",'2. Artikeldata Utökad'!K106="0  Ingen symbol","",'2. Artikeldata Utökad'!K106="24 Cosmetique Bio Cosmos Organic","Cosmetiquebio",'2. Artikeldata Utökad'!K106="25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I107" s="527" t="str" cm="1">
        <f t="array" ref="I107">_xlfn.IFS('2. Artikeldata Utökad'!L106="2  KRAV","KRAV",'2. Artikeldata Utökad'!L106="3  Astma- och Allergiförbundet","Astmaochallergiforbundet",'2. Artikeldata Utökad'!L106="4  Svanen","Svanen",'2. Artikeldata Utökad'!L106="5  GOTS","GOTS",'2. Artikeldata Utökad'!L106="6  Ekologiskt Jordbruk EU Ekologisk","Ekologisktjordbruk",'2. Artikeldata Utökad'!L106="7  ECO CERT Cosmos Organic","Ecocertcosmosorganic",'2. Artikeldata Utökad'!L106="8  Bra miljöval","Bramiljoval",'2. Artikeldata Utökad'!L106="9  Fairtrade","fairtrade",'2. Artikeldata Utökad'!L106="10 Natrue Organic","Natrueorganic",'2. Artikeldata Utökad'!L106="11 UTZ Certified","UTZ",'2. Artikeldata Utökad'!L106="15 Asthma Allergy Nordic","Asthmaallergynordic",'2. Artikeldata Utökad'!L106="16 FSC","FSC",'2. Artikeldata Utökad'!L106="17 Välvald (endast vid OTC)","choosewithheart",'2. Artikeldata Utökad'!L106="18 Rainforest Alliance","Rainforestalliance",'2. Artikeldata Utökad'!L106="19 Vegan Society","Vegansociety",'2. Artikeldata Utökad'!L106="20 Certified Vegan","Certifiedvegan",'2. Artikeldata Utökad'!L106="21 I'm Vegan","Imvegan",'2. Artikeldata Utökad'!L106="22 EU Ecolabel","EUEcolabel",'2. Artikeldata Utökad'!L106="23 Soil Association Cosmos Organic","Soilassociation",'2. Artikeldata Utökad'!L106="  Välj…","",'2. Artikeldata Utökad'!L106="0  Ingen symbol","",'2. Artikeldata Utökad'!L106="24 Cosmetique Bio Cosmos Organic","Cosmetiquebio",'2. Artikeldata Utökad'!L106="25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J107" s="527" t="str" cm="1">
        <f t="array" ref="J107">IFERROR(SUBSTITUTE(_xlfn.ARRAYTOTEXT(_xlfn._xlws.FILTER(G107:I107,G107:I107&lt;&gt;""))," ",""),"")</f>
        <v/>
      </c>
      <c r="K107" s="527" t="str">
        <f>IF('2. Artikeldata Utökad'!M106="Ja","Nordisk","")</f>
        <v/>
      </c>
      <c r="L107" s="527" t="str">
        <f>IF('2. Artikeldata Utökad'!N106="Ja","Miljoforpackad","")</f>
        <v/>
      </c>
      <c r="M107" s="527" t="str">
        <f t="shared" si="7"/>
        <v/>
      </c>
      <c r="N107" s="527" t="str">
        <f t="shared" si="11"/>
        <v/>
      </c>
      <c r="O107" s="527" t="str">
        <f t="shared" si="8"/>
        <v/>
      </c>
      <c r="P107" s="527" t="str">
        <f t="shared" si="9"/>
        <v/>
      </c>
      <c r="Q107" s="527" t="str">
        <f t="shared" si="10"/>
        <v/>
      </c>
      <c r="R107" s="527" t="str" cm="1">
        <f t="array" ref="R107">IFERROR(SUBSTITUTE(_xlfn.ARRAYTOTEXT(_xlfn._xlws.FILTER(K107:Q107,K107:Q107&lt;&gt;""))," ",""),"")</f>
        <v/>
      </c>
      <c r="S107" s="371"/>
      <c r="T107" s="83"/>
      <c r="U107" s="371" t="s">
        <v>35</v>
      </c>
      <c r="V107" s="372"/>
      <c r="W107" s="372"/>
      <c r="X107" s="372"/>
      <c r="Y107" s="372"/>
      <c r="Z107" s="372"/>
      <c r="AA107" s="372"/>
      <c r="AB107" s="372"/>
      <c r="AC107" s="372"/>
      <c r="AD107" s="372"/>
      <c r="AE107" s="372"/>
      <c r="AF107" s="372"/>
      <c r="AG107" s="372"/>
      <c r="AH107" s="371"/>
      <c r="AI107" s="372"/>
      <c r="AJ107" s="372"/>
      <c r="AK107" s="372" t="s">
        <v>36</v>
      </c>
      <c r="AL107" s="372"/>
      <c r="AM107" s="372"/>
      <c r="AN107" s="372"/>
      <c r="AO107" s="372"/>
      <c r="AP107" s="372"/>
      <c r="AQ107" s="641"/>
      <c r="AR107" s="399" t="s">
        <v>220</v>
      </c>
      <c r="AS107" s="84" t="s">
        <v>36</v>
      </c>
      <c r="AT107" s="84" t="s">
        <v>36</v>
      </c>
      <c r="AU107" s="647"/>
      <c r="AV107" s="646"/>
      <c r="AW107" s="84"/>
      <c r="AX107" s="84"/>
      <c r="AY107" s="84"/>
      <c r="AZ107" s="84"/>
      <c r="BA107" s="84"/>
      <c r="BB107" s="630"/>
      <c r="BC107" s="400" t="s">
        <v>220</v>
      </c>
      <c r="BD107" s="84" t="s">
        <v>36</v>
      </c>
    </row>
    <row r="108" spans="1:56" x14ac:dyDescent="0.25">
      <c r="A108" s="102">
        <v>103</v>
      </c>
      <c r="B108" s="524">
        <f>'APH KIC KIA PC'!D107</f>
        <v>0</v>
      </c>
      <c r="C108" s="524" t="str">
        <f>'APH KIC KIA PC'!I107</f>
        <v>Välj…</v>
      </c>
      <c r="D108" s="525" t="str">
        <f>IF('1. Artikeldata Grund'!$E107="","",'1. Artikeldata Grund'!$E107)</f>
        <v/>
      </c>
      <c r="E108" s="526" t="str">
        <f>IF('1. Artikeldata Grund'!D107="","",'1. Artikeldata Grund'!D107)</f>
        <v/>
      </c>
      <c r="F108" s="528" t="str">
        <f>'2. Artikeldata Utökad'!H107</f>
        <v xml:space="preserve">  Välj…</v>
      </c>
      <c r="G108" s="527" t="str" cm="1">
        <f t="array" ref="G108">_xlfn.IFS('2. Artikeldata Utökad'!J107="2  KRAV","KRAV",'2. Artikeldata Utökad'!J107="3  Astma- och Allergiförbundet","Astmaochallergiforbundet",'2. Artikeldata Utökad'!J107="4  Svanen","Svanen",'2. Artikeldata Utökad'!J107="5  GOTS","GOTS",'2. Artikeldata Utökad'!J107="6  Ekologiskt Jordbruk EU Ekologisk","Ekologisktjordbruk",'2. Artikeldata Utökad'!J107="7  ECO CERT Cosmos Organic","Ecocertcosmosorganic",'2. Artikeldata Utökad'!J107="8  Bra miljöval","Bramiljoval",'2. Artikeldata Utökad'!J107="9  Fairtrade","fairtrade",'2. Artikeldata Utökad'!J107="10 Natrue Organic","Natrueorganic",'2. Artikeldata Utökad'!J107="11 UTZ Certified","UTZ",'2. Artikeldata Utökad'!J107="15 Asthma Allergy Nordic","Asthmaallergynordic",'2. Artikeldata Utökad'!J107="16 FSC","FSC",'2. Artikeldata Utökad'!J107="17 Välvald (endast vid OTC)","choosewithheart",'2. Artikeldata Utökad'!J107="18 Rainforest Alliance","Rainforestalliance",'2. Artikeldata Utökad'!J107="19 Vegan Society","Vegansociety",'2. Artikeldata Utökad'!J107="20 Certified Vegan","Certifiedvegan",'2. Artikeldata Utökad'!J107="21 I'm Vegan","Imvegan",'2. Artikeldata Utökad'!J107="22 EU Ecolabel","EUEcolabel",'2. Artikeldata Utökad'!J107="23 Soil Association Cosmos Organic","Soilassociation",'2. Artikeldata Utökad'!J107="  Välj…","",'2. Artikeldata Utökad'!J107="0  Ingen symbol","",'2. Artikeldata Utökad'!J107="24 Cosmetique Bio Cosmos Organic","Cosmetiquebio",'2. Artikeldata Utökad'!J107="25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H108" s="527" t="str" cm="1">
        <f t="array" ref="H108">_xlfn.IFS('2. Artikeldata Utökad'!K107="2  KRAV","KRAV",'2. Artikeldata Utökad'!K107="3  Astma- och Allergiförbundet","Astmaochallergiforbundet",'2. Artikeldata Utökad'!K107="4  Svanen","Svanen",'2. Artikeldata Utökad'!K107="5  GOTS","GOTS",'2. Artikeldata Utökad'!K107="6  Ekologiskt Jordbruk EU Ekologisk","Ekologisktjordbruk",'2. Artikeldata Utökad'!K107="7  ECO CERT Cosmos Organic","Ecocertcosmosorganic",'2. Artikeldata Utökad'!K107="8  Bra miljöval","Bramiljoval",'2. Artikeldata Utökad'!K107="9  Fairtrade","fairtrade",'2. Artikeldata Utökad'!K107="10 Natrue Organic","Natrueorganic",'2. Artikeldata Utökad'!K107="11 UTZ Certified","UTZ",'2. Artikeldata Utökad'!K107="15 Asthma Allergy Nordic","Asthmaallergynordic",'2. Artikeldata Utökad'!K107="16 FSC","FSC",'2. Artikeldata Utökad'!K107="17 Välvald (endast vid OTC)","choosewithheart",'2. Artikeldata Utökad'!K107="18 Rainforest Alliance","Rainforestalliance",'2. Artikeldata Utökad'!K107="19 Vegan Society","Vegansociety",'2. Artikeldata Utökad'!K107="20 Certified Vegan","Certifiedvegan",'2. Artikeldata Utökad'!K107="21 I'm Vegan","Imvegan",'2. Artikeldata Utökad'!K107="22 EU Ecolabel","EUEcolabel",'2. Artikeldata Utökad'!K107="23 Soil Association Cosmos Organic","Soilassociation",'2. Artikeldata Utökad'!K107="  Välj…","",'2. Artikeldata Utökad'!K107="0  Ingen symbol","",'2. Artikeldata Utökad'!K107="24 Cosmetique Bio Cosmos Organic","Cosmetiquebio",'2. Artikeldata Utökad'!K107="25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I108" s="527" t="str" cm="1">
        <f t="array" ref="I108">_xlfn.IFS('2. Artikeldata Utökad'!L107="2  KRAV","KRAV",'2. Artikeldata Utökad'!L107="3  Astma- och Allergiförbundet","Astmaochallergiforbundet",'2. Artikeldata Utökad'!L107="4  Svanen","Svanen",'2. Artikeldata Utökad'!L107="5  GOTS","GOTS",'2. Artikeldata Utökad'!L107="6  Ekologiskt Jordbruk EU Ekologisk","Ekologisktjordbruk",'2. Artikeldata Utökad'!L107="7  ECO CERT Cosmos Organic","Ecocertcosmosorganic",'2. Artikeldata Utökad'!L107="8  Bra miljöval","Bramiljoval",'2. Artikeldata Utökad'!L107="9  Fairtrade","fairtrade",'2. Artikeldata Utökad'!L107="10 Natrue Organic","Natrueorganic",'2. Artikeldata Utökad'!L107="11 UTZ Certified","UTZ",'2. Artikeldata Utökad'!L107="15 Asthma Allergy Nordic","Asthmaallergynordic",'2. Artikeldata Utökad'!L107="16 FSC","FSC",'2. Artikeldata Utökad'!L107="17 Välvald (endast vid OTC)","choosewithheart",'2. Artikeldata Utökad'!L107="18 Rainforest Alliance","Rainforestalliance",'2. Artikeldata Utökad'!L107="19 Vegan Society","Vegansociety",'2. Artikeldata Utökad'!L107="20 Certified Vegan","Certifiedvegan",'2. Artikeldata Utökad'!L107="21 I'm Vegan","Imvegan",'2. Artikeldata Utökad'!L107="22 EU Ecolabel","EUEcolabel",'2. Artikeldata Utökad'!L107="23 Soil Association Cosmos Organic","Soilassociation",'2. Artikeldata Utökad'!L107="  Välj…","",'2. Artikeldata Utökad'!L107="0  Ingen symbol","",'2. Artikeldata Utökad'!L107="24 Cosmetique Bio Cosmos Organic","Cosmetiquebio",'2. Artikeldata Utökad'!L107="25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J108" s="527" t="str" cm="1">
        <f t="array" ref="J108">IFERROR(SUBSTITUTE(_xlfn.ARRAYTOTEXT(_xlfn._xlws.FILTER(G108:I108,G108:I108&lt;&gt;""))," ",""),"")</f>
        <v/>
      </c>
      <c r="K108" s="527" t="str">
        <f>IF('2. Artikeldata Utökad'!M107="Ja","Nordisk","")</f>
        <v/>
      </c>
      <c r="L108" s="527" t="str">
        <f>IF('2. Artikeldata Utökad'!N107="Ja","Miljoforpackad","")</f>
        <v/>
      </c>
      <c r="M108" s="527" t="str">
        <f t="shared" si="7"/>
        <v/>
      </c>
      <c r="N108" s="527" t="str">
        <f t="shared" si="11"/>
        <v/>
      </c>
      <c r="O108" s="527" t="str">
        <f t="shared" si="8"/>
        <v/>
      </c>
      <c r="P108" s="527" t="str">
        <f t="shared" si="9"/>
        <v/>
      </c>
      <c r="Q108" s="527" t="str">
        <f t="shared" si="10"/>
        <v/>
      </c>
      <c r="R108" s="527" t="str" cm="1">
        <f t="array" ref="R108">IFERROR(SUBSTITUTE(_xlfn.ARRAYTOTEXT(_xlfn._xlws.FILTER(K108:Q108,K108:Q108&lt;&gt;""))," ",""),"")</f>
        <v/>
      </c>
      <c r="S108" s="371"/>
      <c r="T108" s="83"/>
      <c r="U108" s="371" t="s">
        <v>35</v>
      </c>
      <c r="V108" s="372"/>
      <c r="W108" s="372"/>
      <c r="X108" s="372"/>
      <c r="Y108" s="372"/>
      <c r="Z108" s="372"/>
      <c r="AA108" s="372"/>
      <c r="AB108" s="372"/>
      <c r="AC108" s="372"/>
      <c r="AD108" s="372"/>
      <c r="AE108" s="372"/>
      <c r="AF108" s="372"/>
      <c r="AG108" s="372"/>
      <c r="AH108" s="371"/>
      <c r="AI108" s="372"/>
      <c r="AJ108" s="372"/>
      <c r="AK108" s="372" t="s">
        <v>36</v>
      </c>
      <c r="AL108" s="372"/>
      <c r="AM108" s="372"/>
      <c r="AN108" s="372"/>
      <c r="AO108" s="372"/>
      <c r="AP108" s="372"/>
      <c r="AQ108" s="641"/>
      <c r="AR108" s="399" t="s">
        <v>220</v>
      </c>
      <c r="AS108" s="84" t="s">
        <v>36</v>
      </c>
      <c r="AT108" s="84" t="s">
        <v>36</v>
      </c>
      <c r="AU108" s="647"/>
      <c r="AV108" s="646"/>
      <c r="AW108" s="84"/>
      <c r="AX108" s="84"/>
      <c r="AY108" s="84"/>
      <c r="AZ108" s="84"/>
      <c r="BA108" s="84"/>
      <c r="BB108" s="630"/>
      <c r="BC108" s="400" t="s">
        <v>220</v>
      </c>
      <c r="BD108" s="84" t="s">
        <v>36</v>
      </c>
    </row>
    <row r="109" spans="1:56" x14ac:dyDescent="0.25">
      <c r="A109" s="102">
        <v>104</v>
      </c>
      <c r="B109" s="524">
        <f>'APH KIC KIA PC'!D108</f>
        <v>0</v>
      </c>
      <c r="C109" s="524" t="str">
        <f>'APH KIC KIA PC'!I108</f>
        <v>Välj…</v>
      </c>
      <c r="D109" s="525" t="str">
        <f>IF('1. Artikeldata Grund'!$E108="","",'1. Artikeldata Grund'!$E108)</f>
        <v/>
      </c>
      <c r="E109" s="526" t="str">
        <f>IF('1. Artikeldata Grund'!D108="","",'1. Artikeldata Grund'!D108)</f>
        <v/>
      </c>
      <c r="F109" s="528" t="str">
        <f>'2. Artikeldata Utökad'!H108</f>
        <v xml:space="preserve">  Välj…</v>
      </c>
      <c r="G109" s="527" t="str" cm="1">
        <f t="array" ref="G109">_xlfn.IFS('2. Artikeldata Utökad'!J108="2  KRAV","KRAV",'2. Artikeldata Utökad'!J108="3  Astma- och Allergiförbundet","Astmaochallergiforbundet",'2. Artikeldata Utökad'!J108="4  Svanen","Svanen",'2. Artikeldata Utökad'!J108="5  GOTS","GOTS",'2. Artikeldata Utökad'!J108="6  Ekologiskt Jordbruk EU Ekologisk","Ekologisktjordbruk",'2. Artikeldata Utökad'!J108="7  ECO CERT Cosmos Organic","Ecocertcosmosorganic",'2. Artikeldata Utökad'!J108="8  Bra miljöval","Bramiljoval",'2. Artikeldata Utökad'!J108="9  Fairtrade","fairtrade",'2. Artikeldata Utökad'!J108="10 Natrue Organic","Natrueorganic",'2. Artikeldata Utökad'!J108="11 UTZ Certified","UTZ",'2. Artikeldata Utökad'!J108="15 Asthma Allergy Nordic","Asthmaallergynordic",'2. Artikeldata Utökad'!J108="16 FSC","FSC",'2. Artikeldata Utökad'!J108="17 Välvald (endast vid OTC)","choosewithheart",'2. Artikeldata Utökad'!J108="18 Rainforest Alliance","Rainforestalliance",'2. Artikeldata Utökad'!J108="19 Vegan Society","Vegansociety",'2. Artikeldata Utökad'!J108="20 Certified Vegan","Certifiedvegan",'2. Artikeldata Utökad'!J108="21 I'm Vegan","Imvegan",'2. Artikeldata Utökad'!J108="22 EU Ecolabel","EUEcolabel",'2. Artikeldata Utökad'!J108="23 Soil Association Cosmos Organic","Soilassociation",'2. Artikeldata Utökad'!J108="  Välj…","",'2. Artikeldata Utökad'!J108="0  Ingen symbol","",'2. Artikeldata Utökad'!J108="24 Cosmetique Bio Cosmos Organic","Cosmetiquebio",'2. Artikeldata Utökad'!J108="25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H109" s="527" t="str" cm="1">
        <f t="array" ref="H109">_xlfn.IFS('2. Artikeldata Utökad'!K108="2  KRAV","KRAV",'2. Artikeldata Utökad'!K108="3  Astma- och Allergiförbundet","Astmaochallergiforbundet",'2. Artikeldata Utökad'!K108="4  Svanen","Svanen",'2. Artikeldata Utökad'!K108="5  GOTS","GOTS",'2. Artikeldata Utökad'!K108="6  Ekologiskt Jordbruk EU Ekologisk","Ekologisktjordbruk",'2. Artikeldata Utökad'!K108="7  ECO CERT Cosmos Organic","Ecocertcosmosorganic",'2. Artikeldata Utökad'!K108="8  Bra miljöval","Bramiljoval",'2. Artikeldata Utökad'!K108="9  Fairtrade","fairtrade",'2. Artikeldata Utökad'!K108="10 Natrue Organic","Natrueorganic",'2. Artikeldata Utökad'!K108="11 UTZ Certified","UTZ",'2. Artikeldata Utökad'!K108="15 Asthma Allergy Nordic","Asthmaallergynordic",'2. Artikeldata Utökad'!K108="16 FSC","FSC",'2. Artikeldata Utökad'!K108="17 Välvald (endast vid OTC)","choosewithheart",'2. Artikeldata Utökad'!K108="18 Rainforest Alliance","Rainforestalliance",'2. Artikeldata Utökad'!K108="19 Vegan Society","Vegansociety",'2. Artikeldata Utökad'!K108="20 Certified Vegan","Certifiedvegan",'2. Artikeldata Utökad'!K108="21 I'm Vegan","Imvegan",'2. Artikeldata Utökad'!K108="22 EU Ecolabel","EUEcolabel",'2. Artikeldata Utökad'!K108="23 Soil Association Cosmos Organic","Soilassociation",'2. Artikeldata Utökad'!K108="  Välj…","",'2. Artikeldata Utökad'!K108="0  Ingen symbol","",'2. Artikeldata Utökad'!K108="24 Cosmetique Bio Cosmos Organic","Cosmetiquebio",'2. Artikeldata Utökad'!K108="25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I109" s="527" t="str" cm="1">
        <f t="array" ref="I109">_xlfn.IFS('2. Artikeldata Utökad'!L108="2  KRAV","KRAV",'2. Artikeldata Utökad'!L108="3  Astma- och Allergiförbundet","Astmaochallergiforbundet",'2. Artikeldata Utökad'!L108="4  Svanen","Svanen",'2. Artikeldata Utökad'!L108="5  GOTS","GOTS",'2. Artikeldata Utökad'!L108="6  Ekologiskt Jordbruk EU Ekologisk","Ekologisktjordbruk",'2. Artikeldata Utökad'!L108="7  ECO CERT Cosmos Organic","Ecocertcosmosorganic",'2. Artikeldata Utökad'!L108="8  Bra miljöval","Bramiljoval",'2. Artikeldata Utökad'!L108="9  Fairtrade","fairtrade",'2. Artikeldata Utökad'!L108="10 Natrue Organic","Natrueorganic",'2. Artikeldata Utökad'!L108="11 UTZ Certified","UTZ",'2. Artikeldata Utökad'!L108="15 Asthma Allergy Nordic","Asthmaallergynordic",'2. Artikeldata Utökad'!L108="16 FSC","FSC",'2. Artikeldata Utökad'!L108="17 Välvald (endast vid OTC)","choosewithheart",'2. Artikeldata Utökad'!L108="18 Rainforest Alliance","Rainforestalliance",'2. Artikeldata Utökad'!L108="19 Vegan Society","Vegansociety",'2. Artikeldata Utökad'!L108="20 Certified Vegan","Certifiedvegan",'2. Artikeldata Utökad'!L108="21 I'm Vegan","Imvegan",'2. Artikeldata Utökad'!L108="22 EU Ecolabel","EUEcolabel",'2. Artikeldata Utökad'!L108="23 Soil Association Cosmos Organic","Soilassociation",'2. Artikeldata Utökad'!L108="  Välj…","",'2. Artikeldata Utökad'!L108="0  Ingen symbol","",'2. Artikeldata Utökad'!L108="24 Cosmetique Bio Cosmos Organic","Cosmetiquebio",'2. Artikeldata Utökad'!L108="25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J109" s="527" t="str" cm="1">
        <f t="array" ref="J109">IFERROR(SUBSTITUTE(_xlfn.ARRAYTOTEXT(_xlfn._xlws.FILTER(G109:I109,G109:I109&lt;&gt;""))," ",""),"")</f>
        <v/>
      </c>
      <c r="K109" s="527" t="str">
        <f>IF('2. Artikeldata Utökad'!M108="Ja","Nordisk","")</f>
        <v/>
      </c>
      <c r="L109" s="527" t="str">
        <f>IF('2. Artikeldata Utökad'!N108="Ja","Miljoforpackad","")</f>
        <v/>
      </c>
      <c r="M109" s="527" t="str">
        <f t="shared" si="7"/>
        <v/>
      </c>
      <c r="N109" s="527" t="str">
        <f t="shared" si="11"/>
        <v/>
      </c>
      <c r="O109" s="527" t="str">
        <f t="shared" si="8"/>
        <v/>
      </c>
      <c r="P109" s="527" t="str">
        <f t="shared" si="9"/>
        <v/>
      </c>
      <c r="Q109" s="527" t="str">
        <f t="shared" si="10"/>
        <v/>
      </c>
      <c r="R109" s="527" t="str" cm="1">
        <f t="array" ref="R109">IFERROR(SUBSTITUTE(_xlfn.ARRAYTOTEXT(_xlfn._xlws.FILTER(K109:Q109,K109:Q109&lt;&gt;""))," ",""),"")</f>
        <v/>
      </c>
      <c r="S109" s="371"/>
      <c r="T109" s="83"/>
      <c r="U109" s="371" t="s">
        <v>35</v>
      </c>
      <c r="V109" s="372"/>
      <c r="W109" s="372"/>
      <c r="X109" s="372"/>
      <c r="Y109" s="372"/>
      <c r="Z109" s="372"/>
      <c r="AA109" s="372"/>
      <c r="AB109" s="372"/>
      <c r="AC109" s="372"/>
      <c r="AD109" s="372"/>
      <c r="AE109" s="372"/>
      <c r="AF109" s="372"/>
      <c r="AG109" s="372"/>
      <c r="AH109" s="371"/>
      <c r="AI109" s="372"/>
      <c r="AJ109" s="372"/>
      <c r="AK109" s="372" t="s">
        <v>36</v>
      </c>
      <c r="AL109" s="372"/>
      <c r="AM109" s="372"/>
      <c r="AN109" s="372"/>
      <c r="AO109" s="372"/>
      <c r="AP109" s="372"/>
      <c r="AQ109" s="641"/>
      <c r="AR109" s="399" t="s">
        <v>220</v>
      </c>
      <c r="AS109" s="84" t="s">
        <v>36</v>
      </c>
      <c r="AT109" s="84" t="s">
        <v>36</v>
      </c>
      <c r="AU109" s="647"/>
      <c r="AV109" s="646"/>
      <c r="AW109" s="84"/>
      <c r="AX109" s="84"/>
      <c r="AY109" s="84"/>
      <c r="AZ109" s="84"/>
      <c r="BA109" s="84"/>
      <c r="BB109" s="630"/>
      <c r="BC109" s="400" t="s">
        <v>220</v>
      </c>
      <c r="BD109" s="84" t="s">
        <v>36</v>
      </c>
    </row>
    <row r="110" spans="1:56" x14ac:dyDescent="0.25">
      <c r="A110" s="102">
        <v>105</v>
      </c>
      <c r="B110" s="524">
        <f>'APH KIC KIA PC'!D109</f>
        <v>0</v>
      </c>
      <c r="C110" s="524" t="str">
        <f>'APH KIC KIA PC'!I109</f>
        <v>Välj…</v>
      </c>
      <c r="D110" s="525" t="str">
        <f>IF('1. Artikeldata Grund'!$E109="","",'1. Artikeldata Grund'!$E109)</f>
        <v/>
      </c>
      <c r="E110" s="526" t="str">
        <f>IF('1. Artikeldata Grund'!D109="","",'1. Artikeldata Grund'!D109)</f>
        <v/>
      </c>
      <c r="F110" s="528" t="str">
        <f>'2. Artikeldata Utökad'!H109</f>
        <v xml:space="preserve">  Välj…</v>
      </c>
      <c r="G110" s="527" t="str" cm="1">
        <f t="array" ref="G110">_xlfn.IFS('2. Artikeldata Utökad'!J109="2  KRAV","KRAV",'2. Artikeldata Utökad'!J109="3  Astma- och Allergiförbundet","Astmaochallergiforbundet",'2. Artikeldata Utökad'!J109="4  Svanen","Svanen",'2. Artikeldata Utökad'!J109="5  GOTS","GOTS",'2. Artikeldata Utökad'!J109="6  Ekologiskt Jordbruk EU Ekologisk","Ekologisktjordbruk",'2. Artikeldata Utökad'!J109="7  ECO CERT Cosmos Organic","Ecocertcosmosorganic",'2. Artikeldata Utökad'!J109="8  Bra miljöval","Bramiljoval",'2. Artikeldata Utökad'!J109="9  Fairtrade","fairtrade",'2. Artikeldata Utökad'!J109="10 Natrue Organic","Natrueorganic",'2. Artikeldata Utökad'!J109="11 UTZ Certified","UTZ",'2. Artikeldata Utökad'!J109="15 Asthma Allergy Nordic","Asthmaallergynordic",'2. Artikeldata Utökad'!J109="16 FSC","FSC",'2. Artikeldata Utökad'!J109="17 Välvald (endast vid OTC)","choosewithheart",'2. Artikeldata Utökad'!J109="18 Rainforest Alliance","Rainforestalliance",'2. Artikeldata Utökad'!J109="19 Vegan Society","Vegansociety",'2. Artikeldata Utökad'!J109="20 Certified Vegan","Certifiedvegan",'2. Artikeldata Utökad'!J109="21 I'm Vegan","Imvegan",'2. Artikeldata Utökad'!J109="22 EU Ecolabel","EUEcolabel",'2. Artikeldata Utökad'!J109="23 Soil Association Cosmos Organic","Soilassociation",'2. Artikeldata Utökad'!J109="  Välj…","",'2. Artikeldata Utökad'!J109="0  Ingen symbol","",'2. Artikeldata Utökad'!J109="24 Cosmetique Bio Cosmos Organic","Cosmetiquebio",'2. Artikeldata Utökad'!J109="25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H110" s="527" t="str" cm="1">
        <f t="array" ref="H110">_xlfn.IFS('2. Artikeldata Utökad'!K109="2  KRAV","KRAV",'2. Artikeldata Utökad'!K109="3  Astma- och Allergiförbundet","Astmaochallergiforbundet",'2. Artikeldata Utökad'!K109="4  Svanen","Svanen",'2. Artikeldata Utökad'!K109="5  GOTS","GOTS",'2. Artikeldata Utökad'!K109="6  Ekologiskt Jordbruk EU Ekologisk","Ekologisktjordbruk",'2. Artikeldata Utökad'!K109="7  ECO CERT Cosmos Organic","Ecocertcosmosorganic",'2. Artikeldata Utökad'!K109="8  Bra miljöval","Bramiljoval",'2. Artikeldata Utökad'!K109="9  Fairtrade","fairtrade",'2. Artikeldata Utökad'!K109="10 Natrue Organic","Natrueorganic",'2. Artikeldata Utökad'!K109="11 UTZ Certified","UTZ",'2. Artikeldata Utökad'!K109="15 Asthma Allergy Nordic","Asthmaallergynordic",'2. Artikeldata Utökad'!K109="16 FSC","FSC",'2. Artikeldata Utökad'!K109="17 Välvald (endast vid OTC)","choosewithheart",'2. Artikeldata Utökad'!K109="18 Rainforest Alliance","Rainforestalliance",'2. Artikeldata Utökad'!K109="19 Vegan Society","Vegansociety",'2. Artikeldata Utökad'!K109="20 Certified Vegan","Certifiedvegan",'2. Artikeldata Utökad'!K109="21 I'm Vegan","Imvegan",'2. Artikeldata Utökad'!K109="22 EU Ecolabel","EUEcolabel",'2. Artikeldata Utökad'!K109="23 Soil Association Cosmos Organic","Soilassociation",'2. Artikeldata Utökad'!K109="  Välj…","",'2. Artikeldata Utökad'!K109="0  Ingen symbol","",'2. Artikeldata Utökad'!K109="24 Cosmetique Bio Cosmos Organic","Cosmetiquebio",'2. Artikeldata Utökad'!K109="25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I110" s="527" t="str" cm="1">
        <f t="array" ref="I110">_xlfn.IFS('2. Artikeldata Utökad'!L109="2  KRAV","KRAV",'2. Artikeldata Utökad'!L109="3  Astma- och Allergiförbundet","Astmaochallergiforbundet",'2. Artikeldata Utökad'!L109="4  Svanen","Svanen",'2. Artikeldata Utökad'!L109="5  GOTS","GOTS",'2. Artikeldata Utökad'!L109="6  Ekologiskt Jordbruk EU Ekologisk","Ekologisktjordbruk",'2. Artikeldata Utökad'!L109="7  ECO CERT Cosmos Organic","Ecocertcosmosorganic",'2. Artikeldata Utökad'!L109="8  Bra miljöval","Bramiljoval",'2. Artikeldata Utökad'!L109="9  Fairtrade","fairtrade",'2. Artikeldata Utökad'!L109="10 Natrue Organic","Natrueorganic",'2. Artikeldata Utökad'!L109="11 UTZ Certified","UTZ",'2. Artikeldata Utökad'!L109="15 Asthma Allergy Nordic","Asthmaallergynordic",'2. Artikeldata Utökad'!L109="16 FSC","FSC",'2. Artikeldata Utökad'!L109="17 Välvald (endast vid OTC)","choosewithheart",'2. Artikeldata Utökad'!L109="18 Rainforest Alliance","Rainforestalliance",'2. Artikeldata Utökad'!L109="19 Vegan Society","Vegansociety",'2. Artikeldata Utökad'!L109="20 Certified Vegan","Certifiedvegan",'2. Artikeldata Utökad'!L109="21 I'm Vegan","Imvegan",'2. Artikeldata Utökad'!L109="22 EU Ecolabel","EUEcolabel",'2. Artikeldata Utökad'!L109="23 Soil Association Cosmos Organic","Soilassociation",'2. Artikeldata Utökad'!L109="  Välj…","",'2. Artikeldata Utökad'!L109="0  Ingen symbol","",'2. Artikeldata Utökad'!L109="24 Cosmetique Bio Cosmos Organic","Cosmetiquebio",'2. Artikeldata Utökad'!L109="25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J110" s="527" t="str" cm="1">
        <f t="array" ref="J110">IFERROR(SUBSTITUTE(_xlfn.ARRAYTOTEXT(_xlfn._xlws.FILTER(G110:I110,G110:I110&lt;&gt;""))," ",""),"")</f>
        <v/>
      </c>
      <c r="K110" s="527" t="str">
        <f>IF('2. Artikeldata Utökad'!M109="Ja","Nordisk","")</f>
        <v/>
      </c>
      <c r="L110" s="527" t="str">
        <f>IF('2. Artikeldata Utökad'!N109="Ja","Miljoforpackad","")</f>
        <v/>
      </c>
      <c r="M110" s="527" t="str">
        <f t="shared" si="7"/>
        <v/>
      </c>
      <c r="N110" s="527" t="str">
        <f t="shared" si="11"/>
        <v/>
      </c>
      <c r="O110" s="527" t="str">
        <f t="shared" si="8"/>
        <v/>
      </c>
      <c r="P110" s="527" t="str">
        <f t="shared" si="9"/>
        <v/>
      </c>
      <c r="Q110" s="527" t="str">
        <f t="shared" si="10"/>
        <v/>
      </c>
      <c r="R110" s="527" t="str" cm="1">
        <f t="array" ref="R110">IFERROR(SUBSTITUTE(_xlfn.ARRAYTOTEXT(_xlfn._xlws.FILTER(K110:Q110,K110:Q110&lt;&gt;""))," ",""),"")</f>
        <v/>
      </c>
      <c r="S110" s="371"/>
      <c r="T110" s="83"/>
      <c r="U110" s="371" t="s">
        <v>35</v>
      </c>
      <c r="V110" s="372"/>
      <c r="W110" s="372"/>
      <c r="X110" s="372"/>
      <c r="Y110" s="372"/>
      <c r="Z110" s="372"/>
      <c r="AA110" s="372"/>
      <c r="AB110" s="372"/>
      <c r="AC110" s="372"/>
      <c r="AD110" s="372"/>
      <c r="AE110" s="372"/>
      <c r="AF110" s="372"/>
      <c r="AG110" s="372"/>
      <c r="AH110" s="371"/>
      <c r="AI110" s="372"/>
      <c r="AJ110" s="372"/>
      <c r="AK110" s="372" t="s">
        <v>36</v>
      </c>
      <c r="AL110" s="372"/>
      <c r="AM110" s="372"/>
      <c r="AN110" s="372"/>
      <c r="AO110" s="372"/>
      <c r="AP110" s="372"/>
      <c r="AQ110" s="641"/>
      <c r="AR110" s="399" t="s">
        <v>220</v>
      </c>
      <c r="AS110" s="84" t="s">
        <v>36</v>
      </c>
      <c r="AT110" s="84" t="s">
        <v>36</v>
      </c>
      <c r="AU110" s="647"/>
      <c r="AV110" s="646"/>
      <c r="AW110" s="84"/>
      <c r="AX110" s="84"/>
      <c r="AY110" s="84"/>
      <c r="AZ110" s="84"/>
      <c r="BA110" s="84"/>
      <c r="BB110" s="630"/>
      <c r="BC110" s="400" t="s">
        <v>220</v>
      </c>
      <c r="BD110" s="84" t="s">
        <v>36</v>
      </c>
    </row>
    <row r="111" spans="1:56" x14ac:dyDescent="0.25">
      <c r="A111" s="102">
        <v>106</v>
      </c>
      <c r="B111" s="524">
        <f>'APH KIC KIA PC'!D110</f>
        <v>0</v>
      </c>
      <c r="C111" s="524" t="str">
        <f>'APH KIC KIA PC'!I110</f>
        <v>Välj…</v>
      </c>
      <c r="D111" s="525" t="str">
        <f>IF('1. Artikeldata Grund'!$E110="","",'1. Artikeldata Grund'!$E110)</f>
        <v/>
      </c>
      <c r="E111" s="526" t="str">
        <f>IF('1. Artikeldata Grund'!D110="","",'1. Artikeldata Grund'!D110)</f>
        <v/>
      </c>
      <c r="F111" s="528" t="str">
        <f>'2. Artikeldata Utökad'!H110</f>
        <v xml:space="preserve">  Välj…</v>
      </c>
      <c r="G111" s="527" t="str" cm="1">
        <f t="array" ref="G111">_xlfn.IFS('2. Artikeldata Utökad'!J110="2  KRAV","KRAV",'2. Artikeldata Utökad'!J110="3  Astma- och Allergiförbundet","Astmaochallergiforbundet",'2. Artikeldata Utökad'!J110="4  Svanen","Svanen",'2. Artikeldata Utökad'!J110="5  GOTS","GOTS",'2. Artikeldata Utökad'!J110="6  Ekologiskt Jordbruk EU Ekologisk","Ekologisktjordbruk",'2. Artikeldata Utökad'!J110="7  ECO CERT Cosmos Organic","Ecocertcosmosorganic",'2. Artikeldata Utökad'!J110="8  Bra miljöval","Bramiljoval",'2. Artikeldata Utökad'!J110="9  Fairtrade","fairtrade",'2. Artikeldata Utökad'!J110="10 Natrue Organic","Natrueorganic",'2. Artikeldata Utökad'!J110="11 UTZ Certified","UTZ",'2. Artikeldata Utökad'!J110="15 Asthma Allergy Nordic","Asthmaallergynordic",'2. Artikeldata Utökad'!J110="16 FSC","FSC",'2. Artikeldata Utökad'!J110="17 Välvald (endast vid OTC)","choosewithheart",'2. Artikeldata Utökad'!J110="18 Rainforest Alliance","Rainforestalliance",'2. Artikeldata Utökad'!J110="19 Vegan Society","Vegansociety",'2. Artikeldata Utökad'!J110="20 Certified Vegan","Certifiedvegan",'2. Artikeldata Utökad'!J110="21 I'm Vegan","Imvegan",'2. Artikeldata Utökad'!J110="22 EU Ecolabel","EUEcolabel",'2. Artikeldata Utökad'!J110="23 Soil Association Cosmos Organic","Soilassociation",'2. Artikeldata Utökad'!J110="  Välj…","",'2. Artikeldata Utökad'!J110="0  Ingen symbol","",'2. Artikeldata Utökad'!J110="24 Cosmetique Bio Cosmos Organic","Cosmetiquebio",'2. Artikeldata Utökad'!J110="25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H111" s="527" t="str" cm="1">
        <f t="array" ref="H111">_xlfn.IFS('2. Artikeldata Utökad'!K110="2  KRAV","KRAV",'2. Artikeldata Utökad'!K110="3  Astma- och Allergiförbundet","Astmaochallergiforbundet",'2. Artikeldata Utökad'!K110="4  Svanen","Svanen",'2. Artikeldata Utökad'!K110="5  GOTS","GOTS",'2. Artikeldata Utökad'!K110="6  Ekologiskt Jordbruk EU Ekologisk","Ekologisktjordbruk",'2. Artikeldata Utökad'!K110="7  ECO CERT Cosmos Organic","Ecocertcosmosorganic",'2. Artikeldata Utökad'!K110="8  Bra miljöval","Bramiljoval",'2. Artikeldata Utökad'!K110="9  Fairtrade","fairtrade",'2. Artikeldata Utökad'!K110="10 Natrue Organic","Natrueorganic",'2. Artikeldata Utökad'!K110="11 UTZ Certified","UTZ",'2. Artikeldata Utökad'!K110="15 Asthma Allergy Nordic","Asthmaallergynordic",'2. Artikeldata Utökad'!K110="16 FSC","FSC",'2. Artikeldata Utökad'!K110="17 Välvald (endast vid OTC)","choosewithheart",'2. Artikeldata Utökad'!K110="18 Rainforest Alliance","Rainforestalliance",'2. Artikeldata Utökad'!K110="19 Vegan Society","Vegansociety",'2. Artikeldata Utökad'!K110="20 Certified Vegan","Certifiedvegan",'2. Artikeldata Utökad'!K110="21 I'm Vegan","Imvegan",'2. Artikeldata Utökad'!K110="22 EU Ecolabel","EUEcolabel",'2. Artikeldata Utökad'!K110="23 Soil Association Cosmos Organic","Soilassociation",'2. Artikeldata Utökad'!K110="  Välj…","",'2. Artikeldata Utökad'!K110="0  Ingen symbol","",'2. Artikeldata Utökad'!K110="24 Cosmetique Bio Cosmos Organic","Cosmetiquebio",'2. Artikeldata Utökad'!K110="25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I111" s="527" t="str" cm="1">
        <f t="array" ref="I111">_xlfn.IFS('2. Artikeldata Utökad'!L110="2  KRAV","KRAV",'2. Artikeldata Utökad'!L110="3  Astma- och Allergiförbundet","Astmaochallergiforbundet",'2. Artikeldata Utökad'!L110="4  Svanen","Svanen",'2. Artikeldata Utökad'!L110="5  GOTS","GOTS",'2. Artikeldata Utökad'!L110="6  Ekologiskt Jordbruk EU Ekologisk","Ekologisktjordbruk",'2. Artikeldata Utökad'!L110="7  ECO CERT Cosmos Organic","Ecocertcosmosorganic",'2. Artikeldata Utökad'!L110="8  Bra miljöval","Bramiljoval",'2. Artikeldata Utökad'!L110="9  Fairtrade","fairtrade",'2. Artikeldata Utökad'!L110="10 Natrue Organic","Natrueorganic",'2. Artikeldata Utökad'!L110="11 UTZ Certified","UTZ",'2. Artikeldata Utökad'!L110="15 Asthma Allergy Nordic","Asthmaallergynordic",'2. Artikeldata Utökad'!L110="16 FSC","FSC",'2. Artikeldata Utökad'!L110="17 Välvald (endast vid OTC)","choosewithheart",'2. Artikeldata Utökad'!L110="18 Rainforest Alliance","Rainforestalliance",'2. Artikeldata Utökad'!L110="19 Vegan Society","Vegansociety",'2. Artikeldata Utökad'!L110="20 Certified Vegan","Certifiedvegan",'2. Artikeldata Utökad'!L110="21 I'm Vegan","Imvegan",'2. Artikeldata Utökad'!L110="22 EU Ecolabel","EUEcolabel",'2. Artikeldata Utökad'!L110="23 Soil Association Cosmos Organic","Soilassociation",'2. Artikeldata Utökad'!L110="  Välj…","",'2. Artikeldata Utökad'!L110="0  Ingen symbol","",'2. Artikeldata Utökad'!L110="24 Cosmetique Bio Cosmos Organic","Cosmetiquebio",'2. Artikeldata Utökad'!L110="25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J111" s="527" t="str" cm="1">
        <f t="array" ref="J111">IFERROR(SUBSTITUTE(_xlfn.ARRAYTOTEXT(_xlfn._xlws.FILTER(G111:I111,G111:I111&lt;&gt;""))," ",""),"")</f>
        <v/>
      </c>
      <c r="K111" s="527" t="str">
        <f>IF('2. Artikeldata Utökad'!M110="Ja","Nordisk","")</f>
        <v/>
      </c>
      <c r="L111" s="527" t="str">
        <f>IF('2. Artikeldata Utökad'!N110="Ja","Miljoforpackad","")</f>
        <v/>
      </c>
      <c r="M111" s="527" t="str">
        <f t="shared" si="7"/>
        <v/>
      </c>
      <c r="N111" s="527" t="str">
        <f t="shared" si="11"/>
        <v/>
      </c>
      <c r="O111" s="527" t="str">
        <f t="shared" si="8"/>
        <v/>
      </c>
      <c r="P111" s="527" t="str">
        <f t="shared" si="9"/>
        <v/>
      </c>
      <c r="Q111" s="527" t="str">
        <f t="shared" si="10"/>
        <v/>
      </c>
      <c r="R111" s="527" t="str" cm="1">
        <f t="array" ref="R111">IFERROR(SUBSTITUTE(_xlfn.ARRAYTOTEXT(_xlfn._xlws.FILTER(K111:Q111,K111:Q111&lt;&gt;""))," ",""),"")</f>
        <v/>
      </c>
      <c r="S111" s="371"/>
      <c r="T111" s="83"/>
      <c r="U111" s="371" t="s">
        <v>35</v>
      </c>
      <c r="V111" s="372"/>
      <c r="W111" s="372"/>
      <c r="X111" s="372"/>
      <c r="Y111" s="372"/>
      <c r="Z111" s="372"/>
      <c r="AA111" s="372"/>
      <c r="AB111" s="372"/>
      <c r="AC111" s="372"/>
      <c r="AD111" s="372"/>
      <c r="AE111" s="372"/>
      <c r="AF111" s="372"/>
      <c r="AG111" s="372"/>
      <c r="AH111" s="371"/>
      <c r="AI111" s="372"/>
      <c r="AJ111" s="372"/>
      <c r="AK111" s="372" t="s">
        <v>36</v>
      </c>
      <c r="AL111" s="372"/>
      <c r="AM111" s="372"/>
      <c r="AN111" s="372"/>
      <c r="AO111" s="372"/>
      <c r="AP111" s="372"/>
      <c r="AQ111" s="641"/>
      <c r="AR111" s="399" t="s">
        <v>220</v>
      </c>
      <c r="AS111" s="84" t="s">
        <v>36</v>
      </c>
      <c r="AT111" s="84" t="s">
        <v>36</v>
      </c>
      <c r="AU111" s="647"/>
      <c r="AV111" s="646"/>
      <c r="AW111" s="84"/>
      <c r="AX111" s="84"/>
      <c r="AY111" s="84"/>
      <c r="AZ111" s="84"/>
      <c r="BA111" s="84"/>
      <c r="BB111" s="630"/>
      <c r="BC111" s="400" t="s">
        <v>220</v>
      </c>
      <c r="BD111" s="84" t="s">
        <v>36</v>
      </c>
    </row>
    <row r="112" spans="1:56" x14ac:dyDescent="0.25">
      <c r="A112" s="102">
        <v>107</v>
      </c>
      <c r="B112" s="524">
        <f>'APH KIC KIA PC'!D111</f>
        <v>0</v>
      </c>
      <c r="C112" s="524" t="str">
        <f>'APH KIC KIA PC'!I111</f>
        <v>Välj…</v>
      </c>
      <c r="D112" s="525" t="str">
        <f>IF('1. Artikeldata Grund'!$E111="","",'1. Artikeldata Grund'!$E111)</f>
        <v/>
      </c>
      <c r="E112" s="526" t="str">
        <f>IF('1. Artikeldata Grund'!D111="","",'1. Artikeldata Grund'!D111)</f>
        <v/>
      </c>
      <c r="F112" s="528" t="str">
        <f>'2. Artikeldata Utökad'!H111</f>
        <v xml:space="preserve">  Välj…</v>
      </c>
      <c r="G112" s="527" t="str" cm="1">
        <f t="array" ref="G112">_xlfn.IFS('2. Artikeldata Utökad'!J111="2  KRAV","KRAV",'2. Artikeldata Utökad'!J111="3  Astma- och Allergiförbundet","Astmaochallergiforbundet",'2. Artikeldata Utökad'!J111="4  Svanen","Svanen",'2. Artikeldata Utökad'!J111="5  GOTS","GOTS",'2. Artikeldata Utökad'!J111="6  Ekologiskt Jordbruk EU Ekologisk","Ekologisktjordbruk",'2. Artikeldata Utökad'!J111="7  ECO CERT Cosmos Organic","Ecocertcosmosorganic",'2. Artikeldata Utökad'!J111="8  Bra miljöval","Bramiljoval",'2. Artikeldata Utökad'!J111="9  Fairtrade","fairtrade",'2. Artikeldata Utökad'!J111="10 Natrue Organic","Natrueorganic",'2. Artikeldata Utökad'!J111="11 UTZ Certified","UTZ",'2. Artikeldata Utökad'!J111="15 Asthma Allergy Nordic","Asthmaallergynordic",'2. Artikeldata Utökad'!J111="16 FSC","FSC",'2. Artikeldata Utökad'!J111="17 Välvald (endast vid OTC)","choosewithheart",'2. Artikeldata Utökad'!J111="18 Rainforest Alliance","Rainforestalliance",'2. Artikeldata Utökad'!J111="19 Vegan Society","Vegansociety",'2. Artikeldata Utökad'!J111="20 Certified Vegan","Certifiedvegan",'2. Artikeldata Utökad'!J111="21 I'm Vegan","Imvegan",'2. Artikeldata Utökad'!J111="22 EU Ecolabel","EUEcolabel",'2. Artikeldata Utökad'!J111="23 Soil Association Cosmos Organic","Soilassociation",'2. Artikeldata Utökad'!J111="  Välj…","",'2. Artikeldata Utökad'!J111="0  Ingen symbol","",'2. Artikeldata Utökad'!J111="24 Cosmetique Bio Cosmos Organic","Cosmetiquebio",'2. Artikeldata Utökad'!J111="25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H112" s="527" t="str" cm="1">
        <f t="array" ref="H112">_xlfn.IFS('2. Artikeldata Utökad'!K111="2  KRAV","KRAV",'2. Artikeldata Utökad'!K111="3  Astma- och Allergiförbundet","Astmaochallergiforbundet",'2. Artikeldata Utökad'!K111="4  Svanen","Svanen",'2. Artikeldata Utökad'!K111="5  GOTS","GOTS",'2. Artikeldata Utökad'!K111="6  Ekologiskt Jordbruk EU Ekologisk","Ekologisktjordbruk",'2. Artikeldata Utökad'!K111="7  ECO CERT Cosmos Organic","Ecocertcosmosorganic",'2. Artikeldata Utökad'!K111="8  Bra miljöval","Bramiljoval",'2. Artikeldata Utökad'!K111="9  Fairtrade","fairtrade",'2. Artikeldata Utökad'!K111="10 Natrue Organic","Natrueorganic",'2. Artikeldata Utökad'!K111="11 UTZ Certified","UTZ",'2. Artikeldata Utökad'!K111="15 Asthma Allergy Nordic","Asthmaallergynordic",'2. Artikeldata Utökad'!K111="16 FSC","FSC",'2. Artikeldata Utökad'!K111="17 Välvald (endast vid OTC)","choosewithheart",'2. Artikeldata Utökad'!K111="18 Rainforest Alliance","Rainforestalliance",'2. Artikeldata Utökad'!K111="19 Vegan Society","Vegansociety",'2. Artikeldata Utökad'!K111="20 Certified Vegan","Certifiedvegan",'2. Artikeldata Utökad'!K111="21 I'm Vegan","Imvegan",'2. Artikeldata Utökad'!K111="22 EU Ecolabel","EUEcolabel",'2. Artikeldata Utökad'!K111="23 Soil Association Cosmos Organic","Soilassociation",'2. Artikeldata Utökad'!K111="  Välj…","",'2. Artikeldata Utökad'!K111="0  Ingen symbol","",'2. Artikeldata Utökad'!K111="24 Cosmetique Bio Cosmos Organic","Cosmetiquebio",'2. Artikeldata Utökad'!K111="25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I112" s="527" t="str" cm="1">
        <f t="array" ref="I112">_xlfn.IFS('2. Artikeldata Utökad'!L111="2  KRAV","KRAV",'2. Artikeldata Utökad'!L111="3  Astma- och Allergiförbundet","Astmaochallergiforbundet",'2. Artikeldata Utökad'!L111="4  Svanen","Svanen",'2. Artikeldata Utökad'!L111="5  GOTS","GOTS",'2. Artikeldata Utökad'!L111="6  Ekologiskt Jordbruk EU Ekologisk","Ekologisktjordbruk",'2. Artikeldata Utökad'!L111="7  ECO CERT Cosmos Organic","Ecocertcosmosorganic",'2. Artikeldata Utökad'!L111="8  Bra miljöval","Bramiljoval",'2. Artikeldata Utökad'!L111="9  Fairtrade","fairtrade",'2. Artikeldata Utökad'!L111="10 Natrue Organic","Natrueorganic",'2. Artikeldata Utökad'!L111="11 UTZ Certified","UTZ",'2. Artikeldata Utökad'!L111="15 Asthma Allergy Nordic","Asthmaallergynordic",'2. Artikeldata Utökad'!L111="16 FSC","FSC",'2. Artikeldata Utökad'!L111="17 Välvald (endast vid OTC)","choosewithheart",'2. Artikeldata Utökad'!L111="18 Rainforest Alliance","Rainforestalliance",'2. Artikeldata Utökad'!L111="19 Vegan Society","Vegansociety",'2. Artikeldata Utökad'!L111="20 Certified Vegan","Certifiedvegan",'2. Artikeldata Utökad'!L111="21 I'm Vegan","Imvegan",'2. Artikeldata Utökad'!L111="22 EU Ecolabel","EUEcolabel",'2. Artikeldata Utökad'!L111="23 Soil Association Cosmos Organic","Soilassociation",'2. Artikeldata Utökad'!L111="  Välj…","",'2. Artikeldata Utökad'!L111="0  Ingen symbol","",'2. Artikeldata Utökad'!L111="24 Cosmetique Bio Cosmos Organic","Cosmetiquebio",'2. Artikeldata Utökad'!L111="25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J112" s="527" t="str" cm="1">
        <f t="array" ref="J112">IFERROR(SUBSTITUTE(_xlfn.ARRAYTOTEXT(_xlfn._xlws.FILTER(G112:I112,G112:I112&lt;&gt;""))," ",""),"")</f>
        <v/>
      </c>
      <c r="K112" s="527" t="str">
        <f>IF('2. Artikeldata Utökad'!M111="Ja","Nordisk","")</f>
        <v/>
      </c>
      <c r="L112" s="527" t="str">
        <f>IF('2. Artikeldata Utökad'!N111="Ja","Miljoforpackad","")</f>
        <v/>
      </c>
      <c r="M112" s="527" t="str">
        <f t="shared" si="7"/>
        <v/>
      </c>
      <c r="N112" s="527" t="str">
        <f t="shared" si="11"/>
        <v/>
      </c>
      <c r="O112" s="527" t="str">
        <f t="shared" si="8"/>
        <v/>
      </c>
      <c r="P112" s="527" t="str">
        <f t="shared" si="9"/>
        <v/>
      </c>
      <c r="Q112" s="527" t="str">
        <f t="shared" si="10"/>
        <v/>
      </c>
      <c r="R112" s="527" t="str" cm="1">
        <f t="array" ref="R112">IFERROR(SUBSTITUTE(_xlfn.ARRAYTOTEXT(_xlfn._xlws.FILTER(K112:Q112,K112:Q112&lt;&gt;""))," ",""),"")</f>
        <v/>
      </c>
      <c r="S112" s="371"/>
      <c r="T112" s="83"/>
      <c r="U112" s="371" t="s">
        <v>35</v>
      </c>
      <c r="V112" s="372"/>
      <c r="W112" s="372"/>
      <c r="X112" s="372"/>
      <c r="Y112" s="372"/>
      <c r="Z112" s="372"/>
      <c r="AA112" s="372"/>
      <c r="AB112" s="372"/>
      <c r="AC112" s="372"/>
      <c r="AD112" s="372"/>
      <c r="AE112" s="372"/>
      <c r="AF112" s="372"/>
      <c r="AG112" s="372"/>
      <c r="AH112" s="371"/>
      <c r="AI112" s="372"/>
      <c r="AJ112" s="372"/>
      <c r="AK112" s="372" t="s">
        <v>36</v>
      </c>
      <c r="AL112" s="372"/>
      <c r="AM112" s="372"/>
      <c r="AN112" s="372"/>
      <c r="AO112" s="372"/>
      <c r="AP112" s="372"/>
      <c r="AQ112" s="641"/>
      <c r="AR112" s="399" t="s">
        <v>220</v>
      </c>
      <c r="AS112" s="84" t="s">
        <v>36</v>
      </c>
      <c r="AT112" s="84" t="s">
        <v>36</v>
      </c>
      <c r="AU112" s="647"/>
      <c r="AV112" s="646"/>
      <c r="AW112" s="84"/>
      <c r="AX112" s="84"/>
      <c r="AY112" s="84"/>
      <c r="AZ112" s="84"/>
      <c r="BA112" s="84"/>
      <c r="BB112" s="630"/>
      <c r="BC112" s="400" t="s">
        <v>220</v>
      </c>
      <c r="BD112" s="84" t="s">
        <v>36</v>
      </c>
    </row>
    <row r="113" spans="1:56" x14ac:dyDescent="0.25">
      <c r="A113" s="102">
        <v>108</v>
      </c>
      <c r="B113" s="524">
        <f>'APH KIC KIA PC'!D112</f>
        <v>0</v>
      </c>
      <c r="C113" s="524" t="str">
        <f>'APH KIC KIA PC'!I112</f>
        <v>Välj…</v>
      </c>
      <c r="D113" s="525" t="str">
        <f>IF('1. Artikeldata Grund'!$E112="","",'1. Artikeldata Grund'!$E112)</f>
        <v/>
      </c>
      <c r="E113" s="526" t="str">
        <f>IF('1. Artikeldata Grund'!D112="","",'1. Artikeldata Grund'!D112)</f>
        <v/>
      </c>
      <c r="F113" s="528" t="str">
        <f>'2. Artikeldata Utökad'!H112</f>
        <v xml:space="preserve">  Välj…</v>
      </c>
      <c r="G113" s="527" t="str" cm="1">
        <f t="array" ref="G113">_xlfn.IFS('2. Artikeldata Utökad'!J112="2  KRAV","KRAV",'2. Artikeldata Utökad'!J112="3  Astma- och Allergiförbundet","Astmaochallergiforbundet",'2. Artikeldata Utökad'!J112="4  Svanen","Svanen",'2. Artikeldata Utökad'!J112="5  GOTS","GOTS",'2. Artikeldata Utökad'!J112="6  Ekologiskt Jordbruk EU Ekologisk","Ekologisktjordbruk",'2. Artikeldata Utökad'!J112="7  ECO CERT Cosmos Organic","Ecocertcosmosorganic",'2. Artikeldata Utökad'!J112="8  Bra miljöval","Bramiljoval",'2. Artikeldata Utökad'!J112="9  Fairtrade","fairtrade",'2. Artikeldata Utökad'!J112="10 Natrue Organic","Natrueorganic",'2. Artikeldata Utökad'!J112="11 UTZ Certified","UTZ",'2. Artikeldata Utökad'!J112="15 Asthma Allergy Nordic","Asthmaallergynordic",'2. Artikeldata Utökad'!J112="16 FSC","FSC",'2. Artikeldata Utökad'!J112="17 Välvald (endast vid OTC)","choosewithheart",'2. Artikeldata Utökad'!J112="18 Rainforest Alliance","Rainforestalliance",'2. Artikeldata Utökad'!J112="19 Vegan Society","Vegansociety",'2. Artikeldata Utökad'!J112="20 Certified Vegan","Certifiedvegan",'2. Artikeldata Utökad'!J112="21 I'm Vegan","Imvegan",'2. Artikeldata Utökad'!J112="22 EU Ecolabel","EUEcolabel",'2. Artikeldata Utökad'!J112="23 Soil Association Cosmos Organic","Soilassociation",'2. Artikeldata Utökad'!J112="  Välj…","",'2. Artikeldata Utökad'!J112="0  Ingen symbol","",'2. Artikeldata Utökad'!J112="24 Cosmetique Bio Cosmos Organic","Cosmetiquebio",'2. Artikeldata Utökad'!J112="25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H113" s="527" t="str" cm="1">
        <f t="array" ref="H113">_xlfn.IFS('2. Artikeldata Utökad'!K112="2  KRAV","KRAV",'2. Artikeldata Utökad'!K112="3  Astma- och Allergiförbundet","Astmaochallergiforbundet",'2. Artikeldata Utökad'!K112="4  Svanen","Svanen",'2. Artikeldata Utökad'!K112="5  GOTS","GOTS",'2. Artikeldata Utökad'!K112="6  Ekologiskt Jordbruk EU Ekologisk","Ekologisktjordbruk",'2. Artikeldata Utökad'!K112="7  ECO CERT Cosmos Organic","Ecocertcosmosorganic",'2. Artikeldata Utökad'!K112="8  Bra miljöval","Bramiljoval",'2. Artikeldata Utökad'!K112="9  Fairtrade","fairtrade",'2. Artikeldata Utökad'!K112="10 Natrue Organic","Natrueorganic",'2. Artikeldata Utökad'!K112="11 UTZ Certified","UTZ",'2. Artikeldata Utökad'!K112="15 Asthma Allergy Nordic","Asthmaallergynordic",'2. Artikeldata Utökad'!K112="16 FSC","FSC",'2. Artikeldata Utökad'!K112="17 Välvald (endast vid OTC)","choosewithheart",'2. Artikeldata Utökad'!K112="18 Rainforest Alliance","Rainforestalliance",'2. Artikeldata Utökad'!K112="19 Vegan Society","Vegansociety",'2. Artikeldata Utökad'!K112="20 Certified Vegan","Certifiedvegan",'2. Artikeldata Utökad'!K112="21 I'm Vegan","Imvegan",'2. Artikeldata Utökad'!K112="22 EU Ecolabel","EUEcolabel",'2. Artikeldata Utökad'!K112="23 Soil Association Cosmos Organic","Soilassociation",'2. Artikeldata Utökad'!K112="  Välj…","",'2. Artikeldata Utökad'!K112="0  Ingen symbol","",'2. Artikeldata Utökad'!K112="24 Cosmetique Bio Cosmos Organic","Cosmetiquebio",'2. Artikeldata Utökad'!K112="25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I113" s="527" t="str" cm="1">
        <f t="array" ref="I113">_xlfn.IFS('2. Artikeldata Utökad'!L112="2  KRAV","KRAV",'2. Artikeldata Utökad'!L112="3  Astma- och Allergiförbundet","Astmaochallergiforbundet",'2. Artikeldata Utökad'!L112="4  Svanen","Svanen",'2. Artikeldata Utökad'!L112="5  GOTS","GOTS",'2. Artikeldata Utökad'!L112="6  Ekologiskt Jordbruk EU Ekologisk","Ekologisktjordbruk",'2. Artikeldata Utökad'!L112="7  ECO CERT Cosmos Organic","Ecocertcosmosorganic",'2. Artikeldata Utökad'!L112="8  Bra miljöval","Bramiljoval",'2. Artikeldata Utökad'!L112="9  Fairtrade","fairtrade",'2. Artikeldata Utökad'!L112="10 Natrue Organic","Natrueorganic",'2. Artikeldata Utökad'!L112="11 UTZ Certified","UTZ",'2. Artikeldata Utökad'!L112="15 Asthma Allergy Nordic","Asthmaallergynordic",'2. Artikeldata Utökad'!L112="16 FSC","FSC",'2. Artikeldata Utökad'!L112="17 Välvald (endast vid OTC)","choosewithheart",'2. Artikeldata Utökad'!L112="18 Rainforest Alliance","Rainforestalliance",'2. Artikeldata Utökad'!L112="19 Vegan Society","Vegansociety",'2. Artikeldata Utökad'!L112="20 Certified Vegan","Certifiedvegan",'2. Artikeldata Utökad'!L112="21 I'm Vegan","Imvegan",'2. Artikeldata Utökad'!L112="22 EU Ecolabel","EUEcolabel",'2. Artikeldata Utökad'!L112="23 Soil Association Cosmos Organic","Soilassociation",'2. Artikeldata Utökad'!L112="  Välj…","",'2. Artikeldata Utökad'!L112="0  Ingen symbol","",'2. Artikeldata Utökad'!L112="24 Cosmetique Bio Cosmos Organic","Cosmetiquebio",'2. Artikeldata Utökad'!L112="25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J113" s="527" t="str" cm="1">
        <f t="array" ref="J113">IFERROR(SUBSTITUTE(_xlfn.ARRAYTOTEXT(_xlfn._xlws.FILTER(G113:I113,G113:I113&lt;&gt;""))," ",""),"")</f>
        <v/>
      </c>
      <c r="K113" s="527" t="str">
        <f>IF('2. Artikeldata Utökad'!M112="Ja","Nordisk","")</f>
        <v/>
      </c>
      <c r="L113" s="527" t="str">
        <f>IF('2. Artikeldata Utökad'!N112="Ja","Miljoforpackad","")</f>
        <v/>
      </c>
      <c r="M113" s="527" t="str">
        <f t="shared" si="7"/>
        <v/>
      </c>
      <c r="N113" s="527" t="str">
        <f t="shared" si="11"/>
        <v/>
      </c>
      <c r="O113" s="527" t="str">
        <f t="shared" si="8"/>
        <v/>
      </c>
      <c r="P113" s="527" t="str">
        <f t="shared" si="9"/>
        <v/>
      </c>
      <c r="Q113" s="527" t="str">
        <f t="shared" si="10"/>
        <v/>
      </c>
      <c r="R113" s="527" t="str" cm="1">
        <f t="array" ref="R113">IFERROR(SUBSTITUTE(_xlfn.ARRAYTOTEXT(_xlfn._xlws.FILTER(K113:Q113,K113:Q113&lt;&gt;""))," ",""),"")</f>
        <v/>
      </c>
      <c r="S113" s="371"/>
      <c r="T113" s="83"/>
      <c r="U113" s="371" t="s">
        <v>35</v>
      </c>
      <c r="V113" s="372"/>
      <c r="W113" s="372"/>
      <c r="X113" s="372"/>
      <c r="Y113" s="372"/>
      <c r="Z113" s="372"/>
      <c r="AA113" s="372"/>
      <c r="AB113" s="372"/>
      <c r="AC113" s="372"/>
      <c r="AD113" s="372"/>
      <c r="AE113" s="372"/>
      <c r="AF113" s="372"/>
      <c r="AG113" s="372"/>
      <c r="AH113" s="371"/>
      <c r="AI113" s="372"/>
      <c r="AJ113" s="372"/>
      <c r="AK113" s="372" t="s">
        <v>36</v>
      </c>
      <c r="AL113" s="372"/>
      <c r="AM113" s="372"/>
      <c r="AN113" s="372"/>
      <c r="AO113" s="372"/>
      <c r="AP113" s="372"/>
      <c r="AQ113" s="641"/>
      <c r="AR113" s="399" t="s">
        <v>220</v>
      </c>
      <c r="AS113" s="84" t="s">
        <v>36</v>
      </c>
      <c r="AT113" s="84" t="s">
        <v>36</v>
      </c>
      <c r="AU113" s="647"/>
      <c r="AV113" s="646"/>
      <c r="AW113" s="84"/>
      <c r="AX113" s="84"/>
      <c r="AY113" s="84"/>
      <c r="AZ113" s="84"/>
      <c r="BA113" s="84"/>
      <c r="BB113" s="630"/>
      <c r="BC113" s="400" t="s">
        <v>220</v>
      </c>
      <c r="BD113" s="84" t="s">
        <v>36</v>
      </c>
    </row>
    <row r="114" spans="1:56" x14ac:dyDescent="0.25">
      <c r="A114" s="102">
        <v>109</v>
      </c>
      <c r="B114" s="524">
        <f>'APH KIC KIA PC'!D113</f>
        <v>0</v>
      </c>
      <c r="C114" s="524" t="str">
        <f>'APH KIC KIA PC'!I113</f>
        <v>Välj…</v>
      </c>
      <c r="D114" s="525" t="str">
        <f>IF('1. Artikeldata Grund'!$E113="","",'1. Artikeldata Grund'!$E113)</f>
        <v/>
      </c>
      <c r="E114" s="526" t="str">
        <f>IF('1. Artikeldata Grund'!D113="","",'1. Artikeldata Grund'!D113)</f>
        <v/>
      </c>
      <c r="F114" s="528" t="str">
        <f>'2. Artikeldata Utökad'!H113</f>
        <v xml:space="preserve">  Välj…</v>
      </c>
      <c r="G114" s="527" t="str" cm="1">
        <f t="array" ref="G114">_xlfn.IFS('2. Artikeldata Utökad'!J113="2  KRAV","KRAV",'2. Artikeldata Utökad'!J113="3  Astma- och Allergiförbundet","Astmaochallergiforbundet",'2. Artikeldata Utökad'!J113="4  Svanen","Svanen",'2. Artikeldata Utökad'!J113="5  GOTS","GOTS",'2. Artikeldata Utökad'!J113="6  Ekologiskt Jordbruk EU Ekologisk","Ekologisktjordbruk",'2. Artikeldata Utökad'!J113="7  ECO CERT Cosmos Organic","Ecocertcosmosorganic",'2. Artikeldata Utökad'!J113="8  Bra miljöval","Bramiljoval",'2. Artikeldata Utökad'!J113="9  Fairtrade","fairtrade",'2. Artikeldata Utökad'!J113="10 Natrue Organic","Natrueorganic",'2. Artikeldata Utökad'!J113="11 UTZ Certified","UTZ",'2. Artikeldata Utökad'!J113="15 Asthma Allergy Nordic","Asthmaallergynordic",'2. Artikeldata Utökad'!J113="16 FSC","FSC",'2. Artikeldata Utökad'!J113="17 Välvald (endast vid OTC)","choosewithheart",'2. Artikeldata Utökad'!J113="18 Rainforest Alliance","Rainforestalliance",'2. Artikeldata Utökad'!J113="19 Vegan Society","Vegansociety",'2. Artikeldata Utökad'!J113="20 Certified Vegan","Certifiedvegan",'2. Artikeldata Utökad'!J113="21 I'm Vegan","Imvegan",'2. Artikeldata Utökad'!J113="22 EU Ecolabel","EUEcolabel",'2. Artikeldata Utökad'!J113="23 Soil Association Cosmos Organic","Soilassociation",'2. Artikeldata Utökad'!J113="  Välj…","",'2. Artikeldata Utökad'!J113="0  Ingen symbol","",'2. Artikeldata Utökad'!J113="24 Cosmetique Bio Cosmos Organic","Cosmetiquebio",'2. Artikeldata Utökad'!J113="25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H114" s="527" t="str" cm="1">
        <f t="array" ref="H114">_xlfn.IFS('2. Artikeldata Utökad'!K113="2  KRAV","KRAV",'2. Artikeldata Utökad'!K113="3  Astma- och Allergiförbundet","Astmaochallergiforbundet",'2. Artikeldata Utökad'!K113="4  Svanen","Svanen",'2. Artikeldata Utökad'!K113="5  GOTS","GOTS",'2. Artikeldata Utökad'!K113="6  Ekologiskt Jordbruk EU Ekologisk","Ekologisktjordbruk",'2. Artikeldata Utökad'!K113="7  ECO CERT Cosmos Organic","Ecocertcosmosorganic",'2. Artikeldata Utökad'!K113="8  Bra miljöval","Bramiljoval",'2. Artikeldata Utökad'!K113="9  Fairtrade","fairtrade",'2. Artikeldata Utökad'!K113="10 Natrue Organic","Natrueorganic",'2. Artikeldata Utökad'!K113="11 UTZ Certified","UTZ",'2. Artikeldata Utökad'!K113="15 Asthma Allergy Nordic","Asthmaallergynordic",'2. Artikeldata Utökad'!K113="16 FSC","FSC",'2. Artikeldata Utökad'!K113="17 Välvald (endast vid OTC)","choosewithheart",'2. Artikeldata Utökad'!K113="18 Rainforest Alliance","Rainforestalliance",'2. Artikeldata Utökad'!K113="19 Vegan Society","Vegansociety",'2. Artikeldata Utökad'!K113="20 Certified Vegan","Certifiedvegan",'2. Artikeldata Utökad'!K113="21 I'm Vegan","Imvegan",'2. Artikeldata Utökad'!K113="22 EU Ecolabel","EUEcolabel",'2. Artikeldata Utökad'!K113="23 Soil Association Cosmos Organic","Soilassociation",'2. Artikeldata Utökad'!K113="  Välj…","",'2. Artikeldata Utökad'!K113="0  Ingen symbol","",'2. Artikeldata Utökad'!K113="24 Cosmetique Bio Cosmos Organic","Cosmetiquebio",'2. Artikeldata Utökad'!K113="25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I114" s="527" t="str" cm="1">
        <f t="array" ref="I114">_xlfn.IFS('2. Artikeldata Utökad'!L113="2  KRAV","KRAV",'2. Artikeldata Utökad'!L113="3  Astma- och Allergiförbundet","Astmaochallergiforbundet",'2. Artikeldata Utökad'!L113="4  Svanen","Svanen",'2. Artikeldata Utökad'!L113="5  GOTS","GOTS",'2. Artikeldata Utökad'!L113="6  Ekologiskt Jordbruk EU Ekologisk","Ekologisktjordbruk",'2. Artikeldata Utökad'!L113="7  ECO CERT Cosmos Organic","Ecocertcosmosorganic",'2. Artikeldata Utökad'!L113="8  Bra miljöval","Bramiljoval",'2. Artikeldata Utökad'!L113="9  Fairtrade","fairtrade",'2. Artikeldata Utökad'!L113="10 Natrue Organic","Natrueorganic",'2. Artikeldata Utökad'!L113="11 UTZ Certified","UTZ",'2. Artikeldata Utökad'!L113="15 Asthma Allergy Nordic","Asthmaallergynordic",'2. Artikeldata Utökad'!L113="16 FSC","FSC",'2. Artikeldata Utökad'!L113="17 Välvald (endast vid OTC)","choosewithheart",'2. Artikeldata Utökad'!L113="18 Rainforest Alliance","Rainforestalliance",'2. Artikeldata Utökad'!L113="19 Vegan Society","Vegansociety",'2. Artikeldata Utökad'!L113="20 Certified Vegan","Certifiedvegan",'2. Artikeldata Utökad'!L113="21 I'm Vegan","Imvegan",'2. Artikeldata Utökad'!L113="22 EU Ecolabel","EUEcolabel",'2. Artikeldata Utökad'!L113="23 Soil Association Cosmos Organic","Soilassociation",'2. Artikeldata Utökad'!L113="  Välj…","",'2. Artikeldata Utökad'!L113="0  Ingen symbol","",'2. Artikeldata Utökad'!L113="24 Cosmetique Bio Cosmos Organic","Cosmetiquebio",'2. Artikeldata Utökad'!L113="25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J114" s="527" t="str" cm="1">
        <f t="array" ref="J114">IFERROR(SUBSTITUTE(_xlfn.ARRAYTOTEXT(_xlfn._xlws.FILTER(G114:I114,G114:I114&lt;&gt;""))," ",""),"")</f>
        <v/>
      </c>
      <c r="K114" s="527" t="str">
        <f>IF('2. Artikeldata Utökad'!M113="Ja","Nordisk","")</f>
        <v/>
      </c>
      <c r="L114" s="527" t="str">
        <f>IF('2. Artikeldata Utökad'!N113="Ja","Miljoforpackad","")</f>
        <v/>
      </c>
      <c r="M114" s="527" t="str">
        <f t="shared" si="7"/>
        <v/>
      </c>
      <c r="N114" s="527" t="str">
        <f t="shared" si="11"/>
        <v/>
      </c>
      <c r="O114" s="527" t="str">
        <f t="shared" si="8"/>
        <v/>
      </c>
      <c r="P114" s="527" t="str">
        <f t="shared" si="9"/>
        <v/>
      </c>
      <c r="Q114" s="527" t="str">
        <f t="shared" si="10"/>
        <v/>
      </c>
      <c r="R114" s="527" t="str" cm="1">
        <f t="array" ref="R114">IFERROR(SUBSTITUTE(_xlfn.ARRAYTOTEXT(_xlfn._xlws.FILTER(K114:Q114,K114:Q114&lt;&gt;""))," ",""),"")</f>
        <v/>
      </c>
      <c r="S114" s="371"/>
      <c r="T114" s="83"/>
      <c r="U114" s="371" t="s">
        <v>35</v>
      </c>
      <c r="V114" s="372"/>
      <c r="W114" s="372"/>
      <c r="X114" s="372"/>
      <c r="Y114" s="372"/>
      <c r="Z114" s="372"/>
      <c r="AA114" s="372"/>
      <c r="AB114" s="372"/>
      <c r="AC114" s="372"/>
      <c r="AD114" s="372"/>
      <c r="AE114" s="372"/>
      <c r="AF114" s="372"/>
      <c r="AG114" s="372"/>
      <c r="AH114" s="371"/>
      <c r="AI114" s="372"/>
      <c r="AJ114" s="372"/>
      <c r="AK114" s="372" t="s">
        <v>36</v>
      </c>
      <c r="AL114" s="372"/>
      <c r="AM114" s="372"/>
      <c r="AN114" s="372"/>
      <c r="AO114" s="372"/>
      <c r="AP114" s="372"/>
      <c r="AQ114" s="641"/>
      <c r="AR114" s="399" t="s">
        <v>220</v>
      </c>
      <c r="AS114" s="84" t="s">
        <v>36</v>
      </c>
      <c r="AT114" s="84" t="s">
        <v>36</v>
      </c>
      <c r="AU114" s="647"/>
      <c r="AV114" s="646"/>
      <c r="AW114" s="84"/>
      <c r="AX114" s="84"/>
      <c r="AY114" s="84"/>
      <c r="AZ114" s="84"/>
      <c r="BA114" s="84"/>
      <c r="BB114" s="630"/>
      <c r="BC114" s="400" t="s">
        <v>220</v>
      </c>
      <c r="BD114" s="84" t="s">
        <v>36</v>
      </c>
    </row>
    <row r="115" spans="1:56" x14ac:dyDescent="0.25">
      <c r="A115" s="102">
        <v>110</v>
      </c>
      <c r="B115" s="524">
        <f>'APH KIC KIA PC'!D114</f>
        <v>0</v>
      </c>
      <c r="C115" s="524" t="str">
        <f>'APH KIC KIA PC'!I114</f>
        <v>Välj…</v>
      </c>
      <c r="D115" s="525" t="str">
        <f>IF('1. Artikeldata Grund'!$E114="","",'1. Artikeldata Grund'!$E114)</f>
        <v/>
      </c>
      <c r="E115" s="526" t="str">
        <f>IF('1. Artikeldata Grund'!D114="","",'1. Artikeldata Grund'!D114)</f>
        <v/>
      </c>
      <c r="F115" s="528" t="str">
        <f>'2. Artikeldata Utökad'!H114</f>
        <v xml:space="preserve">  Välj…</v>
      </c>
      <c r="G115" s="527" t="str" cm="1">
        <f t="array" ref="G115">_xlfn.IFS('2. Artikeldata Utökad'!J114="2  KRAV","KRAV",'2. Artikeldata Utökad'!J114="3  Astma- och Allergiförbundet","Astmaochallergiforbundet",'2. Artikeldata Utökad'!J114="4  Svanen","Svanen",'2. Artikeldata Utökad'!J114="5  GOTS","GOTS",'2. Artikeldata Utökad'!J114="6  Ekologiskt Jordbruk EU Ekologisk","Ekologisktjordbruk",'2. Artikeldata Utökad'!J114="7  ECO CERT Cosmos Organic","Ecocertcosmosorganic",'2. Artikeldata Utökad'!J114="8  Bra miljöval","Bramiljoval",'2. Artikeldata Utökad'!J114="9  Fairtrade","fairtrade",'2. Artikeldata Utökad'!J114="10 Natrue Organic","Natrueorganic",'2. Artikeldata Utökad'!J114="11 UTZ Certified","UTZ",'2. Artikeldata Utökad'!J114="15 Asthma Allergy Nordic","Asthmaallergynordic",'2. Artikeldata Utökad'!J114="16 FSC","FSC",'2. Artikeldata Utökad'!J114="17 Välvald (endast vid OTC)","choosewithheart",'2. Artikeldata Utökad'!J114="18 Rainforest Alliance","Rainforestalliance",'2. Artikeldata Utökad'!J114="19 Vegan Society","Vegansociety",'2. Artikeldata Utökad'!J114="20 Certified Vegan","Certifiedvegan",'2. Artikeldata Utökad'!J114="21 I'm Vegan","Imvegan",'2. Artikeldata Utökad'!J114="22 EU Ecolabel","EUEcolabel",'2. Artikeldata Utökad'!J114="23 Soil Association Cosmos Organic","Soilassociation",'2. Artikeldata Utökad'!J114="  Välj…","",'2. Artikeldata Utökad'!J114="0  Ingen symbol","",'2. Artikeldata Utökad'!J114="24 Cosmetique Bio Cosmos Organic","Cosmetiquebio",'2. Artikeldata Utökad'!J114="25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H115" s="527" t="str" cm="1">
        <f t="array" ref="H115">_xlfn.IFS('2. Artikeldata Utökad'!K114="2  KRAV","KRAV",'2. Artikeldata Utökad'!K114="3  Astma- och Allergiförbundet","Astmaochallergiforbundet",'2. Artikeldata Utökad'!K114="4  Svanen","Svanen",'2. Artikeldata Utökad'!K114="5  GOTS","GOTS",'2. Artikeldata Utökad'!K114="6  Ekologiskt Jordbruk EU Ekologisk","Ekologisktjordbruk",'2. Artikeldata Utökad'!K114="7  ECO CERT Cosmos Organic","Ecocertcosmosorganic",'2. Artikeldata Utökad'!K114="8  Bra miljöval","Bramiljoval",'2. Artikeldata Utökad'!K114="9  Fairtrade","fairtrade",'2. Artikeldata Utökad'!K114="10 Natrue Organic","Natrueorganic",'2. Artikeldata Utökad'!K114="11 UTZ Certified","UTZ",'2. Artikeldata Utökad'!K114="15 Asthma Allergy Nordic","Asthmaallergynordic",'2. Artikeldata Utökad'!K114="16 FSC","FSC",'2. Artikeldata Utökad'!K114="17 Välvald (endast vid OTC)","choosewithheart",'2. Artikeldata Utökad'!K114="18 Rainforest Alliance","Rainforestalliance",'2. Artikeldata Utökad'!K114="19 Vegan Society","Vegansociety",'2. Artikeldata Utökad'!K114="20 Certified Vegan","Certifiedvegan",'2. Artikeldata Utökad'!K114="21 I'm Vegan","Imvegan",'2. Artikeldata Utökad'!K114="22 EU Ecolabel","EUEcolabel",'2. Artikeldata Utökad'!K114="23 Soil Association Cosmos Organic","Soilassociation",'2. Artikeldata Utökad'!K114="  Välj…","",'2. Artikeldata Utökad'!K114="0  Ingen symbol","",'2. Artikeldata Utökad'!K114="24 Cosmetique Bio Cosmos Organic","Cosmetiquebio",'2. Artikeldata Utökad'!K114="25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I115" s="527" t="str" cm="1">
        <f t="array" ref="I115">_xlfn.IFS('2. Artikeldata Utökad'!L114="2  KRAV","KRAV",'2. Artikeldata Utökad'!L114="3  Astma- och Allergiförbundet","Astmaochallergiforbundet",'2. Artikeldata Utökad'!L114="4  Svanen","Svanen",'2. Artikeldata Utökad'!L114="5  GOTS","GOTS",'2. Artikeldata Utökad'!L114="6  Ekologiskt Jordbruk EU Ekologisk","Ekologisktjordbruk",'2. Artikeldata Utökad'!L114="7  ECO CERT Cosmos Organic","Ecocertcosmosorganic",'2. Artikeldata Utökad'!L114="8  Bra miljöval","Bramiljoval",'2. Artikeldata Utökad'!L114="9  Fairtrade","fairtrade",'2. Artikeldata Utökad'!L114="10 Natrue Organic","Natrueorganic",'2. Artikeldata Utökad'!L114="11 UTZ Certified","UTZ",'2. Artikeldata Utökad'!L114="15 Asthma Allergy Nordic","Asthmaallergynordic",'2. Artikeldata Utökad'!L114="16 FSC","FSC",'2. Artikeldata Utökad'!L114="17 Välvald (endast vid OTC)","choosewithheart",'2. Artikeldata Utökad'!L114="18 Rainforest Alliance","Rainforestalliance",'2. Artikeldata Utökad'!L114="19 Vegan Society","Vegansociety",'2. Artikeldata Utökad'!L114="20 Certified Vegan","Certifiedvegan",'2. Artikeldata Utökad'!L114="21 I'm Vegan","Imvegan",'2. Artikeldata Utökad'!L114="22 EU Ecolabel","EUEcolabel",'2. Artikeldata Utökad'!L114="23 Soil Association Cosmos Organic","Soilassociation",'2. Artikeldata Utökad'!L114="  Välj…","",'2. Artikeldata Utökad'!L114="0  Ingen symbol","",'2. Artikeldata Utökad'!L114="24 Cosmetique Bio Cosmos Organic","Cosmetiquebio",'2. Artikeldata Utökad'!L114="25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J115" s="527" t="str" cm="1">
        <f t="array" ref="J115">IFERROR(SUBSTITUTE(_xlfn.ARRAYTOTEXT(_xlfn._xlws.FILTER(G115:I115,G115:I115&lt;&gt;""))," ",""),"")</f>
        <v/>
      </c>
      <c r="K115" s="527" t="str">
        <f>IF('2. Artikeldata Utökad'!M114="Ja","Nordisk","")</f>
        <v/>
      </c>
      <c r="L115" s="527" t="str">
        <f>IF('2. Artikeldata Utökad'!N114="Ja","Miljoforpackad","")</f>
        <v/>
      </c>
      <c r="M115" s="527" t="str">
        <f t="shared" si="7"/>
        <v/>
      </c>
      <c r="N115" s="527" t="str">
        <f t="shared" si="11"/>
        <v/>
      </c>
      <c r="O115" s="527" t="str">
        <f t="shared" si="8"/>
        <v/>
      </c>
      <c r="P115" s="527" t="str">
        <f t="shared" si="9"/>
        <v/>
      </c>
      <c r="Q115" s="527" t="str">
        <f t="shared" si="10"/>
        <v/>
      </c>
      <c r="R115" s="527" t="str" cm="1">
        <f t="array" ref="R115">IFERROR(SUBSTITUTE(_xlfn.ARRAYTOTEXT(_xlfn._xlws.FILTER(K115:Q115,K115:Q115&lt;&gt;""))," ",""),"")</f>
        <v/>
      </c>
      <c r="S115" s="371"/>
      <c r="T115" s="83"/>
      <c r="U115" s="371" t="s">
        <v>35</v>
      </c>
      <c r="V115" s="372"/>
      <c r="W115" s="372"/>
      <c r="X115" s="372"/>
      <c r="Y115" s="372"/>
      <c r="Z115" s="372"/>
      <c r="AA115" s="372"/>
      <c r="AB115" s="372"/>
      <c r="AC115" s="372"/>
      <c r="AD115" s="372"/>
      <c r="AE115" s="372"/>
      <c r="AF115" s="372"/>
      <c r="AG115" s="372"/>
      <c r="AH115" s="371"/>
      <c r="AI115" s="372"/>
      <c r="AJ115" s="372"/>
      <c r="AK115" s="372" t="s">
        <v>36</v>
      </c>
      <c r="AL115" s="372"/>
      <c r="AM115" s="372"/>
      <c r="AN115" s="372"/>
      <c r="AO115" s="372"/>
      <c r="AP115" s="372"/>
      <c r="AQ115" s="641"/>
      <c r="AR115" s="399" t="s">
        <v>220</v>
      </c>
      <c r="AS115" s="84" t="s">
        <v>36</v>
      </c>
      <c r="AT115" s="84" t="s">
        <v>36</v>
      </c>
      <c r="AU115" s="647"/>
      <c r="AV115" s="646"/>
      <c r="AW115" s="84"/>
      <c r="AX115" s="84"/>
      <c r="AY115" s="84"/>
      <c r="AZ115" s="84"/>
      <c r="BA115" s="84"/>
      <c r="BB115" s="630"/>
      <c r="BC115" s="400" t="s">
        <v>220</v>
      </c>
      <c r="BD115" s="84" t="s">
        <v>36</v>
      </c>
    </row>
    <row r="116" spans="1:56" x14ac:dyDescent="0.25">
      <c r="A116" s="102">
        <v>111</v>
      </c>
      <c r="B116" s="524">
        <f>'APH KIC KIA PC'!D115</f>
        <v>0</v>
      </c>
      <c r="C116" s="524" t="str">
        <f>'APH KIC KIA PC'!I115</f>
        <v>Välj…</v>
      </c>
      <c r="D116" s="525" t="str">
        <f>IF('1. Artikeldata Grund'!$E115="","",'1. Artikeldata Grund'!$E115)</f>
        <v/>
      </c>
      <c r="E116" s="526" t="str">
        <f>IF('1. Artikeldata Grund'!D115="","",'1. Artikeldata Grund'!D115)</f>
        <v/>
      </c>
      <c r="F116" s="528" t="str">
        <f>'2. Artikeldata Utökad'!H115</f>
        <v xml:space="preserve">  Välj…</v>
      </c>
      <c r="G116" s="527" t="str" cm="1">
        <f t="array" ref="G116">_xlfn.IFS('2. Artikeldata Utökad'!J115="2  KRAV","KRAV",'2. Artikeldata Utökad'!J115="3  Astma- och Allergiförbundet","Astmaochallergiforbundet",'2. Artikeldata Utökad'!J115="4  Svanen","Svanen",'2. Artikeldata Utökad'!J115="5  GOTS","GOTS",'2. Artikeldata Utökad'!J115="6  Ekologiskt Jordbruk EU Ekologisk","Ekologisktjordbruk",'2. Artikeldata Utökad'!J115="7  ECO CERT Cosmos Organic","Ecocertcosmosorganic",'2. Artikeldata Utökad'!J115="8  Bra miljöval","Bramiljoval",'2. Artikeldata Utökad'!J115="9  Fairtrade","fairtrade",'2. Artikeldata Utökad'!J115="10 Natrue Organic","Natrueorganic",'2. Artikeldata Utökad'!J115="11 UTZ Certified","UTZ",'2. Artikeldata Utökad'!J115="15 Asthma Allergy Nordic","Asthmaallergynordic",'2. Artikeldata Utökad'!J115="16 FSC","FSC",'2. Artikeldata Utökad'!J115="17 Välvald (endast vid OTC)","choosewithheart",'2. Artikeldata Utökad'!J115="18 Rainforest Alliance","Rainforestalliance",'2. Artikeldata Utökad'!J115="19 Vegan Society","Vegansociety",'2. Artikeldata Utökad'!J115="20 Certified Vegan","Certifiedvegan",'2. Artikeldata Utökad'!J115="21 I'm Vegan","Imvegan",'2. Artikeldata Utökad'!J115="22 EU Ecolabel","EUEcolabel",'2. Artikeldata Utökad'!J115="23 Soil Association Cosmos Organic","Soilassociation",'2. Artikeldata Utökad'!J115="  Välj…","",'2. Artikeldata Utökad'!J115="0  Ingen symbol","",'2. Artikeldata Utökad'!J115="24 Cosmetique Bio Cosmos Organic","Cosmetiquebio",'2. Artikeldata Utökad'!J115="25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H116" s="527" t="str" cm="1">
        <f t="array" ref="H116">_xlfn.IFS('2. Artikeldata Utökad'!K115="2  KRAV","KRAV",'2. Artikeldata Utökad'!K115="3  Astma- och Allergiförbundet","Astmaochallergiforbundet",'2. Artikeldata Utökad'!K115="4  Svanen","Svanen",'2. Artikeldata Utökad'!K115="5  GOTS","GOTS",'2. Artikeldata Utökad'!K115="6  Ekologiskt Jordbruk EU Ekologisk","Ekologisktjordbruk",'2. Artikeldata Utökad'!K115="7  ECO CERT Cosmos Organic","Ecocertcosmosorganic",'2. Artikeldata Utökad'!K115="8  Bra miljöval","Bramiljoval",'2. Artikeldata Utökad'!K115="9  Fairtrade","fairtrade",'2. Artikeldata Utökad'!K115="10 Natrue Organic","Natrueorganic",'2. Artikeldata Utökad'!K115="11 UTZ Certified","UTZ",'2. Artikeldata Utökad'!K115="15 Asthma Allergy Nordic","Asthmaallergynordic",'2. Artikeldata Utökad'!K115="16 FSC","FSC",'2. Artikeldata Utökad'!K115="17 Välvald (endast vid OTC)","choosewithheart",'2. Artikeldata Utökad'!K115="18 Rainforest Alliance","Rainforestalliance",'2. Artikeldata Utökad'!K115="19 Vegan Society","Vegansociety",'2. Artikeldata Utökad'!K115="20 Certified Vegan","Certifiedvegan",'2. Artikeldata Utökad'!K115="21 I'm Vegan","Imvegan",'2. Artikeldata Utökad'!K115="22 EU Ecolabel","EUEcolabel",'2. Artikeldata Utökad'!K115="23 Soil Association Cosmos Organic","Soilassociation",'2. Artikeldata Utökad'!K115="  Välj…","",'2. Artikeldata Utökad'!K115="0  Ingen symbol","",'2. Artikeldata Utökad'!K115="24 Cosmetique Bio Cosmos Organic","Cosmetiquebio",'2. Artikeldata Utökad'!K115="25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I116" s="527" t="str" cm="1">
        <f t="array" ref="I116">_xlfn.IFS('2. Artikeldata Utökad'!L115="2  KRAV","KRAV",'2. Artikeldata Utökad'!L115="3  Astma- och Allergiförbundet","Astmaochallergiforbundet",'2. Artikeldata Utökad'!L115="4  Svanen","Svanen",'2. Artikeldata Utökad'!L115="5  GOTS","GOTS",'2. Artikeldata Utökad'!L115="6  Ekologiskt Jordbruk EU Ekologisk","Ekologisktjordbruk",'2. Artikeldata Utökad'!L115="7  ECO CERT Cosmos Organic","Ecocertcosmosorganic",'2. Artikeldata Utökad'!L115="8  Bra miljöval","Bramiljoval",'2. Artikeldata Utökad'!L115="9  Fairtrade","fairtrade",'2. Artikeldata Utökad'!L115="10 Natrue Organic","Natrueorganic",'2. Artikeldata Utökad'!L115="11 UTZ Certified","UTZ",'2. Artikeldata Utökad'!L115="15 Asthma Allergy Nordic","Asthmaallergynordic",'2. Artikeldata Utökad'!L115="16 FSC","FSC",'2. Artikeldata Utökad'!L115="17 Välvald (endast vid OTC)","choosewithheart",'2. Artikeldata Utökad'!L115="18 Rainforest Alliance","Rainforestalliance",'2. Artikeldata Utökad'!L115="19 Vegan Society","Vegansociety",'2. Artikeldata Utökad'!L115="20 Certified Vegan","Certifiedvegan",'2. Artikeldata Utökad'!L115="21 I'm Vegan","Imvegan",'2. Artikeldata Utökad'!L115="22 EU Ecolabel","EUEcolabel",'2. Artikeldata Utökad'!L115="23 Soil Association Cosmos Organic","Soilassociation",'2. Artikeldata Utökad'!L115="  Välj…","",'2. Artikeldata Utökad'!L115="0  Ingen symbol","",'2. Artikeldata Utökad'!L115="24 Cosmetique Bio Cosmos Organic","Cosmetiquebio",'2. Artikeldata Utökad'!L115="25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J116" s="527" t="str" cm="1">
        <f t="array" ref="J116">IFERROR(SUBSTITUTE(_xlfn.ARRAYTOTEXT(_xlfn._xlws.FILTER(G116:I116,G116:I116&lt;&gt;""))," ",""),"")</f>
        <v/>
      </c>
      <c r="K116" s="527" t="str">
        <f>IF('2. Artikeldata Utökad'!M115="Ja","Nordisk","")</f>
        <v/>
      </c>
      <c r="L116" s="527" t="str">
        <f>IF('2. Artikeldata Utökad'!N115="Ja","Miljoforpackad","")</f>
        <v/>
      </c>
      <c r="M116" s="527" t="str">
        <f t="shared" si="7"/>
        <v/>
      </c>
      <c r="N116" s="527" t="str">
        <f t="shared" si="11"/>
        <v/>
      </c>
      <c r="O116" s="527" t="str">
        <f t="shared" si="8"/>
        <v/>
      </c>
      <c r="P116" s="527" t="str">
        <f t="shared" si="9"/>
        <v/>
      </c>
      <c r="Q116" s="527" t="str">
        <f t="shared" si="10"/>
        <v/>
      </c>
      <c r="R116" s="527" t="str" cm="1">
        <f t="array" ref="R116">IFERROR(SUBSTITUTE(_xlfn.ARRAYTOTEXT(_xlfn._xlws.FILTER(K116:Q116,K116:Q116&lt;&gt;""))," ",""),"")</f>
        <v/>
      </c>
      <c r="S116" s="371"/>
      <c r="T116" s="83"/>
      <c r="U116" s="371" t="s">
        <v>35</v>
      </c>
      <c r="V116" s="372"/>
      <c r="W116" s="372"/>
      <c r="X116" s="372"/>
      <c r="Y116" s="372"/>
      <c r="Z116" s="372"/>
      <c r="AA116" s="372"/>
      <c r="AB116" s="372"/>
      <c r="AC116" s="372"/>
      <c r="AD116" s="372"/>
      <c r="AE116" s="372"/>
      <c r="AF116" s="372"/>
      <c r="AG116" s="372"/>
      <c r="AH116" s="371"/>
      <c r="AI116" s="372"/>
      <c r="AJ116" s="372"/>
      <c r="AK116" s="372" t="s">
        <v>36</v>
      </c>
      <c r="AL116" s="372"/>
      <c r="AM116" s="372"/>
      <c r="AN116" s="372"/>
      <c r="AO116" s="372"/>
      <c r="AP116" s="372"/>
      <c r="AQ116" s="641"/>
      <c r="AR116" s="399" t="s">
        <v>220</v>
      </c>
      <c r="AS116" s="84" t="s">
        <v>36</v>
      </c>
      <c r="AT116" s="84" t="s">
        <v>36</v>
      </c>
      <c r="AU116" s="647"/>
      <c r="AV116" s="646"/>
      <c r="AW116" s="84"/>
      <c r="AX116" s="84"/>
      <c r="AY116" s="84"/>
      <c r="AZ116" s="84"/>
      <c r="BA116" s="84"/>
      <c r="BB116" s="630"/>
      <c r="BC116" s="400" t="s">
        <v>220</v>
      </c>
      <c r="BD116" s="84" t="s">
        <v>36</v>
      </c>
    </row>
    <row r="117" spans="1:56" x14ac:dyDescent="0.25">
      <c r="A117" s="102">
        <v>112</v>
      </c>
      <c r="B117" s="524">
        <f>'APH KIC KIA PC'!D116</f>
        <v>0</v>
      </c>
      <c r="C117" s="524" t="str">
        <f>'APH KIC KIA PC'!I116</f>
        <v>Välj…</v>
      </c>
      <c r="D117" s="525" t="str">
        <f>IF('1. Artikeldata Grund'!$E116="","",'1. Artikeldata Grund'!$E116)</f>
        <v/>
      </c>
      <c r="E117" s="526" t="str">
        <f>IF('1. Artikeldata Grund'!D116="","",'1. Artikeldata Grund'!D116)</f>
        <v/>
      </c>
      <c r="F117" s="528" t="str">
        <f>'2. Artikeldata Utökad'!H116</f>
        <v xml:space="preserve">  Välj…</v>
      </c>
      <c r="G117" s="527" t="str" cm="1">
        <f t="array" ref="G117">_xlfn.IFS('2. Artikeldata Utökad'!J116="2  KRAV","KRAV",'2. Artikeldata Utökad'!J116="3  Astma- och Allergiförbundet","Astmaochallergiforbundet",'2. Artikeldata Utökad'!J116="4  Svanen","Svanen",'2. Artikeldata Utökad'!J116="5  GOTS","GOTS",'2. Artikeldata Utökad'!J116="6  Ekologiskt Jordbruk EU Ekologisk","Ekologisktjordbruk",'2. Artikeldata Utökad'!J116="7  ECO CERT Cosmos Organic","Ecocertcosmosorganic",'2. Artikeldata Utökad'!J116="8  Bra miljöval","Bramiljoval",'2. Artikeldata Utökad'!J116="9  Fairtrade","fairtrade",'2. Artikeldata Utökad'!J116="10 Natrue Organic","Natrueorganic",'2. Artikeldata Utökad'!J116="11 UTZ Certified","UTZ",'2. Artikeldata Utökad'!J116="15 Asthma Allergy Nordic","Asthmaallergynordic",'2. Artikeldata Utökad'!J116="16 FSC","FSC",'2. Artikeldata Utökad'!J116="17 Välvald (endast vid OTC)","choosewithheart",'2. Artikeldata Utökad'!J116="18 Rainforest Alliance","Rainforestalliance",'2. Artikeldata Utökad'!J116="19 Vegan Society","Vegansociety",'2. Artikeldata Utökad'!J116="20 Certified Vegan","Certifiedvegan",'2. Artikeldata Utökad'!J116="21 I'm Vegan","Imvegan",'2. Artikeldata Utökad'!J116="22 EU Ecolabel","EUEcolabel",'2. Artikeldata Utökad'!J116="23 Soil Association Cosmos Organic","Soilassociation",'2. Artikeldata Utökad'!J116="  Välj…","",'2. Artikeldata Utökad'!J116="0  Ingen symbol","",'2. Artikeldata Utökad'!J116="24 Cosmetique Bio Cosmos Organic","Cosmetiquebio",'2. Artikeldata Utökad'!J116="25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H117" s="527" t="str" cm="1">
        <f t="array" ref="H117">_xlfn.IFS('2. Artikeldata Utökad'!K116="2  KRAV","KRAV",'2. Artikeldata Utökad'!K116="3  Astma- och Allergiförbundet","Astmaochallergiforbundet",'2. Artikeldata Utökad'!K116="4  Svanen","Svanen",'2. Artikeldata Utökad'!K116="5  GOTS","GOTS",'2. Artikeldata Utökad'!K116="6  Ekologiskt Jordbruk EU Ekologisk","Ekologisktjordbruk",'2. Artikeldata Utökad'!K116="7  ECO CERT Cosmos Organic","Ecocertcosmosorganic",'2. Artikeldata Utökad'!K116="8  Bra miljöval","Bramiljoval",'2. Artikeldata Utökad'!K116="9  Fairtrade","fairtrade",'2. Artikeldata Utökad'!K116="10 Natrue Organic","Natrueorganic",'2. Artikeldata Utökad'!K116="11 UTZ Certified","UTZ",'2. Artikeldata Utökad'!K116="15 Asthma Allergy Nordic","Asthmaallergynordic",'2. Artikeldata Utökad'!K116="16 FSC","FSC",'2. Artikeldata Utökad'!K116="17 Välvald (endast vid OTC)","choosewithheart",'2. Artikeldata Utökad'!K116="18 Rainforest Alliance","Rainforestalliance",'2. Artikeldata Utökad'!K116="19 Vegan Society","Vegansociety",'2. Artikeldata Utökad'!K116="20 Certified Vegan","Certifiedvegan",'2. Artikeldata Utökad'!K116="21 I'm Vegan","Imvegan",'2. Artikeldata Utökad'!K116="22 EU Ecolabel","EUEcolabel",'2. Artikeldata Utökad'!K116="23 Soil Association Cosmos Organic","Soilassociation",'2. Artikeldata Utökad'!K116="  Välj…","",'2. Artikeldata Utökad'!K116="0  Ingen symbol","",'2. Artikeldata Utökad'!K116="24 Cosmetique Bio Cosmos Organic","Cosmetiquebio",'2. Artikeldata Utökad'!K116="25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I117" s="527" t="str" cm="1">
        <f t="array" ref="I117">_xlfn.IFS('2. Artikeldata Utökad'!L116="2  KRAV","KRAV",'2. Artikeldata Utökad'!L116="3  Astma- och Allergiförbundet","Astmaochallergiforbundet",'2. Artikeldata Utökad'!L116="4  Svanen","Svanen",'2. Artikeldata Utökad'!L116="5  GOTS","GOTS",'2. Artikeldata Utökad'!L116="6  Ekologiskt Jordbruk EU Ekologisk","Ekologisktjordbruk",'2. Artikeldata Utökad'!L116="7  ECO CERT Cosmos Organic","Ecocertcosmosorganic",'2. Artikeldata Utökad'!L116="8  Bra miljöval","Bramiljoval",'2. Artikeldata Utökad'!L116="9  Fairtrade","fairtrade",'2. Artikeldata Utökad'!L116="10 Natrue Organic","Natrueorganic",'2. Artikeldata Utökad'!L116="11 UTZ Certified","UTZ",'2. Artikeldata Utökad'!L116="15 Asthma Allergy Nordic","Asthmaallergynordic",'2. Artikeldata Utökad'!L116="16 FSC","FSC",'2. Artikeldata Utökad'!L116="17 Välvald (endast vid OTC)","choosewithheart",'2. Artikeldata Utökad'!L116="18 Rainforest Alliance","Rainforestalliance",'2. Artikeldata Utökad'!L116="19 Vegan Society","Vegansociety",'2. Artikeldata Utökad'!L116="20 Certified Vegan","Certifiedvegan",'2. Artikeldata Utökad'!L116="21 I'm Vegan","Imvegan",'2. Artikeldata Utökad'!L116="22 EU Ecolabel","EUEcolabel",'2. Artikeldata Utökad'!L116="23 Soil Association Cosmos Organic","Soilassociation",'2. Artikeldata Utökad'!L116="  Välj…","",'2. Artikeldata Utökad'!L116="0  Ingen symbol","",'2. Artikeldata Utökad'!L116="24 Cosmetique Bio Cosmos Organic","Cosmetiquebio",'2. Artikeldata Utökad'!L116="25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J117" s="527" t="str" cm="1">
        <f t="array" ref="J117">IFERROR(SUBSTITUTE(_xlfn.ARRAYTOTEXT(_xlfn._xlws.FILTER(G117:I117,G117:I117&lt;&gt;""))," ",""),"")</f>
        <v/>
      </c>
      <c r="K117" s="527" t="str">
        <f>IF('2. Artikeldata Utökad'!M116="Ja","Nordisk","")</f>
        <v/>
      </c>
      <c r="L117" s="527" t="str">
        <f>IF('2. Artikeldata Utökad'!N116="Ja","Miljoforpackad","")</f>
        <v/>
      </c>
      <c r="M117" s="527" t="str">
        <f t="shared" si="7"/>
        <v/>
      </c>
      <c r="N117" s="527" t="str">
        <f t="shared" si="11"/>
        <v/>
      </c>
      <c r="O117" s="527" t="str">
        <f t="shared" si="8"/>
        <v/>
      </c>
      <c r="P117" s="527" t="str">
        <f t="shared" si="9"/>
        <v/>
      </c>
      <c r="Q117" s="527" t="str">
        <f t="shared" si="10"/>
        <v/>
      </c>
      <c r="R117" s="527" t="str" cm="1">
        <f t="array" ref="R117">IFERROR(SUBSTITUTE(_xlfn.ARRAYTOTEXT(_xlfn._xlws.FILTER(K117:Q117,K117:Q117&lt;&gt;""))," ",""),"")</f>
        <v/>
      </c>
      <c r="S117" s="371"/>
      <c r="T117" s="83"/>
      <c r="U117" s="371" t="s">
        <v>35</v>
      </c>
      <c r="V117" s="372"/>
      <c r="W117" s="372"/>
      <c r="X117" s="372"/>
      <c r="Y117" s="372"/>
      <c r="Z117" s="372"/>
      <c r="AA117" s="372"/>
      <c r="AB117" s="372"/>
      <c r="AC117" s="372"/>
      <c r="AD117" s="372"/>
      <c r="AE117" s="372"/>
      <c r="AF117" s="372"/>
      <c r="AG117" s="372"/>
      <c r="AH117" s="371"/>
      <c r="AI117" s="372"/>
      <c r="AJ117" s="372"/>
      <c r="AK117" s="372" t="s">
        <v>36</v>
      </c>
      <c r="AL117" s="372"/>
      <c r="AM117" s="372"/>
      <c r="AN117" s="372"/>
      <c r="AO117" s="372"/>
      <c r="AP117" s="372"/>
      <c r="AQ117" s="641"/>
      <c r="AR117" s="399" t="s">
        <v>220</v>
      </c>
      <c r="AS117" s="84" t="s">
        <v>36</v>
      </c>
      <c r="AT117" s="84" t="s">
        <v>36</v>
      </c>
      <c r="AU117" s="647"/>
      <c r="AV117" s="646"/>
      <c r="AW117" s="84"/>
      <c r="AX117" s="84"/>
      <c r="AY117" s="84"/>
      <c r="AZ117" s="84"/>
      <c r="BA117" s="84"/>
      <c r="BB117" s="630"/>
      <c r="BC117" s="400" t="s">
        <v>220</v>
      </c>
      <c r="BD117" s="84" t="s">
        <v>36</v>
      </c>
    </row>
    <row r="118" spans="1:56" x14ac:dyDescent="0.25">
      <c r="A118" s="102">
        <v>113</v>
      </c>
      <c r="B118" s="524">
        <f>'APH KIC KIA PC'!D117</f>
        <v>0</v>
      </c>
      <c r="C118" s="524" t="str">
        <f>'APH KIC KIA PC'!I117</f>
        <v>Välj…</v>
      </c>
      <c r="D118" s="525" t="str">
        <f>IF('1. Artikeldata Grund'!$E117="","",'1. Artikeldata Grund'!$E117)</f>
        <v/>
      </c>
      <c r="E118" s="526" t="str">
        <f>IF('1. Artikeldata Grund'!D117="","",'1. Artikeldata Grund'!D117)</f>
        <v/>
      </c>
      <c r="F118" s="528" t="str">
        <f>'2. Artikeldata Utökad'!H117</f>
        <v xml:space="preserve">  Välj…</v>
      </c>
      <c r="G118" s="527" t="str" cm="1">
        <f t="array" ref="G118">_xlfn.IFS('2. Artikeldata Utökad'!J117="2  KRAV","KRAV",'2. Artikeldata Utökad'!J117="3  Astma- och Allergiförbundet","Astmaochallergiforbundet",'2. Artikeldata Utökad'!J117="4  Svanen","Svanen",'2. Artikeldata Utökad'!J117="5  GOTS","GOTS",'2. Artikeldata Utökad'!J117="6  Ekologiskt Jordbruk EU Ekologisk","Ekologisktjordbruk",'2. Artikeldata Utökad'!J117="7  ECO CERT Cosmos Organic","Ecocertcosmosorganic",'2. Artikeldata Utökad'!J117="8  Bra miljöval","Bramiljoval",'2. Artikeldata Utökad'!J117="9  Fairtrade","fairtrade",'2. Artikeldata Utökad'!J117="10 Natrue Organic","Natrueorganic",'2. Artikeldata Utökad'!J117="11 UTZ Certified","UTZ",'2. Artikeldata Utökad'!J117="15 Asthma Allergy Nordic","Asthmaallergynordic",'2. Artikeldata Utökad'!J117="16 FSC","FSC",'2. Artikeldata Utökad'!J117="17 Välvald (endast vid OTC)","choosewithheart",'2. Artikeldata Utökad'!J117="18 Rainforest Alliance","Rainforestalliance",'2. Artikeldata Utökad'!J117="19 Vegan Society","Vegansociety",'2. Artikeldata Utökad'!J117="20 Certified Vegan","Certifiedvegan",'2. Artikeldata Utökad'!J117="21 I'm Vegan","Imvegan",'2. Artikeldata Utökad'!J117="22 EU Ecolabel","EUEcolabel",'2. Artikeldata Utökad'!J117="23 Soil Association Cosmos Organic","Soilassociation",'2. Artikeldata Utökad'!J117="  Välj…","",'2. Artikeldata Utökad'!J117="0  Ingen symbol","",'2. Artikeldata Utökad'!J117="24 Cosmetique Bio Cosmos Organic","Cosmetiquebio",'2. Artikeldata Utökad'!J117="25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H118" s="527" t="str" cm="1">
        <f t="array" ref="H118">_xlfn.IFS('2. Artikeldata Utökad'!K117="2  KRAV","KRAV",'2. Artikeldata Utökad'!K117="3  Astma- och Allergiförbundet","Astmaochallergiforbundet",'2. Artikeldata Utökad'!K117="4  Svanen","Svanen",'2. Artikeldata Utökad'!K117="5  GOTS","GOTS",'2. Artikeldata Utökad'!K117="6  Ekologiskt Jordbruk EU Ekologisk","Ekologisktjordbruk",'2. Artikeldata Utökad'!K117="7  ECO CERT Cosmos Organic","Ecocertcosmosorganic",'2. Artikeldata Utökad'!K117="8  Bra miljöval","Bramiljoval",'2. Artikeldata Utökad'!K117="9  Fairtrade","fairtrade",'2. Artikeldata Utökad'!K117="10 Natrue Organic","Natrueorganic",'2. Artikeldata Utökad'!K117="11 UTZ Certified","UTZ",'2. Artikeldata Utökad'!K117="15 Asthma Allergy Nordic","Asthmaallergynordic",'2. Artikeldata Utökad'!K117="16 FSC","FSC",'2. Artikeldata Utökad'!K117="17 Välvald (endast vid OTC)","choosewithheart",'2. Artikeldata Utökad'!K117="18 Rainforest Alliance","Rainforestalliance",'2. Artikeldata Utökad'!K117="19 Vegan Society","Vegansociety",'2. Artikeldata Utökad'!K117="20 Certified Vegan","Certifiedvegan",'2. Artikeldata Utökad'!K117="21 I'm Vegan","Imvegan",'2. Artikeldata Utökad'!K117="22 EU Ecolabel","EUEcolabel",'2. Artikeldata Utökad'!K117="23 Soil Association Cosmos Organic","Soilassociation",'2. Artikeldata Utökad'!K117="  Välj…","",'2. Artikeldata Utökad'!K117="0  Ingen symbol","",'2. Artikeldata Utökad'!K117="24 Cosmetique Bio Cosmos Organic","Cosmetiquebio",'2. Artikeldata Utökad'!K117="25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I118" s="527" t="str" cm="1">
        <f t="array" ref="I118">_xlfn.IFS('2. Artikeldata Utökad'!L117="2  KRAV","KRAV",'2. Artikeldata Utökad'!L117="3  Astma- och Allergiförbundet","Astmaochallergiforbundet",'2. Artikeldata Utökad'!L117="4  Svanen","Svanen",'2. Artikeldata Utökad'!L117="5  GOTS","GOTS",'2. Artikeldata Utökad'!L117="6  Ekologiskt Jordbruk EU Ekologisk","Ekologisktjordbruk",'2. Artikeldata Utökad'!L117="7  ECO CERT Cosmos Organic","Ecocertcosmosorganic",'2. Artikeldata Utökad'!L117="8  Bra miljöval","Bramiljoval",'2. Artikeldata Utökad'!L117="9  Fairtrade","fairtrade",'2. Artikeldata Utökad'!L117="10 Natrue Organic","Natrueorganic",'2. Artikeldata Utökad'!L117="11 UTZ Certified","UTZ",'2. Artikeldata Utökad'!L117="15 Asthma Allergy Nordic","Asthmaallergynordic",'2. Artikeldata Utökad'!L117="16 FSC","FSC",'2. Artikeldata Utökad'!L117="17 Välvald (endast vid OTC)","choosewithheart",'2. Artikeldata Utökad'!L117="18 Rainforest Alliance","Rainforestalliance",'2. Artikeldata Utökad'!L117="19 Vegan Society","Vegansociety",'2. Artikeldata Utökad'!L117="20 Certified Vegan","Certifiedvegan",'2. Artikeldata Utökad'!L117="21 I'm Vegan","Imvegan",'2. Artikeldata Utökad'!L117="22 EU Ecolabel","EUEcolabel",'2. Artikeldata Utökad'!L117="23 Soil Association Cosmos Organic","Soilassociation",'2. Artikeldata Utökad'!L117="  Välj…","",'2. Artikeldata Utökad'!L117="0  Ingen symbol","",'2. Artikeldata Utökad'!L117="24 Cosmetique Bio Cosmos Organic","Cosmetiquebio",'2. Artikeldata Utökad'!L117="25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J118" s="527" t="str" cm="1">
        <f t="array" ref="J118">IFERROR(SUBSTITUTE(_xlfn.ARRAYTOTEXT(_xlfn._xlws.FILTER(G118:I118,G118:I118&lt;&gt;""))," ",""),"")</f>
        <v/>
      </c>
      <c r="K118" s="527" t="str">
        <f>IF('2. Artikeldata Utökad'!M117="Ja","Nordisk","")</f>
        <v/>
      </c>
      <c r="L118" s="527" t="str">
        <f>IF('2. Artikeldata Utökad'!N117="Ja","Miljoforpackad","")</f>
        <v/>
      </c>
      <c r="M118" s="527" t="str">
        <f t="shared" si="7"/>
        <v/>
      </c>
      <c r="N118" s="527" t="str">
        <f t="shared" si="11"/>
        <v/>
      </c>
      <c r="O118" s="527" t="str">
        <f t="shared" si="8"/>
        <v/>
      </c>
      <c r="P118" s="527" t="str">
        <f t="shared" si="9"/>
        <v/>
      </c>
      <c r="Q118" s="527" t="str">
        <f t="shared" si="10"/>
        <v/>
      </c>
      <c r="R118" s="527" t="str" cm="1">
        <f t="array" ref="R118">IFERROR(SUBSTITUTE(_xlfn.ARRAYTOTEXT(_xlfn._xlws.FILTER(K118:Q118,K118:Q118&lt;&gt;""))," ",""),"")</f>
        <v/>
      </c>
      <c r="S118" s="371"/>
      <c r="T118" s="83"/>
      <c r="U118" s="371" t="s">
        <v>35</v>
      </c>
      <c r="V118" s="372"/>
      <c r="W118" s="372"/>
      <c r="X118" s="372"/>
      <c r="Y118" s="372"/>
      <c r="Z118" s="372"/>
      <c r="AA118" s="372"/>
      <c r="AB118" s="372"/>
      <c r="AC118" s="372"/>
      <c r="AD118" s="372"/>
      <c r="AE118" s="372"/>
      <c r="AF118" s="372"/>
      <c r="AG118" s="372"/>
      <c r="AH118" s="371"/>
      <c r="AI118" s="372"/>
      <c r="AJ118" s="372"/>
      <c r="AK118" s="372" t="s">
        <v>36</v>
      </c>
      <c r="AL118" s="372"/>
      <c r="AM118" s="372"/>
      <c r="AN118" s="372"/>
      <c r="AO118" s="372"/>
      <c r="AP118" s="372"/>
      <c r="AQ118" s="641"/>
      <c r="AR118" s="399" t="s">
        <v>220</v>
      </c>
      <c r="AS118" s="84" t="s">
        <v>36</v>
      </c>
      <c r="AT118" s="84" t="s">
        <v>36</v>
      </c>
      <c r="AU118" s="647"/>
      <c r="AV118" s="646"/>
      <c r="AW118" s="84"/>
      <c r="AX118" s="84"/>
      <c r="AY118" s="84"/>
      <c r="AZ118" s="84"/>
      <c r="BA118" s="84"/>
      <c r="BB118" s="630"/>
      <c r="BC118" s="400" t="s">
        <v>220</v>
      </c>
      <c r="BD118" s="84" t="s">
        <v>36</v>
      </c>
    </row>
    <row r="119" spans="1:56" x14ac:dyDescent="0.25">
      <c r="A119" s="102">
        <v>114</v>
      </c>
      <c r="B119" s="524">
        <f>'APH KIC KIA PC'!D118</f>
        <v>0</v>
      </c>
      <c r="C119" s="524" t="str">
        <f>'APH KIC KIA PC'!I118</f>
        <v>Välj…</v>
      </c>
      <c r="D119" s="525" t="str">
        <f>IF('1. Artikeldata Grund'!$E118="","",'1. Artikeldata Grund'!$E118)</f>
        <v/>
      </c>
      <c r="E119" s="526" t="str">
        <f>IF('1. Artikeldata Grund'!D118="","",'1. Artikeldata Grund'!D118)</f>
        <v/>
      </c>
      <c r="F119" s="528" t="str">
        <f>'2. Artikeldata Utökad'!H118</f>
        <v xml:space="preserve">  Välj…</v>
      </c>
      <c r="G119" s="527" t="str" cm="1">
        <f t="array" ref="G119">_xlfn.IFS('2. Artikeldata Utökad'!J118="2  KRAV","KRAV",'2. Artikeldata Utökad'!J118="3  Astma- och Allergiförbundet","Astmaochallergiforbundet",'2. Artikeldata Utökad'!J118="4  Svanen","Svanen",'2. Artikeldata Utökad'!J118="5  GOTS","GOTS",'2. Artikeldata Utökad'!J118="6  Ekologiskt Jordbruk EU Ekologisk","Ekologisktjordbruk",'2. Artikeldata Utökad'!J118="7  ECO CERT Cosmos Organic","Ecocertcosmosorganic",'2. Artikeldata Utökad'!J118="8  Bra miljöval","Bramiljoval",'2. Artikeldata Utökad'!J118="9  Fairtrade","fairtrade",'2. Artikeldata Utökad'!J118="10 Natrue Organic","Natrueorganic",'2. Artikeldata Utökad'!J118="11 UTZ Certified","UTZ",'2. Artikeldata Utökad'!J118="15 Asthma Allergy Nordic","Asthmaallergynordic",'2. Artikeldata Utökad'!J118="16 FSC","FSC",'2. Artikeldata Utökad'!J118="17 Välvald (endast vid OTC)","choosewithheart",'2. Artikeldata Utökad'!J118="18 Rainforest Alliance","Rainforestalliance",'2. Artikeldata Utökad'!J118="19 Vegan Society","Vegansociety",'2. Artikeldata Utökad'!J118="20 Certified Vegan","Certifiedvegan",'2. Artikeldata Utökad'!J118="21 I'm Vegan","Imvegan",'2. Artikeldata Utökad'!J118="22 EU Ecolabel","EUEcolabel",'2. Artikeldata Utökad'!J118="23 Soil Association Cosmos Organic","Soilassociation",'2. Artikeldata Utökad'!J118="  Välj…","",'2. Artikeldata Utökad'!J118="0  Ingen symbol","",'2. Artikeldata Utökad'!J118="24 Cosmetique Bio Cosmos Organic","Cosmetiquebio",'2. Artikeldata Utökad'!J118="25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H119" s="527" t="str" cm="1">
        <f t="array" ref="H119">_xlfn.IFS('2. Artikeldata Utökad'!K118="2  KRAV","KRAV",'2. Artikeldata Utökad'!K118="3  Astma- och Allergiförbundet","Astmaochallergiforbundet",'2. Artikeldata Utökad'!K118="4  Svanen","Svanen",'2. Artikeldata Utökad'!K118="5  GOTS","GOTS",'2. Artikeldata Utökad'!K118="6  Ekologiskt Jordbruk EU Ekologisk","Ekologisktjordbruk",'2. Artikeldata Utökad'!K118="7  ECO CERT Cosmos Organic","Ecocertcosmosorganic",'2. Artikeldata Utökad'!K118="8  Bra miljöval","Bramiljoval",'2. Artikeldata Utökad'!K118="9  Fairtrade","fairtrade",'2. Artikeldata Utökad'!K118="10 Natrue Organic","Natrueorganic",'2. Artikeldata Utökad'!K118="11 UTZ Certified","UTZ",'2. Artikeldata Utökad'!K118="15 Asthma Allergy Nordic","Asthmaallergynordic",'2. Artikeldata Utökad'!K118="16 FSC","FSC",'2. Artikeldata Utökad'!K118="17 Välvald (endast vid OTC)","choosewithheart",'2. Artikeldata Utökad'!K118="18 Rainforest Alliance","Rainforestalliance",'2. Artikeldata Utökad'!K118="19 Vegan Society","Vegansociety",'2. Artikeldata Utökad'!K118="20 Certified Vegan","Certifiedvegan",'2. Artikeldata Utökad'!K118="21 I'm Vegan","Imvegan",'2. Artikeldata Utökad'!K118="22 EU Ecolabel","EUEcolabel",'2. Artikeldata Utökad'!K118="23 Soil Association Cosmos Organic","Soilassociation",'2. Artikeldata Utökad'!K118="  Välj…","",'2. Artikeldata Utökad'!K118="0  Ingen symbol","",'2. Artikeldata Utökad'!K118="24 Cosmetique Bio Cosmos Organic","Cosmetiquebio",'2. Artikeldata Utökad'!K118="25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I119" s="527" t="str" cm="1">
        <f t="array" ref="I119">_xlfn.IFS('2. Artikeldata Utökad'!L118="2  KRAV","KRAV",'2. Artikeldata Utökad'!L118="3  Astma- och Allergiförbundet","Astmaochallergiforbundet",'2. Artikeldata Utökad'!L118="4  Svanen","Svanen",'2. Artikeldata Utökad'!L118="5  GOTS","GOTS",'2. Artikeldata Utökad'!L118="6  Ekologiskt Jordbruk EU Ekologisk","Ekologisktjordbruk",'2. Artikeldata Utökad'!L118="7  ECO CERT Cosmos Organic","Ecocertcosmosorganic",'2. Artikeldata Utökad'!L118="8  Bra miljöval","Bramiljoval",'2. Artikeldata Utökad'!L118="9  Fairtrade","fairtrade",'2. Artikeldata Utökad'!L118="10 Natrue Organic","Natrueorganic",'2. Artikeldata Utökad'!L118="11 UTZ Certified","UTZ",'2. Artikeldata Utökad'!L118="15 Asthma Allergy Nordic","Asthmaallergynordic",'2. Artikeldata Utökad'!L118="16 FSC","FSC",'2. Artikeldata Utökad'!L118="17 Välvald (endast vid OTC)","choosewithheart",'2. Artikeldata Utökad'!L118="18 Rainforest Alliance","Rainforestalliance",'2. Artikeldata Utökad'!L118="19 Vegan Society","Vegansociety",'2. Artikeldata Utökad'!L118="20 Certified Vegan","Certifiedvegan",'2. Artikeldata Utökad'!L118="21 I'm Vegan","Imvegan",'2. Artikeldata Utökad'!L118="22 EU Ecolabel","EUEcolabel",'2. Artikeldata Utökad'!L118="23 Soil Association Cosmos Organic","Soilassociation",'2. Artikeldata Utökad'!L118="  Välj…","",'2. Artikeldata Utökad'!L118="0  Ingen symbol","",'2. Artikeldata Utökad'!L118="24 Cosmetique Bio Cosmos Organic","Cosmetiquebio",'2. Artikeldata Utökad'!L118="25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J119" s="527" t="str" cm="1">
        <f t="array" ref="J119">IFERROR(SUBSTITUTE(_xlfn.ARRAYTOTEXT(_xlfn._xlws.FILTER(G119:I119,G119:I119&lt;&gt;""))," ",""),"")</f>
        <v/>
      </c>
      <c r="K119" s="527" t="str">
        <f>IF('2. Artikeldata Utökad'!M118="Ja","Nordisk","")</f>
        <v/>
      </c>
      <c r="L119" s="527" t="str">
        <f>IF('2. Artikeldata Utökad'!N118="Ja","Miljoforpackad","")</f>
        <v/>
      </c>
      <c r="M119" s="527" t="str">
        <f t="shared" si="7"/>
        <v/>
      </c>
      <c r="N119" s="527" t="str">
        <f t="shared" si="11"/>
        <v/>
      </c>
      <c r="O119" s="527" t="str">
        <f t="shared" si="8"/>
        <v/>
      </c>
      <c r="P119" s="527" t="str">
        <f t="shared" si="9"/>
        <v/>
      </c>
      <c r="Q119" s="527" t="str">
        <f t="shared" si="10"/>
        <v/>
      </c>
      <c r="R119" s="527" t="str" cm="1">
        <f t="array" ref="R119">IFERROR(SUBSTITUTE(_xlfn.ARRAYTOTEXT(_xlfn._xlws.FILTER(K119:Q119,K119:Q119&lt;&gt;""))," ",""),"")</f>
        <v/>
      </c>
      <c r="S119" s="371"/>
      <c r="T119" s="83"/>
      <c r="U119" s="371" t="s">
        <v>35</v>
      </c>
      <c r="V119" s="372"/>
      <c r="W119" s="372"/>
      <c r="X119" s="372"/>
      <c r="Y119" s="372"/>
      <c r="Z119" s="372"/>
      <c r="AA119" s="372"/>
      <c r="AB119" s="372"/>
      <c r="AC119" s="372"/>
      <c r="AD119" s="372"/>
      <c r="AE119" s="372"/>
      <c r="AF119" s="372"/>
      <c r="AG119" s="372"/>
      <c r="AH119" s="371"/>
      <c r="AI119" s="372"/>
      <c r="AJ119" s="372"/>
      <c r="AK119" s="372" t="s">
        <v>36</v>
      </c>
      <c r="AL119" s="372"/>
      <c r="AM119" s="372"/>
      <c r="AN119" s="372"/>
      <c r="AO119" s="372"/>
      <c r="AP119" s="372"/>
      <c r="AQ119" s="641"/>
      <c r="AR119" s="399" t="s">
        <v>220</v>
      </c>
      <c r="AS119" s="84" t="s">
        <v>36</v>
      </c>
      <c r="AT119" s="84" t="s">
        <v>36</v>
      </c>
      <c r="AU119" s="647"/>
      <c r="AV119" s="646"/>
      <c r="AW119" s="84"/>
      <c r="AX119" s="84"/>
      <c r="AY119" s="84"/>
      <c r="AZ119" s="84"/>
      <c r="BA119" s="84"/>
      <c r="BB119" s="630"/>
      <c r="BC119" s="400" t="s">
        <v>220</v>
      </c>
      <c r="BD119" s="84" t="s">
        <v>36</v>
      </c>
    </row>
    <row r="120" spans="1:56" x14ac:dyDescent="0.25">
      <c r="A120" s="102">
        <v>115</v>
      </c>
      <c r="B120" s="524">
        <f>'APH KIC KIA PC'!D119</f>
        <v>0</v>
      </c>
      <c r="C120" s="524" t="str">
        <f>'APH KIC KIA PC'!I119</f>
        <v>Välj…</v>
      </c>
      <c r="D120" s="525" t="str">
        <f>IF('1. Artikeldata Grund'!$E119="","",'1. Artikeldata Grund'!$E119)</f>
        <v/>
      </c>
      <c r="E120" s="526" t="str">
        <f>IF('1. Artikeldata Grund'!D119="","",'1. Artikeldata Grund'!D119)</f>
        <v/>
      </c>
      <c r="F120" s="528" t="str">
        <f>'2. Artikeldata Utökad'!H119</f>
        <v xml:space="preserve">  Välj…</v>
      </c>
      <c r="G120" s="527" t="str" cm="1">
        <f t="array" ref="G120">_xlfn.IFS('2. Artikeldata Utökad'!J119="2  KRAV","KRAV",'2. Artikeldata Utökad'!J119="3  Astma- och Allergiförbundet","Astmaochallergiforbundet",'2. Artikeldata Utökad'!J119="4  Svanen","Svanen",'2. Artikeldata Utökad'!J119="5  GOTS","GOTS",'2. Artikeldata Utökad'!J119="6  Ekologiskt Jordbruk EU Ekologisk","Ekologisktjordbruk",'2. Artikeldata Utökad'!J119="7  ECO CERT Cosmos Organic","Ecocertcosmosorganic",'2. Artikeldata Utökad'!J119="8  Bra miljöval","Bramiljoval",'2. Artikeldata Utökad'!J119="9  Fairtrade","fairtrade",'2. Artikeldata Utökad'!J119="10 Natrue Organic","Natrueorganic",'2. Artikeldata Utökad'!J119="11 UTZ Certified","UTZ",'2. Artikeldata Utökad'!J119="15 Asthma Allergy Nordic","Asthmaallergynordic",'2. Artikeldata Utökad'!J119="16 FSC","FSC",'2. Artikeldata Utökad'!J119="17 Välvald (endast vid OTC)","choosewithheart",'2. Artikeldata Utökad'!J119="18 Rainforest Alliance","Rainforestalliance",'2. Artikeldata Utökad'!J119="19 Vegan Society","Vegansociety",'2. Artikeldata Utökad'!J119="20 Certified Vegan","Certifiedvegan",'2. Artikeldata Utökad'!J119="21 I'm Vegan","Imvegan",'2. Artikeldata Utökad'!J119="22 EU Ecolabel","EUEcolabel",'2. Artikeldata Utökad'!J119="23 Soil Association Cosmos Organic","Soilassociation",'2. Artikeldata Utökad'!J119="  Välj…","",'2. Artikeldata Utökad'!J119="0  Ingen symbol","",'2. Artikeldata Utökad'!J119="24 Cosmetique Bio Cosmos Organic","Cosmetiquebio",'2. Artikeldata Utökad'!J119="25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H120" s="527" t="str" cm="1">
        <f t="array" ref="H120">_xlfn.IFS('2. Artikeldata Utökad'!K119="2  KRAV","KRAV",'2. Artikeldata Utökad'!K119="3  Astma- och Allergiförbundet","Astmaochallergiforbundet",'2. Artikeldata Utökad'!K119="4  Svanen","Svanen",'2. Artikeldata Utökad'!K119="5  GOTS","GOTS",'2. Artikeldata Utökad'!K119="6  Ekologiskt Jordbruk EU Ekologisk","Ekologisktjordbruk",'2. Artikeldata Utökad'!K119="7  ECO CERT Cosmos Organic","Ecocertcosmosorganic",'2. Artikeldata Utökad'!K119="8  Bra miljöval","Bramiljoval",'2. Artikeldata Utökad'!K119="9  Fairtrade","fairtrade",'2. Artikeldata Utökad'!K119="10 Natrue Organic","Natrueorganic",'2. Artikeldata Utökad'!K119="11 UTZ Certified","UTZ",'2. Artikeldata Utökad'!K119="15 Asthma Allergy Nordic","Asthmaallergynordic",'2. Artikeldata Utökad'!K119="16 FSC","FSC",'2. Artikeldata Utökad'!K119="17 Välvald (endast vid OTC)","choosewithheart",'2. Artikeldata Utökad'!K119="18 Rainforest Alliance","Rainforestalliance",'2. Artikeldata Utökad'!K119="19 Vegan Society","Vegansociety",'2. Artikeldata Utökad'!K119="20 Certified Vegan","Certifiedvegan",'2. Artikeldata Utökad'!K119="21 I'm Vegan","Imvegan",'2. Artikeldata Utökad'!K119="22 EU Ecolabel","EUEcolabel",'2. Artikeldata Utökad'!K119="23 Soil Association Cosmos Organic","Soilassociation",'2. Artikeldata Utökad'!K119="  Välj…","",'2. Artikeldata Utökad'!K119="0  Ingen symbol","",'2. Artikeldata Utökad'!K119="24 Cosmetique Bio Cosmos Organic","Cosmetiquebio",'2. Artikeldata Utökad'!K119="25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I120" s="527" t="str" cm="1">
        <f t="array" ref="I120">_xlfn.IFS('2. Artikeldata Utökad'!L119="2  KRAV","KRAV",'2. Artikeldata Utökad'!L119="3  Astma- och Allergiförbundet","Astmaochallergiforbundet",'2. Artikeldata Utökad'!L119="4  Svanen","Svanen",'2. Artikeldata Utökad'!L119="5  GOTS","GOTS",'2. Artikeldata Utökad'!L119="6  Ekologiskt Jordbruk EU Ekologisk","Ekologisktjordbruk",'2. Artikeldata Utökad'!L119="7  ECO CERT Cosmos Organic","Ecocertcosmosorganic",'2. Artikeldata Utökad'!L119="8  Bra miljöval","Bramiljoval",'2. Artikeldata Utökad'!L119="9  Fairtrade","fairtrade",'2. Artikeldata Utökad'!L119="10 Natrue Organic","Natrueorganic",'2. Artikeldata Utökad'!L119="11 UTZ Certified","UTZ",'2. Artikeldata Utökad'!L119="15 Asthma Allergy Nordic","Asthmaallergynordic",'2. Artikeldata Utökad'!L119="16 FSC","FSC",'2. Artikeldata Utökad'!L119="17 Välvald (endast vid OTC)","choosewithheart",'2. Artikeldata Utökad'!L119="18 Rainforest Alliance","Rainforestalliance",'2. Artikeldata Utökad'!L119="19 Vegan Society","Vegansociety",'2. Artikeldata Utökad'!L119="20 Certified Vegan","Certifiedvegan",'2. Artikeldata Utökad'!L119="21 I'm Vegan","Imvegan",'2. Artikeldata Utökad'!L119="22 EU Ecolabel","EUEcolabel",'2. Artikeldata Utökad'!L119="23 Soil Association Cosmos Organic","Soilassociation",'2. Artikeldata Utökad'!L119="  Välj…","",'2. Artikeldata Utökad'!L119="0  Ingen symbol","",'2. Artikeldata Utökad'!L119="24 Cosmetique Bio Cosmos Organic","Cosmetiquebio",'2. Artikeldata Utökad'!L119="25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J120" s="527" t="str" cm="1">
        <f t="array" ref="J120">IFERROR(SUBSTITUTE(_xlfn.ARRAYTOTEXT(_xlfn._xlws.FILTER(G120:I120,G120:I120&lt;&gt;""))," ",""),"")</f>
        <v/>
      </c>
      <c r="K120" s="527" t="str">
        <f>IF('2. Artikeldata Utökad'!M119="Ja","Nordisk","")</f>
        <v/>
      </c>
      <c r="L120" s="527" t="str">
        <f>IF('2. Artikeldata Utökad'!N119="Ja","Miljoforpackad","")</f>
        <v/>
      </c>
      <c r="M120" s="527" t="str">
        <f t="shared" si="7"/>
        <v/>
      </c>
      <c r="N120" s="527" t="str">
        <f t="shared" si="11"/>
        <v/>
      </c>
      <c r="O120" s="527" t="str">
        <f t="shared" si="8"/>
        <v/>
      </c>
      <c r="P120" s="527" t="str">
        <f t="shared" si="9"/>
        <v/>
      </c>
      <c r="Q120" s="527" t="str">
        <f t="shared" si="10"/>
        <v/>
      </c>
      <c r="R120" s="527" t="str" cm="1">
        <f t="array" ref="R120">IFERROR(SUBSTITUTE(_xlfn.ARRAYTOTEXT(_xlfn._xlws.FILTER(K120:Q120,K120:Q120&lt;&gt;""))," ",""),"")</f>
        <v/>
      </c>
      <c r="S120" s="371"/>
      <c r="T120" s="83"/>
      <c r="U120" s="371" t="s">
        <v>35</v>
      </c>
      <c r="V120" s="372"/>
      <c r="W120" s="372"/>
      <c r="X120" s="372"/>
      <c r="Y120" s="372"/>
      <c r="Z120" s="372"/>
      <c r="AA120" s="372"/>
      <c r="AB120" s="372"/>
      <c r="AC120" s="372"/>
      <c r="AD120" s="372"/>
      <c r="AE120" s="372"/>
      <c r="AF120" s="372"/>
      <c r="AG120" s="372"/>
      <c r="AH120" s="371"/>
      <c r="AI120" s="372"/>
      <c r="AJ120" s="372"/>
      <c r="AK120" s="372" t="s">
        <v>36</v>
      </c>
      <c r="AL120" s="372"/>
      <c r="AM120" s="372"/>
      <c r="AN120" s="372"/>
      <c r="AO120" s="372"/>
      <c r="AP120" s="372"/>
      <c r="AQ120" s="641"/>
      <c r="AR120" s="399" t="s">
        <v>220</v>
      </c>
      <c r="AS120" s="84" t="s">
        <v>36</v>
      </c>
      <c r="AT120" s="84" t="s">
        <v>36</v>
      </c>
      <c r="AU120" s="647"/>
      <c r="AV120" s="646"/>
      <c r="AW120" s="84"/>
      <c r="AX120" s="84"/>
      <c r="AY120" s="84"/>
      <c r="AZ120" s="84"/>
      <c r="BA120" s="84"/>
      <c r="BB120" s="630"/>
      <c r="BC120" s="400" t="s">
        <v>220</v>
      </c>
      <c r="BD120" s="84" t="s">
        <v>36</v>
      </c>
    </row>
    <row r="121" spans="1:56" x14ac:dyDescent="0.25">
      <c r="A121" s="102">
        <v>116</v>
      </c>
      <c r="B121" s="524">
        <f>'APH KIC KIA PC'!D120</f>
        <v>0</v>
      </c>
      <c r="C121" s="524" t="str">
        <f>'APH KIC KIA PC'!I120</f>
        <v>Välj…</v>
      </c>
      <c r="D121" s="525" t="str">
        <f>IF('1. Artikeldata Grund'!$E120="","",'1. Artikeldata Grund'!$E120)</f>
        <v/>
      </c>
      <c r="E121" s="526" t="str">
        <f>IF('1. Artikeldata Grund'!D120="","",'1. Artikeldata Grund'!D120)</f>
        <v/>
      </c>
      <c r="F121" s="528" t="str">
        <f>'2. Artikeldata Utökad'!H120</f>
        <v xml:space="preserve">  Välj…</v>
      </c>
      <c r="G121" s="527" t="str" cm="1">
        <f t="array" ref="G121">_xlfn.IFS('2. Artikeldata Utökad'!J120="2  KRAV","KRAV",'2. Artikeldata Utökad'!J120="3  Astma- och Allergiförbundet","Astmaochallergiforbundet",'2. Artikeldata Utökad'!J120="4  Svanen","Svanen",'2. Artikeldata Utökad'!J120="5  GOTS","GOTS",'2. Artikeldata Utökad'!J120="6  Ekologiskt Jordbruk EU Ekologisk","Ekologisktjordbruk",'2. Artikeldata Utökad'!J120="7  ECO CERT Cosmos Organic","Ecocertcosmosorganic",'2. Artikeldata Utökad'!J120="8  Bra miljöval","Bramiljoval",'2. Artikeldata Utökad'!J120="9  Fairtrade","fairtrade",'2. Artikeldata Utökad'!J120="10 Natrue Organic","Natrueorganic",'2. Artikeldata Utökad'!J120="11 UTZ Certified","UTZ",'2. Artikeldata Utökad'!J120="15 Asthma Allergy Nordic","Asthmaallergynordic",'2. Artikeldata Utökad'!J120="16 FSC","FSC",'2. Artikeldata Utökad'!J120="17 Välvald (endast vid OTC)","choosewithheart",'2. Artikeldata Utökad'!J120="18 Rainforest Alliance","Rainforestalliance",'2. Artikeldata Utökad'!J120="19 Vegan Society","Vegansociety",'2. Artikeldata Utökad'!J120="20 Certified Vegan","Certifiedvegan",'2. Artikeldata Utökad'!J120="21 I'm Vegan","Imvegan",'2. Artikeldata Utökad'!J120="22 EU Ecolabel","EUEcolabel",'2. Artikeldata Utökad'!J120="23 Soil Association Cosmos Organic","Soilassociation",'2. Artikeldata Utökad'!J120="  Välj…","",'2. Artikeldata Utökad'!J120="0  Ingen symbol","",'2. Artikeldata Utökad'!J120="24 Cosmetique Bio Cosmos Organic","Cosmetiquebio",'2. Artikeldata Utökad'!J120="25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H121" s="527" t="str" cm="1">
        <f t="array" ref="H121">_xlfn.IFS('2. Artikeldata Utökad'!K120="2  KRAV","KRAV",'2. Artikeldata Utökad'!K120="3  Astma- och Allergiförbundet","Astmaochallergiforbundet",'2. Artikeldata Utökad'!K120="4  Svanen","Svanen",'2. Artikeldata Utökad'!K120="5  GOTS","GOTS",'2. Artikeldata Utökad'!K120="6  Ekologiskt Jordbruk EU Ekologisk","Ekologisktjordbruk",'2. Artikeldata Utökad'!K120="7  ECO CERT Cosmos Organic","Ecocertcosmosorganic",'2. Artikeldata Utökad'!K120="8  Bra miljöval","Bramiljoval",'2. Artikeldata Utökad'!K120="9  Fairtrade","fairtrade",'2. Artikeldata Utökad'!K120="10 Natrue Organic","Natrueorganic",'2. Artikeldata Utökad'!K120="11 UTZ Certified","UTZ",'2. Artikeldata Utökad'!K120="15 Asthma Allergy Nordic","Asthmaallergynordic",'2. Artikeldata Utökad'!K120="16 FSC","FSC",'2. Artikeldata Utökad'!K120="17 Välvald (endast vid OTC)","choosewithheart",'2. Artikeldata Utökad'!K120="18 Rainforest Alliance","Rainforestalliance",'2. Artikeldata Utökad'!K120="19 Vegan Society","Vegansociety",'2. Artikeldata Utökad'!K120="20 Certified Vegan","Certifiedvegan",'2. Artikeldata Utökad'!K120="21 I'm Vegan","Imvegan",'2. Artikeldata Utökad'!K120="22 EU Ecolabel","EUEcolabel",'2. Artikeldata Utökad'!K120="23 Soil Association Cosmos Organic","Soilassociation",'2. Artikeldata Utökad'!K120="  Välj…","",'2. Artikeldata Utökad'!K120="0  Ingen symbol","",'2. Artikeldata Utökad'!K120="24 Cosmetique Bio Cosmos Organic","Cosmetiquebio",'2. Artikeldata Utökad'!K120="25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I121" s="527" t="str" cm="1">
        <f t="array" ref="I121">_xlfn.IFS('2. Artikeldata Utökad'!L120="2  KRAV","KRAV",'2. Artikeldata Utökad'!L120="3  Astma- och Allergiförbundet","Astmaochallergiforbundet",'2. Artikeldata Utökad'!L120="4  Svanen","Svanen",'2. Artikeldata Utökad'!L120="5  GOTS","GOTS",'2. Artikeldata Utökad'!L120="6  Ekologiskt Jordbruk EU Ekologisk","Ekologisktjordbruk",'2. Artikeldata Utökad'!L120="7  ECO CERT Cosmos Organic","Ecocertcosmosorganic",'2. Artikeldata Utökad'!L120="8  Bra miljöval","Bramiljoval",'2. Artikeldata Utökad'!L120="9  Fairtrade","fairtrade",'2. Artikeldata Utökad'!L120="10 Natrue Organic","Natrueorganic",'2. Artikeldata Utökad'!L120="11 UTZ Certified","UTZ",'2. Artikeldata Utökad'!L120="15 Asthma Allergy Nordic","Asthmaallergynordic",'2. Artikeldata Utökad'!L120="16 FSC","FSC",'2. Artikeldata Utökad'!L120="17 Välvald (endast vid OTC)","choosewithheart",'2. Artikeldata Utökad'!L120="18 Rainforest Alliance","Rainforestalliance",'2. Artikeldata Utökad'!L120="19 Vegan Society","Vegansociety",'2. Artikeldata Utökad'!L120="20 Certified Vegan","Certifiedvegan",'2. Artikeldata Utökad'!L120="21 I'm Vegan","Imvegan",'2. Artikeldata Utökad'!L120="22 EU Ecolabel","EUEcolabel",'2. Artikeldata Utökad'!L120="23 Soil Association Cosmos Organic","Soilassociation",'2. Artikeldata Utökad'!L120="  Välj…","",'2. Artikeldata Utökad'!L120="0  Ingen symbol","",'2. Artikeldata Utökad'!L120="24 Cosmetique Bio Cosmos Organic","Cosmetiquebio",'2. Artikeldata Utökad'!L120="25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J121" s="527" t="str" cm="1">
        <f t="array" ref="J121">IFERROR(SUBSTITUTE(_xlfn.ARRAYTOTEXT(_xlfn._xlws.FILTER(G121:I121,G121:I121&lt;&gt;""))," ",""),"")</f>
        <v/>
      </c>
      <c r="K121" s="527" t="str">
        <f>IF('2. Artikeldata Utökad'!M120="Ja","Nordisk","")</f>
        <v/>
      </c>
      <c r="L121" s="527" t="str">
        <f>IF('2. Artikeldata Utökad'!N120="Ja","Miljoforpackad","")</f>
        <v/>
      </c>
      <c r="M121" s="527" t="str">
        <f t="shared" si="7"/>
        <v/>
      </c>
      <c r="N121" s="527" t="str">
        <f t="shared" si="11"/>
        <v/>
      </c>
      <c r="O121" s="527" t="str">
        <f t="shared" si="8"/>
        <v/>
      </c>
      <c r="P121" s="527" t="str">
        <f t="shared" si="9"/>
        <v/>
      </c>
      <c r="Q121" s="527" t="str">
        <f t="shared" si="10"/>
        <v/>
      </c>
      <c r="R121" s="527" t="str" cm="1">
        <f t="array" ref="R121">IFERROR(SUBSTITUTE(_xlfn.ARRAYTOTEXT(_xlfn._xlws.FILTER(K121:Q121,K121:Q121&lt;&gt;""))," ",""),"")</f>
        <v/>
      </c>
      <c r="S121" s="371"/>
      <c r="T121" s="83"/>
      <c r="U121" s="371" t="s">
        <v>35</v>
      </c>
      <c r="V121" s="372"/>
      <c r="W121" s="372"/>
      <c r="X121" s="372"/>
      <c r="Y121" s="372"/>
      <c r="Z121" s="372"/>
      <c r="AA121" s="372"/>
      <c r="AB121" s="372"/>
      <c r="AC121" s="372"/>
      <c r="AD121" s="372"/>
      <c r="AE121" s="372"/>
      <c r="AF121" s="372"/>
      <c r="AG121" s="372"/>
      <c r="AH121" s="371"/>
      <c r="AI121" s="372"/>
      <c r="AJ121" s="372"/>
      <c r="AK121" s="372" t="s">
        <v>36</v>
      </c>
      <c r="AL121" s="372"/>
      <c r="AM121" s="372"/>
      <c r="AN121" s="372"/>
      <c r="AO121" s="372"/>
      <c r="AP121" s="372"/>
      <c r="AQ121" s="641"/>
      <c r="AR121" s="399" t="s">
        <v>220</v>
      </c>
      <c r="AS121" s="84" t="s">
        <v>36</v>
      </c>
      <c r="AT121" s="84" t="s">
        <v>36</v>
      </c>
      <c r="AU121" s="647"/>
      <c r="AV121" s="646"/>
      <c r="AW121" s="84"/>
      <c r="AX121" s="84"/>
      <c r="AY121" s="84"/>
      <c r="AZ121" s="84"/>
      <c r="BA121" s="84"/>
      <c r="BB121" s="630"/>
      <c r="BC121" s="400" t="s">
        <v>220</v>
      </c>
      <c r="BD121" s="84" t="s">
        <v>36</v>
      </c>
    </row>
    <row r="122" spans="1:56" x14ac:dyDescent="0.25">
      <c r="A122" s="102">
        <v>117</v>
      </c>
      <c r="B122" s="524">
        <f>'APH KIC KIA PC'!D121</f>
        <v>0</v>
      </c>
      <c r="C122" s="524" t="str">
        <f>'APH KIC KIA PC'!I121</f>
        <v>Välj…</v>
      </c>
      <c r="D122" s="525" t="str">
        <f>IF('1. Artikeldata Grund'!$E121="","",'1. Artikeldata Grund'!$E121)</f>
        <v/>
      </c>
      <c r="E122" s="526" t="str">
        <f>IF('1. Artikeldata Grund'!D121="","",'1. Artikeldata Grund'!D121)</f>
        <v/>
      </c>
      <c r="F122" s="528" t="str">
        <f>'2. Artikeldata Utökad'!H121</f>
        <v xml:space="preserve">  Välj…</v>
      </c>
      <c r="G122" s="527" t="str" cm="1">
        <f t="array" ref="G122">_xlfn.IFS('2. Artikeldata Utökad'!J121="2  KRAV","KRAV",'2. Artikeldata Utökad'!J121="3  Astma- och Allergiförbundet","Astmaochallergiforbundet",'2. Artikeldata Utökad'!J121="4  Svanen","Svanen",'2. Artikeldata Utökad'!J121="5  GOTS","GOTS",'2. Artikeldata Utökad'!J121="6  Ekologiskt Jordbruk EU Ekologisk","Ekologisktjordbruk",'2. Artikeldata Utökad'!J121="7  ECO CERT Cosmos Organic","Ecocertcosmosorganic",'2. Artikeldata Utökad'!J121="8  Bra miljöval","Bramiljoval",'2. Artikeldata Utökad'!J121="9  Fairtrade","fairtrade",'2. Artikeldata Utökad'!J121="10 Natrue Organic","Natrueorganic",'2. Artikeldata Utökad'!J121="11 UTZ Certified","UTZ",'2. Artikeldata Utökad'!J121="15 Asthma Allergy Nordic","Asthmaallergynordic",'2. Artikeldata Utökad'!J121="16 FSC","FSC",'2. Artikeldata Utökad'!J121="17 Välvald (endast vid OTC)","choosewithheart",'2. Artikeldata Utökad'!J121="18 Rainforest Alliance","Rainforestalliance",'2. Artikeldata Utökad'!J121="19 Vegan Society","Vegansociety",'2. Artikeldata Utökad'!J121="20 Certified Vegan","Certifiedvegan",'2. Artikeldata Utökad'!J121="21 I'm Vegan","Imvegan",'2. Artikeldata Utökad'!J121="22 EU Ecolabel","EUEcolabel",'2. Artikeldata Utökad'!J121="23 Soil Association Cosmos Organic","Soilassociation",'2. Artikeldata Utökad'!J121="  Välj…","",'2. Artikeldata Utökad'!J121="0  Ingen symbol","",'2. Artikeldata Utökad'!J121="24 Cosmetique Bio Cosmos Organic","Cosmetiquebio",'2. Artikeldata Utökad'!J121="25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H122" s="527" t="str" cm="1">
        <f t="array" ref="H122">_xlfn.IFS('2. Artikeldata Utökad'!K121="2  KRAV","KRAV",'2. Artikeldata Utökad'!K121="3  Astma- och Allergiförbundet","Astmaochallergiforbundet",'2. Artikeldata Utökad'!K121="4  Svanen","Svanen",'2. Artikeldata Utökad'!K121="5  GOTS","GOTS",'2. Artikeldata Utökad'!K121="6  Ekologiskt Jordbruk EU Ekologisk","Ekologisktjordbruk",'2. Artikeldata Utökad'!K121="7  ECO CERT Cosmos Organic","Ecocertcosmosorganic",'2. Artikeldata Utökad'!K121="8  Bra miljöval","Bramiljoval",'2. Artikeldata Utökad'!K121="9  Fairtrade","fairtrade",'2. Artikeldata Utökad'!K121="10 Natrue Organic","Natrueorganic",'2. Artikeldata Utökad'!K121="11 UTZ Certified","UTZ",'2. Artikeldata Utökad'!K121="15 Asthma Allergy Nordic","Asthmaallergynordic",'2. Artikeldata Utökad'!K121="16 FSC","FSC",'2. Artikeldata Utökad'!K121="17 Välvald (endast vid OTC)","choosewithheart",'2. Artikeldata Utökad'!K121="18 Rainforest Alliance","Rainforestalliance",'2. Artikeldata Utökad'!K121="19 Vegan Society","Vegansociety",'2. Artikeldata Utökad'!K121="20 Certified Vegan","Certifiedvegan",'2. Artikeldata Utökad'!K121="21 I'm Vegan","Imvegan",'2. Artikeldata Utökad'!K121="22 EU Ecolabel","EUEcolabel",'2. Artikeldata Utökad'!K121="23 Soil Association Cosmos Organic","Soilassociation",'2. Artikeldata Utökad'!K121="  Välj…","",'2. Artikeldata Utökad'!K121="0  Ingen symbol","",'2. Artikeldata Utökad'!K121="24 Cosmetique Bio Cosmos Organic","Cosmetiquebio",'2. Artikeldata Utökad'!K121="25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I122" s="527" t="str" cm="1">
        <f t="array" ref="I122">_xlfn.IFS('2. Artikeldata Utökad'!L121="2  KRAV","KRAV",'2. Artikeldata Utökad'!L121="3  Astma- och Allergiförbundet","Astmaochallergiforbundet",'2. Artikeldata Utökad'!L121="4  Svanen","Svanen",'2. Artikeldata Utökad'!L121="5  GOTS","GOTS",'2. Artikeldata Utökad'!L121="6  Ekologiskt Jordbruk EU Ekologisk","Ekologisktjordbruk",'2. Artikeldata Utökad'!L121="7  ECO CERT Cosmos Organic","Ecocertcosmosorganic",'2. Artikeldata Utökad'!L121="8  Bra miljöval","Bramiljoval",'2. Artikeldata Utökad'!L121="9  Fairtrade","fairtrade",'2. Artikeldata Utökad'!L121="10 Natrue Organic","Natrueorganic",'2. Artikeldata Utökad'!L121="11 UTZ Certified","UTZ",'2. Artikeldata Utökad'!L121="15 Asthma Allergy Nordic","Asthmaallergynordic",'2. Artikeldata Utökad'!L121="16 FSC","FSC",'2. Artikeldata Utökad'!L121="17 Välvald (endast vid OTC)","choosewithheart",'2. Artikeldata Utökad'!L121="18 Rainforest Alliance","Rainforestalliance",'2. Artikeldata Utökad'!L121="19 Vegan Society","Vegansociety",'2. Artikeldata Utökad'!L121="20 Certified Vegan","Certifiedvegan",'2. Artikeldata Utökad'!L121="21 I'm Vegan","Imvegan",'2. Artikeldata Utökad'!L121="22 EU Ecolabel","EUEcolabel",'2. Artikeldata Utökad'!L121="23 Soil Association Cosmos Organic","Soilassociation",'2. Artikeldata Utökad'!L121="  Välj…","",'2. Artikeldata Utökad'!L121="0  Ingen symbol","",'2. Artikeldata Utökad'!L121="24 Cosmetique Bio Cosmos Organic","Cosmetiquebio",'2. Artikeldata Utökad'!L121="25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J122" s="527" t="str" cm="1">
        <f t="array" ref="J122">IFERROR(SUBSTITUTE(_xlfn.ARRAYTOTEXT(_xlfn._xlws.FILTER(G122:I122,G122:I122&lt;&gt;""))," ",""),"")</f>
        <v/>
      </c>
      <c r="K122" s="527" t="str">
        <f>IF('2. Artikeldata Utökad'!M121="Ja","Nordisk","")</f>
        <v/>
      </c>
      <c r="L122" s="527" t="str">
        <f>IF('2. Artikeldata Utökad'!N121="Ja","Miljoforpackad","")</f>
        <v/>
      </c>
      <c r="M122" s="527" t="str">
        <f t="shared" si="7"/>
        <v/>
      </c>
      <c r="N122" s="527" t="str">
        <f t="shared" si="11"/>
        <v/>
      </c>
      <c r="O122" s="527" t="str">
        <f t="shared" si="8"/>
        <v/>
      </c>
      <c r="P122" s="527" t="str">
        <f t="shared" si="9"/>
        <v/>
      </c>
      <c r="Q122" s="527" t="str">
        <f t="shared" si="10"/>
        <v/>
      </c>
      <c r="R122" s="527" t="str" cm="1">
        <f t="array" ref="R122">IFERROR(SUBSTITUTE(_xlfn.ARRAYTOTEXT(_xlfn._xlws.FILTER(K122:Q122,K122:Q122&lt;&gt;""))," ",""),"")</f>
        <v/>
      </c>
      <c r="S122" s="371"/>
      <c r="T122" s="83"/>
      <c r="U122" s="371" t="s">
        <v>35</v>
      </c>
      <c r="V122" s="372"/>
      <c r="W122" s="372"/>
      <c r="X122" s="372"/>
      <c r="Y122" s="372"/>
      <c r="Z122" s="372"/>
      <c r="AA122" s="372"/>
      <c r="AB122" s="372"/>
      <c r="AC122" s="372"/>
      <c r="AD122" s="372"/>
      <c r="AE122" s="372"/>
      <c r="AF122" s="372"/>
      <c r="AG122" s="372"/>
      <c r="AH122" s="371"/>
      <c r="AI122" s="372"/>
      <c r="AJ122" s="372"/>
      <c r="AK122" s="372" t="s">
        <v>36</v>
      </c>
      <c r="AL122" s="372"/>
      <c r="AM122" s="372"/>
      <c r="AN122" s="372"/>
      <c r="AO122" s="372"/>
      <c r="AP122" s="372"/>
      <c r="AQ122" s="641"/>
      <c r="AR122" s="399" t="s">
        <v>220</v>
      </c>
      <c r="AS122" s="84" t="s">
        <v>36</v>
      </c>
      <c r="AT122" s="84" t="s">
        <v>36</v>
      </c>
      <c r="AU122" s="647"/>
      <c r="AV122" s="646"/>
      <c r="AW122" s="84"/>
      <c r="AX122" s="84"/>
      <c r="AY122" s="84"/>
      <c r="AZ122" s="84"/>
      <c r="BA122" s="84"/>
      <c r="BB122" s="630"/>
      <c r="BC122" s="400" t="s">
        <v>220</v>
      </c>
      <c r="BD122" s="84" t="s">
        <v>36</v>
      </c>
    </row>
    <row r="123" spans="1:56" x14ac:dyDescent="0.25">
      <c r="A123" s="102">
        <v>118</v>
      </c>
      <c r="B123" s="524">
        <f>'APH KIC KIA PC'!D122</f>
        <v>0</v>
      </c>
      <c r="C123" s="524" t="str">
        <f>'APH KIC KIA PC'!I122</f>
        <v>Välj…</v>
      </c>
      <c r="D123" s="525" t="str">
        <f>IF('1. Artikeldata Grund'!$E122="","",'1. Artikeldata Grund'!$E122)</f>
        <v/>
      </c>
      <c r="E123" s="526" t="str">
        <f>IF('1. Artikeldata Grund'!D122="","",'1. Artikeldata Grund'!D122)</f>
        <v/>
      </c>
      <c r="F123" s="528" t="str">
        <f>'2. Artikeldata Utökad'!H122</f>
        <v xml:space="preserve">  Välj…</v>
      </c>
      <c r="G123" s="527" t="str" cm="1">
        <f t="array" ref="G123">_xlfn.IFS('2. Artikeldata Utökad'!J122="2  KRAV","KRAV",'2. Artikeldata Utökad'!J122="3  Astma- och Allergiförbundet","Astmaochallergiforbundet",'2. Artikeldata Utökad'!J122="4  Svanen","Svanen",'2. Artikeldata Utökad'!J122="5  GOTS","GOTS",'2. Artikeldata Utökad'!J122="6  Ekologiskt Jordbruk EU Ekologisk","Ekologisktjordbruk",'2. Artikeldata Utökad'!J122="7  ECO CERT Cosmos Organic","Ecocertcosmosorganic",'2. Artikeldata Utökad'!J122="8  Bra miljöval","Bramiljoval",'2. Artikeldata Utökad'!J122="9  Fairtrade","fairtrade",'2. Artikeldata Utökad'!J122="10 Natrue Organic","Natrueorganic",'2. Artikeldata Utökad'!J122="11 UTZ Certified","UTZ",'2. Artikeldata Utökad'!J122="15 Asthma Allergy Nordic","Asthmaallergynordic",'2. Artikeldata Utökad'!J122="16 FSC","FSC",'2. Artikeldata Utökad'!J122="17 Välvald (endast vid OTC)","choosewithheart",'2. Artikeldata Utökad'!J122="18 Rainforest Alliance","Rainforestalliance",'2. Artikeldata Utökad'!J122="19 Vegan Society","Vegansociety",'2. Artikeldata Utökad'!J122="20 Certified Vegan","Certifiedvegan",'2. Artikeldata Utökad'!J122="21 I'm Vegan","Imvegan",'2. Artikeldata Utökad'!J122="22 EU Ecolabel","EUEcolabel",'2. Artikeldata Utökad'!J122="23 Soil Association Cosmos Organic","Soilassociation",'2. Artikeldata Utökad'!J122="  Välj…","",'2. Artikeldata Utökad'!J122="0  Ingen symbol","",'2. Artikeldata Utökad'!J122="24 Cosmetique Bio Cosmos Organic","Cosmetiquebio",'2. Artikeldata Utökad'!J122="25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H123" s="527" t="str" cm="1">
        <f t="array" ref="H123">_xlfn.IFS('2. Artikeldata Utökad'!K122="2  KRAV","KRAV",'2. Artikeldata Utökad'!K122="3  Astma- och Allergiförbundet","Astmaochallergiforbundet",'2. Artikeldata Utökad'!K122="4  Svanen","Svanen",'2. Artikeldata Utökad'!K122="5  GOTS","GOTS",'2. Artikeldata Utökad'!K122="6  Ekologiskt Jordbruk EU Ekologisk","Ekologisktjordbruk",'2. Artikeldata Utökad'!K122="7  ECO CERT Cosmos Organic","Ecocertcosmosorganic",'2. Artikeldata Utökad'!K122="8  Bra miljöval","Bramiljoval",'2. Artikeldata Utökad'!K122="9  Fairtrade","fairtrade",'2. Artikeldata Utökad'!K122="10 Natrue Organic","Natrueorganic",'2. Artikeldata Utökad'!K122="11 UTZ Certified","UTZ",'2. Artikeldata Utökad'!K122="15 Asthma Allergy Nordic","Asthmaallergynordic",'2. Artikeldata Utökad'!K122="16 FSC","FSC",'2. Artikeldata Utökad'!K122="17 Välvald (endast vid OTC)","choosewithheart",'2. Artikeldata Utökad'!K122="18 Rainforest Alliance","Rainforestalliance",'2. Artikeldata Utökad'!K122="19 Vegan Society","Vegansociety",'2. Artikeldata Utökad'!K122="20 Certified Vegan","Certifiedvegan",'2. Artikeldata Utökad'!K122="21 I'm Vegan","Imvegan",'2. Artikeldata Utökad'!K122="22 EU Ecolabel","EUEcolabel",'2. Artikeldata Utökad'!K122="23 Soil Association Cosmos Organic","Soilassociation",'2. Artikeldata Utökad'!K122="  Välj…","",'2. Artikeldata Utökad'!K122="0  Ingen symbol","",'2. Artikeldata Utökad'!K122="24 Cosmetique Bio Cosmos Organic","Cosmetiquebio",'2. Artikeldata Utökad'!K122="25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I123" s="527" t="str" cm="1">
        <f t="array" ref="I123">_xlfn.IFS('2. Artikeldata Utökad'!L122="2  KRAV","KRAV",'2. Artikeldata Utökad'!L122="3  Astma- och Allergiförbundet","Astmaochallergiforbundet",'2. Artikeldata Utökad'!L122="4  Svanen","Svanen",'2. Artikeldata Utökad'!L122="5  GOTS","GOTS",'2. Artikeldata Utökad'!L122="6  Ekologiskt Jordbruk EU Ekologisk","Ekologisktjordbruk",'2. Artikeldata Utökad'!L122="7  ECO CERT Cosmos Organic","Ecocertcosmosorganic",'2. Artikeldata Utökad'!L122="8  Bra miljöval","Bramiljoval",'2. Artikeldata Utökad'!L122="9  Fairtrade","fairtrade",'2. Artikeldata Utökad'!L122="10 Natrue Organic","Natrueorganic",'2. Artikeldata Utökad'!L122="11 UTZ Certified","UTZ",'2. Artikeldata Utökad'!L122="15 Asthma Allergy Nordic","Asthmaallergynordic",'2. Artikeldata Utökad'!L122="16 FSC","FSC",'2. Artikeldata Utökad'!L122="17 Välvald (endast vid OTC)","choosewithheart",'2. Artikeldata Utökad'!L122="18 Rainforest Alliance","Rainforestalliance",'2. Artikeldata Utökad'!L122="19 Vegan Society","Vegansociety",'2. Artikeldata Utökad'!L122="20 Certified Vegan","Certifiedvegan",'2. Artikeldata Utökad'!L122="21 I'm Vegan","Imvegan",'2. Artikeldata Utökad'!L122="22 EU Ecolabel","EUEcolabel",'2. Artikeldata Utökad'!L122="23 Soil Association Cosmos Organic","Soilassociation",'2. Artikeldata Utökad'!L122="  Välj…","",'2. Artikeldata Utökad'!L122="0  Ingen symbol","",'2. Artikeldata Utökad'!L122="24 Cosmetique Bio Cosmos Organic","Cosmetiquebio",'2. Artikeldata Utökad'!L122="25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J123" s="527" t="str" cm="1">
        <f t="array" ref="J123">IFERROR(SUBSTITUTE(_xlfn.ARRAYTOTEXT(_xlfn._xlws.FILTER(G123:I123,G123:I123&lt;&gt;""))," ",""),"")</f>
        <v/>
      </c>
      <c r="K123" s="527" t="str">
        <f>IF('2. Artikeldata Utökad'!M122="Ja","Nordisk","")</f>
        <v/>
      </c>
      <c r="L123" s="527" t="str">
        <f>IF('2. Artikeldata Utökad'!N122="Ja","Miljoforpackad","")</f>
        <v/>
      </c>
      <c r="M123" s="527" t="str">
        <f t="shared" si="7"/>
        <v/>
      </c>
      <c r="N123" s="527" t="str">
        <f t="shared" si="11"/>
        <v/>
      </c>
      <c r="O123" s="527" t="str">
        <f t="shared" si="8"/>
        <v/>
      </c>
      <c r="P123" s="527" t="str">
        <f t="shared" si="9"/>
        <v/>
      </c>
      <c r="Q123" s="527" t="str">
        <f t="shared" si="10"/>
        <v/>
      </c>
      <c r="R123" s="527" t="str" cm="1">
        <f t="array" ref="R123">IFERROR(SUBSTITUTE(_xlfn.ARRAYTOTEXT(_xlfn._xlws.FILTER(K123:Q123,K123:Q123&lt;&gt;""))," ",""),"")</f>
        <v/>
      </c>
      <c r="S123" s="371"/>
      <c r="T123" s="83"/>
      <c r="U123" s="371" t="s">
        <v>35</v>
      </c>
      <c r="V123" s="372"/>
      <c r="W123" s="372"/>
      <c r="X123" s="372"/>
      <c r="Y123" s="372"/>
      <c r="Z123" s="372"/>
      <c r="AA123" s="372"/>
      <c r="AB123" s="372"/>
      <c r="AC123" s="372"/>
      <c r="AD123" s="372"/>
      <c r="AE123" s="372"/>
      <c r="AF123" s="372"/>
      <c r="AG123" s="372"/>
      <c r="AH123" s="371"/>
      <c r="AI123" s="372"/>
      <c r="AJ123" s="372"/>
      <c r="AK123" s="372" t="s">
        <v>36</v>
      </c>
      <c r="AL123" s="372"/>
      <c r="AM123" s="372"/>
      <c r="AN123" s="372"/>
      <c r="AO123" s="372"/>
      <c r="AP123" s="372"/>
      <c r="AQ123" s="641"/>
      <c r="AR123" s="399" t="s">
        <v>220</v>
      </c>
      <c r="AS123" s="84" t="s">
        <v>36</v>
      </c>
      <c r="AT123" s="84" t="s">
        <v>36</v>
      </c>
      <c r="AU123" s="647"/>
      <c r="AV123" s="646"/>
      <c r="AW123" s="84"/>
      <c r="AX123" s="84"/>
      <c r="AY123" s="84"/>
      <c r="AZ123" s="84"/>
      <c r="BA123" s="84"/>
      <c r="BB123" s="630"/>
      <c r="BC123" s="400" t="s">
        <v>220</v>
      </c>
      <c r="BD123" s="84" t="s">
        <v>36</v>
      </c>
    </row>
    <row r="124" spans="1:56" x14ac:dyDescent="0.25">
      <c r="A124" s="102">
        <v>119</v>
      </c>
      <c r="B124" s="524">
        <f>'APH KIC KIA PC'!D123</f>
        <v>0</v>
      </c>
      <c r="C124" s="524" t="str">
        <f>'APH KIC KIA PC'!I123</f>
        <v>Välj…</v>
      </c>
      <c r="D124" s="525" t="str">
        <f>IF('1. Artikeldata Grund'!$E123="","",'1. Artikeldata Grund'!$E123)</f>
        <v/>
      </c>
      <c r="E124" s="526" t="str">
        <f>IF('1. Artikeldata Grund'!D123="","",'1. Artikeldata Grund'!D123)</f>
        <v/>
      </c>
      <c r="F124" s="528" t="str">
        <f>'2. Artikeldata Utökad'!H123</f>
        <v xml:space="preserve">  Välj…</v>
      </c>
      <c r="G124" s="527" t="str" cm="1">
        <f t="array" ref="G124">_xlfn.IFS('2. Artikeldata Utökad'!J123="2  KRAV","KRAV",'2. Artikeldata Utökad'!J123="3  Astma- och Allergiförbundet","Astmaochallergiforbundet",'2. Artikeldata Utökad'!J123="4  Svanen","Svanen",'2. Artikeldata Utökad'!J123="5  GOTS","GOTS",'2. Artikeldata Utökad'!J123="6  Ekologiskt Jordbruk EU Ekologisk","Ekologisktjordbruk",'2. Artikeldata Utökad'!J123="7  ECO CERT Cosmos Organic","Ecocertcosmosorganic",'2. Artikeldata Utökad'!J123="8  Bra miljöval","Bramiljoval",'2. Artikeldata Utökad'!J123="9  Fairtrade","fairtrade",'2. Artikeldata Utökad'!J123="10 Natrue Organic","Natrueorganic",'2. Artikeldata Utökad'!J123="11 UTZ Certified","UTZ",'2. Artikeldata Utökad'!J123="15 Asthma Allergy Nordic","Asthmaallergynordic",'2. Artikeldata Utökad'!J123="16 FSC","FSC",'2. Artikeldata Utökad'!J123="17 Välvald (endast vid OTC)","choosewithheart",'2. Artikeldata Utökad'!J123="18 Rainforest Alliance","Rainforestalliance",'2. Artikeldata Utökad'!J123="19 Vegan Society","Vegansociety",'2. Artikeldata Utökad'!J123="20 Certified Vegan","Certifiedvegan",'2. Artikeldata Utökad'!J123="21 I'm Vegan","Imvegan",'2. Artikeldata Utökad'!J123="22 EU Ecolabel","EUEcolabel",'2. Artikeldata Utökad'!J123="23 Soil Association Cosmos Organic","Soilassociation",'2. Artikeldata Utökad'!J123="  Välj…","",'2. Artikeldata Utökad'!J123="0  Ingen symbol","",'2. Artikeldata Utökad'!J123="24 Cosmetique Bio Cosmos Organic","Cosmetiquebio",'2. Artikeldata Utökad'!J123="25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H124" s="527" t="str" cm="1">
        <f t="array" ref="H124">_xlfn.IFS('2. Artikeldata Utökad'!K123="2  KRAV","KRAV",'2. Artikeldata Utökad'!K123="3  Astma- och Allergiförbundet","Astmaochallergiforbundet",'2. Artikeldata Utökad'!K123="4  Svanen","Svanen",'2. Artikeldata Utökad'!K123="5  GOTS","GOTS",'2. Artikeldata Utökad'!K123="6  Ekologiskt Jordbruk EU Ekologisk","Ekologisktjordbruk",'2. Artikeldata Utökad'!K123="7  ECO CERT Cosmos Organic","Ecocertcosmosorganic",'2. Artikeldata Utökad'!K123="8  Bra miljöval","Bramiljoval",'2. Artikeldata Utökad'!K123="9  Fairtrade","fairtrade",'2. Artikeldata Utökad'!K123="10 Natrue Organic","Natrueorganic",'2. Artikeldata Utökad'!K123="11 UTZ Certified","UTZ",'2. Artikeldata Utökad'!K123="15 Asthma Allergy Nordic","Asthmaallergynordic",'2. Artikeldata Utökad'!K123="16 FSC","FSC",'2. Artikeldata Utökad'!K123="17 Välvald (endast vid OTC)","choosewithheart",'2. Artikeldata Utökad'!K123="18 Rainforest Alliance","Rainforestalliance",'2. Artikeldata Utökad'!K123="19 Vegan Society","Vegansociety",'2. Artikeldata Utökad'!K123="20 Certified Vegan","Certifiedvegan",'2. Artikeldata Utökad'!K123="21 I'm Vegan","Imvegan",'2. Artikeldata Utökad'!K123="22 EU Ecolabel","EUEcolabel",'2. Artikeldata Utökad'!K123="23 Soil Association Cosmos Organic","Soilassociation",'2. Artikeldata Utökad'!K123="  Välj…","",'2. Artikeldata Utökad'!K123="0  Ingen symbol","",'2. Artikeldata Utökad'!K123="24 Cosmetique Bio Cosmos Organic","Cosmetiquebio",'2. Artikeldata Utökad'!K123="25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I124" s="527" t="str" cm="1">
        <f t="array" ref="I124">_xlfn.IFS('2. Artikeldata Utökad'!L123="2  KRAV","KRAV",'2. Artikeldata Utökad'!L123="3  Astma- och Allergiförbundet","Astmaochallergiforbundet",'2. Artikeldata Utökad'!L123="4  Svanen","Svanen",'2. Artikeldata Utökad'!L123="5  GOTS","GOTS",'2. Artikeldata Utökad'!L123="6  Ekologiskt Jordbruk EU Ekologisk","Ekologisktjordbruk",'2. Artikeldata Utökad'!L123="7  ECO CERT Cosmos Organic","Ecocertcosmosorganic",'2. Artikeldata Utökad'!L123="8  Bra miljöval","Bramiljoval",'2. Artikeldata Utökad'!L123="9  Fairtrade","fairtrade",'2. Artikeldata Utökad'!L123="10 Natrue Organic","Natrueorganic",'2. Artikeldata Utökad'!L123="11 UTZ Certified","UTZ",'2. Artikeldata Utökad'!L123="15 Asthma Allergy Nordic","Asthmaallergynordic",'2. Artikeldata Utökad'!L123="16 FSC","FSC",'2. Artikeldata Utökad'!L123="17 Välvald (endast vid OTC)","choosewithheart",'2. Artikeldata Utökad'!L123="18 Rainforest Alliance","Rainforestalliance",'2. Artikeldata Utökad'!L123="19 Vegan Society","Vegansociety",'2. Artikeldata Utökad'!L123="20 Certified Vegan","Certifiedvegan",'2. Artikeldata Utökad'!L123="21 I'm Vegan","Imvegan",'2. Artikeldata Utökad'!L123="22 EU Ecolabel","EUEcolabel",'2. Artikeldata Utökad'!L123="23 Soil Association Cosmos Organic","Soilassociation",'2. Artikeldata Utökad'!L123="  Välj…","",'2. Artikeldata Utökad'!L123="0  Ingen symbol","",'2. Artikeldata Utökad'!L123="24 Cosmetique Bio Cosmos Organic","Cosmetiquebio",'2. Artikeldata Utökad'!L123="25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J124" s="527" t="str" cm="1">
        <f t="array" ref="J124">IFERROR(SUBSTITUTE(_xlfn.ARRAYTOTEXT(_xlfn._xlws.FILTER(G124:I124,G124:I124&lt;&gt;""))," ",""),"")</f>
        <v/>
      </c>
      <c r="K124" s="527" t="str">
        <f>IF('2. Artikeldata Utökad'!M123="Ja","Nordisk","")</f>
        <v/>
      </c>
      <c r="L124" s="527" t="str">
        <f>IF('2. Artikeldata Utökad'!N123="Ja","Miljoforpackad","")</f>
        <v/>
      </c>
      <c r="M124" s="527" t="str">
        <f t="shared" si="7"/>
        <v/>
      </c>
      <c r="N124" s="527" t="str">
        <f t="shared" si="11"/>
        <v/>
      </c>
      <c r="O124" s="527" t="str">
        <f t="shared" si="8"/>
        <v/>
      </c>
      <c r="P124" s="527" t="str">
        <f t="shared" si="9"/>
        <v/>
      </c>
      <c r="Q124" s="527" t="str">
        <f t="shared" si="10"/>
        <v/>
      </c>
      <c r="R124" s="527" t="str" cm="1">
        <f t="array" ref="R124">IFERROR(SUBSTITUTE(_xlfn.ARRAYTOTEXT(_xlfn._xlws.FILTER(K124:Q124,K124:Q124&lt;&gt;""))," ",""),"")</f>
        <v/>
      </c>
      <c r="S124" s="371"/>
      <c r="T124" s="83"/>
      <c r="U124" s="371" t="s">
        <v>35</v>
      </c>
      <c r="V124" s="372"/>
      <c r="W124" s="372"/>
      <c r="X124" s="372"/>
      <c r="Y124" s="372"/>
      <c r="Z124" s="372"/>
      <c r="AA124" s="372"/>
      <c r="AB124" s="372"/>
      <c r="AC124" s="372"/>
      <c r="AD124" s="372"/>
      <c r="AE124" s="372"/>
      <c r="AF124" s="372"/>
      <c r="AG124" s="372"/>
      <c r="AH124" s="371"/>
      <c r="AI124" s="372"/>
      <c r="AJ124" s="372"/>
      <c r="AK124" s="372" t="s">
        <v>36</v>
      </c>
      <c r="AL124" s="372"/>
      <c r="AM124" s="372"/>
      <c r="AN124" s="372"/>
      <c r="AO124" s="372"/>
      <c r="AP124" s="372"/>
      <c r="AQ124" s="641"/>
      <c r="AR124" s="399" t="s">
        <v>220</v>
      </c>
      <c r="AS124" s="84" t="s">
        <v>36</v>
      </c>
      <c r="AT124" s="84" t="s">
        <v>36</v>
      </c>
      <c r="AU124" s="647"/>
      <c r="AV124" s="646"/>
      <c r="AW124" s="84"/>
      <c r="AX124" s="84"/>
      <c r="AY124" s="84"/>
      <c r="AZ124" s="84"/>
      <c r="BA124" s="84"/>
      <c r="BB124" s="630"/>
      <c r="BC124" s="400" t="s">
        <v>220</v>
      </c>
      <c r="BD124" s="84" t="s">
        <v>36</v>
      </c>
    </row>
    <row r="125" spans="1:56" x14ac:dyDescent="0.25">
      <c r="A125" s="102">
        <v>120</v>
      </c>
      <c r="B125" s="524">
        <f>'APH KIC KIA PC'!D124</f>
        <v>0</v>
      </c>
      <c r="C125" s="524" t="str">
        <f>'APH KIC KIA PC'!I124</f>
        <v>Välj…</v>
      </c>
      <c r="D125" s="525" t="str">
        <f>IF('1. Artikeldata Grund'!$E124="","",'1. Artikeldata Grund'!$E124)</f>
        <v/>
      </c>
      <c r="E125" s="526" t="str">
        <f>IF('1. Artikeldata Grund'!D124="","",'1. Artikeldata Grund'!D124)</f>
        <v/>
      </c>
      <c r="F125" s="528" t="str">
        <f>'2. Artikeldata Utökad'!H124</f>
        <v xml:space="preserve">  Välj…</v>
      </c>
      <c r="G125" s="527" t="str" cm="1">
        <f t="array" ref="G125">_xlfn.IFS('2. Artikeldata Utökad'!J124="2  KRAV","KRAV",'2. Artikeldata Utökad'!J124="3  Astma- och Allergiförbundet","Astmaochallergiforbundet",'2. Artikeldata Utökad'!J124="4  Svanen","Svanen",'2. Artikeldata Utökad'!J124="5  GOTS","GOTS",'2. Artikeldata Utökad'!J124="6  Ekologiskt Jordbruk EU Ekologisk","Ekologisktjordbruk",'2. Artikeldata Utökad'!J124="7  ECO CERT Cosmos Organic","Ecocertcosmosorganic",'2. Artikeldata Utökad'!J124="8  Bra miljöval","Bramiljoval",'2. Artikeldata Utökad'!J124="9  Fairtrade","fairtrade",'2. Artikeldata Utökad'!J124="10 Natrue Organic","Natrueorganic",'2. Artikeldata Utökad'!J124="11 UTZ Certified","UTZ",'2. Artikeldata Utökad'!J124="15 Asthma Allergy Nordic","Asthmaallergynordic",'2. Artikeldata Utökad'!J124="16 FSC","FSC",'2. Artikeldata Utökad'!J124="17 Välvald (endast vid OTC)","choosewithheart",'2. Artikeldata Utökad'!J124="18 Rainforest Alliance","Rainforestalliance",'2. Artikeldata Utökad'!J124="19 Vegan Society","Vegansociety",'2. Artikeldata Utökad'!J124="20 Certified Vegan","Certifiedvegan",'2. Artikeldata Utökad'!J124="21 I'm Vegan","Imvegan",'2. Artikeldata Utökad'!J124="22 EU Ecolabel","EUEcolabel",'2. Artikeldata Utökad'!J124="23 Soil Association Cosmos Organic","Soilassociation",'2. Artikeldata Utökad'!J124="  Välj…","",'2. Artikeldata Utökad'!J124="0  Ingen symbol","",'2. Artikeldata Utökad'!J124="24 Cosmetique Bio Cosmos Organic","Cosmetiquebio",'2. Artikeldata Utökad'!J124="25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H125" s="527" t="str" cm="1">
        <f t="array" ref="H125">_xlfn.IFS('2. Artikeldata Utökad'!K124="2  KRAV","KRAV",'2. Artikeldata Utökad'!K124="3  Astma- och Allergiförbundet","Astmaochallergiforbundet",'2. Artikeldata Utökad'!K124="4  Svanen","Svanen",'2. Artikeldata Utökad'!K124="5  GOTS","GOTS",'2. Artikeldata Utökad'!K124="6  Ekologiskt Jordbruk EU Ekologisk","Ekologisktjordbruk",'2. Artikeldata Utökad'!K124="7  ECO CERT Cosmos Organic","Ecocertcosmosorganic",'2. Artikeldata Utökad'!K124="8  Bra miljöval","Bramiljoval",'2. Artikeldata Utökad'!K124="9  Fairtrade","fairtrade",'2. Artikeldata Utökad'!K124="10 Natrue Organic","Natrueorganic",'2. Artikeldata Utökad'!K124="11 UTZ Certified","UTZ",'2. Artikeldata Utökad'!K124="15 Asthma Allergy Nordic","Asthmaallergynordic",'2. Artikeldata Utökad'!K124="16 FSC","FSC",'2. Artikeldata Utökad'!K124="17 Välvald (endast vid OTC)","choosewithheart",'2. Artikeldata Utökad'!K124="18 Rainforest Alliance","Rainforestalliance",'2. Artikeldata Utökad'!K124="19 Vegan Society","Vegansociety",'2. Artikeldata Utökad'!K124="20 Certified Vegan","Certifiedvegan",'2. Artikeldata Utökad'!K124="21 I'm Vegan","Imvegan",'2. Artikeldata Utökad'!K124="22 EU Ecolabel","EUEcolabel",'2. Artikeldata Utökad'!K124="23 Soil Association Cosmos Organic","Soilassociation",'2. Artikeldata Utökad'!K124="  Välj…","",'2. Artikeldata Utökad'!K124="0  Ingen symbol","",'2. Artikeldata Utökad'!K124="24 Cosmetique Bio Cosmos Organic","Cosmetiquebio",'2. Artikeldata Utökad'!K124="25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I125" s="527" t="str" cm="1">
        <f t="array" ref="I125">_xlfn.IFS('2. Artikeldata Utökad'!L124="2  KRAV","KRAV",'2. Artikeldata Utökad'!L124="3  Astma- och Allergiförbundet","Astmaochallergiforbundet",'2. Artikeldata Utökad'!L124="4  Svanen","Svanen",'2. Artikeldata Utökad'!L124="5  GOTS","GOTS",'2. Artikeldata Utökad'!L124="6  Ekologiskt Jordbruk EU Ekologisk","Ekologisktjordbruk",'2. Artikeldata Utökad'!L124="7  ECO CERT Cosmos Organic","Ecocertcosmosorganic",'2. Artikeldata Utökad'!L124="8  Bra miljöval","Bramiljoval",'2. Artikeldata Utökad'!L124="9  Fairtrade","fairtrade",'2. Artikeldata Utökad'!L124="10 Natrue Organic","Natrueorganic",'2. Artikeldata Utökad'!L124="11 UTZ Certified","UTZ",'2. Artikeldata Utökad'!L124="15 Asthma Allergy Nordic","Asthmaallergynordic",'2. Artikeldata Utökad'!L124="16 FSC","FSC",'2. Artikeldata Utökad'!L124="17 Välvald (endast vid OTC)","choosewithheart",'2. Artikeldata Utökad'!L124="18 Rainforest Alliance","Rainforestalliance",'2. Artikeldata Utökad'!L124="19 Vegan Society","Vegansociety",'2. Artikeldata Utökad'!L124="20 Certified Vegan","Certifiedvegan",'2. Artikeldata Utökad'!L124="21 I'm Vegan","Imvegan",'2. Artikeldata Utökad'!L124="22 EU Ecolabel","EUEcolabel",'2. Artikeldata Utökad'!L124="23 Soil Association Cosmos Organic","Soilassociation",'2. Artikeldata Utökad'!L124="  Välj…","",'2. Artikeldata Utökad'!L124="0  Ingen symbol","",'2. Artikeldata Utökad'!L124="24 Cosmetique Bio Cosmos Organic","Cosmetiquebio",'2. Artikeldata Utökad'!L124="25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J125" s="527" t="str" cm="1">
        <f t="array" ref="J125">IFERROR(SUBSTITUTE(_xlfn.ARRAYTOTEXT(_xlfn._xlws.FILTER(G125:I125,G125:I125&lt;&gt;""))," ",""),"")</f>
        <v/>
      </c>
      <c r="K125" s="527" t="str">
        <f>IF('2. Artikeldata Utökad'!M124="Ja","Nordisk","")</f>
        <v/>
      </c>
      <c r="L125" s="527" t="str">
        <f>IF('2. Artikeldata Utökad'!N124="Ja","Miljoforpackad","")</f>
        <v/>
      </c>
      <c r="M125" s="527" t="str">
        <f t="shared" si="7"/>
        <v/>
      </c>
      <c r="N125" s="527" t="str">
        <f t="shared" si="11"/>
        <v/>
      </c>
      <c r="O125" s="527" t="str">
        <f t="shared" si="8"/>
        <v/>
      </c>
      <c r="P125" s="527" t="str">
        <f t="shared" si="9"/>
        <v/>
      </c>
      <c r="Q125" s="527" t="str">
        <f t="shared" si="10"/>
        <v/>
      </c>
      <c r="R125" s="527" t="str" cm="1">
        <f t="array" ref="R125">IFERROR(SUBSTITUTE(_xlfn.ARRAYTOTEXT(_xlfn._xlws.FILTER(K125:Q125,K125:Q125&lt;&gt;""))," ",""),"")</f>
        <v/>
      </c>
      <c r="S125" s="371"/>
      <c r="T125" s="83"/>
      <c r="U125" s="371" t="s">
        <v>35</v>
      </c>
      <c r="V125" s="372"/>
      <c r="W125" s="372"/>
      <c r="X125" s="372"/>
      <c r="Y125" s="372"/>
      <c r="Z125" s="372"/>
      <c r="AA125" s="372"/>
      <c r="AB125" s="372"/>
      <c r="AC125" s="372"/>
      <c r="AD125" s="372"/>
      <c r="AE125" s="372"/>
      <c r="AF125" s="372"/>
      <c r="AG125" s="372"/>
      <c r="AH125" s="371"/>
      <c r="AI125" s="372"/>
      <c r="AJ125" s="372"/>
      <c r="AK125" s="372" t="s">
        <v>36</v>
      </c>
      <c r="AL125" s="372"/>
      <c r="AM125" s="372"/>
      <c r="AN125" s="372"/>
      <c r="AO125" s="372"/>
      <c r="AP125" s="372"/>
      <c r="AQ125" s="641"/>
      <c r="AR125" s="399" t="s">
        <v>220</v>
      </c>
      <c r="AS125" s="84" t="s">
        <v>36</v>
      </c>
      <c r="AT125" s="84" t="s">
        <v>36</v>
      </c>
      <c r="AU125" s="647"/>
      <c r="AV125" s="646"/>
      <c r="AW125" s="84"/>
      <c r="AX125" s="84"/>
      <c r="AY125" s="84"/>
      <c r="AZ125" s="84"/>
      <c r="BA125" s="84"/>
      <c r="BB125" s="630"/>
      <c r="BC125" s="400" t="s">
        <v>220</v>
      </c>
      <c r="BD125" s="84" t="s">
        <v>36</v>
      </c>
    </row>
    <row r="126" spans="1:56" x14ac:dyDescent="0.25">
      <c r="A126" s="102">
        <v>121</v>
      </c>
      <c r="B126" s="524">
        <f>'APH KIC KIA PC'!D125</f>
        <v>0</v>
      </c>
      <c r="C126" s="524" t="str">
        <f>'APH KIC KIA PC'!I125</f>
        <v>Välj…</v>
      </c>
      <c r="D126" s="525" t="str">
        <f>IF('1. Artikeldata Grund'!$E125="","",'1. Artikeldata Grund'!$E125)</f>
        <v/>
      </c>
      <c r="E126" s="526" t="str">
        <f>IF('1. Artikeldata Grund'!D125="","",'1. Artikeldata Grund'!D125)</f>
        <v/>
      </c>
      <c r="F126" s="528" t="str">
        <f>'2. Artikeldata Utökad'!H125</f>
        <v xml:space="preserve">  Välj…</v>
      </c>
      <c r="G126" s="527" t="str" cm="1">
        <f t="array" ref="G126">_xlfn.IFS('2. Artikeldata Utökad'!J125="2  KRAV","KRAV",'2. Artikeldata Utökad'!J125="3  Astma- och Allergiförbundet","Astmaochallergiforbundet",'2. Artikeldata Utökad'!J125="4  Svanen","Svanen",'2. Artikeldata Utökad'!J125="5  GOTS","GOTS",'2. Artikeldata Utökad'!J125="6  Ekologiskt Jordbruk EU Ekologisk","Ekologisktjordbruk",'2. Artikeldata Utökad'!J125="7  ECO CERT Cosmos Organic","Ecocertcosmosorganic",'2. Artikeldata Utökad'!J125="8  Bra miljöval","Bramiljoval",'2. Artikeldata Utökad'!J125="9  Fairtrade","fairtrade",'2. Artikeldata Utökad'!J125="10 Natrue Organic","Natrueorganic",'2. Artikeldata Utökad'!J125="11 UTZ Certified","UTZ",'2. Artikeldata Utökad'!J125="15 Asthma Allergy Nordic","Asthmaallergynordic",'2. Artikeldata Utökad'!J125="16 FSC","FSC",'2. Artikeldata Utökad'!J125="17 Välvald (endast vid OTC)","choosewithheart",'2. Artikeldata Utökad'!J125="18 Rainforest Alliance","Rainforestalliance",'2. Artikeldata Utökad'!J125="19 Vegan Society","Vegansociety",'2. Artikeldata Utökad'!J125="20 Certified Vegan","Certifiedvegan",'2. Artikeldata Utökad'!J125="21 I'm Vegan","Imvegan",'2. Artikeldata Utökad'!J125="22 EU Ecolabel","EUEcolabel",'2. Artikeldata Utökad'!J125="23 Soil Association Cosmos Organic","Soilassociation",'2. Artikeldata Utökad'!J125="  Välj…","",'2. Artikeldata Utökad'!J125="0  Ingen symbol","",'2. Artikeldata Utökad'!J125="24 Cosmetique Bio Cosmos Organic","Cosmetiquebio",'2. Artikeldata Utökad'!J125="25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H126" s="527" t="str" cm="1">
        <f t="array" ref="H126">_xlfn.IFS('2. Artikeldata Utökad'!K125="2  KRAV","KRAV",'2. Artikeldata Utökad'!K125="3  Astma- och Allergiförbundet","Astmaochallergiforbundet",'2. Artikeldata Utökad'!K125="4  Svanen","Svanen",'2. Artikeldata Utökad'!K125="5  GOTS","GOTS",'2. Artikeldata Utökad'!K125="6  Ekologiskt Jordbruk EU Ekologisk","Ekologisktjordbruk",'2. Artikeldata Utökad'!K125="7  ECO CERT Cosmos Organic","Ecocertcosmosorganic",'2. Artikeldata Utökad'!K125="8  Bra miljöval","Bramiljoval",'2. Artikeldata Utökad'!K125="9  Fairtrade","fairtrade",'2. Artikeldata Utökad'!K125="10 Natrue Organic","Natrueorganic",'2. Artikeldata Utökad'!K125="11 UTZ Certified","UTZ",'2. Artikeldata Utökad'!K125="15 Asthma Allergy Nordic","Asthmaallergynordic",'2. Artikeldata Utökad'!K125="16 FSC","FSC",'2. Artikeldata Utökad'!K125="17 Välvald (endast vid OTC)","choosewithheart",'2. Artikeldata Utökad'!K125="18 Rainforest Alliance","Rainforestalliance",'2. Artikeldata Utökad'!K125="19 Vegan Society","Vegansociety",'2. Artikeldata Utökad'!K125="20 Certified Vegan","Certifiedvegan",'2. Artikeldata Utökad'!K125="21 I'm Vegan","Imvegan",'2. Artikeldata Utökad'!K125="22 EU Ecolabel","EUEcolabel",'2. Artikeldata Utökad'!K125="23 Soil Association Cosmos Organic","Soilassociation",'2. Artikeldata Utökad'!K125="  Välj…","",'2. Artikeldata Utökad'!K125="0  Ingen symbol","",'2. Artikeldata Utökad'!K125="24 Cosmetique Bio Cosmos Organic","Cosmetiquebio",'2. Artikeldata Utökad'!K125="25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I126" s="527" t="str" cm="1">
        <f t="array" ref="I126">_xlfn.IFS('2. Artikeldata Utökad'!L125="2  KRAV","KRAV",'2. Artikeldata Utökad'!L125="3  Astma- och Allergiförbundet","Astmaochallergiforbundet",'2. Artikeldata Utökad'!L125="4  Svanen","Svanen",'2. Artikeldata Utökad'!L125="5  GOTS","GOTS",'2. Artikeldata Utökad'!L125="6  Ekologiskt Jordbruk EU Ekologisk","Ekologisktjordbruk",'2. Artikeldata Utökad'!L125="7  ECO CERT Cosmos Organic","Ecocertcosmosorganic",'2. Artikeldata Utökad'!L125="8  Bra miljöval","Bramiljoval",'2. Artikeldata Utökad'!L125="9  Fairtrade","fairtrade",'2. Artikeldata Utökad'!L125="10 Natrue Organic","Natrueorganic",'2. Artikeldata Utökad'!L125="11 UTZ Certified","UTZ",'2. Artikeldata Utökad'!L125="15 Asthma Allergy Nordic","Asthmaallergynordic",'2. Artikeldata Utökad'!L125="16 FSC","FSC",'2. Artikeldata Utökad'!L125="17 Välvald (endast vid OTC)","choosewithheart",'2. Artikeldata Utökad'!L125="18 Rainforest Alliance","Rainforestalliance",'2. Artikeldata Utökad'!L125="19 Vegan Society","Vegansociety",'2. Artikeldata Utökad'!L125="20 Certified Vegan","Certifiedvegan",'2. Artikeldata Utökad'!L125="21 I'm Vegan","Imvegan",'2. Artikeldata Utökad'!L125="22 EU Ecolabel","EUEcolabel",'2. Artikeldata Utökad'!L125="23 Soil Association Cosmos Organic","Soilassociation",'2. Artikeldata Utökad'!L125="  Välj…","",'2. Artikeldata Utökad'!L125="0  Ingen symbol","",'2. Artikeldata Utökad'!L125="24 Cosmetique Bio Cosmos Organic","Cosmetiquebio",'2. Artikeldata Utökad'!L125="25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J126" s="527" t="str" cm="1">
        <f t="array" ref="J126">IFERROR(SUBSTITUTE(_xlfn.ARRAYTOTEXT(_xlfn._xlws.FILTER(G126:I126,G126:I126&lt;&gt;""))," ",""),"")</f>
        <v/>
      </c>
      <c r="K126" s="527" t="str">
        <f>IF('2. Artikeldata Utökad'!M125="Ja","Nordisk","")</f>
        <v/>
      </c>
      <c r="L126" s="527" t="str">
        <f>IF('2. Artikeldata Utökad'!N125="Ja","Miljoforpackad","")</f>
        <v/>
      </c>
      <c r="M126" s="527" t="str">
        <f t="shared" si="7"/>
        <v/>
      </c>
      <c r="N126" s="527" t="str">
        <f t="shared" si="11"/>
        <v/>
      </c>
      <c r="O126" s="527" t="str">
        <f t="shared" si="8"/>
        <v/>
      </c>
      <c r="P126" s="527" t="str">
        <f t="shared" si="9"/>
        <v/>
      </c>
      <c r="Q126" s="527" t="str">
        <f t="shared" si="10"/>
        <v/>
      </c>
      <c r="R126" s="527" t="str" cm="1">
        <f t="array" ref="R126">IFERROR(SUBSTITUTE(_xlfn.ARRAYTOTEXT(_xlfn._xlws.FILTER(K126:Q126,K126:Q126&lt;&gt;""))," ",""),"")</f>
        <v/>
      </c>
      <c r="S126" s="371"/>
      <c r="T126" s="83"/>
      <c r="U126" s="371" t="s">
        <v>35</v>
      </c>
      <c r="V126" s="372"/>
      <c r="W126" s="372"/>
      <c r="X126" s="372"/>
      <c r="Y126" s="372"/>
      <c r="Z126" s="372"/>
      <c r="AA126" s="372"/>
      <c r="AB126" s="372"/>
      <c r="AC126" s="372"/>
      <c r="AD126" s="372"/>
      <c r="AE126" s="372"/>
      <c r="AF126" s="372"/>
      <c r="AG126" s="372"/>
      <c r="AH126" s="371"/>
      <c r="AI126" s="372"/>
      <c r="AJ126" s="372"/>
      <c r="AK126" s="372" t="s">
        <v>36</v>
      </c>
      <c r="AL126" s="372"/>
      <c r="AM126" s="372"/>
      <c r="AN126" s="372"/>
      <c r="AO126" s="372"/>
      <c r="AP126" s="372"/>
      <c r="AQ126" s="641"/>
      <c r="AR126" s="399" t="s">
        <v>220</v>
      </c>
      <c r="AS126" s="84" t="s">
        <v>36</v>
      </c>
      <c r="AT126" s="84" t="s">
        <v>36</v>
      </c>
      <c r="AU126" s="647"/>
      <c r="AV126" s="646"/>
      <c r="AW126" s="84"/>
      <c r="AX126" s="84"/>
      <c r="AY126" s="84"/>
      <c r="AZ126" s="84"/>
      <c r="BA126" s="84"/>
      <c r="BB126" s="630"/>
      <c r="BC126" s="400" t="s">
        <v>220</v>
      </c>
      <c r="BD126" s="84" t="s">
        <v>36</v>
      </c>
    </row>
    <row r="127" spans="1:56" x14ac:dyDescent="0.25">
      <c r="A127" s="102">
        <v>122</v>
      </c>
      <c r="B127" s="524">
        <f>'APH KIC KIA PC'!D126</f>
        <v>0</v>
      </c>
      <c r="C127" s="524" t="str">
        <f>'APH KIC KIA PC'!I126</f>
        <v>Välj…</v>
      </c>
      <c r="D127" s="525" t="str">
        <f>IF('1. Artikeldata Grund'!$E126="","",'1. Artikeldata Grund'!$E126)</f>
        <v/>
      </c>
      <c r="E127" s="526" t="str">
        <f>IF('1. Artikeldata Grund'!D126="","",'1. Artikeldata Grund'!D126)</f>
        <v/>
      </c>
      <c r="F127" s="528" t="str">
        <f>'2. Artikeldata Utökad'!H126</f>
        <v xml:space="preserve">  Välj…</v>
      </c>
      <c r="G127" s="527" t="str" cm="1">
        <f t="array" ref="G127">_xlfn.IFS('2. Artikeldata Utökad'!J126="2  KRAV","KRAV",'2. Artikeldata Utökad'!J126="3  Astma- och Allergiförbundet","Astmaochallergiforbundet",'2. Artikeldata Utökad'!J126="4  Svanen","Svanen",'2. Artikeldata Utökad'!J126="5  GOTS","GOTS",'2. Artikeldata Utökad'!J126="6  Ekologiskt Jordbruk EU Ekologisk","Ekologisktjordbruk",'2. Artikeldata Utökad'!J126="7  ECO CERT Cosmos Organic","Ecocertcosmosorganic",'2. Artikeldata Utökad'!J126="8  Bra miljöval","Bramiljoval",'2. Artikeldata Utökad'!J126="9  Fairtrade","fairtrade",'2. Artikeldata Utökad'!J126="10 Natrue Organic","Natrueorganic",'2. Artikeldata Utökad'!J126="11 UTZ Certified","UTZ",'2. Artikeldata Utökad'!J126="15 Asthma Allergy Nordic","Asthmaallergynordic",'2. Artikeldata Utökad'!J126="16 FSC","FSC",'2. Artikeldata Utökad'!J126="17 Välvald (endast vid OTC)","choosewithheart",'2. Artikeldata Utökad'!J126="18 Rainforest Alliance","Rainforestalliance",'2. Artikeldata Utökad'!J126="19 Vegan Society","Vegansociety",'2. Artikeldata Utökad'!J126="20 Certified Vegan","Certifiedvegan",'2. Artikeldata Utökad'!J126="21 I'm Vegan","Imvegan",'2. Artikeldata Utökad'!J126="22 EU Ecolabel","EUEcolabel",'2. Artikeldata Utökad'!J126="23 Soil Association Cosmos Organic","Soilassociation",'2. Artikeldata Utökad'!J126="  Välj…","",'2. Artikeldata Utökad'!J126="0  Ingen symbol","",'2. Artikeldata Utökad'!J126="24 Cosmetique Bio Cosmos Organic","Cosmetiquebio",'2. Artikeldata Utökad'!J126="25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H127" s="527" t="str" cm="1">
        <f t="array" ref="H127">_xlfn.IFS('2. Artikeldata Utökad'!K126="2  KRAV","KRAV",'2. Artikeldata Utökad'!K126="3  Astma- och Allergiförbundet","Astmaochallergiforbundet",'2. Artikeldata Utökad'!K126="4  Svanen","Svanen",'2. Artikeldata Utökad'!K126="5  GOTS","GOTS",'2. Artikeldata Utökad'!K126="6  Ekologiskt Jordbruk EU Ekologisk","Ekologisktjordbruk",'2. Artikeldata Utökad'!K126="7  ECO CERT Cosmos Organic","Ecocertcosmosorganic",'2. Artikeldata Utökad'!K126="8  Bra miljöval","Bramiljoval",'2. Artikeldata Utökad'!K126="9  Fairtrade","fairtrade",'2. Artikeldata Utökad'!K126="10 Natrue Organic","Natrueorganic",'2. Artikeldata Utökad'!K126="11 UTZ Certified","UTZ",'2. Artikeldata Utökad'!K126="15 Asthma Allergy Nordic","Asthmaallergynordic",'2. Artikeldata Utökad'!K126="16 FSC","FSC",'2. Artikeldata Utökad'!K126="17 Välvald (endast vid OTC)","choosewithheart",'2. Artikeldata Utökad'!K126="18 Rainforest Alliance","Rainforestalliance",'2. Artikeldata Utökad'!K126="19 Vegan Society","Vegansociety",'2. Artikeldata Utökad'!K126="20 Certified Vegan","Certifiedvegan",'2. Artikeldata Utökad'!K126="21 I'm Vegan","Imvegan",'2. Artikeldata Utökad'!K126="22 EU Ecolabel","EUEcolabel",'2. Artikeldata Utökad'!K126="23 Soil Association Cosmos Organic","Soilassociation",'2. Artikeldata Utökad'!K126="  Välj…","",'2. Artikeldata Utökad'!K126="0  Ingen symbol","",'2. Artikeldata Utökad'!K126="24 Cosmetique Bio Cosmos Organic","Cosmetiquebio",'2. Artikeldata Utökad'!K126="25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I127" s="527" t="str" cm="1">
        <f t="array" ref="I127">_xlfn.IFS('2. Artikeldata Utökad'!L126="2  KRAV","KRAV",'2. Artikeldata Utökad'!L126="3  Astma- och Allergiförbundet","Astmaochallergiforbundet",'2. Artikeldata Utökad'!L126="4  Svanen","Svanen",'2. Artikeldata Utökad'!L126="5  GOTS","GOTS",'2. Artikeldata Utökad'!L126="6  Ekologiskt Jordbruk EU Ekologisk","Ekologisktjordbruk",'2. Artikeldata Utökad'!L126="7  ECO CERT Cosmos Organic","Ecocertcosmosorganic",'2. Artikeldata Utökad'!L126="8  Bra miljöval","Bramiljoval",'2. Artikeldata Utökad'!L126="9  Fairtrade","fairtrade",'2. Artikeldata Utökad'!L126="10 Natrue Organic","Natrueorganic",'2. Artikeldata Utökad'!L126="11 UTZ Certified","UTZ",'2. Artikeldata Utökad'!L126="15 Asthma Allergy Nordic","Asthmaallergynordic",'2. Artikeldata Utökad'!L126="16 FSC","FSC",'2. Artikeldata Utökad'!L126="17 Välvald (endast vid OTC)","choosewithheart",'2. Artikeldata Utökad'!L126="18 Rainforest Alliance","Rainforestalliance",'2. Artikeldata Utökad'!L126="19 Vegan Society","Vegansociety",'2. Artikeldata Utökad'!L126="20 Certified Vegan","Certifiedvegan",'2. Artikeldata Utökad'!L126="21 I'm Vegan","Imvegan",'2. Artikeldata Utökad'!L126="22 EU Ecolabel","EUEcolabel",'2. Artikeldata Utökad'!L126="23 Soil Association Cosmos Organic","Soilassociation",'2. Artikeldata Utökad'!L126="  Välj…","",'2. Artikeldata Utökad'!L126="0  Ingen symbol","",'2. Artikeldata Utökad'!L126="24 Cosmetique Bio Cosmos Organic","Cosmetiquebio",'2. Artikeldata Utökad'!L126="25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J127" s="527" t="str" cm="1">
        <f t="array" ref="J127">IFERROR(SUBSTITUTE(_xlfn.ARRAYTOTEXT(_xlfn._xlws.FILTER(G127:I127,G127:I127&lt;&gt;""))," ",""),"")</f>
        <v/>
      </c>
      <c r="K127" s="527" t="str">
        <f>IF('2. Artikeldata Utökad'!M126="Ja","Nordisk","")</f>
        <v/>
      </c>
      <c r="L127" s="527" t="str">
        <f>IF('2. Artikeldata Utökad'!N126="Ja","Miljoforpackad","")</f>
        <v/>
      </c>
      <c r="M127" s="527" t="str">
        <f t="shared" si="7"/>
        <v/>
      </c>
      <c r="N127" s="527" t="str">
        <f t="shared" si="11"/>
        <v/>
      </c>
      <c r="O127" s="527" t="str">
        <f t="shared" si="8"/>
        <v/>
      </c>
      <c r="P127" s="527" t="str">
        <f t="shared" si="9"/>
        <v/>
      </c>
      <c r="Q127" s="527" t="str">
        <f t="shared" si="10"/>
        <v/>
      </c>
      <c r="R127" s="527" t="str" cm="1">
        <f t="array" ref="R127">IFERROR(SUBSTITUTE(_xlfn.ARRAYTOTEXT(_xlfn._xlws.FILTER(K127:Q127,K127:Q127&lt;&gt;""))," ",""),"")</f>
        <v/>
      </c>
      <c r="S127" s="371"/>
      <c r="T127" s="83"/>
      <c r="U127" s="371" t="s">
        <v>35</v>
      </c>
      <c r="V127" s="372"/>
      <c r="W127" s="372"/>
      <c r="X127" s="372"/>
      <c r="Y127" s="372"/>
      <c r="Z127" s="372"/>
      <c r="AA127" s="372"/>
      <c r="AB127" s="372"/>
      <c r="AC127" s="372"/>
      <c r="AD127" s="372"/>
      <c r="AE127" s="372"/>
      <c r="AF127" s="372"/>
      <c r="AG127" s="372"/>
      <c r="AH127" s="371"/>
      <c r="AI127" s="372"/>
      <c r="AJ127" s="372"/>
      <c r="AK127" s="372" t="s">
        <v>36</v>
      </c>
      <c r="AL127" s="372"/>
      <c r="AM127" s="372"/>
      <c r="AN127" s="372"/>
      <c r="AO127" s="372"/>
      <c r="AP127" s="372"/>
      <c r="AQ127" s="641"/>
      <c r="AR127" s="399" t="s">
        <v>220</v>
      </c>
      <c r="AS127" s="84" t="s">
        <v>36</v>
      </c>
      <c r="AT127" s="84" t="s">
        <v>36</v>
      </c>
      <c r="AU127" s="647"/>
      <c r="AV127" s="646"/>
      <c r="AW127" s="84"/>
      <c r="AX127" s="84"/>
      <c r="AY127" s="84"/>
      <c r="AZ127" s="84"/>
      <c r="BA127" s="84"/>
      <c r="BB127" s="630"/>
      <c r="BC127" s="400" t="s">
        <v>220</v>
      </c>
      <c r="BD127" s="84" t="s">
        <v>36</v>
      </c>
    </row>
    <row r="128" spans="1:56" x14ac:dyDescent="0.25">
      <c r="A128" s="102">
        <v>123</v>
      </c>
      <c r="B128" s="524">
        <f>'APH KIC KIA PC'!D127</f>
        <v>0</v>
      </c>
      <c r="C128" s="524" t="str">
        <f>'APH KIC KIA PC'!I127</f>
        <v>Välj…</v>
      </c>
      <c r="D128" s="525" t="str">
        <f>IF('1. Artikeldata Grund'!$E127="","",'1. Artikeldata Grund'!$E127)</f>
        <v/>
      </c>
      <c r="E128" s="526" t="str">
        <f>IF('1. Artikeldata Grund'!D127="","",'1. Artikeldata Grund'!D127)</f>
        <v/>
      </c>
      <c r="F128" s="528" t="str">
        <f>'2. Artikeldata Utökad'!H127</f>
        <v xml:space="preserve">  Välj…</v>
      </c>
      <c r="G128" s="527" t="str" cm="1">
        <f t="array" ref="G128">_xlfn.IFS('2. Artikeldata Utökad'!J127="2  KRAV","KRAV",'2. Artikeldata Utökad'!J127="3  Astma- och Allergiförbundet","Astmaochallergiforbundet",'2. Artikeldata Utökad'!J127="4  Svanen","Svanen",'2. Artikeldata Utökad'!J127="5  GOTS","GOTS",'2. Artikeldata Utökad'!J127="6  Ekologiskt Jordbruk EU Ekologisk","Ekologisktjordbruk",'2. Artikeldata Utökad'!J127="7  ECO CERT Cosmos Organic","Ecocertcosmosorganic",'2. Artikeldata Utökad'!J127="8  Bra miljöval","Bramiljoval",'2. Artikeldata Utökad'!J127="9  Fairtrade","fairtrade",'2. Artikeldata Utökad'!J127="10 Natrue Organic","Natrueorganic",'2. Artikeldata Utökad'!J127="11 UTZ Certified","UTZ",'2. Artikeldata Utökad'!J127="15 Asthma Allergy Nordic","Asthmaallergynordic",'2. Artikeldata Utökad'!J127="16 FSC","FSC",'2. Artikeldata Utökad'!J127="17 Välvald (endast vid OTC)","choosewithheart",'2. Artikeldata Utökad'!J127="18 Rainforest Alliance","Rainforestalliance",'2. Artikeldata Utökad'!J127="19 Vegan Society","Vegansociety",'2. Artikeldata Utökad'!J127="20 Certified Vegan","Certifiedvegan",'2. Artikeldata Utökad'!J127="21 I'm Vegan","Imvegan",'2. Artikeldata Utökad'!J127="22 EU Ecolabel","EUEcolabel",'2. Artikeldata Utökad'!J127="23 Soil Association Cosmos Organic","Soilassociation",'2. Artikeldata Utökad'!J127="  Välj…","",'2. Artikeldata Utökad'!J127="0  Ingen symbol","",'2. Artikeldata Utökad'!J127="24 Cosmetique Bio Cosmos Organic","Cosmetiquebio",'2. Artikeldata Utökad'!J127="25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H128" s="527" t="str" cm="1">
        <f t="array" ref="H128">_xlfn.IFS('2. Artikeldata Utökad'!K127="2  KRAV","KRAV",'2. Artikeldata Utökad'!K127="3  Astma- och Allergiförbundet","Astmaochallergiforbundet",'2. Artikeldata Utökad'!K127="4  Svanen","Svanen",'2. Artikeldata Utökad'!K127="5  GOTS","GOTS",'2. Artikeldata Utökad'!K127="6  Ekologiskt Jordbruk EU Ekologisk","Ekologisktjordbruk",'2. Artikeldata Utökad'!K127="7  ECO CERT Cosmos Organic","Ecocertcosmosorganic",'2. Artikeldata Utökad'!K127="8  Bra miljöval","Bramiljoval",'2. Artikeldata Utökad'!K127="9  Fairtrade","fairtrade",'2. Artikeldata Utökad'!K127="10 Natrue Organic","Natrueorganic",'2. Artikeldata Utökad'!K127="11 UTZ Certified","UTZ",'2. Artikeldata Utökad'!K127="15 Asthma Allergy Nordic","Asthmaallergynordic",'2. Artikeldata Utökad'!K127="16 FSC","FSC",'2. Artikeldata Utökad'!K127="17 Välvald (endast vid OTC)","choosewithheart",'2. Artikeldata Utökad'!K127="18 Rainforest Alliance","Rainforestalliance",'2. Artikeldata Utökad'!K127="19 Vegan Society","Vegansociety",'2. Artikeldata Utökad'!K127="20 Certified Vegan","Certifiedvegan",'2. Artikeldata Utökad'!K127="21 I'm Vegan","Imvegan",'2. Artikeldata Utökad'!K127="22 EU Ecolabel","EUEcolabel",'2. Artikeldata Utökad'!K127="23 Soil Association Cosmos Organic","Soilassociation",'2. Artikeldata Utökad'!K127="  Välj…","",'2. Artikeldata Utökad'!K127="0  Ingen symbol","",'2. Artikeldata Utökad'!K127="24 Cosmetique Bio Cosmos Organic","Cosmetiquebio",'2. Artikeldata Utökad'!K127="25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I128" s="527" t="str" cm="1">
        <f t="array" ref="I128">_xlfn.IFS('2. Artikeldata Utökad'!L127="2  KRAV","KRAV",'2. Artikeldata Utökad'!L127="3  Astma- och Allergiförbundet","Astmaochallergiforbundet",'2. Artikeldata Utökad'!L127="4  Svanen","Svanen",'2. Artikeldata Utökad'!L127="5  GOTS","GOTS",'2. Artikeldata Utökad'!L127="6  Ekologiskt Jordbruk EU Ekologisk","Ekologisktjordbruk",'2. Artikeldata Utökad'!L127="7  ECO CERT Cosmos Organic","Ecocertcosmosorganic",'2. Artikeldata Utökad'!L127="8  Bra miljöval","Bramiljoval",'2. Artikeldata Utökad'!L127="9  Fairtrade","fairtrade",'2. Artikeldata Utökad'!L127="10 Natrue Organic","Natrueorganic",'2. Artikeldata Utökad'!L127="11 UTZ Certified","UTZ",'2. Artikeldata Utökad'!L127="15 Asthma Allergy Nordic","Asthmaallergynordic",'2. Artikeldata Utökad'!L127="16 FSC","FSC",'2. Artikeldata Utökad'!L127="17 Välvald (endast vid OTC)","choosewithheart",'2. Artikeldata Utökad'!L127="18 Rainforest Alliance","Rainforestalliance",'2. Artikeldata Utökad'!L127="19 Vegan Society","Vegansociety",'2. Artikeldata Utökad'!L127="20 Certified Vegan","Certifiedvegan",'2. Artikeldata Utökad'!L127="21 I'm Vegan","Imvegan",'2. Artikeldata Utökad'!L127="22 EU Ecolabel","EUEcolabel",'2. Artikeldata Utökad'!L127="23 Soil Association Cosmos Organic","Soilassociation",'2. Artikeldata Utökad'!L127="  Välj…","",'2. Artikeldata Utökad'!L127="0  Ingen symbol","",'2. Artikeldata Utökad'!L127="24 Cosmetique Bio Cosmos Organic","Cosmetiquebio",'2. Artikeldata Utökad'!L127="25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J128" s="527" t="str" cm="1">
        <f t="array" ref="J128">IFERROR(SUBSTITUTE(_xlfn.ARRAYTOTEXT(_xlfn._xlws.FILTER(G128:I128,G128:I128&lt;&gt;""))," ",""),"")</f>
        <v/>
      </c>
      <c r="K128" s="527" t="str">
        <f>IF('2. Artikeldata Utökad'!M127="Ja","Nordisk","")</f>
        <v/>
      </c>
      <c r="L128" s="527" t="str">
        <f>IF('2. Artikeldata Utökad'!N127="Ja","Miljoforpackad","")</f>
        <v/>
      </c>
      <c r="M128" s="527" t="str">
        <f t="shared" si="7"/>
        <v/>
      </c>
      <c r="N128" s="527" t="str">
        <f t="shared" si="11"/>
        <v/>
      </c>
      <c r="O128" s="527" t="str">
        <f t="shared" si="8"/>
        <v/>
      </c>
      <c r="P128" s="527" t="str">
        <f t="shared" si="9"/>
        <v/>
      </c>
      <c r="Q128" s="527" t="str">
        <f t="shared" si="10"/>
        <v/>
      </c>
      <c r="R128" s="527" t="str" cm="1">
        <f t="array" ref="R128">IFERROR(SUBSTITUTE(_xlfn.ARRAYTOTEXT(_xlfn._xlws.FILTER(K128:Q128,K128:Q128&lt;&gt;""))," ",""),"")</f>
        <v/>
      </c>
      <c r="S128" s="371"/>
      <c r="T128" s="83"/>
      <c r="U128" s="371" t="s">
        <v>35</v>
      </c>
      <c r="V128" s="372"/>
      <c r="W128" s="372"/>
      <c r="X128" s="372"/>
      <c r="Y128" s="372"/>
      <c r="Z128" s="372"/>
      <c r="AA128" s="372"/>
      <c r="AB128" s="372"/>
      <c r="AC128" s="372"/>
      <c r="AD128" s="372"/>
      <c r="AE128" s="372"/>
      <c r="AF128" s="372"/>
      <c r="AG128" s="372"/>
      <c r="AH128" s="371"/>
      <c r="AI128" s="372"/>
      <c r="AJ128" s="372"/>
      <c r="AK128" s="372" t="s">
        <v>36</v>
      </c>
      <c r="AL128" s="372"/>
      <c r="AM128" s="372"/>
      <c r="AN128" s="372"/>
      <c r="AO128" s="372"/>
      <c r="AP128" s="372"/>
      <c r="AQ128" s="641"/>
      <c r="AR128" s="399" t="s">
        <v>220</v>
      </c>
      <c r="AS128" s="84" t="s">
        <v>36</v>
      </c>
      <c r="AT128" s="84" t="s">
        <v>36</v>
      </c>
      <c r="AU128" s="647"/>
      <c r="AV128" s="646"/>
      <c r="AW128" s="84"/>
      <c r="AX128" s="84"/>
      <c r="AY128" s="84"/>
      <c r="AZ128" s="84"/>
      <c r="BA128" s="84"/>
      <c r="BB128" s="630"/>
      <c r="BC128" s="400" t="s">
        <v>220</v>
      </c>
      <c r="BD128" s="84" t="s">
        <v>36</v>
      </c>
    </row>
    <row r="129" spans="1:56" x14ac:dyDescent="0.25">
      <c r="A129" s="102">
        <v>124</v>
      </c>
      <c r="B129" s="524">
        <f>'APH KIC KIA PC'!D128</f>
        <v>0</v>
      </c>
      <c r="C129" s="524" t="str">
        <f>'APH KIC KIA PC'!I128</f>
        <v>Välj…</v>
      </c>
      <c r="D129" s="525" t="str">
        <f>IF('1. Artikeldata Grund'!$E128="","",'1. Artikeldata Grund'!$E128)</f>
        <v/>
      </c>
      <c r="E129" s="526" t="str">
        <f>IF('1. Artikeldata Grund'!D128="","",'1. Artikeldata Grund'!D128)</f>
        <v/>
      </c>
      <c r="F129" s="528" t="str">
        <f>'2. Artikeldata Utökad'!H128</f>
        <v xml:space="preserve">  Välj…</v>
      </c>
      <c r="G129" s="527" t="str" cm="1">
        <f t="array" ref="G129">_xlfn.IFS('2. Artikeldata Utökad'!J128="2  KRAV","KRAV",'2. Artikeldata Utökad'!J128="3  Astma- och Allergiförbundet","Astmaochallergiforbundet",'2. Artikeldata Utökad'!J128="4  Svanen","Svanen",'2. Artikeldata Utökad'!J128="5  GOTS","GOTS",'2. Artikeldata Utökad'!J128="6  Ekologiskt Jordbruk EU Ekologisk","Ekologisktjordbruk",'2. Artikeldata Utökad'!J128="7  ECO CERT Cosmos Organic","Ecocertcosmosorganic",'2. Artikeldata Utökad'!J128="8  Bra miljöval","Bramiljoval",'2. Artikeldata Utökad'!J128="9  Fairtrade","fairtrade",'2. Artikeldata Utökad'!J128="10 Natrue Organic","Natrueorganic",'2. Artikeldata Utökad'!J128="11 UTZ Certified","UTZ",'2. Artikeldata Utökad'!J128="15 Asthma Allergy Nordic","Asthmaallergynordic",'2. Artikeldata Utökad'!J128="16 FSC","FSC",'2. Artikeldata Utökad'!J128="17 Välvald (endast vid OTC)","choosewithheart",'2. Artikeldata Utökad'!J128="18 Rainforest Alliance","Rainforestalliance",'2. Artikeldata Utökad'!J128="19 Vegan Society","Vegansociety",'2. Artikeldata Utökad'!J128="20 Certified Vegan","Certifiedvegan",'2. Artikeldata Utökad'!J128="21 I'm Vegan","Imvegan",'2. Artikeldata Utökad'!J128="22 EU Ecolabel","EUEcolabel",'2. Artikeldata Utökad'!J128="23 Soil Association Cosmos Organic","Soilassociation",'2. Artikeldata Utökad'!J128="  Välj…","",'2. Artikeldata Utökad'!J128="0  Ingen symbol","",'2. Artikeldata Utökad'!J128="24 Cosmetique Bio Cosmos Organic","Cosmetiquebio",'2. Artikeldata Utökad'!J128="25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H129" s="527" t="str" cm="1">
        <f t="array" ref="H129">_xlfn.IFS('2. Artikeldata Utökad'!K128="2  KRAV","KRAV",'2. Artikeldata Utökad'!K128="3  Astma- och Allergiförbundet","Astmaochallergiforbundet",'2. Artikeldata Utökad'!K128="4  Svanen","Svanen",'2. Artikeldata Utökad'!K128="5  GOTS","GOTS",'2. Artikeldata Utökad'!K128="6  Ekologiskt Jordbruk EU Ekologisk","Ekologisktjordbruk",'2. Artikeldata Utökad'!K128="7  ECO CERT Cosmos Organic","Ecocertcosmosorganic",'2. Artikeldata Utökad'!K128="8  Bra miljöval","Bramiljoval",'2. Artikeldata Utökad'!K128="9  Fairtrade","fairtrade",'2. Artikeldata Utökad'!K128="10 Natrue Organic","Natrueorganic",'2. Artikeldata Utökad'!K128="11 UTZ Certified","UTZ",'2. Artikeldata Utökad'!K128="15 Asthma Allergy Nordic","Asthmaallergynordic",'2. Artikeldata Utökad'!K128="16 FSC","FSC",'2. Artikeldata Utökad'!K128="17 Välvald (endast vid OTC)","choosewithheart",'2. Artikeldata Utökad'!K128="18 Rainforest Alliance","Rainforestalliance",'2. Artikeldata Utökad'!K128="19 Vegan Society","Vegansociety",'2. Artikeldata Utökad'!K128="20 Certified Vegan","Certifiedvegan",'2. Artikeldata Utökad'!K128="21 I'm Vegan","Imvegan",'2. Artikeldata Utökad'!K128="22 EU Ecolabel","EUEcolabel",'2. Artikeldata Utökad'!K128="23 Soil Association Cosmos Organic","Soilassociation",'2. Artikeldata Utökad'!K128="  Välj…","",'2. Artikeldata Utökad'!K128="0  Ingen symbol","",'2. Artikeldata Utökad'!K128="24 Cosmetique Bio Cosmos Organic","Cosmetiquebio",'2. Artikeldata Utökad'!K128="25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I129" s="527" t="str" cm="1">
        <f t="array" ref="I129">_xlfn.IFS('2. Artikeldata Utökad'!L128="2  KRAV","KRAV",'2. Artikeldata Utökad'!L128="3  Astma- och Allergiförbundet","Astmaochallergiforbundet",'2. Artikeldata Utökad'!L128="4  Svanen","Svanen",'2. Artikeldata Utökad'!L128="5  GOTS","GOTS",'2. Artikeldata Utökad'!L128="6  Ekologiskt Jordbruk EU Ekologisk","Ekologisktjordbruk",'2. Artikeldata Utökad'!L128="7  ECO CERT Cosmos Organic","Ecocertcosmosorganic",'2. Artikeldata Utökad'!L128="8  Bra miljöval","Bramiljoval",'2. Artikeldata Utökad'!L128="9  Fairtrade","fairtrade",'2. Artikeldata Utökad'!L128="10 Natrue Organic","Natrueorganic",'2. Artikeldata Utökad'!L128="11 UTZ Certified","UTZ",'2. Artikeldata Utökad'!L128="15 Asthma Allergy Nordic","Asthmaallergynordic",'2. Artikeldata Utökad'!L128="16 FSC","FSC",'2. Artikeldata Utökad'!L128="17 Välvald (endast vid OTC)","choosewithheart",'2. Artikeldata Utökad'!L128="18 Rainforest Alliance","Rainforestalliance",'2. Artikeldata Utökad'!L128="19 Vegan Society","Vegansociety",'2. Artikeldata Utökad'!L128="20 Certified Vegan","Certifiedvegan",'2. Artikeldata Utökad'!L128="21 I'm Vegan","Imvegan",'2. Artikeldata Utökad'!L128="22 EU Ecolabel","EUEcolabel",'2. Artikeldata Utökad'!L128="23 Soil Association Cosmos Organic","Soilassociation",'2. Artikeldata Utökad'!L128="  Välj…","",'2. Artikeldata Utökad'!L128="0  Ingen symbol","",'2. Artikeldata Utökad'!L128="24 Cosmetique Bio Cosmos Organic","Cosmetiquebio",'2. Artikeldata Utökad'!L128="25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J129" s="527" t="str" cm="1">
        <f t="array" ref="J129">IFERROR(SUBSTITUTE(_xlfn.ARRAYTOTEXT(_xlfn._xlws.FILTER(G129:I129,G129:I129&lt;&gt;""))," ",""),"")</f>
        <v/>
      </c>
      <c r="K129" s="527" t="str">
        <f>IF('2. Artikeldata Utökad'!M128="Ja","Nordisk","")</f>
        <v/>
      </c>
      <c r="L129" s="527" t="str">
        <f>IF('2. Artikeldata Utökad'!N128="Ja","Miljoforpackad","")</f>
        <v/>
      </c>
      <c r="M129" s="527" t="str">
        <f t="shared" si="7"/>
        <v/>
      </c>
      <c r="N129" s="527" t="str">
        <f t="shared" si="11"/>
        <v/>
      </c>
      <c r="O129" s="527" t="str">
        <f t="shared" si="8"/>
        <v/>
      </c>
      <c r="P129" s="527" t="str">
        <f t="shared" si="9"/>
        <v/>
      </c>
      <c r="Q129" s="527" t="str">
        <f t="shared" si="10"/>
        <v/>
      </c>
      <c r="R129" s="527" t="str" cm="1">
        <f t="array" ref="R129">IFERROR(SUBSTITUTE(_xlfn.ARRAYTOTEXT(_xlfn._xlws.FILTER(K129:Q129,K129:Q129&lt;&gt;""))," ",""),"")</f>
        <v/>
      </c>
      <c r="S129" s="371"/>
      <c r="T129" s="83"/>
      <c r="U129" s="371" t="s">
        <v>35</v>
      </c>
      <c r="V129" s="372"/>
      <c r="W129" s="372"/>
      <c r="X129" s="372"/>
      <c r="Y129" s="372"/>
      <c r="Z129" s="372"/>
      <c r="AA129" s="372"/>
      <c r="AB129" s="372"/>
      <c r="AC129" s="372"/>
      <c r="AD129" s="372"/>
      <c r="AE129" s="372"/>
      <c r="AF129" s="372"/>
      <c r="AG129" s="372"/>
      <c r="AH129" s="371"/>
      <c r="AI129" s="372"/>
      <c r="AJ129" s="372"/>
      <c r="AK129" s="372" t="s">
        <v>36</v>
      </c>
      <c r="AL129" s="372"/>
      <c r="AM129" s="372"/>
      <c r="AN129" s="372"/>
      <c r="AO129" s="372"/>
      <c r="AP129" s="372"/>
      <c r="AQ129" s="641"/>
      <c r="AR129" s="399" t="s">
        <v>220</v>
      </c>
      <c r="AS129" s="84" t="s">
        <v>36</v>
      </c>
      <c r="AT129" s="84" t="s">
        <v>36</v>
      </c>
      <c r="AU129" s="647"/>
      <c r="AV129" s="646"/>
      <c r="AW129" s="84"/>
      <c r="AX129" s="84"/>
      <c r="AY129" s="84"/>
      <c r="AZ129" s="84"/>
      <c r="BA129" s="84"/>
      <c r="BB129" s="630"/>
      <c r="BC129" s="400" t="s">
        <v>220</v>
      </c>
      <c r="BD129" s="84" t="s">
        <v>36</v>
      </c>
    </row>
    <row r="130" spans="1:56" x14ac:dyDescent="0.25">
      <c r="A130" s="102">
        <v>125</v>
      </c>
      <c r="B130" s="524">
        <f>'APH KIC KIA PC'!D129</f>
        <v>0</v>
      </c>
      <c r="C130" s="524" t="str">
        <f>'APH KIC KIA PC'!I129</f>
        <v>Välj…</v>
      </c>
      <c r="D130" s="525" t="str">
        <f>IF('1. Artikeldata Grund'!$E129="","",'1. Artikeldata Grund'!$E129)</f>
        <v/>
      </c>
      <c r="E130" s="526" t="str">
        <f>IF('1. Artikeldata Grund'!D129="","",'1. Artikeldata Grund'!D129)</f>
        <v/>
      </c>
      <c r="F130" s="528" t="str">
        <f>'2. Artikeldata Utökad'!H129</f>
        <v xml:space="preserve">  Välj…</v>
      </c>
      <c r="G130" s="527" t="str" cm="1">
        <f t="array" ref="G130">_xlfn.IFS('2. Artikeldata Utökad'!J129="2  KRAV","KRAV",'2. Artikeldata Utökad'!J129="3  Astma- och Allergiförbundet","Astmaochallergiforbundet",'2. Artikeldata Utökad'!J129="4  Svanen","Svanen",'2. Artikeldata Utökad'!J129="5  GOTS","GOTS",'2. Artikeldata Utökad'!J129="6  Ekologiskt Jordbruk EU Ekologisk","Ekologisktjordbruk",'2. Artikeldata Utökad'!J129="7  ECO CERT Cosmos Organic","Ecocertcosmosorganic",'2. Artikeldata Utökad'!J129="8  Bra miljöval","Bramiljoval",'2. Artikeldata Utökad'!J129="9  Fairtrade","fairtrade",'2. Artikeldata Utökad'!J129="10 Natrue Organic","Natrueorganic",'2. Artikeldata Utökad'!J129="11 UTZ Certified","UTZ",'2. Artikeldata Utökad'!J129="15 Asthma Allergy Nordic","Asthmaallergynordic",'2. Artikeldata Utökad'!J129="16 FSC","FSC",'2. Artikeldata Utökad'!J129="17 Välvald (endast vid OTC)","choosewithheart",'2. Artikeldata Utökad'!J129="18 Rainforest Alliance","Rainforestalliance",'2. Artikeldata Utökad'!J129="19 Vegan Society","Vegansociety",'2. Artikeldata Utökad'!J129="20 Certified Vegan","Certifiedvegan",'2. Artikeldata Utökad'!J129="21 I'm Vegan","Imvegan",'2. Artikeldata Utökad'!J129="22 EU Ecolabel","EUEcolabel",'2. Artikeldata Utökad'!J129="23 Soil Association Cosmos Organic","Soilassociation",'2. Artikeldata Utökad'!J129="  Välj…","",'2. Artikeldata Utökad'!J129="0  Ingen symbol","",'2. Artikeldata Utökad'!J129="24 Cosmetique Bio Cosmos Organic","Cosmetiquebio",'2. Artikeldata Utökad'!J129="25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H130" s="527" t="str" cm="1">
        <f t="array" ref="H130">_xlfn.IFS('2. Artikeldata Utökad'!K129="2  KRAV","KRAV",'2. Artikeldata Utökad'!K129="3  Astma- och Allergiförbundet","Astmaochallergiforbundet",'2. Artikeldata Utökad'!K129="4  Svanen","Svanen",'2. Artikeldata Utökad'!K129="5  GOTS","GOTS",'2. Artikeldata Utökad'!K129="6  Ekologiskt Jordbruk EU Ekologisk","Ekologisktjordbruk",'2. Artikeldata Utökad'!K129="7  ECO CERT Cosmos Organic","Ecocertcosmosorganic",'2. Artikeldata Utökad'!K129="8  Bra miljöval","Bramiljoval",'2. Artikeldata Utökad'!K129="9  Fairtrade","fairtrade",'2. Artikeldata Utökad'!K129="10 Natrue Organic","Natrueorganic",'2. Artikeldata Utökad'!K129="11 UTZ Certified","UTZ",'2. Artikeldata Utökad'!K129="15 Asthma Allergy Nordic","Asthmaallergynordic",'2. Artikeldata Utökad'!K129="16 FSC","FSC",'2. Artikeldata Utökad'!K129="17 Välvald (endast vid OTC)","choosewithheart",'2. Artikeldata Utökad'!K129="18 Rainforest Alliance","Rainforestalliance",'2. Artikeldata Utökad'!K129="19 Vegan Society","Vegansociety",'2. Artikeldata Utökad'!K129="20 Certified Vegan","Certifiedvegan",'2. Artikeldata Utökad'!K129="21 I'm Vegan","Imvegan",'2. Artikeldata Utökad'!K129="22 EU Ecolabel","EUEcolabel",'2. Artikeldata Utökad'!K129="23 Soil Association Cosmos Organic","Soilassociation",'2. Artikeldata Utökad'!K129="  Välj…","",'2. Artikeldata Utökad'!K129="0  Ingen symbol","",'2. Artikeldata Utökad'!K129="24 Cosmetique Bio Cosmos Organic","Cosmetiquebio",'2. Artikeldata Utökad'!K129="25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I130" s="527" t="str" cm="1">
        <f t="array" ref="I130">_xlfn.IFS('2. Artikeldata Utökad'!L129="2  KRAV","KRAV",'2. Artikeldata Utökad'!L129="3  Astma- och Allergiförbundet","Astmaochallergiforbundet",'2. Artikeldata Utökad'!L129="4  Svanen","Svanen",'2. Artikeldata Utökad'!L129="5  GOTS","GOTS",'2. Artikeldata Utökad'!L129="6  Ekologiskt Jordbruk EU Ekologisk","Ekologisktjordbruk",'2. Artikeldata Utökad'!L129="7  ECO CERT Cosmos Organic","Ecocertcosmosorganic",'2. Artikeldata Utökad'!L129="8  Bra miljöval","Bramiljoval",'2. Artikeldata Utökad'!L129="9  Fairtrade","fairtrade",'2. Artikeldata Utökad'!L129="10 Natrue Organic","Natrueorganic",'2. Artikeldata Utökad'!L129="11 UTZ Certified","UTZ",'2. Artikeldata Utökad'!L129="15 Asthma Allergy Nordic","Asthmaallergynordic",'2. Artikeldata Utökad'!L129="16 FSC","FSC",'2. Artikeldata Utökad'!L129="17 Välvald (endast vid OTC)","choosewithheart",'2. Artikeldata Utökad'!L129="18 Rainforest Alliance","Rainforestalliance",'2. Artikeldata Utökad'!L129="19 Vegan Society","Vegansociety",'2. Artikeldata Utökad'!L129="20 Certified Vegan","Certifiedvegan",'2. Artikeldata Utökad'!L129="21 I'm Vegan","Imvegan",'2. Artikeldata Utökad'!L129="22 EU Ecolabel","EUEcolabel",'2. Artikeldata Utökad'!L129="23 Soil Association Cosmos Organic","Soilassociation",'2. Artikeldata Utökad'!L129="  Välj…","",'2. Artikeldata Utökad'!L129="0  Ingen symbol","",'2. Artikeldata Utökad'!L129="24 Cosmetique Bio Cosmos Organic","Cosmetiquebio",'2. Artikeldata Utökad'!L129="25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J130" s="527" t="str" cm="1">
        <f t="array" ref="J130">IFERROR(SUBSTITUTE(_xlfn.ARRAYTOTEXT(_xlfn._xlws.FILTER(G130:I130,G130:I130&lt;&gt;""))," ",""),"")</f>
        <v/>
      </c>
      <c r="K130" s="527" t="str">
        <f>IF('2. Artikeldata Utökad'!M129="Ja","Nordisk","")</f>
        <v/>
      </c>
      <c r="L130" s="527" t="str">
        <f>IF('2. Artikeldata Utökad'!N129="Ja","Miljoforpackad","")</f>
        <v/>
      </c>
      <c r="M130" s="527" t="str">
        <f t="shared" si="7"/>
        <v/>
      </c>
      <c r="N130" s="527" t="str">
        <f t="shared" si="11"/>
        <v/>
      </c>
      <c r="O130" s="527" t="str">
        <f t="shared" si="8"/>
        <v/>
      </c>
      <c r="P130" s="527" t="str">
        <f t="shared" si="9"/>
        <v/>
      </c>
      <c r="Q130" s="527" t="str">
        <f t="shared" si="10"/>
        <v/>
      </c>
      <c r="R130" s="527" t="str" cm="1">
        <f t="array" ref="R130">IFERROR(SUBSTITUTE(_xlfn.ARRAYTOTEXT(_xlfn._xlws.FILTER(K130:Q130,K130:Q130&lt;&gt;""))," ",""),"")</f>
        <v/>
      </c>
      <c r="S130" s="371"/>
      <c r="T130" s="83"/>
      <c r="U130" s="371" t="s">
        <v>35</v>
      </c>
      <c r="V130" s="372"/>
      <c r="W130" s="372"/>
      <c r="X130" s="372"/>
      <c r="Y130" s="372"/>
      <c r="Z130" s="372"/>
      <c r="AA130" s="372"/>
      <c r="AB130" s="372"/>
      <c r="AC130" s="372"/>
      <c r="AD130" s="372"/>
      <c r="AE130" s="372"/>
      <c r="AF130" s="372"/>
      <c r="AG130" s="372"/>
      <c r="AH130" s="371"/>
      <c r="AI130" s="372"/>
      <c r="AJ130" s="372"/>
      <c r="AK130" s="372" t="s">
        <v>36</v>
      </c>
      <c r="AL130" s="372"/>
      <c r="AM130" s="372"/>
      <c r="AN130" s="372"/>
      <c r="AO130" s="372"/>
      <c r="AP130" s="372"/>
      <c r="AQ130" s="641"/>
      <c r="AR130" s="399" t="s">
        <v>220</v>
      </c>
      <c r="AS130" s="84" t="s">
        <v>36</v>
      </c>
      <c r="AT130" s="84" t="s">
        <v>36</v>
      </c>
      <c r="AU130" s="647"/>
      <c r="AV130" s="646"/>
      <c r="AW130" s="84"/>
      <c r="AX130" s="84"/>
      <c r="AY130" s="84"/>
      <c r="AZ130" s="84"/>
      <c r="BA130" s="84"/>
      <c r="BB130" s="630"/>
      <c r="BC130" s="400" t="s">
        <v>220</v>
      </c>
      <c r="BD130" s="84" t="s">
        <v>36</v>
      </c>
    </row>
    <row r="131" spans="1:56" x14ac:dyDescent="0.25">
      <c r="A131" s="102">
        <v>126</v>
      </c>
      <c r="B131" s="524">
        <f>'APH KIC KIA PC'!D130</f>
        <v>0</v>
      </c>
      <c r="C131" s="524" t="str">
        <f>'APH KIC KIA PC'!I130</f>
        <v>Välj…</v>
      </c>
      <c r="D131" s="525" t="str">
        <f>IF('1. Artikeldata Grund'!$E130="","",'1. Artikeldata Grund'!$E130)</f>
        <v/>
      </c>
      <c r="E131" s="526" t="str">
        <f>IF('1. Artikeldata Grund'!D130="","",'1. Artikeldata Grund'!D130)</f>
        <v/>
      </c>
      <c r="F131" s="528" t="str">
        <f>'2. Artikeldata Utökad'!H130</f>
        <v xml:space="preserve">  Välj…</v>
      </c>
      <c r="G131" s="527" t="str" cm="1">
        <f t="array" ref="G131">_xlfn.IFS('2. Artikeldata Utökad'!J130="2  KRAV","KRAV",'2. Artikeldata Utökad'!J130="3  Astma- och Allergiförbundet","Astmaochallergiforbundet",'2. Artikeldata Utökad'!J130="4  Svanen","Svanen",'2. Artikeldata Utökad'!J130="5  GOTS","GOTS",'2. Artikeldata Utökad'!J130="6  Ekologiskt Jordbruk EU Ekologisk","Ekologisktjordbruk",'2. Artikeldata Utökad'!J130="7  ECO CERT Cosmos Organic","Ecocertcosmosorganic",'2. Artikeldata Utökad'!J130="8  Bra miljöval","Bramiljoval",'2. Artikeldata Utökad'!J130="9  Fairtrade","fairtrade",'2. Artikeldata Utökad'!J130="10 Natrue Organic","Natrueorganic",'2. Artikeldata Utökad'!J130="11 UTZ Certified","UTZ",'2. Artikeldata Utökad'!J130="15 Asthma Allergy Nordic","Asthmaallergynordic",'2. Artikeldata Utökad'!J130="16 FSC","FSC",'2. Artikeldata Utökad'!J130="17 Välvald (endast vid OTC)","choosewithheart",'2. Artikeldata Utökad'!J130="18 Rainforest Alliance","Rainforestalliance",'2. Artikeldata Utökad'!J130="19 Vegan Society","Vegansociety",'2. Artikeldata Utökad'!J130="20 Certified Vegan","Certifiedvegan",'2. Artikeldata Utökad'!J130="21 I'm Vegan","Imvegan",'2. Artikeldata Utökad'!J130="22 EU Ecolabel","EUEcolabel",'2. Artikeldata Utökad'!J130="23 Soil Association Cosmos Organic","Soilassociation",'2. Artikeldata Utökad'!J130="  Välj…","",'2. Artikeldata Utökad'!J130="0  Ingen symbol","",'2. Artikeldata Utökad'!J130="24 Cosmetique Bio Cosmos Organic","Cosmetiquebio",'2. Artikeldata Utökad'!J130="25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H131" s="527" t="str" cm="1">
        <f t="array" ref="H131">_xlfn.IFS('2. Artikeldata Utökad'!K130="2  KRAV","KRAV",'2. Artikeldata Utökad'!K130="3  Astma- och Allergiförbundet","Astmaochallergiforbundet",'2. Artikeldata Utökad'!K130="4  Svanen","Svanen",'2. Artikeldata Utökad'!K130="5  GOTS","GOTS",'2. Artikeldata Utökad'!K130="6  Ekologiskt Jordbruk EU Ekologisk","Ekologisktjordbruk",'2. Artikeldata Utökad'!K130="7  ECO CERT Cosmos Organic","Ecocertcosmosorganic",'2. Artikeldata Utökad'!K130="8  Bra miljöval","Bramiljoval",'2. Artikeldata Utökad'!K130="9  Fairtrade","fairtrade",'2. Artikeldata Utökad'!K130="10 Natrue Organic","Natrueorganic",'2. Artikeldata Utökad'!K130="11 UTZ Certified","UTZ",'2. Artikeldata Utökad'!K130="15 Asthma Allergy Nordic","Asthmaallergynordic",'2. Artikeldata Utökad'!K130="16 FSC","FSC",'2. Artikeldata Utökad'!K130="17 Välvald (endast vid OTC)","choosewithheart",'2. Artikeldata Utökad'!K130="18 Rainforest Alliance","Rainforestalliance",'2. Artikeldata Utökad'!K130="19 Vegan Society","Vegansociety",'2. Artikeldata Utökad'!K130="20 Certified Vegan","Certifiedvegan",'2. Artikeldata Utökad'!K130="21 I'm Vegan","Imvegan",'2. Artikeldata Utökad'!K130="22 EU Ecolabel","EUEcolabel",'2. Artikeldata Utökad'!K130="23 Soil Association Cosmos Organic","Soilassociation",'2. Artikeldata Utökad'!K130="  Välj…","",'2. Artikeldata Utökad'!K130="0  Ingen symbol","",'2. Artikeldata Utökad'!K130="24 Cosmetique Bio Cosmos Organic","Cosmetiquebio",'2. Artikeldata Utökad'!K130="25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I131" s="527" t="str" cm="1">
        <f t="array" ref="I131">_xlfn.IFS('2. Artikeldata Utökad'!L130="2  KRAV","KRAV",'2. Artikeldata Utökad'!L130="3  Astma- och Allergiförbundet","Astmaochallergiforbundet",'2. Artikeldata Utökad'!L130="4  Svanen","Svanen",'2. Artikeldata Utökad'!L130="5  GOTS","GOTS",'2. Artikeldata Utökad'!L130="6  Ekologiskt Jordbruk EU Ekologisk","Ekologisktjordbruk",'2. Artikeldata Utökad'!L130="7  ECO CERT Cosmos Organic","Ecocertcosmosorganic",'2. Artikeldata Utökad'!L130="8  Bra miljöval","Bramiljoval",'2. Artikeldata Utökad'!L130="9  Fairtrade","fairtrade",'2. Artikeldata Utökad'!L130="10 Natrue Organic","Natrueorganic",'2. Artikeldata Utökad'!L130="11 UTZ Certified","UTZ",'2. Artikeldata Utökad'!L130="15 Asthma Allergy Nordic","Asthmaallergynordic",'2. Artikeldata Utökad'!L130="16 FSC","FSC",'2. Artikeldata Utökad'!L130="17 Välvald (endast vid OTC)","choosewithheart",'2. Artikeldata Utökad'!L130="18 Rainforest Alliance","Rainforestalliance",'2. Artikeldata Utökad'!L130="19 Vegan Society","Vegansociety",'2. Artikeldata Utökad'!L130="20 Certified Vegan","Certifiedvegan",'2. Artikeldata Utökad'!L130="21 I'm Vegan","Imvegan",'2. Artikeldata Utökad'!L130="22 EU Ecolabel","EUEcolabel",'2. Artikeldata Utökad'!L130="23 Soil Association Cosmos Organic","Soilassociation",'2. Artikeldata Utökad'!L130="  Välj…","",'2. Artikeldata Utökad'!L130="0  Ingen symbol","",'2. Artikeldata Utökad'!L130="24 Cosmetique Bio Cosmos Organic","Cosmetiquebio",'2. Artikeldata Utökad'!L130="25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J131" s="527" t="str" cm="1">
        <f t="array" ref="J131">IFERROR(SUBSTITUTE(_xlfn.ARRAYTOTEXT(_xlfn._xlws.FILTER(G131:I131,G131:I131&lt;&gt;""))," ",""),"")</f>
        <v/>
      </c>
      <c r="K131" s="527" t="str">
        <f>IF('2. Artikeldata Utökad'!M130="Ja","Nordisk","")</f>
        <v/>
      </c>
      <c r="L131" s="527" t="str">
        <f>IF('2. Artikeldata Utökad'!N130="Ja","Miljoforpackad","")</f>
        <v/>
      </c>
      <c r="M131" s="527" t="str">
        <f t="shared" si="7"/>
        <v/>
      </c>
      <c r="N131" s="527" t="str">
        <f t="shared" si="11"/>
        <v/>
      </c>
      <c r="O131" s="527" t="str">
        <f t="shared" si="8"/>
        <v/>
      </c>
      <c r="P131" s="527" t="str">
        <f t="shared" si="9"/>
        <v/>
      </c>
      <c r="Q131" s="527" t="str">
        <f t="shared" si="10"/>
        <v/>
      </c>
      <c r="R131" s="527" t="str" cm="1">
        <f t="array" ref="R131">IFERROR(SUBSTITUTE(_xlfn.ARRAYTOTEXT(_xlfn._xlws.FILTER(K131:Q131,K131:Q131&lt;&gt;""))," ",""),"")</f>
        <v/>
      </c>
      <c r="S131" s="371"/>
      <c r="T131" s="83"/>
      <c r="U131" s="371" t="s">
        <v>35</v>
      </c>
      <c r="V131" s="372"/>
      <c r="W131" s="372"/>
      <c r="X131" s="372"/>
      <c r="Y131" s="372"/>
      <c r="Z131" s="372"/>
      <c r="AA131" s="372"/>
      <c r="AB131" s="372"/>
      <c r="AC131" s="372"/>
      <c r="AD131" s="372"/>
      <c r="AE131" s="372"/>
      <c r="AF131" s="372"/>
      <c r="AG131" s="372"/>
      <c r="AH131" s="371"/>
      <c r="AI131" s="372"/>
      <c r="AJ131" s="372"/>
      <c r="AK131" s="372" t="s">
        <v>36</v>
      </c>
      <c r="AL131" s="372"/>
      <c r="AM131" s="372"/>
      <c r="AN131" s="372"/>
      <c r="AO131" s="372"/>
      <c r="AP131" s="372"/>
      <c r="AQ131" s="641"/>
      <c r="AR131" s="399" t="s">
        <v>220</v>
      </c>
      <c r="AS131" s="84" t="s">
        <v>36</v>
      </c>
      <c r="AT131" s="84" t="s">
        <v>36</v>
      </c>
      <c r="AU131" s="647"/>
      <c r="AV131" s="646"/>
      <c r="AW131" s="84"/>
      <c r="AX131" s="84"/>
      <c r="AY131" s="84"/>
      <c r="AZ131" s="84"/>
      <c r="BA131" s="84"/>
      <c r="BB131" s="630"/>
      <c r="BC131" s="400" t="s">
        <v>220</v>
      </c>
      <c r="BD131" s="84" t="s">
        <v>36</v>
      </c>
    </row>
    <row r="132" spans="1:56" x14ac:dyDescent="0.25">
      <c r="A132" s="102">
        <v>127</v>
      </c>
      <c r="B132" s="524">
        <f>'APH KIC KIA PC'!D131</f>
        <v>0</v>
      </c>
      <c r="C132" s="524" t="str">
        <f>'APH KIC KIA PC'!I131</f>
        <v>Välj…</v>
      </c>
      <c r="D132" s="525" t="str">
        <f>IF('1. Artikeldata Grund'!$E131="","",'1. Artikeldata Grund'!$E131)</f>
        <v/>
      </c>
      <c r="E132" s="526" t="str">
        <f>IF('1. Artikeldata Grund'!D131="","",'1. Artikeldata Grund'!D131)</f>
        <v/>
      </c>
      <c r="F132" s="528" t="str">
        <f>'2. Artikeldata Utökad'!H131</f>
        <v xml:space="preserve">  Välj…</v>
      </c>
      <c r="G132" s="527" t="str" cm="1">
        <f t="array" ref="G132">_xlfn.IFS('2. Artikeldata Utökad'!J131="2  KRAV","KRAV",'2. Artikeldata Utökad'!J131="3  Astma- och Allergiförbundet","Astmaochallergiforbundet",'2. Artikeldata Utökad'!J131="4  Svanen","Svanen",'2. Artikeldata Utökad'!J131="5  GOTS","GOTS",'2. Artikeldata Utökad'!J131="6  Ekologiskt Jordbruk EU Ekologisk","Ekologisktjordbruk",'2. Artikeldata Utökad'!J131="7  ECO CERT Cosmos Organic","Ecocertcosmosorganic",'2. Artikeldata Utökad'!J131="8  Bra miljöval","Bramiljoval",'2. Artikeldata Utökad'!J131="9  Fairtrade","fairtrade",'2. Artikeldata Utökad'!J131="10 Natrue Organic","Natrueorganic",'2. Artikeldata Utökad'!J131="11 UTZ Certified","UTZ",'2. Artikeldata Utökad'!J131="15 Asthma Allergy Nordic","Asthmaallergynordic",'2. Artikeldata Utökad'!J131="16 FSC","FSC",'2. Artikeldata Utökad'!J131="17 Välvald (endast vid OTC)","choosewithheart",'2. Artikeldata Utökad'!J131="18 Rainforest Alliance","Rainforestalliance",'2. Artikeldata Utökad'!J131="19 Vegan Society","Vegansociety",'2. Artikeldata Utökad'!J131="20 Certified Vegan","Certifiedvegan",'2. Artikeldata Utökad'!J131="21 I'm Vegan","Imvegan",'2. Artikeldata Utökad'!J131="22 EU Ecolabel","EUEcolabel",'2. Artikeldata Utökad'!J131="23 Soil Association Cosmos Organic","Soilassociation",'2. Artikeldata Utökad'!J131="  Välj…","",'2. Artikeldata Utökad'!J131="0  Ingen symbol","",'2. Artikeldata Utökad'!J131="24 Cosmetique Bio Cosmos Organic","Cosmetiquebio",'2. Artikeldata Utökad'!J131="25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H132" s="527" t="str" cm="1">
        <f t="array" ref="H132">_xlfn.IFS('2. Artikeldata Utökad'!K131="2  KRAV","KRAV",'2. Artikeldata Utökad'!K131="3  Astma- och Allergiförbundet","Astmaochallergiforbundet",'2. Artikeldata Utökad'!K131="4  Svanen","Svanen",'2. Artikeldata Utökad'!K131="5  GOTS","GOTS",'2. Artikeldata Utökad'!K131="6  Ekologiskt Jordbruk EU Ekologisk","Ekologisktjordbruk",'2. Artikeldata Utökad'!K131="7  ECO CERT Cosmos Organic","Ecocertcosmosorganic",'2. Artikeldata Utökad'!K131="8  Bra miljöval","Bramiljoval",'2. Artikeldata Utökad'!K131="9  Fairtrade","fairtrade",'2. Artikeldata Utökad'!K131="10 Natrue Organic","Natrueorganic",'2. Artikeldata Utökad'!K131="11 UTZ Certified","UTZ",'2. Artikeldata Utökad'!K131="15 Asthma Allergy Nordic","Asthmaallergynordic",'2. Artikeldata Utökad'!K131="16 FSC","FSC",'2. Artikeldata Utökad'!K131="17 Välvald (endast vid OTC)","choosewithheart",'2. Artikeldata Utökad'!K131="18 Rainforest Alliance","Rainforestalliance",'2. Artikeldata Utökad'!K131="19 Vegan Society","Vegansociety",'2. Artikeldata Utökad'!K131="20 Certified Vegan","Certifiedvegan",'2. Artikeldata Utökad'!K131="21 I'm Vegan","Imvegan",'2. Artikeldata Utökad'!K131="22 EU Ecolabel","EUEcolabel",'2. Artikeldata Utökad'!K131="23 Soil Association Cosmos Organic","Soilassociation",'2. Artikeldata Utökad'!K131="  Välj…","",'2. Artikeldata Utökad'!K131="0  Ingen symbol","",'2. Artikeldata Utökad'!K131="24 Cosmetique Bio Cosmos Organic","Cosmetiquebio",'2. Artikeldata Utökad'!K131="25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I132" s="527" t="str" cm="1">
        <f t="array" ref="I132">_xlfn.IFS('2. Artikeldata Utökad'!L131="2  KRAV","KRAV",'2. Artikeldata Utökad'!L131="3  Astma- och Allergiförbundet","Astmaochallergiforbundet",'2. Artikeldata Utökad'!L131="4  Svanen","Svanen",'2. Artikeldata Utökad'!L131="5  GOTS","GOTS",'2. Artikeldata Utökad'!L131="6  Ekologiskt Jordbruk EU Ekologisk","Ekologisktjordbruk",'2. Artikeldata Utökad'!L131="7  ECO CERT Cosmos Organic","Ecocertcosmosorganic",'2. Artikeldata Utökad'!L131="8  Bra miljöval","Bramiljoval",'2. Artikeldata Utökad'!L131="9  Fairtrade","fairtrade",'2. Artikeldata Utökad'!L131="10 Natrue Organic","Natrueorganic",'2. Artikeldata Utökad'!L131="11 UTZ Certified","UTZ",'2. Artikeldata Utökad'!L131="15 Asthma Allergy Nordic","Asthmaallergynordic",'2. Artikeldata Utökad'!L131="16 FSC","FSC",'2. Artikeldata Utökad'!L131="17 Välvald (endast vid OTC)","choosewithheart",'2. Artikeldata Utökad'!L131="18 Rainforest Alliance","Rainforestalliance",'2. Artikeldata Utökad'!L131="19 Vegan Society","Vegansociety",'2. Artikeldata Utökad'!L131="20 Certified Vegan","Certifiedvegan",'2. Artikeldata Utökad'!L131="21 I'm Vegan","Imvegan",'2. Artikeldata Utökad'!L131="22 EU Ecolabel","EUEcolabel",'2. Artikeldata Utökad'!L131="23 Soil Association Cosmos Organic","Soilassociation",'2. Artikeldata Utökad'!L131="  Välj…","",'2. Artikeldata Utökad'!L131="0  Ingen symbol","",'2. Artikeldata Utökad'!L131="24 Cosmetique Bio Cosmos Organic","Cosmetiquebio",'2. Artikeldata Utökad'!L131="25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J132" s="527" t="str" cm="1">
        <f t="array" ref="J132">IFERROR(SUBSTITUTE(_xlfn.ARRAYTOTEXT(_xlfn._xlws.FILTER(G132:I132,G132:I132&lt;&gt;""))," ",""),"")</f>
        <v/>
      </c>
      <c r="K132" s="527" t="str">
        <f>IF('2. Artikeldata Utökad'!M131="Ja","Nordisk","")</f>
        <v/>
      </c>
      <c r="L132" s="527" t="str">
        <f>IF('2. Artikeldata Utökad'!N131="Ja","Miljoforpackad","")</f>
        <v/>
      </c>
      <c r="M132" s="527" t="str">
        <f t="shared" si="7"/>
        <v/>
      </c>
      <c r="N132" s="527" t="str">
        <f t="shared" si="11"/>
        <v/>
      </c>
      <c r="O132" s="527" t="str">
        <f t="shared" si="8"/>
        <v/>
      </c>
      <c r="P132" s="527" t="str">
        <f t="shared" si="9"/>
        <v/>
      </c>
      <c r="Q132" s="527" t="str">
        <f t="shared" si="10"/>
        <v/>
      </c>
      <c r="R132" s="527" t="str" cm="1">
        <f t="array" ref="R132">IFERROR(SUBSTITUTE(_xlfn.ARRAYTOTEXT(_xlfn._xlws.FILTER(K132:Q132,K132:Q132&lt;&gt;""))," ",""),"")</f>
        <v/>
      </c>
      <c r="S132" s="371"/>
      <c r="T132" s="83"/>
      <c r="U132" s="371" t="s">
        <v>35</v>
      </c>
      <c r="V132" s="372"/>
      <c r="W132" s="372"/>
      <c r="X132" s="372"/>
      <c r="Y132" s="372"/>
      <c r="Z132" s="372"/>
      <c r="AA132" s="372"/>
      <c r="AB132" s="372"/>
      <c r="AC132" s="372"/>
      <c r="AD132" s="372"/>
      <c r="AE132" s="372"/>
      <c r="AF132" s="372"/>
      <c r="AG132" s="372"/>
      <c r="AH132" s="371"/>
      <c r="AI132" s="372"/>
      <c r="AJ132" s="372"/>
      <c r="AK132" s="372" t="s">
        <v>36</v>
      </c>
      <c r="AL132" s="372"/>
      <c r="AM132" s="372"/>
      <c r="AN132" s="372"/>
      <c r="AO132" s="372"/>
      <c r="AP132" s="372"/>
      <c r="AQ132" s="641"/>
      <c r="AR132" s="399" t="s">
        <v>220</v>
      </c>
      <c r="AS132" s="84" t="s">
        <v>36</v>
      </c>
      <c r="AT132" s="84" t="s">
        <v>36</v>
      </c>
      <c r="AU132" s="647"/>
      <c r="AV132" s="646"/>
      <c r="AW132" s="84"/>
      <c r="AX132" s="84"/>
      <c r="AY132" s="84"/>
      <c r="AZ132" s="84"/>
      <c r="BA132" s="84"/>
      <c r="BB132" s="630"/>
      <c r="BC132" s="400" t="s">
        <v>220</v>
      </c>
      <c r="BD132" s="84" t="s">
        <v>36</v>
      </c>
    </row>
    <row r="133" spans="1:56" x14ac:dyDescent="0.25">
      <c r="A133" s="102">
        <v>128</v>
      </c>
      <c r="B133" s="524">
        <f>'APH KIC KIA PC'!D132</f>
        <v>0</v>
      </c>
      <c r="C133" s="524" t="str">
        <f>'APH KIC KIA PC'!I132</f>
        <v>Välj…</v>
      </c>
      <c r="D133" s="525" t="str">
        <f>IF('1. Artikeldata Grund'!$E132="","",'1. Artikeldata Grund'!$E132)</f>
        <v/>
      </c>
      <c r="E133" s="526" t="str">
        <f>IF('1. Artikeldata Grund'!D132="","",'1. Artikeldata Grund'!D132)</f>
        <v/>
      </c>
      <c r="F133" s="528" t="str">
        <f>'2. Artikeldata Utökad'!H132</f>
        <v xml:space="preserve">  Välj…</v>
      </c>
      <c r="G133" s="527" t="str" cm="1">
        <f t="array" ref="G133">_xlfn.IFS('2. Artikeldata Utökad'!J132="2  KRAV","KRAV",'2. Artikeldata Utökad'!J132="3  Astma- och Allergiförbundet","Astmaochallergiforbundet",'2. Artikeldata Utökad'!J132="4  Svanen","Svanen",'2. Artikeldata Utökad'!J132="5  GOTS","GOTS",'2. Artikeldata Utökad'!J132="6  Ekologiskt Jordbruk EU Ekologisk","Ekologisktjordbruk",'2. Artikeldata Utökad'!J132="7  ECO CERT Cosmos Organic","Ecocertcosmosorganic",'2. Artikeldata Utökad'!J132="8  Bra miljöval","Bramiljoval",'2. Artikeldata Utökad'!J132="9  Fairtrade","fairtrade",'2. Artikeldata Utökad'!J132="10 Natrue Organic","Natrueorganic",'2. Artikeldata Utökad'!J132="11 UTZ Certified","UTZ",'2. Artikeldata Utökad'!J132="15 Asthma Allergy Nordic","Asthmaallergynordic",'2. Artikeldata Utökad'!J132="16 FSC","FSC",'2. Artikeldata Utökad'!J132="17 Välvald (endast vid OTC)","choosewithheart",'2. Artikeldata Utökad'!J132="18 Rainforest Alliance","Rainforestalliance",'2. Artikeldata Utökad'!J132="19 Vegan Society","Vegansociety",'2. Artikeldata Utökad'!J132="20 Certified Vegan","Certifiedvegan",'2. Artikeldata Utökad'!J132="21 I'm Vegan","Imvegan",'2. Artikeldata Utökad'!J132="22 EU Ecolabel","EUEcolabel",'2. Artikeldata Utökad'!J132="23 Soil Association Cosmos Organic","Soilassociation",'2. Artikeldata Utökad'!J132="  Välj…","",'2. Artikeldata Utökad'!J132="0  Ingen symbol","",'2. Artikeldata Utökad'!J132="24 Cosmetique Bio Cosmos Organic","Cosmetiquebio",'2. Artikeldata Utökad'!J132="25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H133" s="527" t="str" cm="1">
        <f t="array" ref="H133">_xlfn.IFS('2. Artikeldata Utökad'!K132="2  KRAV","KRAV",'2. Artikeldata Utökad'!K132="3  Astma- och Allergiförbundet","Astmaochallergiforbundet",'2. Artikeldata Utökad'!K132="4  Svanen","Svanen",'2. Artikeldata Utökad'!K132="5  GOTS","GOTS",'2. Artikeldata Utökad'!K132="6  Ekologiskt Jordbruk EU Ekologisk","Ekologisktjordbruk",'2. Artikeldata Utökad'!K132="7  ECO CERT Cosmos Organic","Ecocertcosmosorganic",'2. Artikeldata Utökad'!K132="8  Bra miljöval","Bramiljoval",'2. Artikeldata Utökad'!K132="9  Fairtrade","fairtrade",'2. Artikeldata Utökad'!K132="10 Natrue Organic","Natrueorganic",'2. Artikeldata Utökad'!K132="11 UTZ Certified","UTZ",'2. Artikeldata Utökad'!K132="15 Asthma Allergy Nordic","Asthmaallergynordic",'2. Artikeldata Utökad'!K132="16 FSC","FSC",'2. Artikeldata Utökad'!K132="17 Välvald (endast vid OTC)","choosewithheart",'2. Artikeldata Utökad'!K132="18 Rainforest Alliance","Rainforestalliance",'2. Artikeldata Utökad'!K132="19 Vegan Society","Vegansociety",'2. Artikeldata Utökad'!K132="20 Certified Vegan","Certifiedvegan",'2. Artikeldata Utökad'!K132="21 I'm Vegan","Imvegan",'2. Artikeldata Utökad'!K132="22 EU Ecolabel","EUEcolabel",'2. Artikeldata Utökad'!K132="23 Soil Association Cosmos Organic","Soilassociation",'2. Artikeldata Utökad'!K132="  Välj…","",'2. Artikeldata Utökad'!K132="0  Ingen symbol","",'2. Artikeldata Utökad'!K132="24 Cosmetique Bio Cosmos Organic","Cosmetiquebio",'2. Artikeldata Utökad'!K132="25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I133" s="527" t="str" cm="1">
        <f t="array" ref="I133">_xlfn.IFS('2. Artikeldata Utökad'!L132="2  KRAV","KRAV",'2. Artikeldata Utökad'!L132="3  Astma- och Allergiförbundet","Astmaochallergiforbundet",'2. Artikeldata Utökad'!L132="4  Svanen","Svanen",'2. Artikeldata Utökad'!L132="5  GOTS","GOTS",'2. Artikeldata Utökad'!L132="6  Ekologiskt Jordbruk EU Ekologisk","Ekologisktjordbruk",'2. Artikeldata Utökad'!L132="7  ECO CERT Cosmos Organic","Ecocertcosmosorganic",'2. Artikeldata Utökad'!L132="8  Bra miljöval","Bramiljoval",'2. Artikeldata Utökad'!L132="9  Fairtrade","fairtrade",'2. Artikeldata Utökad'!L132="10 Natrue Organic","Natrueorganic",'2. Artikeldata Utökad'!L132="11 UTZ Certified","UTZ",'2. Artikeldata Utökad'!L132="15 Asthma Allergy Nordic","Asthmaallergynordic",'2. Artikeldata Utökad'!L132="16 FSC","FSC",'2. Artikeldata Utökad'!L132="17 Välvald (endast vid OTC)","choosewithheart",'2. Artikeldata Utökad'!L132="18 Rainforest Alliance","Rainforestalliance",'2. Artikeldata Utökad'!L132="19 Vegan Society","Vegansociety",'2. Artikeldata Utökad'!L132="20 Certified Vegan","Certifiedvegan",'2. Artikeldata Utökad'!L132="21 I'm Vegan","Imvegan",'2. Artikeldata Utökad'!L132="22 EU Ecolabel","EUEcolabel",'2. Artikeldata Utökad'!L132="23 Soil Association Cosmos Organic","Soilassociation",'2. Artikeldata Utökad'!L132="  Välj…","",'2. Artikeldata Utökad'!L132="0  Ingen symbol","",'2. Artikeldata Utökad'!L132="24 Cosmetique Bio Cosmos Organic","Cosmetiquebio",'2. Artikeldata Utökad'!L132="25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J133" s="527" t="str" cm="1">
        <f t="array" ref="J133">IFERROR(SUBSTITUTE(_xlfn.ARRAYTOTEXT(_xlfn._xlws.FILTER(G133:I133,G133:I133&lt;&gt;""))," ",""),"")</f>
        <v/>
      </c>
      <c r="K133" s="527" t="str">
        <f>IF('2. Artikeldata Utökad'!M132="Ja","Nordisk","")</f>
        <v/>
      </c>
      <c r="L133" s="527" t="str">
        <f>IF('2. Artikeldata Utökad'!N132="Ja","Miljoforpackad","")</f>
        <v/>
      </c>
      <c r="M133" s="527" t="str">
        <f t="shared" si="7"/>
        <v/>
      </c>
      <c r="N133" s="527" t="str">
        <f t="shared" si="11"/>
        <v/>
      </c>
      <c r="O133" s="527" t="str">
        <f t="shared" si="8"/>
        <v/>
      </c>
      <c r="P133" s="527" t="str">
        <f t="shared" si="9"/>
        <v/>
      </c>
      <c r="Q133" s="527" t="str">
        <f t="shared" si="10"/>
        <v/>
      </c>
      <c r="R133" s="527" t="str" cm="1">
        <f t="array" ref="R133">IFERROR(SUBSTITUTE(_xlfn.ARRAYTOTEXT(_xlfn._xlws.FILTER(K133:Q133,K133:Q133&lt;&gt;""))," ",""),"")</f>
        <v/>
      </c>
      <c r="S133" s="371"/>
      <c r="T133" s="83"/>
      <c r="U133" s="371" t="s">
        <v>35</v>
      </c>
      <c r="V133" s="372"/>
      <c r="W133" s="372"/>
      <c r="X133" s="372"/>
      <c r="Y133" s="372"/>
      <c r="Z133" s="372"/>
      <c r="AA133" s="372"/>
      <c r="AB133" s="372"/>
      <c r="AC133" s="372"/>
      <c r="AD133" s="372"/>
      <c r="AE133" s="372"/>
      <c r="AF133" s="372"/>
      <c r="AG133" s="372"/>
      <c r="AH133" s="371"/>
      <c r="AI133" s="372"/>
      <c r="AJ133" s="372"/>
      <c r="AK133" s="372" t="s">
        <v>36</v>
      </c>
      <c r="AL133" s="372"/>
      <c r="AM133" s="372"/>
      <c r="AN133" s="372"/>
      <c r="AO133" s="372"/>
      <c r="AP133" s="372"/>
      <c r="AQ133" s="641"/>
      <c r="AR133" s="399" t="s">
        <v>220</v>
      </c>
      <c r="AS133" s="84" t="s">
        <v>36</v>
      </c>
      <c r="AT133" s="84" t="s">
        <v>36</v>
      </c>
      <c r="AU133" s="647"/>
      <c r="AV133" s="646"/>
      <c r="AW133" s="84"/>
      <c r="AX133" s="84"/>
      <c r="AY133" s="84"/>
      <c r="AZ133" s="84"/>
      <c r="BA133" s="84"/>
      <c r="BB133" s="630"/>
      <c r="BC133" s="400" t="s">
        <v>220</v>
      </c>
      <c r="BD133" s="84" t="s">
        <v>36</v>
      </c>
    </row>
    <row r="134" spans="1:56" x14ac:dyDescent="0.25">
      <c r="A134" s="102">
        <v>129</v>
      </c>
      <c r="B134" s="524">
        <f>'APH KIC KIA PC'!D133</f>
        <v>0</v>
      </c>
      <c r="C134" s="524" t="str">
        <f>'APH KIC KIA PC'!I133</f>
        <v>Välj…</v>
      </c>
      <c r="D134" s="525" t="str">
        <f>IF('1. Artikeldata Grund'!$E133="","",'1. Artikeldata Grund'!$E133)</f>
        <v/>
      </c>
      <c r="E134" s="526" t="str">
        <f>IF('1. Artikeldata Grund'!D133="","",'1. Artikeldata Grund'!D133)</f>
        <v/>
      </c>
      <c r="F134" s="528" t="str">
        <f>'2. Artikeldata Utökad'!H133</f>
        <v xml:space="preserve">  Välj…</v>
      </c>
      <c r="G134" s="527" t="str" cm="1">
        <f t="array" ref="G134">_xlfn.IFS('2. Artikeldata Utökad'!J133="2  KRAV","KRAV",'2. Artikeldata Utökad'!J133="3  Astma- och Allergiförbundet","Astmaochallergiforbundet",'2. Artikeldata Utökad'!J133="4  Svanen","Svanen",'2. Artikeldata Utökad'!J133="5  GOTS","GOTS",'2. Artikeldata Utökad'!J133="6  Ekologiskt Jordbruk EU Ekologisk","Ekologisktjordbruk",'2. Artikeldata Utökad'!J133="7  ECO CERT Cosmos Organic","Ecocertcosmosorganic",'2. Artikeldata Utökad'!J133="8  Bra miljöval","Bramiljoval",'2. Artikeldata Utökad'!J133="9  Fairtrade","fairtrade",'2. Artikeldata Utökad'!J133="10 Natrue Organic","Natrueorganic",'2. Artikeldata Utökad'!J133="11 UTZ Certified","UTZ",'2. Artikeldata Utökad'!J133="15 Asthma Allergy Nordic","Asthmaallergynordic",'2. Artikeldata Utökad'!J133="16 FSC","FSC",'2. Artikeldata Utökad'!J133="17 Välvald (endast vid OTC)","choosewithheart",'2. Artikeldata Utökad'!J133="18 Rainforest Alliance","Rainforestalliance",'2. Artikeldata Utökad'!J133="19 Vegan Society","Vegansociety",'2. Artikeldata Utökad'!J133="20 Certified Vegan","Certifiedvegan",'2. Artikeldata Utökad'!J133="21 I'm Vegan","Imvegan",'2. Artikeldata Utökad'!J133="22 EU Ecolabel","EUEcolabel",'2. Artikeldata Utökad'!J133="23 Soil Association Cosmos Organic","Soilassociation",'2. Artikeldata Utökad'!J133="  Välj…","",'2. Artikeldata Utökad'!J133="0  Ingen symbol","",'2. Artikeldata Utökad'!J133="24 Cosmetique Bio Cosmos Organic","Cosmetiquebio",'2. Artikeldata Utökad'!J133="25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H134" s="527" t="str" cm="1">
        <f t="array" ref="H134">_xlfn.IFS('2. Artikeldata Utökad'!K133="2  KRAV","KRAV",'2. Artikeldata Utökad'!K133="3  Astma- och Allergiförbundet","Astmaochallergiforbundet",'2. Artikeldata Utökad'!K133="4  Svanen","Svanen",'2. Artikeldata Utökad'!K133="5  GOTS","GOTS",'2. Artikeldata Utökad'!K133="6  Ekologiskt Jordbruk EU Ekologisk","Ekologisktjordbruk",'2. Artikeldata Utökad'!K133="7  ECO CERT Cosmos Organic","Ecocertcosmosorganic",'2. Artikeldata Utökad'!K133="8  Bra miljöval","Bramiljoval",'2. Artikeldata Utökad'!K133="9  Fairtrade","fairtrade",'2. Artikeldata Utökad'!K133="10 Natrue Organic","Natrueorganic",'2. Artikeldata Utökad'!K133="11 UTZ Certified","UTZ",'2. Artikeldata Utökad'!K133="15 Asthma Allergy Nordic","Asthmaallergynordic",'2. Artikeldata Utökad'!K133="16 FSC","FSC",'2. Artikeldata Utökad'!K133="17 Välvald (endast vid OTC)","choosewithheart",'2. Artikeldata Utökad'!K133="18 Rainforest Alliance","Rainforestalliance",'2. Artikeldata Utökad'!K133="19 Vegan Society","Vegansociety",'2. Artikeldata Utökad'!K133="20 Certified Vegan","Certifiedvegan",'2. Artikeldata Utökad'!K133="21 I'm Vegan","Imvegan",'2. Artikeldata Utökad'!K133="22 EU Ecolabel","EUEcolabel",'2. Artikeldata Utökad'!K133="23 Soil Association Cosmos Organic","Soilassociation",'2. Artikeldata Utökad'!K133="  Välj…","",'2. Artikeldata Utökad'!K133="0  Ingen symbol","",'2. Artikeldata Utökad'!K133="24 Cosmetique Bio Cosmos Organic","Cosmetiquebio",'2. Artikeldata Utökad'!K133="25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I134" s="527" t="str" cm="1">
        <f t="array" ref="I134">_xlfn.IFS('2. Artikeldata Utökad'!L133="2  KRAV","KRAV",'2. Artikeldata Utökad'!L133="3  Astma- och Allergiförbundet","Astmaochallergiforbundet",'2. Artikeldata Utökad'!L133="4  Svanen","Svanen",'2. Artikeldata Utökad'!L133="5  GOTS","GOTS",'2. Artikeldata Utökad'!L133="6  Ekologiskt Jordbruk EU Ekologisk","Ekologisktjordbruk",'2. Artikeldata Utökad'!L133="7  ECO CERT Cosmos Organic","Ecocertcosmosorganic",'2. Artikeldata Utökad'!L133="8  Bra miljöval","Bramiljoval",'2. Artikeldata Utökad'!L133="9  Fairtrade","fairtrade",'2. Artikeldata Utökad'!L133="10 Natrue Organic","Natrueorganic",'2. Artikeldata Utökad'!L133="11 UTZ Certified","UTZ",'2. Artikeldata Utökad'!L133="15 Asthma Allergy Nordic","Asthmaallergynordic",'2. Artikeldata Utökad'!L133="16 FSC","FSC",'2. Artikeldata Utökad'!L133="17 Välvald (endast vid OTC)","choosewithheart",'2. Artikeldata Utökad'!L133="18 Rainforest Alliance","Rainforestalliance",'2. Artikeldata Utökad'!L133="19 Vegan Society","Vegansociety",'2. Artikeldata Utökad'!L133="20 Certified Vegan","Certifiedvegan",'2. Artikeldata Utökad'!L133="21 I'm Vegan","Imvegan",'2. Artikeldata Utökad'!L133="22 EU Ecolabel","EUEcolabel",'2. Artikeldata Utökad'!L133="23 Soil Association Cosmos Organic","Soilassociation",'2. Artikeldata Utökad'!L133="  Välj…","",'2. Artikeldata Utökad'!L133="0  Ingen symbol","",'2. Artikeldata Utökad'!L133="24 Cosmetique Bio Cosmos Organic","Cosmetiquebio",'2. Artikeldata Utökad'!L133="25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J134" s="527" t="str" cm="1">
        <f t="array" ref="J134">IFERROR(SUBSTITUTE(_xlfn.ARRAYTOTEXT(_xlfn._xlws.FILTER(G134:I134,G134:I134&lt;&gt;""))," ",""),"")</f>
        <v/>
      </c>
      <c r="K134" s="527" t="str">
        <f>IF('2. Artikeldata Utökad'!M133="Ja","Nordisk","")</f>
        <v/>
      </c>
      <c r="L134" s="527" t="str">
        <f>IF('2. Artikeldata Utökad'!N133="Ja","Miljoforpackad","")</f>
        <v/>
      </c>
      <c r="M134" s="527" t="str">
        <f t="shared" si="7"/>
        <v/>
      </c>
      <c r="N134" s="527" t="str">
        <f t="shared" ref="N134:N165" si="12">IF(OR(G134="Vegansociety",G134="Imvegan",G134="Certifiedvegan",H134="Vegansociety",H134="Imvegan",H134="Certifiedvegan",I134="Vegansociety",I134="Imvegan",I134="Certifiedvegan",AK134="Vegansk"),"Vegansk","")</f>
        <v/>
      </c>
      <c r="O134" s="527" t="str">
        <f t="shared" si="8"/>
        <v/>
      </c>
      <c r="P134" s="527" t="str">
        <f t="shared" si="9"/>
        <v/>
      </c>
      <c r="Q134" s="527" t="str">
        <f t="shared" si="10"/>
        <v/>
      </c>
      <c r="R134" s="527" t="str" cm="1">
        <f t="array" ref="R134">IFERROR(SUBSTITUTE(_xlfn.ARRAYTOTEXT(_xlfn._xlws.FILTER(K134:Q134,K134:Q134&lt;&gt;""))," ",""),"")</f>
        <v/>
      </c>
      <c r="S134" s="371"/>
      <c r="T134" s="83"/>
      <c r="U134" s="371" t="s">
        <v>35</v>
      </c>
      <c r="V134" s="372"/>
      <c r="W134" s="372"/>
      <c r="X134" s="372"/>
      <c r="Y134" s="372"/>
      <c r="Z134" s="372"/>
      <c r="AA134" s="372"/>
      <c r="AB134" s="372"/>
      <c r="AC134" s="372"/>
      <c r="AD134" s="372"/>
      <c r="AE134" s="372"/>
      <c r="AF134" s="372"/>
      <c r="AG134" s="372"/>
      <c r="AH134" s="371"/>
      <c r="AI134" s="372"/>
      <c r="AJ134" s="372"/>
      <c r="AK134" s="372" t="s">
        <v>36</v>
      </c>
      <c r="AL134" s="372"/>
      <c r="AM134" s="372"/>
      <c r="AN134" s="372"/>
      <c r="AO134" s="372"/>
      <c r="AP134" s="372"/>
      <c r="AQ134" s="641"/>
      <c r="AR134" s="399" t="s">
        <v>220</v>
      </c>
      <c r="AS134" s="84" t="s">
        <v>36</v>
      </c>
      <c r="AT134" s="84" t="s">
        <v>36</v>
      </c>
      <c r="AU134" s="647"/>
      <c r="AV134" s="646"/>
      <c r="AW134" s="84"/>
      <c r="AX134" s="84"/>
      <c r="AY134" s="84"/>
      <c r="AZ134" s="84"/>
      <c r="BA134" s="84"/>
      <c r="BB134" s="630"/>
      <c r="BC134" s="400" t="s">
        <v>220</v>
      </c>
      <c r="BD134" s="84" t="s">
        <v>36</v>
      </c>
    </row>
    <row r="135" spans="1:56" x14ac:dyDescent="0.25">
      <c r="A135" s="102">
        <v>130</v>
      </c>
      <c r="B135" s="524">
        <f>'APH KIC KIA PC'!D134</f>
        <v>0</v>
      </c>
      <c r="C135" s="524" t="str">
        <f>'APH KIC KIA PC'!I134</f>
        <v>Välj…</v>
      </c>
      <c r="D135" s="525" t="str">
        <f>IF('1. Artikeldata Grund'!$E134="","",'1. Artikeldata Grund'!$E134)</f>
        <v/>
      </c>
      <c r="E135" s="526" t="str">
        <f>IF('1. Artikeldata Grund'!D134="","",'1. Artikeldata Grund'!D134)</f>
        <v/>
      </c>
      <c r="F135" s="528" t="str">
        <f>'2. Artikeldata Utökad'!H134</f>
        <v xml:space="preserve">  Välj…</v>
      </c>
      <c r="G135" s="527" t="str" cm="1">
        <f t="array" ref="G135">_xlfn.IFS('2. Artikeldata Utökad'!J134="2  KRAV","KRAV",'2. Artikeldata Utökad'!J134="3  Astma- och Allergiförbundet","Astmaochallergiforbundet",'2. Artikeldata Utökad'!J134="4  Svanen","Svanen",'2. Artikeldata Utökad'!J134="5  GOTS","GOTS",'2. Artikeldata Utökad'!J134="6  Ekologiskt Jordbruk EU Ekologisk","Ekologisktjordbruk",'2. Artikeldata Utökad'!J134="7  ECO CERT Cosmos Organic","Ecocertcosmosorganic",'2. Artikeldata Utökad'!J134="8  Bra miljöval","Bramiljoval",'2. Artikeldata Utökad'!J134="9  Fairtrade","fairtrade",'2. Artikeldata Utökad'!J134="10 Natrue Organic","Natrueorganic",'2. Artikeldata Utökad'!J134="11 UTZ Certified","UTZ",'2. Artikeldata Utökad'!J134="15 Asthma Allergy Nordic","Asthmaallergynordic",'2. Artikeldata Utökad'!J134="16 FSC","FSC",'2. Artikeldata Utökad'!J134="17 Välvald (endast vid OTC)","choosewithheart",'2. Artikeldata Utökad'!J134="18 Rainforest Alliance","Rainforestalliance",'2. Artikeldata Utökad'!J134="19 Vegan Society","Vegansociety",'2. Artikeldata Utökad'!J134="20 Certified Vegan","Certifiedvegan",'2. Artikeldata Utökad'!J134="21 I'm Vegan","Imvegan",'2. Artikeldata Utökad'!J134="22 EU Ecolabel","EUEcolabel",'2. Artikeldata Utökad'!J134="23 Soil Association Cosmos Organic","Soilassociation",'2. Artikeldata Utökad'!J134="  Välj…","",'2. Artikeldata Utökad'!J134="0  Ingen symbol","",'2. Artikeldata Utökad'!J134="24 Cosmetique Bio Cosmos Organic","Cosmetiquebio",'2. Artikeldata Utökad'!J134="25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H135" s="527" t="str" cm="1">
        <f t="array" ref="H135">_xlfn.IFS('2. Artikeldata Utökad'!K134="2  KRAV","KRAV",'2. Artikeldata Utökad'!K134="3  Astma- och Allergiförbundet","Astmaochallergiforbundet",'2. Artikeldata Utökad'!K134="4  Svanen","Svanen",'2. Artikeldata Utökad'!K134="5  GOTS","GOTS",'2. Artikeldata Utökad'!K134="6  Ekologiskt Jordbruk EU Ekologisk","Ekologisktjordbruk",'2. Artikeldata Utökad'!K134="7  ECO CERT Cosmos Organic","Ecocertcosmosorganic",'2. Artikeldata Utökad'!K134="8  Bra miljöval","Bramiljoval",'2. Artikeldata Utökad'!K134="9  Fairtrade","fairtrade",'2. Artikeldata Utökad'!K134="10 Natrue Organic","Natrueorganic",'2. Artikeldata Utökad'!K134="11 UTZ Certified","UTZ",'2. Artikeldata Utökad'!K134="15 Asthma Allergy Nordic","Asthmaallergynordic",'2. Artikeldata Utökad'!K134="16 FSC","FSC",'2. Artikeldata Utökad'!K134="17 Välvald (endast vid OTC)","choosewithheart",'2. Artikeldata Utökad'!K134="18 Rainforest Alliance","Rainforestalliance",'2. Artikeldata Utökad'!K134="19 Vegan Society","Vegansociety",'2. Artikeldata Utökad'!K134="20 Certified Vegan","Certifiedvegan",'2. Artikeldata Utökad'!K134="21 I'm Vegan","Imvegan",'2. Artikeldata Utökad'!K134="22 EU Ecolabel","EUEcolabel",'2. Artikeldata Utökad'!K134="23 Soil Association Cosmos Organic","Soilassociation",'2. Artikeldata Utökad'!K134="  Välj…","",'2. Artikeldata Utökad'!K134="0  Ingen symbol","",'2. Artikeldata Utökad'!K134="24 Cosmetique Bio Cosmos Organic","Cosmetiquebio",'2. Artikeldata Utökad'!K134="25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I135" s="527" t="str" cm="1">
        <f t="array" ref="I135">_xlfn.IFS('2. Artikeldata Utökad'!L134="2  KRAV","KRAV",'2. Artikeldata Utökad'!L134="3  Astma- och Allergiförbundet","Astmaochallergiforbundet",'2. Artikeldata Utökad'!L134="4  Svanen","Svanen",'2. Artikeldata Utökad'!L134="5  GOTS","GOTS",'2. Artikeldata Utökad'!L134="6  Ekologiskt Jordbruk EU Ekologisk","Ekologisktjordbruk",'2. Artikeldata Utökad'!L134="7  ECO CERT Cosmos Organic","Ecocertcosmosorganic",'2. Artikeldata Utökad'!L134="8  Bra miljöval","Bramiljoval",'2. Artikeldata Utökad'!L134="9  Fairtrade","fairtrade",'2. Artikeldata Utökad'!L134="10 Natrue Organic","Natrueorganic",'2. Artikeldata Utökad'!L134="11 UTZ Certified","UTZ",'2. Artikeldata Utökad'!L134="15 Asthma Allergy Nordic","Asthmaallergynordic",'2. Artikeldata Utökad'!L134="16 FSC","FSC",'2. Artikeldata Utökad'!L134="17 Välvald (endast vid OTC)","choosewithheart",'2. Artikeldata Utökad'!L134="18 Rainforest Alliance","Rainforestalliance",'2. Artikeldata Utökad'!L134="19 Vegan Society","Vegansociety",'2. Artikeldata Utökad'!L134="20 Certified Vegan","Certifiedvegan",'2. Artikeldata Utökad'!L134="21 I'm Vegan","Imvegan",'2. Artikeldata Utökad'!L134="22 EU Ecolabel","EUEcolabel",'2. Artikeldata Utökad'!L134="23 Soil Association Cosmos Organic","Soilassociation",'2. Artikeldata Utökad'!L134="  Välj…","",'2. Artikeldata Utökad'!L134="0  Ingen symbol","",'2. Artikeldata Utökad'!L134="24 Cosmetique Bio Cosmos Organic","Cosmetiquebio",'2. Artikeldata Utökad'!L134="25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J135" s="527" t="str" cm="1">
        <f t="array" ref="J135">IFERROR(SUBSTITUTE(_xlfn.ARRAYTOTEXT(_xlfn._xlws.FILTER(G135:I135,G135:I135&lt;&gt;""))," ",""),"")</f>
        <v/>
      </c>
      <c r="K135" s="527" t="str">
        <f>IF('2. Artikeldata Utökad'!M134="Ja","Nordisk","")</f>
        <v/>
      </c>
      <c r="L135" s="527" t="str">
        <f>IF('2. Artikeldata Utökad'!N134="Ja","Miljoforpackad","")</f>
        <v/>
      </c>
      <c r="M135" s="527" t="str">
        <f t="shared" ref="M135:M198" si="13">IF(OR(G135="Ecocertcosmosorganic",G135="Natrueorganic",G135="GOTS",G135="Ekologisktjordbruk",G135="KRAV",G135="Soilassociation",G135="Cosmetiquebio",H135="Ecocertcosmosorganic",H135="Natrueorganic",H135="GOTS",H135="Ekologisktjordbruk",H135="KRAV",H135="Soilassociation",H135="Cosmetiquebio",I135="Ecocertcosmosorganic",I135="Natrueorganic",I135="GOTS",I135="Ekologisktjordbruk",I135="KRAV",I135="Soilassociation",I135="Cosmetiquebio"),"Ekologisk","")</f>
        <v/>
      </c>
      <c r="N135" s="527" t="str">
        <f t="shared" si="12"/>
        <v/>
      </c>
      <c r="O135" s="527" t="str">
        <f t="shared" ref="O135:O198" si="14">IF(OR(G135="fairtrade",G135="UTZ",G135="Rainforestalliance",G135="Fairforlife",H135="fairtrade",H135="UTZ",H135="Rainforestalliance",H135="Fairforlife",I135="fairtrade",I135="UTZ",I135="Rainforestalliance",I135="Fairforlife"),"Rattvisemarkt","")</f>
        <v/>
      </c>
      <c r="P135" s="527" t="str">
        <f t="shared" ref="P135:P198" si="15">IF(OR(G135="Asthmaallergynordic",G135="Astmaochallergiforbundet",H135="Asthmaallergynordic",H135="Astmaochallergiforbundet",I135="Asthmaallergynordic",I135="Astmaochallergiforbundet"),"Extramildformula","")</f>
        <v/>
      </c>
      <c r="Q135" s="527" t="str">
        <f t="shared" ref="Q135:Q198" si="16">IF(OR(G135="Svanen",G135="Bramiljoval",G135="EUEcolabel",H135="Svanen",H135="Bramiljoval",H135="EUEcolabel",I135="Svanen",I135="Bramiljoval",I135="EUEcolabel"),"Miljomarkt","")</f>
        <v/>
      </c>
      <c r="R135" s="527" t="str" cm="1">
        <f t="array" ref="R135">IFERROR(SUBSTITUTE(_xlfn.ARRAYTOTEXT(_xlfn._xlws.FILTER(K135:Q135,K135:Q135&lt;&gt;""))," ",""),"")</f>
        <v/>
      </c>
      <c r="S135" s="371"/>
      <c r="T135" s="83"/>
      <c r="U135" s="371" t="s">
        <v>35</v>
      </c>
      <c r="V135" s="372"/>
      <c r="W135" s="372"/>
      <c r="X135" s="372"/>
      <c r="Y135" s="372"/>
      <c r="Z135" s="372"/>
      <c r="AA135" s="372"/>
      <c r="AB135" s="372"/>
      <c r="AC135" s="372"/>
      <c r="AD135" s="372"/>
      <c r="AE135" s="372"/>
      <c r="AF135" s="372"/>
      <c r="AG135" s="372"/>
      <c r="AH135" s="371"/>
      <c r="AI135" s="372"/>
      <c r="AJ135" s="372"/>
      <c r="AK135" s="372" t="s">
        <v>36</v>
      </c>
      <c r="AL135" s="372"/>
      <c r="AM135" s="372"/>
      <c r="AN135" s="372"/>
      <c r="AO135" s="372"/>
      <c r="AP135" s="372"/>
      <c r="AQ135" s="641"/>
      <c r="AR135" s="399" t="s">
        <v>220</v>
      </c>
      <c r="AS135" s="84" t="s">
        <v>36</v>
      </c>
      <c r="AT135" s="84" t="s">
        <v>36</v>
      </c>
      <c r="AU135" s="647"/>
      <c r="AV135" s="646"/>
      <c r="AW135" s="84"/>
      <c r="AX135" s="84"/>
      <c r="AY135" s="84"/>
      <c r="AZ135" s="84"/>
      <c r="BA135" s="84"/>
      <c r="BB135" s="630"/>
      <c r="BC135" s="400" t="s">
        <v>220</v>
      </c>
      <c r="BD135" s="84" t="s">
        <v>36</v>
      </c>
    </row>
    <row r="136" spans="1:56" x14ac:dyDescent="0.25">
      <c r="A136" s="102">
        <v>131</v>
      </c>
      <c r="B136" s="524">
        <f>'APH KIC KIA PC'!D135</f>
        <v>0</v>
      </c>
      <c r="C136" s="524" t="str">
        <f>'APH KIC KIA PC'!I135</f>
        <v>Välj…</v>
      </c>
      <c r="D136" s="525" t="str">
        <f>IF('1. Artikeldata Grund'!$E135="","",'1. Artikeldata Grund'!$E135)</f>
        <v/>
      </c>
      <c r="E136" s="526" t="str">
        <f>IF('1. Artikeldata Grund'!D135="","",'1. Artikeldata Grund'!D135)</f>
        <v/>
      </c>
      <c r="F136" s="528" t="str">
        <f>'2. Artikeldata Utökad'!H135</f>
        <v xml:space="preserve">  Välj…</v>
      </c>
      <c r="G136" s="527" t="str" cm="1">
        <f t="array" ref="G136">_xlfn.IFS('2. Artikeldata Utökad'!J135="2  KRAV","KRAV",'2. Artikeldata Utökad'!J135="3  Astma- och Allergiförbundet","Astmaochallergiforbundet",'2. Artikeldata Utökad'!J135="4  Svanen","Svanen",'2. Artikeldata Utökad'!J135="5  GOTS","GOTS",'2. Artikeldata Utökad'!J135="6  Ekologiskt Jordbruk EU Ekologisk","Ekologisktjordbruk",'2. Artikeldata Utökad'!J135="7  ECO CERT Cosmos Organic","Ecocertcosmosorganic",'2. Artikeldata Utökad'!J135="8  Bra miljöval","Bramiljoval",'2. Artikeldata Utökad'!J135="9  Fairtrade","fairtrade",'2. Artikeldata Utökad'!J135="10 Natrue Organic","Natrueorganic",'2. Artikeldata Utökad'!J135="11 UTZ Certified","UTZ",'2. Artikeldata Utökad'!J135="15 Asthma Allergy Nordic","Asthmaallergynordic",'2. Artikeldata Utökad'!J135="16 FSC","FSC",'2. Artikeldata Utökad'!J135="17 Välvald (endast vid OTC)","choosewithheart",'2. Artikeldata Utökad'!J135="18 Rainforest Alliance","Rainforestalliance",'2. Artikeldata Utökad'!J135="19 Vegan Society","Vegansociety",'2. Artikeldata Utökad'!J135="20 Certified Vegan","Certifiedvegan",'2. Artikeldata Utökad'!J135="21 I'm Vegan","Imvegan",'2. Artikeldata Utökad'!J135="22 EU Ecolabel","EUEcolabel",'2. Artikeldata Utökad'!J135="23 Soil Association Cosmos Organic","Soilassociation",'2. Artikeldata Utökad'!J135="  Välj…","",'2. Artikeldata Utökad'!J135="0  Ingen symbol","",'2. Artikeldata Utökad'!J135="24 Cosmetique Bio Cosmos Organic","Cosmetiquebio",'2. Artikeldata Utökad'!J135="25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H136" s="527" t="str" cm="1">
        <f t="array" ref="H136">_xlfn.IFS('2. Artikeldata Utökad'!K135="2  KRAV","KRAV",'2. Artikeldata Utökad'!K135="3  Astma- och Allergiförbundet","Astmaochallergiforbundet",'2. Artikeldata Utökad'!K135="4  Svanen","Svanen",'2. Artikeldata Utökad'!K135="5  GOTS","GOTS",'2. Artikeldata Utökad'!K135="6  Ekologiskt Jordbruk EU Ekologisk","Ekologisktjordbruk",'2. Artikeldata Utökad'!K135="7  ECO CERT Cosmos Organic","Ecocertcosmosorganic",'2. Artikeldata Utökad'!K135="8  Bra miljöval","Bramiljoval",'2. Artikeldata Utökad'!K135="9  Fairtrade","fairtrade",'2. Artikeldata Utökad'!K135="10 Natrue Organic","Natrueorganic",'2. Artikeldata Utökad'!K135="11 UTZ Certified","UTZ",'2. Artikeldata Utökad'!K135="15 Asthma Allergy Nordic","Asthmaallergynordic",'2. Artikeldata Utökad'!K135="16 FSC","FSC",'2. Artikeldata Utökad'!K135="17 Välvald (endast vid OTC)","choosewithheart",'2. Artikeldata Utökad'!K135="18 Rainforest Alliance","Rainforestalliance",'2. Artikeldata Utökad'!K135="19 Vegan Society","Vegansociety",'2. Artikeldata Utökad'!K135="20 Certified Vegan","Certifiedvegan",'2. Artikeldata Utökad'!K135="21 I'm Vegan","Imvegan",'2. Artikeldata Utökad'!K135="22 EU Ecolabel","EUEcolabel",'2. Artikeldata Utökad'!K135="23 Soil Association Cosmos Organic","Soilassociation",'2. Artikeldata Utökad'!K135="  Välj…","",'2. Artikeldata Utökad'!K135="0  Ingen symbol","",'2. Artikeldata Utökad'!K135="24 Cosmetique Bio Cosmos Organic","Cosmetiquebio",'2. Artikeldata Utökad'!K135="25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I136" s="527" t="str" cm="1">
        <f t="array" ref="I136">_xlfn.IFS('2. Artikeldata Utökad'!L135="2  KRAV","KRAV",'2. Artikeldata Utökad'!L135="3  Astma- och Allergiförbundet","Astmaochallergiforbundet",'2. Artikeldata Utökad'!L135="4  Svanen","Svanen",'2. Artikeldata Utökad'!L135="5  GOTS","GOTS",'2. Artikeldata Utökad'!L135="6  Ekologiskt Jordbruk EU Ekologisk","Ekologisktjordbruk",'2. Artikeldata Utökad'!L135="7  ECO CERT Cosmos Organic","Ecocertcosmosorganic",'2. Artikeldata Utökad'!L135="8  Bra miljöval","Bramiljoval",'2. Artikeldata Utökad'!L135="9  Fairtrade","fairtrade",'2. Artikeldata Utökad'!L135="10 Natrue Organic","Natrueorganic",'2. Artikeldata Utökad'!L135="11 UTZ Certified","UTZ",'2. Artikeldata Utökad'!L135="15 Asthma Allergy Nordic","Asthmaallergynordic",'2. Artikeldata Utökad'!L135="16 FSC","FSC",'2. Artikeldata Utökad'!L135="17 Välvald (endast vid OTC)","choosewithheart",'2. Artikeldata Utökad'!L135="18 Rainforest Alliance","Rainforestalliance",'2. Artikeldata Utökad'!L135="19 Vegan Society","Vegansociety",'2. Artikeldata Utökad'!L135="20 Certified Vegan","Certifiedvegan",'2. Artikeldata Utökad'!L135="21 I'm Vegan","Imvegan",'2. Artikeldata Utökad'!L135="22 EU Ecolabel","EUEcolabel",'2. Artikeldata Utökad'!L135="23 Soil Association Cosmos Organic","Soilassociation",'2. Artikeldata Utökad'!L135="  Välj…","",'2. Artikeldata Utökad'!L135="0  Ingen symbol","",'2. Artikeldata Utökad'!L135="24 Cosmetique Bio Cosmos Organic","Cosmetiquebio",'2. Artikeldata Utökad'!L135="25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J136" s="527" t="str" cm="1">
        <f t="array" ref="J136">IFERROR(SUBSTITUTE(_xlfn.ARRAYTOTEXT(_xlfn._xlws.FILTER(G136:I136,G136:I136&lt;&gt;""))," ",""),"")</f>
        <v/>
      </c>
      <c r="K136" s="527" t="str">
        <f>IF('2. Artikeldata Utökad'!M135="Ja","Nordisk","")</f>
        <v/>
      </c>
      <c r="L136" s="527" t="str">
        <f>IF('2. Artikeldata Utökad'!N135="Ja","Miljoforpackad","")</f>
        <v/>
      </c>
      <c r="M136" s="527" t="str">
        <f t="shared" si="13"/>
        <v/>
      </c>
      <c r="N136" s="527" t="str">
        <f t="shared" si="12"/>
        <v/>
      </c>
      <c r="O136" s="527" t="str">
        <f t="shared" si="14"/>
        <v/>
      </c>
      <c r="P136" s="527" t="str">
        <f t="shared" si="15"/>
        <v/>
      </c>
      <c r="Q136" s="527" t="str">
        <f t="shared" si="16"/>
        <v/>
      </c>
      <c r="R136" s="527" t="str" cm="1">
        <f t="array" ref="R136">IFERROR(SUBSTITUTE(_xlfn.ARRAYTOTEXT(_xlfn._xlws.FILTER(K136:Q136,K136:Q136&lt;&gt;""))," ",""),"")</f>
        <v/>
      </c>
      <c r="S136" s="371"/>
      <c r="T136" s="83"/>
      <c r="U136" s="371" t="s">
        <v>35</v>
      </c>
      <c r="V136" s="372"/>
      <c r="W136" s="372"/>
      <c r="X136" s="372"/>
      <c r="Y136" s="372"/>
      <c r="Z136" s="372"/>
      <c r="AA136" s="372"/>
      <c r="AB136" s="372"/>
      <c r="AC136" s="372"/>
      <c r="AD136" s="372"/>
      <c r="AE136" s="372"/>
      <c r="AF136" s="372"/>
      <c r="AG136" s="372"/>
      <c r="AH136" s="371"/>
      <c r="AI136" s="372"/>
      <c r="AJ136" s="372"/>
      <c r="AK136" s="372" t="s">
        <v>36</v>
      </c>
      <c r="AL136" s="372"/>
      <c r="AM136" s="372"/>
      <c r="AN136" s="372"/>
      <c r="AO136" s="372"/>
      <c r="AP136" s="372"/>
      <c r="AQ136" s="641"/>
      <c r="AR136" s="399" t="s">
        <v>220</v>
      </c>
      <c r="AS136" s="84" t="s">
        <v>36</v>
      </c>
      <c r="AT136" s="84" t="s">
        <v>36</v>
      </c>
      <c r="AU136" s="647"/>
      <c r="AV136" s="646"/>
      <c r="AW136" s="84"/>
      <c r="AX136" s="84"/>
      <c r="AY136" s="84"/>
      <c r="AZ136" s="84"/>
      <c r="BA136" s="84"/>
      <c r="BB136" s="630"/>
      <c r="BC136" s="400" t="s">
        <v>220</v>
      </c>
      <c r="BD136" s="84" t="s">
        <v>36</v>
      </c>
    </row>
    <row r="137" spans="1:56" x14ac:dyDescent="0.25">
      <c r="A137" s="102">
        <v>132</v>
      </c>
      <c r="B137" s="524">
        <f>'APH KIC KIA PC'!D136</f>
        <v>0</v>
      </c>
      <c r="C137" s="524" t="str">
        <f>'APH KIC KIA PC'!I136</f>
        <v>Välj…</v>
      </c>
      <c r="D137" s="525" t="str">
        <f>IF('1. Artikeldata Grund'!$E136="","",'1. Artikeldata Grund'!$E136)</f>
        <v/>
      </c>
      <c r="E137" s="526" t="str">
        <f>IF('1. Artikeldata Grund'!D136="","",'1. Artikeldata Grund'!D136)</f>
        <v/>
      </c>
      <c r="F137" s="528" t="str">
        <f>'2. Artikeldata Utökad'!H136</f>
        <v xml:space="preserve">  Välj…</v>
      </c>
      <c r="G137" s="527" t="str" cm="1">
        <f t="array" ref="G137">_xlfn.IFS('2. Artikeldata Utökad'!J136="2  KRAV","KRAV",'2. Artikeldata Utökad'!J136="3  Astma- och Allergiförbundet","Astmaochallergiforbundet",'2. Artikeldata Utökad'!J136="4  Svanen","Svanen",'2. Artikeldata Utökad'!J136="5  GOTS","GOTS",'2. Artikeldata Utökad'!J136="6  Ekologiskt Jordbruk EU Ekologisk","Ekologisktjordbruk",'2. Artikeldata Utökad'!J136="7  ECO CERT Cosmos Organic","Ecocertcosmosorganic",'2. Artikeldata Utökad'!J136="8  Bra miljöval","Bramiljoval",'2. Artikeldata Utökad'!J136="9  Fairtrade","fairtrade",'2. Artikeldata Utökad'!J136="10 Natrue Organic","Natrueorganic",'2. Artikeldata Utökad'!J136="11 UTZ Certified","UTZ",'2. Artikeldata Utökad'!J136="15 Asthma Allergy Nordic","Asthmaallergynordic",'2. Artikeldata Utökad'!J136="16 FSC","FSC",'2. Artikeldata Utökad'!J136="17 Välvald (endast vid OTC)","choosewithheart",'2. Artikeldata Utökad'!J136="18 Rainforest Alliance","Rainforestalliance",'2. Artikeldata Utökad'!J136="19 Vegan Society","Vegansociety",'2. Artikeldata Utökad'!J136="20 Certified Vegan","Certifiedvegan",'2. Artikeldata Utökad'!J136="21 I'm Vegan","Imvegan",'2. Artikeldata Utökad'!J136="22 EU Ecolabel","EUEcolabel",'2. Artikeldata Utökad'!J136="23 Soil Association Cosmos Organic","Soilassociation",'2. Artikeldata Utökad'!J136="  Välj…","",'2. Artikeldata Utökad'!J136="0  Ingen symbol","",'2. Artikeldata Utökad'!J136="24 Cosmetique Bio Cosmos Organic","Cosmetiquebio",'2. Artikeldata Utökad'!J136="25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H137" s="527" t="str" cm="1">
        <f t="array" ref="H137">_xlfn.IFS('2. Artikeldata Utökad'!K136="2  KRAV","KRAV",'2. Artikeldata Utökad'!K136="3  Astma- och Allergiförbundet","Astmaochallergiforbundet",'2. Artikeldata Utökad'!K136="4  Svanen","Svanen",'2. Artikeldata Utökad'!K136="5  GOTS","GOTS",'2. Artikeldata Utökad'!K136="6  Ekologiskt Jordbruk EU Ekologisk","Ekologisktjordbruk",'2. Artikeldata Utökad'!K136="7  ECO CERT Cosmos Organic","Ecocertcosmosorganic",'2. Artikeldata Utökad'!K136="8  Bra miljöval","Bramiljoval",'2. Artikeldata Utökad'!K136="9  Fairtrade","fairtrade",'2. Artikeldata Utökad'!K136="10 Natrue Organic","Natrueorganic",'2. Artikeldata Utökad'!K136="11 UTZ Certified","UTZ",'2. Artikeldata Utökad'!K136="15 Asthma Allergy Nordic","Asthmaallergynordic",'2. Artikeldata Utökad'!K136="16 FSC","FSC",'2. Artikeldata Utökad'!K136="17 Välvald (endast vid OTC)","choosewithheart",'2. Artikeldata Utökad'!K136="18 Rainforest Alliance","Rainforestalliance",'2. Artikeldata Utökad'!K136="19 Vegan Society","Vegansociety",'2. Artikeldata Utökad'!K136="20 Certified Vegan","Certifiedvegan",'2. Artikeldata Utökad'!K136="21 I'm Vegan","Imvegan",'2. Artikeldata Utökad'!K136="22 EU Ecolabel","EUEcolabel",'2. Artikeldata Utökad'!K136="23 Soil Association Cosmos Organic","Soilassociation",'2. Artikeldata Utökad'!K136="  Välj…","",'2. Artikeldata Utökad'!K136="0  Ingen symbol","",'2. Artikeldata Utökad'!K136="24 Cosmetique Bio Cosmos Organic","Cosmetiquebio",'2. Artikeldata Utökad'!K136="25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I137" s="527" t="str" cm="1">
        <f t="array" ref="I137">_xlfn.IFS('2. Artikeldata Utökad'!L136="2  KRAV","KRAV",'2. Artikeldata Utökad'!L136="3  Astma- och Allergiförbundet","Astmaochallergiforbundet",'2. Artikeldata Utökad'!L136="4  Svanen","Svanen",'2. Artikeldata Utökad'!L136="5  GOTS","GOTS",'2. Artikeldata Utökad'!L136="6  Ekologiskt Jordbruk EU Ekologisk","Ekologisktjordbruk",'2. Artikeldata Utökad'!L136="7  ECO CERT Cosmos Organic","Ecocertcosmosorganic",'2. Artikeldata Utökad'!L136="8  Bra miljöval","Bramiljoval",'2. Artikeldata Utökad'!L136="9  Fairtrade","fairtrade",'2. Artikeldata Utökad'!L136="10 Natrue Organic","Natrueorganic",'2. Artikeldata Utökad'!L136="11 UTZ Certified","UTZ",'2. Artikeldata Utökad'!L136="15 Asthma Allergy Nordic","Asthmaallergynordic",'2. Artikeldata Utökad'!L136="16 FSC","FSC",'2. Artikeldata Utökad'!L136="17 Välvald (endast vid OTC)","choosewithheart",'2. Artikeldata Utökad'!L136="18 Rainforest Alliance","Rainforestalliance",'2. Artikeldata Utökad'!L136="19 Vegan Society","Vegansociety",'2. Artikeldata Utökad'!L136="20 Certified Vegan","Certifiedvegan",'2. Artikeldata Utökad'!L136="21 I'm Vegan","Imvegan",'2. Artikeldata Utökad'!L136="22 EU Ecolabel","EUEcolabel",'2. Artikeldata Utökad'!L136="23 Soil Association Cosmos Organic","Soilassociation",'2. Artikeldata Utökad'!L136="  Välj…","",'2. Artikeldata Utökad'!L136="0  Ingen symbol","",'2. Artikeldata Utökad'!L136="24 Cosmetique Bio Cosmos Organic","Cosmetiquebio",'2. Artikeldata Utökad'!L136="25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J137" s="527" t="str" cm="1">
        <f t="array" ref="J137">IFERROR(SUBSTITUTE(_xlfn.ARRAYTOTEXT(_xlfn._xlws.FILTER(G137:I137,G137:I137&lt;&gt;""))," ",""),"")</f>
        <v/>
      </c>
      <c r="K137" s="527" t="str">
        <f>IF('2. Artikeldata Utökad'!M136="Ja","Nordisk","")</f>
        <v/>
      </c>
      <c r="L137" s="527" t="str">
        <f>IF('2. Artikeldata Utökad'!N136="Ja","Miljoforpackad","")</f>
        <v/>
      </c>
      <c r="M137" s="527" t="str">
        <f t="shared" si="13"/>
        <v/>
      </c>
      <c r="N137" s="527" t="str">
        <f t="shared" si="12"/>
        <v/>
      </c>
      <c r="O137" s="527" t="str">
        <f t="shared" si="14"/>
        <v/>
      </c>
      <c r="P137" s="527" t="str">
        <f t="shared" si="15"/>
        <v/>
      </c>
      <c r="Q137" s="527" t="str">
        <f t="shared" si="16"/>
        <v/>
      </c>
      <c r="R137" s="527" t="str" cm="1">
        <f t="array" ref="R137">IFERROR(SUBSTITUTE(_xlfn.ARRAYTOTEXT(_xlfn._xlws.FILTER(K137:Q137,K137:Q137&lt;&gt;""))," ",""),"")</f>
        <v/>
      </c>
      <c r="S137" s="371"/>
      <c r="T137" s="83"/>
      <c r="U137" s="371" t="s">
        <v>35</v>
      </c>
      <c r="V137" s="372"/>
      <c r="W137" s="372"/>
      <c r="X137" s="372"/>
      <c r="Y137" s="372"/>
      <c r="Z137" s="372"/>
      <c r="AA137" s="372"/>
      <c r="AB137" s="372"/>
      <c r="AC137" s="372"/>
      <c r="AD137" s="372"/>
      <c r="AE137" s="372"/>
      <c r="AF137" s="372"/>
      <c r="AG137" s="372"/>
      <c r="AH137" s="371"/>
      <c r="AI137" s="372"/>
      <c r="AJ137" s="372"/>
      <c r="AK137" s="372" t="s">
        <v>36</v>
      </c>
      <c r="AL137" s="372"/>
      <c r="AM137" s="372"/>
      <c r="AN137" s="372"/>
      <c r="AO137" s="372"/>
      <c r="AP137" s="372"/>
      <c r="AQ137" s="641"/>
      <c r="AR137" s="399" t="s">
        <v>220</v>
      </c>
      <c r="AS137" s="84" t="s">
        <v>36</v>
      </c>
      <c r="AT137" s="84" t="s">
        <v>36</v>
      </c>
      <c r="AU137" s="647"/>
      <c r="AV137" s="646"/>
      <c r="AW137" s="84"/>
      <c r="AX137" s="84"/>
      <c r="AY137" s="84"/>
      <c r="AZ137" s="84"/>
      <c r="BA137" s="84"/>
      <c r="BB137" s="630"/>
      <c r="BC137" s="400" t="s">
        <v>220</v>
      </c>
      <c r="BD137" s="84" t="s">
        <v>36</v>
      </c>
    </row>
    <row r="138" spans="1:56" x14ac:dyDescent="0.25">
      <c r="A138" s="102">
        <v>133</v>
      </c>
      <c r="B138" s="524">
        <f>'APH KIC KIA PC'!D137</f>
        <v>0</v>
      </c>
      <c r="C138" s="524" t="str">
        <f>'APH KIC KIA PC'!I137</f>
        <v>Välj…</v>
      </c>
      <c r="D138" s="525" t="str">
        <f>IF('1. Artikeldata Grund'!$E137="","",'1. Artikeldata Grund'!$E137)</f>
        <v/>
      </c>
      <c r="E138" s="526" t="str">
        <f>IF('1. Artikeldata Grund'!D137="","",'1. Artikeldata Grund'!D137)</f>
        <v/>
      </c>
      <c r="F138" s="528" t="str">
        <f>'2. Artikeldata Utökad'!H137</f>
        <v xml:space="preserve">  Välj…</v>
      </c>
      <c r="G138" s="527" t="str" cm="1">
        <f t="array" ref="G138">_xlfn.IFS('2. Artikeldata Utökad'!J137="2  KRAV","KRAV",'2. Artikeldata Utökad'!J137="3  Astma- och Allergiförbundet","Astmaochallergiforbundet",'2. Artikeldata Utökad'!J137="4  Svanen","Svanen",'2. Artikeldata Utökad'!J137="5  GOTS","GOTS",'2. Artikeldata Utökad'!J137="6  Ekologiskt Jordbruk EU Ekologisk","Ekologisktjordbruk",'2. Artikeldata Utökad'!J137="7  ECO CERT Cosmos Organic","Ecocertcosmosorganic",'2. Artikeldata Utökad'!J137="8  Bra miljöval","Bramiljoval",'2. Artikeldata Utökad'!J137="9  Fairtrade","fairtrade",'2. Artikeldata Utökad'!J137="10 Natrue Organic","Natrueorganic",'2. Artikeldata Utökad'!J137="11 UTZ Certified","UTZ",'2. Artikeldata Utökad'!J137="15 Asthma Allergy Nordic","Asthmaallergynordic",'2. Artikeldata Utökad'!J137="16 FSC","FSC",'2. Artikeldata Utökad'!J137="17 Välvald (endast vid OTC)","choosewithheart",'2. Artikeldata Utökad'!J137="18 Rainforest Alliance","Rainforestalliance",'2. Artikeldata Utökad'!J137="19 Vegan Society","Vegansociety",'2. Artikeldata Utökad'!J137="20 Certified Vegan","Certifiedvegan",'2. Artikeldata Utökad'!J137="21 I'm Vegan","Imvegan",'2. Artikeldata Utökad'!J137="22 EU Ecolabel","EUEcolabel",'2. Artikeldata Utökad'!J137="23 Soil Association Cosmos Organic","Soilassociation",'2. Artikeldata Utökad'!J137="  Välj…","",'2. Artikeldata Utökad'!J137="0  Ingen symbol","",'2. Artikeldata Utökad'!J137="24 Cosmetique Bio Cosmos Organic","Cosmetiquebio",'2. Artikeldata Utökad'!J137="25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H138" s="527" t="str" cm="1">
        <f t="array" ref="H138">_xlfn.IFS('2. Artikeldata Utökad'!K137="2  KRAV","KRAV",'2. Artikeldata Utökad'!K137="3  Astma- och Allergiförbundet","Astmaochallergiforbundet",'2. Artikeldata Utökad'!K137="4  Svanen","Svanen",'2. Artikeldata Utökad'!K137="5  GOTS","GOTS",'2. Artikeldata Utökad'!K137="6  Ekologiskt Jordbruk EU Ekologisk","Ekologisktjordbruk",'2. Artikeldata Utökad'!K137="7  ECO CERT Cosmos Organic","Ecocertcosmosorganic",'2. Artikeldata Utökad'!K137="8  Bra miljöval","Bramiljoval",'2. Artikeldata Utökad'!K137="9  Fairtrade","fairtrade",'2. Artikeldata Utökad'!K137="10 Natrue Organic","Natrueorganic",'2. Artikeldata Utökad'!K137="11 UTZ Certified","UTZ",'2. Artikeldata Utökad'!K137="15 Asthma Allergy Nordic","Asthmaallergynordic",'2. Artikeldata Utökad'!K137="16 FSC","FSC",'2. Artikeldata Utökad'!K137="17 Välvald (endast vid OTC)","choosewithheart",'2. Artikeldata Utökad'!K137="18 Rainforest Alliance","Rainforestalliance",'2. Artikeldata Utökad'!K137="19 Vegan Society","Vegansociety",'2. Artikeldata Utökad'!K137="20 Certified Vegan","Certifiedvegan",'2. Artikeldata Utökad'!K137="21 I'm Vegan","Imvegan",'2. Artikeldata Utökad'!K137="22 EU Ecolabel","EUEcolabel",'2. Artikeldata Utökad'!K137="23 Soil Association Cosmos Organic","Soilassociation",'2. Artikeldata Utökad'!K137="  Välj…","",'2. Artikeldata Utökad'!K137="0  Ingen symbol","",'2. Artikeldata Utökad'!K137="24 Cosmetique Bio Cosmos Organic","Cosmetiquebio",'2. Artikeldata Utökad'!K137="25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I138" s="527" t="str" cm="1">
        <f t="array" ref="I138">_xlfn.IFS('2. Artikeldata Utökad'!L137="2  KRAV","KRAV",'2. Artikeldata Utökad'!L137="3  Astma- och Allergiförbundet","Astmaochallergiforbundet",'2. Artikeldata Utökad'!L137="4  Svanen","Svanen",'2. Artikeldata Utökad'!L137="5  GOTS","GOTS",'2. Artikeldata Utökad'!L137="6  Ekologiskt Jordbruk EU Ekologisk","Ekologisktjordbruk",'2. Artikeldata Utökad'!L137="7  ECO CERT Cosmos Organic","Ecocertcosmosorganic",'2. Artikeldata Utökad'!L137="8  Bra miljöval","Bramiljoval",'2. Artikeldata Utökad'!L137="9  Fairtrade","fairtrade",'2. Artikeldata Utökad'!L137="10 Natrue Organic","Natrueorganic",'2. Artikeldata Utökad'!L137="11 UTZ Certified","UTZ",'2. Artikeldata Utökad'!L137="15 Asthma Allergy Nordic","Asthmaallergynordic",'2. Artikeldata Utökad'!L137="16 FSC","FSC",'2. Artikeldata Utökad'!L137="17 Välvald (endast vid OTC)","choosewithheart",'2. Artikeldata Utökad'!L137="18 Rainforest Alliance","Rainforestalliance",'2. Artikeldata Utökad'!L137="19 Vegan Society","Vegansociety",'2. Artikeldata Utökad'!L137="20 Certified Vegan","Certifiedvegan",'2. Artikeldata Utökad'!L137="21 I'm Vegan","Imvegan",'2. Artikeldata Utökad'!L137="22 EU Ecolabel","EUEcolabel",'2. Artikeldata Utökad'!L137="23 Soil Association Cosmos Organic","Soilassociation",'2. Artikeldata Utökad'!L137="  Välj…","",'2. Artikeldata Utökad'!L137="0  Ingen symbol","",'2. Artikeldata Utökad'!L137="24 Cosmetique Bio Cosmos Organic","Cosmetiquebio",'2. Artikeldata Utökad'!L137="25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J138" s="527" t="str" cm="1">
        <f t="array" ref="J138">IFERROR(SUBSTITUTE(_xlfn.ARRAYTOTEXT(_xlfn._xlws.FILTER(G138:I138,G138:I138&lt;&gt;""))," ",""),"")</f>
        <v/>
      </c>
      <c r="K138" s="527" t="str">
        <f>IF('2. Artikeldata Utökad'!M137="Ja","Nordisk","")</f>
        <v/>
      </c>
      <c r="L138" s="527" t="str">
        <f>IF('2. Artikeldata Utökad'!N137="Ja","Miljoforpackad","")</f>
        <v/>
      </c>
      <c r="M138" s="527" t="str">
        <f t="shared" si="13"/>
        <v/>
      </c>
      <c r="N138" s="527" t="str">
        <f t="shared" si="12"/>
        <v/>
      </c>
      <c r="O138" s="527" t="str">
        <f t="shared" si="14"/>
        <v/>
      </c>
      <c r="P138" s="527" t="str">
        <f t="shared" si="15"/>
        <v/>
      </c>
      <c r="Q138" s="527" t="str">
        <f t="shared" si="16"/>
        <v/>
      </c>
      <c r="R138" s="527" t="str" cm="1">
        <f t="array" ref="R138">IFERROR(SUBSTITUTE(_xlfn.ARRAYTOTEXT(_xlfn._xlws.FILTER(K138:Q138,K138:Q138&lt;&gt;""))," ",""),"")</f>
        <v/>
      </c>
      <c r="S138" s="371"/>
      <c r="T138" s="83"/>
      <c r="U138" s="371" t="s">
        <v>35</v>
      </c>
      <c r="V138" s="372"/>
      <c r="W138" s="372"/>
      <c r="X138" s="372"/>
      <c r="Y138" s="372"/>
      <c r="Z138" s="372"/>
      <c r="AA138" s="372"/>
      <c r="AB138" s="372"/>
      <c r="AC138" s="372"/>
      <c r="AD138" s="372"/>
      <c r="AE138" s="372"/>
      <c r="AF138" s="372"/>
      <c r="AG138" s="372"/>
      <c r="AH138" s="371"/>
      <c r="AI138" s="372"/>
      <c r="AJ138" s="372"/>
      <c r="AK138" s="372" t="s">
        <v>36</v>
      </c>
      <c r="AL138" s="372"/>
      <c r="AM138" s="372"/>
      <c r="AN138" s="372"/>
      <c r="AO138" s="372"/>
      <c r="AP138" s="372"/>
      <c r="AQ138" s="641"/>
      <c r="AR138" s="399" t="s">
        <v>220</v>
      </c>
      <c r="AS138" s="84" t="s">
        <v>36</v>
      </c>
      <c r="AT138" s="84" t="s">
        <v>36</v>
      </c>
      <c r="AU138" s="647"/>
      <c r="AV138" s="646"/>
      <c r="AW138" s="84"/>
      <c r="AX138" s="84"/>
      <c r="AY138" s="84"/>
      <c r="AZ138" s="84"/>
      <c r="BA138" s="84"/>
      <c r="BB138" s="630"/>
      <c r="BC138" s="400" t="s">
        <v>220</v>
      </c>
      <c r="BD138" s="84" t="s">
        <v>36</v>
      </c>
    </row>
    <row r="139" spans="1:56" x14ac:dyDescent="0.25">
      <c r="A139" s="102">
        <v>134</v>
      </c>
      <c r="B139" s="524">
        <f>'APH KIC KIA PC'!D138</f>
        <v>0</v>
      </c>
      <c r="C139" s="524" t="str">
        <f>'APH KIC KIA PC'!I138</f>
        <v>Välj…</v>
      </c>
      <c r="D139" s="525" t="str">
        <f>IF('1. Artikeldata Grund'!$E138="","",'1. Artikeldata Grund'!$E138)</f>
        <v/>
      </c>
      <c r="E139" s="526" t="str">
        <f>IF('1. Artikeldata Grund'!D138="","",'1. Artikeldata Grund'!D138)</f>
        <v/>
      </c>
      <c r="F139" s="528" t="str">
        <f>'2. Artikeldata Utökad'!H138</f>
        <v xml:space="preserve">  Välj…</v>
      </c>
      <c r="G139" s="527" t="str" cm="1">
        <f t="array" ref="G139">_xlfn.IFS('2. Artikeldata Utökad'!J138="2  KRAV","KRAV",'2. Artikeldata Utökad'!J138="3  Astma- och Allergiförbundet","Astmaochallergiforbundet",'2. Artikeldata Utökad'!J138="4  Svanen","Svanen",'2. Artikeldata Utökad'!J138="5  GOTS","GOTS",'2. Artikeldata Utökad'!J138="6  Ekologiskt Jordbruk EU Ekologisk","Ekologisktjordbruk",'2. Artikeldata Utökad'!J138="7  ECO CERT Cosmos Organic","Ecocertcosmosorganic",'2. Artikeldata Utökad'!J138="8  Bra miljöval","Bramiljoval",'2. Artikeldata Utökad'!J138="9  Fairtrade","fairtrade",'2. Artikeldata Utökad'!J138="10 Natrue Organic","Natrueorganic",'2. Artikeldata Utökad'!J138="11 UTZ Certified","UTZ",'2. Artikeldata Utökad'!J138="15 Asthma Allergy Nordic","Asthmaallergynordic",'2. Artikeldata Utökad'!J138="16 FSC","FSC",'2. Artikeldata Utökad'!J138="17 Välvald (endast vid OTC)","choosewithheart",'2. Artikeldata Utökad'!J138="18 Rainforest Alliance","Rainforestalliance",'2. Artikeldata Utökad'!J138="19 Vegan Society","Vegansociety",'2. Artikeldata Utökad'!J138="20 Certified Vegan","Certifiedvegan",'2. Artikeldata Utökad'!J138="21 I'm Vegan","Imvegan",'2. Artikeldata Utökad'!J138="22 EU Ecolabel","EUEcolabel",'2. Artikeldata Utökad'!J138="23 Soil Association Cosmos Organic","Soilassociation",'2. Artikeldata Utökad'!J138="  Välj…","",'2. Artikeldata Utökad'!J138="0  Ingen symbol","",'2. Artikeldata Utökad'!J138="24 Cosmetique Bio Cosmos Organic","Cosmetiquebio",'2. Artikeldata Utökad'!J138="25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H139" s="527" t="str" cm="1">
        <f t="array" ref="H139">_xlfn.IFS('2. Artikeldata Utökad'!K138="2  KRAV","KRAV",'2. Artikeldata Utökad'!K138="3  Astma- och Allergiförbundet","Astmaochallergiforbundet",'2. Artikeldata Utökad'!K138="4  Svanen","Svanen",'2. Artikeldata Utökad'!K138="5  GOTS","GOTS",'2. Artikeldata Utökad'!K138="6  Ekologiskt Jordbruk EU Ekologisk","Ekologisktjordbruk",'2. Artikeldata Utökad'!K138="7  ECO CERT Cosmos Organic","Ecocertcosmosorganic",'2. Artikeldata Utökad'!K138="8  Bra miljöval","Bramiljoval",'2. Artikeldata Utökad'!K138="9  Fairtrade","fairtrade",'2. Artikeldata Utökad'!K138="10 Natrue Organic","Natrueorganic",'2. Artikeldata Utökad'!K138="11 UTZ Certified","UTZ",'2. Artikeldata Utökad'!K138="15 Asthma Allergy Nordic","Asthmaallergynordic",'2. Artikeldata Utökad'!K138="16 FSC","FSC",'2. Artikeldata Utökad'!K138="17 Välvald (endast vid OTC)","choosewithheart",'2. Artikeldata Utökad'!K138="18 Rainforest Alliance","Rainforestalliance",'2. Artikeldata Utökad'!K138="19 Vegan Society","Vegansociety",'2. Artikeldata Utökad'!K138="20 Certified Vegan","Certifiedvegan",'2. Artikeldata Utökad'!K138="21 I'm Vegan","Imvegan",'2. Artikeldata Utökad'!K138="22 EU Ecolabel","EUEcolabel",'2. Artikeldata Utökad'!K138="23 Soil Association Cosmos Organic","Soilassociation",'2. Artikeldata Utökad'!K138="  Välj…","",'2. Artikeldata Utökad'!K138="0  Ingen symbol","",'2. Artikeldata Utökad'!K138="24 Cosmetique Bio Cosmos Organic","Cosmetiquebio",'2. Artikeldata Utökad'!K138="25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I139" s="527" t="str" cm="1">
        <f t="array" ref="I139">_xlfn.IFS('2. Artikeldata Utökad'!L138="2  KRAV","KRAV",'2. Artikeldata Utökad'!L138="3  Astma- och Allergiförbundet","Astmaochallergiforbundet",'2. Artikeldata Utökad'!L138="4  Svanen","Svanen",'2. Artikeldata Utökad'!L138="5  GOTS","GOTS",'2. Artikeldata Utökad'!L138="6  Ekologiskt Jordbruk EU Ekologisk","Ekologisktjordbruk",'2. Artikeldata Utökad'!L138="7  ECO CERT Cosmos Organic","Ecocertcosmosorganic",'2. Artikeldata Utökad'!L138="8  Bra miljöval","Bramiljoval",'2. Artikeldata Utökad'!L138="9  Fairtrade","fairtrade",'2. Artikeldata Utökad'!L138="10 Natrue Organic","Natrueorganic",'2. Artikeldata Utökad'!L138="11 UTZ Certified","UTZ",'2. Artikeldata Utökad'!L138="15 Asthma Allergy Nordic","Asthmaallergynordic",'2. Artikeldata Utökad'!L138="16 FSC","FSC",'2. Artikeldata Utökad'!L138="17 Välvald (endast vid OTC)","choosewithheart",'2. Artikeldata Utökad'!L138="18 Rainforest Alliance","Rainforestalliance",'2. Artikeldata Utökad'!L138="19 Vegan Society","Vegansociety",'2. Artikeldata Utökad'!L138="20 Certified Vegan","Certifiedvegan",'2. Artikeldata Utökad'!L138="21 I'm Vegan","Imvegan",'2. Artikeldata Utökad'!L138="22 EU Ecolabel","EUEcolabel",'2. Artikeldata Utökad'!L138="23 Soil Association Cosmos Organic","Soilassociation",'2. Artikeldata Utökad'!L138="  Välj…","",'2. Artikeldata Utökad'!L138="0  Ingen symbol","",'2. Artikeldata Utökad'!L138="24 Cosmetique Bio Cosmos Organic","Cosmetiquebio",'2. Artikeldata Utökad'!L138="25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J139" s="527" t="str" cm="1">
        <f t="array" ref="J139">IFERROR(SUBSTITUTE(_xlfn.ARRAYTOTEXT(_xlfn._xlws.FILTER(G139:I139,G139:I139&lt;&gt;""))," ",""),"")</f>
        <v/>
      </c>
      <c r="K139" s="527" t="str">
        <f>IF('2. Artikeldata Utökad'!M138="Ja","Nordisk","")</f>
        <v/>
      </c>
      <c r="L139" s="527" t="str">
        <f>IF('2. Artikeldata Utökad'!N138="Ja","Miljoforpackad","")</f>
        <v/>
      </c>
      <c r="M139" s="527" t="str">
        <f t="shared" si="13"/>
        <v/>
      </c>
      <c r="N139" s="527" t="str">
        <f t="shared" si="12"/>
        <v/>
      </c>
      <c r="O139" s="527" t="str">
        <f t="shared" si="14"/>
        <v/>
      </c>
      <c r="P139" s="527" t="str">
        <f t="shared" si="15"/>
        <v/>
      </c>
      <c r="Q139" s="527" t="str">
        <f t="shared" si="16"/>
        <v/>
      </c>
      <c r="R139" s="527" t="str" cm="1">
        <f t="array" ref="R139">IFERROR(SUBSTITUTE(_xlfn.ARRAYTOTEXT(_xlfn._xlws.FILTER(K139:Q139,K139:Q139&lt;&gt;""))," ",""),"")</f>
        <v/>
      </c>
      <c r="S139" s="371"/>
      <c r="T139" s="83"/>
      <c r="U139" s="371" t="s">
        <v>35</v>
      </c>
      <c r="V139" s="372"/>
      <c r="W139" s="372"/>
      <c r="X139" s="372"/>
      <c r="Y139" s="372"/>
      <c r="Z139" s="372"/>
      <c r="AA139" s="372"/>
      <c r="AB139" s="372"/>
      <c r="AC139" s="372"/>
      <c r="AD139" s="372"/>
      <c r="AE139" s="372"/>
      <c r="AF139" s="372"/>
      <c r="AG139" s="372"/>
      <c r="AH139" s="371"/>
      <c r="AI139" s="372"/>
      <c r="AJ139" s="372"/>
      <c r="AK139" s="372" t="s">
        <v>36</v>
      </c>
      <c r="AL139" s="372"/>
      <c r="AM139" s="372"/>
      <c r="AN139" s="372"/>
      <c r="AO139" s="372"/>
      <c r="AP139" s="372"/>
      <c r="AQ139" s="641"/>
      <c r="AR139" s="399" t="s">
        <v>220</v>
      </c>
      <c r="AS139" s="84" t="s">
        <v>36</v>
      </c>
      <c r="AT139" s="84" t="s">
        <v>36</v>
      </c>
      <c r="AU139" s="647"/>
      <c r="AV139" s="646"/>
      <c r="AW139" s="84"/>
      <c r="AX139" s="84"/>
      <c r="AY139" s="84"/>
      <c r="AZ139" s="84"/>
      <c r="BA139" s="84"/>
      <c r="BB139" s="630"/>
      <c r="BC139" s="400" t="s">
        <v>220</v>
      </c>
      <c r="BD139" s="84" t="s">
        <v>36</v>
      </c>
    </row>
    <row r="140" spans="1:56" x14ac:dyDescent="0.25">
      <c r="A140" s="102">
        <v>135</v>
      </c>
      <c r="B140" s="524">
        <f>'APH KIC KIA PC'!D139</f>
        <v>0</v>
      </c>
      <c r="C140" s="524" t="str">
        <f>'APH KIC KIA PC'!I139</f>
        <v>Välj…</v>
      </c>
      <c r="D140" s="525" t="str">
        <f>IF('1. Artikeldata Grund'!$E139="","",'1. Artikeldata Grund'!$E139)</f>
        <v/>
      </c>
      <c r="E140" s="526" t="str">
        <f>IF('1. Artikeldata Grund'!D139="","",'1. Artikeldata Grund'!D139)</f>
        <v/>
      </c>
      <c r="F140" s="528" t="str">
        <f>'2. Artikeldata Utökad'!H139</f>
        <v xml:space="preserve">  Välj…</v>
      </c>
      <c r="G140" s="527" t="str" cm="1">
        <f t="array" ref="G140">_xlfn.IFS('2. Artikeldata Utökad'!J139="2  KRAV","KRAV",'2. Artikeldata Utökad'!J139="3  Astma- och Allergiförbundet","Astmaochallergiforbundet",'2. Artikeldata Utökad'!J139="4  Svanen","Svanen",'2. Artikeldata Utökad'!J139="5  GOTS","GOTS",'2. Artikeldata Utökad'!J139="6  Ekologiskt Jordbruk EU Ekologisk","Ekologisktjordbruk",'2. Artikeldata Utökad'!J139="7  ECO CERT Cosmos Organic","Ecocertcosmosorganic",'2. Artikeldata Utökad'!J139="8  Bra miljöval","Bramiljoval",'2. Artikeldata Utökad'!J139="9  Fairtrade","fairtrade",'2. Artikeldata Utökad'!J139="10 Natrue Organic","Natrueorganic",'2. Artikeldata Utökad'!J139="11 UTZ Certified","UTZ",'2. Artikeldata Utökad'!J139="15 Asthma Allergy Nordic","Asthmaallergynordic",'2. Artikeldata Utökad'!J139="16 FSC","FSC",'2. Artikeldata Utökad'!J139="17 Välvald (endast vid OTC)","choosewithheart",'2. Artikeldata Utökad'!J139="18 Rainforest Alliance","Rainforestalliance",'2. Artikeldata Utökad'!J139="19 Vegan Society","Vegansociety",'2. Artikeldata Utökad'!J139="20 Certified Vegan","Certifiedvegan",'2. Artikeldata Utökad'!J139="21 I'm Vegan","Imvegan",'2. Artikeldata Utökad'!J139="22 EU Ecolabel","EUEcolabel",'2. Artikeldata Utökad'!J139="23 Soil Association Cosmos Organic","Soilassociation",'2. Artikeldata Utökad'!J139="  Välj…","",'2. Artikeldata Utökad'!J139="0  Ingen symbol","",'2. Artikeldata Utökad'!J139="24 Cosmetique Bio Cosmos Organic","Cosmetiquebio",'2. Artikeldata Utökad'!J139="25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H140" s="527" t="str" cm="1">
        <f t="array" ref="H140">_xlfn.IFS('2. Artikeldata Utökad'!K139="2  KRAV","KRAV",'2. Artikeldata Utökad'!K139="3  Astma- och Allergiförbundet","Astmaochallergiforbundet",'2. Artikeldata Utökad'!K139="4  Svanen","Svanen",'2. Artikeldata Utökad'!K139="5  GOTS","GOTS",'2. Artikeldata Utökad'!K139="6  Ekologiskt Jordbruk EU Ekologisk","Ekologisktjordbruk",'2. Artikeldata Utökad'!K139="7  ECO CERT Cosmos Organic","Ecocertcosmosorganic",'2. Artikeldata Utökad'!K139="8  Bra miljöval","Bramiljoval",'2. Artikeldata Utökad'!K139="9  Fairtrade","fairtrade",'2. Artikeldata Utökad'!K139="10 Natrue Organic","Natrueorganic",'2. Artikeldata Utökad'!K139="11 UTZ Certified","UTZ",'2. Artikeldata Utökad'!K139="15 Asthma Allergy Nordic","Asthmaallergynordic",'2. Artikeldata Utökad'!K139="16 FSC","FSC",'2. Artikeldata Utökad'!K139="17 Välvald (endast vid OTC)","choosewithheart",'2. Artikeldata Utökad'!K139="18 Rainforest Alliance","Rainforestalliance",'2. Artikeldata Utökad'!K139="19 Vegan Society","Vegansociety",'2. Artikeldata Utökad'!K139="20 Certified Vegan","Certifiedvegan",'2. Artikeldata Utökad'!K139="21 I'm Vegan","Imvegan",'2. Artikeldata Utökad'!K139="22 EU Ecolabel","EUEcolabel",'2. Artikeldata Utökad'!K139="23 Soil Association Cosmos Organic","Soilassociation",'2. Artikeldata Utökad'!K139="  Välj…","",'2. Artikeldata Utökad'!K139="0  Ingen symbol","",'2. Artikeldata Utökad'!K139="24 Cosmetique Bio Cosmos Organic","Cosmetiquebio",'2. Artikeldata Utökad'!K139="25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I140" s="527" t="str" cm="1">
        <f t="array" ref="I140">_xlfn.IFS('2. Artikeldata Utökad'!L139="2  KRAV","KRAV",'2. Artikeldata Utökad'!L139="3  Astma- och Allergiförbundet","Astmaochallergiforbundet",'2. Artikeldata Utökad'!L139="4  Svanen","Svanen",'2. Artikeldata Utökad'!L139="5  GOTS","GOTS",'2. Artikeldata Utökad'!L139="6  Ekologiskt Jordbruk EU Ekologisk","Ekologisktjordbruk",'2. Artikeldata Utökad'!L139="7  ECO CERT Cosmos Organic","Ecocertcosmosorganic",'2. Artikeldata Utökad'!L139="8  Bra miljöval","Bramiljoval",'2. Artikeldata Utökad'!L139="9  Fairtrade","fairtrade",'2. Artikeldata Utökad'!L139="10 Natrue Organic","Natrueorganic",'2. Artikeldata Utökad'!L139="11 UTZ Certified","UTZ",'2. Artikeldata Utökad'!L139="15 Asthma Allergy Nordic","Asthmaallergynordic",'2. Artikeldata Utökad'!L139="16 FSC","FSC",'2. Artikeldata Utökad'!L139="17 Välvald (endast vid OTC)","choosewithheart",'2. Artikeldata Utökad'!L139="18 Rainforest Alliance","Rainforestalliance",'2. Artikeldata Utökad'!L139="19 Vegan Society","Vegansociety",'2. Artikeldata Utökad'!L139="20 Certified Vegan","Certifiedvegan",'2. Artikeldata Utökad'!L139="21 I'm Vegan","Imvegan",'2. Artikeldata Utökad'!L139="22 EU Ecolabel","EUEcolabel",'2. Artikeldata Utökad'!L139="23 Soil Association Cosmos Organic","Soilassociation",'2. Artikeldata Utökad'!L139="  Välj…","",'2. Artikeldata Utökad'!L139="0  Ingen symbol","",'2. Artikeldata Utökad'!L139="24 Cosmetique Bio Cosmos Organic","Cosmetiquebio",'2. Artikeldata Utökad'!L139="25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J140" s="527" t="str" cm="1">
        <f t="array" ref="J140">IFERROR(SUBSTITUTE(_xlfn.ARRAYTOTEXT(_xlfn._xlws.FILTER(G140:I140,G140:I140&lt;&gt;""))," ",""),"")</f>
        <v/>
      </c>
      <c r="K140" s="527" t="str">
        <f>IF('2. Artikeldata Utökad'!M139="Ja","Nordisk","")</f>
        <v/>
      </c>
      <c r="L140" s="527" t="str">
        <f>IF('2. Artikeldata Utökad'!N139="Ja","Miljoforpackad","")</f>
        <v/>
      </c>
      <c r="M140" s="527" t="str">
        <f t="shared" si="13"/>
        <v/>
      </c>
      <c r="N140" s="527" t="str">
        <f t="shared" si="12"/>
        <v/>
      </c>
      <c r="O140" s="527" t="str">
        <f t="shared" si="14"/>
        <v/>
      </c>
      <c r="P140" s="527" t="str">
        <f t="shared" si="15"/>
        <v/>
      </c>
      <c r="Q140" s="527" t="str">
        <f t="shared" si="16"/>
        <v/>
      </c>
      <c r="R140" s="527" t="str" cm="1">
        <f t="array" ref="R140">IFERROR(SUBSTITUTE(_xlfn.ARRAYTOTEXT(_xlfn._xlws.FILTER(K140:Q140,K140:Q140&lt;&gt;""))," ",""),"")</f>
        <v/>
      </c>
      <c r="S140" s="371"/>
      <c r="T140" s="83"/>
      <c r="U140" s="371" t="s">
        <v>35</v>
      </c>
      <c r="V140" s="372"/>
      <c r="W140" s="372"/>
      <c r="X140" s="372"/>
      <c r="Y140" s="372"/>
      <c r="Z140" s="372"/>
      <c r="AA140" s="372"/>
      <c r="AB140" s="372"/>
      <c r="AC140" s="372"/>
      <c r="AD140" s="372"/>
      <c r="AE140" s="372"/>
      <c r="AF140" s="372"/>
      <c r="AG140" s="372"/>
      <c r="AH140" s="371"/>
      <c r="AI140" s="372"/>
      <c r="AJ140" s="372"/>
      <c r="AK140" s="372" t="s">
        <v>36</v>
      </c>
      <c r="AL140" s="372"/>
      <c r="AM140" s="372"/>
      <c r="AN140" s="372"/>
      <c r="AO140" s="372"/>
      <c r="AP140" s="372"/>
      <c r="AQ140" s="641"/>
      <c r="AR140" s="399" t="s">
        <v>220</v>
      </c>
      <c r="AS140" s="84" t="s">
        <v>36</v>
      </c>
      <c r="AT140" s="84" t="s">
        <v>36</v>
      </c>
      <c r="AU140" s="647"/>
      <c r="AV140" s="646"/>
      <c r="AW140" s="84"/>
      <c r="AX140" s="84"/>
      <c r="AY140" s="84"/>
      <c r="AZ140" s="84"/>
      <c r="BA140" s="84"/>
      <c r="BB140" s="630"/>
      <c r="BC140" s="400" t="s">
        <v>220</v>
      </c>
      <c r="BD140" s="84" t="s">
        <v>36</v>
      </c>
    </row>
    <row r="141" spans="1:56" x14ac:dyDescent="0.25">
      <c r="A141" s="102">
        <v>136</v>
      </c>
      <c r="B141" s="524">
        <f>'APH KIC KIA PC'!D140</f>
        <v>0</v>
      </c>
      <c r="C141" s="524" t="str">
        <f>'APH KIC KIA PC'!I140</f>
        <v>Välj…</v>
      </c>
      <c r="D141" s="525" t="str">
        <f>IF('1. Artikeldata Grund'!$E140="","",'1. Artikeldata Grund'!$E140)</f>
        <v/>
      </c>
      <c r="E141" s="526" t="str">
        <f>IF('1. Artikeldata Grund'!D140="","",'1. Artikeldata Grund'!D140)</f>
        <v/>
      </c>
      <c r="F141" s="528" t="str">
        <f>'2. Artikeldata Utökad'!H140</f>
        <v xml:space="preserve">  Välj…</v>
      </c>
      <c r="G141" s="527" t="str" cm="1">
        <f t="array" ref="G141">_xlfn.IFS('2. Artikeldata Utökad'!J140="2  KRAV","KRAV",'2. Artikeldata Utökad'!J140="3  Astma- och Allergiförbundet","Astmaochallergiforbundet",'2. Artikeldata Utökad'!J140="4  Svanen","Svanen",'2. Artikeldata Utökad'!J140="5  GOTS","GOTS",'2. Artikeldata Utökad'!J140="6  Ekologiskt Jordbruk EU Ekologisk","Ekologisktjordbruk",'2. Artikeldata Utökad'!J140="7  ECO CERT Cosmos Organic","Ecocertcosmosorganic",'2. Artikeldata Utökad'!J140="8  Bra miljöval","Bramiljoval",'2. Artikeldata Utökad'!J140="9  Fairtrade","fairtrade",'2. Artikeldata Utökad'!J140="10 Natrue Organic","Natrueorganic",'2. Artikeldata Utökad'!J140="11 UTZ Certified","UTZ",'2. Artikeldata Utökad'!J140="15 Asthma Allergy Nordic","Asthmaallergynordic",'2. Artikeldata Utökad'!J140="16 FSC","FSC",'2. Artikeldata Utökad'!J140="17 Välvald (endast vid OTC)","choosewithheart",'2. Artikeldata Utökad'!J140="18 Rainforest Alliance","Rainforestalliance",'2. Artikeldata Utökad'!J140="19 Vegan Society","Vegansociety",'2. Artikeldata Utökad'!J140="20 Certified Vegan","Certifiedvegan",'2. Artikeldata Utökad'!J140="21 I'm Vegan","Imvegan",'2. Artikeldata Utökad'!J140="22 EU Ecolabel","EUEcolabel",'2. Artikeldata Utökad'!J140="23 Soil Association Cosmos Organic","Soilassociation",'2. Artikeldata Utökad'!J140="  Välj…","",'2. Artikeldata Utökad'!J140="0  Ingen symbol","",'2. Artikeldata Utökad'!J140="24 Cosmetique Bio Cosmos Organic","Cosmetiquebio",'2. Artikeldata Utökad'!J140="25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H141" s="527" t="str" cm="1">
        <f t="array" ref="H141">_xlfn.IFS('2. Artikeldata Utökad'!K140="2  KRAV","KRAV",'2. Artikeldata Utökad'!K140="3  Astma- och Allergiförbundet","Astmaochallergiforbundet",'2. Artikeldata Utökad'!K140="4  Svanen","Svanen",'2. Artikeldata Utökad'!K140="5  GOTS","GOTS",'2. Artikeldata Utökad'!K140="6  Ekologiskt Jordbruk EU Ekologisk","Ekologisktjordbruk",'2. Artikeldata Utökad'!K140="7  ECO CERT Cosmos Organic","Ecocertcosmosorganic",'2. Artikeldata Utökad'!K140="8  Bra miljöval","Bramiljoval",'2. Artikeldata Utökad'!K140="9  Fairtrade","fairtrade",'2. Artikeldata Utökad'!K140="10 Natrue Organic","Natrueorganic",'2. Artikeldata Utökad'!K140="11 UTZ Certified","UTZ",'2. Artikeldata Utökad'!K140="15 Asthma Allergy Nordic","Asthmaallergynordic",'2. Artikeldata Utökad'!K140="16 FSC","FSC",'2. Artikeldata Utökad'!K140="17 Välvald (endast vid OTC)","choosewithheart",'2. Artikeldata Utökad'!K140="18 Rainforest Alliance","Rainforestalliance",'2. Artikeldata Utökad'!K140="19 Vegan Society","Vegansociety",'2. Artikeldata Utökad'!K140="20 Certified Vegan","Certifiedvegan",'2. Artikeldata Utökad'!K140="21 I'm Vegan","Imvegan",'2. Artikeldata Utökad'!K140="22 EU Ecolabel","EUEcolabel",'2. Artikeldata Utökad'!K140="23 Soil Association Cosmos Organic","Soilassociation",'2. Artikeldata Utökad'!K140="  Välj…","",'2. Artikeldata Utökad'!K140="0  Ingen symbol","",'2. Artikeldata Utökad'!K140="24 Cosmetique Bio Cosmos Organic","Cosmetiquebio",'2. Artikeldata Utökad'!K140="25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I141" s="527" t="str" cm="1">
        <f t="array" ref="I141">_xlfn.IFS('2. Artikeldata Utökad'!L140="2  KRAV","KRAV",'2. Artikeldata Utökad'!L140="3  Astma- och Allergiförbundet","Astmaochallergiforbundet",'2. Artikeldata Utökad'!L140="4  Svanen","Svanen",'2. Artikeldata Utökad'!L140="5  GOTS","GOTS",'2. Artikeldata Utökad'!L140="6  Ekologiskt Jordbruk EU Ekologisk","Ekologisktjordbruk",'2. Artikeldata Utökad'!L140="7  ECO CERT Cosmos Organic","Ecocertcosmosorganic",'2. Artikeldata Utökad'!L140="8  Bra miljöval","Bramiljoval",'2. Artikeldata Utökad'!L140="9  Fairtrade","fairtrade",'2. Artikeldata Utökad'!L140="10 Natrue Organic","Natrueorganic",'2. Artikeldata Utökad'!L140="11 UTZ Certified","UTZ",'2. Artikeldata Utökad'!L140="15 Asthma Allergy Nordic","Asthmaallergynordic",'2. Artikeldata Utökad'!L140="16 FSC","FSC",'2. Artikeldata Utökad'!L140="17 Välvald (endast vid OTC)","choosewithheart",'2. Artikeldata Utökad'!L140="18 Rainforest Alliance","Rainforestalliance",'2. Artikeldata Utökad'!L140="19 Vegan Society","Vegansociety",'2. Artikeldata Utökad'!L140="20 Certified Vegan","Certifiedvegan",'2. Artikeldata Utökad'!L140="21 I'm Vegan","Imvegan",'2. Artikeldata Utökad'!L140="22 EU Ecolabel","EUEcolabel",'2. Artikeldata Utökad'!L140="23 Soil Association Cosmos Organic","Soilassociation",'2. Artikeldata Utökad'!L140="  Välj…","",'2. Artikeldata Utökad'!L140="0  Ingen symbol","",'2. Artikeldata Utökad'!L140="24 Cosmetique Bio Cosmos Organic","Cosmetiquebio",'2. Artikeldata Utökad'!L140="25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J141" s="527" t="str" cm="1">
        <f t="array" ref="J141">IFERROR(SUBSTITUTE(_xlfn.ARRAYTOTEXT(_xlfn._xlws.FILTER(G141:I141,G141:I141&lt;&gt;""))," ",""),"")</f>
        <v/>
      </c>
      <c r="K141" s="527" t="str">
        <f>IF('2. Artikeldata Utökad'!M140="Ja","Nordisk","")</f>
        <v/>
      </c>
      <c r="L141" s="527" t="str">
        <f>IF('2. Artikeldata Utökad'!N140="Ja","Miljoforpackad","")</f>
        <v/>
      </c>
      <c r="M141" s="527" t="str">
        <f t="shared" si="13"/>
        <v/>
      </c>
      <c r="N141" s="527" t="str">
        <f t="shared" si="12"/>
        <v/>
      </c>
      <c r="O141" s="527" t="str">
        <f t="shared" si="14"/>
        <v/>
      </c>
      <c r="P141" s="527" t="str">
        <f t="shared" si="15"/>
        <v/>
      </c>
      <c r="Q141" s="527" t="str">
        <f t="shared" si="16"/>
        <v/>
      </c>
      <c r="R141" s="527" t="str" cm="1">
        <f t="array" ref="R141">IFERROR(SUBSTITUTE(_xlfn.ARRAYTOTEXT(_xlfn._xlws.FILTER(K141:Q141,K141:Q141&lt;&gt;""))," ",""),"")</f>
        <v/>
      </c>
      <c r="S141" s="371"/>
      <c r="T141" s="83"/>
      <c r="U141" s="371" t="s">
        <v>35</v>
      </c>
      <c r="V141" s="372"/>
      <c r="W141" s="372"/>
      <c r="X141" s="372"/>
      <c r="Y141" s="372"/>
      <c r="Z141" s="372"/>
      <c r="AA141" s="372"/>
      <c r="AB141" s="372"/>
      <c r="AC141" s="372"/>
      <c r="AD141" s="372"/>
      <c r="AE141" s="372"/>
      <c r="AF141" s="372"/>
      <c r="AG141" s="372"/>
      <c r="AH141" s="371"/>
      <c r="AI141" s="372"/>
      <c r="AJ141" s="372"/>
      <c r="AK141" s="372" t="s">
        <v>36</v>
      </c>
      <c r="AL141" s="372"/>
      <c r="AM141" s="372"/>
      <c r="AN141" s="372"/>
      <c r="AO141" s="372"/>
      <c r="AP141" s="372"/>
      <c r="AQ141" s="641"/>
      <c r="AR141" s="399" t="s">
        <v>220</v>
      </c>
      <c r="AS141" s="84" t="s">
        <v>36</v>
      </c>
      <c r="AT141" s="84" t="s">
        <v>36</v>
      </c>
      <c r="AU141" s="647"/>
      <c r="AV141" s="646"/>
      <c r="AW141" s="84"/>
      <c r="AX141" s="84"/>
      <c r="AY141" s="84"/>
      <c r="AZ141" s="84"/>
      <c r="BA141" s="84"/>
      <c r="BB141" s="630"/>
      <c r="BC141" s="400" t="s">
        <v>220</v>
      </c>
      <c r="BD141" s="84" t="s">
        <v>36</v>
      </c>
    </row>
    <row r="142" spans="1:56" x14ac:dyDescent="0.25">
      <c r="A142" s="102">
        <v>137</v>
      </c>
      <c r="B142" s="524">
        <f>'APH KIC KIA PC'!D141</f>
        <v>0</v>
      </c>
      <c r="C142" s="524" t="str">
        <f>'APH KIC KIA PC'!I141</f>
        <v>Välj…</v>
      </c>
      <c r="D142" s="525" t="str">
        <f>IF('1. Artikeldata Grund'!$E141="","",'1. Artikeldata Grund'!$E141)</f>
        <v/>
      </c>
      <c r="E142" s="526" t="str">
        <f>IF('1. Artikeldata Grund'!D141="","",'1. Artikeldata Grund'!D141)</f>
        <v/>
      </c>
      <c r="F142" s="528" t="str">
        <f>'2. Artikeldata Utökad'!H141</f>
        <v xml:space="preserve">  Välj…</v>
      </c>
      <c r="G142" s="527" t="str" cm="1">
        <f t="array" ref="G142">_xlfn.IFS('2. Artikeldata Utökad'!J141="2  KRAV","KRAV",'2. Artikeldata Utökad'!J141="3  Astma- och Allergiförbundet","Astmaochallergiforbundet",'2. Artikeldata Utökad'!J141="4  Svanen","Svanen",'2. Artikeldata Utökad'!J141="5  GOTS","GOTS",'2. Artikeldata Utökad'!J141="6  Ekologiskt Jordbruk EU Ekologisk","Ekologisktjordbruk",'2. Artikeldata Utökad'!J141="7  ECO CERT Cosmos Organic","Ecocertcosmosorganic",'2. Artikeldata Utökad'!J141="8  Bra miljöval","Bramiljoval",'2. Artikeldata Utökad'!J141="9  Fairtrade","fairtrade",'2. Artikeldata Utökad'!J141="10 Natrue Organic","Natrueorganic",'2. Artikeldata Utökad'!J141="11 UTZ Certified","UTZ",'2. Artikeldata Utökad'!J141="15 Asthma Allergy Nordic","Asthmaallergynordic",'2. Artikeldata Utökad'!J141="16 FSC","FSC",'2. Artikeldata Utökad'!J141="17 Välvald (endast vid OTC)","choosewithheart",'2. Artikeldata Utökad'!J141="18 Rainforest Alliance","Rainforestalliance",'2. Artikeldata Utökad'!J141="19 Vegan Society","Vegansociety",'2. Artikeldata Utökad'!J141="20 Certified Vegan","Certifiedvegan",'2. Artikeldata Utökad'!J141="21 I'm Vegan","Imvegan",'2. Artikeldata Utökad'!J141="22 EU Ecolabel","EUEcolabel",'2. Artikeldata Utökad'!J141="23 Soil Association Cosmos Organic","Soilassociation",'2. Artikeldata Utökad'!J141="  Välj…","",'2. Artikeldata Utökad'!J141="0  Ingen symbol","",'2. Artikeldata Utökad'!J141="24 Cosmetique Bio Cosmos Organic","Cosmetiquebio",'2. Artikeldata Utökad'!J141="25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H142" s="527" t="str" cm="1">
        <f t="array" ref="H142">_xlfn.IFS('2. Artikeldata Utökad'!K141="2  KRAV","KRAV",'2. Artikeldata Utökad'!K141="3  Astma- och Allergiförbundet","Astmaochallergiforbundet",'2. Artikeldata Utökad'!K141="4  Svanen","Svanen",'2. Artikeldata Utökad'!K141="5  GOTS","GOTS",'2. Artikeldata Utökad'!K141="6  Ekologiskt Jordbruk EU Ekologisk","Ekologisktjordbruk",'2. Artikeldata Utökad'!K141="7  ECO CERT Cosmos Organic","Ecocertcosmosorganic",'2. Artikeldata Utökad'!K141="8  Bra miljöval","Bramiljoval",'2. Artikeldata Utökad'!K141="9  Fairtrade","fairtrade",'2. Artikeldata Utökad'!K141="10 Natrue Organic","Natrueorganic",'2. Artikeldata Utökad'!K141="11 UTZ Certified","UTZ",'2. Artikeldata Utökad'!K141="15 Asthma Allergy Nordic","Asthmaallergynordic",'2. Artikeldata Utökad'!K141="16 FSC","FSC",'2. Artikeldata Utökad'!K141="17 Välvald (endast vid OTC)","choosewithheart",'2. Artikeldata Utökad'!K141="18 Rainforest Alliance","Rainforestalliance",'2. Artikeldata Utökad'!K141="19 Vegan Society","Vegansociety",'2. Artikeldata Utökad'!K141="20 Certified Vegan","Certifiedvegan",'2. Artikeldata Utökad'!K141="21 I'm Vegan","Imvegan",'2. Artikeldata Utökad'!K141="22 EU Ecolabel","EUEcolabel",'2. Artikeldata Utökad'!K141="23 Soil Association Cosmos Organic","Soilassociation",'2. Artikeldata Utökad'!K141="  Välj…","",'2. Artikeldata Utökad'!K141="0  Ingen symbol","",'2. Artikeldata Utökad'!K141="24 Cosmetique Bio Cosmos Organic","Cosmetiquebio",'2. Artikeldata Utökad'!K141="25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I142" s="527" t="str" cm="1">
        <f t="array" ref="I142">_xlfn.IFS('2. Artikeldata Utökad'!L141="2  KRAV","KRAV",'2. Artikeldata Utökad'!L141="3  Astma- och Allergiförbundet","Astmaochallergiforbundet",'2. Artikeldata Utökad'!L141="4  Svanen","Svanen",'2. Artikeldata Utökad'!L141="5  GOTS","GOTS",'2. Artikeldata Utökad'!L141="6  Ekologiskt Jordbruk EU Ekologisk","Ekologisktjordbruk",'2. Artikeldata Utökad'!L141="7  ECO CERT Cosmos Organic","Ecocertcosmosorganic",'2. Artikeldata Utökad'!L141="8  Bra miljöval","Bramiljoval",'2. Artikeldata Utökad'!L141="9  Fairtrade","fairtrade",'2. Artikeldata Utökad'!L141="10 Natrue Organic","Natrueorganic",'2. Artikeldata Utökad'!L141="11 UTZ Certified","UTZ",'2. Artikeldata Utökad'!L141="15 Asthma Allergy Nordic","Asthmaallergynordic",'2. Artikeldata Utökad'!L141="16 FSC","FSC",'2. Artikeldata Utökad'!L141="17 Välvald (endast vid OTC)","choosewithheart",'2. Artikeldata Utökad'!L141="18 Rainforest Alliance","Rainforestalliance",'2. Artikeldata Utökad'!L141="19 Vegan Society","Vegansociety",'2. Artikeldata Utökad'!L141="20 Certified Vegan","Certifiedvegan",'2. Artikeldata Utökad'!L141="21 I'm Vegan","Imvegan",'2. Artikeldata Utökad'!L141="22 EU Ecolabel","EUEcolabel",'2. Artikeldata Utökad'!L141="23 Soil Association Cosmos Organic","Soilassociation",'2. Artikeldata Utökad'!L141="  Välj…","",'2. Artikeldata Utökad'!L141="0  Ingen symbol","",'2. Artikeldata Utökad'!L141="24 Cosmetique Bio Cosmos Organic","Cosmetiquebio",'2. Artikeldata Utökad'!L141="25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J142" s="527" t="str" cm="1">
        <f t="array" ref="J142">IFERROR(SUBSTITUTE(_xlfn.ARRAYTOTEXT(_xlfn._xlws.FILTER(G142:I142,G142:I142&lt;&gt;""))," ",""),"")</f>
        <v/>
      </c>
      <c r="K142" s="527" t="str">
        <f>IF('2. Artikeldata Utökad'!M141="Ja","Nordisk","")</f>
        <v/>
      </c>
      <c r="L142" s="527" t="str">
        <f>IF('2. Artikeldata Utökad'!N141="Ja","Miljoforpackad","")</f>
        <v/>
      </c>
      <c r="M142" s="527" t="str">
        <f t="shared" si="13"/>
        <v/>
      </c>
      <c r="N142" s="527" t="str">
        <f t="shared" si="12"/>
        <v/>
      </c>
      <c r="O142" s="527" t="str">
        <f t="shared" si="14"/>
        <v/>
      </c>
      <c r="P142" s="527" t="str">
        <f t="shared" si="15"/>
        <v/>
      </c>
      <c r="Q142" s="527" t="str">
        <f t="shared" si="16"/>
        <v/>
      </c>
      <c r="R142" s="527" t="str" cm="1">
        <f t="array" ref="R142">IFERROR(SUBSTITUTE(_xlfn.ARRAYTOTEXT(_xlfn._xlws.FILTER(K142:Q142,K142:Q142&lt;&gt;""))," ",""),"")</f>
        <v/>
      </c>
      <c r="S142" s="371"/>
      <c r="T142" s="83"/>
      <c r="U142" s="371" t="s">
        <v>35</v>
      </c>
      <c r="V142" s="372"/>
      <c r="W142" s="372"/>
      <c r="X142" s="372"/>
      <c r="Y142" s="372"/>
      <c r="Z142" s="372"/>
      <c r="AA142" s="372"/>
      <c r="AB142" s="372"/>
      <c r="AC142" s="372"/>
      <c r="AD142" s="372"/>
      <c r="AE142" s="372"/>
      <c r="AF142" s="372"/>
      <c r="AG142" s="372"/>
      <c r="AH142" s="371"/>
      <c r="AI142" s="372"/>
      <c r="AJ142" s="372"/>
      <c r="AK142" s="372" t="s">
        <v>36</v>
      </c>
      <c r="AL142" s="372"/>
      <c r="AM142" s="372"/>
      <c r="AN142" s="372"/>
      <c r="AO142" s="372"/>
      <c r="AP142" s="372"/>
      <c r="AQ142" s="641"/>
      <c r="AR142" s="399" t="s">
        <v>220</v>
      </c>
      <c r="AS142" s="84" t="s">
        <v>36</v>
      </c>
      <c r="AT142" s="84" t="s">
        <v>36</v>
      </c>
      <c r="AU142" s="647"/>
      <c r="AV142" s="646"/>
      <c r="AW142" s="84"/>
      <c r="AX142" s="84"/>
      <c r="AY142" s="84"/>
      <c r="AZ142" s="84"/>
      <c r="BA142" s="84"/>
      <c r="BB142" s="630"/>
      <c r="BC142" s="400" t="s">
        <v>220</v>
      </c>
      <c r="BD142" s="84" t="s">
        <v>36</v>
      </c>
    </row>
    <row r="143" spans="1:56" x14ac:dyDescent="0.25">
      <c r="A143" s="102">
        <v>138</v>
      </c>
      <c r="B143" s="524">
        <f>'APH KIC KIA PC'!D142</f>
        <v>0</v>
      </c>
      <c r="C143" s="524" t="str">
        <f>'APH KIC KIA PC'!I142</f>
        <v>Välj…</v>
      </c>
      <c r="D143" s="525" t="str">
        <f>IF('1. Artikeldata Grund'!$E142="","",'1. Artikeldata Grund'!$E142)</f>
        <v/>
      </c>
      <c r="E143" s="526" t="str">
        <f>IF('1. Artikeldata Grund'!D142="","",'1. Artikeldata Grund'!D142)</f>
        <v/>
      </c>
      <c r="F143" s="528" t="str">
        <f>'2. Artikeldata Utökad'!H142</f>
        <v xml:space="preserve">  Välj…</v>
      </c>
      <c r="G143" s="527" t="str" cm="1">
        <f t="array" ref="G143">_xlfn.IFS('2. Artikeldata Utökad'!J142="2  KRAV","KRAV",'2. Artikeldata Utökad'!J142="3  Astma- och Allergiförbundet","Astmaochallergiforbundet",'2. Artikeldata Utökad'!J142="4  Svanen","Svanen",'2. Artikeldata Utökad'!J142="5  GOTS","GOTS",'2. Artikeldata Utökad'!J142="6  Ekologiskt Jordbruk EU Ekologisk","Ekologisktjordbruk",'2. Artikeldata Utökad'!J142="7  ECO CERT Cosmos Organic","Ecocertcosmosorganic",'2. Artikeldata Utökad'!J142="8  Bra miljöval","Bramiljoval",'2. Artikeldata Utökad'!J142="9  Fairtrade","fairtrade",'2. Artikeldata Utökad'!J142="10 Natrue Organic","Natrueorganic",'2. Artikeldata Utökad'!J142="11 UTZ Certified","UTZ",'2. Artikeldata Utökad'!J142="15 Asthma Allergy Nordic","Asthmaallergynordic",'2. Artikeldata Utökad'!J142="16 FSC","FSC",'2. Artikeldata Utökad'!J142="17 Välvald (endast vid OTC)","choosewithheart",'2. Artikeldata Utökad'!J142="18 Rainforest Alliance","Rainforestalliance",'2. Artikeldata Utökad'!J142="19 Vegan Society","Vegansociety",'2. Artikeldata Utökad'!J142="20 Certified Vegan","Certifiedvegan",'2. Artikeldata Utökad'!J142="21 I'm Vegan","Imvegan",'2. Artikeldata Utökad'!J142="22 EU Ecolabel","EUEcolabel",'2. Artikeldata Utökad'!J142="23 Soil Association Cosmos Organic","Soilassociation",'2. Artikeldata Utökad'!J142="  Välj…","",'2. Artikeldata Utökad'!J142="0  Ingen symbol","",'2. Artikeldata Utökad'!J142="24 Cosmetique Bio Cosmos Organic","Cosmetiquebio",'2. Artikeldata Utökad'!J142="25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H143" s="527" t="str" cm="1">
        <f t="array" ref="H143">_xlfn.IFS('2. Artikeldata Utökad'!K142="2  KRAV","KRAV",'2. Artikeldata Utökad'!K142="3  Astma- och Allergiförbundet","Astmaochallergiforbundet",'2. Artikeldata Utökad'!K142="4  Svanen","Svanen",'2. Artikeldata Utökad'!K142="5  GOTS","GOTS",'2. Artikeldata Utökad'!K142="6  Ekologiskt Jordbruk EU Ekologisk","Ekologisktjordbruk",'2. Artikeldata Utökad'!K142="7  ECO CERT Cosmos Organic","Ecocertcosmosorganic",'2. Artikeldata Utökad'!K142="8  Bra miljöval","Bramiljoval",'2. Artikeldata Utökad'!K142="9  Fairtrade","fairtrade",'2. Artikeldata Utökad'!K142="10 Natrue Organic","Natrueorganic",'2. Artikeldata Utökad'!K142="11 UTZ Certified","UTZ",'2. Artikeldata Utökad'!K142="15 Asthma Allergy Nordic","Asthmaallergynordic",'2. Artikeldata Utökad'!K142="16 FSC","FSC",'2. Artikeldata Utökad'!K142="17 Välvald (endast vid OTC)","choosewithheart",'2. Artikeldata Utökad'!K142="18 Rainforest Alliance","Rainforestalliance",'2. Artikeldata Utökad'!K142="19 Vegan Society","Vegansociety",'2. Artikeldata Utökad'!K142="20 Certified Vegan","Certifiedvegan",'2. Artikeldata Utökad'!K142="21 I'm Vegan","Imvegan",'2. Artikeldata Utökad'!K142="22 EU Ecolabel","EUEcolabel",'2. Artikeldata Utökad'!K142="23 Soil Association Cosmos Organic","Soilassociation",'2. Artikeldata Utökad'!K142="  Välj…","",'2. Artikeldata Utökad'!K142="0  Ingen symbol","",'2. Artikeldata Utökad'!K142="24 Cosmetique Bio Cosmos Organic","Cosmetiquebio",'2. Artikeldata Utökad'!K142="25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I143" s="527" t="str" cm="1">
        <f t="array" ref="I143">_xlfn.IFS('2. Artikeldata Utökad'!L142="2  KRAV","KRAV",'2. Artikeldata Utökad'!L142="3  Astma- och Allergiförbundet","Astmaochallergiforbundet",'2. Artikeldata Utökad'!L142="4  Svanen","Svanen",'2. Artikeldata Utökad'!L142="5  GOTS","GOTS",'2. Artikeldata Utökad'!L142="6  Ekologiskt Jordbruk EU Ekologisk","Ekologisktjordbruk",'2. Artikeldata Utökad'!L142="7  ECO CERT Cosmos Organic","Ecocertcosmosorganic",'2. Artikeldata Utökad'!L142="8  Bra miljöval","Bramiljoval",'2. Artikeldata Utökad'!L142="9  Fairtrade","fairtrade",'2. Artikeldata Utökad'!L142="10 Natrue Organic","Natrueorganic",'2. Artikeldata Utökad'!L142="11 UTZ Certified","UTZ",'2. Artikeldata Utökad'!L142="15 Asthma Allergy Nordic","Asthmaallergynordic",'2. Artikeldata Utökad'!L142="16 FSC","FSC",'2. Artikeldata Utökad'!L142="17 Välvald (endast vid OTC)","choosewithheart",'2. Artikeldata Utökad'!L142="18 Rainforest Alliance","Rainforestalliance",'2. Artikeldata Utökad'!L142="19 Vegan Society","Vegansociety",'2. Artikeldata Utökad'!L142="20 Certified Vegan","Certifiedvegan",'2. Artikeldata Utökad'!L142="21 I'm Vegan","Imvegan",'2. Artikeldata Utökad'!L142="22 EU Ecolabel","EUEcolabel",'2. Artikeldata Utökad'!L142="23 Soil Association Cosmos Organic","Soilassociation",'2. Artikeldata Utökad'!L142="  Välj…","",'2. Artikeldata Utökad'!L142="0  Ingen symbol","",'2. Artikeldata Utökad'!L142="24 Cosmetique Bio Cosmos Organic","Cosmetiquebio",'2. Artikeldata Utökad'!L142="25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J143" s="527" t="str" cm="1">
        <f t="array" ref="J143">IFERROR(SUBSTITUTE(_xlfn.ARRAYTOTEXT(_xlfn._xlws.FILTER(G143:I143,G143:I143&lt;&gt;""))," ",""),"")</f>
        <v/>
      </c>
      <c r="K143" s="527" t="str">
        <f>IF('2. Artikeldata Utökad'!M142="Ja","Nordisk","")</f>
        <v/>
      </c>
      <c r="L143" s="527" t="str">
        <f>IF('2. Artikeldata Utökad'!N142="Ja","Miljoforpackad","")</f>
        <v/>
      </c>
      <c r="M143" s="527" t="str">
        <f t="shared" si="13"/>
        <v/>
      </c>
      <c r="N143" s="527" t="str">
        <f t="shared" si="12"/>
        <v/>
      </c>
      <c r="O143" s="527" t="str">
        <f t="shared" si="14"/>
        <v/>
      </c>
      <c r="P143" s="527" t="str">
        <f t="shared" si="15"/>
        <v/>
      </c>
      <c r="Q143" s="527" t="str">
        <f t="shared" si="16"/>
        <v/>
      </c>
      <c r="R143" s="527" t="str" cm="1">
        <f t="array" ref="R143">IFERROR(SUBSTITUTE(_xlfn.ARRAYTOTEXT(_xlfn._xlws.FILTER(K143:Q143,K143:Q143&lt;&gt;""))," ",""),"")</f>
        <v/>
      </c>
      <c r="S143" s="371"/>
      <c r="T143" s="83"/>
      <c r="U143" s="371" t="s">
        <v>35</v>
      </c>
      <c r="V143" s="372"/>
      <c r="W143" s="372"/>
      <c r="X143" s="372"/>
      <c r="Y143" s="372"/>
      <c r="Z143" s="372"/>
      <c r="AA143" s="372"/>
      <c r="AB143" s="372"/>
      <c r="AC143" s="372"/>
      <c r="AD143" s="372"/>
      <c r="AE143" s="372"/>
      <c r="AF143" s="372"/>
      <c r="AG143" s="372"/>
      <c r="AH143" s="371"/>
      <c r="AI143" s="372"/>
      <c r="AJ143" s="372"/>
      <c r="AK143" s="372" t="s">
        <v>36</v>
      </c>
      <c r="AL143" s="372"/>
      <c r="AM143" s="372"/>
      <c r="AN143" s="372"/>
      <c r="AO143" s="372"/>
      <c r="AP143" s="372"/>
      <c r="AQ143" s="641"/>
      <c r="AR143" s="399" t="s">
        <v>220</v>
      </c>
      <c r="AS143" s="84" t="s">
        <v>36</v>
      </c>
      <c r="AT143" s="84" t="s">
        <v>36</v>
      </c>
      <c r="AU143" s="647"/>
      <c r="AV143" s="646"/>
      <c r="AW143" s="84"/>
      <c r="AX143" s="84"/>
      <c r="AY143" s="84"/>
      <c r="AZ143" s="84"/>
      <c r="BA143" s="84"/>
      <c r="BB143" s="630"/>
      <c r="BC143" s="400" t="s">
        <v>220</v>
      </c>
      <c r="BD143" s="84" t="s">
        <v>36</v>
      </c>
    </row>
    <row r="144" spans="1:56" x14ac:dyDescent="0.25">
      <c r="A144" s="102">
        <v>139</v>
      </c>
      <c r="B144" s="524">
        <f>'APH KIC KIA PC'!D143</f>
        <v>0</v>
      </c>
      <c r="C144" s="524" t="str">
        <f>'APH KIC KIA PC'!I143</f>
        <v>Välj…</v>
      </c>
      <c r="D144" s="525" t="str">
        <f>IF('1. Artikeldata Grund'!$E143="","",'1. Artikeldata Grund'!$E143)</f>
        <v/>
      </c>
      <c r="E144" s="526" t="str">
        <f>IF('1. Artikeldata Grund'!D143="","",'1. Artikeldata Grund'!D143)</f>
        <v/>
      </c>
      <c r="F144" s="528" t="str">
        <f>'2. Artikeldata Utökad'!H143</f>
        <v xml:space="preserve">  Välj…</v>
      </c>
      <c r="G144" s="527" t="str" cm="1">
        <f t="array" ref="G144">_xlfn.IFS('2. Artikeldata Utökad'!J143="2  KRAV","KRAV",'2. Artikeldata Utökad'!J143="3  Astma- och Allergiförbundet","Astmaochallergiforbundet",'2. Artikeldata Utökad'!J143="4  Svanen","Svanen",'2. Artikeldata Utökad'!J143="5  GOTS","GOTS",'2. Artikeldata Utökad'!J143="6  Ekologiskt Jordbruk EU Ekologisk","Ekologisktjordbruk",'2. Artikeldata Utökad'!J143="7  ECO CERT Cosmos Organic","Ecocertcosmosorganic",'2. Artikeldata Utökad'!J143="8  Bra miljöval","Bramiljoval",'2. Artikeldata Utökad'!J143="9  Fairtrade","fairtrade",'2. Artikeldata Utökad'!J143="10 Natrue Organic","Natrueorganic",'2. Artikeldata Utökad'!J143="11 UTZ Certified","UTZ",'2. Artikeldata Utökad'!J143="15 Asthma Allergy Nordic","Asthmaallergynordic",'2. Artikeldata Utökad'!J143="16 FSC","FSC",'2. Artikeldata Utökad'!J143="17 Välvald (endast vid OTC)","choosewithheart",'2. Artikeldata Utökad'!J143="18 Rainforest Alliance","Rainforestalliance",'2. Artikeldata Utökad'!J143="19 Vegan Society","Vegansociety",'2. Artikeldata Utökad'!J143="20 Certified Vegan","Certifiedvegan",'2. Artikeldata Utökad'!J143="21 I'm Vegan","Imvegan",'2. Artikeldata Utökad'!J143="22 EU Ecolabel","EUEcolabel",'2. Artikeldata Utökad'!J143="23 Soil Association Cosmos Organic","Soilassociation",'2. Artikeldata Utökad'!J143="  Välj…","",'2. Artikeldata Utökad'!J143="0  Ingen symbol","",'2. Artikeldata Utökad'!J143="24 Cosmetique Bio Cosmos Organic","Cosmetiquebio",'2. Artikeldata Utökad'!J143="25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H144" s="527" t="str" cm="1">
        <f t="array" ref="H144">_xlfn.IFS('2. Artikeldata Utökad'!K143="2  KRAV","KRAV",'2. Artikeldata Utökad'!K143="3  Astma- och Allergiförbundet","Astmaochallergiforbundet",'2. Artikeldata Utökad'!K143="4  Svanen","Svanen",'2. Artikeldata Utökad'!K143="5  GOTS","GOTS",'2. Artikeldata Utökad'!K143="6  Ekologiskt Jordbruk EU Ekologisk","Ekologisktjordbruk",'2. Artikeldata Utökad'!K143="7  ECO CERT Cosmos Organic","Ecocertcosmosorganic",'2. Artikeldata Utökad'!K143="8  Bra miljöval","Bramiljoval",'2. Artikeldata Utökad'!K143="9  Fairtrade","fairtrade",'2. Artikeldata Utökad'!K143="10 Natrue Organic","Natrueorganic",'2. Artikeldata Utökad'!K143="11 UTZ Certified","UTZ",'2. Artikeldata Utökad'!K143="15 Asthma Allergy Nordic","Asthmaallergynordic",'2. Artikeldata Utökad'!K143="16 FSC","FSC",'2. Artikeldata Utökad'!K143="17 Välvald (endast vid OTC)","choosewithheart",'2. Artikeldata Utökad'!K143="18 Rainforest Alliance","Rainforestalliance",'2. Artikeldata Utökad'!K143="19 Vegan Society","Vegansociety",'2. Artikeldata Utökad'!K143="20 Certified Vegan","Certifiedvegan",'2. Artikeldata Utökad'!K143="21 I'm Vegan","Imvegan",'2. Artikeldata Utökad'!K143="22 EU Ecolabel","EUEcolabel",'2. Artikeldata Utökad'!K143="23 Soil Association Cosmos Organic","Soilassociation",'2. Artikeldata Utökad'!K143="  Välj…","",'2. Artikeldata Utökad'!K143="0  Ingen symbol","",'2. Artikeldata Utökad'!K143="24 Cosmetique Bio Cosmos Organic","Cosmetiquebio",'2. Artikeldata Utökad'!K143="25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I144" s="527" t="str" cm="1">
        <f t="array" ref="I144">_xlfn.IFS('2. Artikeldata Utökad'!L143="2  KRAV","KRAV",'2. Artikeldata Utökad'!L143="3  Astma- och Allergiförbundet","Astmaochallergiforbundet",'2. Artikeldata Utökad'!L143="4  Svanen","Svanen",'2. Artikeldata Utökad'!L143="5  GOTS","GOTS",'2. Artikeldata Utökad'!L143="6  Ekologiskt Jordbruk EU Ekologisk","Ekologisktjordbruk",'2. Artikeldata Utökad'!L143="7  ECO CERT Cosmos Organic","Ecocertcosmosorganic",'2. Artikeldata Utökad'!L143="8  Bra miljöval","Bramiljoval",'2. Artikeldata Utökad'!L143="9  Fairtrade","fairtrade",'2. Artikeldata Utökad'!L143="10 Natrue Organic","Natrueorganic",'2. Artikeldata Utökad'!L143="11 UTZ Certified","UTZ",'2. Artikeldata Utökad'!L143="15 Asthma Allergy Nordic","Asthmaallergynordic",'2. Artikeldata Utökad'!L143="16 FSC","FSC",'2. Artikeldata Utökad'!L143="17 Välvald (endast vid OTC)","choosewithheart",'2. Artikeldata Utökad'!L143="18 Rainforest Alliance","Rainforestalliance",'2. Artikeldata Utökad'!L143="19 Vegan Society","Vegansociety",'2. Artikeldata Utökad'!L143="20 Certified Vegan","Certifiedvegan",'2. Artikeldata Utökad'!L143="21 I'm Vegan","Imvegan",'2. Artikeldata Utökad'!L143="22 EU Ecolabel","EUEcolabel",'2. Artikeldata Utökad'!L143="23 Soil Association Cosmos Organic","Soilassociation",'2. Artikeldata Utökad'!L143="  Välj…","",'2. Artikeldata Utökad'!L143="0  Ingen symbol","",'2. Artikeldata Utökad'!L143="24 Cosmetique Bio Cosmos Organic","Cosmetiquebio",'2. Artikeldata Utökad'!L143="25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J144" s="527" t="str" cm="1">
        <f t="array" ref="J144">IFERROR(SUBSTITUTE(_xlfn.ARRAYTOTEXT(_xlfn._xlws.FILTER(G144:I144,G144:I144&lt;&gt;""))," ",""),"")</f>
        <v/>
      </c>
      <c r="K144" s="527" t="str">
        <f>IF('2. Artikeldata Utökad'!M143="Ja","Nordisk","")</f>
        <v/>
      </c>
      <c r="L144" s="527" t="str">
        <f>IF('2. Artikeldata Utökad'!N143="Ja","Miljoforpackad","")</f>
        <v/>
      </c>
      <c r="M144" s="527" t="str">
        <f t="shared" si="13"/>
        <v/>
      </c>
      <c r="N144" s="527" t="str">
        <f t="shared" si="12"/>
        <v/>
      </c>
      <c r="O144" s="527" t="str">
        <f t="shared" si="14"/>
        <v/>
      </c>
      <c r="P144" s="527" t="str">
        <f t="shared" si="15"/>
        <v/>
      </c>
      <c r="Q144" s="527" t="str">
        <f t="shared" si="16"/>
        <v/>
      </c>
      <c r="R144" s="527" t="str" cm="1">
        <f t="array" ref="R144">IFERROR(SUBSTITUTE(_xlfn.ARRAYTOTEXT(_xlfn._xlws.FILTER(K144:Q144,K144:Q144&lt;&gt;""))," ",""),"")</f>
        <v/>
      </c>
      <c r="S144" s="371"/>
      <c r="T144" s="83"/>
      <c r="U144" s="371" t="s">
        <v>35</v>
      </c>
      <c r="V144" s="372"/>
      <c r="W144" s="372"/>
      <c r="X144" s="372"/>
      <c r="Y144" s="372"/>
      <c r="Z144" s="372"/>
      <c r="AA144" s="372"/>
      <c r="AB144" s="372"/>
      <c r="AC144" s="372"/>
      <c r="AD144" s="372"/>
      <c r="AE144" s="372"/>
      <c r="AF144" s="372"/>
      <c r="AG144" s="372"/>
      <c r="AH144" s="371"/>
      <c r="AI144" s="372"/>
      <c r="AJ144" s="372"/>
      <c r="AK144" s="372" t="s">
        <v>36</v>
      </c>
      <c r="AL144" s="372"/>
      <c r="AM144" s="372"/>
      <c r="AN144" s="372"/>
      <c r="AO144" s="372"/>
      <c r="AP144" s="372"/>
      <c r="AQ144" s="641"/>
      <c r="AR144" s="399" t="s">
        <v>220</v>
      </c>
      <c r="AS144" s="84" t="s">
        <v>36</v>
      </c>
      <c r="AT144" s="84" t="s">
        <v>36</v>
      </c>
      <c r="AU144" s="647"/>
      <c r="AV144" s="646"/>
      <c r="AW144" s="84"/>
      <c r="AX144" s="84"/>
      <c r="AY144" s="84"/>
      <c r="AZ144" s="84"/>
      <c r="BA144" s="84"/>
      <c r="BB144" s="630"/>
      <c r="BC144" s="400" t="s">
        <v>220</v>
      </c>
      <c r="BD144" s="84" t="s">
        <v>36</v>
      </c>
    </row>
    <row r="145" spans="1:56" x14ac:dyDescent="0.25">
      <c r="A145" s="102">
        <v>140</v>
      </c>
      <c r="B145" s="524">
        <f>'APH KIC KIA PC'!D144</f>
        <v>0</v>
      </c>
      <c r="C145" s="524" t="str">
        <f>'APH KIC KIA PC'!I144</f>
        <v>Välj…</v>
      </c>
      <c r="D145" s="525" t="str">
        <f>IF('1. Artikeldata Grund'!$E144="","",'1. Artikeldata Grund'!$E144)</f>
        <v/>
      </c>
      <c r="E145" s="526" t="str">
        <f>IF('1. Artikeldata Grund'!D144="","",'1. Artikeldata Grund'!D144)</f>
        <v/>
      </c>
      <c r="F145" s="528" t="str">
        <f>'2. Artikeldata Utökad'!H144</f>
        <v xml:space="preserve">  Välj…</v>
      </c>
      <c r="G145" s="527" t="str" cm="1">
        <f t="array" ref="G145">_xlfn.IFS('2. Artikeldata Utökad'!J144="2  KRAV","KRAV",'2. Artikeldata Utökad'!J144="3  Astma- och Allergiförbundet","Astmaochallergiforbundet",'2. Artikeldata Utökad'!J144="4  Svanen","Svanen",'2. Artikeldata Utökad'!J144="5  GOTS","GOTS",'2. Artikeldata Utökad'!J144="6  Ekologiskt Jordbruk EU Ekologisk","Ekologisktjordbruk",'2. Artikeldata Utökad'!J144="7  ECO CERT Cosmos Organic","Ecocertcosmosorganic",'2. Artikeldata Utökad'!J144="8  Bra miljöval","Bramiljoval",'2. Artikeldata Utökad'!J144="9  Fairtrade","fairtrade",'2. Artikeldata Utökad'!J144="10 Natrue Organic","Natrueorganic",'2. Artikeldata Utökad'!J144="11 UTZ Certified","UTZ",'2. Artikeldata Utökad'!J144="15 Asthma Allergy Nordic","Asthmaallergynordic",'2. Artikeldata Utökad'!J144="16 FSC","FSC",'2. Artikeldata Utökad'!J144="17 Välvald (endast vid OTC)","choosewithheart",'2. Artikeldata Utökad'!J144="18 Rainforest Alliance","Rainforestalliance",'2. Artikeldata Utökad'!J144="19 Vegan Society","Vegansociety",'2. Artikeldata Utökad'!J144="20 Certified Vegan","Certifiedvegan",'2. Artikeldata Utökad'!J144="21 I'm Vegan","Imvegan",'2. Artikeldata Utökad'!J144="22 EU Ecolabel","EUEcolabel",'2. Artikeldata Utökad'!J144="23 Soil Association Cosmos Organic","Soilassociation",'2. Artikeldata Utökad'!J144="  Välj…","",'2. Artikeldata Utökad'!J144="0  Ingen symbol","",'2. Artikeldata Utökad'!J144="24 Cosmetique Bio Cosmos Organic","Cosmetiquebio",'2. Artikeldata Utökad'!J144="25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H145" s="527" t="str" cm="1">
        <f t="array" ref="H145">_xlfn.IFS('2. Artikeldata Utökad'!K144="2  KRAV","KRAV",'2. Artikeldata Utökad'!K144="3  Astma- och Allergiförbundet","Astmaochallergiforbundet",'2. Artikeldata Utökad'!K144="4  Svanen","Svanen",'2. Artikeldata Utökad'!K144="5  GOTS","GOTS",'2. Artikeldata Utökad'!K144="6  Ekologiskt Jordbruk EU Ekologisk","Ekologisktjordbruk",'2. Artikeldata Utökad'!K144="7  ECO CERT Cosmos Organic","Ecocertcosmosorganic",'2. Artikeldata Utökad'!K144="8  Bra miljöval","Bramiljoval",'2. Artikeldata Utökad'!K144="9  Fairtrade","fairtrade",'2. Artikeldata Utökad'!K144="10 Natrue Organic","Natrueorganic",'2. Artikeldata Utökad'!K144="11 UTZ Certified","UTZ",'2. Artikeldata Utökad'!K144="15 Asthma Allergy Nordic","Asthmaallergynordic",'2. Artikeldata Utökad'!K144="16 FSC","FSC",'2. Artikeldata Utökad'!K144="17 Välvald (endast vid OTC)","choosewithheart",'2. Artikeldata Utökad'!K144="18 Rainforest Alliance","Rainforestalliance",'2. Artikeldata Utökad'!K144="19 Vegan Society","Vegansociety",'2. Artikeldata Utökad'!K144="20 Certified Vegan","Certifiedvegan",'2. Artikeldata Utökad'!K144="21 I'm Vegan","Imvegan",'2. Artikeldata Utökad'!K144="22 EU Ecolabel","EUEcolabel",'2. Artikeldata Utökad'!K144="23 Soil Association Cosmos Organic","Soilassociation",'2. Artikeldata Utökad'!K144="  Välj…","",'2. Artikeldata Utökad'!K144="0  Ingen symbol","",'2. Artikeldata Utökad'!K144="24 Cosmetique Bio Cosmos Organic","Cosmetiquebio",'2. Artikeldata Utökad'!K144="25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I145" s="527" t="str" cm="1">
        <f t="array" ref="I145">_xlfn.IFS('2. Artikeldata Utökad'!L144="2  KRAV","KRAV",'2. Artikeldata Utökad'!L144="3  Astma- och Allergiförbundet","Astmaochallergiforbundet",'2. Artikeldata Utökad'!L144="4  Svanen","Svanen",'2. Artikeldata Utökad'!L144="5  GOTS","GOTS",'2. Artikeldata Utökad'!L144="6  Ekologiskt Jordbruk EU Ekologisk","Ekologisktjordbruk",'2. Artikeldata Utökad'!L144="7  ECO CERT Cosmos Organic","Ecocertcosmosorganic",'2. Artikeldata Utökad'!L144="8  Bra miljöval","Bramiljoval",'2. Artikeldata Utökad'!L144="9  Fairtrade","fairtrade",'2. Artikeldata Utökad'!L144="10 Natrue Organic","Natrueorganic",'2. Artikeldata Utökad'!L144="11 UTZ Certified","UTZ",'2. Artikeldata Utökad'!L144="15 Asthma Allergy Nordic","Asthmaallergynordic",'2. Artikeldata Utökad'!L144="16 FSC","FSC",'2. Artikeldata Utökad'!L144="17 Välvald (endast vid OTC)","choosewithheart",'2. Artikeldata Utökad'!L144="18 Rainforest Alliance","Rainforestalliance",'2. Artikeldata Utökad'!L144="19 Vegan Society","Vegansociety",'2. Artikeldata Utökad'!L144="20 Certified Vegan","Certifiedvegan",'2. Artikeldata Utökad'!L144="21 I'm Vegan","Imvegan",'2. Artikeldata Utökad'!L144="22 EU Ecolabel","EUEcolabel",'2. Artikeldata Utökad'!L144="23 Soil Association Cosmos Organic","Soilassociation",'2. Artikeldata Utökad'!L144="  Välj…","",'2. Artikeldata Utökad'!L144="0  Ingen symbol","",'2. Artikeldata Utökad'!L144="24 Cosmetique Bio Cosmos Organic","Cosmetiquebio",'2. Artikeldata Utökad'!L144="25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J145" s="527" t="str" cm="1">
        <f t="array" ref="J145">IFERROR(SUBSTITUTE(_xlfn.ARRAYTOTEXT(_xlfn._xlws.FILTER(G145:I145,G145:I145&lt;&gt;""))," ",""),"")</f>
        <v/>
      </c>
      <c r="K145" s="527" t="str">
        <f>IF('2. Artikeldata Utökad'!M144="Ja","Nordisk","")</f>
        <v/>
      </c>
      <c r="L145" s="527" t="str">
        <f>IF('2. Artikeldata Utökad'!N144="Ja","Miljoforpackad","")</f>
        <v/>
      </c>
      <c r="M145" s="527" t="str">
        <f t="shared" si="13"/>
        <v/>
      </c>
      <c r="N145" s="527" t="str">
        <f t="shared" si="12"/>
        <v/>
      </c>
      <c r="O145" s="527" t="str">
        <f t="shared" si="14"/>
        <v/>
      </c>
      <c r="P145" s="527" t="str">
        <f t="shared" si="15"/>
        <v/>
      </c>
      <c r="Q145" s="527" t="str">
        <f t="shared" si="16"/>
        <v/>
      </c>
      <c r="R145" s="527" t="str" cm="1">
        <f t="array" ref="R145">IFERROR(SUBSTITUTE(_xlfn.ARRAYTOTEXT(_xlfn._xlws.FILTER(K145:Q145,K145:Q145&lt;&gt;""))," ",""),"")</f>
        <v/>
      </c>
      <c r="S145" s="371"/>
      <c r="T145" s="83"/>
      <c r="U145" s="371" t="s">
        <v>35</v>
      </c>
      <c r="V145" s="372"/>
      <c r="W145" s="372"/>
      <c r="X145" s="372"/>
      <c r="Y145" s="372"/>
      <c r="Z145" s="372"/>
      <c r="AA145" s="372"/>
      <c r="AB145" s="372"/>
      <c r="AC145" s="372"/>
      <c r="AD145" s="372"/>
      <c r="AE145" s="372"/>
      <c r="AF145" s="372"/>
      <c r="AG145" s="372"/>
      <c r="AH145" s="371"/>
      <c r="AI145" s="372"/>
      <c r="AJ145" s="372"/>
      <c r="AK145" s="372" t="s">
        <v>36</v>
      </c>
      <c r="AL145" s="372"/>
      <c r="AM145" s="372"/>
      <c r="AN145" s="372"/>
      <c r="AO145" s="372"/>
      <c r="AP145" s="372"/>
      <c r="AQ145" s="641"/>
      <c r="AR145" s="399" t="s">
        <v>220</v>
      </c>
      <c r="AS145" s="84" t="s">
        <v>36</v>
      </c>
      <c r="AT145" s="84" t="s">
        <v>36</v>
      </c>
      <c r="AU145" s="647"/>
      <c r="AV145" s="646"/>
      <c r="AW145" s="84"/>
      <c r="AX145" s="84"/>
      <c r="AY145" s="84"/>
      <c r="AZ145" s="84"/>
      <c r="BA145" s="84"/>
      <c r="BB145" s="630"/>
      <c r="BC145" s="400" t="s">
        <v>220</v>
      </c>
      <c r="BD145" s="84" t="s">
        <v>36</v>
      </c>
    </row>
    <row r="146" spans="1:56" x14ac:dyDescent="0.25">
      <c r="A146" s="102">
        <v>141</v>
      </c>
      <c r="B146" s="524">
        <f>'APH KIC KIA PC'!D145</f>
        <v>0</v>
      </c>
      <c r="C146" s="524" t="str">
        <f>'APH KIC KIA PC'!I145</f>
        <v>Välj…</v>
      </c>
      <c r="D146" s="525" t="str">
        <f>IF('1. Artikeldata Grund'!$E145="","",'1. Artikeldata Grund'!$E145)</f>
        <v/>
      </c>
      <c r="E146" s="526" t="str">
        <f>IF('1. Artikeldata Grund'!D145="","",'1. Artikeldata Grund'!D145)</f>
        <v/>
      </c>
      <c r="F146" s="528" t="str">
        <f>'2. Artikeldata Utökad'!H145</f>
        <v xml:space="preserve">  Välj…</v>
      </c>
      <c r="G146" s="527" t="str" cm="1">
        <f t="array" ref="G146">_xlfn.IFS('2. Artikeldata Utökad'!J145="2  KRAV","KRAV",'2. Artikeldata Utökad'!J145="3  Astma- och Allergiförbundet","Astmaochallergiforbundet",'2. Artikeldata Utökad'!J145="4  Svanen","Svanen",'2. Artikeldata Utökad'!J145="5  GOTS","GOTS",'2. Artikeldata Utökad'!J145="6  Ekologiskt Jordbruk EU Ekologisk","Ekologisktjordbruk",'2. Artikeldata Utökad'!J145="7  ECO CERT Cosmos Organic","Ecocertcosmosorganic",'2. Artikeldata Utökad'!J145="8  Bra miljöval","Bramiljoval",'2. Artikeldata Utökad'!J145="9  Fairtrade","fairtrade",'2. Artikeldata Utökad'!J145="10 Natrue Organic","Natrueorganic",'2. Artikeldata Utökad'!J145="11 UTZ Certified","UTZ",'2. Artikeldata Utökad'!J145="15 Asthma Allergy Nordic","Asthmaallergynordic",'2. Artikeldata Utökad'!J145="16 FSC","FSC",'2. Artikeldata Utökad'!J145="17 Välvald (endast vid OTC)","choosewithheart",'2. Artikeldata Utökad'!J145="18 Rainforest Alliance","Rainforestalliance",'2. Artikeldata Utökad'!J145="19 Vegan Society","Vegansociety",'2. Artikeldata Utökad'!J145="20 Certified Vegan","Certifiedvegan",'2. Artikeldata Utökad'!J145="21 I'm Vegan","Imvegan",'2. Artikeldata Utökad'!J145="22 EU Ecolabel","EUEcolabel",'2. Artikeldata Utökad'!J145="23 Soil Association Cosmos Organic","Soilassociation",'2. Artikeldata Utökad'!J145="  Välj…","",'2. Artikeldata Utökad'!J145="0  Ingen symbol","",'2. Artikeldata Utökad'!J145="24 Cosmetique Bio Cosmos Organic","Cosmetiquebio",'2. Artikeldata Utökad'!J145="25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H146" s="527" t="str" cm="1">
        <f t="array" ref="H146">_xlfn.IFS('2. Artikeldata Utökad'!K145="2  KRAV","KRAV",'2. Artikeldata Utökad'!K145="3  Astma- och Allergiförbundet","Astmaochallergiforbundet",'2. Artikeldata Utökad'!K145="4  Svanen","Svanen",'2. Artikeldata Utökad'!K145="5  GOTS","GOTS",'2. Artikeldata Utökad'!K145="6  Ekologiskt Jordbruk EU Ekologisk","Ekologisktjordbruk",'2. Artikeldata Utökad'!K145="7  ECO CERT Cosmos Organic","Ecocertcosmosorganic",'2. Artikeldata Utökad'!K145="8  Bra miljöval","Bramiljoval",'2. Artikeldata Utökad'!K145="9  Fairtrade","fairtrade",'2. Artikeldata Utökad'!K145="10 Natrue Organic","Natrueorganic",'2. Artikeldata Utökad'!K145="11 UTZ Certified","UTZ",'2. Artikeldata Utökad'!K145="15 Asthma Allergy Nordic","Asthmaallergynordic",'2. Artikeldata Utökad'!K145="16 FSC","FSC",'2. Artikeldata Utökad'!K145="17 Välvald (endast vid OTC)","choosewithheart",'2. Artikeldata Utökad'!K145="18 Rainforest Alliance","Rainforestalliance",'2. Artikeldata Utökad'!K145="19 Vegan Society","Vegansociety",'2. Artikeldata Utökad'!K145="20 Certified Vegan","Certifiedvegan",'2. Artikeldata Utökad'!K145="21 I'm Vegan","Imvegan",'2. Artikeldata Utökad'!K145="22 EU Ecolabel","EUEcolabel",'2. Artikeldata Utökad'!K145="23 Soil Association Cosmos Organic","Soilassociation",'2. Artikeldata Utökad'!K145="  Välj…","",'2. Artikeldata Utökad'!K145="0  Ingen symbol","",'2. Artikeldata Utökad'!K145="24 Cosmetique Bio Cosmos Organic","Cosmetiquebio",'2. Artikeldata Utökad'!K145="25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I146" s="527" t="str" cm="1">
        <f t="array" ref="I146">_xlfn.IFS('2. Artikeldata Utökad'!L145="2  KRAV","KRAV",'2. Artikeldata Utökad'!L145="3  Astma- och Allergiförbundet","Astmaochallergiforbundet",'2. Artikeldata Utökad'!L145="4  Svanen","Svanen",'2. Artikeldata Utökad'!L145="5  GOTS","GOTS",'2. Artikeldata Utökad'!L145="6  Ekologiskt Jordbruk EU Ekologisk","Ekologisktjordbruk",'2. Artikeldata Utökad'!L145="7  ECO CERT Cosmos Organic","Ecocertcosmosorganic",'2. Artikeldata Utökad'!L145="8  Bra miljöval","Bramiljoval",'2. Artikeldata Utökad'!L145="9  Fairtrade","fairtrade",'2. Artikeldata Utökad'!L145="10 Natrue Organic","Natrueorganic",'2. Artikeldata Utökad'!L145="11 UTZ Certified","UTZ",'2. Artikeldata Utökad'!L145="15 Asthma Allergy Nordic","Asthmaallergynordic",'2. Artikeldata Utökad'!L145="16 FSC","FSC",'2. Artikeldata Utökad'!L145="17 Välvald (endast vid OTC)","choosewithheart",'2. Artikeldata Utökad'!L145="18 Rainforest Alliance","Rainforestalliance",'2. Artikeldata Utökad'!L145="19 Vegan Society","Vegansociety",'2. Artikeldata Utökad'!L145="20 Certified Vegan","Certifiedvegan",'2. Artikeldata Utökad'!L145="21 I'm Vegan","Imvegan",'2. Artikeldata Utökad'!L145="22 EU Ecolabel","EUEcolabel",'2. Artikeldata Utökad'!L145="23 Soil Association Cosmos Organic","Soilassociation",'2. Artikeldata Utökad'!L145="  Välj…","",'2. Artikeldata Utökad'!L145="0  Ingen symbol","",'2. Artikeldata Utökad'!L145="24 Cosmetique Bio Cosmos Organic","Cosmetiquebio",'2. Artikeldata Utökad'!L145="25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J146" s="527" t="str" cm="1">
        <f t="array" ref="J146">IFERROR(SUBSTITUTE(_xlfn.ARRAYTOTEXT(_xlfn._xlws.FILTER(G146:I146,G146:I146&lt;&gt;""))," ",""),"")</f>
        <v/>
      </c>
      <c r="K146" s="527" t="str">
        <f>IF('2. Artikeldata Utökad'!M145="Ja","Nordisk","")</f>
        <v/>
      </c>
      <c r="L146" s="527" t="str">
        <f>IF('2. Artikeldata Utökad'!N145="Ja","Miljoforpackad","")</f>
        <v/>
      </c>
      <c r="M146" s="527" t="str">
        <f t="shared" si="13"/>
        <v/>
      </c>
      <c r="N146" s="527" t="str">
        <f t="shared" si="12"/>
        <v/>
      </c>
      <c r="O146" s="527" t="str">
        <f t="shared" si="14"/>
        <v/>
      </c>
      <c r="P146" s="527" t="str">
        <f t="shared" si="15"/>
        <v/>
      </c>
      <c r="Q146" s="527" t="str">
        <f t="shared" si="16"/>
        <v/>
      </c>
      <c r="R146" s="527" t="str" cm="1">
        <f t="array" ref="R146">IFERROR(SUBSTITUTE(_xlfn.ARRAYTOTEXT(_xlfn._xlws.FILTER(K146:Q146,K146:Q146&lt;&gt;""))," ",""),"")</f>
        <v/>
      </c>
      <c r="S146" s="371"/>
      <c r="T146" s="83"/>
      <c r="U146" s="371" t="s">
        <v>35</v>
      </c>
      <c r="V146" s="372"/>
      <c r="W146" s="372"/>
      <c r="X146" s="372"/>
      <c r="Y146" s="372"/>
      <c r="Z146" s="372"/>
      <c r="AA146" s="372"/>
      <c r="AB146" s="372"/>
      <c r="AC146" s="372"/>
      <c r="AD146" s="372"/>
      <c r="AE146" s="372"/>
      <c r="AF146" s="372"/>
      <c r="AG146" s="372"/>
      <c r="AH146" s="371"/>
      <c r="AI146" s="372"/>
      <c r="AJ146" s="372"/>
      <c r="AK146" s="372" t="s">
        <v>36</v>
      </c>
      <c r="AL146" s="372"/>
      <c r="AM146" s="372"/>
      <c r="AN146" s="372"/>
      <c r="AO146" s="372"/>
      <c r="AP146" s="372"/>
      <c r="AQ146" s="641"/>
      <c r="AR146" s="399" t="s">
        <v>220</v>
      </c>
      <c r="AS146" s="84" t="s">
        <v>36</v>
      </c>
      <c r="AT146" s="84" t="s">
        <v>36</v>
      </c>
      <c r="AU146" s="647"/>
      <c r="AV146" s="646"/>
      <c r="AW146" s="84"/>
      <c r="AX146" s="84"/>
      <c r="AY146" s="84"/>
      <c r="AZ146" s="84"/>
      <c r="BA146" s="84"/>
      <c r="BB146" s="630"/>
      <c r="BC146" s="400" t="s">
        <v>220</v>
      </c>
      <c r="BD146" s="84" t="s">
        <v>36</v>
      </c>
    </row>
    <row r="147" spans="1:56" x14ac:dyDescent="0.25">
      <c r="A147" s="102">
        <v>142</v>
      </c>
      <c r="B147" s="524">
        <f>'APH KIC KIA PC'!D146</f>
        <v>0</v>
      </c>
      <c r="C147" s="524" t="str">
        <f>'APH KIC KIA PC'!I146</f>
        <v>Välj…</v>
      </c>
      <c r="D147" s="525" t="str">
        <f>IF('1. Artikeldata Grund'!$E146="","",'1. Artikeldata Grund'!$E146)</f>
        <v/>
      </c>
      <c r="E147" s="526" t="str">
        <f>IF('1. Artikeldata Grund'!D146="","",'1. Artikeldata Grund'!D146)</f>
        <v/>
      </c>
      <c r="F147" s="528" t="str">
        <f>'2. Artikeldata Utökad'!H146</f>
        <v xml:space="preserve">  Välj…</v>
      </c>
      <c r="G147" s="527" t="str" cm="1">
        <f t="array" ref="G147">_xlfn.IFS('2. Artikeldata Utökad'!J146="2  KRAV","KRAV",'2. Artikeldata Utökad'!J146="3  Astma- och Allergiförbundet","Astmaochallergiforbundet",'2. Artikeldata Utökad'!J146="4  Svanen","Svanen",'2. Artikeldata Utökad'!J146="5  GOTS","GOTS",'2. Artikeldata Utökad'!J146="6  Ekologiskt Jordbruk EU Ekologisk","Ekologisktjordbruk",'2. Artikeldata Utökad'!J146="7  ECO CERT Cosmos Organic","Ecocertcosmosorganic",'2. Artikeldata Utökad'!J146="8  Bra miljöval","Bramiljoval",'2. Artikeldata Utökad'!J146="9  Fairtrade","fairtrade",'2. Artikeldata Utökad'!J146="10 Natrue Organic","Natrueorganic",'2. Artikeldata Utökad'!J146="11 UTZ Certified","UTZ",'2. Artikeldata Utökad'!J146="15 Asthma Allergy Nordic","Asthmaallergynordic",'2. Artikeldata Utökad'!J146="16 FSC","FSC",'2. Artikeldata Utökad'!J146="17 Välvald (endast vid OTC)","choosewithheart",'2. Artikeldata Utökad'!J146="18 Rainforest Alliance","Rainforestalliance",'2. Artikeldata Utökad'!J146="19 Vegan Society","Vegansociety",'2. Artikeldata Utökad'!J146="20 Certified Vegan","Certifiedvegan",'2. Artikeldata Utökad'!J146="21 I'm Vegan","Imvegan",'2. Artikeldata Utökad'!J146="22 EU Ecolabel","EUEcolabel",'2. Artikeldata Utökad'!J146="23 Soil Association Cosmos Organic","Soilassociation",'2. Artikeldata Utökad'!J146="  Välj…","",'2. Artikeldata Utökad'!J146="0  Ingen symbol","",'2. Artikeldata Utökad'!J146="24 Cosmetique Bio Cosmos Organic","Cosmetiquebio",'2. Artikeldata Utökad'!J146="25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H147" s="527" t="str" cm="1">
        <f t="array" ref="H147">_xlfn.IFS('2. Artikeldata Utökad'!K146="2  KRAV","KRAV",'2. Artikeldata Utökad'!K146="3  Astma- och Allergiförbundet","Astmaochallergiforbundet",'2. Artikeldata Utökad'!K146="4  Svanen","Svanen",'2. Artikeldata Utökad'!K146="5  GOTS","GOTS",'2. Artikeldata Utökad'!K146="6  Ekologiskt Jordbruk EU Ekologisk","Ekologisktjordbruk",'2. Artikeldata Utökad'!K146="7  ECO CERT Cosmos Organic","Ecocertcosmosorganic",'2. Artikeldata Utökad'!K146="8  Bra miljöval","Bramiljoval",'2. Artikeldata Utökad'!K146="9  Fairtrade","fairtrade",'2. Artikeldata Utökad'!K146="10 Natrue Organic","Natrueorganic",'2. Artikeldata Utökad'!K146="11 UTZ Certified","UTZ",'2. Artikeldata Utökad'!K146="15 Asthma Allergy Nordic","Asthmaallergynordic",'2. Artikeldata Utökad'!K146="16 FSC","FSC",'2. Artikeldata Utökad'!K146="17 Välvald (endast vid OTC)","choosewithheart",'2. Artikeldata Utökad'!K146="18 Rainforest Alliance","Rainforestalliance",'2. Artikeldata Utökad'!K146="19 Vegan Society","Vegansociety",'2. Artikeldata Utökad'!K146="20 Certified Vegan","Certifiedvegan",'2. Artikeldata Utökad'!K146="21 I'm Vegan","Imvegan",'2. Artikeldata Utökad'!K146="22 EU Ecolabel","EUEcolabel",'2. Artikeldata Utökad'!K146="23 Soil Association Cosmos Organic","Soilassociation",'2. Artikeldata Utökad'!K146="  Välj…","",'2. Artikeldata Utökad'!K146="0  Ingen symbol","",'2. Artikeldata Utökad'!K146="24 Cosmetique Bio Cosmos Organic","Cosmetiquebio",'2. Artikeldata Utökad'!K146="25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I147" s="527" t="str" cm="1">
        <f t="array" ref="I147">_xlfn.IFS('2. Artikeldata Utökad'!L146="2  KRAV","KRAV",'2. Artikeldata Utökad'!L146="3  Astma- och Allergiförbundet","Astmaochallergiforbundet",'2. Artikeldata Utökad'!L146="4  Svanen","Svanen",'2. Artikeldata Utökad'!L146="5  GOTS","GOTS",'2. Artikeldata Utökad'!L146="6  Ekologiskt Jordbruk EU Ekologisk","Ekologisktjordbruk",'2. Artikeldata Utökad'!L146="7  ECO CERT Cosmos Organic","Ecocertcosmosorganic",'2. Artikeldata Utökad'!L146="8  Bra miljöval","Bramiljoval",'2. Artikeldata Utökad'!L146="9  Fairtrade","fairtrade",'2. Artikeldata Utökad'!L146="10 Natrue Organic","Natrueorganic",'2. Artikeldata Utökad'!L146="11 UTZ Certified","UTZ",'2. Artikeldata Utökad'!L146="15 Asthma Allergy Nordic","Asthmaallergynordic",'2. Artikeldata Utökad'!L146="16 FSC","FSC",'2. Artikeldata Utökad'!L146="17 Välvald (endast vid OTC)","choosewithheart",'2. Artikeldata Utökad'!L146="18 Rainforest Alliance","Rainforestalliance",'2. Artikeldata Utökad'!L146="19 Vegan Society","Vegansociety",'2. Artikeldata Utökad'!L146="20 Certified Vegan","Certifiedvegan",'2. Artikeldata Utökad'!L146="21 I'm Vegan","Imvegan",'2. Artikeldata Utökad'!L146="22 EU Ecolabel","EUEcolabel",'2. Artikeldata Utökad'!L146="23 Soil Association Cosmos Organic","Soilassociation",'2. Artikeldata Utökad'!L146="  Välj…","",'2. Artikeldata Utökad'!L146="0  Ingen symbol","",'2. Artikeldata Utökad'!L146="24 Cosmetique Bio Cosmos Organic","Cosmetiquebio",'2. Artikeldata Utökad'!L146="25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J147" s="527" t="str" cm="1">
        <f t="array" ref="J147">IFERROR(SUBSTITUTE(_xlfn.ARRAYTOTEXT(_xlfn._xlws.FILTER(G147:I147,G147:I147&lt;&gt;""))," ",""),"")</f>
        <v/>
      </c>
      <c r="K147" s="527" t="str">
        <f>IF('2. Artikeldata Utökad'!M146="Ja","Nordisk","")</f>
        <v/>
      </c>
      <c r="L147" s="527" t="str">
        <f>IF('2. Artikeldata Utökad'!N146="Ja","Miljoforpackad","")</f>
        <v/>
      </c>
      <c r="M147" s="527" t="str">
        <f t="shared" si="13"/>
        <v/>
      </c>
      <c r="N147" s="527" t="str">
        <f t="shared" si="12"/>
        <v/>
      </c>
      <c r="O147" s="527" t="str">
        <f t="shared" si="14"/>
        <v/>
      </c>
      <c r="P147" s="527" t="str">
        <f t="shared" si="15"/>
        <v/>
      </c>
      <c r="Q147" s="527" t="str">
        <f t="shared" si="16"/>
        <v/>
      </c>
      <c r="R147" s="527" t="str" cm="1">
        <f t="array" ref="R147">IFERROR(SUBSTITUTE(_xlfn.ARRAYTOTEXT(_xlfn._xlws.FILTER(K147:Q147,K147:Q147&lt;&gt;""))," ",""),"")</f>
        <v/>
      </c>
      <c r="S147" s="371"/>
      <c r="T147" s="83"/>
      <c r="U147" s="371" t="s">
        <v>35</v>
      </c>
      <c r="V147" s="372"/>
      <c r="W147" s="372"/>
      <c r="X147" s="372"/>
      <c r="Y147" s="372"/>
      <c r="Z147" s="372"/>
      <c r="AA147" s="372"/>
      <c r="AB147" s="372"/>
      <c r="AC147" s="372"/>
      <c r="AD147" s="372"/>
      <c r="AE147" s="372"/>
      <c r="AF147" s="372"/>
      <c r="AG147" s="372"/>
      <c r="AH147" s="371"/>
      <c r="AI147" s="372"/>
      <c r="AJ147" s="372"/>
      <c r="AK147" s="372" t="s">
        <v>36</v>
      </c>
      <c r="AL147" s="372"/>
      <c r="AM147" s="372"/>
      <c r="AN147" s="372"/>
      <c r="AO147" s="372"/>
      <c r="AP147" s="372"/>
      <c r="AQ147" s="641"/>
      <c r="AR147" s="399" t="s">
        <v>220</v>
      </c>
      <c r="AS147" s="84" t="s">
        <v>36</v>
      </c>
      <c r="AT147" s="84" t="s">
        <v>36</v>
      </c>
      <c r="AU147" s="647"/>
      <c r="AV147" s="646"/>
      <c r="AW147" s="84"/>
      <c r="AX147" s="84"/>
      <c r="AY147" s="84"/>
      <c r="AZ147" s="84"/>
      <c r="BA147" s="84"/>
      <c r="BB147" s="630"/>
      <c r="BC147" s="400" t="s">
        <v>220</v>
      </c>
      <c r="BD147" s="84" t="s">
        <v>36</v>
      </c>
    </row>
    <row r="148" spans="1:56" x14ac:dyDescent="0.25">
      <c r="A148" s="102">
        <v>143</v>
      </c>
      <c r="B148" s="524">
        <f>'APH KIC KIA PC'!D147</f>
        <v>0</v>
      </c>
      <c r="C148" s="524" t="str">
        <f>'APH KIC KIA PC'!I147</f>
        <v>Välj…</v>
      </c>
      <c r="D148" s="525" t="str">
        <f>IF('1. Artikeldata Grund'!$E147="","",'1. Artikeldata Grund'!$E147)</f>
        <v/>
      </c>
      <c r="E148" s="526" t="str">
        <f>IF('1. Artikeldata Grund'!D147="","",'1. Artikeldata Grund'!D147)</f>
        <v/>
      </c>
      <c r="F148" s="528" t="str">
        <f>'2. Artikeldata Utökad'!H147</f>
        <v xml:space="preserve">  Välj…</v>
      </c>
      <c r="G148" s="527" t="str" cm="1">
        <f t="array" ref="G148">_xlfn.IFS('2. Artikeldata Utökad'!J147="2  KRAV","KRAV",'2. Artikeldata Utökad'!J147="3  Astma- och Allergiförbundet","Astmaochallergiforbundet",'2. Artikeldata Utökad'!J147="4  Svanen","Svanen",'2. Artikeldata Utökad'!J147="5  GOTS","GOTS",'2. Artikeldata Utökad'!J147="6  Ekologiskt Jordbruk EU Ekologisk","Ekologisktjordbruk",'2. Artikeldata Utökad'!J147="7  ECO CERT Cosmos Organic","Ecocertcosmosorganic",'2. Artikeldata Utökad'!J147="8  Bra miljöval","Bramiljoval",'2. Artikeldata Utökad'!J147="9  Fairtrade","fairtrade",'2. Artikeldata Utökad'!J147="10 Natrue Organic","Natrueorganic",'2. Artikeldata Utökad'!J147="11 UTZ Certified","UTZ",'2. Artikeldata Utökad'!J147="15 Asthma Allergy Nordic","Asthmaallergynordic",'2. Artikeldata Utökad'!J147="16 FSC","FSC",'2. Artikeldata Utökad'!J147="17 Välvald (endast vid OTC)","choosewithheart",'2. Artikeldata Utökad'!J147="18 Rainforest Alliance","Rainforestalliance",'2. Artikeldata Utökad'!J147="19 Vegan Society","Vegansociety",'2. Artikeldata Utökad'!J147="20 Certified Vegan","Certifiedvegan",'2. Artikeldata Utökad'!J147="21 I'm Vegan","Imvegan",'2. Artikeldata Utökad'!J147="22 EU Ecolabel","EUEcolabel",'2. Artikeldata Utökad'!J147="23 Soil Association Cosmos Organic","Soilassociation",'2. Artikeldata Utökad'!J147="  Välj…","",'2. Artikeldata Utökad'!J147="0  Ingen symbol","",'2. Artikeldata Utökad'!J147="24 Cosmetique Bio Cosmos Organic","Cosmetiquebio",'2. Artikeldata Utökad'!J147="25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H148" s="527" t="str" cm="1">
        <f t="array" ref="H148">_xlfn.IFS('2. Artikeldata Utökad'!K147="2  KRAV","KRAV",'2. Artikeldata Utökad'!K147="3  Astma- och Allergiförbundet","Astmaochallergiforbundet",'2. Artikeldata Utökad'!K147="4  Svanen","Svanen",'2. Artikeldata Utökad'!K147="5  GOTS","GOTS",'2. Artikeldata Utökad'!K147="6  Ekologiskt Jordbruk EU Ekologisk","Ekologisktjordbruk",'2. Artikeldata Utökad'!K147="7  ECO CERT Cosmos Organic","Ecocertcosmosorganic",'2. Artikeldata Utökad'!K147="8  Bra miljöval","Bramiljoval",'2. Artikeldata Utökad'!K147="9  Fairtrade","fairtrade",'2. Artikeldata Utökad'!K147="10 Natrue Organic","Natrueorganic",'2. Artikeldata Utökad'!K147="11 UTZ Certified","UTZ",'2. Artikeldata Utökad'!K147="15 Asthma Allergy Nordic","Asthmaallergynordic",'2. Artikeldata Utökad'!K147="16 FSC","FSC",'2. Artikeldata Utökad'!K147="17 Välvald (endast vid OTC)","choosewithheart",'2. Artikeldata Utökad'!K147="18 Rainforest Alliance","Rainforestalliance",'2. Artikeldata Utökad'!K147="19 Vegan Society","Vegansociety",'2. Artikeldata Utökad'!K147="20 Certified Vegan","Certifiedvegan",'2. Artikeldata Utökad'!K147="21 I'm Vegan","Imvegan",'2. Artikeldata Utökad'!K147="22 EU Ecolabel","EUEcolabel",'2. Artikeldata Utökad'!K147="23 Soil Association Cosmos Organic","Soilassociation",'2. Artikeldata Utökad'!K147="  Välj…","",'2. Artikeldata Utökad'!K147="0  Ingen symbol","",'2. Artikeldata Utökad'!K147="24 Cosmetique Bio Cosmos Organic","Cosmetiquebio",'2. Artikeldata Utökad'!K147="25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I148" s="527" t="str" cm="1">
        <f t="array" ref="I148">_xlfn.IFS('2. Artikeldata Utökad'!L147="2  KRAV","KRAV",'2. Artikeldata Utökad'!L147="3  Astma- och Allergiförbundet","Astmaochallergiforbundet",'2. Artikeldata Utökad'!L147="4  Svanen","Svanen",'2. Artikeldata Utökad'!L147="5  GOTS","GOTS",'2. Artikeldata Utökad'!L147="6  Ekologiskt Jordbruk EU Ekologisk","Ekologisktjordbruk",'2. Artikeldata Utökad'!L147="7  ECO CERT Cosmos Organic","Ecocertcosmosorganic",'2. Artikeldata Utökad'!L147="8  Bra miljöval","Bramiljoval",'2. Artikeldata Utökad'!L147="9  Fairtrade","fairtrade",'2. Artikeldata Utökad'!L147="10 Natrue Organic","Natrueorganic",'2. Artikeldata Utökad'!L147="11 UTZ Certified","UTZ",'2. Artikeldata Utökad'!L147="15 Asthma Allergy Nordic","Asthmaallergynordic",'2. Artikeldata Utökad'!L147="16 FSC","FSC",'2. Artikeldata Utökad'!L147="17 Välvald (endast vid OTC)","choosewithheart",'2. Artikeldata Utökad'!L147="18 Rainforest Alliance","Rainforestalliance",'2. Artikeldata Utökad'!L147="19 Vegan Society","Vegansociety",'2. Artikeldata Utökad'!L147="20 Certified Vegan","Certifiedvegan",'2. Artikeldata Utökad'!L147="21 I'm Vegan","Imvegan",'2. Artikeldata Utökad'!L147="22 EU Ecolabel","EUEcolabel",'2. Artikeldata Utökad'!L147="23 Soil Association Cosmos Organic","Soilassociation",'2. Artikeldata Utökad'!L147="  Välj…","",'2. Artikeldata Utökad'!L147="0  Ingen symbol","",'2. Artikeldata Utökad'!L147="24 Cosmetique Bio Cosmos Organic","Cosmetiquebio",'2. Artikeldata Utökad'!L147="25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J148" s="527" t="str" cm="1">
        <f t="array" ref="J148">IFERROR(SUBSTITUTE(_xlfn.ARRAYTOTEXT(_xlfn._xlws.FILTER(G148:I148,G148:I148&lt;&gt;""))," ",""),"")</f>
        <v/>
      </c>
      <c r="K148" s="527" t="str">
        <f>IF('2. Artikeldata Utökad'!M147="Ja","Nordisk","")</f>
        <v/>
      </c>
      <c r="L148" s="527" t="str">
        <f>IF('2. Artikeldata Utökad'!N147="Ja","Miljoforpackad","")</f>
        <v/>
      </c>
      <c r="M148" s="527" t="str">
        <f t="shared" si="13"/>
        <v/>
      </c>
      <c r="N148" s="527" t="str">
        <f t="shared" si="12"/>
        <v/>
      </c>
      <c r="O148" s="527" t="str">
        <f t="shared" si="14"/>
        <v/>
      </c>
      <c r="P148" s="527" t="str">
        <f t="shared" si="15"/>
        <v/>
      </c>
      <c r="Q148" s="527" t="str">
        <f t="shared" si="16"/>
        <v/>
      </c>
      <c r="R148" s="527" t="str" cm="1">
        <f t="array" ref="R148">IFERROR(SUBSTITUTE(_xlfn.ARRAYTOTEXT(_xlfn._xlws.FILTER(K148:Q148,K148:Q148&lt;&gt;""))," ",""),"")</f>
        <v/>
      </c>
      <c r="S148" s="371"/>
      <c r="T148" s="83"/>
      <c r="U148" s="371" t="s">
        <v>35</v>
      </c>
      <c r="V148" s="372"/>
      <c r="W148" s="372"/>
      <c r="X148" s="372"/>
      <c r="Y148" s="372"/>
      <c r="Z148" s="372"/>
      <c r="AA148" s="372"/>
      <c r="AB148" s="372"/>
      <c r="AC148" s="372"/>
      <c r="AD148" s="372"/>
      <c r="AE148" s="372"/>
      <c r="AF148" s="372"/>
      <c r="AG148" s="372"/>
      <c r="AH148" s="371"/>
      <c r="AI148" s="372"/>
      <c r="AJ148" s="372"/>
      <c r="AK148" s="372" t="s">
        <v>36</v>
      </c>
      <c r="AL148" s="372"/>
      <c r="AM148" s="372"/>
      <c r="AN148" s="372"/>
      <c r="AO148" s="372"/>
      <c r="AP148" s="372"/>
      <c r="AQ148" s="641"/>
      <c r="AR148" s="399" t="s">
        <v>220</v>
      </c>
      <c r="AS148" s="84" t="s">
        <v>36</v>
      </c>
      <c r="AT148" s="84" t="s">
        <v>36</v>
      </c>
      <c r="AU148" s="647"/>
      <c r="AV148" s="646"/>
      <c r="AW148" s="84"/>
      <c r="AX148" s="84"/>
      <c r="AY148" s="84"/>
      <c r="AZ148" s="84"/>
      <c r="BA148" s="84"/>
      <c r="BB148" s="630"/>
      <c r="BC148" s="400" t="s">
        <v>220</v>
      </c>
      <c r="BD148" s="84" t="s">
        <v>36</v>
      </c>
    </row>
    <row r="149" spans="1:56" x14ac:dyDescent="0.25">
      <c r="A149" s="102">
        <v>144</v>
      </c>
      <c r="B149" s="524">
        <f>'APH KIC KIA PC'!D148</f>
        <v>0</v>
      </c>
      <c r="C149" s="524" t="str">
        <f>'APH KIC KIA PC'!I148</f>
        <v>Välj…</v>
      </c>
      <c r="D149" s="525" t="str">
        <f>IF('1. Artikeldata Grund'!$E148="","",'1. Artikeldata Grund'!$E148)</f>
        <v/>
      </c>
      <c r="E149" s="526" t="str">
        <f>IF('1. Artikeldata Grund'!D148="","",'1. Artikeldata Grund'!D148)</f>
        <v/>
      </c>
      <c r="F149" s="528" t="str">
        <f>'2. Artikeldata Utökad'!H148</f>
        <v xml:space="preserve">  Välj…</v>
      </c>
      <c r="G149" s="527" t="str" cm="1">
        <f t="array" ref="G149">_xlfn.IFS('2. Artikeldata Utökad'!J148="2  KRAV","KRAV",'2. Artikeldata Utökad'!J148="3  Astma- och Allergiförbundet","Astmaochallergiforbundet",'2. Artikeldata Utökad'!J148="4  Svanen","Svanen",'2. Artikeldata Utökad'!J148="5  GOTS","GOTS",'2. Artikeldata Utökad'!J148="6  Ekologiskt Jordbruk EU Ekologisk","Ekologisktjordbruk",'2. Artikeldata Utökad'!J148="7  ECO CERT Cosmos Organic","Ecocertcosmosorganic",'2. Artikeldata Utökad'!J148="8  Bra miljöval","Bramiljoval",'2. Artikeldata Utökad'!J148="9  Fairtrade","fairtrade",'2. Artikeldata Utökad'!J148="10 Natrue Organic","Natrueorganic",'2. Artikeldata Utökad'!J148="11 UTZ Certified","UTZ",'2. Artikeldata Utökad'!J148="15 Asthma Allergy Nordic","Asthmaallergynordic",'2. Artikeldata Utökad'!J148="16 FSC","FSC",'2. Artikeldata Utökad'!J148="17 Välvald (endast vid OTC)","choosewithheart",'2. Artikeldata Utökad'!J148="18 Rainforest Alliance","Rainforestalliance",'2. Artikeldata Utökad'!J148="19 Vegan Society","Vegansociety",'2. Artikeldata Utökad'!J148="20 Certified Vegan","Certifiedvegan",'2. Artikeldata Utökad'!J148="21 I'm Vegan","Imvegan",'2. Artikeldata Utökad'!J148="22 EU Ecolabel","EUEcolabel",'2. Artikeldata Utökad'!J148="23 Soil Association Cosmos Organic","Soilassociation",'2. Artikeldata Utökad'!J148="  Välj…","",'2. Artikeldata Utökad'!J148="0  Ingen symbol","",'2. Artikeldata Utökad'!J148="24 Cosmetique Bio Cosmos Organic","Cosmetiquebio",'2. Artikeldata Utökad'!J148="25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H149" s="527" t="str" cm="1">
        <f t="array" ref="H149">_xlfn.IFS('2. Artikeldata Utökad'!K148="2  KRAV","KRAV",'2. Artikeldata Utökad'!K148="3  Astma- och Allergiförbundet","Astmaochallergiforbundet",'2. Artikeldata Utökad'!K148="4  Svanen","Svanen",'2. Artikeldata Utökad'!K148="5  GOTS","GOTS",'2. Artikeldata Utökad'!K148="6  Ekologiskt Jordbruk EU Ekologisk","Ekologisktjordbruk",'2. Artikeldata Utökad'!K148="7  ECO CERT Cosmos Organic","Ecocertcosmosorganic",'2. Artikeldata Utökad'!K148="8  Bra miljöval","Bramiljoval",'2. Artikeldata Utökad'!K148="9  Fairtrade","fairtrade",'2. Artikeldata Utökad'!K148="10 Natrue Organic","Natrueorganic",'2. Artikeldata Utökad'!K148="11 UTZ Certified","UTZ",'2. Artikeldata Utökad'!K148="15 Asthma Allergy Nordic","Asthmaallergynordic",'2. Artikeldata Utökad'!K148="16 FSC","FSC",'2. Artikeldata Utökad'!K148="17 Välvald (endast vid OTC)","choosewithheart",'2. Artikeldata Utökad'!K148="18 Rainforest Alliance","Rainforestalliance",'2. Artikeldata Utökad'!K148="19 Vegan Society","Vegansociety",'2. Artikeldata Utökad'!K148="20 Certified Vegan","Certifiedvegan",'2. Artikeldata Utökad'!K148="21 I'm Vegan","Imvegan",'2. Artikeldata Utökad'!K148="22 EU Ecolabel","EUEcolabel",'2. Artikeldata Utökad'!K148="23 Soil Association Cosmos Organic","Soilassociation",'2. Artikeldata Utökad'!K148="  Välj…","",'2. Artikeldata Utökad'!K148="0  Ingen symbol","",'2. Artikeldata Utökad'!K148="24 Cosmetique Bio Cosmos Organic","Cosmetiquebio",'2. Artikeldata Utökad'!K148="25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I149" s="527" t="str" cm="1">
        <f t="array" ref="I149">_xlfn.IFS('2. Artikeldata Utökad'!L148="2  KRAV","KRAV",'2. Artikeldata Utökad'!L148="3  Astma- och Allergiförbundet","Astmaochallergiforbundet",'2. Artikeldata Utökad'!L148="4  Svanen","Svanen",'2. Artikeldata Utökad'!L148="5  GOTS","GOTS",'2. Artikeldata Utökad'!L148="6  Ekologiskt Jordbruk EU Ekologisk","Ekologisktjordbruk",'2. Artikeldata Utökad'!L148="7  ECO CERT Cosmos Organic","Ecocertcosmosorganic",'2. Artikeldata Utökad'!L148="8  Bra miljöval","Bramiljoval",'2. Artikeldata Utökad'!L148="9  Fairtrade","fairtrade",'2. Artikeldata Utökad'!L148="10 Natrue Organic","Natrueorganic",'2. Artikeldata Utökad'!L148="11 UTZ Certified","UTZ",'2. Artikeldata Utökad'!L148="15 Asthma Allergy Nordic","Asthmaallergynordic",'2. Artikeldata Utökad'!L148="16 FSC","FSC",'2. Artikeldata Utökad'!L148="17 Välvald (endast vid OTC)","choosewithheart",'2. Artikeldata Utökad'!L148="18 Rainforest Alliance","Rainforestalliance",'2. Artikeldata Utökad'!L148="19 Vegan Society","Vegansociety",'2. Artikeldata Utökad'!L148="20 Certified Vegan","Certifiedvegan",'2. Artikeldata Utökad'!L148="21 I'm Vegan","Imvegan",'2. Artikeldata Utökad'!L148="22 EU Ecolabel","EUEcolabel",'2. Artikeldata Utökad'!L148="23 Soil Association Cosmos Organic","Soilassociation",'2. Artikeldata Utökad'!L148="  Välj…","",'2. Artikeldata Utökad'!L148="0  Ingen symbol","",'2. Artikeldata Utökad'!L148="24 Cosmetique Bio Cosmos Organic","Cosmetiquebio",'2. Artikeldata Utökad'!L148="25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J149" s="527" t="str" cm="1">
        <f t="array" ref="J149">IFERROR(SUBSTITUTE(_xlfn.ARRAYTOTEXT(_xlfn._xlws.FILTER(G149:I149,G149:I149&lt;&gt;""))," ",""),"")</f>
        <v/>
      </c>
      <c r="K149" s="527" t="str">
        <f>IF('2. Artikeldata Utökad'!M148="Ja","Nordisk","")</f>
        <v/>
      </c>
      <c r="L149" s="527" t="str">
        <f>IF('2. Artikeldata Utökad'!N148="Ja","Miljoforpackad","")</f>
        <v/>
      </c>
      <c r="M149" s="527" t="str">
        <f t="shared" si="13"/>
        <v/>
      </c>
      <c r="N149" s="527" t="str">
        <f t="shared" si="12"/>
        <v/>
      </c>
      <c r="O149" s="527" t="str">
        <f t="shared" si="14"/>
        <v/>
      </c>
      <c r="P149" s="527" t="str">
        <f t="shared" si="15"/>
        <v/>
      </c>
      <c r="Q149" s="527" t="str">
        <f t="shared" si="16"/>
        <v/>
      </c>
      <c r="R149" s="527" t="str" cm="1">
        <f t="array" ref="R149">IFERROR(SUBSTITUTE(_xlfn.ARRAYTOTEXT(_xlfn._xlws.FILTER(K149:Q149,K149:Q149&lt;&gt;""))," ",""),"")</f>
        <v/>
      </c>
      <c r="S149" s="371"/>
      <c r="T149" s="83"/>
      <c r="U149" s="371" t="s">
        <v>35</v>
      </c>
      <c r="V149" s="372"/>
      <c r="W149" s="372"/>
      <c r="X149" s="372"/>
      <c r="Y149" s="372"/>
      <c r="Z149" s="372"/>
      <c r="AA149" s="372"/>
      <c r="AB149" s="372"/>
      <c r="AC149" s="372"/>
      <c r="AD149" s="372"/>
      <c r="AE149" s="372"/>
      <c r="AF149" s="372"/>
      <c r="AG149" s="372"/>
      <c r="AH149" s="371"/>
      <c r="AI149" s="372"/>
      <c r="AJ149" s="372"/>
      <c r="AK149" s="372" t="s">
        <v>36</v>
      </c>
      <c r="AL149" s="372"/>
      <c r="AM149" s="372"/>
      <c r="AN149" s="372"/>
      <c r="AO149" s="372"/>
      <c r="AP149" s="372"/>
      <c r="AQ149" s="641"/>
      <c r="AR149" s="399" t="s">
        <v>220</v>
      </c>
      <c r="AS149" s="84" t="s">
        <v>36</v>
      </c>
      <c r="AT149" s="84" t="s">
        <v>36</v>
      </c>
      <c r="AU149" s="647"/>
      <c r="AV149" s="646"/>
      <c r="AW149" s="84"/>
      <c r="AX149" s="84"/>
      <c r="AY149" s="84"/>
      <c r="AZ149" s="84"/>
      <c r="BA149" s="84"/>
      <c r="BB149" s="630"/>
      <c r="BC149" s="400" t="s">
        <v>220</v>
      </c>
      <c r="BD149" s="84" t="s">
        <v>36</v>
      </c>
    </row>
    <row r="150" spans="1:56" x14ac:dyDescent="0.25">
      <c r="A150" s="102">
        <v>145</v>
      </c>
      <c r="B150" s="524">
        <f>'APH KIC KIA PC'!D149</f>
        <v>0</v>
      </c>
      <c r="C150" s="524" t="str">
        <f>'APH KIC KIA PC'!I149</f>
        <v>Välj…</v>
      </c>
      <c r="D150" s="525" t="str">
        <f>IF('1. Artikeldata Grund'!$E149="","",'1. Artikeldata Grund'!$E149)</f>
        <v/>
      </c>
      <c r="E150" s="526" t="str">
        <f>IF('1. Artikeldata Grund'!D149="","",'1. Artikeldata Grund'!D149)</f>
        <v/>
      </c>
      <c r="F150" s="528" t="str">
        <f>'2. Artikeldata Utökad'!H149</f>
        <v xml:space="preserve">  Välj…</v>
      </c>
      <c r="G150" s="527" t="str" cm="1">
        <f t="array" ref="G150">_xlfn.IFS('2. Artikeldata Utökad'!J149="2  KRAV","KRAV",'2. Artikeldata Utökad'!J149="3  Astma- och Allergiförbundet","Astmaochallergiforbundet",'2. Artikeldata Utökad'!J149="4  Svanen","Svanen",'2. Artikeldata Utökad'!J149="5  GOTS","GOTS",'2. Artikeldata Utökad'!J149="6  Ekologiskt Jordbruk EU Ekologisk","Ekologisktjordbruk",'2. Artikeldata Utökad'!J149="7  ECO CERT Cosmos Organic","Ecocertcosmosorganic",'2. Artikeldata Utökad'!J149="8  Bra miljöval","Bramiljoval",'2. Artikeldata Utökad'!J149="9  Fairtrade","fairtrade",'2. Artikeldata Utökad'!J149="10 Natrue Organic","Natrueorganic",'2. Artikeldata Utökad'!J149="11 UTZ Certified","UTZ",'2. Artikeldata Utökad'!J149="15 Asthma Allergy Nordic","Asthmaallergynordic",'2. Artikeldata Utökad'!J149="16 FSC","FSC",'2. Artikeldata Utökad'!J149="17 Välvald (endast vid OTC)","choosewithheart",'2. Artikeldata Utökad'!J149="18 Rainforest Alliance","Rainforestalliance",'2. Artikeldata Utökad'!J149="19 Vegan Society","Vegansociety",'2. Artikeldata Utökad'!J149="20 Certified Vegan","Certifiedvegan",'2. Artikeldata Utökad'!J149="21 I'm Vegan","Imvegan",'2. Artikeldata Utökad'!J149="22 EU Ecolabel","EUEcolabel",'2. Artikeldata Utökad'!J149="23 Soil Association Cosmos Organic","Soilassociation",'2. Artikeldata Utökad'!J149="  Välj…","",'2. Artikeldata Utökad'!J149="0  Ingen symbol","",'2. Artikeldata Utökad'!J149="24 Cosmetique Bio Cosmos Organic","Cosmetiquebio",'2. Artikeldata Utökad'!J149="25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H150" s="527" t="str" cm="1">
        <f t="array" ref="H150">_xlfn.IFS('2. Artikeldata Utökad'!K149="2  KRAV","KRAV",'2. Artikeldata Utökad'!K149="3  Astma- och Allergiförbundet","Astmaochallergiforbundet",'2. Artikeldata Utökad'!K149="4  Svanen","Svanen",'2. Artikeldata Utökad'!K149="5  GOTS","GOTS",'2. Artikeldata Utökad'!K149="6  Ekologiskt Jordbruk EU Ekologisk","Ekologisktjordbruk",'2. Artikeldata Utökad'!K149="7  ECO CERT Cosmos Organic","Ecocertcosmosorganic",'2. Artikeldata Utökad'!K149="8  Bra miljöval","Bramiljoval",'2. Artikeldata Utökad'!K149="9  Fairtrade","fairtrade",'2. Artikeldata Utökad'!K149="10 Natrue Organic","Natrueorganic",'2. Artikeldata Utökad'!K149="11 UTZ Certified","UTZ",'2. Artikeldata Utökad'!K149="15 Asthma Allergy Nordic","Asthmaallergynordic",'2. Artikeldata Utökad'!K149="16 FSC","FSC",'2. Artikeldata Utökad'!K149="17 Välvald (endast vid OTC)","choosewithheart",'2. Artikeldata Utökad'!K149="18 Rainforest Alliance","Rainforestalliance",'2. Artikeldata Utökad'!K149="19 Vegan Society","Vegansociety",'2. Artikeldata Utökad'!K149="20 Certified Vegan","Certifiedvegan",'2. Artikeldata Utökad'!K149="21 I'm Vegan","Imvegan",'2. Artikeldata Utökad'!K149="22 EU Ecolabel","EUEcolabel",'2. Artikeldata Utökad'!K149="23 Soil Association Cosmos Organic","Soilassociation",'2. Artikeldata Utökad'!K149="  Välj…","",'2. Artikeldata Utökad'!K149="0  Ingen symbol","",'2. Artikeldata Utökad'!K149="24 Cosmetique Bio Cosmos Organic","Cosmetiquebio",'2. Artikeldata Utökad'!K149="25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I150" s="527" t="str" cm="1">
        <f t="array" ref="I150">_xlfn.IFS('2. Artikeldata Utökad'!L149="2  KRAV","KRAV",'2. Artikeldata Utökad'!L149="3  Astma- och Allergiförbundet","Astmaochallergiforbundet",'2. Artikeldata Utökad'!L149="4  Svanen","Svanen",'2. Artikeldata Utökad'!L149="5  GOTS","GOTS",'2. Artikeldata Utökad'!L149="6  Ekologiskt Jordbruk EU Ekologisk","Ekologisktjordbruk",'2. Artikeldata Utökad'!L149="7  ECO CERT Cosmos Organic","Ecocertcosmosorganic",'2. Artikeldata Utökad'!L149="8  Bra miljöval","Bramiljoval",'2. Artikeldata Utökad'!L149="9  Fairtrade","fairtrade",'2. Artikeldata Utökad'!L149="10 Natrue Organic","Natrueorganic",'2. Artikeldata Utökad'!L149="11 UTZ Certified","UTZ",'2. Artikeldata Utökad'!L149="15 Asthma Allergy Nordic","Asthmaallergynordic",'2. Artikeldata Utökad'!L149="16 FSC","FSC",'2. Artikeldata Utökad'!L149="17 Välvald (endast vid OTC)","choosewithheart",'2. Artikeldata Utökad'!L149="18 Rainforest Alliance","Rainforestalliance",'2. Artikeldata Utökad'!L149="19 Vegan Society","Vegansociety",'2. Artikeldata Utökad'!L149="20 Certified Vegan","Certifiedvegan",'2. Artikeldata Utökad'!L149="21 I'm Vegan","Imvegan",'2. Artikeldata Utökad'!L149="22 EU Ecolabel","EUEcolabel",'2. Artikeldata Utökad'!L149="23 Soil Association Cosmos Organic","Soilassociation",'2. Artikeldata Utökad'!L149="  Välj…","",'2. Artikeldata Utökad'!L149="0  Ingen symbol","",'2. Artikeldata Utökad'!L149="24 Cosmetique Bio Cosmos Organic","Cosmetiquebio",'2. Artikeldata Utökad'!L149="25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J150" s="527" t="str" cm="1">
        <f t="array" ref="J150">IFERROR(SUBSTITUTE(_xlfn.ARRAYTOTEXT(_xlfn._xlws.FILTER(G150:I150,G150:I150&lt;&gt;""))," ",""),"")</f>
        <v/>
      </c>
      <c r="K150" s="527" t="str">
        <f>IF('2. Artikeldata Utökad'!M149="Ja","Nordisk","")</f>
        <v/>
      </c>
      <c r="L150" s="527" t="str">
        <f>IF('2. Artikeldata Utökad'!N149="Ja","Miljoforpackad","")</f>
        <v/>
      </c>
      <c r="M150" s="527" t="str">
        <f t="shared" si="13"/>
        <v/>
      </c>
      <c r="N150" s="527" t="str">
        <f t="shared" si="12"/>
        <v/>
      </c>
      <c r="O150" s="527" t="str">
        <f t="shared" si="14"/>
        <v/>
      </c>
      <c r="P150" s="527" t="str">
        <f t="shared" si="15"/>
        <v/>
      </c>
      <c r="Q150" s="527" t="str">
        <f t="shared" si="16"/>
        <v/>
      </c>
      <c r="R150" s="527" t="str" cm="1">
        <f t="array" ref="R150">IFERROR(SUBSTITUTE(_xlfn.ARRAYTOTEXT(_xlfn._xlws.FILTER(K150:Q150,K150:Q150&lt;&gt;""))," ",""),"")</f>
        <v/>
      </c>
      <c r="S150" s="371"/>
      <c r="T150" s="83"/>
      <c r="U150" s="371" t="s">
        <v>35</v>
      </c>
      <c r="V150" s="372"/>
      <c r="W150" s="372"/>
      <c r="X150" s="372"/>
      <c r="Y150" s="372"/>
      <c r="Z150" s="372"/>
      <c r="AA150" s="372"/>
      <c r="AB150" s="372"/>
      <c r="AC150" s="372"/>
      <c r="AD150" s="372"/>
      <c r="AE150" s="372"/>
      <c r="AF150" s="372"/>
      <c r="AG150" s="372"/>
      <c r="AH150" s="371"/>
      <c r="AI150" s="372"/>
      <c r="AJ150" s="372"/>
      <c r="AK150" s="372" t="s">
        <v>36</v>
      </c>
      <c r="AL150" s="372"/>
      <c r="AM150" s="372"/>
      <c r="AN150" s="372"/>
      <c r="AO150" s="372"/>
      <c r="AP150" s="372"/>
      <c r="AQ150" s="641"/>
      <c r="AR150" s="399" t="s">
        <v>220</v>
      </c>
      <c r="AS150" s="84" t="s">
        <v>36</v>
      </c>
      <c r="AT150" s="84" t="s">
        <v>36</v>
      </c>
      <c r="AU150" s="647"/>
      <c r="AV150" s="646"/>
      <c r="AW150" s="84"/>
      <c r="AX150" s="84"/>
      <c r="AY150" s="84"/>
      <c r="AZ150" s="84"/>
      <c r="BA150" s="84"/>
      <c r="BB150" s="630"/>
      <c r="BC150" s="400" t="s">
        <v>220</v>
      </c>
      <c r="BD150" s="84" t="s">
        <v>36</v>
      </c>
    </row>
    <row r="151" spans="1:56" x14ac:dyDescent="0.25">
      <c r="A151" s="102">
        <v>146</v>
      </c>
      <c r="B151" s="524">
        <f>'APH KIC KIA PC'!D150</f>
        <v>0</v>
      </c>
      <c r="C151" s="524" t="str">
        <f>'APH KIC KIA PC'!I150</f>
        <v>Välj…</v>
      </c>
      <c r="D151" s="525" t="str">
        <f>IF('1. Artikeldata Grund'!$E150="","",'1. Artikeldata Grund'!$E150)</f>
        <v/>
      </c>
      <c r="E151" s="526" t="str">
        <f>IF('1. Artikeldata Grund'!D150="","",'1. Artikeldata Grund'!D150)</f>
        <v/>
      </c>
      <c r="F151" s="528" t="str">
        <f>'2. Artikeldata Utökad'!H150</f>
        <v xml:space="preserve">  Välj…</v>
      </c>
      <c r="G151" s="527" t="str" cm="1">
        <f t="array" ref="G151">_xlfn.IFS('2. Artikeldata Utökad'!J150="2  KRAV","KRAV",'2. Artikeldata Utökad'!J150="3  Astma- och Allergiförbundet","Astmaochallergiforbundet",'2. Artikeldata Utökad'!J150="4  Svanen","Svanen",'2. Artikeldata Utökad'!J150="5  GOTS","GOTS",'2. Artikeldata Utökad'!J150="6  Ekologiskt Jordbruk EU Ekologisk","Ekologisktjordbruk",'2. Artikeldata Utökad'!J150="7  ECO CERT Cosmos Organic","Ecocertcosmosorganic",'2. Artikeldata Utökad'!J150="8  Bra miljöval","Bramiljoval",'2. Artikeldata Utökad'!J150="9  Fairtrade","fairtrade",'2. Artikeldata Utökad'!J150="10 Natrue Organic","Natrueorganic",'2. Artikeldata Utökad'!J150="11 UTZ Certified","UTZ",'2. Artikeldata Utökad'!J150="15 Asthma Allergy Nordic","Asthmaallergynordic",'2. Artikeldata Utökad'!J150="16 FSC","FSC",'2. Artikeldata Utökad'!J150="17 Välvald (endast vid OTC)","choosewithheart",'2. Artikeldata Utökad'!J150="18 Rainforest Alliance","Rainforestalliance",'2. Artikeldata Utökad'!J150="19 Vegan Society","Vegansociety",'2. Artikeldata Utökad'!J150="20 Certified Vegan","Certifiedvegan",'2. Artikeldata Utökad'!J150="21 I'm Vegan","Imvegan",'2. Artikeldata Utökad'!J150="22 EU Ecolabel","EUEcolabel",'2. Artikeldata Utökad'!J150="23 Soil Association Cosmos Organic","Soilassociation",'2. Artikeldata Utökad'!J150="  Välj…","",'2. Artikeldata Utökad'!J150="0  Ingen symbol","",'2. Artikeldata Utökad'!J150="24 Cosmetique Bio Cosmos Organic","Cosmetiquebio",'2. Artikeldata Utökad'!J150="25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H151" s="527" t="str" cm="1">
        <f t="array" ref="H151">_xlfn.IFS('2. Artikeldata Utökad'!K150="2  KRAV","KRAV",'2. Artikeldata Utökad'!K150="3  Astma- och Allergiförbundet","Astmaochallergiforbundet",'2. Artikeldata Utökad'!K150="4  Svanen","Svanen",'2. Artikeldata Utökad'!K150="5  GOTS","GOTS",'2. Artikeldata Utökad'!K150="6  Ekologiskt Jordbruk EU Ekologisk","Ekologisktjordbruk",'2. Artikeldata Utökad'!K150="7  ECO CERT Cosmos Organic","Ecocertcosmosorganic",'2. Artikeldata Utökad'!K150="8  Bra miljöval","Bramiljoval",'2. Artikeldata Utökad'!K150="9  Fairtrade","fairtrade",'2. Artikeldata Utökad'!K150="10 Natrue Organic","Natrueorganic",'2. Artikeldata Utökad'!K150="11 UTZ Certified","UTZ",'2. Artikeldata Utökad'!K150="15 Asthma Allergy Nordic","Asthmaallergynordic",'2. Artikeldata Utökad'!K150="16 FSC","FSC",'2. Artikeldata Utökad'!K150="17 Välvald (endast vid OTC)","choosewithheart",'2. Artikeldata Utökad'!K150="18 Rainforest Alliance","Rainforestalliance",'2. Artikeldata Utökad'!K150="19 Vegan Society","Vegansociety",'2. Artikeldata Utökad'!K150="20 Certified Vegan","Certifiedvegan",'2. Artikeldata Utökad'!K150="21 I'm Vegan","Imvegan",'2. Artikeldata Utökad'!K150="22 EU Ecolabel","EUEcolabel",'2. Artikeldata Utökad'!K150="23 Soil Association Cosmos Organic","Soilassociation",'2. Artikeldata Utökad'!K150="  Välj…","",'2. Artikeldata Utökad'!K150="0  Ingen symbol","",'2. Artikeldata Utökad'!K150="24 Cosmetique Bio Cosmos Organic","Cosmetiquebio",'2. Artikeldata Utökad'!K150="25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I151" s="527" t="str" cm="1">
        <f t="array" ref="I151">_xlfn.IFS('2. Artikeldata Utökad'!L150="2  KRAV","KRAV",'2. Artikeldata Utökad'!L150="3  Astma- och Allergiförbundet","Astmaochallergiforbundet",'2. Artikeldata Utökad'!L150="4  Svanen","Svanen",'2. Artikeldata Utökad'!L150="5  GOTS","GOTS",'2. Artikeldata Utökad'!L150="6  Ekologiskt Jordbruk EU Ekologisk","Ekologisktjordbruk",'2. Artikeldata Utökad'!L150="7  ECO CERT Cosmos Organic","Ecocertcosmosorganic",'2. Artikeldata Utökad'!L150="8  Bra miljöval","Bramiljoval",'2. Artikeldata Utökad'!L150="9  Fairtrade","fairtrade",'2. Artikeldata Utökad'!L150="10 Natrue Organic","Natrueorganic",'2. Artikeldata Utökad'!L150="11 UTZ Certified","UTZ",'2. Artikeldata Utökad'!L150="15 Asthma Allergy Nordic","Asthmaallergynordic",'2. Artikeldata Utökad'!L150="16 FSC","FSC",'2. Artikeldata Utökad'!L150="17 Välvald (endast vid OTC)","choosewithheart",'2. Artikeldata Utökad'!L150="18 Rainforest Alliance","Rainforestalliance",'2. Artikeldata Utökad'!L150="19 Vegan Society","Vegansociety",'2. Artikeldata Utökad'!L150="20 Certified Vegan","Certifiedvegan",'2. Artikeldata Utökad'!L150="21 I'm Vegan","Imvegan",'2. Artikeldata Utökad'!L150="22 EU Ecolabel","EUEcolabel",'2. Artikeldata Utökad'!L150="23 Soil Association Cosmos Organic","Soilassociation",'2. Artikeldata Utökad'!L150="  Välj…","",'2. Artikeldata Utökad'!L150="0  Ingen symbol","",'2. Artikeldata Utökad'!L150="24 Cosmetique Bio Cosmos Organic","Cosmetiquebio",'2. Artikeldata Utökad'!L150="25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J151" s="527" t="str" cm="1">
        <f t="array" ref="J151">IFERROR(SUBSTITUTE(_xlfn.ARRAYTOTEXT(_xlfn._xlws.FILTER(G151:I151,G151:I151&lt;&gt;""))," ",""),"")</f>
        <v/>
      </c>
      <c r="K151" s="527" t="str">
        <f>IF('2. Artikeldata Utökad'!M150="Ja","Nordisk","")</f>
        <v/>
      </c>
      <c r="L151" s="527" t="str">
        <f>IF('2. Artikeldata Utökad'!N150="Ja","Miljoforpackad","")</f>
        <v/>
      </c>
      <c r="M151" s="527" t="str">
        <f t="shared" si="13"/>
        <v/>
      </c>
      <c r="N151" s="527" t="str">
        <f t="shared" si="12"/>
        <v/>
      </c>
      <c r="O151" s="527" t="str">
        <f t="shared" si="14"/>
        <v/>
      </c>
      <c r="P151" s="527" t="str">
        <f t="shared" si="15"/>
        <v/>
      </c>
      <c r="Q151" s="527" t="str">
        <f t="shared" si="16"/>
        <v/>
      </c>
      <c r="R151" s="527" t="str" cm="1">
        <f t="array" ref="R151">IFERROR(SUBSTITUTE(_xlfn.ARRAYTOTEXT(_xlfn._xlws.FILTER(K151:Q151,K151:Q151&lt;&gt;""))," ",""),"")</f>
        <v/>
      </c>
      <c r="S151" s="371"/>
      <c r="T151" s="83"/>
      <c r="U151" s="371" t="s">
        <v>35</v>
      </c>
      <c r="V151" s="372"/>
      <c r="W151" s="372"/>
      <c r="X151" s="372"/>
      <c r="Y151" s="372"/>
      <c r="Z151" s="372"/>
      <c r="AA151" s="372"/>
      <c r="AB151" s="372"/>
      <c r="AC151" s="372"/>
      <c r="AD151" s="372"/>
      <c r="AE151" s="372"/>
      <c r="AF151" s="372"/>
      <c r="AG151" s="372"/>
      <c r="AH151" s="371"/>
      <c r="AI151" s="372"/>
      <c r="AJ151" s="372"/>
      <c r="AK151" s="372" t="s">
        <v>36</v>
      </c>
      <c r="AL151" s="372"/>
      <c r="AM151" s="372"/>
      <c r="AN151" s="372"/>
      <c r="AO151" s="372"/>
      <c r="AP151" s="372"/>
      <c r="AQ151" s="641"/>
      <c r="AR151" s="399" t="s">
        <v>220</v>
      </c>
      <c r="AS151" s="84" t="s">
        <v>36</v>
      </c>
      <c r="AT151" s="84" t="s">
        <v>36</v>
      </c>
      <c r="AU151" s="647"/>
      <c r="AV151" s="646"/>
      <c r="AW151" s="84"/>
      <c r="AX151" s="84"/>
      <c r="AY151" s="84"/>
      <c r="AZ151" s="84"/>
      <c r="BA151" s="84"/>
      <c r="BB151" s="630"/>
      <c r="BC151" s="400" t="s">
        <v>220</v>
      </c>
      <c r="BD151" s="84" t="s">
        <v>36</v>
      </c>
    </row>
    <row r="152" spans="1:56" x14ac:dyDescent="0.25">
      <c r="A152" s="102">
        <v>147</v>
      </c>
      <c r="B152" s="524">
        <f>'APH KIC KIA PC'!D151</f>
        <v>0</v>
      </c>
      <c r="C152" s="524" t="str">
        <f>'APH KIC KIA PC'!I151</f>
        <v>Välj…</v>
      </c>
      <c r="D152" s="525" t="str">
        <f>IF('1. Artikeldata Grund'!$E151="","",'1. Artikeldata Grund'!$E151)</f>
        <v/>
      </c>
      <c r="E152" s="526" t="str">
        <f>IF('1. Artikeldata Grund'!D151="","",'1. Artikeldata Grund'!D151)</f>
        <v/>
      </c>
      <c r="F152" s="528" t="str">
        <f>'2. Artikeldata Utökad'!H151</f>
        <v xml:space="preserve">  Välj…</v>
      </c>
      <c r="G152" s="527" t="str" cm="1">
        <f t="array" ref="G152">_xlfn.IFS('2. Artikeldata Utökad'!J151="2  KRAV","KRAV",'2. Artikeldata Utökad'!J151="3  Astma- och Allergiförbundet","Astmaochallergiforbundet",'2. Artikeldata Utökad'!J151="4  Svanen","Svanen",'2. Artikeldata Utökad'!J151="5  GOTS","GOTS",'2. Artikeldata Utökad'!J151="6  Ekologiskt Jordbruk EU Ekologisk","Ekologisktjordbruk",'2. Artikeldata Utökad'!J151="7  ECO CERT Cosmos Organic","Ecocertcosmosorganic",'2. Artikeldata Utökad'!J151="8  Bra miljöval","Bramiljoval",'2. Artikeldata Utökad'!J151="9  Fairtrade","fairtrade",'2. Artikeldata Utökad'!J151="10 Natrue Organic","Natrueorganic",'2. Artikeldata Utökad'!J151="11 UTZ Certified","UTZ",'2. Artikeldata Utökad'!J151="15 Asthma Allergy Nordic","Asthmaallergynordic",'2. Artikeldata Utökad'!J151="16 FSC","FSC",'2. Artikeldata Utökad'!J151="17 Välvald (endast vid OTC)","choosewithheart",'2. Artikeldata Utökad'!J151="18 Rainforest Alliance","Rainforestalliance",'2. Artikeldata Utökad'!J151="19 Vegan Society","Vegansociety",'2. Artikeldata Utökad'!J151="20 Certified Vegan","Certifiedvegan",'2. Artikeldata Utökad'!J151="21 I'm Vegan","Imvegan",'2. Artikeldata Utökad'!J151="22 EU Ecolabel","EUEcolabel",'2. Artikeldata Utökad'!J151="23 Soil Association Cosmos Organic","Soilassociation",'2. Artikeldata Utökad'!J151="  Välj…","",'2. Artikeldata Utökad'!J151="0  Ingen symbol","",'2. Artikeldata Utökad'!J151="24 Cosmetique Bio Cosmos Organic","Cosmetiquebio",'2. Artikeldata Utökad'!J151="25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H152" s="527" t="str" cm="1">
        <f t="array" ref="H152">_xlfn.IFS('2. Artikeldata Utökad'!K151="2  KRAV","KRAV",'2. Artikeldata Utökad'!K151="3  Astma- och Allergiförbundet","Astmaochallergiforbundet",'2. Artikeldata Utökad'!K151="4  Svanen","Svanen",'2. Artikeldata Utökad'!K151="5  GOTS","GOTS",'2. Artikeldata Utökad'!K151="6  Ekologiskt Jordbruk EU Ekologisk","Ekologisktjordbruk",'2. Artikeldata Utökad'!K151="7  ECO CERT Cosmos Organic","Ecocertcosmosorganic",'2. Artikeldata Utökad'!K151="8  Bra miljöval","Bramiljoval",'2. Artikeldata Utökad'!K151="9  Fairtrade","fairtrade",'2. Artikeldata Utökad'!K151="10 Natrue Organic","Natrueorganic",'2. Artikeldata Utökad'!K151="11 UTZ Certified","UTZ",'2. Artikeldata Utökad'!K151="15 Asthma Allergy Nordic","Asthmaallergynordic",'2. Artikeldata Utökad'!K151="16 FSC","FSC",'2. Artikeldata Utökad'!K151="17 Välvald (endast vid OTC)","choosewithheart",'2. Artikeldata Utökad'!K151="18 Rainforest Alliance","Rainforestalliance",'2. Artikeldata Utökad'!K151="19 Vegan Society","Vegansociety",'2. Artikeldata Utökad'!K151="20 Certified Vegan","Certifiedvegan",'2. Artikeldata Utökad'!K151="21 I'm Vegan","Imvegan",'2. Artikeldata Utökad'!K151="22 EU Ecolabel","EUEcolabel",'2. Artikeldata Utökad'!K151="23 Soil Association Cosmos Organic","Soilassociation",'2. Artikeldata Utökad'!K151="  Välj…","",'2. Artikeldata Utökad'!K151="0  Ingen symbol","",'2. Artikeldata Utökad'!K151="24 Cosmetique Bio Cosmos Organic","Cosmetiquebio",'2. Artikeldata Utökad'!K151="25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I152" s="527" t="str" cm="1">
        <f t="array" ref="I152">_xlfn.IFS('2. Artikeldata Utökad'!L151="2  KRAV","KRAV",'2. Artikeldata Utökad'!L151="3  Astma- och Allergiförbundet","Astmaochallergiforbundet",'2. Artikeldata Utökad'!L151="4  Svanen","Svanen",'2. Artikeldata Utökad'!L151="5  GOTS","GOTS",'2. Artikeldata Utökad'!L151="6  Ekologiskt Jordbruk EU Ekologisk","Ekologisktjordbruk",'2. Artikeldata Utökad'!L151="7  ECO CERT Cosmos Organic","Ecocertcosmosorganic",'2. Artikeldata Utökad'!L151="8  Bra miljöval","Bramiljoval",'2. Artikeldata Utökad'!L151="9  Fairtrade","fairtrade",'2. Artikeldata Utökad'!L151="10 Natrue Organic","Natrueorganic",'2. Artikeldata Utökad'!L151="11 UTZ Certified","UTZ",'2. Artikeldata Utökad'!L151="15 Asthma Allergy Nordic","Asthmaallergynordic",'2. Artikeldata Utökad'!L151="16 FSC","FSC",'2. Artikeldata Utökad'!L151="17 Välvald (endast vid OTC)","choosewithheart",'2. Artikeldata Utökad'!L151="18 Rainforest Alliance","Rainforestalliance",'2. Artikeldata Utökad'!L151="19 Vegan Society","Vegansociety",'2. Artikeldata Utökad'!L151="20 Certified Vegan","Certifiedvegan",'2. Artikeldata Utökad'!L151="21 I'm Vegan","Imvegan",'2. Artikeldata Utökad'!L151="22 EU Ecolabel","EUEcolabel",'2. Artikeldata Utökad'!L151="23 Soil Association Cosmos Organic","Soilassociation",'2. Artikeldata Utökad'!L151="  Välj…","",'2. Artikeldata Utökad'!L151="0  Ingen symbol","",'2. Artikeldata Utökad'!L151="24 Cosmetique Bio Cosmos Organic","Cosmetiquebio",'2. Artikeldata Utökad'!L151="25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J152" s="527" t="str" cm="1">
        <f t="array" ref="J152">IFERROR(SUBSTITUTE(_xlfn.ARRAYTOTEXT(_xlfn._xlws.FILTER(G152:I152,G152:I152&lt;&gt;""))," ",""),"")</f>
        <v/>
      </c>
      <c r="K152" s="527" t="str">
        <f>IF('2. Artikeldata Utökad'!M151="Ja","Nordisk","")</f>
        <v/>
      </c>
      <c r="L152" s="527" t="str">
        <f>IF('2. Artikeldata Utökad'!N151="Ja","Miljoforpackad","")</f>
        <v/>
      </c>
      <c r="M152" s="527" t="str">
        <f t="shared" si="13"/>
        <v/>
      </c>
      <c r="N152" s="527" t="str">
        <f t="shared" si="12"/>
        <v/>
      </c>
      <c r="O152" s="527" t="str">
        <f t="shared" si="14"/>
        <v/>
      </c>
      <c r="P152" s="527" t="str">
        <f t="shared" si="15"/>
        <v/>
      </c>
      <c r="Q152" s="527" t="str">
        <f t="shared" si="16"/>
        <v/>
      </c>
      <c r="R152" s="527" t="str" cm="1">
        <f t="array" ref="R152">IFERROR(SUBSTITUTE(_xlfn.ARRAYTOTEXT(_xlfn._xlws.FILTER(K152:Q152,K152:Q152&lt;&gt;""))," ",""),"")</f>
        <v/>
      </c>
      <c r="S152" s="371"/>
      <c r="T152" s="83"/>
      <c r="U152" s="371" t="s">
        <v>35</v>
      </c>
      <c r="V152" s="372"/>
      <c r="W152" s="372"/>
      <c r="X152" s="372"/>
      <c r="Y152" s="372"/>
      <c r="Z152" s="372"/>
      <c r="AA152" s="372"/>
      <c r="AB152" s="372"/>
      <c r="AC152" s="372"/>
      <c r="AD152" s="372"/>
      <c r="AE152" s="372"/>
      <c r="AF152" s="372"/>
      <c r="AG152" s="372"/>
      <c r="AH152" s="371"/>
      <c r="AI152" s="372"/>
      <c r="AJ152" s="372"/>
      <c r="AK152" s="372" t="s">
        <v>36</v>
      </c>
      <c r="AL152" s="372"/>
      <c r="AM152" s="372"/>
      <c r="AN152" s="372"/>
      <c r="AO152" s="372"/>
      <c r="AP152" s="372"/>
      <c r="AQ152" s="641"/>
      <c r="AR152" s="399" t="s">
        <v>220</v>
      </c>
      <c r="AS152" s="84" t="s">
        <v>36</v>
      </c>
      <c r="AT152" s="84" t="s">
        <v>36</v>
      </c>
      <c r="AU152" s="647"/>
      <c r="AV152" s="646"/>
      <c r="AW152" s="84"/>
      <c r="AX152" s="84"/>
      <c r="AY152" s="84"/>
      <c r="AZ152" s="84"/>
      <c r="BA152" s="84"/>
      <c r="BB152" s="630"/>
      <c r="BC152" s="400" t="s">
        <v>220</v>
      </c>
      <c r="BD152" s="84" t="s">
        <v>36</v>
      </c>
    </row>
    <row r="153" spans="1:56" x14ac:dyDescent="0.25">
      <c r="A153" s="102">
        <v>148</v>
      </c>
      <c r="B153" s="524">
        <f>'APH KIC KIA PC'!D152</f>
        <v>0</v>
      </c>
      <c r="C153" s="524" t="str">
        <f>'APH KIC KIA PC'!I152</f>
        <v>Välj…</v>
      </c>
      <c r="D153" s="525" t="str">
        <f>IF('1. Artikeldata Grund'!$E152="","",'1. Artikeldata Grund'!$E152)</f>
        <v/>
      </c>
      <c r="E153" s="526" t="str">
        <f>IF('1. Artikeldata Grund'!D152="","",'1. Artikeldata Grund'!D152)</f>
        <v/>
      </c>
      <c r="F153" s="528" t="str">
        <f>'2. Artikeldata Utökad'!H152</f>
        <v xml:space="preserve">  Välj…</v>
      </c>
      <c r="G153" s="527" t="str" cm="1">
        <f t="array" ref="G153">_xlfn.IFS('2. Artikeldata Utökad'!J152="2  KRAV","KRAV",'2. Artikeldata Utökad'!J152="3  Astma- och Allergiförbundet","Astmaochallergiforbundet",'2. Artikeldata Utökad'!J152="4  Svanen","Svanen",'2. Artikeldata Utökad'!J152="5  GOTS","GOTS",'2. Artikeldata Utökad'!J152="6  Ekologiskt Jordbruk EU Ekologisk","Ekologisktjordbruk",'2. Artikeldata Utökad'!J152="7  ECO CERT Cosmos Organic","Ecocertcosmosorganic",'2. Artikeldata Utökad'!J152="8  Bra miljöval","Bramiljoval",'2. Artikeldata Utökad'!J152="9  Fairtrade","fairtrade",'2. Artikeldata Utökad'!J152="10 Natrue Organic","Natrueorganic",'2. Artikeldata Utökad'!J152="11 UTZ Certified","UTZ",'2. Artikeldata Utökad'!J152="15 Asthma Allergy Nordic","Asthmaallergynordic",'2. Artikeldata Utökad'!J152="16 FSC","FSC",'2. Artikeldata Utökad'!J152="17 Välvald (endast vid OTC)","choosewithheart",'2. Artikeldata Utökad'!J152="18 Rainforest Alliance","Rainforestalliance",'2. Artikeldata Utökad'!J152="19 Vegan Society","Vegansociety",'2. Artikeldata Utökad'!J152="20 Certified Vegan","Certifiedvegan",'2. Artikeldata Utökad'!J152="21 I'm Vegan","Imvegan",'2. Artikeldata Utökad'!J152="22 EU Ecolabel","EUEcolabel",'2. Artikeldata Utökad'!J152="23 Soil Association Cosmos Organic","Soilassociation",'2. Artikeldata Utökad'!J152="  Välj…","",'2. Artikeldata Utökad'!J152="0  Ingen symbol","",'2. Artikeldata Utökad'!J152="24 Cosmetique Bio Cosmos Organic","Cosmetiquebio",'2. Artikeldata Utökad'!J152="25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H153" s="527" t="str" cm="1">
        <f t="array" ref="H153">_xlfn.IFS('2. Artikeldata Utökad'!K152="2  KRAV","KRAV",'2. Artikeldata Utökad'!K152="3  Astma- och Allergiförbundet","Astmaochallergiforbundet",'2. Artikeldata Utökad'!K152="4  Svanen","Svanen",'2. Artikeldata Utökad'!K152="5  GOTS","GOTS",'2. Artikeldata Utökad'!K152="6  Ekologiskt Jordbruk EU Ekologisk","Ekologisktjordbruk",'2. Artikeldata Utökad'!K152="7  ECO CERT Cosmos Organic","Ecocertcosmosorganic",'2. Artikeldata Utökad'!K152="8  Bra miljöval","Bramiljoval",'2. Artikeldata Utökad'!K152="9  Fairtrade","fairtrade",'2. Artikeldata Utökad'!K152="10 Natrue Organic","Natrueorganic",'2. Artikeldata Utökad'!K152="11 UTZ Certified","UTZ",'2. Artikeldata Utökad'!K152="15 Asthma Allergy Nordic","Asthmaallergynordic",'2. Artikeldata Utökad'!K152="16 FSC","FSC",'2. Artikeldata Utökad'!K152="17 Välvald (endast vid OTC)","choosewithheart",'2. Artikeldata Utökad'!K152="18 Rainforest Alliance","Rainforestalliance",'2. Artikeldata Utökad'!K152="19 Vegan Society","Vegansociety",'2. Artikeldata Utökad'!K152="20 Certified Vegan","Certifiedvegan",'2. Artikeldata Utökad'!K152="21 I'm Vegan","Imvegan",'2. Artikeldata Utökad'!K152="22 EU Ecolabel","EUEcolabel",'2. Artikeldata Utökad'!K152="23 Soil Association Cosmos Organic","Soilassociation",'2. Artikeldata Utökad'!K152="  Välj…","",'2. Artikeldata Utökad'!K152="0  Ingen symbol","",'2. Artikeldata Utökad'!K152="24 Cosmetique Bio Cosmos Organic","Cosmetiquebio",'2. Artikeldata Utökad'!K152="25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I153" s="527" t="str" cm="1">
        <f t="array" ref="I153">_xlfn.IFS('2. Artikeldata Utökad'!L152="2  KRAV","KRAV",'2. Artikeldata Utökad'!L152="3  Astma- och Allergiförbundet","Astmaochallergiforbundet",'2. Artikeldata Utökad'!L152="4  Svanen","Svanen",'2. Artikeldata Utökad'!L152="5  GOTS","GOTS",'2. Artikeldata Utökad'!L152="6  Ekologiskt Jordbruk EU Ekologisk","Ekologisktjordbruk",'2. Artikeldata Utökad'!L152="7  ECO CERT Cosmos Organic","Ecocertcosmosorganic",'2. Artikeldata Utökad'!L152="8  Bra miljöval","Bramiljoval",'2. Artikeldata Utökad'!L152="9  Fairtrade","fairtrade",'2. Artikeldata Utökad'!L152="10 Natrue Organic","Natrueorganic",'2. Artikeldata Utökad'!L152="11 UTZ Certified","UTZ",'2. Artikeldata Utökad'!L152="15 Asthma Allergy Nordic","Asthmaallergynordic",'2. Artikeldata Utökad'!L152="16 FSC","FSC",'2. Artikeldata Utökad'!L152="17 Välvald (endast vid OTC)","choosewithheart",'2. Artikeldata Utökad'!L152="18 Rainforest Alliance","Rainforestalliance",'2. Artikeldata Utökad'!L152="19 Vegan Society","Vegansociety",'2. Artikeldata Utökad'!L152="20 Certified Vegan","Certifiedvegan",'2. Artikeldata Utökad'!L152="21 I'm Vegan","Imvegan",'2. Artikeldata Utökad'!L152="22 EU Ecolabel","EUEcolabel",'2. Artikeldata Utökad'!L152="23 Soil Association Cosmos Organic","Soilassociation",'2. Artikeldata Utökad'!L152="  Välj…","",'2. Artikeldata Utökad'!L152="0  Ingen symbol","",'2. Artikeldata Utökad'!L152="24 Cosmetique Bio Cosmos Organic","Cosmetiquebio",'2. Artikeldata Utökad'!L152="25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J153" s="527" t="str" cm="1">
        <f t="array" ref="J153">IFERROR(SUBSTITUTE(_xlfn.ARRAYTOTEXT(_xlfn._xlws.FILTER(G153:I153,G153:I153&lt;&gt;""))," ",""),"")</f>
        <v/>
      </c>
      <c r="K153" s="527" t="str">
        <f>IF('2. Artikeldata Utökad'!M152="Ja","Nordisk","")</f>
        <v/>
      </c>
      <c r="L153" s="527" t="str">
        <f>IF('2. Artikeldata Utökad'!N152="Ja","Miljoforpackad","")</f>
        <v/>
      </c>
      <c r="M153" s="527" t="str">
        <f t="shared" si="13"/>
        <v/>
      </c>
      <c r="N153" s="527" t="str">
        <f t="shared" si="12"/>
        <v/>
      </c>
      <c r="O153" s="527" t="str">
        <f t="shared" si="14"/>
        <v/>
      </c>
      <c r="P153" s="527" t="str">
        <f t="shared" si="15"/>
        <v/>
      </c>
      <c r="Q153" s="527" t="str">
        <f t="shared" si="16"/>
        <v/>
      </c>
      <c r="R153" s="527" t="str" cm="1">
        <f t="array" ref="R153">IFERROR(SUBSTITUTE(_xlfn.ARRAYTOTEXT(_xlfn._xlws.FILTER(K153:Q153,K153:Q153&lt;&gt;""))," ",""),"")</f>
        <v/>
      </c>
      <c r="S153" s="371"/>
      <c r="T153" s="83"/>
      <c r="U153" s="371" t="s">
        <v>35</v>
      </c>
      <c r="V153" s="372"/>
      <c r="W153" s="372"/>
      <c r="X153" s="372"/>
      <c r="Y153" s="372"/>
      <c r="Z153" s="372"/>
      <c r="AA153" s="372"/>
      <c r="AB153" s="372"/>
      <c r="AC153" s="372"/>
      <c r="AD153" s="372"/>
      <c r="AE153" s="372"/>
      <c r="AF153" s="372"/>
      <c r="AG153" s="372"/>
      <c r="AH153" s="371"/>
      <c r="AI153" s="372"/>
      <c r="AJ153" s="372"/>
      <c r="AK153" s="372" t="s">
        <v>36</v>
      </c>
      <c r="AL153" s="372"/>
      <c r="AM153" s="372"/>
      <c r="AN153" s="372"/>
      <c r="AO153" s="372"/>
      <c r="AP153" s="372"/>
      <c r="AQ153" s="641"/>
      <c r="AR153" s="399" t="s">
        <v>220</v>
      </c>
      <c r="AS153" s="84" t="s">
        <v>36</v>
      </c>
      <c r="AT153" s="84" t="s">
        <v>36</v>
      </c>
      <c r="AU153" s="647"/>
      <c r="AV153" s="646"/>
      <c r="AW153" s="84"/>
      <c r="AX153" s="84"/>
      <c r="AY153" s="84"/>
      <c r="AZ153" s="84"/>
      <c r="BA153" s="84"/>
      <c r="BB153" s="630"/>
      <c r="BC153" s="400" t="s">
        <v>220</v>
      </c>
      <c r="BD153" s="84" t="s">
        <v>36</v>
      </c>
    </row>
    <row r="154" spans="1:56" x14ac:dyDescent="0.25">
      <c r="A154" s="102">
        <v>149</v>
      </c>
      <c r="B154" s="524">
        <f>'APH KIC KIA PC'!D153</f>
        <v>0</v>
      </c>
      <c r="C154" s="524" t="str">
        <f>'APH KIC KIA PC'!I153</f>
        <v>Välj…</v>
      </c>
      <c r="D154" s="525" t="str">
        <f>IF('1. Artikeldata Grund'!$E153="","",'1. Artikeldata Grund'!$E153)</f>
        <v/>
      </c>
      <c r="E154" s="526" t="str">
        <f>IF('1. Artikeldata Grund'!D153="","",'1. Artikeldata Grund'!D153)</f>
        <v/>
      </c>
      <c r="F154" s="528" t="str">
        <f>'2. Artikeldata Utökad'!H153</f>
        <v xml:space="preserve">  Välj…</v>
      </c>
      <c r="G154" s="527" t="str" cm="1">
        <f t="array" ref="G154">_xlfn.IFS('2. Artikeldata Utökad'!J153="2  KRAV","KRAV",'2. Artikeldata Utökad'!J153="3  Astma- och Allergiförbundet","Astmaochallergiforbundet",'2. Artikeldata Utökad'!J153="4  Svanen","Svanen",'2. Artikeldata Utökad'!J153="5  GOTS","GOTS",'2. Artikeldata Utökad'!J153="6  Ekologiskt Jordbruk EU Ekologisk","Ekologisktjordbruk",'2. Artikeldata Utökad'!J153="7  ECO CERT Cosmos Organic","Ecocertcosmosorganic",'2. Artikeldata Utökad'!J153="8  Bra miljöval","Bramiljoval",'2. Artikeldata Utökad'!J153="9  Fairtrade","fairtrade",'2. Artikeldata Utökad'!J153="10 Natrue Organic","Natrueorganic",'2. Artikeldata Utökad'!J153="11 UTZ Certified","UTZ",'2. Artikeldata Utökad'!J153="15 Asthma Allergy Nordic","Asthmaallergynordic",'2. Artikeldata Utökad'!J153="16 FSC","FSC",'2. Artikeldata Utökad'!J153="17 Välvald (endast vid OTC)","choosewithheart",'2. Artikeldata Utökad'!J153="18 Rainforest Alliance","Rainforestalliance",'2. Artikeldata Utökad'!J153="19 Vegan Society","Vegansociety",'2. Artikeldata Utökad'!J153="20 Certified Vegan","Certifiedvegan",'2. Artikeldata Utökad'!J153="21 I'm Vegan","Imvegan",'2. Artikeldata Utökad'!J153="22 EU Ecolabel","EUEcolabel",'2. Artikeldata Utökad'!J153="23 Soil Association Cosmos Organic","Soilassociation",'2. Artikeldata Utökad'!J153="  Välj…","",'2. Artikeldata Utökad'!J153="0  Ingen symbol","",'2. Artikeldata Utökad'!J153="24 Cosmetique Bio Cosmos Organic","Cosmetiquebio",'2. Artikeldata Utökad'!J153="25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H154" s="527" t="str" cm="1">
        <f t="array" ref="H154">_xlfn.IFS('2. Artikeldata Utökad'!K153="2  KRAV","KRAV",'2. Artikeldata Utökad'!K153="3  Astma- och Allergiförbundet","Astmaochallergiforbundet",'2. Artikeldata Utökad'!K153="4  Svanen","Svanen",'2. Artikeldata Utökad'!K153="5  GOTS","GOTS",'2. Artikeldata Utökad'!K153="6  Ekologiskt Jordbruk EU Ekologisk","Ekologisktjordbruk",'2. Artikeldata Utökad'!K153="7  ECO CERT Cosmos Organic","Ecocertcosmosorganic",'2. Artikeldata Utökad'!K153="8  Bra miljöval","Bramiljoval",'2. Artikeldata Utökad'!K153="9  Fairtrade","fairtrade",'2. Artikeldata Utökad'!K153="10 Natrue Organic","Natrueorganic",'2. Artikeldata Utökad'!K153="11 UTZ Certified","UTZ",'2. Artikeldata Utökad'!K153="15 Asthma Allergy Nordic","Asthmaallergynordic",'2. Artikeldata Utökad'!K153="16 FSC","FSC",'2. Artikeldata Utökad'!K153="17 Välvald (endast vid OTC)","choosewithheart",'2. Artikeldata Utökad'!K153="18 Rainforest Alliance","Rainforestalliance",'2. Artikeldata Utökad'!K153="19 Vegan Society","Vegansociety",'2. Artikeldata Utökad'!K153="20 Certified Vegan","Certifiedvegan",'2. Artikeldata Utökad'!K153="21 I'm Vegan","Imvegan",'2. Artikeldata Utökad'!K153="22 EU Ecolabel","EUEcolabel",'2. Artikeldata Utökad'!K153="23 Soil Association Cosmos Organic","Soilassociation",'2. Artikeldata Utökad'!K153="  Välj…","",'2. Artikeldata Utökad'!K153="0  Ingen symbol","",'2. Artikeldata Utökad'!K153="24 Cosmetique Bio Cosmos Organic","Cosmetiquebio",'2. Artikeldata Utökad'!K153="25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I154" s="527" t="str" cm="1">
        <f t="array" ref="I154">_xlfn.IFS('2. Artikeldata Utökad'!L153="2  KRAV","KRAV",'2. Artikeldata Utökad'!L153="3  Astma- och Allergiförbundet","Astmaochallergiforbundet",'2. Artikeldata Utökad'!L153="4  Svanen","Svanen",'2. Artikeldata Utökad'!L153="5  GOTS","GOTS",'2. Artikeldata Utökad'!L153="6  Ekologiskt Jordbruk EU Ekologisk","Ekologisktjordbruk",'2. Artikeldata Utökad'!L153="7  ECO CERT Cosmos Organic","Ecocertcosmosorganic",'2. Artikeldata Utökad'!L153="8  Bra miljöval","Bramiljoval",'2. Artikeldata Utökad'!L153="9  Fairtrade","fairtrade",'2. Artikeldata Utökad'!L153="10 Natrue Organic","Natrueorganic",'2. Artikeldata Utökad'!L153="11 UTZ Certified","UTZ",'2. Artikeldata Utökad'!L153="15 Asthma Allergy Nordic","Asthmaallergynordic",'2. Artikeldata Utökad'!L153="16 FSC","FSC",'2. Artikeldata Utökad'!L153="17 Välvald (endast vid OTC)","choosewithheart",'2. Artikeldata Utökad'!L153="18 Rainforest Alliance","Rainforestalliance",'2. Artikeldata Utökad'!L153="19 Vegan Society","Vegansociety",'2. Artikeldata Utökad'!L153="20 Certified Vegan","Certifiedvegan",'2. Artikeldata Utökad'!L153="21 I'm Vegan","Imvegan",'2. Artikeldata Utökad'!L153="22 EU Ecolabel","EUEcolabel",'2. Artikeldata Utökad'!L153="23 Soil Association Cosmos Organic","Soilassociation",'2. Artikeldata Utökad'!L153="  Välj…","",'2. Artikeldata Utökad'!L153="0  Ingen symbol","",'2. Artikeldata Utökad'!L153="24 Cosmetique Bio Cosmos Organic","Cosmetiquebio",'2. Artikeldata Utökad'!L153="25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J154" s="527" t="str" cm="1">
        <f t="array" ref="J154">IFERROR(SUBSTITUTE(_xlfn.ARRAYTOTEXT(_xlfn._xlws.FILTER(G154:I154,G154:I154&lt;&gt;""))," ",""),"")</f>
        <v/>
      </c>
      <c r="K154" s="527" t="str">
        <f>IF('2. Artikeldata Utökad'!M153="Ja","Nordisk","")</f>
        <v/>
      </c>
      <c r="L154" s="527" t="str">
        <f>IF('2. Artikeldata Utökad'!N153="Ja","Miljoforpackad","")</f>
        <v/>
      </c>
      <c r="M154" s="527" t="str">
        <f t="shared" si="13"/>
        <v/>
      </c>
      <c r="N154" s="527" t="str">
        <f t="shared" si="12"/>
        <v/>
      </c>
      <c r="O154" s="527" t="str">
        <f t="shared" si="14"/>
        <v/>
      </c>
      <c r="P154" s="527" t="str">
        <f t="shared" si="15"/>
        <v/>
      </c>
      <c r="Q154" s="527" t="str">
        <f t="shared" si="16"/>
        <v/>
      </c>
      <c r="R154" s="527" t="str" cm="1">
        <f t="array" ref="R154">IFERROR(SUBSTITUTE(_xlfn.ARRAYTOTEXT(_xlfn._xlws.FILTER(K154:Q154,K154:Q154&lt;&gt;""))," ",""),"")</f>
        <v/>
      </c>
      <c r="S154" s="371"/>
      <c r="T154" s="83"/>
      <c r="U154" s="371" t="s">
        <v>35</v>
      </c>
      <c r="V154" s="372"/>
      <c r="W154" s="372"/>
      <c r="X154" s="372"/>
      <c r="Y154" s="372"/>
      <c r="Z154" s="372"/>
      <c r="AA154" s="372"/>
      <c r="AB154" s="372"/>
      <c r="AC154" s="372"/>
      <c r="AD154" s="372"/>
      <c r="AE154" s="372"/>
      <c r="AF154" s="372"/>
      <c r="AG154" s="372"/>
      <c r="AH154" s="371"/>
      <c r="AI154" s="372"/>
      <c r="AJ154" s="372"/>
      <c r="AK154" s="372" t="s">
        <v>36</v>
      </c>
      <c r="AL154" s="372"/>
      <c r="AM154" s="372"/>
      <c r="AN154" s="372"/>
      <c r="AO154" s="372"/>
      <c r="AP154" s="372"/>
      <c r="AQ154" s="641"/>
      <c r="AR154" s="399" t="s">
        <v>220</v>
      </c>
      <c r="AS154" s="84" t="s">
        <v>36</v>
      </c>
      <c r="AT154" s="84" t="s">
        <v>36</v>
      </c>
      <c r="AU154" s="647"/>
      <c r="AV154" s="646"/>
      <c r="AW154" s="84"/>
      <c r="AX154" s="84"/>
      <c r="AY154" s="84"/>
      <c r="AZ154" s="84"/>
      <c r="BA154" s="84"/>
      <c r="BB154" s="630"/>
      <c r="BC154" s="400" t="s">
        <v>220</v>
      </c>
      <c r="BD154" s="84" t="s">
        <v>36</v>
      </c>
    </row>
    <row r="155" spans="1:56" x14ac:dyDescent="0.25">
      <c r="A155" s="102">
        <v>150</v>
      </c>
      <c r="B155" s="524">
        <f>'APH KIC KIA PC'!D154</f>
        <v>0</v>
      </c>
      <c r="C155" s="524" t="str">
        <f>'APH KIC KIA PC'!I154</f>
        <v>Välj…</v>
      </c>
      <c r="D155" s="525" t="str">
        <f>IF('1. Artikeldata Grund'!$E154="","",'1. Artikeldata Grund'!$E154)</f>
        <v/>
      </c>
      <c r="E155" s="526" t="str">
        <f>IF('1. Artikeldata Grund'!D154="","",'1. Artikeldata Grund'!D154)</f>
        <v/>
      </c>
      <c r="F155" s="528" t="str">
        <f>'2. Artikeldata Utökad'!H154</f>
        <v xml:space="preserve">  Välj…</v>
      </c>
      <c r="G155" s="527" t="str" cm="1">
        <f t="array" ref="G155">_xlfn.IFS('2. Artikeldata Utökad'!J154="2  KRAV","KRAV",'2. Artikeldata Utökad'!J154="3  Astma- och Allergiförbundet","Astmaochallergiforbundet",'2. Artikeldata Utökad'!J154="4  Svanen","Svanen",'2. Artikeldata Utökad'!J154="5  GOTS","GOTS",'2. Artikeldata Utökad'!J154="6  Ekologiskt Jordbruk EU Ekologisk","Ekologisktjordbruk",'2. Artikeldata Utökad'!J154="7  ECO CERT Cosmos Organic","Ecocertcosmosorganic",'2. Artikeldata Utökad'!J154="8  Bra miljöval","Bramiljoval",'2. Artikeldata Utökad'!J154="9  Fairtrade","fairtrade",'2. Artikeldata Utökad'!J154="10 Natrue Organic","Natrueorganic",'2. Artikeldata Utökad'!J154="11 UTZ Certified","UTZ",'2. Artikeldata Utökad'!J154="15 Asthma Allergy Nordic","Asthmaallergynordic",'2. Artikeldata Utökad'!J154="16 FSC","FSC",'2. Artikeldata Utökad'!J154="17 Välvald (endast vid OTC)","choosewithheart",'2. Artikeldata Utökad'!J154="18 Rainforest Alliance","Rainforestalliance",'2. Artikeldata Utökad'!J154="19 Vegan Society","Vegansociety",'2. Artikeldata Utökad'!J154="20 Certified Vegan","Certifiedvegan",'2. Artikeldata Utökad'!J154="21 I'm Vegan","Imvegan",'2. Artikeldata Utökad'!J154="22 EU Ecolabel","EUEcolabel",'2. Artikeldata Utökad'!J154="23 Soil Association Cosmos Organic","Soilassociation",'2. Artikeldata Utökad'!J154="  Välj…","",'2. Artikeldata Utökad'!J154="0  Ingen symbol","",'2. Artikeldata Utökad'!J154="24 Cosmetique Bio Cosmos Organic","Cosmetiquebio",'2. Artikeldata Utökad'!J154="25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H155" s="527" t="str" cm="1">
        <f t="array" ref="H155">_xlfn.IFS('2. Artikeldata Utökad'!K154="2  KRAV","KRAV",'2. Artikeldata Utökad'!K154="3  Astma- och Allergiförbundet","Astmaochallergiforbundet",'2. Artikeldata Utökad'!K154="4  Svanen","Svanen",'2. Artikeldata Utökad'!K154="5  GOTS","GOTS",'2. Artikeldata Utökad'!K154="6  Ekologiskt Jordbruk EU Ekologisk","Ekologisktjordbruk",'2. Artikeldata Utökad'!K154="7  ECO CERT Cosmos Organic","Ecocertcosmosorganic",'2. Artikeldata Utökad'!K154="8  Bra miljöval","Bramiljoval",'2. Artikeldata Utökad'!K154="9  Fairtrade","fairtrade",'2. Artikeldata Utökad'!K154="10 Natrue Organic","Natrueorganic",'2. Artikeldata Utökad'!K154="11 UTZ Certified","UTZ",'2. Artikeldata Utökad'!K154="15 Asthma Allergy Nordic","Asthmaallergynordic",'2. Artikeldata Utökad'!K154="16 FSC","FSC",'2. Artikeldata Utökad'!K154="17 Välvald (endast vid OTC)","choosewithheart",'2. Artikeldata Utökad'!K154="18 Rainforest Alliance","Rainforestalliance",'2. Artikeldata Utökad'!K154="19 Vegan Society","Vegansociety",'2. Artikeldata Utökad'!K154="20 Certified Vegan","Certifiedvegan",'2. Artikeldata Utökad'!K154="21 I'm Vegan","Imvegan",'2. Artikeldata Utökad'!K154="22 EU Ecolabel","EUEcolabel",'2. Artikeldata Utökad'!K154="23 Soil Association Cosmos Organic","Soilassociation",'2. Artikeldata Utökad'!K154="  Välj…","",'2. Artikeldata Utökad'!K154="0  Ingen symbol","",'2. Artikeldata Utökad'!K154="24 Cosmetique Bio Cosmos Organic","Cosmetiquebio",'2. Artikeldata Utökad'!K154="25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I155" s="527" t="str" cm="1">
        <f t="array" ref="I155">_xlfn.IFS('2. Artikeldata Utökad'!L154="2  KRAV","KRAV",'2. Artikeldata Utökad'!L154="3  Astma- och Allergiförbundet","Astmaochallergiforbundet",'2. Artikeldata Utökad'!L154="4  Svanen","Svanen",'2. Artikeldata Utökad'!L154="5  GOTS","GOTS",'2. Artikeldata Utökad'!L154="6  Ekologiskt Jordbruk EU Ekologisk","Ekologisktjordbruk",'2. Artikeldata Utökad'!L154="7  ECO CERT Cosmos Organic","Ecocertcosmosorganic",'2. Artikeldata Utökad'!L154="8  Bra miljöval","Bramiljoval",'2. Artikeldata Utökad'!L154="9  Fairtrade","fairtrade",'2. Artikeldata Utökad'!L154="10 Natrue Organic","Natrueorganic",'2. Artikeldata Utökad'!L154="11 UTZ Certified","UTZ",'2. Artikeldata Utökad'!L154="15 Asthma Allergy Nordic","Asthmaallergynordic",'2. Artikeldata Utökad'!L154="16 FSC","FSC",'2. Artikeldata Utökad'!L154="17 Välvald (endast vid OTC)","choosewithheart",'2. Artikeldata Utökad'!L154="18 Rainforest Alliance","Rainforestalliance",'2. Artikeldata Utökad'!L154="19 Vegan Society","Vegansociety",'2. Artikeldata Utökad'!L154="20 Certified Vegan","Certifiedvegan",'2. Artikeldata Utökad'!L154="21 I'm Vegan","Imvegan",'2. Artikeldata Utökad'!L154="22 EU Ecolabel","EUEcolabel",'2. Artikeldata Utökad'!L154="23 Soil Association Cosmos Organic","Soilassociation",'2. Artikeldata Utökad'!L154="  Välj…","",'2. Artikeldata Utökad'!L154="0  Ingen symbol","",'2. Artikeldata Utökad'!L154="24 Cosmetique Bio Cosmos Organic","Cosmetiquebio",'2. Artikeldata Utökad'!L154="25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J155" s="527" t="str" cm="1">
        <f t="array" ref="J155">IFERROR(SUBSTITUTE(_xlfn.ARRAYTOTEXT(_xlfn._xlws.FILTER(G155:I155,G155:I155&lt;&gt;""))," ",""),"")</f>
        <v/>
      </c>
      <c r="K155" s="527" t="str">
        <f>IF('2. Artikeldata Utökad'!M154="Ja","Nordisk","")</f>
        <v/>
      </c>
      <c r="L155" s="527" t="str">
        <f>IF('2. Artikeldata Utökad'!N154="Ja","Miljoforpackad","")</f>
        <v/>
      </c>
      <c r="M155" s="527" t="str">
        <f t="shared" si="13"/>
        <v/>
      </c>
      <c r="N155" s="527" t="str">
        <f t="shared" si="12"/>
        <v/>
      </c>
      <c r="O155" s="527" t="str">
        <f t="shared" si="14"/>
        <v/>
      </c>
      <c r="P155" s="527" t="str">
        <f t="shared" si="15"/>
        <v/>
      </c>
      <c r="Q155" s="527" t="str">
        <f t="shared" si="16"/>
        <v/>
      </c>
      <c r="R155" s="527" t="str" cm="1">
        <f t="array" ref="R155">IFERROR(SUBSTITUTE(_xlfn.ARRAYTOTEXT(_xlfn._xlws.FILTER(K155:Q155,K155:Q155&lt;&gt;""))," ",""),"")</f>
        <v/>
      </c>
      <c r="S155" s="371"/>
      <c r="T155" s="83"/>
      <c r="U155" s="371" t="s">
        <v>35</v>
      </c>
      <c r="V155" s="372"/>
      <c r="W155" s="372"/>
      <c r="X155" s="372"/>
      <c r="Y155" s="372"/>
      <c r="Z155" s="372"/>
      <c r="AA155" s="372"/>
      <c r="AB155" s="372"/>
      <c r="AC155" s="372"/>
      <c r="AD155" s="372"/>
      <c r="AE155" s="372"/>
      <c r="AF155" s="372"/>
      <c r="AG155" s="372"/>
      <c r="AH155" s="371"/>
      <c r="AI155" s="372"/>
      <c r="AJ155" s="372"/>
      <c r="AK155" s="372" t="s">
        <v>36</v>
      </c>
      <c r="AL155" s="372"/>
      <c r="AM155" s="372"/>
      <c r="AN155" s="372"/>
      <c r="AO155" s="372"/>
      <c r="AP155" s="372"/>
      <c r="AQ155" s="641"/>
      <c r="AR155" s="399" t="s">
        <v>220</v>
      </c>
      <c r="AS155" s="84" t="s">
        <v>36</v>
      </c>
      <c r="AT155" s="84" t="s">
        <v>36</v>
      </c>
      <c r="AU155" s="647"/>
      <c r="AV155" s="646"/>
      <c r="AW155" s="84"/>
      <c r="AX155" s="84"/>
      <c r="AY155" s="84"/>
      <c r="AZ155" s="84"/>
      <c r="BA155" s="84"/>
      <c r="BB155" s="630"/>
      <c r="BC155" s="400" t="s">
        <v>220</v>
      </c>
      <c r="BD155" s="84" t="s">
        <v>36</v>
      </c>
    </row>
    <row r="156" spans="1:56" x14ac:dyDescent="0.25">
      <c r="A156" s="102">
        <v>151</v>
      </c>
      <c r="B156" s="524">
        <f>'APH KIC KIA PC'!D155</f>
        <v>0</v>
      </c>
      <c r="C156" s="524" t="str">
        <f>'APH KIC KIA PC'!I155</f>
        <v>Välj…</v>
      </c>
      <c r="D156" s="525" t="str">
        <f>IF('1. Artikeldata Grund'!$E155="","",'1. Artikeldata Grund'!$E155)</f>
        <v/>
      </c>
      <c r="E156" s="526" t="str">
        <f>IF('1. Artikeldata Grund'!D155="","",'1. Artikeldata Grund'!D155)</f>
        <v/>
      </c>
      <c r="F156" s="528" t="str">
        <f>'2. Artikeldata Utökad'!H155</f>
        <v xml:space="preserve">  Välj…</v>
      </c>
      <c r="G156" s="527" t="str" cm="1">
        <f t="array" ref="G156">_xlfn.IFS('2. Artikeldata Utökad'!J155="2  KRAV","KRAV",'2. Artikeldata Utökad'!J155="3  Astma- och Allergiförbundet","Astmaochallergiforbundet",'2. Artikeldata Utökad'!J155="4  Svanen","Svanen",'2. Artikeldata Utökad'!J155="5  GOTS","GOTS",'2. Artikeldata Utökad'!J155="6  Ekologiskt Jordbruk EU Ekologisk","Ekologisktjordbruk",'2. Artikeldata Utökad'!J155="7  ECO CERT Cosmos Organic","Ecocertcosmosorganic",'2. Artikeldata Utökad'!J155="8  Bra miljöval","Bramiljoval",'2. Artikeldata Utökad'!J155="9  Fairtrade","fairtrade",'2. Artikeldata Utökad'!J155="10 Natrue Organic","Natrueorganic",'2. Artikeldata Utökad'!J155="11 UTZ Certified","UTZ",'2. Artikeldata Utökad'!J155="15 Asthma Allergy Nordic","Asthmaallergynordic",'2. Artikeldata Utökad'!J155="16 FSC","FSC",'2. Artikeldata Utökad'!J155="17 Välvald (endast vid OTC)","choosewithheart",'2. Artikeldata Utökad'!J155="18 Rainforest Alliance","Rainforestalliance",'2. Artikeldata Utökad'!J155="19 Vegan Society","Vegansociety",'2. Artikeldata Utökad'!J155="20 Certified Vegan","Certifiedvegan",'2. Artikeldata Utökad'!J155="21 I'm Vegan","Imvegan",'2. Artikeldata Utökad'!J155="22 EU Ecolabel","EUEcolabel",'2. Artikeldata Utökad'!J155="23 Soil Association Cosmos Organic","Soilassociation",'2. Artikeldata Utökad'!J155="  Välj…","",'2. Artikeldata Utökad'!J155="0  Ingen symbol","",'2. Artikeldata Utökad'!J155="24 Cosmetique Bio Cosmos Organic","Cosmetiquebio",'2. Artikeldata Utökad'!J155="25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H156" s="527" t="str" cm="1">
        <f t="array" ref="H156">_xlfn.IFS('2. Artikeldata Utökad'!K155="2  KRAV","KRAV",'2. Artikeldata Utökad'!K155="3  Astma- och Allergiförbundet","Astmaochallergiforbundet",'2. Artikeldata Utökad'!K155="4  Svanen","Svanen",'2. Artikeldata Utökad'!K155="5  GOTS","GOTS",'2. Artikeldata Utökad'!K155="6  Ekologiskt Jordbruk EU Ekologisk","Ekologisktjordbruk",'2. Artikeldata Utökad'!K155="7  ECO CERT Cosmos Organic","Ecocertcosmosorganic",'2. Artikeldata Utökad'!K155="8  Bra miljöval","Bramiljoval",'2. Artikeldata Utökad'!K155="9  Fairtrade","fairtrade",'2. Artikeldata Utökad'!K155="10 Natrue Organic","Natrueorganic",'2. Artikeldata Utökad'!K155="11 UTZ Certified","UTZ",'2. Artikeldata Utökad'!K155="15 Asthma Allergy Nordic","Asthmaallergynordic",'2. Artikeldata Utökad'!K155="16 FSC","FSC",'2. Artikeldata Utökad'!K155="17 Välvald (endast vid OTC)","choosewithheart",'2. Artikeldata Utökad'!K155="18 Rainforest Alliance","Rainforestalliance",'2. Artikeldata Utökad'!K155="19 Vegan Society","Vegansociety",'2. Artikeldata Utökad'!K155="20 Certified Vegan","Certifiedvegan",'2. Artikeldata Utökad'!K155="21 I'm Vegan","Imvegan",'2. Artikeldata Utökad'!K155="22 EU Ecolabel","EUEcolabel",'2. Artikeldata Utökad'!K155="23 Soil Association Cosmos Organic","Soilassociation",'2. Artikeldata Utökad'!K155="  Välj…","",'2. Artikeldata Utökad'!K155="0  Ingen symbol","",'2. Artikeldata Utökad'!K155="24 Cosmetique Bio Cosmos Organic","Cosmetiquebio",'2. Artikeldata Utökad'!K155="25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I156" s="527" t="str" cm="1">
        <f t="array" ref="I156">_xlfn.IFS('2. Artikeldata Utökad'!L155="2  KRAV","KRAV",'2. Artikeldata Utökad'!L155="3  Astma- och Allergiförbundet","Astmaochallergiforbundet",'2. Artikeldata Utökad'!L155="4  Svanen","Svanen",'2. Artikeldata Utökad'!L155="5  GOTS","GOTS",'2. Artikeldata Utökad'!L155="6  Ekologiskt Jordbruk EU Ekologisk","Ekologisktjordbruk",'2. Artikeldata Utökad'!L155="7  ECO CERT Cosmos Organic","Ecocertcosmosorganic",'2. Artikeldata Utökad'!L155="8  Bra miljöval","Bramiljoval",'2. Artikeldata Utökad'!L155="9  Fairtrade","fairtrade",'2. Artikeldata Utökad'!L155="10 Natrue Organic","Natrueorganic",'2. Artikeldata Utökad'!L155="11 UTZ Certified","UTZ",'2. Artikeldata Utökad'!L155="15 Asthma Allergy Nordic","Asthmaallergynordic",'2. Artikeldata Utökad'!L155="16 FSC","FSC",'2. Artikeldata Utökad'!L155="17 Välvald (endast vid OTC)","choosewithheart",'2. Artikeldata Utökad'!L155="18 Rainforest Alliance","Rainforestalliance",'2. Artikeldata Utökad'!L155="19 Vegan Society","Vegansociety",'2. Artikeldata Utökad'!L155="20 Certified Vegan","Certifiedvegan",'2. Artikeldata Utökad'!L155="21 I'm Vegan","Imvegan",'2. Artikeldata Utökad'!L155="22 EU Ecolabel","EUEcolabel",'2. Artikeldata Utökad'!L155="23 Soil Association Cosmos Organic","Soilassociation",'2. Artikeldata Utökad'!L155="  Välj…","",'2. Artikeldata Utökad'!L155="0  Ingen symbol","",'2. Artikeldata Utökad'!L155="24 Cosmetique Bio Cosmos Organic","Cosmetiquebio",'2. Artikeldata Utökad'!L155="25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J156" s="527" t="str" cm="1">
        <f t="array" ref="J156">IFERROR(SUBSTITUTE(_xlfn.ARRAYTOTEXT(_xlfn._xlws.FILTER(G156:I156,G156:I156&lt;&gt;""))," ",""),"")</f>
        <v/>
      </c>
      <c r="K156" s="527" t="str">
        <f>IF('2. Artikeldata Utökad'!M155="Ja","Nordisk","")</f>
        <v/>
      </c>
      <c r="L156" s="527" t="str">
        <f>IF('2. Artikeldata Utökad'!N155="Ja","Miljoforpackad","")</f>
        <v/>
      </c>
      <c r="M156" s="527" t="str">
        <f t="shared" si="13"/>
        <v/>
      </c>
      <c r="N156" s="527" t="str">
        <f t="shared" si="12"/>
        <v/>
      </c>
      <c r="O156" s="527" t="str">
        <f t="shared" si="14"/>
        <v/>
      </c>
      <c r="P156" s="527" t="str">
        <f t="shared" si="15"/>
        <v/>
      </c>
      <c r="Q156" s="527" t="str">
        <f t="shared" si="16"/>
        <v/>
      </c>
      <c r="R156" s="527" t="str" cm="1">
        <f t="array" ref="R156">IFERROR(SUBSTITUTE(_xlfn.ARRAYTOTEXT(_xlfn._xlws.FILTER(K156:Q156,K156:Q156&lt;&gt;""))," ",""),"")</f>
        <v/>
      </c>
      <c r="S156" s="371"/>
      <c r="T156" s="83"/>
      <c r="U156" s="371" t="s">
        <v>35</v>
      </c>
      <c r="V156" s="372"/>
      <c r="W156" s="372"/>
      <c r="X156" s="372"/>
      <c r="Y156" s="372"/>
      <c r="Z156" s="372"/>
      <c r="AA156" s="372"/>
      <c r="AB156" s="372"/>
      <c r="AC156" s="372"/>
      <c r="AD156" s="372"/>
      <c r="AE156" s="372"/>
      <c r="AF156" s="372"/>
      <c r="AG156" s="372"/>
      <c r="AH156" s="371"/>
      <c r="AI156" s="372"/>
      <c r="AJ156" s="372"/>
      <c r="AK156" s="372" t="s">
        <v>36</v>
      </c>
      <c r="AL156" s="372"/>
      <c r="AM156" s="372"/>
      <c r="AN156" s="372"/>
      <c r="AO156" s="372"/>
      <c r="AP156" s="372"/>
      <c r="AQ156" s="641"/>
      <c r="AR156" s="399" t="s">
        <v>220</v>
      </c>
      <c r="AS156" s="84" t="s">
        <v>36</v>
      </c>
      <c r="AT156" s="84" t="s">
        <v>36</v>
      </c>
      <c r="AU156" s="647"/>
      <c r="AV156" s="646"/>
      <c r="AW156" s="84"/>
      <c r="AX156" s="84"/>
      <c r="AY156" s="84"/>
      <c r="AZ156" s="84"/>
      <c r="BA156" s="84"/>
      <c r="BB156" s="630"/>
      <c r="BC156" s="400" t="s">
        <v>220</v>
      </c>
      <c r="BD156" s="84" t="s">
        <v>36</v>
      </c>
    </row>
    <row r="157" spans="1:56" x14ac:dyDescent="0.25">
      <c r="A157" s="102">
        <v>152</v>
      </c>
      <c r="B157" s="524">
        <f>'APH KIC KIA PC'!D156</f>
        <v>0</v>
      </c>
      <c r="C157" s="524" t="str">
        <f>'APH KIC KIA PC'!I156</f>
        <v>Välj…</v>
      </c>
      <c r="D157" s="525" t="str">
        <f>IF('1. Artikeldata Grund'!$E156="","",'1. Artikeldata Grund'!$E156)</f>
        <v/>
      </c>
      <c r="E157" s="526" t="str">
        <f>IF('1. Artikeldata Grund'!D156="","",'1. Artikeldata Grund'!D156)</f>
        <v/>
      </c>
      <c r="F157" s="528" t="str">
        <f>'2. Artikeldata Utökad'!H156</f>
        <v xml:space="preserve">  Välj…</v>
      </c>
      <c r="G157" s="527" t="str" cm="1">
        <f t="array" ref="G157">_xlfn.IFS('2. Artikeldata Utökad'!J156="2  KRAV","KRAV",'2. Artikeldata Utökad'!J156="3  Astma- och Allergiförbundet","Astmaochallergiforbundet",'2. Artikeldata Utökad'!J156="4  Svanen","Svanen",'2. Artikeldata Utökad'!J156="5  GOTS","GOTS",'2. Artikeldata Utökad'!J156="6  Ekologiskt Jordbruk EU Ekologisk","Ekologisktjordbruk",'2. Artikeldata Utökad'!J156="7  ECO CERT Cosmos Organic","Ecocertcosmosorganic",'2. Artikeldata Utökad'!J156="8  Bra miljöval","Bramiljoval",'2. Artikeldata Utökad'!J156="9  Fairtrade","fairtrade",'2. Artikeldata Utökad'!J156="10 Natrue Organic","Natrueorganic",'2. Artikeldata Utökad'!J156="11 UTZ Certified","UTZ",'2. Artikeldata Utökad'!J156="15 Asthma Allergy Nordic","Asthmaallergynordic",'2. Artikeldata Utökad'!J156="16 FSC","FSC",'2. Artikeldata Utökad'!J156="17 Välvald (endast vid OTC)","choosewithheart",'2. Artikeldata Utökad'!J156="18 Rainforest Alliance","Rainforestalliance",'2. Artikeldata Utökad'!J156="19 Vegan Society","Vegansociety",'2. Artikeldata Utökad'!J156="20 Certified Vegan","Certifiedvegan",'2. Artikeldata Utökad'!J156="21 I'm Vegan","Imvegan",'2. Artikeldata Utökad'!J156="22 EU Ecolabel","EUEcolabel",'2. Artikeldata Utökad'!J156="23 Soil Association Cosmos Organic","Soilassociation",'2. Artikeldata Utökad'!J156="  Välj…","",'2. Artikeldata Utökad'!J156="0  Ingen symbol","",'2. Artikeldata Utökad'!J156="24 Cosmetique Bio Cosmos Organic","Cosmetiquebio",'2. Artikeldata Utökad'!J156="25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H157" s="527" t="str" cm="1">
        <f t="array" ref="H157">_xlfn.IFS('2. Artikeldata Utökad'!K156="2  KRAV","KRAV",'2. Artikeldata Utökad'!K156="3  Astma- och Allergiförbundet","Astmaochallergiforbundet",'2. Artikeldata Utökad'!K156="4  Svanen","Svanen",'2. Artikeldata Utökad'!K156="5  GOTS","GOTS",'2. Artikeldata Utökad'!K156="6  Ekologiskt Jordbruk EU Ekologisk","Ekologisktjordbruk",'2. Artikeldata Utökad'!K156="7  ECO CERT Cosmos Organic","Ecocertcosmosorganic",'2. Artikeldata Utökad'!K156="8  Bra miljöval","Bramiljoval",'2. Artikeldata Utökad'!K156="9  Fairtrade","fairtrade",'2. Artikeldata Utökad'!K156="10 Natrue Organic","Natrueorganic",'2. Artikeldata Utökad'!K156="11 UTZ Certified","UTZ",'2. Artikeldata Utökad'!K156="15 Asthma Allergy Nordic","Asthmaallergynordic",'2. Artikeldata Utökad'!K156="16 FSC","FSC",'2. Artikeldata Utökad'!K156="17 Välvald (endast vid OTC)","choosewithheart",'2. Artikeldata Utökad'!K156="18 Rainforest Alliance","Rainforestalliance",'2. Artikeldata Utökad'!K156="19 Vegan Society","Vegansociety",'2. Artikeldata Utökad'!K156="20 Certified Vegan","Certifiedvegan",'2. Artikeldata Utökad'!K156="21 I'm Vegan","Imvegan",'2. Artikeldata Utökad'!K156="22 EU Ecolabel","EUEcolabel",'2. Artikeldata Utökad'!K156="23 Soil Association Cosmos Organic","Soilassociation",'2. Artikeldata Utökad'!K156="  Välj…","",'2. Artikeldata Utökad'!K156="0  Ingen symbol","",'2. Artikeldata Utökad'!K156="24 Cosmetique Bio Cosmos Organic","Cosmetiquebio",'2. Artikeldata Utökad'!K156="25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I157" s="527" t="str" cm="1">
        <f t="array" ref="I157">_xlfn.IFS('2. Artikeldata Utökad'!L156="2  KRAV","KRAV",'2. Artikeldata Utökad'!L156="3  Astma- och Allergiförbundet","Astmaochallergiforbundet",'2. Artikeldata Utökad'!L156="4  Svanen","Svanen",'2. Artikeldata Utökad'!L156="5  GOTS","GOTS",'2. Artikeldata Utökad'!L156="6  Ekologiskt Jordbruk EU Ekologisk","Ekologisktjordbruk",'2. Artikeldata Utökad'!L156="7  ECO CERT Cosmos Organic","Ecocertcosmosorganic",'2. Artikeldata Utökad'!L156="8  Bra miljöval","Bramiljoval",'2. Artikeldata Utökad'!L156="9  Fairtrade","fairtrade",'2. Artikeldata Utökad'!L156="10 Natrue Organic","Natrueorganic",'2. Artikeldata Utökad'!L156="11 UTZ Certified","UTZ",'2. Artikeldata Utökad'!L156="15 Asthma Allergy Nordic","Asthmaallergynordic",'2. Artikeldata Utökad'!L156="16 FSC","FSC",'2. Artikeldata Utökad'!L156="17 Välvald (endast vid OTC)","choosewithheart",'2. Artikeldata Utökad'!L156="18 Rainforest Alliance","Rainforestalliance",'2. Artikeldata Utökad'!L156="19 Vegan Society","Vegansociety",'2. Artikeldata Utökad'!L156="20 Certified Vegan","Certifiedvegan",'2. Artikeldata Utökad'!L156="21 I'm Vegan","Imvegan",'2. Artikeldata Utökad'!L156="22 EU Ecolabel","EUEcolabel",'2. Artikeldata Utökad'!L156="23 Soil Association Cosmos Organic","Soilassociation",'2. Artikeldata Utökad'!L156="  Välj…","",'2. Artikeldata Utökad'!L156="0  Ingen symbol","",'2. Artikeldata Utökad'!L156="24 Cosmetique Bio Cosmos Organic","Cosmetiquebio",'2. Artikeldata Utökad'!L156="25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J157" s="527" t="str" cm="1">
        <f t="array" ref="J157">IFERROR(SUBSTITUTE(_xlfn.ARRAYTOTEXT(_xlfn._xlws.FILTER(G157:I157,G157:I157&lt;&gt;""))," ",""),"")</f>
        <v/>
      </c>
      <c r="K157" s="527" t="str">
        <f>IF('2. Artikeldata Utökad'!M156="Ja","Nordisk","")</f>
        <v/>
      </c>
      <c r="L157" s="527" t="str">
        <f>IF('2. Artikeldata Utökad'!N156="Ja","Miljoforpackad","")</f>
        <v/>
      </c>
      <c r="M157" s="527" t="str">
        <f t="shared" si="13"/>
        <v/>
      </c>
      <c r="N157" s="527" t="str">
        <f t="shared" si="12"/>
        <v/>
      </c>
      <c r="O157" s="527" t="str">
        <f t="shared" si="14"/>
        <v/>
      </c>
      <c r="P157" s="527" t="str">
        <f t="shared" si="15"/>
        <v/>
      </c>
      <c r="Q157" s="527" t="str">
        <f t="shared" si="16"/>
        <v/>
      </c>
      <c r="R157" s="527" t="str" cm="1">
        <f t="array" ref="R157">IFERROR(SUBSTITUTE(_xlfn.ARRAYTOTEXT(_xlfn._xlws.FILTER(K157:Q157,K157:Q157&lt;&gt;""))," ",""),"")</f>
        <v/>
      </c>
      <c r="S157" s="371"/>
      <c r="T157" s="83"/>
      <c r="U157" s="371" t="s">
        <v>35</v>
      </c>
      <c r="V157" s="372"/>
      <c r="W157" s="372"/>
      <c r="X157" s="372"/>
      <c r="Y157" s="372"/>
      <c r="Z157" s="372"/>
      <c r="AA157" s="372"/>
      <c r="AB157" s="372"/>
      <c r="AC157" s="372"/>
      <c r="AD157" s="372"/>
      <c r="AE157" s="372"/>
      <c r="AF157" s="372"/>
      <c r="AG157" s="372"/>
      <c r="AH157" s="371"/>
      <c r="AI157" s="372"/>
      <c r="AJ157" s="372"/>
      <c r="AK157" s="372" t="s">
        <v>36</v>
      </c>
      <c r="AL157" s="372"/>
      <c r="AM157" s="372"/>
      <c r="AN157" s="372"/>
      <c r="AO157" s="372"/>
      <c r="AP157" s="372"/>
      <c r="AQ157" s="641"/>
      <c r="AR157" s="399" t="s">
        <v>220</v>
      </c>
      <c r="AS157" s="84" t="s">
        <v>36</v>
      </c>
      <c r="AT157" s="84" t="s">
        <v>36</v>
      </c>
      <c r="AU157" s="647"/>
      <c r="AV157" s="646"/>
      <c r="AW157" s="84"/>
      <c r="AX157" s="84"/>
      <c r="AY157" s="84"/>
      <c r="AZ157" s="84"/>
      <c r="BA157" s="84"/>
      <c r="BB157" s="630"/>
      <c r="BC157" s="400" t="s">
        <v>220</v>
      </c>
      <c r="BD157" s="84" t="s">
        <v>36</v>
      </c>
    </row>
    <row r="158" spans="1:56" x14ac:dyDescent="0.25">
      <c r="A158" s="102">
        <v>153</v>
      </c>
      <c r="B158" s="524">
        <f>'APH KIC KIA PC'!D157</f>
        <v>0</v>
      </c>
      <c r="C158" s="524" t="str">
        <f>'APH KIC KIA PC'!I157</f>
        <v>Välj…</v>
      </c>
      <c r="D158" s="525" t="str">
        <f>IF('1. Artikeldata Grund'!$E157="","",'1. Artikeldata Grund'!$E157)</f>
        <v/>
      </c>
      <c r="E158" s="526" t="str">
        <f>IF('1. Artikeldata Grund'!D157="","",'1. Artikeldata Grund'!D157)</f>
        <v/>
      </c>
      <c r="F158" s="528" t="str">
        <f>'2. Artikeldata Utökad'!H157</f>
        <v xml:space="preserve">  Välj…</v>
      </c>
      <c r="G158" s="527" t="str" cm="1">
        <f t="array" ref="G158">_xlfn.IFS('2. Artikeldata Utökad'!J157="2  KRAV","KRAV",'2. Artikeldata Utökad'!J157="3  Astma- och Allergiförbundet","Astmaochallergiforbundet",'2. Artikeldata Utökad'!J157="4  Svanen","Svanen",'2. Artikeldata Utökad'!J157="5  GOTS","GOTS",'2. Artikeldata Utökad'!J157="6  Ekologiskt Jordbruk EU Ekologisk","Ekologisktjordbruk",'2. Artikeldata Utökad'!J157="7  ECO CERT Cosmos Organic","Ecocertcosmosorganic",'2. Artikeldata Utökad'!J157="8  Bra miljöval","Bramiljoval",'2. Artikeldata Utökad'!J157="9  Fairtrade","fairtrade",'2. Artikeldata Utökad'!J157="10 Natrue Organic","Natrueorganic",'2. Artikeldata Utökad'!J157="11 UTZ Certified","UTZ",'2. Artikeldata Utökad'!J157="15 Asthma Allergy Nordic","Asthmaallergynordic",'2. Artikeldata Utökad'!J157="16 FSC","FSC",'2. Artikeldata Utökad'!J157="17 Välvald (endast vid OTC)","choosewithheart",'2. Artikeldata Utökad'!J157="18 Rainforest Alliance","Rainforestalliance",'2. Artikeldata Utökad'!J157="19 Vegan Society","Vegansociety",'2. Artikeldata Utökad'!J157="20 Certified Vegan","Certifiedvegan",'2. Artikeldata Utökad'!J157="21 I'm Vegan","Imvegan",'2. Artikeldata Utökad'!J157="22 EU Ecolabel","EUEcolabel",'2. Artikeldata Utökad'!J157="23 Soil Association Cosmos Organic","Soilassociation",'2. Artikeldata Utökad'!J157="  Välj…","",'2. Artikeldata Utökad'!J157="0  Ingen symbol","",'2. Artikeldata Utökad'!J157="24 Cosmetique Bio Cosmos Organic","Cosmetiquebio",'2. Artikeldata Utökad'!J157="25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H158" s="527" t="str" cm="1">
        <f t="array" ref="H158">_xlfn.IFS('2. Artikeldata Utökad'!K157="2  KRAV","KRAV",'2. Artikeldata Utökad'!K157="3  Astma- och Allergiförbundet","Astmaochallergiforbundet",'2. Artikeldata Utökad'!K157="4  Svanen","Svanen",'2. Artikeldata Utökad'!K157="5  GOTS","GOTS",'2. Artikeldata Utökad'!K157="6  Ekologiskt Jordbruk EU Ekologisk","Ekologisktjordbruk",'2. Artikeldata Utökad'!K157="7  ECO CERT Cosmos Organic","Ecocertcosmosorganic",'2. Artikeldata Utökad'!K157="8  Bra miljöval","Bramiljoval",'2. Artikeldata Utökad'!K157="9  Fairtrade","fairtrade",'2. Artikeldata Utökad'!K157="10 Natrue Organic","Natrueorganic",'2. Artikeldata Utökad'!K157="11 UTZ Certified","UTZ",'2. Artikeldata Utökad'!K157="15 Asthma Allergy Nordic","Asthmaallergynordic",'2. Artikeldata Utökad'!K157="16 FSC","FSC",'2. Artikeldata Utökad'!K157="17 Välvald (endast vid OTC)","choosewithheart",'2. Artikeldata Utökad'!K157="18 Rainforest Alliance","Rainforestalliance",'2. Artikeldata Utökad'!K157="19 Vegan Society","Vegansociety",'2. Artikeldata Utökad'!K157="20 Certified Vegan","Certifiedvegan",'2. Artikeldata Utökad'!K157="21 I'm Vegan","Imvegan",'2. Artikeldata Utökad'!K157="22 EU Ecolabel","EUEcolabel",'2. Artikeldata Utökad'!K157="23 Soil Association Cosmos Organic","Soilassociation",'2. Artikeldata Utökad'!K157="  Välj…","",'2. Artikeldata Utökad'!K157="0  Ingen symbol","",'2. Artikeldata Utökad'!K157="24 Cosmetique Bio Cosmos Organic","Cosmetiquebio",'2. Artikeldata Utökad'!K157="25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I158" s="527" t="str" cm="1">
        <f t="array" ref="I158">_xlfn.IFS('2. Artikeldata Utökad'!L157="2  KRAV","KRAV",'2. Artikeldata Utökad'!L157="3  Astma- och Allergiförbundet","Astmaochallergiforbundet",'2. Artikeldata Utökad'!L157="4  Svanen","Svanen",'2. Artikeldata Utökad'!L157="5  GOTS","GOTS",'2. Artikeldata Utökad'!L157="6  Ekologiskt Jordbruk EU Ekologisk","Ekologisktjordbruk",'2. Artikeldata Utökad'!L157="7  ECO CERT Cosmos Organic","Ecocertcosmosorganic",'2. Artikeldata Utökad'!L157="8  Bra miljöval","Bramiljoval",'2. Artikeldata Utökad'!L157="9  Fairtrade","fairtrade",'2. Artikeldata Utökad'!L157="10 Natrue Organic","Natrueorganic",'2. Artikeldata Utökad'!L157="11 UTZ Certified","UTZ",'2. Artikeldata Utökad'!L157="15 Asthma Allergy Nordic","Asthmaallergynordic",'2. Artikeldata Utökad'!L157="16 FSC","FSC",'2. Artikeldata Utökad'!L157="17 Välvald (endast vid OTC)","choosewithheart",'2. Artikeldata Utökad'!L157="18 Rainforest Alliance","Rainforestalliance",'2. Artikeldata Utökad'!L157="19 Vegan Society","Vegansociety",'2. Artikeldata Utökad'!L157="20 Certified Vegan","Certifiedvegan",'2. Artikeldata Utökad'!L157="21 I'm Vegan","Imvegan",'2. Artikeldata Utökad'!L157="22 EU Ecolabel","EUEcolabel",'2. Artikeldata Utökad'!L157="23 Soil Association Cosmos Organic","Soilassociation",'2. Artikeldata Utökad'!L157="  Välj…","",'2. Artikeldata Utökad'!L157="0  Ingen symbol","",'2. Artikeldata Utökad'!L157="24 Cosmetique Bio Cosmos Organic","Cosmetiquebio",'2. Artikeldata Utökad'!L157="25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J158" s="527" t="str" cm="1">
        <f t="array" ref="J158">IFERROR(SUBSTITUTE(_xlfn.ARRAYTOTEXT(_xlfn._xlws.FILTER(G158:I158,G158:I158&lt;&gt;""))," ",""),"")</f>
        <v/>
      </c>
      <c r="K158" s="527" t="str">
        <f>IF('2. Artikeldata Utökad'!M157="Ja","Nordisk","")</f>
        <v/>
      </c>
      <c r="L158" s="527" t="str">
        <f>IF('2. Artikeldata Utökad'!N157="Ja","Miljoforpackad","")</f>
        <v/>
      </c>
      <c r="M158" s="527" t="str">
        <f t="shared" si="13"/>
        <v/>
      </c>
      <c r="N158" s="527" t="str">
        <f t="shared" si="12"/>
        <v/>
      </c>
      <c r="O158" s="527" t="str">
        <f t="shared" si="14"/>
        <v/>
      </c>
      <c r="P158" s="527" t="str">
        <f t="shared" si="15"/>
        <v/>
      </c>
      <c r="Q158" s="527" t="str">
        <f t="shared" si="16"/>
        <v/>
      </c>
      <c r="R158" s="527" t="str" cm="1">
        <f t="array" ref="R158">IFERROR(SUBSTITUTE(_xlfn.ARRAYTOTEXT(_xlfn._xlws.FILTER(K158:Q158,K158:Q158&lt;&gt;""))," ",""),"")</f>
        <v/>
      </c>
      <c r="S158" s="371"/>
      <c r="T158" s="83"/>
      <c r="U158" s="371" t="s">
        <v>35</v>
      </c>
      <c r="V158" s="372"/>
      <c r="W158" s="372"/>
      <c r="X158" s="372"/>
      <c r="Y158" s="372"/>
      <c r="Z158" s="372"/>
      <c r="AA158" s="372"/>
      <c r="AB158" s="372"/>
      <c r="AC158" s="372"/>
      <c r="AD158" s="372"/>
      <c r="AE158" s="372"/>
      <c r="AF158" s="372"/>
      <c r="AG158" s="372"/>
      <c r="AH158" s="371"/>
      <c r="AI158" s="372"/>
      <c r="AJ158" s="372"/>
      <c r="AK158" s="372" t="s">
        <v>36</v>
      </c>
      <c r="AL158" s="372"/>
      <c r="AM158" s="372"/>
      <c r="AN158" s="372"/>
      <c r="AO158" s="372"/>
      <c r="AP158" s="372"/>
      <c r="AQ158" s="641"/>
      <c r="AR158" s="399" t="s">
        <v>220</v>
      </c>
      <c r="AS158" s="84" t="s">
        <v>36</v>
      </c>
      <c r="AT158" s="84" t="s">
        <v>36</v>
      </c>
      <c r="AU158" s="647"/>
      <c r="AV158" s="646"/>
      <c r="AW158" s="84"/>
      <c r="AX158" s="84"/>
      <c r="AY158" s="84"/>
      <c r="AZ158" s="84"/>
      <c r="BA158" s="84"/>
      <c r="BB158" s="630"/>
      <c r="BC158" s="400" t="s">
        <v>220</v>
      </c>
      <c r="BD158" s="84" t="s">
        <v>36</v>
      </c>
    </row>
    <row r="159" spans="1:56" x14ac:dyDescent="0.25">
      <c r="A159" s="102">
        <v>154</v>
      </c>
      <c r="B159" s="524">
        <f>'APH KIC KIA PC'!D158</f>
        <v>0</v>
      </c>
      <c r="C159" s="524" t="str">
        <f>'APH KIC KIA PC'!I158</f>
        <v>Välj…</v>
      </c>
      <c r="D159" s="525" t="str">
        <f>IF('1. Artikeldata Grund'!$E158="","",'1. Artikeldata Grund'!$E158)</f>
        <v/>
      </c>
      <c r="E159" s="526" t="str">
        <f>IF('1. Artikeldata Grund'!D158="","",'1. Artikeldata Grund'!D158)</f>
        <v/>
      </c>
      <c r="F159" s="528" t="str">
        <f>'2. Artikeldata Utökad'!H158</f>
        <v xml:space="preserve">  Välj…</v>
      </c>
      <c r="G159" s="527" t="str" cm="1">
        <f t="array" ref="G159">_xlfn.IFS('2. Artikeldata Utökad'!J158="2  KRAV","KRAV",'2. Artikeldata Utökad'!J158="3  Astma- och Allergiförbundet","Astmaochallergiforbundet",'2. Artikeldata Utökad'!J158="4  Svanen","Svanen",'2. Artikeldata Utökad'!J158="5  GOTS","GOTS",'2. Artikeldata Utökad'!J158="6  Ekologiskt Jordbruk EU Ekologisk","Ekologisktjordbruk",'2. Artikeldata Utökad'!J158="7  ECO CERT Cosmos Organic","Ecocertcosmosorganic",'2. Artikeldata Utökad'!J158="8  Bra miljöval","Bramiljoval",'2. Artikeldata Utökad'!J158="9  Fairtrade","fairtrade",'2. Artikeldata Utökad'!J158="10 Natrue Organic","Natrueorganic",'2. Artikeldata Utökad'!J158="11 UTZ Certified","UTZ",'2. Artikeldata Utökad'!J158="15 Asthma Allergy Nordic","Asthmaallergynordic",'2. Artikeldata Utökad'!J158="16 FSC","FSC",'2. Artikeldata Utökad'!J158="17 Välvald (endast vid OTC)","choosewithheart",'2. Artikeldata Utökad'!J158="18 Rainforest Alliance","Rainforestalliance",'2. Artikeldata Utökad'!J158="19 Vegan Society","Vegansociety",'2. Artikeldata Utökad'!J158="20 Certified Vegan","Certifiedvegan",'2. Artikeldata Utökad'!J158="21 I'm Vegan","Imvegan",'2. Artikeldata Utökad'!J158="22 EU Ecolabel","EUEcolabel",'2. Artikeldata Utökad'!J158="23 Soil Association Cosmos Organic","Soilassociation",'2. Artikeldata Utökad'!J158="  Välj…","",'2. Artikeldata Utökad'!J158="0  Ingen symbol","",'2. Artikeldata Utökad'!J158="24 Cosmetique Bio Cosmos Organic","Cosmetiquebio",'2. Artikeldata Utökad'!J158="25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H159" s="527" t="str" cm="1">
        <f t="array" ref="H159">_xlfn.IFS('2. Artikeldata Utökad'!K158="2  KRAV","KRAV",'2. Artikeldata Utökad'!K158="3  Astma- och Allergiförbundet","Astmaochallergiforbundet",'2. Artikeldata Utökad'!K158="4  Svanen","Svanen",'2. Artikeldata Utökad'!K158="5  GOTS","GOTS",'2. Artikeldata Utökad'!K158="6  Ekologiskt Jordbruk EU Ekologisk","Ekologisktjordbruk",'2. Artikeldata Utökad'!K158="7  ECO CERT Cosmos Organic","Ecocertcosmosorganic",'2. Artikeldata Utökad'!K158="8  Bra miljöval","Bramiljoval",'2. Artikeldata Utökad'!K158="9  Fairtrade","fairtrade",'2. Artikeldata Utökad'!K158="10 Natrue Organic","Natrueorganic",'2. Artikeldata Utökad'!K158="11 UTZ Certified","UTZ",'2. Artikeldata Utökad'!K158="15 Asthma Allergy Nordic","Asthmaallergynordic",'2. Artikeldata Utökad'!K158="16 FSC","FSC",'2. Artikeldata Utökad'!K158="17 Välvald (endast vid OTC)","choosewithheart",'2. Artikeldata Utökad'!K158="18 Rainforest Alliance","Rainforestalliance",'2. Artikeldata Utökad'!K158="19 Vegan Society","Vegansociety",'2. Artikeldata Utökad'!K158="20 Certified Vegan","Certifiedvegan",'2. Artikeldata Utökad'!K158="21 I'm Vegan","Imvegan",'2. Artikeldata Utökad'!K158="22 EU Ecolabel","EUEcolabel",'2. Artikeldata Utökad'!K158="23 Soil Association Cosmos Organic","Soilassociation",'2. Artikeldata Utökad'!K158="  Välj…","",'2. Artikeldata Utökad'!K158="0  Ingen symbol","",'2. Artikeldata Utökad'!K158="24 Cosmetique Bio Cosmos Organic","Cosmetiquebio",'2. Artikeldata Utökad'!K158="25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I159" s="527" t="str" cm="1">
        <f t="array" ref="I159">_xlfn.IFS('2. Artikeldata Utökad'!L158="2  KRAV","KRAV",'2. Artikeldata Utökad'!L158="3  Astma- och Allergiförbundet","Astmaochallergiforbundet",'2. Artikeldata Utökad'!L158="4  Svanen","Svanen",'2. Artikeldata Utökad'!L158="5  GOTS","GOTS",'2. Artikeldata Utökad'!L158="6  Ekologiskt Jordbruk EU Ekologisk","Ekologisktjordbruk",'2. Artikeldata Utökad'!L158="7  ECO CERT Cosmos Organic","Ecocertcosmosorganic",'2. Artikeldata Utökad'!L158="8  Bra miljöval","Bramiljoval",'2. Artikeldata Utökad'!L158="9  Fairtrade","fairtrade",'2. Artikeldata Utökad'!L158="10 Natrue Organic","Natrueorganic",'2. Artikeldata Utökad'!L158="11 UTZ Certified","UTZ",'2. Artikeldata Utökad'!L158="15 Asthma Allergy Nordic","Asthmaallergynordic",'2. Artikeldata Utökad'!L158="16 FSC","FSC",'2. Artikeldata Utökad'!L158="17 Välvald (endast vid OTC)","choosewithheart",'2. Artikeldata Utökad'!L158="18 Rainforest Alliance","Rainforestalliance",'2. Artikeldata Utökad'!L158="19 Vegan Society","Vegansociety",'2. Artikeldata Utökad'!L158="20 Certified Vegan","Certifiedvegan",'2. Artikeldata Utökad'!L158="21 I'm Vegan","Imvegan",'2. Artikeldata Utökad'!L158="22 EU Ecolabel","EUEcolabel",'2. Artikeldata Utökad'!L158="23 Soil Association Cosmos Organic","Soilassociation",'2. Artikeldata Utökad'!L158="  Välj…","",'2. Artikeldata Utökad'!L158="0  Ingen symbol","",'2. Artikeldata Utökad'!L158="24 Cosmetique Bio Cosmos Organic","Cosmetiquebio",'2. Artikeldata Utökad'!L158="25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J159" s="527" t="str" cm="1">
        <f t="array" ref="J159">IFERROR(SUBSTITUTE(_xlfn.ARRAYTOTEXT(_xlfn._xlws.FILTER(G159:I159,G159:I159&lt;&gt;""))," ",""),"")</f>
        <v/>
      </c>
      <c r="K159" s="527" t="str">
        <f>IF('2. Artikeldata Utökad'!M158="Ja","Nordisk","")</f>
        <v/>
      </c>
      <c r="L159" s="527" t="str">
        <f>IF('2. Artikeldata Utökad'!N158="Ja","Miljoforpackad","")</f>
        <v/>
      </c>
      <c r="M159" s="527" t="str">
        <f t="shared" si="13"/>
        <v/>
      </c>
      <c r="N159" s="527" t="str">
        <f t="shared" si="12"/>
        <v/>
      </c>
      <c r="O159" s="527" t="str">
        <f t="shared" si="14"/>
        <v/>
      </c>
      <c r="P159" s="527" t="str">
        <f t="shared" si="15"/>
        <v/>
      </c>
      <c r="Q159" s="527" t="str">
        <f t="shared" si="16"/>
        <v/>
      </c>
      <c r="R159" s="527" t="str" cm="1">
        <f t="array" ref="R159">IFERROR(SUBSTITUTE(_xlfn.ARRAYTOTEXT(_xlfn._xlws.FILTER(K159:Q159,K159:Q159&lt;&gt;""))," ",""),"")</f>
        <v/>
      </c>
      <c r="S159" s="371"/>
      <c r="T159" s="83"/>
      <c r="U159" s="371" t="s">
        <v>35</v>
      </c>
      <c r="V159" s="372"/>
      <c r="W159" s="372"/>
      <c r="X159" s="372"/>
      <c r="Y159" s="372"/>
      <c r="Z159" s="372"/>
      <c r="AA159" s="372"/>
      <c r="AB159" s="372"/>
      <c r="AC159" s="372"/>
      <c r="AD159" s="372"/>
      <c r="AE159" s="372"/>
      <c r="AF159" s="372"/>
      <c r="AG159" s="372"/>
      <c r="AH159" s="371"/>
      <c r="AI159" s="372"/>
      <c r="AJ159" s="372"/>
      <c r="AK159" s="372" t="s">
        <v>36</v>
      </c>
      <c r="AL159" s="372"/>
      <c r="AM159" s="372"/>
      <c r="AN159" s="372"/>
      <c r="AO159" s="372"/>
      <c r="AP159" s="372"/>
      <c r="AQ159" s="641"/>
      <c r="AR159" s="399" t="s">
        <v>220</v>
      </c>
      <c r="AS159" s="84" t="s">
        <v>36</v>
      </c>
      <c r="AT159" s="84" t="s">
        <v>36</v>
      </c>
      <c r="AU159" s="647"/>
      <c r="AV159" s="646"/>
      <c r="AW159" s="84"/>
      <c r="AX159" s="84"/>
      <c r="AY159" s="84"/>
      <c r="AZ159" s="84"/>
      <c r="BA159" s="84"/>
      <c r="BB159" s="630"/>
      <c r="BC159" s="400" t="s">
        <v>220</v>
      </c>
      <c r="BD159" s="84" t="s">
        <v>36</v>
      </c>
    </row>
    <row r="160" spans="1:56" x14ac:dyDescent="0.25">
      <c r="A160" s="102">
        <v>155</v>
      </c>
      <c r="B160" s="524">
        <f>'APH KIC KIA PC'!D159</f>
        <v>0</v>
      </c>
      <c r="C160" s="524" t="str">
        <f>'APH KIC KIA PC'!I159</f>
        <v>Välj…</v>
      </c>
      <c r="D160" s="525" t="str">
        <f>IF('1. Artikeldata Grund'!$E159="","",'1. Artikeldata Grund'!$E159)</f>
        <v/>
      </c>
      <c r="E160" s="526" t="str">
        <f>IF('1. Artikeldata Grund'!D159="","",'1. Artikeldata Grund'!D159)</f>
        <v/>
      </c>
      <c r="F160" s="528" t="str">
        <f>'2. Artikeldata Utökad'!H159</f>
        <v xml:space="preserve">  Välj…</v>
      </c>
      <c r="G160" s="527" t="str" cm="1">
        <f t="array" ref="G160">_xlfn.IFS('2. Artikeldata Utökad'!J159="2  KRAV","KRAV",'2. Artikeldata Utökad'!J159="3  Astma- och Allergiförbundet","Astmaochallergiforbundet",'2. Artikeldata Utökad'!J159="4  Svanen","Svanen",'2. Artikeldata Utökad'!J159="5  GOTS","GOTS",'2. Artikeldata Utökad'!J159="6  Ekologiskt Jordbruk EU Ekologisk","Ekologisktjordbruk",'2. Artikeldata Utökad'!J159="7  ECO CERT Cosmos Organic","Ecocertcosmosorganic",'2. Artikeldata Utökad'!J159="8  Bra miljöval","Bramiljoval",'2. Artikeldata Utökad'!J159="9  Fairtrade","fairtrade",'2. Artikeldata Utökad'!J159="10 Natrue Organic","Natrueorganic",'2. Artikeldata Utökad'!J159="11 UTZ Certified","UTZ",'2. Artikeldata Utökad'!J159="15 Asthma Allergy Nordic","Asthmaallergynordic",'2. Artikeldata Utökad'!J159="16 FSC","FSC",'2. Artikeldata Utökad'!J159="17 Välvald (endast vid OTC)","choosewithheart",'2. Artikeldata Utökad'!J159="18 Rainforest Alliance","Rainforestalliance",'2. Artikeldata Utökad'!J159="19 Vegan Society","Vegansociety",'2. Artikeldata Utökad'!J159="20 Certified Vegan","Certifiedvegan",'2. Artikeldata Utökad'!J159="21 I'm Vegan","Imvegan",'2. Artikeldata Utökad'!J159="22 EU Ecolabel","EUEcolabel",'2. Artikeldata Utökad'!J159="23 Soil Association Cosmos Organic","Soilassociation",'2. Artikeldata Utökad'!J159="  Välj…","",'2. Artikeldata Utökad'!J159="0  Ingen symbol","",'2. Artikeldata Utökad'!J159="24 Cosmetique Bio Cosmos Organic","Cosmetiquebio",'2. Artikeldata Utökad'!J159="25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H160" s="527" t="str" cm="1">
        <f t="array" ref="H160">_xlfn.IFS('2. Artikeldata Utökad'!K159="2  KRAV","KRAV",'2. Artikeldata Utökad'!K159="3  Astma- och Allergiförbundet","Astmaochallergiforbundet",'2. Artikeldata Utökad'!K159="4  Svanen","Svanen",'2. Artikeldata Utökad'!K159="5  GOTS","GOTS",'2. Artikeldata Utökad'!K159="6  Ekologiskt Jordbruk EU Ekologisk","Ekologisktjordbruk",'2. Artikeldata Utökad'!K159="7  ECO CERT Cosmos Organic","Ecocertcosmosorganic",'2. Artikeldata Utökad'!K159="8  Bra miljöval","Bramiljoval",'2. Artikeldata Utökad'!K159="9  Fairtrade","fairtrade",'2. Artikeldata Utökad'!K159="10 Natrue Organic","Natrueorganic",'2. Artikeldata Utökad'!K159="11 UTZ Certified","UTZ",'2. Artikeldata Utökad'!K159="15 Asthma Allergy Nordic","Asthmaallergynordic",'2. Artikeldata Utökad'!K159="16 FSC","FSC",'2. Artikeldata Utökad'!K159="17 Välvald (endast vid OTC)","choosewithheart",'2. Artikeldata Utökad'!K159="18 Rainforest Alliance","Rainforestalliance",'2. Artikeldata Utökad'!K159="19 Vegan Society","Vegansociety",'2. Artikeldata Utökad'!K159="20 Certified Vegan","Certifiedvegan",'2. Artikeldata Utökad'!K159="21 I'm Vegan","Imvegan",'2. Artikeldata Utökad'!K159="22 EU Ecolabel","EUEcolabel",'2. Artikeldata Utökad'!K159="23 Soil Association Cosmos Organic","Soilassociation",'2. Artikeldata Utökad'!K159="  Välj…","",'2. Artikeldata Utökad'!K159="0  Ingen symbol","",'2. Artikeldata Utökad'!K159="24 Cosmetique Bio Cosmos Organic","Cosmetiquebio",'2. Artikeldata Utökad'!K159="25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I160" s="527" t="str" cm="1">
        <f t="array" ref="I160">_xlfn.IFS('2. Artikeldata Utökad'!L159="2  KRAV","KRAV",'2. Artikeldata Utökad'!L159="3  Astma- och Allergiförbundet","Astmaochallergiforbundet",'2. Artikeldata Utökad'!L159="4  Svanen","Svanen",'2. Artikeldata Utökad'!L159="5  GOTS","GOTS",'2. Artikeldata Utökad'!L159="6  Ekologiskt Jordbruk EU Ekologisk","Ekologisktjordbruk",'2. Artikeldata Utökad'!L159="7  ECO CERT Cosmos Organic","Ecocertcosmosorganic",'2. Artikeldata Utökad'!L159="8  Bra miljöval","Bramiljoval",'2. Artikeldata Utökad'!L159="9  Fairtrade","fairtrade",'2. Artikeldata Utökad'!L159="10 Natrue Organic","Natrueorganic",'2. Artikeldata Utökad'!L159="11 UTZ Certified","UTZ",'2. Artikeldata Utökad'!L159="15 Asthma Allergy Nordic","Asthmaallergynordic",'2. Artikeldata Utökad'!L159="16 FSC","FSC",'2. Artikeldata Utökad'!L159="17 Välvald (endast vid OTC)","choosewithheart",'2. Artikeldata Utökad'!L159="18 Rainforest Alliance","Rainforestalliance",'2. Artikeldata Utökad'!L159="19 Vegan Society","Vegansociety",'2. Artikeldata Utökad'!L159="20 Certified Vegan","Certifiedvegan",'2. Artikeldata Utökad'!L159="21 I'm Vegan","Imvegan",'2. Artikeldata Utökad'!L159="22 EU Ecolabel","EUEcolabel",'2. Artikeldata Utökad'!L159="23 Soil Association Cosmos Organic","Soilassociation",'2. Artikeldata Utökad'!L159="  Välj…","",'2. Artikeldata Utökad'!L159="0  Ingen symbol","",'2. Artikeldata Utökad'!L159="24 Cosmetique Bio Cosmos Organic","Cosmetiquebio",'2. Artikeldata Utökad'!L159="25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J160" s="527" t="str" cm="1">
        <f t="array" ref="J160">IFERROR(SUBSTITUTE(_xlfn.ARRAYTOTEXT(_xlfn._xlws.FILTER(G160:I160,G160:I160&lt;&gt;""))," ",""),"")</f>
        <v/>
      </c>
      <c r="K160" s="527" t="str">
        <f>IF('2. Artikeldata Utökad'!M159="Ja","Nordisk","")</f>
        <v/>
      </c>
      <c r="L160" s="527" t="str">
        <f>IF('2. Artikeldata Utökad'!N159="Ja","Miljoforpackad","")</f>
        <v/>
      </c>
      <c r="M160" s="527" t="str">
        <f t="shared" si="13"/>
        <v/>
      </c>
      <c r="N160" s="527" t="str">
        <f t="shared" si="12"/>
        <v/>
      </c>
      <c r="O160" s="527" t="str">
        <f t="shared" si="14"/>
        <v/>
      </c>
      <c r="P160" s="527" t="str">
        <f t="shared" si="15"/>
        <v/>
      </c>
      <c r="Q160" s="527" t="str">
        <f t="shared" si="16"/>
        <v/>
      </c>
      <c r="R160" s="527" t="str" cm="1">
        <f t="array" ref="R160">IFERROR(SUBSTITUTE(_xlfn.ARRAYTOTEXT(_xlfn._xlws.FILTER(K160:Q160,K160:Q160&lt;&gt;""))," ",""),"")</f>
        <v/>
      </c>
      <c r="S160" s="371"/>
      <c r="T160" s="83"/>
      <c r="U160" s="371" t="s">
        <v>35</v>
      </c>
      <c r="V160" s="372"/>
      <c r="W160" s="372"/>
      <c r="X160" s="372"/>
      <c r="Y160" s="372"/>
      <c r="Z160" s="372"/>
      <c r="AA160" s="372"/>
      <c r="AB160" s="372"/>
      <c r="AC160" s="372"/>
      <c r="AD160" s="372"/>
      <c r="AE160" s="372"/>
      <c r="AF160" s="372"/>
      <c r="AG160" s="372"/>
      <c r="AH160" s="371"/>
      <c r="AI160" s="372"/>
      <c r="AJ160" s="372"/>
      <c r="AK160" s="372" t="s">
        <v>36</v>
      </c>
      <c r="AL160" s="372"/>
      <c r="AM160" s="372"/>
      <c r="AN160" s="372"/>
      <c r="AO160" s="372"/>
      <c r="AP160" s="372"/>
      <c r="AQ160" s="641"/>
      <c r="AR160" s="399" t="s">
        <v>220</v>
      </c>
      <c r="AS160" s="84" t="s">
        <v>36</v>
      </c>
      <c r="AT160" s="84" t="s">
        <v>36</v>
      </c>
      <c r="AU160" s="647"/>
      <c r="AV160" s="646"/>
      <c r="AW160" s="84"/>
      <c r="AX160" s="84"/>
      <c r="AY160" s="84"/>
      <c r="AZ160" s="84"/>
      <c r="BA160" s="84"/>
      <c r="BB160" s="630"/>
      <c r="BC160" s="400" t="s">
        <v>220</v>
      </c>
      <c r="BD160" s="84" t="s">
        <v>36</v>
      </c>
    </row>
    <row r="161" spans="1:56" x14ac:dyDescent="0.25">
      <c r="A161" s="102">
        <v>156</v>
      </c>
      <c r="B161" s="524">
        <f>'APH KIC KIA PC'!D160</f>
        <v>0</v>
      </c>
      <c r="C161" s="524" t="str">
        <f>'APH KIC KIA PC'!I160</f>
        <v>Välj…</v>
      </c>
      <c r="D161" s="525" t="str">
        <f>IF('1. Artikeldata Grund'!$E160="","",'1. Artikeldata Grund'!$E160)</f>
        <v/>
      </c>
      <c r="E161" s="526" t="str">
        <f>IF('1. Artikeldata Grund'!D160="","",'1. Artikeldata Grund'!D160)</f>
        <v/>
      </c>
      <c r="F161" s="528" t="str">
        <f>'2. Artikeldata Utökad'!H160</f>
        <v xml:space="preserve">  Välj…</v>
      </c>
      <c r="G161" s="527" t="str" cm="1">
        <f t="array" ref="G161">_xlfn.IFS('2. Artikeldata Utökad'!J160="2  KRAV","KRAV",'2. Artikeldata Utökad'!J160="3  Astma- och Allergiförbundet","Astmaochallergiforbundet",'2. Artikeldata Utökad'!J160="4  Svanen","Svanen",'2. Artikeldata Utökad'!J160="5  GOTS","GOTS",'2. Artikeldata Utökad'!J160="6  Ekologiskt Jordbruk EU Ekologisk","Ekologisktjordbruk",'2. Artikeldata Utökad'!J160="7  ECO CERT Cosmos Organic","Ecocertcosmosorganic",'2. Artikeldata Utökad'!J160="8  Bra miljöval","Bramiljoval",'2. Artikeldata Utökad'!J160="9  Fairtrade","fairtrade",'2. Artikeldata Utökad'!J160="10 Natrue Organic","Natrueorganic",'2. Artikeldata Utökad'!J160="11 UTZ Certified","UTZ",'2. Artikeldata Utökad'!J160="15 Asthma Allergy Nordic","Asthmaallergynordic",'2. Artikeldata Utökad'!J160="16 FSC","FSC",'2. Artikeldata Utökad'!J160="17 Välvald (endast vid OTC)","choosewithheart",'2. Artikeldata Utökad'!J160="18 Rainforest Alliance","Rainforestalliance",'2. Artikeldata Utökad'!J160="19 Vegan Society","Vegansociety",'2. Artikeldata Utökad'!J160="20 Certified Vegan","Certifiedvegan",'2. Artikeldata Utökad'!J160="21 I'm Vegan","Imvegan",'2. Artikeldata Utökad'!J160="22 EU Ecolabel","EUEcolabel",'2. Artikeldata Utökad'!J160="23 Soil Association Cosmos Organic","Soilassociation",'2. Artikeldata Utökad'!J160="  Välj…","",'2. Artikeldata Utökad'!J160="0  Ingen symbol","",'2. Artikeldata Utökad'!J160="24 Cosmetique Bio Cosmos Organic","Cosmetiquebio",'2. Artikeldata Utökad'!J160="25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H161" s="527" t="str" cm="1">
        <f t="array" ref="H161">_xlfn.IFS('2. Artikeldata Utökad'!K160="2  KRAV","KRAV",'2. Artikeldata Utökad'!K160="3  Astma- och Allergiförbundet","Astmaochallergiforbundet",'2. Artikeldata Utökad'!K160="4  Svanen","Svanen",'2. Artikeldata Utökad'!K160="5  GOTS","GOTS",'2. Artikeldata Utökad'!K160="6  Ekologiskt Jordbruk EU Ekologisk","Ekologisktjordbruk",'2. Artikeldata Utökad'!K160="7  ECO CERT Cosmos Organic","Ecocertcosmosorganic",'2. Artikeldata Utökad'!K160="8  Bra miljöval","Bramiljoval",'2. Artikeldata Utökad'!K160="9  Fairtrade","fairtrade",'2. Artikeldata Utökad'!K160="10 Natrue Organic","Natrueorganic",'2. Artikeldata Utökad'!K160="11 UTZ Certified","UTZ",'2. Artikeldata Utökad'!K160="15 Asthma Allergy Nordic","Asthmaallergynordic",'2. Artikeldata Utökad'!K160="16 FSC","FSC",'2. Artikeldata Utökad'!K160="17 Välvald (endast vid OTC)","choosewithheart",'2. Artikeldata Utökad'!K160="18 Rainforest Alliance","Rainforestalliance",'2. Artikeldata Utökad'!K160="19 Vegan Society","Vegansociety",'2. Artikeldata Utökad'!K160="20 Certified Vegan","Certifiedvegan",'2. Artikeldata Utökad'!K160="21 I'm Vegan","Imvegan",'2. Artikeldata Utökad'!K160="22 EU Ecolabel","EUEcolabel",'2. Artikeldata Utökad'!K160="23 Soil Association Cosmos Organic","Soilassociation",'2. Artikeldata Utökad'!K160="  Välj…","",'2. Artikeldata Utökad'!K160="0  Ingen symbol","",'2. Artikeldata Utökad'!K160="24 Cosmetique Bio Cosmos Organic","Cosmetiquebio",'2. Artikeldata Utökad'!K160="25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I161" s="527" t="str" cm="1">
        <f t="array" ref="I161">_xlfn.IFS('2. Artikeldata Utökad'!L160="2  KRAV","KRAV",'2. Artikeldata Utökad'!L160="3  Astma- och Allergiförbundet","Astmaochallergiforbundet",'2. Artikeldata Utökad'!L160="4  Svanen","Svanen",'2. Artikeldata Utökad'!L160="5  GOTS","GOTS",'2. Artikeldata Utökad'!L160="6  Ekologiskt Jordbruk EU Ekologisk","Ekologisktjordbruk",'2. Artikeldata Utökad'!L160="7  ECO CERT Cosmos Organic","Ecocertcosmosorganic",'2. Artikeldata Utökad'!L160="8  Bra miljöval","Bramiljoval",'2. Artikeldata Utökad'!L160="9  Fairtrade","fairtrade",'2. Artikeldata Utökad'!L160="10 Natrue Organic","Natrueorganic",'2. Artikeldata Utökad'!L160="11 UTZ Certified","UTZ",'2. Artikeldata Utökad'!L160="15 Asthma Allergy Nordic","Asthmaallergynordic",'2. Artikeldata Utökad'!L160="16 FSC","FSC",'2. Artikeldata Utökad'!L160="17 Välvald (endast vid OTC)","choosewithheart",'2. Artikeldata Utökad'!L160="18 Rainforest Alliance","Rainforestalliance",'2. Artikeldata Utökad'!L160="19 Vegan Society","Vegansociety",'2. Artikeldata Utökad'!L160="20 Certified Vegan","Certifiedvegan",'2. Artikeldata Utökad'!L160="21 I'm Vegan","Imvegan",'2. Artikeldata Utökad'!L160="22 EU Ecolabel","EUEcolabel",'2. Artikeldata Utökad'!L160="23 Soil Association Cosmos Organic","Soilassociation",'2. Artikeldata Utökad'!L160="  Välj…","",'2. Artikeldata Utökad'!L160="0  Ingen symbol","",'2. Artikeldata Utökad'!L160="24 Cosmetique Bio Cosmos Organic","Cosmetiquebio",'2. Artikeldata Utökad'!L160="25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J161" s="527" t="str" cm="1">
        <f t="array" ref="J161">IFERROR(SUBSTITUTE(_xlfn.ARRAYTOTEXT(_xlfn._xlws.FILTER(G161:I161,G161:I161&lt;&gt;""))," ",""),"")</f>
        <v/>
      </c>
      <c r="K161" s="527" t="str">
        <f>IF('2. Artikeldata Utökad'!M160="Ja","Nordisk","")</f>
        <v/>
      </c>
      <c r="L161" s="527" t="str">
        <f>IF('2. Artikeldata Utökad'!N160="Ja","Miljoforpackad","")</f>
        <v/>
      </c>
      <c r="M161" s="527" t="str">
        <f t="shared" si="13"/>
        <v/>
      </c>
      <c r="N161" s="527" t="str">
        <f t="shared" si="12"/>
        <v/>
      </c>
      <c r="O161" s="527" t="str">
        <f t="shared" si="14"/>
        <v/>
      </c>
      <c r="P161" s="527" t="str">
        <f t="shared" si="15"/>
        <v/>
      </c>
      <c r="Q161" s="527" t="str">
        <f t="shared" si="16"/>
        <v/>
      </c>
      <c r="R161" s="527" t="str" cm="1">
        <f t="array" ref="R161">IFERROR(SUBSTITUTE(_xlfn.ARRAYTOTEXT(_xlfn._xlws.FILTER(K161:Q161,K161:Q161&lt;&gt;""))," ",""),"")</f>
        <v/>
      </c>
      <c r="S161" s="371"/>
      <c r="T161" s="83"/>
      <c r="U161" s="371" t="s">
        <v>35</v>
      </c>
      <c r="V161" s="372"/>
      <c r="W161" s="372"/>
      <c r="X161" s="372"/>
      <c r="Y161" s="372"/>
      <c r="Z161" s="372"/>
      <c r="AA161" s="372"/>
      <c r="AB161" s="372"/>
      <c r="AC161" s="372"/>
      <c r="AD161" s="372"/>
      <c r="AE161" s="372"/>
      <c r="AF161" s="372"/>
      <c r="AG161" s="372"/>
      <c r="AH161" s="371"/>
      <c r="AI161" s="372"/>
      <c r="AJ161" s="372"/>
      <c r="AK161" s="372" t="s">
        <v>36</v>
      </c>
      <c r="AL161" s="372"/>
      <c r="AM161" s="372"/>
      <c r="AN161" s="372"/>
      <c r="AO161" s="372"/>
      <c r="AP161" s="372"/>
      <c r="AQ161" s="641"/>
      <c r="AR161" s="399" t="s">
        <v>220</v>
      </c>
      <c r="AS161" s="84" t="s">
        <v>36</v>
      </c>
      <c r="AT161" s="84" t="s">
        <v>36</v>
      </c>
      <c r="AU161" s="647"/>
      <c r="AV161" s="646"/>
      <c r="AW161" s="84"/>
      <c r="AX161" s="84"/>
      <c r="AY161" s="84"/>
      <c r="AZ161" s="84"/>
      <c r="BA161" s="84"/>
      <c r="BB161" s="630"/>
      <c r="BC161" s="400" t="s">
        <v>220</v>
      </c>
      <c r="BD161" s="84" t="s">
        <v>36</v>
      </c>
    </row>
    <row r="162" spans="1:56" x14ac:dyDescent="0.25">
      <c r="A162" s="102">
        <v>157</v>
      </c>
      <c r="B162" s="524">
        <f>'APH KIC KIA PC'!D161</f>
        <v>0</v>
      </c>
      <c r="C162" s="524" t="str">
        <f>'APH KIC KIA PC'!I161</f>
        <v>Välj…</v>
      </c>
      <c r="D162" s="525" t="str">
        <f>IF('1. Artikeldata Grund'!$E161="","",'1. Artikeldata Grund'!$E161)</f>
        <v/>
      </c>
      <c r="E162" s="526" t="str">
        <f>IF('1. Artikeldata Grund'!D161="","",'1. Artikeldata Grund'!D161)</f>
        <v/>
      </c>
      <c r="F162" s="528" t="str">
        <f>'2. Artikeldata Utökad'!H161</f>
        <v xml:space="preserve">  Välj…</v>
      </c>
      <c r="G162" s="527" t="str" cm="1">
        <f t="array" ref="G162">_xlfn.IFS('2. Artikeldata Utökad'!J161="2  KRAV","KRAV",'2. Artikeldata Utökad'!J161="3  Astma- och Allergiförbundet","Astmaochallergiforbundet",'2. Artikeldata Utökad'!J161="4  Svanen","Svanen",'2. Artikeldata Utökad'!J161="5  GOTS","GOTS",'2. Artikeldata Utökad'!J161="6  Ekologiskt Jordbruk EU Ekologisk","Ekologisktjordbruk",'2. Artikeldata Utökad'!J161="7  ECO CERT Cosmos Organic","Ecocertcosmosorganic",'2. Artikeldata Utökad'!J161="8  Bra miljöval","Bramiljoval",'2. Artikeldata Utökad'!J161="9  Fairtrade","fairtrade",'2. Artikeldata Utökad'!J161="10 Natrue Organic","Natrueorganic",'2. Artikeldata Utökad'!J161="11 UTZ Certified","UTZ",'2. Artikeldata Utökad'!J161="15 Asthma Allergy Nordic","Asthmaallergynordic",'2. Artikeldata Utökad'!J161="16 FSC","FSC",'2. Artikeldata Utökad'!J161="17 Välvald (endast vid OTC)","choosewithheart",'2. Artikeldata Utökad'!J161="18 Rainforest Alliance","Rainforestalliance",'2. Artikeldata Utökad'!J161="19 Vegan Society","Vegansociety",'2. Artikeldata Utökad'!J161="20 Certified Vegan","Certifiedvegan",'2. Artikeldata Utökad'!J161="21 I'm Vegan","Imvegan",'2. Artikeldata Utökad'!J161="22 EU Ecolabel","EUEcolabel",'2. Artikeldata Utökad'!J161="23 Soil Association Cosmos Organic","Soilassociation",'2. Artikeldata Utökad'!J161="  Välj…","",'2. Artikeldata Utökad'!J161="0  Ingen symbol","",'2. Artikeldata Utökad'!J161="24 Cosmetique Bio Cosmos Organic","Cosmetiquebio",'2. Artikeldata Utökad'!J161="25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H162" s="527" t="str" cm="1">
        <f t="array" ref="H162">_xlfn.IFS('2. Artikeldata Utökad'!K161="2  KRAV","KRAV",'2. Artikeldata Utökad'!K161="3  Astma- och Allergiförbundet","Astmaochallergiforbundet",'2. Artikeldata Utökad'!K161="4  Svanen","Svanen",'2. Artikeldata Utökad'!K161="5  GOTS","GOTS",'2. Artikeldata Utökad'!K161="6  Ekologiskt Jordbruk EU Ekologisk","Ekologisktjordbruk",'2. Artikeldata Utökad'!K161="7  ECO CERT Cosmos Organic","Ecocertcosmosorganic",'2. Artikeldata Utökad'!K161="8  Bra miljöval","Bramiljoval",'2. Artikeldata Utökad'!K161="9  Fairtrade","fairtrade",'2. Artikeldata Utökad'!K161="10 Natrue Organic","Natrueorganic",'2. Artikeldata Utökad'!K161="11 UTZ Certified","UTZ",'2. Artikeldata Utökad'!K161="15 Asthma Allergy Nordic","Asthmaallergynordic",'2. Artikeldata Utökad'!K161="16 FSC","FSC",'2. Artikeldata Utökad'!K161="17 Välvald (endast vid OTC)","choosewithheart",'2. Artikeldata Utökad'!K161="18 Rainforest Alliance","Rainforestalliance",'2. Artikeldata Utökad'!K161="19 Vegan Society","Vegansociety",'2. Artikeldata Utökad'!K161="20 Certified Vegan","Certifiedvegan",'2. Artikeldata Utökad'!K161="21 I'm Vegan","Imvegan",'2. Artikeldata Utökad'!K161="22 EU Ecolabel","EUEcolabel",'2. Artikeldata Utökad'!K161="23 Soil Association Cosmos Organic","Soilassociation",'2. Artikeldata Utökad'!K161="  Välj…","",'2. Artikeldata Utökad'!K161="0  Ingen symbol","",'2. Artikeldata Utökad'!K161="24 Cosmetique Bio Cosmos Organic","Cosmetiquebio",'2. Artikeldata Utökad'!K161="25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I162" s="527" t="str" cm="1">
        <f t="array" ref="I162">_xlfn.IFS('2. Artikeldata Utökad'!L161="2  KRAV","KRAV",'2. Artikeldata Utökad'!L161="3  Astma- och Allergiförbundet","Astmaochallergiforbundet",'2. Artikeldata Utökad'!L161="4  Svanen","Svanen",'2. Artikeldata Utökad'!L161="5  GOTS","GOTS",'2. Artikeldata Utökad'!L161="6  Ekologiskt Jordbruk EU Ekologisk","Ekologisktjordbruk",'2. Artikeldata Utökad'!L161="7  ECO CERT Cosmos Organic","Ecocertcosmosorganic",'2. Artikeldata Utökad'!L161="8  Bra miljöval","Bramiljoval",'2. Artikeldata Utökad'!L161="9  Fairtrade","fairtrade",'2. Artikeldata Utökad'!L161="10 Natrue Organic","Natrueorganic",'2. Artikeldata Utökad'!L161="11 UTZ Certified","UTZ",'2. Artikeldata Utökad'!L161="15 Asthma Allergy Nordic","Asthmaallergynordic",'2. Artikeldata Utökad'!L161="16 FSC","FSC",'2. Artikeldata Utökad'!L161="17 Välvald (endast vid OTC)","choosewithheart",'2. Artikeldata Utökad'!L161="18 Rainforest Alliance","Rainforestalliance",'2. Artikeldata Utökad'!L161="19 Vegan Society","Vegansociety",'2. Artikeldata Utökad'!L161="20 Certified Vegan","Certifiedvegan",'2. Artikeldata Utökad'!L161="21 I'm Vegan","Imvegan",'2. Artikeldata Utökad'!L161="22 EU Ecolabel","EUEcolabel",'2. Artikeldata Utökad'!L161="23 Soil Association Cosmos Organic","Soilassociation",'2. Artikeldata Utökad'!L161="  Välj…","",'2. Artikeldata Utökad'!L161="0  Ingen symbol","",'2. Artikeldata Utökad'!L161="24 Cosmetique Bio Cosmos Organic","Cosmetiquebio",'2. Artikeldata Utökad'!L161="25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J162" s="527" t="str" cm="1">
        <f t="array" ref="J162">IFERROR(SUBSTITUTE(_xlfn.ARRAYTOTEXT(_xlfn._xlws.FILTER(G162:I162,G162:I162&lt;&gt;""))," ",""),"")</f>
        <v/>
      </c>
      <c r="K162" s="527" t="str">
        <f>IF('2. Artikeldata Utökad'!M161="Ja","Nordisk","")</f>
        <v/>
      </c>
      <c r="L162" s="527" t="str">
        <f>IF('2. Artikeldata Utökad'!N161="Ja","Miljoforpackad","")</f>
        <v/>
      </c>
      <c r="M162" s="527" t="str">
        <f t="shared" si="13"/>
        <v/>
      </c>
      <c r="N162" s="527" t="str">
        <f t="shared" si="12"/>
        <v/>
      </c>
      <c r="O162" s="527" t="str">
        <f t="shared" si="14"/>
        <v/>
      </c>
      <c r="P162" s="527" t="str">
        <f t="shared" si="15"/>
        <v/>
      </c>
      <c r="Q162" s="527" t="str">
        <f t="shared" si="16"/>
        <v/>
      </c>
      <c r="R162" s="527" t="str" cm="1">
        <f t="array" ref="R162">IFERROR(SUBSTITUTE(_xlfn.ARRAYTOTEXT(_xlfn._xlws.FILTER(K162:Q162,K162:Q162&lt;&gt;""))," ",""),"")</f>
        <v/>
      </c>
      <c r="S162" s="371"/>
      <c r="T162" s="83"/>
      <c r="U162" s="371" t="s">
        <v>35</v>
      </c>
      <c r="V162" s="372"/>
      <c r="W162" s="372"/>
      <c r="X162" s="372"/>
      <c r="Y162" s="372"/>
      <c r="Z162" s="372"/>
      <c r="AA162" s="372"/>
      <c r="AB162" s="372"/>
      <c r="AC162" s="372"/>
      <c r="AD162" s="372"/>
      <c r="AE162" s="372"/>
      <c r="AF162" s="372"/>
      <c r="AG162" s="372"/>
      <c r="AH162" s="371"/>
      <c r="AI162" s="372"/>
      <c r="AJ162" s="372"/>
      <c r="AK162" s="372" t="s">
        <v>36</v>
      </c>
      <c r="AL162" s="372"/>
      <c r="AM162" s="372"/>
      <c r="AN162" s="372"/>
      <c r="AO162" s="372"/>
      <c r="AP162" s="372"/>
      <c r="AQ162" s="641"/>
      <c r="AR162" s="399" t="s">
        <v>220</v>
      </c>
      <c r="AS162" s="84" t="s">
        <v>36</v>
      </c>
      <c r="AT162" s="84" t="s">
        <v>36</v>
      </c>
      <c r="AU162" s="647"/>
      <c r="AV162" s="646"/>
      <c r="AW162" s="84"/>
      <c r="AX162" s="84"/>
      <c r="AY162" s="84"/>
      <c r="AZ162" s="84"/>
      <c r="BA162" s="84"/>
      <c r="BB162" s="630"/>
      <c r="BC162" s="400" t="s">
        <v>220</v>
      </c>
      <c r="BD162" s="84" t="s">
        <v>36</v>
      </c>
    </row>
    <row r="163" spans="1:56" x14ac:dyDescent="0.25">
      <c r="A163" s="102">
        <v>158</v>
      </c>
      <c r="B163" s="524">
        <f>'APH KIC KIA PC'!D162</f>
        <v>0</v>
      </c>
      <c r="C163" s="524" t="str">
        <f>'APH KIC KIA PC'!I162</f>
        <v>Välj…</v>
      </c>
      <c r="D163" s="525" t="str">
        <f>IF('1. Artikeldata Grund'!$E162="","",'1. Artikeldata Grund'!$E162)</f>
        <v/>
      </c>
      <c r="E163" s="526" t="str">
        <f>IF('1. Artikeldata Grund'!D162="","",'1. Artikeldata Grund'!D162)</f>
        <v/>
      </c>
      <c r="F163" s="528" t="str">
        <f>'2. Artikeldata Utökad'!H162</f>
        <v xml:space="preserve">  Välj…</v>
      </c>
      <c r="G163" s="527" t="str" cm="1">
        <f t="array" ref="G163">_xlfn.IFS('2. Artikeldata Utökad'!J162="2  KRAV","KRAV",'2. Artikeldata Utökad'!J162="3  Astma- och Allergiförbundet","Astmaochallergiforbundet",'2. Artikeldata Utökad'!J162="4  Svanen","Svanen",'2. Artikeldata Utökad'!J162="5  GOTS","GOTS",'2. Artikeldata Utökad'!J162="6  Ekologiskt Jordbruk EU Ekologisk","Ekologisktjordbruk",'2. Artikeldata Utökad'!J162="7  ECO CERT Cosmos Organic","Ecocertcosmosorganic",'2. Artikeldata Utökad'!J162="8  Bra miljöval","Bramiljoval",'2. Artikeldata Utökad'!J162="9  Fairtrade","fairtrade",'2. Artikeldata Utökad'!J162="10 Natrue Organic","Natrueorganic",'2. Artikeldata Utökad'!J162="11 UTZ Certified","UTZ",'2. Artikeldata Utökad'!J162="15 Asthma Allergy Nordic","Asthmaallergynordic",'2. Artikeldata Utökad'!J162="16 FSC","FSC",'2. Artikeldata Utökad'!J162="17 Välvald (endast vid OTC)","choosewithheart",'2. Artikeldata Utökad'!J162="18 Rainforest Alliance","Rainforestalliance",'2. Artikeldata Utökad'!J162="19 Vegan Society","Vegansociety",'2. Artikeldata Utökad'!J162="20 Certified Vegan","Certifiedvegan",'2. Artikeldata Utökad'!J162="21 I'm Vegan","Imvegan",'2. Artikeldata Utökad'!J162="22 EU Ecolabel","EUEcolabel",'2. Artikeldata Utökad'!J162="23 Soil Association Cosmos Organic","Soilassociation",'2. Artikeldata Utökad'!J162="  Välj…","",'2. Artikeldata Utökad'!J162="0  Ingen symbol","",'2. Artikeldata Utökad'!J162="24 Cosmetique Bio Cosmos Organic","Cosmetiquebio",'2. Artikeldata Utökad'!J162="25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H163" s="527" t="str" cm="1">
        <f t="array" ref="H163">_xlfn.IFS('2. Artikeldata Utökad'!K162="2  KRAV","KRAV",'2. Artikeldata Utökad'!K162="3  Astma- och Allergiförbundet","Astmaochallergiforbundet",'2. Artikeldata Utökad'!K162="4  Svanen","Svanen",'2. Artikeldata Utökad'!K162="5  GOTS","GOTS",'2. Artikeldata Utökad'!K162="6  Ekologiskt Jordbruk EU Ekologisk","Ekologisktjordbruk",'2. Artikeldata Utökad'!K162="7  ECO CERT Cosmos Organic","Ecocertcosmosorganic",'2. Artikeldata Utökad'!K162="8  Bra miljöval","Bramiljoval",'2. Artikeldata Utökad'!K162="9  Fairtrade","fairtrade",'2. Artikeldata Utökad'!K162="10 Natrue Organic","Natrueorganic",'2. Artikeldata Utökad'!K162="11 UTZ Certified","UTZ",'2. Artikeldata Utökad'!K162="15 Asthma Allergy Nordic","Asthmaallergynordic",'2. Artikeldata Utökad'!K162="16 FSC","FSC",'2. Artikeldata Utökad'!K162="17 Välvald (endast vid OTC)","choosewithheart",'2. Artikeldata Utökad'!K162="18 Rainforest Alliance","Rainforestalliance",'2. Artikeldata Utökad'!K162="19 Vegan Society","Vegansociety",'2. Artikeldata Utökad'!K162="20 Certified Vegan","Certifiedvegan",'2. Artikeldata Utökad'!K162="21 I'm Vegan","Imvegan",'2. Artikeldata Utökad'!K162="22 EU Ecolabel","EUEcolabel",'2. Artikeldata Utökad'!K162="23 Soil Association Cosmos Organic","Soilassociation",'2. Artikeldata Utökad'!K162="  Välj…","",'2. Artikeldata Utökad'!K162="0  Ingen symbol","",'2. Artikeldata Utökad'!K162="24 Cosmetique Bio Cosmos Organic","Cosmetiquebio",'2. Artikeldata Utökad'!K162="25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I163" s="527" t="str" cm="1">
        <f t="array" ref="I163">_xlfn.IFS('2. Artikeldata Utökad'!L162="2  KRAV","KRAV",'2. Artikeldata Utökad'!L162="3  Astma- och Allergiförbundet","Astmaochallergiforbundet",'2. Artikeldata Utökad'!L162="4  Svanen","Svanen",'2. Artikeldata Utökad'!L162="5  GOTS","GOTS",'2. Artikeldata Utökad'!L162="6  Ekologiskt Jordbruk EU Ekologisk","Ekologisktjordbruk",'2. Artikeldata Utökad'!L162="7  ECO CERT Cosmos Organic","Ecocertcosmosorganic",'2. Artikeldata Utökad'!L162="8  Bra miljöval","Bramiljoval",'2. Artikeldata Utökad'!L162="9  Fairtrade","fairtrade",'2. Artikeldata Utökad'!L162="10 Natrue Organic","Natrueorganic",'2. Artikeldata Utökad'!L162="11 UTZ Certified","UTZ",'2. Artikeldata Utökad'!L162="15 Asthma Allergy Nordic","Asthmaallergynordic",'2. Artikeldata Utökad'!L162="16 FSC","FSC",'2. Artikeldata Utökad'!L162="17 Välvald (endast vid OTC)","choosewithheart",'2. Artikeldata Utökad'!L162="18 Rainforest Alliance","Rainforestalliance",'2. Artikeldata Utökad'!L162="19 Vegan Society","Vegansociety",'2. Artikeldata Utökad'!L162="20 Certified Vegan","Certifiedvegan",'2. Artikeldata Utökad'!L162="21 I'm Vegan","Imvegan",'2. Artikeldata Utökad'!L162="22 EU Ecolabel","EUEcolabel",'2. Artikeldata Utökad'!L162="23 Soil Association Cosmos Organic","Soilassociation",'2. Artikeldata Utökad'!L162="  Välj…","",'2. Artikeldata Utökad'!L162="0  Ingen symbol","",'2. Artikeldata Utökad'!L162="24 Cosmetique Bio Cosmos Organic","Cosmetiquebio",'2. Artikeldata Utökad'!L162="25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J163" s="527" t="str" cm="1">
        <f t="array" ref="J163">IFERROR(SUBSTITUTE(_xlfn.ARRAYTOTEXT(_xlfn._xlws.FILTER(G163:I163,G163:I163&lt;&gt;""))," ",""),"")</f>
        <v/>
      </c>
      <c r="K163" s="527" t="str">
        <f>IF('2. Artikeldata Utökad'!M162="Ja","Nordisk","")</f>
        <v/>
      </c>
      <c r="L163" s="527" t="str">
        <f>IF('2. Artikeldata Utökad'!N162="Ja","Miljoforpackad","")</f>
        <v/>
      </c>
      <c r="M163" s="527" t="str">
        <f t="shared" si="13"/>
        <v/>
      </c>
      <c r="N163" s="527" t="str">
        <f t="shared" si="12"/>
        <v/>
      </c>
      <c r="O163" s="527" t="str">
        <f t="shared" si="14"/>
        <v/>
      </c>
      <c r="P163" s="527" t="str">
        <f t="shared" si="15"/>
        <v/>
      </c>
      <c r="Q163" s="527" t="str">
        <f t="shared" si="16"/>
        <v/>
      </c>
      <c r="R163" s="527" t="str" cm="1">
        <f t="array" ref="R163">IFERROR(SUBSTITUTE(_xlfn.ARRAYTOTEXT(_xlfn._xlws.FILTER(K163:Q163,K163:Q163&lt;&gt;""))," ",""),"")</f>
        <v/>
      </c>
      <c r="S163" s="371"/>
      <c r="T163" s="83"/>
      <c r="U163" s="371" t="s">
        <v>35</v>
      </c>
      <c r="V163" s="372"/>
      <c r="W163" s="372"/>
      <c r="X163" s="372"/>
      <c r="Y163" s="372"/>
      <c r="Z163" s="372"/>
      <c r="AA163" s="372"/>
      <c r="AB163" s="372"/>
      <c r="AC163" s="372"/>
      <c r="AD163" s="372"/>
      <c r="AE163" s="372"/>
      <c r="AF163" s="372"/>
      <c r="AG163" s="372"/>
      <c r="AH163" s="371"/>
      <c r="AI163" s="372"/>
      <c r="AJ163" s="372"/>
      <c r="AK163" s="372" t="s">
        <v>36</v>
      </c>
      <c r="AL163" s="372"/>
      <c r="AM163" s="372"/>
      <c r="AN163" s="372"/>
      <c r="AO163" s="372"/>
      <c r="AP163" s="372"/>
      <c r="AQ163" s="641"/>
      <c r="AR163" s="399" t="s">
        <v>220</v>
      </c>
      <c r="AS163" s="84" t="s">
        <v>36</v>
      </c>
      <c r="AT163" s="84" t="s">
        <v>36</v>
      </c>
      <c r="AU163" s="647"/>
      <c r="AV163" s="646"/>
      <c r="AW163" s="84"/>
      <c r="AX163" s="84"/>
      <c r="AY163" s="84"/>
      <c r="AZ163" s="84"/>
      <c r="BA163" s="84"/>
      <c r="BB163" s="630"/>
      <c r="BC163" s="400" t="s">
        <v>220</v>
      </c>
      <c r="BD163" s="84" t="s">
        <v>36</v>
      </c>
    </row>
    <row r="164" spans="1:56" x14ac:dyDescent="0.25">
      <c r="A164" s="102">
        <v>159</v>
      </c>
      <c r="B164" s="524">
        <f>'APH KIC KIA PC'!D163</f>
        <v>0</v>
      </c>
      <c r="C164" s="524" t="str">
        <f>'APH KIC KIA PC'!I163</f>
        <v>Välj…</v>
      </c>
      <c r="D164" s="525" t="str">
        <f>IF('1. Artikeldata Grund'!$E163="","",'1. Artikeldata Grund'!$E163)</f>
        <v/>
      </c>
      <c r="E164" s="526" t="str">
        <f>IF('1. Artikeldata Grund'!D163="","",'1. Artikeldata Grund'!D163)</f>
        <v/>
      </c>
      <c r="F164" s="528" t="str">
        <f>'2. Artikeldata Utökad'!H163</f>
        <v xml:space="preserve">  Välj…</v>
      </c>
      <c r="G164" s="527" t="str" cm="1">
        <f t="array" ref="G164">_xlfn.IFS('2. Artikeldata Utökad'!J163="2  KRAV","KRAV",'2. Artikeldata Utökad'!J163="3  Astma- och Allergiförbundet","Astmaochallergiforbundet",'2. Artikeldata Utökad'!J163="4  Svanen","Svanen",'2. Artikeldata Utökad'!J163="5  GOTS","GOTS",'2. Artikeldata Utökad'!J163="6  Ekologiskt Jordbruk EU Ekologisk","Ekologisktjordbruk",'2. Artikeldata Utökad'!J163="7  ECO CERT Cosmos Organic","Ecocertcosmosorganic",'2. Artikeldata Utökad'!J163="8  Bra miljöval","Bramiljoval",'2. Artikeldata Utökad'!J163="9  Fairtrade","fairtrade",'2. Artikeldata Utökad'!J163="10 Natrue Organic","Natrueorganic",'2. Artikeldata Utökad'!J163="11 UTZ Certified","UTZ",'2. Artikeldata Utökad'!J163="15 Asthma Allergy Nordic","Asthmaallergynordic",'2. Artikeldata Utökad'!J163="16 FSC","FSC",'2. Artikeldata Utökad'!J163="17 Välvald (endast vid OTC)","choosewithheart",'2. Artikeldata Utökad'!J163="18 Rainforest Alliance","Rainforestalliance",'2. Artikeldata Utökad'!J163="19 Vegan Society","Vegansociety",'2. Artikeldata Utökad'!J163="20 Certified Vegan","Certifiedvegan",'2. Artikeldata Utökad'!J163="21 I'm Vegan","Imvegan",'2. Artikeldata Utökad'!J163="22 EU Ecolabel","EUEcolabel",'2. Artikeldata Utökad'!J163="23 Soil Association Cosmos Organic","Soilassociation",'2. Artikeldata Utökad'!J163="  Välj…","",'2. Artikeldata Utökad'!J163="0  Ingen symbol","",'2. Artikeldata Utökad'!J163="24 Cosmetique Bio Cosmos Organic","Cosmetiquebio",'2. Artikeldata Utökad'!J163="25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H164" s="527" t="str" cm="1">
        <f t="array" ref="H164">_xlfn.IFS('2. Artikeldata Utökad'!K163="2  KRAV","KRAV",'2. Artikeldata Utökad'!K163="3  Astma- och Allergiförbundet","Astmaochallergiforbundet",'2. Artikeldata Utökad'!K163="4  Svanen","Svanen",'2. Artikeldata Utökad'!K163="5  GOTS","GOTS",'2. Artikeldata Utökad'!K163="6  Ekologiskt Jordbruk EU Ekologisk","Ekologisktjordbruk",'2. Artikeldata Utökad'!K163="7  ECO CERT Cosmos Organic","Ecocertcosmosorganic",'2. Artikeldata Utökad'!K163="8  Bra miljöval","Bramiljoval",'2. Artikeldata Utökad'!K163="9  Fairtrade","fairtrade",'2. Artikeldata Utökad'!K163="10 Natrue Organic","Natrueorganic",'2. Artikeldata Utökad'!K163="11 UTZ Certified","UTZ",'2. Artikeldata Utökad'!K163="15 Asthma Allergy Nordic","Asthmaallergynordic",'2. Artikeldata Utökad'!K163="16 FSC","FSC",'2. Artikeldata Utökad'!K163="17 Välvald (endast vid OTC)","choosewithheart",'2. Artikeldata Utökad'!K163="18 Rainforest Alliance","Rainforestalliance",'2. Artikeldata Utökad'!K163="19 Vegan Society","Vegansociety",'2. Artikeldata Utökad'!K163="20 Certified Vegan","Certifiedvegan",'2. Artikeldata Utökad'!K163="21 I'm Vegan","Imvegan",'2. Artikeldata Utökad'!K163="22 EU Ecolabel","EUEcolabel",'2. Artikeldata Utökad'!K163="23 Soil Association Cosmos Organic","Soilassociation",'2. Artikeldata Utökad'!K163="  Välj…","",'2. Artikeldata Utökad'!K163="0  Ingen symbol","",'2. Artikeldata Utökad'!K163="24 Cosmetique Bio Cosmos Organic","Cosmetiquebio",'2. Artikeldata Utökad'!K163="25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I164" s="527" t="str" cm="1">
        <f t="array" ref="I164">_xlfn.IFS('2. Artikeldata Utökad'!L163="2  KRAV","KRAV",'2. Artikeldata Utökad'!L163="3  Astma- och Allergiförbundet","Astmaochallergiforbundet",'2. Artikeldata Utökad'!L163="4  Svanen","Svanen",'2. Artikeldata Utökad'!L163="5  GOTS","GOTS",'2. Artikeldata Utökad'!L163="6  Ekologiskt Jordbruk EU Ekologisk","Ekologisktjordbruk",'2. Artikeldata Utökad'!L163="7  ECO CERT Cosmos Organic","Ecocertcosmosorganic",'2. Artikeldata Utökad'!L163="8  Bra miljöval","Bramiljoval",'2. Artikeldata Utökad'!L163="9  Fairtrade","fairtrade",'2. Artikeldata Utökad'!L163="10 Natrue Organic","Natrueorganic",'2. Artikeldata Utökad'!L163="11 UTZ Certified","UTZ",'2. Artikeldata Utökad'!L163="15 Asthma Allergy Nordic","Asthmaallergynordic",'2. Artikeldata Utökad'!L163="16 FSC","FSC",'2. Artikeldata Utökad'!L163="17 Välvald (endast vid OTC)","choosewithheart",'2. Artikeldata Utökad'!L163="18 Rainforest Alliance","Rainforestalliance",'2. Artikeldata Utökad'!L163="19 Vegan Society","Vegansociety",'2. Artikeldata Utökad'!L163="20 Certified Vegan","Certifiedvegan",'2. Artikeldata Utökad'!L163="21 I'm Vegan","Imvegan",'2. Artikeldata Utökad'!L163="22 EU Ecolabel","EUEcolabel",'2. Artikeldata Utökad'!L163="23 Soil Association Cosmos Organic","Soilassociation",'2. Artikeldata Utökad'!L163="  Välj…","",'2. Artikeldata Utökad'!L163="0  Ingen symbol","",'2. Artikeldata Utökad'!L163="24 Cosmetique Bio Cosmos Organic","Cosmetiquebio",'2. Artikeldata Utökad'!L163="25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J164" s="527" t="str" cm="1">
        <f t="array" ref="J164">IFERROR(SUBSTITUTE(_xlfn.ARRAYTOTEXT(_xlfn._xlws.FILTER(G164:I164,G164:I164&lt;&gt;""))," ",""),"")</f>
        <v/>
      </c>
      <c r="K164" s="527" t="str">
        <f>IF('2. Artikeldata Utökad'!M163="Ja","Nordisk","")</f>
        <v/>
      </c>
      <c r="L164" s="527" t="str">
        <f>IF('2. Artikeldata Utökad'!N163="Ja","Miljoforpackad","")</f>
        <v/>
      </c>
      <c r="M164" s="527" t="str">
        <f t="shared" si="13"/>
        <v/>
      </c>
      <c r="N164" s="527" t="str">
        <f t="shared" si="12"/>
        <v/>
      </c>
      <c r="O164" s="527" t="str">
        <f t="shared" si="14"/>
        <v/>
      </c>
      <c r="P164" s="527" t="str">
        <f t="shared" si="15"/>
        <v/>
      </c>
      <c r="Q164" s="527" t="str">
        <f t="shared" si="16"/>
        <v/>
      </c>
      <c r="R164" s="527" t="str" cm="1">
        <f t="array" ref="R164">IFERROR(SUBSTITUTE(_xlfn.ARRAYTOTEXT(_xlfn._xlws.FILTER(K164:Q164,K164:Q164&lt;&gt;""))," ",""),"")</f>
        <v/>
      </c>
      <c r="S164" s="371"/>
      <c r="T164" s="83"/>
      <c r="U164" s="371" t="s">
        <v>35</v>
      </c>
      <c r="V164" s="372"/>
      <c r="W164" s="372"/>
      <c r="X164" s="372"/>
      <c r="Y164" s="372"/>
      <c r="Z164" s="372"/>
      <c r="AA164" s="372"/>
      <c r="AB164" s="372"/>
      <c r="AC164" s="372"/>
      <c r="AD164" s="372"/>
      <c r="AE164" s="372"/>
      <c r="AF164" s="372"/>
      <c r="AG164" s="372"/>
      <c r="AH164" s="371"/>
      <c r="AI164" s="372"/>
      <c r="AJ164" s="372"/>
      <c r="AK164" s="372" t="s">
        <v>36</v>
      </c>
      <c r="AL164" s="372"/>
      <c r="AM164" s="372"/>
      <c r="AN164" s="372"/>
      <c r="AO164" s="372"/>
      <c r="AP164" s="372"/>
      <c r="AQ164" s="641"/>
      <c r="AR164" s="399" t="s">
        <v>220</v>
      </c>
      <c r="AS164" s="84" t="s">
        <v>36</v>
      </c>
      <c r="AT164" s="84" t="s">
        <v>36</v>
      </c>
      <c r="AU164" s="647"/>
      <c r="AV164" s="646"/>
      <c r="AW164" s="84"/>
      <c r="AX164" s="84"/>
      <c r="AY164" s="84"/>
      <c r="AZ164" s="84"/>
      <c r="BA164" s="84"/>
      <c r="BB164" s="630"/>
      <c r="BC164" s="400" t="s">
        <v>220</v>
      </c>
      <c r="BD164" s="84" t="s">
        <v>36</v>
      </c>
    </row>
    <row r="165" spans="1:56" x14ac:dyDescent="0.25">
      <c r="A165" s="102">
        <v>160</v>
      </c>
      <c r="B165" s="524">
        <f>'APH KIC KIA PC'!D164</f>
        <v>0</v>
      </c>
      <c r="C165" s="524" t="str">
        <f>'APH KIC KIA PC'!I164</f>
        <v>Välj…</v>
      </c>
      <c r="D165" s="525" t="str">
        <f>IF('1. Artikeldata Grund'!$E164="","",'1. Artikeldata Grund'!$E164)</f>
        <v/>
      </c>
      <c r="E165" s="526" t="str">
        <f>IF('1. Artikeldata Grund'!D164="","",'1. Artikeldata Grund'!D164)</f>
        <v/>
      </c>
      <c r="F165" s="528" t="str">
        <f>'2. Artikeldata Utökad'!H164</f>
        <v xml:space="preserve">  Välj…</v>
      </c>
      <c r="G165" s="527" t="str" cm="1">
        <f t="array" ref="G165">_xlfn.IFS('2. Artikeldata Utökad'!J164="2  KRAV","KRAV",'2. Artikeldata Utökad'!J164="3  Astma- och Allergiförbundet","Astmaochallergiforbundet",'2. Artikeldata Utökad'!J164="4  Svanen","Svanen",'2. Artikeldata Utökad'!J164="5  GOTS","GOTS",'2. Artikeldata Utökad'!J164="6  Ekologiskt Jordbruk EU Ekologisk","Ekologisktjordbruk",'2. Artikeldata Utökad'!J164="7  ECO CERT Cosmos Organic","Ecocertcosmosorganic",'2. Artikeldata Utökad'!J164="8  Bra miljöval","Bramiljoval",'2. Artikeldata Utökad'!J164="9  Fairtrade","fairtrade",'2. Artikeldata Utökad'!J164="10 Natrue Organic","Natrueorganic",'2. Artikeldata Utökad'!J164="11 UTZ Certified","UTZ",'2. Artikeldata Utökad'!J164="15 Asthma Allergy Nordic","Asthmaallergynordic",'2. Artikeldata Utökad'!J164="16 FSC","FSC",'2. Artikeldata Utökad'!J164="17 Välvald (endast vid OTC)","choosewithheart",'2. Artikeldata Utökad'!J164="18 Rainforest Alliance","Rainforestalliance",'2. Artikeldata Utökad'!J164="19 Vegan Society","Vegansociety",'2. Artikeldata Utökad'!J164="20 Certified Vegan","Certifiedvegan",'2. Artikeldata Utökad'!J164="21 I'm Vegan","Imvegan",'2. Artikeldata Utökad'!J164="22 EU Ecolabel","EUEcolabel",'2. Artikeldata Utökad'!J164="23 Soil Association Cosmos Organic","Soilassociation",'2. Artikeldata Utökad'!J164="  Välj…","",'2. Artikeldata Utökad'!J164="0  Ingen symbol","",'2. Artikeldata Utökad'!J164="24 Cosmetique Bio Cosmos Organic","Cosmetiquebio",'2. Artikeldata Utökad'!J164="25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H165" s="527" t="str" cm="1">
        <f t="array" ref="H165">_xlfn.IFS('2. Artikeldata Utökad'!K164="2  KRAV","KRAV",'2. Artikeldata Utökad'!K164="3  Astma- och Allergiförbundet","Astmaochallergiforbundet",'2. Artikeldata Utökad'!K164="4  Svanen","Svanen",'2. Artikeldata Utökad'!K164="5  GOTS","GOTS",'2. Artikeldata Utökad'!K164="6  Ekologiskt Jordbruk EU Ekologisk","Ekologisktjordbruk",'2. Artikeldata Utökad'!K164="7  ECO CERT Cosmos Organic","Ecocertcosmosorganic",'2. Artikeldata Utökad'!K164="8  Bra miljöval","Bramiljoval",'2. Artikeldata Utökad'!K164="9  Fairtrade","fairtrade",'2. Artikeldata Utökad'!K164="10 Natrue Organic","Natrueorganic",'2. Artikeldata Utökad'!K164="11 UTZ Certified","UTZ",'2. Artikeldata Utökad'!K164="15 Asthma Allergy Nordic","Asthmaallergynordic",'2. Artikeldata Utökad'!K164="16 FSC","FSC",'2. Artikeldata Utökad'!K164="17 Välvald (endast vid OTC)","choosewithheart",'2. Artikeldata Utökad'!K164="18 Rainforest Alliance","Rainforestalliance",'2. Artikeldata Utökad'!K164="19 Vegan Society","Vegansociety",'2. Artikeldata Utökad'!K164="20 Certified Vegan","Certifiedvegan",'2. Artikeldata Utökad'!K164="21 I'm Vegan","Imvegan",'2. Artikeldata Utökad'!K164="22 EU Ecolabel","EUEcolabel",'2. Artikeldata Utökad'!K164="23 Soil Association Cosmos Organic","Soilassociation",'2. Artikeldata Utökad'!K164="  Välj…","",'2. Artikeldata Utökad'!K164="0  Ingen symbol","",'2. Artikeldata Utökad'!K164="24 Cosmetique Bio Cosmos Organic","Cosmetiquebio",'2. Artikeldata Utökad'!K164="25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I165" s="527" t="str" cm="1">
        <f t="array" ref="I165">_xlfn.IFS('2. Artikeldata Utökad'!L164="2  KRAV","KRAV",'2. Artikeldata Utökad'!L164="3  Astma- och Allergiförbundet","Astmaochallergiforbundet",'2. Artikeldata Utökad'!L164="4  Svanen","Svanen",'2. Artikeldata Utökad'!L164="5  GOTS","GOTS",'2. Artikeldata Utökad'!L164="6  Ekologiskt Jordbruk EU Ekologisk","Ekologisktjordbruk",'2. Artikeldata Utökad'!L164="7  ECO CERT Cosmos Organic","Ecocertcosmosorganic",'2. Artikeldata Utökad'!L164="8  Bra miljöval","Bramiljoval",'2. Artikeldata Utökad'!L164="9  Fairtrade","fairtrade",'2. Artikeldata Utökad'!L164="10 Natrue Organic","Natrueorganic",'2. Artikeldata Utökad'!L164="11 UTZ Certified","UTZ",'2. Artikeldata Utökad'!L164="15 Asthma Allergy Nordic","Asthmaallergynordic",'2. Artikeldata Utökad'!L164="16 FSC","FSC",'2. Artikeldata Utökad'!L164="17 Välvald (endast vid OTC)","choosewithheart",'2. Artikeldata Utökad'!L164="18 Rainforest Alliance","Rainforestalliance",'2. Artikeldata Utökad'!L164="19 Vegan Society","Vegansociety",'2. Artikeldata Utökad'!L164="20 Certified Vegan","Certifiedvegan",'2. Artikeldata Utökad'!L164="21 I'm Vegan","Imvegan",'2. Artikeldata Utökad'!L164="22 EU Ecolabel","EUEcolabel",'2. Artikeldata Utökad'!L164="23 Soil Association Cosmos Organic","Soilassociation",'2. Artikeldata Utökad'!L164="  Välj…","",'2. Artikeldata Utökad'!L164="0  Ingen symbol","",'2. Artikeldata Utökad'!L164="24 Cosmetique Bio Cosmos Organic","Cosmetiquebio",'2. Artikeldata Utökad'!L164="25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J165" s="527" t="str" cm="1">
        <f t="array" ref="J165">IFERROR(SUBSTITUTE(_xlfn.ARRAYTOTEXT(_xlfn._xlws.FILTER(G165:I165,G165:I165&lt;&gt;""))," ",""),"")</f>
        <v/>
      </c>
      <c r="K165" s="527" t="str">
        <f>IF('2. Artikeldata Utökad'!M164="Ja","Nordisk","")</f>
        <v/>
      </c>
      <c r="L165" s="527" t="str">
        <f>IF('2. Artikeldata Utökad'!N164="Ja","Miljoforpackad","")</f>
        <v/>
      </c>
      <c r="M165" s="527" t="str">
        <f t="shared" si="13"/>
        <v/>
      </c>
      <c r="N165" s="527" t="str">
        <f t="shared" si="12"/>
        <v/>
      </c>
      <c r="O165" s="527" t="str">
        <f t="shared" si="14"/>
        <v/>
      </c>
      <c r="P165" s="527" t="str">
        <f t="shared" si="15"/>
        <v/>
      </c>
      <c r="Q165" s="527" t="str">
        <f t="shared" si="16"/>
        <v/>
      </c>
      <c r="R165" s="527" t="str" cm="1">
        <f t="array" ref="R165">IFERROR(SUBSTITUTE(_xlfn.ARRAYTOTEXT(_xlfn._xlws.FILTER(K165:Q165,K165:Q165&lt;&gt;""))," ",""),"")</f>
        <v/>
      </c>
      <c r="S165" s="371"/>
      <c r="T165" s="83"/>
      <c r="U165" s="371" t="s">
        <v>35</v>
      </c>
      <c r="V165" s="372"/>
      <c r="W165" s="372"/>
      <c r="X165" s="372"/>
      <c r="Y165" s="372"/>
      <c r="Z165" s="372"/>
      <c r="AA165" s="372"/>
      <c r="AB165" s="372"/>
      <c r="AC165" s="372"/>
      <c r="AD165" s="372"/>
      <c r="AE165" s="372"/>
      <c r="AF165" s="372"/>
      <c r="AG165" s="372"/>
      <c r="AH165" s="371"/>
      <c r="AI165" s="372"/>
      <c r="AJ165" s="372"/>
      <c r="AK165" s="372" t="s">
        <v>36</v>
      </c>
      <c r="AL165" s="372"/>
      <c r="AM165" s="372"/>
      <c r="AN165" s="372"/>
      <c r="AO165" s="372"/>
      <c r="AP165" s="372"/>
      <c r="AQ165" s="641"/>
      <c r="AR165" s="399" t="s">
        <v>220</v>
      </c>
      <c r="AS165" s="84" t="s">
        <v>36</v>
      </c>
      <c r="AT165" s="84" t="s">
        <v>36</v>
      </c>
      <c r="AU165" s="647"/>
      <c r="AV165" s="646"/>
      <c r="AW165" s="84"/>
      <c r="AX165" s="84"/>
      <c r="AY165" s="84"/>
      <c r="AZ165" s="84"/>
      <c r="BA165" s="84"/>
      <c r="BB165" s="630"/>
      <c r="BC165" s="400" t="s">
        <v>220</v>
      </c>
      <c r="BD165" s="84" t="s">
        <v>36</v>
      </c>
    </row>
    <row r="166" spans="1:56" x14ac:dyDescent="0.25">
      <c r="A166" s="102">
        <v>161</v>
      </c>
      <c r="B166" s="524">
        <f>'APH KIC KIA PC'!D165</f>
        <v>0</v>
      </c>
      <c r="C166" s="524" t="str">
        <f>'APH KIC KIA PC'!I165</f>
        <v>Välj…</v>
      </c>
      <c r="D166" s="525" t="str">
        <f>IF('1. Artikeldata Grund'!$E165="","",'1. Artikeldata Grund'!$E165)</f>
        <v/>
      </c>
      <c r="E166" s="526" t="str">
        <f>IF('1. Artikeldata Grund'!D165="","",'1. Artikeldata Grund'!D165)</f>
        <v/>
      </c>
      <c r="F166" s="528" t="str">
        <f>'2. Artikeldata Utökad'!H165</f>
        <v xml:space="preserve">  Välj…</v>
      </c>
      <c r="G166" s="527" t="str" cm="1">
        <f t="array" ref="G166">_xlfn.IFS('2. Artikeldata Utökad'!J165="2  KRAV","KRAV",'2. Artikeldata Utökad'!J165="3  Astma- och Allergiförbundet","Astmaochallergiforbundet",'2. Artikeldata Utökad'!J165="4  Svanen","Svanen",'2. Artikeldata Utökad'!J165="5  GOTS","GOTS",'2. Artikeldata Utökad'!J165="6  Ekologiskt Jordbruk EU Ekologisk","Ekologisktjordbruk",'2. Artikeldata Utökad'!J165="7  ECO CERT Cosmos Organic","Ecocertcosmosorganic",'2. Artikeldata Utökad'!J165="8  Bra miljöval","Bramiljoval",'2. Artikeldata Utökad'!J165="9  Fairtrade","fairtrade",'2. Artikeldata Utökad'!J165="10 Natrue Organic","Natrueorganic",'2. Artikeldata Utökad'!J165="11 UTZ Certified","UTZ",'2. Artikeldata Utökad'!J165="15 Asthma Allergy Nordic","Asthmaallergynordic",'2. Artikeldata Utökad'!J165="16 FSC","FSC",'2. Artikeldata Utökad'!J165="17 Välvald (endast vid OTC)","choosewithheart",'2. Artikeldata Utökad'!J165="18 Rainforest Alliance","Rainforestalliance",'2. Artikeldata Utökad'!J165="19 Vegan Society","Vegansociety",'2. Artikeldata Utökad'!J165="20 Certified Vegan","Certifiedvegan",'2. Artikeldata Utökad'!J165="21 I'm Vegan","Imvegan",'2. Artikeldata Utökad'!J165="22 EU Ecolabel","EUEcolabel",'2. Artikeldata Utökad'!J165="23 Soil Association Cosmos Organic","Soilassociation",'2. Artikeldata Utökad'!J165="  Välj…","",'2. Artikeldata Utökad'!J165="0  Ingen symbol","",'2. Artikeldata Utökad'!J165="24 Cosmetique Bio Cosmos Organic","Cosmetiquebio",'2. Artikeldata Utökad'!J165="25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H166" s="527" t="str" cm="1">
        <f t="array" ref="H166">_xlfn.IFS('2. Artikeldata Utökad'!K165="2  KRAV","KRAV",'2. Artikeldata Utökad'!K165="3  Astma- och Allergiförbundet","Astmaochallergiforbundet",'2. Artikeldata Utökad'!K165="4  Svanen","Svanen",'2. Artikeldata Utökad'!K165="5  GOTS","GOTS",'2. Artikeldata Utökad'!K165="6  Ekologiskt Jordbruk EU Ekologisk","Ekologisktjordbruk",'2. Artikeldata Utökad'!K165="7  ECO CERT Cosmos Organic","Ecocertcosmosorganic",'2. Artikeldata Utökad'!K165="8  Bra miljöval","Bramiljoval",'2. Artikeldata Utökad'!K165="9  Fairtrade","fairtrade",'2. Artikeldata Utökad'!K165="10 Natrue Organic","Natrueorganic",'2. Artikeldata Utökad'!K165="11 UTZ Certified","UTZ",'2. Artikeldata Utökad'!K165="15 Asthma Allergy Nordic","Asthmaallergynordic",'2. Artikeldata Utökad'!K165="16 FSC","FSC",'2. Artikeldata Utökad'!K165="17 Välvald (endast vid OTC)","choosewithheart",'2. Artikeldata Utökad'!K165="18 Rainforest Alliance","Rainforestalliance",'2. Artikeldata Utökad'!K165="19 Vegan Society","Vegansociety",'2. Artikeldata Utökad'!K165="20 Certified Vegan","Certifiedvegan",'2. Artikeldata Utökad'!K165="21 I'm Vegan","Imvegan",'2. Artikeldata Utökad'!K165="22 EU Ecolabel","EUEcolabel",'2. Artikeldata Utökad'!K165="23 Soil Association Cosmos Organic","Soilassociation",'2. Artikeldata Utökad'!K165="  Välj…","",'2. Artikeldata Utökad'!K165="0  Ingen symbol","",'2. Artikeldata Utökad'!K165="24 Cosmetique Bio Cosmos Organic","Cosmetiquebio",'2. Artikeldata Utökad'!K165="25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I166" s="527" t="str" cm="1">
        <f t="array" ref="I166">_xlfn.IFS('2. Artikeldata Utökad'!L165="2  KRAV","KRAV",'2. Artikeldata Utökad'!L165="3  Astma- och Allergiförbundet","Astmaochallergiforbundet",'2. Artikeldata Utökad'!L165="4  Svanen","Svanen",'2. Artikeldata Utökad'!L165="5  GOTS","GOTS",'2. Artikeldata Utökad'!L165="6  Ekologiskt Jordbruk EU Ekologisk","Ekologisktjordbruk",'2. Artikeldata Utökad'!L165="7  ECO CERT Cosmos Organic","Ecocertcosmosorganic",'2. Artikeldata Utökad'!L165="8  Bra miljöval","Bramiljoval",'2. Artikeldata Utökad'!L165="9  Fairtrade","fairtrade",'2. Artikeldata Utökad'!L165="10 Natrue Organic","Natrueorganic",'2. Artikeldata Utökad'!L165="11 UTZ Certified","UTZ",'2. Artikeldata Utökad'!L165="15 Asthma Allergy Nordic","Asthmaallergynordic",'2. Artikeldata Utökad'!L165="16 FSC","FSC",'2. Artikeldata Utökad'!L165="17 Välvald (endast vid OTC)","choosewithheart",'2. Artikeldata Utökad'!L165="18 Rainforest Alliance","Rainforestalliance",'2. Artikeldata Utökad'!L165="19 Vegan Society","Vegansociety",'2. Artikeldata Utökad'!L165="20 Certified Vegan","Certifiedvegan",'2. Artikeldata Utökad'!L165="21 I'm Vegan","Imvegan",'2. Artikeldata Utökad'!L165="22 EU Ecolabel","EUEcolabel",'2. Artikeldata Utökad'!L165="23 Soil Association Cosmos Organic","Soilassociation",'2. Artikeldata Utökad'!L165="  Välj…","",'2. Artikeldata Utökad'!L165="0  Ingen symbol","",'2. Artikeldata Utökad'!L165="24 Cosmetique Bio Cosmos Organic","Cosmetiquebio",'2. Artikeldata Utökad'!L165="25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J166" s="527" t="str" cm="1">
        <f t="array" ref="J166">IFERROR(SUBSTITUTE(_xlfn.ARRAYTOTEXT(_xlfn._xlws.FILTER(G166:I166,G166:I166&lt;&gt;""))," ",""),"")</f>
        <v/>
      </c>
      <c r="K166" s="527" t="str">
        <f>IF('2. Artikeldata Utökad'!M165="Ja","Nordisk","")</f>
        <v/>
      </c>
      <c r="L166" s="527" t="str">
        <f>IF('2. Artikeldata Utökad'!N165="Ja","Miljoforpackad","")</f>
        <v/>
      </c>
      <c r="M166" s="527" t="str">
        <f t="shared" si="13"/>
        <v/>
      </c>
      <c r="N166" s="527" t="str">
        <f t="shared" ref="N166:N197" si="17">IF(OR(G166="Vegansociety",G166="Imvegan",G166="Certifiedvegan",H166="Vegansociety",H166="Imvegan",H166="Certifiedvegan",I166="Vegansociety",I166="Imvegan",I166="Certifiedvegan",AK166="Vegansk"),"Vegansk","")</f>
        <v/>
      </c>
      <c r="O166" s="527" t="str">
        <f t="shared" si="14"/>
        <v/>
      </c>
      <c r="P166" s="527" t="str">
        <f t="shared" si="15"/>
        <v/>
      </c>
      <c r="Q166" s="527" t="str">
        <f t="shared" si="16"/>
        <v/>
      </c>
      <c r="R166" s="527" t="str" cm="1">
        <f t="array" ref="R166">IFERROR(SUBSTITUTE(_xlfn.ARRAYTOTEXT(_xlfn._xlws.FILTER(K166:Q166,K166:Q166&lt;&gt;""))," ",""),"")</f>
        <v/>
      </c>
      <c r="S166" s="371"/>
      <c r="T166" s="83"/>
      <c r="U166" s="371" t="s">
        <v>35</v>
      </c>
      <c r="V166" s="372"/>
      <c r="W166" s="372"/>
      <c r="X166" s="372"/>
      <c r="Y166" s="372"/>
      <c r="Z166" s="372"/>
      <c r="AA166" s="372"/>
      <c r="AB166" s="372"/>
      <c r="AC166" s="372"/>
      <c r="AD166" s="372"/>
      <c r="AE166" s="372"/>
      <c r="AF166" s="372"/>
      <c r="AG166" s="372"/>
      <c r="AH166" s="371"/>
      <c r="AI166" s="372"/>
      <c r="AJ166" s="372"/>
      <c r="AK166" s="372" t="s">
        <v>36</v>
      </c>
      <c r="AL166" s="372"/>
      <c r="AM166" s="372"/>
      <c r="AN166" s="372"/>
      <c r="AO166" s="372"/>
      <c r="AP166" s="372"/>
      <c r="AQ166" s="641"/>
      <c r="AR166" s="399" t="s">
        <v>220</v>
      </c>
      <c r="AS166" s="84" t="s">
        <v>36</v>
      </c>
      <c r="AT166" s="84" t="s">
        <v>36</v>
      </c>
      <c r="AU166" s="647"/>
      <c r="AV166" s="646"/>
      <c r="AW166" s="84"/>
      <c r="AX166" s="84"/>
      <c r="AY166" s="84"/>
      <c r="AZ166" s="84"/>
      <c r="BA166" s="84"/>
      <c r="BB166" s="630"/>
      <c r="BC166" s="400" t="s">
        <v>220</v>
      </c>
      <c r="BD166" s="84" t="s">
        <v>36</v>
      </c>
    </row>
    <row r="167" spans="1:56" x14ac:dyDescent="0.25">
      <c r="A167" s="102">
        <v>162</v>
      </c>
      <c r="B167" s="524">
        <f>'APH KIC KIA PC'!D166</f>
        <v>0</v>
      </c>
      <c r="C167" s="524" t="str">
        <f>'APH KIC KIA PC'!I166</f>
        <v>Välj…</v>
      </c>
      <c r="D167" s="525" t="str">
        <f>IF('1. Artikeldata Grund'!$E166="","",'1. Artikeldata Grund'!$E166)</f>
        <v/>
      </c>
      <c r="E167" s="526" t="str">
        <f>IF('1. Artikeldata Grund'!D166="","",'1. Artikeldata Grund'!D166)</f>
        <v/>
      </c>
      <c r="F167" s="528" t="str">
        <f>'2. Artikeldata Utökad'!H166</f>
        <v xml:space="preserve">  Välj…</v>
      </c>
      <c r="G167" s="527" t="str" cm="1">
        <f t="array" ref="G167">_xlfn.IFS('2. Artikeldata Utökad'!J166="2  KRAV","KRAV",'2. Artikeldata Utökad'!J166="3  Astma- och Allergiförbundet","Astmaochallergiforbundet",'2. Artikeldata Utökad'!J166="4  Svanen","Svanen",'2. Artikeldata Utökad'!J166="5  GOTS","GOTS",'2. Artikeldata Utökad'!J166="6  Ekologiskt Jordbruk EU Ekologisk","Ekologisktjordbruk",'2. Artikeldata Utökad'!J166="7  ECO CERT Cosmos Organic","Ecocertcosmosorganic",'2. Artikeldata Utökad'!J166="8  Bra miljöval","Bramiljoval",'2. Artikeldata Utökad'!J166="9  Fairtrade","fairtrade",'2. Artikeldata Utökad'!J166="10 Natrue Organic","Natrueorganic",'2. Artikeldata Utökad'!J166="11 UTZ Certified","UTZ",'2. Artikeldata Utökad'!J166="15 Asthma Allergy Nordic","Asthmaallergynordic",'2. Artikeldata Utökad'!J166="16 FSC","FSC",'2. Artikeldata Utökad'!J166="17 Välvald (endast vid OTC)","choosewithheart",'2. Artikeldata Utökad'!J166="18 Rainforest Alliance","Rainforestalliance",'2. Artikeldata Utökad'!J166="19 Vegan Society","Vegansociety",'2. Artikeldata Utökad'!J166="20 Certified Vegan","Certifiedvegan",'2. Artikeldata Utökad'!J166="21 I'm Vegan","Imvegan",'2. Artikeldata Utökad'!J166="22 EU Ecolabel","EUEcolabel",'2. Artikeldata Utökad'!J166="23 Soil Association Cosmos Organic","Soilassociation",'2. Artikeldata Utökad'!J166="  Välj…","",'2. Artikeldata Utökad'!J166="0  Ingen symbol","",'2. Artikeldata Utökad'!J166="24 Cosmetique Bio Cosmos Organic","Cosmetiquebio",'2. Artikeldata Utökad'!J166="25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H167" s="527" t="str" cm="1">
        <f t="array" ref="H167">_xlfn.IFS('2. Artikeldata Utökad'!K166="2  KRAV","KRAV",'2. Artikeldata Utökad'!K166="3  Astma- och Allergiförbundet","Astmaochallergiforbundet",'2. Artikeldata Utökad'!K166="4  Svanen","Svanen",'2. Artikeldata Utökad'!K166="5  GOTS","GOTS",'2. Artikeldata Utökad'!K166="6  Ekologiskt Jordbruk EU Ekologisk","Ekologisktjordbruk",'2. Artikeldata Utökad'!K166="7  ECO CERT Cosmos Organic","Ecocertcosmosorganic",'2. Artikeldata Utökad'!K166="8  Bra miljöval","Bramiljoval",'2. Artikeldata Utökad'!K166="9  Fairtrade","fairtrade",'2. Artikeldata Utökad'!K166="10 Natrue Organic","Natrueorganic",'2. Artikeldata Utökad'!K166="11 UTZ Certified","UTZ",'2. Artikeldata Utökad'!K166="15 Asthma Allergy Nordic","Asthmaallergynordic",'2. Artikeldata Utökad'!K166="16 FSC","FSC",'2. Artikeldata Utökad'!K166="17 Välvald (endast vid OTC)","choosewithheart",'2. Artikeldata Utökad'!K166="18 Rainforest Alliance","Rainforestalliance",'2. Artikeldata Utökad'!K166="19 Vegan Society","Vegansociety",'2. Artikeldata Utökad'!K166="20 Certified Vegan","Certifiedvegan",'2. Artikeldata Utökad'!K166="21 I'm Vegan","Imvegan",'2. Artikeldata Utökad'!K166="22 EU Ecolabel","EUEcolabel",'2. Artikeldata Utökad'!K166="23 Soil Association Cosmos Organic","Soilassociation",'2. Artikeldata Utökad'!K166="  Välj…","",'2. Artikeldata Utökad'!K166="0  Ingen symbol","",'2. Artikeldata Utökad'!K166="24 Cosmetique Bio Cosmos Organic","Cosmetiquebio",'2. Artikeldata Utökad'!K166="25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I167" s="527" t="str" cm="1">
        <f t="array" ref="I167">_xlfn.IFS('2. Artikeldata Utökad'!L166="2  KRAV","KRAV",'2. Artikeldata Utökad'!L166="3  Astma- och Allergiförbundet","Astmaochallergiforbundet",'2. Artikeldata Utökad'!L166="4  Svanen","Svanen",'2. Artikeldata Utökad'!L166="5  GOTS","GOTS",'2. Artikeldata Utökad'!L166="6  Ekologiskt Jordbruk EU Ekologisk","Ekologisktjordbruk",'2. Artikeldata Utökad'!L166="7  ECO CERT Cosmos Organic","Ecocertcosmosorganic",'2. Artikeldata Utökad'!L166="8  Bra miljöval","Bramiljoval",'2. Artikeldata Utökad'!L166="9  Fairtrade","fairtrade",'2. Artikeldata Utökad'!L166="10 Natrue Organic","Natrueorganic",'2. Artikeldata Utökad'!L166="11 UTZ Certified","UTZ",'2. Artikeldata Utökad'!L166="15 Asthma Allergy Nordic","Asthmaallergynordic",'2. Artikeldata Utökad'!L166="16 FSC","FSC",'2. Artikeldata Utökad'!L166="17 Välvald (endast vid OTC)","choosewithheart",'2. Artikeldata Utökad'!L166="18 Rainforest Alliance","Rainforestalliance",'2. Artikeldata Utökad'!L166="19 Vegan Society","Vegansociety",'2. Artikeldata Utökad'!L166="20 Certified Vegan","Certifiedvegan",'2. Artikeldata Utökad'!L166="21 I'm Vegan","Imvegan",'2. Artikeldata Utökad'!L166="22 EU Ecolabel","EUEcolabel",'2. Artikeldata Utökad'!L166="23 Soil Association Cosmos Organic","Soilassociation",'2. Artikeldata Utökad'!L166="  Välj…","",'2. Artikeldata Utökad'!L166="0  Ingen symbol","",'2. Artikeldata Utökad'!L166="24 Cosmetique Bio Cosmos Organic","Cosmetiquebio",'2. Artikeldata Utökad'!L166="25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J167" s="527" t="str" cm="1">
        <f t="array" ref="J167">IFERROR(SUBSTITUTE(_xlfn.ARRAYTOTEXT(_xlfn._xlws.FILTER(G167:I167,G167:I167&lt;&gt;""))," ",""),"")</f>
        <v/>
      </c>
      <c r="K167" s="527" t="str">
        <f>IF('2. Artikeldata Utökad'!M166="Ja","Nordisk","")</f>
        <v/>
      </c>
      <c r="L167" s="527" t="str">
        <f>IF('2. Artikeldata Utökad'!N166="Ja","Miljoforpackad","")</f>
        <v/>
      </c>
      <c r="M167" s="527" t="str">
        <f t="shared" si="13"/>
        <v/>
      </c>
      <c r="N167" s="527" t="str">
        <f t="shared" si="17"/>
        <v/>
      </c>
      <c r="O167" s="527" t="str">
        <f t="shared" si="14"/>
        <v/>
      </c>
      <c r="P167" s="527" t="str">
        <f t="shared" si="15"/>
        <v/>
      </c>
      <c r="Q167" s="527" t="str">
        <f t="shared" si="16"/>
        <v/>
      </c>
      <c r="R167" s="527" t="str" cm="1">
        <f t="array" ref="R167">IFERROR(SUBSTITUTE(_xlfn.ARRAYTOTEXT(_xlfn._xlws.FILTER(K167:Q167,K167:Q167&lt;&gt;""))," ",""),"")</f>
        <v/>
      </c>
      <c r="S167" s="371"/>
      <c r="T167" s="83"/>
      <c r="U167" s="371" t="s">
        <v>35</v>
      </c>
      <c r="V167" s="372"/>
      <c r="W167" s="372"/>
      <c r="X167" s="372"/>
      <c r="Y167" s="372"/>
      <c r="Z167" s="372"/>
      <c r="AA167" s="372"/>
      <c r="AB167" s="372"/>
      <c r="AC167" s="372"/>
      <c r="AD167" s="372"/>
      <c r="AE167" s="372"/>
      <c r="AF167" s="372"/>
      <c r="AG167" s="372"/>
      <c r="AH167" s="371"/>
      <c r="AI167" s="372"/>
      <c r="AJ167" s="372"/>
      <c r="AK167" s="372" t="s">
        <v>36</v>
      </c>
      <c r="AL167" s="372"/>
      <c r="AM167" s="372"/>
      <c r="AN167" s="372"/>
      <c r="AO167" s="372"/>
      <c r="AP167" s="372"/>
      <c r="AQ167" s="641"/>
      <c r="AR167" s="399" t="s">
        <v>220</v>
      </c>
      <c r="AS167" s="84" t="s">
        <v>36</v>
      </c>
      <c r="AT167" s="84" t="s">
        <v>36</v>
      </c>
      <c r="AU167" s="647"/>
      <c r="AV167" s="646"/>
      <c r="AW167" s="84"/>
      <c r="AX167" s="84"/>
      <c r="AY167" s="84"/>
      <c r="AZ167" s="84"/>
      <c r="BA167" s="84"/>
      <c r="BB167" s="630"/>
      <c r="BC167" s="400" t="s">
        <v>220</v>
      </c>
      <c r="BD167" s="84" t="s">
        <v>36</v>
      </c>
    </row>
    <row r="168" spans="1:56" x14ac:dyDescent="0.25">
      <c r="A168" s="102">
        <v>163</v>
      </c>
      <c r="B168" s="524">
        <f>'APH KIC KIA PC'!D167</f>
        <v>0</v>
      </c>
      <c r="C168" s="524" t="str">
        <f>'APH KIC KIA PC'!I167</f>
        <v>Välj…</v>
      </c>
      <c r="D168" s="525" t="str">
        <f>IF('1. Artikeldata Grund'!$E167="","",'1. Artikeldata Grund'!$E167)</f>
        <v/>
      </c>
      <c r="E168" s="526" t="str">
        <f>IF('1. Artikeldata Grund'!D167="","",'1. Artikeldata Grund'!D167)</f>
        <v/>
      </c>
      <c r="F168" s="528" t="str">
        <f>'2. Artikeldata Utökad'!H167</f>
        <v xml:space="preserve">  Välj…</v>
      </c>
      <c r="G168" s="527" t="str" cm="1">
        <f t="array" ref="G168">_xlfn.IFS('2. Artikeldata Utökad'!J167="2  KRAV","KRAV",'2. Artikeldata Utökad'!J167="3  Astma- och Allergiförbundet","Astmaochallergiforbundet",'2. Artikeldata Utökad'!J167="4  Svanen","Svanen",'2. Artikeldata Utökad'!J167="5  GOTS","GOTS",'2. Artikeldata Utökad'!J167="6  Ekologiskt Jordbruk EU Ekologisk","Ekologisktjordbruk",'2. Artikeldata Utökad'!J167="7  ECO CERT Cosmos Organic","Ecocertcosmosorganic",'2. Artikeldata Utökad'!J167="8  Bra miljöval","Bramiljoval",'2. Artikeldata Utökad'!J167="9  Fairtrade","fairtrade",'2. Artikeldata Utökad'!J167="10 Natrue Organic","Natrueorganic",'2. Artikeldata Utökad'!J167="11 UTZ Certified","UTZ",'2. Artikeldata Utökad'!J167="15 Asthma Allergy Nordic","Asthmaallergynordic",'2. Artikeldata Utökad'!J167="16 FSC","FSC",'2. Artikeldata Utökad'!J167="17 Välvald (endast vid OTC)","choosewithheart",'2. Artikeldata Utökad'!J167="18 Rainforest Alliance","Rainforestalliance",'2. Artikeldata Utökad'!J167="19 Vegan Society","Vegansociety",'2. Artikeldata Utökad'!J167="20 Certified Vegan","Certifiedvegan",'2. Artikeldata Utökad'!J167="21 I'm Vegan","Imvegan",'2. Artikeldata Utökad'!J167="22 EU Ecolabel","EUEcolabel",'2. Artikeldata Utökad'!J167="23 Soil Association Cosmos Organic","Soilassociation",'2. Artikeldata Utökad'!J167="  Välj…","",'2. Artikeldata Utökad'!J167="0  Ingen symbol","",'2. Artikeldata Utökad'!J167="24 Cosmetique Bio Cosmos Organic","Cosmetiquebio",'2. Artikeldata Utökad'!J167="25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H168" s="527" t="str" cm="1">
        <f t="array" ref="H168">_xlfn.IFS('2. Artikeldata Utökad'!K167="2  KRAV","KRAV",'2. Artikeldata Utökad'!K167="3  Astma- och Allergiförbundet","Astmaochallergiforbundet",'2. Artikeldata Utökad'!K167="4  Svanen","Svanen",'2. Artikeldata Utökad'!K167="5  GOTS","GOTS",'2. Artikeldata Utökad'!K167="6  Ekologiskt Jordbruk EU Ekologisk","Ekologisktjordbruk",'2. Artikeldata Utökad'!K167="7  ECO CERT Cosmos Organic","Ecocertcosmosorganic",'2. Artikeldata Utökad'!K167="8  Bra miljöval","Bramiljoval",'2. Artikeldata Utökad'!K167="9  Fairtrade","fairtrade",'2. Artikeldata Utökad'!K167="10 Natrue Organic","Natrueorganic",'2. Artikeldata Utökad'!K167="11 UTZ Certified","UTZ",'2. Artikeldata Utökad'!K167="15 Asthma Allergy Nordic","Asthmaallergynordic",'2. Artikeldata Utökad'!K167="16 FSC","FSC",'2. Artikeldata Utökad'!K167="17 Välvald (endast vid OTC)","choosewithheart",'2. Artikeldata Utökad'!K167="18 Rainforest Alliance","Rainforestalliance",'2. Artikeldata Utökad'!K167="19 Vegan Society","Vegansociety",'2. Artikeldata Utökad'!K167="20 Certified Vegan","Certifiedvegan",'2. Artikeldata Utökad'!K167="21 I'm Vegan","Imvegan",'2. Artikeldata Utökad'!K167="22 EU Ecolabel","EUEcolabel",'2. Artikeldata Utökad'!K167="23 Soil Association Cosmos Organic","Soilassociation",'2. Artikeldata Utökad'!K167="  Välj…","",'2. Artikeldata Utökad'!K167="0  Ingen symbol","",'2. Artikeldata Utökad'!K167="24 Cosmetique Bio Cosmos Organic","Cosmetiquebio",'2. Artikeldata Utökad'!K167="25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I168" s="527" t="str" cm="1">
        <f t="array" ref="I168">_xlfn.IFS('2. Artikeldata Utökad'!L167="2  KRAV","KRAV",'2. Artikeldata Utökad'!L167="3  Astma- och Allergiförbundet","Astmaochallergiforbundet",'2. Artikeldata Utökad'!L167="4  Svanen","Svanen",'2. Artikeldata Utökad'!L167="5  GOTS","GOTS",'2. Artikeldata Utökad'!L167="6  Ekologiskt Jordbruk EU Ekologisk","Ekologisktjordbruk",'2. Artikeldata Utökad'!L167="7  ECO CERT Cosmos Organic","Ecocertcosmosorganic",'2. Artikeldata Utökad'!L167="8  Bra miljöval","Bramiljoval",'2. Artikeldata Utökad'!L167="9  Fairtrade","fairtrade",'2. Artikeldata Utökad'!L167="10 Natrue Organic","Natrueorganic",'2. Artikeldata Utökad'!L167="11 UTZ Certified","UTZ",'2. Artikeldata Utökad'!L167="15 Asthma Allergy Nordic","Asthmaallergynordic",'2. Artikeldata Utökad'!L167="16 FSC","FSC",'2. Artikeldata Utökad'!L167="17 Välvald (endast vid OTC)","choosewithheart",'2. Artikeldata Utökad'!L167="18 Rainforest Alliance","Rainforestalliance",'2. Artikeldata Utökad'!L167="19 Vegan Society","Vegansociety",'2. Artikeldata Utökad'!L167="20 Certified Vegan","Certifiedvegan",'2. Artikeldata Utökad'!L167="21 I'm Vegan","Imvegan",'2. Artikeldata Utökad'!L167="22 EU Ecolabel","EUEcolabel",'2. Artikeldata Utökad'!L167="23 Soil Association Cosmos Organic","Soilassociation",'2. Artikeldata Utökad'!L167="  Välj…","",'2. Artikeldata Utökad'!L167="0  Ingen symbol","",'2. Artikeldata Utökad'!L167="24 Cosmetique Bio Cosmos Organic","Cosmetiquebio",'2. Artikeldata Utökad'!L167="25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J168" s="527" t="str" cm="1">
        <f t="array" ref="J168">IFERROR(SUBSTITUTE(_xlfn.ARRAYTOTEXT(_xlfn._xlws.FILTER(G168:I168,G168:I168&lt;&gt;""))," ",""),"")</f>
        <v/>
      </c>
      <c r="K168" s="527" t="str">
        <f>IF('2. Artikeldata Utökad'!M167="Ja","Nordisk","")</f>
        <v/>
      </c>
      <c r="L168" s="527" t="str">
        <f>IF('2. Artikeldata Utökad'!N167="Ja","Miljoforpackad","")</f>
        <v/>
      </c>
      <c r="M168" s="527" t="str">
        <f t="shared" si="13"/>
        <v/>
      </c>
      <c r="N168" s="527" t="str">
        <f t="shared" si="17"/>
        <v/>
      </c>
      <c r="O168" s="527" t="str">
        <f t="shared" si="14"/>
        <v/>
      </c>
      <c r="P168" s="527" t="str">
        <f t="shared" si="15"/>
        <v/>
      </c>
      <c r="Q168" s="527" t="str">
        <f t="shared" si="16"/>
        <v/>
      </c>
      <c r="R168" s="527" t="str" cm="1">
        <f t="array" ref="R168">IFERROR(SUBSTITUTE(_xlfn.ARRAYTOTEXT(_xlfn._xlws.FILTER(K168:Q168,K168:Q168&lt;&gt;""))," ",""),"")</f>
        <v/>
      </c>
      <c r="S168" s="371"/>
      <c r="T168" s="83"/>
      <c r="U168" s="371" t="s">
        <v>35</v>
      </c>
      <c r="V168" s="372"/>
      <c r="W168" s="372"/>
      <c r="X168" s="372"/>
      <c r="Y168" s="372"/>
      <c r="Z168" s="372"/>
      <c r="AA168" s="372"/>
      <c r="AB168" s="372"/>
      <c r="AC168" s="372"/>
      <c r="AD168" s="372"/>
      <c r="AE168" s="372"/>
      <c r="AF168" s="372"/>
      <c r="AG168" s="372"/>
      <c r="AH168" s="371"/>
      <c r="AI168" s="372"/>
      <c r="AJ168" s="372"/>
      <c r="AK168" s="372" t="s">
        <v>36</v>
      </c>
      <c r="AL168" s="372"/>
      <c r="AM168" s="372"/>
      <c r="AN168" s="372"/>
      <c r="AO168" s="372"/>
      <c r="AP168" s="372"/>
      <c r="AQ168" s="641"/>
      <c r="AR168" s="399" t="s">
        <v>220</v>
      </c>
      <c r="AS168" s="84" t="s">
        <v>36</v>
      </c>
      <c r="AT168" s="84" t="s">
        <v>36</v>
      </c>
      <c r="AU168" s="647"/>
      <c r="AV168" s="646"/>
      <c r="AW168" s="84"/>
      <c r="AX168" s="84"/>
      <c r="AY168" s="84"/>
      <c r="AZ168" s="84"/>
      <c r="BA168" s="84"/>
      <c r="BB168" s="630"/>
      <c r="BC168" s="400" t="s">
        <v>220</v>
      </c>
      <c r="BD168" s="84" t="s">
        <v>36</v>
      </c>
    </row>
    <row r="169" spans="1:56" x14ac:dyDescent="0.25">
      <c r="A169" s="102">
        <v>164</v>
      </c>
      <c r="B169" s="524">
        <f>'APH KIC KIA PC'!D168</f>
        <v>0</v>
      </c>
      <c r="C169" s="524" t="str">
        <f>'APH KIC KIA PC'!I168</f>
        <v>Välj…</v>
      </c>
      <c r="D169" s="525" t="str">
        <f>IF('1. Artikeldata Grund'!$E168="","",'1. Artikeldata Grund'!$E168)</f>
        <v/>
      </c>
      <c r="E169" s="526" t="str">
        <f>IF('1. Artikeldata Grund'!D168="","",'1. Artikeldata Grund'!D168)</f>
        <v/>
      </c>
      <c r="F169" s="528" t="str">
        <f>'2. Artikeldata Utökad'!H168</f>
        <v xml:space="preserve">  Välj…</v>
      </c>
      <c r="G169" s="527" t="str" cm="1">
        <f t="array" ref="G169">_xlfn.IFS('2. Artikeldata Utökad'!J168="2  KRAV","KRAV",'2. Artikeldata Utökad'!J168="3  Astma- och Allergiförbundet","Astmaochallergiforbundet",'2. Artikeldata Utökad'!J168="4  Svanen","Svanen",'2. Artikeldata Utökad'!J168="5  GOTS","GOTS",'2. Artikeldata Utökad'!J168="6  Ekologiskt Jordbruk EU Ekologisk","Ekologisktjordbruk",'2. Artikeldata Utökad'!J168="7  ECO CERT Cosmos Organic","Ecocertcosmosorganic",'2. Artikeldata Utökad'!J168="8  Bra miljöval","Bramiljoval",'2. Artikeldata Utökad'!J168="9  Fairtrade","fairtrade",'2. Artikeldata Utökad'!J168="10 Natrue Organic","Natrueorganic",'2. Artikeldata Utökad'!J168="11 UTZ Certified","UTZ",'2. Artikeldata Utökad'!J168="15 Asthma Allergy Nordic","Asthmaallergynordic",'2. Artikeldata Utökad'!J168="16 FSC","FSC",'2. Artikeldata Utökad'!J168="17 Välvald (endast vid OTC)","choosewithheart",'2. Artikeldata Utökad'!J168="18 Rainforest Alliance","Rainforestalliance",'2. Artikeldata Utökad'!J168="19 Vegan Society","Vegansociety",'2. Artikeldata Utökad'!J168="20 Certified Vegan","Certifiedvegan",'2. Artikeldata Utökad'!J168="21 I'm Vegan","Imvegan",'2. Artikeldata Utökad'!J168="22 EU Ecolabel","EUEcolabel",'2. Artikeldata Utökad'!J168="23 Soil Association Cosmos Organic","Soilassociation",'2. Artikeldata Utökad'!J168="  Välj…","",'2. Artikeldata Utökad'!J168="0  Ingen symbol","",'2. Artikeldata Utökad'!J168="24 Cosmetique Bio Cosmos Organic","Cosmetiquebio",'2. Artikeldata Utökad'!J168="25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H169" s="527" t="str" cm="1">
        <f t="array" ref="H169">_xlfn.IFS('2. Artikeldata Utökad'!K168="2  KRAV","KRAV",'2. Artikeldata Utökad'!K168="3  Astma- och Allergiförbundet","Astmaochallergiforbundet",'2. Artikeldata Utökad'!K168="4  Svanen","Svanen",'2. Artikeldata Utökad'!K168="5  GOTS","GOTS",'2. Artikeldata Utökad'!K168="6  Ekologiskt Jordbruk EU Ekologisk","Ekologisktjordbruk",'2. Artikeldata Utökad'!K168="7  ECO CERT Cosmos Organic","Ecocertcosmosorganic",'2. Artikeldata Utökad'!K168="8  Bra miljöval","Bramiljoval",'2. Artikeldata Utökad'!K168="9  Fairtrade","fairtrade",'2. Artikeldata Utökad'!K168="10 Natrue Organic","Natrueorganic",'2. Artikeldata Utökad'!K168="11 UTZ Certified","UTZ",'2. Artikeldata Utökad'!K168="15 Asthma Allergy Nordic","Asthmaallergynordic",'2. Artikeldata Utökad'!K168="16 FSC","FSC",'2. Artikeldata Utökad'!K168="17 Välvald (endast vid OTC)","choosewithheart",'2. Artikeldata Utökad'!K168="18 Rainforest Alliance","Rainforestalliance",'2. Artikeldata Utökad'!K168="19 Vegan Society","Vegansociety",'2. Artikeldata Utökad'!K168="20 Certified Vegan","Certifiedvegan",'2. Artikeldata Utökad'!K168="21 I'm Vegan","Imvegan",'2. Artikeldata Utökad'!K168="22 EU Ecolabel","EUEcolabel",'2. Artikeldata Utökad'!K168="23 Soil Association Cosmos Organic","Soilassociation",'2. Artikeldata Utökad'!K168="  Välj…","",'2. Artikeldata Utökad'!K168="0  Ingen symbol","",'2. Artikeldata Utökad'!K168="24 Cosmetique Bio Cosmos Organic","Cosmetiquebio",'2. Artikeldata Utökad'!K168="25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I169" s="527" t="str" cm="1">
        <f t="array" ref="I169">_xlfn.IFS('2. Artikeldata Utökad'!L168="2  KRAV","KRAV",'2. Artikeldata Utökad'!L168="3  Astma- och Allergiförbundet","Astmaochallergiforbundet",'2. Artikeldata Utökad'!L168="4  Svanen","Svanen",'2. Artikeldata Utökad'!L168="5  GOTS","GOTS",'2. Artikeldata Utökad'!L168="6  Ekologiskt Jordbruk EU Ekologisk","Ekologisktjordbruk",'2. Artikeldata Utökad'!L168="7  ECO CERT Cosmos Organic","Ecocertcosmosorganic",'2. Artikeldata Utökad'!L168="8  Bra miljöval","Bramiljoval",'2. Artikeldata Utökad'!L168="9  Fairtrade","fairtrade",'2. Artikeldata Utökad'!L168="10 Natrue Organic","Natrueorganic",'2. Artikeldata Utökad'!L168="11 UTZ Certified","UTZ",'2. Artikeldata Utökad'!L168="15 Asthma Allergy Nordic","Asthmaallergynordic",'2. Artikeldata Utökad'!L168="16 FSC","FSC",'2. Artikeldata Utökad'!L168="17 Välvald (endast vid OTC)","choosewithheart",'2. Artikeldata Utökad'!L168="18 Rainforest Alliance","Rainforestalliance",'2. Artikeldata Utökad'!L168="19 Vegan Society","Vegansociety",'2. Artikeldata Utökad'!L168="20 Certified Vegan","Certifiedvegan",'2. Artikeldata Utökad'!L168="21 I'm Vegan","Imvegan",'2. Artikeldata Utökad'!L168="22 EU Ecolabel","EUEcolabel",'2. Artikeldata Utökad'!L168="23 Soil Association Cosmos Organic","Soilassociation",'2. Artikeldata Utökad'!L168="  Välj…","",'2. Artikeldata Utökad'!L168="0  Ingen symbol","",'2. Artikeldata Utökad'!L168="24 Cosmetique Bio Cosmos Organic","Cosmetiquebio",'2. Artikeldata Utökad'!L168="25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J169" s="527" t="str" cm="1">
        <f t="array" ref="J169">IFERROR(SUBSTITUTE(_xlfn.ARRAYTOTEXT(_xlfn._xlws.FILTER(G169:I169,G169:I169&lt;&gt;""))," ",""),"")</f>
        <v/>
      </c>
      <c r="K169" s="527" t="str">
        <f>IF('2. Artikeldata Utökad'!M168="Ja","Nordisk","")</f>
        <v/>
      </c>
      <c r="L169" s="527" t="str">
        <f>IF('2. Artikeldata Utökad'!N168="Ja","Miljoforpackad","")</f>
        <v/>
      </c>
      <c r="M169" s="527" t="str">
        <f t="shared" si="13"/>
        <v/>
      </c>
      <c r="N169" s="527" t="str">
        <f t="shared" si="17"/>
        <v/>
      </c>
      <c r="O169" s="527" t="str">
        <f t="shared" si="14"/>
        <v/>
      </c>
      <c r="P169" s="527" t="str">
        <f t="shared" si="15"/>
        <v/>
      </c>
      <c r="Q169" s="527" t="str">
        <f t="shared" si="16"/>
        <v/>
      </c>
      <c r="R169" s="527" t="str" cm="1">
        <f t="array" ref="R169">IFERROR(SUBSTITUTE(_xlfn.ARRAYTOTEXT(_xlfn._xlws.FILTER(K169:Q169,K169:Q169&lt;&gt;""))," ",""),"")</f>
        <v/>
      </c>
      <c r="S169" s="371"/>
      <c r="T169" s="83"/>
      <c r="U169" s="371" t="s">
        <v>35</v>
      </c>
      <c r="V169" s="372"/>
      <c r="W169" s="372"/>
      <c r="X169" s="372"/>
      <c r="Y169" s="372"/>
      <c r="Z169" s="372"/>
      <c r="AA169" s="372"/>
      <c r="AB169" s="372"/>
      <c r="AC169" s="372"/>
      <c r="AD169" s="372"/>
      <c r="AE169" s="372"/>
      <c r="AF169" s="372"/>
      <c r="AG169" s="372"/>
      <c r="AH169" s="371"/>
      <c r="AI169" s="372"/>
      <c r="AJ169" s="372"/>
      <c r="AK169" s="372" t="s">
        <v>36</v>
      </c>
      <c r="AL169" s="372"/>
      <c r="AM169" s="372"/>
      <c r="AN169" s="372"/>
      <c r="AO169" s="372"/>
      <c r="AP169" s="372"/>
      <c r="AQ169" s="641"/>
      <c r="AR169" s="399" t="s">
        <v>220</v>
      </c>
      <c r="AS169" s="84" t="s">
        <v>36</v>
      </c>
      <c r="AT169" s="84" t="s">
        <v>36</v>
      </c>
      <c r="AU169" s="647"/>
      <c r="AV169" s="646"/>
      <c r="AW169" s="84"/>
      <c r="AX169" s="84"/>
      <c r="AY169" s="84"/>
      <c r="AZ169" s="84"/>
      <c r="BA169" s="84"/>
      <c r="BB169" s="630"/>
      <c r="BC169" s="400" t="s">
        <v>220</v>
      </c>
      <c r="BD169" s="84" t="s">
        <v>36</v>
      </c>
    </row>
    <row r="170" spans="1:56" x14ac:dyDescent="0.25">
      <c r="A170" s="102">
        <v>165</v>
      </c>
      <c r="B170" s="524">
        <f>'APH KIC KIA PC'!D169</f>
        <v>0</v>
      </c>
      <c r="C170" s="524" t="str">
        <f>'APH KIC KIA PC'!I169</f>
        <v>Välj…</v>
      </c>
      <c r="D170" s="525" t="str">
        <f>IF('1. Artikeldata Grund'!$E169="","",'1. Artikeldata Grund'!$E169)</f>
        <v/>
      </c>
      <c r="E170" s="526" t="str">
        <f>IF('1. Artikeldata Grund'!D169="","",'1. Artikeldata Grund'!D169)</f>
        <v/>
      </c>
      <c r="F170" s="528" t="str">
        <f>'2. Artikeldata Utökad'!H169</f>
        <v xml:space="preserve">  Välj…</v>
      </c>
      <c r="G170" s="527" t="str" cm="1">
        <f t="array" ref="G170">_xlfn.IFS('2. Artikeldata Utökad'!J169="2  KRAV","KRAV",'2. Artikeldata Utökad'!J169="3  Astma- och Allergiförbundet","Astmaochallergiforbundet",'2. Artikeldata Utökad'!J169="4  Svanen","Svanen",'2. Artikeldata Utökad'!J169="5  GOTS","GOTS",'2. Artikeldata Utökad'!J169="6  Ekologiskt Jordbruk EU Ekologisk","Ekologisktjordbruk",'2. Artikeldata Utökad'!J169="7  ECO CERT Cosmos Organic","Ecocertcosmosorganic",'2. Artikeldata Utökad'!J169="8  Bra miljöval","Bramiljoval",'2. Artikeldata Utökad'!J169="9  Fairtrade","fairtrade",'2. Artikeldata Utökad'!J169="10 Natrue Organic","Natrueorganic",'2. Artikeldata Utökad'!J169="11 UTZ Certified","UTZ",'2. Artikeldata Utökad'!J169="15 Asthma Allergy Nordic","Asthmaallergynordic",'2. Artikeldata Utökad'!J169="16 FSC","FSC",'2. Artikeldata Utökad'!J169="17 Välvald (endast vid OTC)","choosewithheart",'2. Artikeldata Utökad'!J169="18 Rainforest Alliance","Rainforestalliance",'2. Artikeldata Utökad'!J169="19 Vegan Society","Vegansociety",'2. Artikeldata Utökad'!J169="20 Certified Vegan","Certifiedvegan",'2. Artikeldata Utökad'!J169="21 I'm Vegan","Imvegan",'2. Artikeldata Utökad'!J169="22 EU Ecolabel","EUEcolabel",'2. Artikeldata Utökad'!J169="23 Soil Association Cosmos Organic","Soilassociation",'2. Artikeldata Utökad'!J169="  Välj…","",'2. Artikeldata Utökad'!J169="0  Ingen symbol","",'2. Artikeldata Utökad'!J169="24 Cosmetique Bio Cosmos Organic","Cosmetiquebio",'2. Artikeldata Utökad'!J169="25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H170" s="527" t="str" cm="1">
        <f t="array" ref="H170">_xlfn.IFS('2. Artikeldata Utökad'!K169="2  KRAV","KRAV",'2. Artikeldata Utökad'!K169="3  Astma- och Allergiförbundet","Astmaochallergiforbundet",'2. Artikeldata Utökad'!K169="4  Svanen","Svanen",'2. Artikeldata Utökad'!K169="5  GOTS","GOTS",'2. Artikeldata Utökad'!K169="6  Ekologiskt Jordbruk EU Ekologisk","Ekologisktjordbruk",'2. Artikeldata Utökad'!K169="7  ECO CERT Cosmos Organic","Ecocertcosmosorganic",'2. Artikeldata Utökad'!K169="8  Bra miljöval","Bramiljoval",'2. Artikeldata Utökad'!K169="9  Fairtrade","fairtrade",'2. Artikeldata Utökad'!K169="10 Natrue Organic","Natrueorganic",'2. Artikeldata Utökad'!K169="11 UTZ Certified","UTZ",'2. Artikeldata Utökad'!K169="15 Asthma Allergy Nordic","Asthmaallergynordic",'2. Artikeldata Utökad'!K169="16 FSC","FSC",'2. Artikeldata Utökad'!K169="17 Välvald (endast vid OTC)","choosewithheart",'2. Artikeldata Utökad'!K169="18 Rainforest Alliance","Rainforestalliance",'2. Artikeldata Utökad'!K169="19 Vegan Society","Vegansociety",'2. Artikeldata Utökad'!K169="20 Certified Vegan","Certifiedvegan",'2. Artikeldata Utökad'!K169="21 I'm Vegan","Imvegan",'2. Artikeldata Utökad'!K169="22 EU Ecolabel","EUEcolabel",'2. Artikeldata Utökad'!K169="23 Soil Association Cosmos Organic","Soilassociation",'2. Artikeldata Utökad'!K169="  Välj…","",'2. Artikeldata Utökad'!K169="0  Ingen symbol","",'2. Artikeldata Utökad'!K169="24 Cosmetique Bio Cosmos Organic","Cosmetiquebio",'2. Artikeldata Utökad'!K169="25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I170" s="527" t="str" cm="1">
        <f t="array" ref="I170">_xlfn.IFS('2. Artikeldata Utökad'!L169="2  KRAV","KRAV",'2. Artikeldata Utökad'!L169="3  Astma- och Allergiförbundet","Astmaochallergiforbundet",'2. Artikeldata Utökad'!L169="4  Svanen","Svanen",'2. Artikeldata Utökad'!L169="5  GOTS","GOTS",'2. Artikeldata Utökad'!L169="6  Ekologiskt Jordbruk EU Ekologisk","Ekologisktjordbruk",'2. Artikeldata Utökad'!L169="7  ECO CERT Cosmos Organic","Ecocertcosmosorganic",'2. Artikeldata Utökad'!L169="8  Bra miljöval","Bramiljoval",'2. Artikeldata Utökad'!L169="9  Fairtrade","fairtrade",'2. Artikeldata Utökad'!L169="10 Natrue Organic","Natrueorganic",'2. Artikeldata Utökad'!L169="11 UTZ Certified","UTZ",'2. Artikeldata Utökad'!L169="15 Asthma Allergy Nordic","Asthmaallergynordic",'2. Artikeldata Utökad'!L169="16 FSC","FSC",'2. Artikeldata Utökad'!L169="17 Välvald (endast vid OTC)","choosewithheart",'2. Artikeldata Utökad'!L169="18 Rainforest Alliance","Rainforestalliance",'2. Artikeldata Utökad'!L169="19 Vegan Society","Vegansociety",'2. Artikeldata Utökad'!L169="20 Certified Vegan","Certifiedvegan",'2. Artikeldata Utökad'!L169="21 I'm Vegan","Imvegan",'2. Artikeldata Utökad'!L169="22 EU Ecolabel","EUEcolabel",'2. Artikeldata Utökad'!L169="23 Soil Association Cosmos Organic","Soilassociation",'2. Artikeldata Utökad'!L169="  Välj…","",'2. Artikeldata Utökad'!L169="0  Ingen symbol","",'2. Artikeldata Utökad'!L169="24 Cosmetique Bio Cosmos Organic","Cosmetiquebio",'2. Artikeldata Utökad'!L169="25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J170" s="527" t="str" cm="1">
        <f t="array" ref="J170">IFERROR(SUBSTITUTE(_xlfn.ARRAYTOTEXT(_xlfn._xlws.FILTER(G170:I170,G170:I170&lt;&gt;""))," ",""),"")</f>
        <v/>
      </c>
      <c r="K170" s="527" t="str">
        <f>IF('2. Artikeldata Utökad'!M169="Ja","Nordisk","")</f>
        <v/>
      </c>
      <c r="L170" s="527" t="str">
        <f>IF('2. Artikeldata Utökad'!N169="Ja","Miljoforpackad","")</f>
        <v/>
      </c>
      <c r="M170" s="527" t="str">
        <f t="shared" si="13"/>
        <v/>
      </c>
      <c r="N170" s="527" t="str">
        <f t="shared" si="17"/>
        <v/>
      </c>
      <c r="O170" s="527" t="str">
        <f t="shared" si="14"/>
        <v/>
      </c>
      <c r="P170" s="527" t="str">
        <f t="shared" si="15"/>
        <v/>
      </c>
      <c r="Q170" s="527" t="str">
        <f t="shared" si="16"/>
        <v/>
      </c>
      <c r="R170" s="527" t="str" cm="1">
        <f t="array" ref="R170">IFERROR(SUBSTITUTE(_xlfn.ARRAYTOTEXT(_xlfn._xlws.FILTER(K170:Q170,K170:Q170&lt;&gt;""))," ",""),"")</f>
        <v/>
      </c>
      <c r="S170" s="371"/>
      <c r="T170" s="83"/>
      <c r="U170" s="371" t="s">
        <v>35</v>
      </c>
      <c r="V170" s="372"/>
      <c r="W170" s="372"/>
      <c r="X170" s="372"/>
      <c r="Y170" s="372"/>
      <c r="Z170" s="372"/>
      <c r="AA170" s="372"/>
      <c r="AB170" s="372"/>
      <c r="AC170" s="372"/>
      <c r="AD170" s="372"/>
      <c r="AE170" s="372"/>
      <c r="AF170" s="372"/>
      <c r="AG170" s="372"/>
      <c r="AH170" s="371"/>
      <c r="AI170" s="372"/>
      <c r="AJ170" s="372"/>
      <c r="AK170" s="372" t="s">
        <v>36</v>
      </c>
      <c r="AL170" s="372"/>
      <c r="AM170" s="372"/>
      <c r="AN170" s="372"/>
      <c r="AO170" s="372"/>
      <c r="AP170" s="372"/>
      <c r="AQ170" s="641"/>
      <c r="AR170" s="399" t="s">
        <v>220</v>
      </c>
      <c r="AS170" s="84" t="s">
        <v>36</v>
      </c>
      <c r="AT170" s="84" t="s">
        <v>36</v>
      </c>
      <c r="AU170" s="647"/>
      <c r="AV170" s="646"/>
      <c r="AW170" s="84"/>
      <c r="AX170" s="84"/>
      <c r="AY170" s="84"/>
      <c r="AZ170" s="84"/>
      <c r="BA170" s="84"/>
      <c r="BB170" s="630"/>
      <c r="BC170" s="400" t="s">
        <v>220</v>
      </c>
      <c r="BD170" s="84" t="s">
        <v>36</v>
      </c>
    </row>
    <row r="171" spans="1:56" x14ac:dyDescent="0.25">
      <c r="A171" s="102">
        <v>166</v>
      </c>
      <c r="B171" s="524">
        <f>'APH KIC KIA PC'!D170</f>
        <v>0</v>
      </c>
      <c r="C171" s="524" t="str">
        <f>'APH KIC KIA PC'!I170</f>
        <v>Välj…</v>
      </c>
      <c r="D171" s="525" t="str">
        <f>IF('1. Artikeldata Grund'!$E170="","",'1. Artikeldata Grund'!$E170)</f>
        <v/>
      </c>
      <c r="E171" s="526" t="str">
        <f>IF('1. Artikeldata Grund'!D170="","",'1. Artikeldata Grund'!D170)</f>
        <v/>
      </c>
      <c r="F171" s="528" t="str">
        <f>'2. Artikeldata Utökad'!H170</f>
        <v xml:space="preserve">  Välj…</v>
      </c>
      <c r="G171" s="527" t="str" cm="1">
        <f t="array" ref="G171">_xlfn.IFS('2. Artikeldata Utökad'!J170="2  KRAV","KRAV",'2. Artikeldata Utökad'!J170="3  Astma- och Allergiförbundet","Astmaochallergiforbundet",'2. Artikeldata Utökad'!J170="4  Svanen","Svanen",'2. Artikeldata Utökad'!J170="5  GOTS","GOTS",'2. Artikeldata Utökad'!J170="6  Ekologiskt Jordbruk EU Ekologisk","Ekologisktjordbruk",'2. Artikeldata Utökad'!J170="7  ECO CERT Cosmos Organic","Ecocertcosmosorganic",'2. Artikeldata Utökad'!J170="8  Bra miljöval","Bramiljoval",'2. Artikeldata Utökad'!J170="9  Fairtrade","fairtrade",'2. Artikeldata Utökad'!J170="10 Natrue Organic","Natrueorganic",'2. Artikeldata Utökad'!J170="11 UTZ Certified","UTZ",'2. Artikeldata Utökad'!J170="15 Asthma Allergy Nordic","Asthmaallergynordic",'2. Artikeldata Utökad'!J170="16 FSC","FSC",'2. Artikeldata Utökad'!J170="17 Välvald (endast vid OTC)","choosewithheart",'2. Artikeldata Utökad'!J170="18 Rainforest Alliance","Rainforestalliance",'2. Artikeldata Utökad'!J170="19 Vegan Society","Vegansociety",'2. Artikeldata Utökad'!J170="20 Certified Vegan","Certifiedvegan",'2. Artikeldata Utökad'!J170="21 I'm Vegan","Imvegan",'2. Artikeldata Utökad'!J170="22 EU Ecolabel","EUEcolabel",'2. Artikeldata Utökad'!J170="23 Soil Association Cosmos Organic","Soilassociation",'2. Artikeldata Utökad'!J170="  Välj…","",'2. Artikeldata Utökad'!J170="0  Ingen symbol","",'2. Artikeldata Utökad'!J170="24 Cosmetique Bio Cosmos Organic","Cosmetiquebio",'2. Artikeldata Utökad'!J170="25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H171" s="527" t="str" cm="1">
        <f t="array" ref="H171">_xlfn.IFS('2. Artikeldata Utökad'!K170="2  KRAV","KRAV",'2. Artikeldata Utökad'!K170="3  Astma- och Allergiförbundet","Astmaochallergiforbundet",'2. Artikeldata Utökad'!K170="4  Svanen","Svanen",'2. Artikeldata Utökad'!K170="5  GOTS","GOTS",'2. Artikeldata Utökad'!K170="6  Ekologiskt Jordbruk EU Ekologisk","Ekologisktjordbruk",'2. Artikeldata Utökad'!K170="7  ECO CERT Cosmos Organic","Ecocertcosmosorganic",'2. Artikeldata Utökad'!K170="8  Bra miljöval","Bramiljoval",'2. Artikeldata Utökad'!K170="9  Fairtrade","fairtrade",'2. Artikeldata Utökad'!K170="10 Natrue Organic","Natrueorganic",'2. Artikeldata Utökad'!K170="11 UTZ Certified","UTZ",'2. Artikeldata Utökad'!K170="15 Asthma Allergy Nordic","Asthmaallergynordic",'2. Artikeldata Utökad'!K170="16 FSC","FSC",'2. Artikeldata Utökad'!K170="17 Välvald (endast vid OTC)","choosewithheart",'2. Artikeldata Utökad'!K170="18 Rainforest Alliance","Rainforestalliance",'2. Artikeldata Utökad'!K170="19 Vegan Society","Vegansociety",'2. Artikeldata Utökad'!K170="20 Certified Vegan","Certifiedvegan",'2. Artikeldata Utökad'!K170="21 I'm Vegan","Imvegan",'2. Artikeldata Utökad'!K170="22 EU Ecolabel","EUEcolabel",'2. Artikeldata Utökad'!K170="23 Soil Association Cosmos Organic","Soilassociation",'2. Artikeldata Utökad'!K170="  Välj…","",'2. Artikeldata Utökad'!K170="0  Ingen symbol","",'2. Artikeldata Utökad'!K170="24 Cosmetique Bio Cosmos Organic","Cosmetiquebio",'2. Artikeldata Utökad'!K170="25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I171" s="527" t="str" cm="1">
        <f t="array" ref="I171">_xlfn.IFS('2. Artikeldata Utökad'!L170="2  KRAV","KRAV",'2. Artikeldata Utökad'!L170="3  Astma- och Allergiförbundet","Astmaochallergiforbundet",'2. Artikeldata Utökad'!L170="4  Svanen","Svanen",'2. Artikeldata Utökad'!L170="5  GOTS","GOTS",'2. Artikeldata Utökad'!L170="6  Ekologiskt Jordbruk EU Ekologisk","Ekologisktjordbruk",'2. Artikeldata Utökad'!L170="7  ECO CERT Cosmos Organic","Ecocertcosmosorganic",'2. Artikeldata Utökad'!L170="8  Bra miljöval","Bramiljoval",'2. Artikeldata Utökad'!L170="9  Fairtrade","fairtrade",'2. Artikeldata Utökad'!L170="10 Natrue Organic","Natrueorganic",'2. Artikeldata Utökad'!L170="11 UTZ Certified","UTZ",'2. Artikeldata Utökad'!L170="15 Asthma Allergy Nordic","Asthmaallergynordic",'2. Artikeldata Utökad'!L170="16 FSC","FSC",'2. Artikeldata Utökad'!L170="17 Välvald (endast vid OTC)","choosewithheart",'2. Artikeldata Utökad'!L170="18 Rainforest Alliance","Rainforestalliance",'2. Artikeldata Utökad'!L170="19 Vegan Society","Vegansociety",'2. Artikeldata Utökad'!L170="20 Certified Vegan","Certifiedvegan",'2. Artikeldata Utökad'!L170="21 I'm Vegan","Imvegan",'2. Artikeldata Utökad'!L170="22 EU Ecolabel","EUEcolabel",'2. Artikeldata Utökad'!L170="23 Soil Association Cosmos Organic","Soilassociation",'2. Artikeldata Utökad'!L170="  Välj…","",'2. Artikeldata Utökad'!L170="0  Ingen symbol","",'2. Artikeldata Utökad'!L170="24 Cosmetique Bio Cosmos Organic","Cosmetiquebio",'2. Artikeldata Utökad'!L170="25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J171" s="527" t="str" cm="1">
        <f t="array" ref="J171">IFERROR(SUBSTITUTE(_xlfn.ARRAYTOTEXT(_xlfn._xlws.FILTER(G171:I171,G171:I171&lt;&gt;""))," ",""),"")</f>
        <v/>
      </c>
      <c r="K171" s="527" t="str">
        <f>IF('2. Artikeldata Utökad'!M170="Ja","Nordisk","")</f>
        <v/>
      </c>
      <c r="L171" s="527" t="str">
        <f>IF('2. Artikeldata Utökad'!N170="Ja","Miljoforpackad","")</f>
        <v/>
      </c>
      <c r="M171" s="527" t="str">
        <f t="shared" si="13"/>
        <v/>
      </c>
      <c r="N171" s="527" t="str">
        <f t="shared" si="17"/>
        <v/>
      </c>
      <c r="O171" s="527" t="str">
        <f t="shared" si="14"/>
        <v/>
      </c>
      <c r="P171" s="527" t="str">
        <f t="shared" si="15"/>
        <v/>
      </c>
      <c r="Q171" s="527" t="str">
        <f t="shared" si="16"/>
        <v/>
      </c>
      <c r="R171" s="527" t="str" cm="1">
        <f t="array" ref="R171">IFERROR(SUBSTITUTE(_xlfn.ARRAYTOTEXT(_xlfn._xlws.FILTER(K171:Q171,K171:Q171&lt;&gt;""))," ",""),"")</f>
        <v/>
      </c>
      <c r="S171" s="371"/>
      <c r="T171" s="83"/>
      <c r="U171" s="371" t="s">
        <v>35</v>
      </c>
      <c r="V171" s="372"/>
      <c r="W171" s="372"/>
      <c r="X171" s="372"/>
      <c r="Y171" s="372"/>
      <c r="Z171" s="372"/>
      <c r="AA171" s="372"/>
      <c r="AB171" s="372"/>
      <c r="AC171" s="372"/>
      <c r="AD171" s="372"/>
      <c r="AE171" s="372"/>
      <c r="AF171" s="372"/>
      <c r="AG171" s="372"/>
      <c r="AH171" s="371"/>
      <c r="AI171" s="372"/>
      <c r="AJ171" s="372"/>
      <c r="AK171" s="372" t="s">
        <v>36</v>
      </c>
      <c r="AL171" s="372"/>
      <c r="AM171" s="372"/>
      <c r="AN171" s="372"/>
      <c r="AO171" s="372"/>
      <c r="AP171" s="372"/>
      <c r="AQ171" s="641"/>
      <c r="AR171" s="399" t="s">
        <v>220</v>
      </c>
      <c r="AS171" s="84" t="s">
        <v>36</v>
      </c>
      <c r="AT171" s="84" t="s">
        <v>36</v>
      </c>
      <c r="AU171" s="647"/>
      <c r="AV171" s="646"/>
      <c r="AW171" s="84"/>
      <c r="AX171" s="84"/>
      <c r="AY171" s="84"/>
      <c r="AZ171" s="84"/>
      <c r="BA171" s="84"/>
      <c r="BB171" s="630"/>
      <c r="BC171" s="400" t="s">
        <v>220</v>
      </c>
      <c r="BD171" s="84" t="s">
        <v>36</v>
      </c>
    </row>
    <row r="172" spans="1:56" x14ac:dyDescent="0.25">
      <c r="A172" s="102">
        <v>167</v>
      </c>
      <c r="B172" s="524">
        <f>'APH KIC KIA PC'!D171</f>
        <v>0</v>
      </c>
      <c r="C172" s="524" t="str">
        <f>'APH KIC KIA PC'!I171</f>
        <v>Välj…</v>
      </c>
      <c r="D172" s="525" t="str">
        <f>IF('1. Artikeldata Grund'!$E171="","",'1. Artikeldata Grund'!$E171)</f>
        <v/>
      </c>
      <c r="E172" s="526" t="str">
        <f>IF('1. Artikeldata Grund'!D171="","",'1. Artikeldata Grund'!D171)</f>
        <v/>
      </c>
      <c r="F172" s="528" t="str">
        <f>'2. Artikeldata Utökad'!H171</f>
        <v xml:space="preserve">  Välj…</v>
      </c>
      <c r="G172" s="527" t="str" cm="1">
        <f t="array" ref="G172">_xlfn.IFS('2. Artikeldata Utökad'!J171="2  KRAV","KRAV",'2. Artikeldata Utökad'!J171="3  Astma- och Allergiförbundet","Astmaochallergiforbundet",'2. Artikeldata Utökad'!J171="4  Svanen","Svanen",'2. Artikeldata Utökad'!J171="5  GOTS","GOTS",'2. Artikeldata Utökad'!J171="6  Ekologiskt Jordbruk EU Ekologisk","Ekologisktjordbruk",'2. Artikeldata Utökad'!J171="7  ECO CERT Cosmos Organic","Ecocertcosmosorganic",'2. Artikeldata Utökad'!J171="8  Bra miljöval","Bramiljoval",'2. Artikeldata Utökad'!J171="9  Fairtrade","fairtrade",'2. Artikeldata Utökad'!J171="10 Natrue Organic","Natrueorganic",'2. Artikeldata Utökad'!J171="11 UTZ Certified","UTZ",'2. Artikeldata Utökad'!J171="15 Asthma Allergy Nordic","Asthmaallergynordic",'2. Artikeldata Utökad'!J171="16 FSC","FSC",'2. Artikeldata Utökad'!J171="17 Välvald (endast vid OTC)","choosewithheart",'2. Artikeldata Utökad'!J171="18 Rainforest Alliance","Rainforestalliance",'2. Artikeldata Utökad'!J171="19 Vegan Society","Vegansociety",'2. Artikeldata Utökad'!J171="20 Certified Vegan","Certifiedvegan",'2. Artikeldata Utökad'!J171="21 I'm Vegan","Imvegan",'2. Artikeldata Utökad'!J171="22 EU Ecolabel","EUEcolabel",'2. Artikeldata Utökad'!J171="23 Soil Association Cosmos Organic","Soilassociation",'2. Artikeldata Utökad'!J171="  Välj…","",'2. Artikeldata Utökad'!J171="0  Ingen symbol","",'2. Artikeldata Utökad'!J171="24 Cosmetique Bio Cosmos Organic","Cosmetiquebio",'2. Artikeldata Utökad'!J171="25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H172" s="527" t="str" cm="1">
        <f t="array" ref="H172">_xlfn.IFS('2. Artikeldata Utökad'!K171="2  KRAV","KRAV",'2. Artikeldata Utökad'!K171="3  Astma- och Allergiförbundet","Astmaochallergiforbundet",'2. Artikeldata Utökad'!K171="4  Svanen","Svanen",'2. Artikeldata Utökad'!K171="5  GOTS","GOTS",'2. Artikeldata Utökad'!K171="6  Ekologiskt Jordbruk EU Ekologisk","Ekologisktjordbruk",'2. Artikeldata Utökad'!K171="7  ECO CERT Cosmos Organic","Ecocertcosmosorganic",'2. Artikeldata Utökad'!K171="8  Bra miljöval","Bramiljoval",'2. Artikeldata Utökad'!K171="9  Fairtrade","fairtrade",'2. Artikeldata Utökad'!K171="10 Natrue Organic","Natrueorganic",'2. Artikeldata Utökad'!K171="11 UTZ Certified","UTZ",'2. Artikeldata Utökad'!K171="15 Asthma Allergy Nordic","Asthmaallergynordic",'2. Artikeldata Utökad'!K171="16 FSC","FSC",'2. Artikeldata Utökad'!K171="17 Välvald (endast vid OTC)","choosewithheart",'2. Artikeldata Utökad'!K171="18 Rainforest Alliance","Rainforestalliance",'2. Artikeldata Utökad'!K171="19 Vegan Society","Vegansociety",'2. Artikeldata Utökad'!K171="20 Certified Vegan","Certifiedvegan",'2. Artikeldata Utökad'!K171="21 I'm Vegan","Imvegan",'2. Artikeldata Utökad'!K171="22 EU Ecolabel","EUEcolabel",'2. Artikeldata Utökad'!K171="23 Soil Association Cosmos Organic","Soilassociation",'2. Artikeldata Utökad'!K171="  Välj…","",'2. Artikeldata Utökad'!K171="0  Ingen symbol","",'2. Artikeldata Utökad'!K171="24 Cosmetique Bio Cosmos Organic","Cosmetiquebio",'2. Artikeldata Utökad'!K171="25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I172" s="527" t="str" cm="1">
        <f t="array" ref="I172">_xlfn.IFS('2. Artikeldata Utökad'!L171="2  KRAV","KRAV",'2. Artikeldata Utökad'!L171="3  Astma- och Allergiförbundet","Astmaochallergiforbundet",'2. Artikeldata Utökad'!L171="4  Svanen","Svanen",'2. Artikeldata Utökad'!L171="5  GOTS","GOTS",'2. Artikeldata Utökad'!L171="6  Ekologiskt Jordbruk EU Ekologisk","Ekologisktjordbruk",'2. Artikeldata Utökad'!L171="7  ECO CERT Cosmos Organic","Ecocertcosmosorganic",'2. Artikeldata Utökad'!L171="8  Bra miljöval","Bramiljoval",'2. Artikeldata Utökad'!L171="9  Fairtrade","fairtrade",'2. Artikeldata Utökad'!L171="10 Natrue Organic","Natrueorganic",'2. Artikeldata Utökad'!L171="11 UTZ Certified","UTZ",'2. Artikeldata Utökad'!L171="15 Asthma Allergy Nordic","Asthmaallergynordic",'2. Artikeldata Utökad'!L171="16 FSC","FSC",'2. Artikeldata Utökad'!L171="17 Välvald (endast vid OTC)","choosewithheart",'2. Artikeldata Utökad'!L171="18 Rainforest Alliance","Rainforestalliance",'2. Artikeldata Utökad'!L171="19 Vegan Society","Vegansociety",'2. Artikeldata Utökad'!L171="20 Certified Vegan","Certifiedvegan",'2. Artikeldata Utökad'!L171="21 I'm Vegan","Imvegan",'2. Artikeldata Utökad'!L171="22 EU Ecolabel","EUEcolabel",'2. Artikeldata Utökad'!L171="23 Soil Association Cosmos Organic","Soilassociation",'2. Artikeldata Utökad'!L171="  Välj…","",'2. Artikeldata Utökad'!L171="0  Ingen symbol","",'2. Artikeldata Utökad'!L171="24 Cosmetique Bio Cosmos Organic","Cosmetiquebio",'2. Artikeldata Utökad'!L171="25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J172" s="527" t="str" cm="1">
        <f t="array" ref="J172">IFERROR(SUBSTITUTE(_xlfn.ARRAYTOTEXT(_xlfn._xlws.FILTER(G172:I172,G172:I172&lt;&gt;""))," ",""),"")</f>
        <v/>
      </c>
      <c r="K172" s="527" t="str">
        <f>IF('2. Artikeldata Utökad'!M171="Ja","Nordisk","")</f>
        <v/>
      </c>
      <c r="L172" s="527" t="str">
        <f>IF('2. Artikeldata Utökad'!N171="Ja","Miljoforpackad","")</f>
        <v/>
      </c>
      <c r="M172" s="527" t="str">
        <f t="shared" si="13"/>
        <v/>
      </c>
      <c r="N172" s="527" t="str">
        <f t="shared" si="17"/>
        <v/>
      </c>
      <c r="O172" s="527" t="str">
        <f t="shared" si="14"/>
        <v/>
      </c>
      <c r="P172" s="527" t="str">
        <f t="shared" si="15"/>
        <v/>
      </c>
      <c r="Q172" s="527" t="str">
        <f t="shared" si="16"/>
        <v/>
      </c>
      <c r="R172" s="527" t="str" cm="1">
        <f t="array" ref="R172">IFERROR(SUBSTITUTE(_xlfn.ARRAYTOTEXT(_xlfn._xlws.FILTER(K172:Q172,K172:Q172&lt;&gt;""))," ",""),"")</f>
        <v/>
      </c>
      <c r="S172" s="371"/>
      <c r="T172" s="83"/>
      <c r="U172" s="371" t="s">
        <v>35</v>
      </c>
      <c r="V172" s="372"/>
      <c r="W172" s="372"/>
      <c r="X172" s="372"/>
      <c r="Y172" s="372"/>
      <c r="Z172" s="372"/>
      <c r="AA172" s="372"/>
      <c r="AB172" s="372"/>
      <c r="AC172" s="372"/>
      <c r="AD172" s="372"/>
      <c r="AE172" s="372"/>
      <c r="AF172" s="372"/>
      <c r="AG172" s="372"/>
      <c r="AH172" s="371"/>
      <c r="AI172" s="372"/>
      <c r="AJ172" s="372"/>
      <c r="AK172" s="372" t="s">
        <v>36</v>
      </c>
      <c r="AL172" s="372"/>
      <c r="AM172" s="372"/>
      <c r="AN172" s="372"/>
      <c r="AO172" s="372"/>
      <c r="AP172" s="372"/>
      <c r="AQ172" s="641"/>
      <c r="AR172" s="399" t="s">
        <v>220</v>
      </c>
      <c r="AS172" s="84" t="s">
        <v>36</v>
      </c>
      <c r="AT172" s="84" t="s">
        <v>36</v>
      </c>
      <c r="AU172" s="647"/>
      <c r="AV172" s="646"/>
      <c r="AW172" s="84"/>
      <c r="AX172" s="84"/>
      <c r="AY172" s="84"/>
      <c r="AZ172" s="84"/>
      <c r="BA172" s="84"/>
      <c r="BB172" s="630"/>
      <c r="BC172" s="400" t="s">
        <v>220</v>
      </c>
      <c r="BD172" s="84" t="s">
        <v>36</v>
      </c>
    </row>
    <row r="173" spans="1:56" x14ac:dyDescent="0.25">
      <c r="A173" s="102">
        <v>168</v>
      </c>
      <c r="B173" s="524">
        <f>'APH KIC KIA PC'!D172</f>
        <v>0</v>
      </c>
      <c r="C173" s="524" t="str">
        <f>'APH KIC KIA PC'!I172</f>
        <v>Välj…</v>
      </c>
      <c r="D173" s="525" t="str">
        <f>IF('1. Artikeldata Grund'!$E172="","",'1. Artikeldata Grund'!$E172)</f>
        <v/>
      </c>
      <c r="E173" s="526" t="str">
        <f>IF('1. Artikeldata Grund'!D172="","",'1. Artikeldata Grund'!D172)</f>
        <v/>
      </c>
      <c r="F173" s="528" t="str">
        <f>'2. Artikeldata Utökad'!H172</f>
        <v xml:space="preserve">  Välj…</v>
      </c>
      <c r="G173" s="527" t="str" cm="1">
        <f t="array" ref="G173">_xlfn.IFS('2. Artikeldata Utökad'!J172="2  KRAV","KRAV",'2. Artikeldata Utökad'!J172="3  Astma- och Allergiförbundet","Astmaochallergiforbundet",'2. Artikeldata Utökad'!J172="4  Svanen","Svanen",'2. Artikeldata Utökad'!J172="5  GOTS","GOTS",'2. Artikeldata Utökad'!J172="6  Ekologiskt Jordbruk EU Ekologisk","Ekologisktjordbruk",'2. Artikeldata Utökad'!J172="7  ECO CERT Cosmos Organic","Ecocertcosmosorganic",'2. Artikeldata Utökad'!J172="8  Bra miljöval","Bramiljoval",'2. Artikeldata Utökad'!J172="9  Fairtrade","fairtrade",'2. Artikeldata Utökad'!J172="10 Natrue Organic","Natrueorganic",'2. Artikeldata Utökad'!J172="11 UTZ Certified","UTZ",'2. Artikeldata Utökad'!J172="15 Asthma Allergy Nordic","Asthmaallergynordic",'2. Artikeldata Utökad'!J172="16 FSC","FSC",'2. Artikeldata Utökad'!J172="17 Välvald (endast vid OTC)","choosewithheart",'2. Artikeldata Utökad'!J172="18 Rainforest Alliance","Rainforestalliance",'2. Artikeldata Utökad'!J172="19 Vegan Society","Vegansociety",'2. Artikeldata Utökad'!J172="20 Certified Vegan","Certifiedvegan",'2. Artikeldata Utökad'!J172="21 I'm Vegan","Imvegan",'2. Artikeldata Utökad'!J172="22 EU Ecolabel","EUEcolabel",'2. Artikeldata Utökad'!J172="23 Soil Association Cosmos Organic","Soilassociation",'2. Artikeldata Utökad'!J172="  Välj…","",'2. Artikeldata Utökad'!J172="0  Ingen symbol","",'2. Artikeldata Utökad'!J172="24 Cosmetique Bio Cosmos Organic","Cosmetiquebio",'2. Artikeldata Utökad'!J172="25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H173" s="527" t="str" cm="1">
        <f t="array" ref="H173">_xlfn.IFS('2. Artikeldata Utökad'!K172="2  KRAV","KRAV",'2. Artikeldata Utökad'!K172="3  Astma- och Allergiförbundet","Astmaochallergiforbundet",'2. Artikeldata Utökad'!K172="4  Svanen","Svanen",'2. Artikeldata Utökad'!K172="5  GOTS","GOTS",'2. Artikeldata Utökad'!K172="6  Ekologiskt Jordbruk EU Ekologisk","Ekologisktjordbruk",'2. Artikeldata Utökad'!K172="7  ECO CERT Cosmos Organic","Ecocertcosmosorganic",'2. Artikeldata Utökad'!K172="8  Bra miljöval","Bramiljoval",'2. Artikeldata Utökad'!K172="9  Fairtrade","fairtrade",'2. Artikeldata Utökad'!K172="10 Natrue Organic","Natrueorganic",'2. Artikeldata Utökad'!K172="11 UTZ Certified","UTZ",'2. Artikeldata Utökad'!K172="15 Asthma Allergy Nordic","Asthmaallergynordic",'2. Artikeldata Utökad'!K172="16 FSC","FSC",'2. Artikeldata Utökad'!K172="17 Välvald (endast vid OTC)","choosewithheart",'2. Artikeldata Utökad'!K172="18 Rainforest Alliance","Rainforestalliance",'2. Artikeldata Utökad'!K172="19 Vegan Society","Vegansociety",'2. Artikeldata Utökad'!K172="20 Certified Vegan","Certifiedvegan",'2. Artikeldata Utökad'!K172="21 I'm Vegan","Imvegan",'2. Artikeldata Utökad'!K172="22 EU Ecolabel","EUEcolabel",'2. Artikeldata Utökad'!K172="23 Soil Association Cosmos Organic","Soilassociation",'2. Artikeldata Utökad'!K172="  Välj…","",'2. Artikeldata Utökad'!K172="0  Ingen symbol","",'2. Artikeldata Utökad'!K172="24 Cosmetique Bio Cosmos Organic","Cosmetiquebio",'2. Artikeldata Utökad'!K172="25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I173" s="527" t="str" cm="1">
        <f t="array" ref="I173">_xlfn.IFS('2. Artikeldata Utökad'!L172="2  KRAV","KRAV",'2. Artikeldata Utökad'!L172="3  Astma- och Allergiförbundet","Astmaochallergiforbundet",'2. Artikeldata Utökad'!L172="4  Svanen","Svanen",'2. Artikeldata Utökad'!L172="5  GOTS","GOTS",'2. Artikeldata Utökad'!L172="6  Ekologiskt Jordbruk EU Ekologisk","Ekologisktjordbruk",'2. Artikeldata Utökad'!L172="7  ECO CERT Cosmos Organic","Ecocertcosmosorganic",'2. Artikeldata Utökad'!L172="8  Bra miljöval","Bramiljoval",'2. Artikeldata Utökad'!L172="9  Fairtrade","fairtrade",'2. Artikeldata Utökad'!L172="10 Natrue Organic","Natrueorganic",'2. Artikeldata Utökad'!L172="11 UTZ Certified","UTZ",'2. Artikeldata Utökad'!L172="15 Asthma Allergy Nordic","Asthmaallergynordic",'2. Artikeldata Utökad'!L172="16 FSC","FSC",'2. Artikeldata Utökad'!L172="17 Välvald (endast vid OTC)","choosewithheart",'2. Artikeldata Utökad'!L172="18 Rainforest Alliance","Rainforestalliance",'2. Artikeldata Utökad'!L172="19 Vegan Society","Vegansociety",'2. Artikeldata Utökad'!L172="20 Certified Vegan","Certifiedvegan",'2. Artikeldata Utökad'!L172="21 I'm Vegan","Imvegan",'2. Artikeldata Utökad'!L172="22 EU Ecolabel","EUEcolabel",'2. Artikeldata Utökad'!L172="23 Soil Association Cosmos Organic","Soilassociation",'2. Artikeldata Utökad'!L172="  Välj…","",'2. Artikeldata Utökad'!L172="0  Ingen symbol","",'2. Artikeldata Utökad'!L172="24 Cosmetique Bio Cosmos Organic","Cosmetiquebio",'2. Artikeldata Utökad'!L172="25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J173" s="527" t="str" cm="1">
        <f t="array" ref="J173">IFERROR(SUBSTITUTE(_xlfn.ARRAYTOTEXT(_xlfn._xlws.FILTER(G173:I173,G173:I173&lt;&gt;""))," ",""),"")</f>
        <v/>
      </c>
      <c r="K173" s="527" t="str">
        <f>IF('2. Artikeldata Utökad'!M172="Ja","Nordisk","")</f>
        <v/>
      </c>
      <c r="L173" s="527" t="str">
        <f>IF('2. Artikeldata Utökad'!N172="Ja","Miljoforpackad","")</f>
        <v/>
      </c>
      <c r="M173" s="527" t="str">
        <f t="shared" si="13"/>
        <v/>
      </c>
      <c r="N173" s="527" t="str">
        <f t="shared" si="17"/>
        <v/>
      </c>
      <c r="O173" s="527" t="str">
        <f t="shared" si="14"/>
        <v/>
      </c>
      <c r="P173" s="527" t="str">
        <f t="shared" si="15"/>
        <v/>
      </c>
      <c r="Q173" s="527" t="str">
        <f t="shared" si="16"/>
        <v/>
      </c>
      <c r="R173" s="527" t="str" cm="1">
        <f t="array" ref="R173">IFERROR(SUBSTITUTE(_xlfn.ARRAYTOTEXT(_xlfn._xlws.FILTER(K173:Q173,K173:Q173&lt;&gt;""))," ",""),"")</f>
        <v/>
      </c>
      <c r="S173" s="371"/>
      <c r="T173" s="83"/>
      <c r="U173" s="371" t="s">
        <v>35</v>
      </c>
      <c r="V173" s="372"/>
      <c r="W173" s="372"/>
      <c r="X173" s="372"/>
      <c r="Y173" s="372"/>
      <c r="Z173" s="372"/>
      <c r="AA173" s="372"/>
      <c r="AB173" s="372"/>
      <c r="AC173" s="372"/>
      <c r="AD173" s="372"/>
      <c r="AE173" s="372"/>
      <c r="AF173" s="372"/>
      <c r="AG173" s="372"/>
      <c r="AH173" s="371"/>
      <c r="AI173" s="372"/>
      <c r="AJ173" s="372"/>
      <c r="AK173" s="372" t="s">
        <v>36</v>
      </c>
      <c r="AL173" s="372"/>
      <c r="AM173" s="372"/>
      <c r="AN173" s="372"/>
      <c r="AO173" s="372"/>
      <c r="AP173" s="372"/>
      <c r="AQ173" s="641"/>
      <c r="AR173" s="399" t="s">
        <v>220</v>
      </c>
      <c r="AS173" s="84" t="s">
        <v>36</v>
      </c>
      <c r="AT173" s="84" t="s">
        <v>36</v>
      </c>
      <c r="AU173" s="647"/>
      <c r="AV173" s="646"/>
      <c r="AW173" s="84"/>
      <c r="AX173" s="84"/>
      <c r="AY173" s="84"/>
      <c r="AZ173" s="84"/>
      <c r="BA173" s="84"/>
      <c r="BB173" s="630"/>
      <c r="BC173" s="400" t="s">
        <v>220</v>
      </c>
      <c r="BD173" s="84" t="s">
        <v>36</v>
      </c>
    </row>
    <row r="174" spans="1:56" x14ac:dyDescent="0.25">
      <c r="A174" s="102">
        <v>169</v>
      </c>
      <c r="B174" s="524">
        <f>'APH KIC KIA PC'!D173</f>
        <v>0</v>
      </c>
      <c r="C174" s="524" t="str">
        <f>'APH KIC KIA PC'!I173</f>
        <v>Välj…</v>
      </c>
      <c r="D174" s="525" t="str">
        <f>IF('1. Artikeldata Grund'!$E173="","",'1. Artikeldata Grund'!$E173)</f>
        <v/>
      </c>
      <c r="E174" s="526" t="str">
        <f>IF('1. Artikeldata Grund'!D173="","",'1. Artikeldata Grund'!D173)</f>
        <v/>
      </c>
      <c r="F174" s="528" t="str">
        <f>'2. Artikeldata Utökad'!H173</f>
        <v xml:space="preserve">  Välj…</v>
      </c>
      <c r="G174" s="527" t="str" cm="1">
        <f t="array" ref="G174">_xlfn.IFS('2. Artikeldata Utökad'!J173="2  KRAV","KRAV",'2. Artikeldata Utökad'!J173="3  Astma- och Allergiförbundet","Astmaochallergiforbundet",'2. Artikeldata Utökad'!J173="4  Svanen","Svanen",'2. Artikeldata Utökad'!J173="5  GOTS","GOTS",'2. Artikeldata Utökad'!J173="6  Ekologiskt Jordbruk EU Ekologisk","Ekologisktjordbruk",'2. Artikeldata Utökad'!J173="7  ECO CERT Cosmos Organic","Ecocertcosmosorganic",'2. Artikeldata Utökad'!J173="8  Bra miljöval","Bramiljoval",'2. Artikeldata Utökad'!J173="9  Fairtrade","fairtrade",'2. Artikeldata Utökad'!J173="10 Natrue Organic","Natrueorganic",'2. Artikeldata Utökad'!J173="11 UTZ Certified","UTZ",'2. Artikeldata Utökad'!J173="15 Asthma Allergy Nordic","Asthmaallergynordic",'2. Artikeldata Utökad'!J173="16 FSC","FSC",'2. Artikeldata Utökad'!J173="17 Välvald (endast vid OTC)","choosewithheart",'2. Artikeldata Utökad'!J173="18 Rainforest Alliance","Rainforestalliance",'2. Artikeldata Utökad'!J173="19 Vegan Society","Vegansociety",'2. Artikeldata Utökad'!J173="20 Certified Vegan","Certifiedvegan",'2. Artikeldata Utökad'!J173="21 I'm Vegan","Imvegan",'2. Artikeldata Utökad'!J173="22 EU Ecolabel","EUEcolabel",'2. Artikeldata Utökad'!J173="23 Soil Association Cosmos Organic","Soilassociation",'2. Artikeldata Utökad'!J173="  Välj…","",'2. Artikeldata Utökad'!J173="0  Ingen symbol","",'2. Artikeldata Utökad'!J173="24 Cosmetique Bio Cosmos Organic","Cosmetiquebio",'2. Artikeldata Utökad'!J173="25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H174" s="527" t="str" cm="1">
        <f t="array" ref="H174">_xlfn.IFS('2. Artikeldata Utökad'!K173="2  KRAV","KRAV",'2. Artikeldata Utökad'!K173="3  Astma- och Allergiförbundet","Astmaochallergiforbundet",'2. Artikeldata Utökad'!K173="4  Svanen","Svanen",'2. Artikeldata Utökad'!K173="5  GOTS","GOTS",'2. Artikeldata Utökad'!K173="6  Ekologiskt Jordbruk EU Ekologisk","Ekologisktjordbruk",'2. Artikeldata Utökad'!K173="7  ECO CERT Cosmos Organic","Ecocertcosmosorganic",'2. Artikeldata Utökad'!K173="8  Bra miljöval","Bramiljoval",'2. Artikeldata Utökad'!K173="9  Fairtrade","fairtrade",'2. Artikeldata Utökad'!K173="10 Natrue Organic","Natrueorganic",'2. Artikeldata Utökad'!K173="11 UTZ Certified","UTZ",'2. Artikeldata Utökad'!K173="15 Asthma Allergy Nordic","Asthmaallergynordic",'2. Artikeldata Utökad'!K173="16 FSC","FSC",'2. Artikeldata Utökad'!K173="17 Välvald (endast vid OTC)","choosewithheart",'2. Artikeldata Utökad'!K173="18 Rainforest Alliance","Rainforestalliance",'2. Artikeldata Utökad'!K173="19 Vegan Society","Vegansociety",'2. Artikeldata Utökad'!K173="20 Certified Vegan","Certifiedvegan",'2. Artikeldata Utökad'!K173="21 I'm Vegan","Imvegan",'2. Artikeldata Utökad'!K173="22 EU Ecolabel","EUEcolabel",'2. Artikeldata Utökad'!K173="23 Soil Association Cosmos Organic","Soilassociation",'2. Artikeldata Utökad'!K173="  Välj…","",'2. Artikeldata Utökad'!K173="0  Ingen symbol","",'2. Artikeldata Utökad'!K173="24 Cosmetique Bio Cosmos Organic","Cosmetiquebio",'2. Artikeldata Utökad'!K173="25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I174" s="527" t="str" cm="1">
        <f t="array" ref="I174">_xlfn.IFS('2. Artikeldata Utökad'!L173="2  KRAV","KRAV",'2. Artikeldata Utökad'!L173="3  Astma- och Allergiförbundet","Astmaochallergiforbundet",'2. Artikeldata Utökad'!L173="4  Svanen","Svanen",'2. Artikeldata Utökad'!L173="5  GOTS","GOTS",'2. Artikeldata Utökad'!L173="6  Ekologiskt Jordbruk EU Ekologisk","Ekologisktjordbruk",'2. Artikeldata Utökad'!L173="7  ECO CERT Cosmos Organic","Ecocertcosmosorganic",'2. Artikeldata Utökad'!L173="8  Bra miljöval","Bramiljoval",'2. Artikeldata Utökad'!L173="9  Fairtrade","fairtrade",'2. Artikeldata Utökad'!L173="10 Natrue Organic","Natrueorganic",'2. Artikeldata Utökad'!L173="11 UTZ Certified","UTZ",'2. Artikeldata Utökad'!L173="15 Asthma Allergy Nordic","Asthmaallergynordic",'2. Artikeldata Utökad'!L173="16 FSC","FSC",'2. Artikeldata Utökad'!L173="17 Välvald (endast vid OTC)","choosewithheart",'2. Artikeldata Utökad'!L173="18 Rainforest Alliance","Rainforestalliance",'2. Artikeldata Utökad'!L173="19 Vegan Society","Vegansociety",'2. Artikeldata Utökad'!L173="20 Certified Vegan","Certifiedvegan",'2. Artikeldata Utökad'!L173="21 I'm Vegan","Imvegan",'2. Artikeldata Utökad'!L173="22 EU Ecolabel","EUEcolabel",'2. Artikeldata Utökad'!L173="23 Soil Association Cosmos Organic","Soilassociation",'2. Artikeldata Utökad'!L173="  Välj…","",'2. Artikeldata Utökad'!L173="0  Ingen symbol","",'2. Artikeldata Utökad'!L173="24 Cosmetique Bio Cosmos Organic","Cosmetiquebio",'2. Artikeldata Utökad'!L173="25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J174" s="527" t="str" cm="1">
        <f t="array" ref="J174">IFERROR(SUBSTITUTE(_xlfn.ARRAYTOTEXT(_xlfn._xlws.FILTER(G174:I174,G174:I174&lt;&gt;""))," ",""),"")</f>
        <v/>
      </c>
      <c r="K174" s="527" t="str">
        <f>IF('2. Artikeldata Utökad'!M173="Ja","Nordisk","")</f>
        <v/>
      </c>
      <c r="L174" s="527" t="str">
        <f>IF('2. Artikeldata Utökad'!N173="Ja","Miljoforpackad","")</f>
        <v/>
      </c>
      <c r="M174" s="527" t="str">
        <f t="shared" si="13"/>
        <v/>
      </c>
      <c r="N174" s="527" t="str">
        <f t="shared" si="17"/>
        <v/>
      </c>
      <c r="O174" s="527" t="str">
        <f t="shared" si="14"/>
        <v/>
      </c>
      <c r="P174" s="527" t="str">
        <f t="shared" si="15"/>
        <v/>
      </c>
      <c r="Q174" s="527" t="str">
        <f t="shared" si="16"/>
        <v/>
      </c>
      <c r="R174" s="527" t="str" cm="1">
        <f t="array" ref="R174">IFERROR(SUBSTITUTE(_xlfn.ARRAYTOTEXT(_xlfn._xlws.FILTER(K174:Q174,K174:Q174&lt;&gt;""))," ",""),"")</f>
        <v/>
      </c>
      <c r="S174" s="371"/>
      <c r="T174" s="83"/>
      <c r="U174" s="371" t="s">
        <v>35</v>
      </c>
      <c r="V174" s="372"/>
      <c r="W174" s="372"/>
      <c r="X174" s="372"/>
      <c r="Y174" s="372"/>
      <c r="Z174" s="372"/>
      <c r="AA174" s="372"/>
      <c r="AB174" s="372"/>
      <c r="AC174" s="372"/>
      <c r="AD174" s="372"/>
      <c r="AE174" s="372"/>
      <c r="AF174" s="372"/>
      <c r="AG174" s="372"/>
      <c r="AH174" s="371"/>
      <c r="AI174" s="372"/>
      <c r="AJ174" s="372"/>
      <c r="AK174" s="372" t="s">
        <v>36</v>
      </c>
      <c r="AL174" s="372"/>
      <c r="AM174" s="372"/>
      <c r="AN174" s="372"/>
      <c r="AO174" s="372"/>
      <c r="AP174" s="372"/>
      <c r="AQ174" s="641"/>
      <c r="AR174" s="399" t="s">
        <v>220</v>
      </c>
      <c r="AS174" s="84" t="s">
        <v>36</v>
      </c>
      <c r="AT174" s="84" t="s">
        <v>36</v>
      </c>
      <c r="AU174" s="647"/>
      <c r="AV174" s="646"/>
      <c r="AW174" s="84"/>
      <c r="AX174" s="84"/>
      <c r="AY174" s="84"/>
      <c r="AZ174" s="84"/>
      <c r="BA174" s="84"/>
      <c r="BB174" s="630"/>
      <c r="BC174" s="400" t="s">
        <v>220</v>
      </c>
      <c r="BD174" s="84" t="s">
        <v>36</v>
      </c>
    </row>
    <row r="175" spans="1:56" x14ac:dyDescent="0.25">
      <c r="A175" s="102">
        <v>170</v>
      </c>
      <c r="B175" s="524">
        <f>'APH KIC KIA PC'!D174</f>
        <v>0</v>
      </c>
      <c r="C175" s="524" t="str">
        <f>'APH KIC KIA PC'!I174</f>
        <v>Välj…</v>
      </c>
      <c r="D175" s="525" t="str">
        <f>IF('1. Artikeldata Grund'!$E174="","",'1. Artikeldata Grund'!$E174)</f>
        <v/>
      </c>
      <c r="E175" s="526" t="str">
        <f>IF('1. Artikeldata Grund'!D174="","",'1. Artikeldata Grund'!D174)</f>
        <v/>
      </c>
      <c r="F175" s="528" t="str">
        <f>'2. Artikeldata Utökad'!H174</f>
        <v xml:space="preserve">  Välj…</v>
      </c>
      <c r="G175" s="527" t="str" cm="1">
        <f t="array" ref="G175">_xlfn.IFS('2. Artikeldata Utökad'!J174="2  KRAV","KRAV",'2. Artikeldata Utökad'!J174="3  Astma- och Allergiförbundet","Astmaochallergiforbundet",'2. Artikeldata Utökad'!J174="4  Svanen","Svanen",'2. Artikeldata Utökad'!J174="5  GOTS","GOTS",'2. Artikeldata Utökad'!J174="6  Ekologiskt Jordbruk EU Ekologisk","Ekologisktjordbruk",'2. Artikeldata Utökad'!J174="7  ECO CERT Cosmos Organic","Ecocertcosmosorganic",'2. Artikeldata Utökad'!J174="8  Bra miljöval","Bramiljoval",'2. Artikeldata Utökad'!J174="9  Fairtrade","fairtrade",'2. Artikeldata Utökad'!J174="10 Natrue Organic","Natrueorganic",'2. Artikeldata Utökad'!J174="11 UTZ Certified","UTZ",'2. Artikeldata Utökad'!J174="15 Asthma Allergy Nordic","Asthmaallergynordic",'2. Artikeldata Utökad'!J174="16 FSC","FSC",'2. Artikeldata Utökad'!J174="17 Välvald (endast vid OTC)","choosewithheart",'2. Artikeldata Utökad'!J174="18 Rainforest Alliance","Rainforestalliance",'2. Artikeldata Utökad'!J174="19 Vegan Society","Vegansociety",'2. Artikeldata Utökad'!J174="20 Certified Vegan","Certifiedvegan",'2. Artikeldata Utökad'!J174="21 I'm Vegan","Imvegan",'2. Artikeldata Utökad'!J174="22 EU Ecolabel","EUEcolabel",'2. Artikeldata Utökad'!J174="23 Soil Association Cosmos Organic","Soilassociation",'2. Artikeldata Utökad'!J174="  Välj…","",'2. Artikeldata Utökad'!J174="0  Ingen symbol","",'2. Artikeldata Utökad'!J174="24 Cosmetique Bio Cosmos Organic","Cosmetiquebio",'2. Artikeldata Utökad'!J174="25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H175" s="527" t="str" cm="1">
        <f t="array" ref="H175">_xlfn.IFS('2. Artikeldata Utökad'!K174="2  KRAV","KRAV",'2. Artikeldata Utökad'!K174="3  Astma- och Allergiförbundet","Astmaochallergiforbundet",'2. Artikeldata Utökad'!K174="4  Svanen","Svanen",'2. Artikeldata Utökad'!K174="5  GOTS","GOTS",'2. Artikeldata Utökad'!K174="6  Ekologiskt Jordbruk EU Ekologisk","Ekologisktjordbruk",'2. Artikeldata Utökad'!K174="7  ECO CERT Cosmos Organic","Ecocertcosmosorganic",'2. Artikeldata Utökad'!K174="8  Bra miljöval","Bramiljoval",'2. Artikeldata Utökad'!K174="9  Fairtrade","fairtrade",'2. Artikeldata Utökad'!K174="10 Natrue Organic","Natrueorganic",'2. Artikeldata Utökad'!K174="11 UTZ Certified","UTZ",'2. Artikeldata Utökad'!K174="15 Asthma Allergy Nordic","Asthmaallergynordic",'2. Artikeldata Utökad'!K174="16 FSC","FSC",'2. Artikeldata Utökad'!K174="17 Välvald (endast vid OTC)","choosewithheart",'2. Artikeldata Utökad'!K174="18 Rainforest Alliance","Rainforestalliance",'2. Artikeldata Utökad'!K174="19 Vegan Society","Vegansociety",'2. Artikeldata Utökad'!K174="20 Certified Vegan","Certifiedvegan",'2. Artikeldata Utökad'!K174="21 I'm Vegan","Imvegan",'2. Artikeldata Utökad'!K174="22 EU Ecolabel","EUEcolabel",'2. Artikeldata Utökad'!K174="23 Soil Association Cosmos Organic","Soilassociation",'2. Artikeldata Utökad'!K174="  Välj…","",'2. Artikeldata Utökad'!K174="0  Ingen symbol","",'2. Artikeldata Utökad'!K174="24 Cosmetique Bio Cosmos Organic","Cosmetiquebio",'2. Artikeldata Utökad'!K174="25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I175" s="527" t="str" cm="1">
        <f t="array" ref="I175">_xlfn.IFS('2. Artikeldata Utökad'!L174="2  KRAV","KRAV",'2. Artikeldata Utökad'!L174="3  Astma- och Allergiförbundet","Astmaochallergiforbundet",'2. Artikeldata Utökad'!L174="4  Svanen","Svanen",'2. Artikeldata Utökad'!L174="5  GOTS","GOTS",'2. Artikeldata Utökad'!L174="6  Ekologiskt Jordbruk EU Ekologisk","Ekologisktjordbruk",'2. Artikeldata Utökad'!L174="7  ECO CERT Cosmos Organic","Ecocertcosmosorganic",'2. Artikeldata Utökad'!L174="8  Bra miljöval","Bramiljoval",'2. Artikeldata Utökad'!L174="9  Fairtrade","fairtrade",'2. Artikeldata Utökad'!L174="10 Natrue Organic","Natrueorganic",'2. Artikeldata Utökad'!L174="11 UTZ Certified","UTZ",'2. Artikeldata Utökad'!L174="15 Asthma Allergy Nordic","Asthmaallergynordic",'2. Artikeldata Utökad'!L174="16 FSC","FSC",'2. Artikeldata Utökad'!L174="17 Välvald (endast vid OTC)","choosewithheart",'2. Artikeldata Utökad'!L174="18 Rainforest Alliance","Rainforestalliance",'2. Artikeldata Utökad'!L174="19 Vegan Society","Vegansociety",'2. Artikeldata Utökad'!L174="20 Certified Vegan","Certifiedvegan",'2. Artikeldata Utökad'!L174="21 I'm Vegan","Imvegan",'2. Artikeldata Utökad'!L174="22 EU Ecolabel","EUEcolabel",'2. Artikeldata Utökad'!L174="23 Soil Association Cosmos Organic","Soilassociation",'2. Artikeldata Utökad'!L174="  Välj…","",'2. Artikeldata Utökad'!L174="0  Ingen symbol","",'2. Artikeldata Utökad'!L174="24 Cosmetique Bio Cosmos Organic","Cosmetiquebio",'2. Artikeldata Utökad'!L174="25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J175" s="527" t="str" cm="1">
        <f t="array" ref="J175">IFERROR(SUBSTITUTE(_xlfn.ARRAYTOTEXT(_xlfn._xlws.FILTER(G175:I175,G175:I175&lt;&gt;""))," ",""),"")</f>
        <v/>
      </c>
      <c r="K175" s="527" t="str">
        <f>IF('2. Artikeldata Utökad'!M174="Ja","Nordisk","")</f>
        <v/>
      </c>
      <c r="L175" s="527" t="str">
        <f>IF('2. Artikeldata Utökad'!N174="Ja","Miljoforpackad","")</f>
        <v/>
      </c>
      <c r="M175" s="527" t="str">
        <f t="shared" si="13"/>
        <v/>
      </c>
      <c r="N175" s="527" t="str">
        <f t="shared" si="17"/>
        <v/>
      </c>
      <c r="O175" s="527" t="str">
        <f t="shared" si="14"/>
        <v/>
      </c>
      <c r="P175" s="527" t="str">
        <f t="shared" si="15"/>
        <v/>
      </c>
      <c r="Q175" s="527" t="str">
        <f t="shared" si="16"/>
        <v/>
      </c>
      <c r="R175" s="527" t="str" cm="1">
        <f t="array" ref="R175">IFERROR(SUBSTITUTE(_xlfn.ARRAYTOTEXT(_xlfn._xlws.FILTER(K175:Q175,K175:Q175&lt;&gt;""))," ",""),"")</f>
        <v/>
      </c>
      <c r="S175" s="371"/>
      <c r="T175" s="83"/>
      <c r="U175" s="371" t="s">
        <v>35</v>
      </c>
      <c r="V175" s="372"/>
      <c r="W175" s="372"/>
      <c r="X175" s="372"/>
      <c r="Y175" s="372"/>
      <c r="Z175" s="372"/>
      <c r="AA175" s="372"/>
      <c r="AB175" s="372"/>
      <c r="AC175" s="372"/>
      <c r="AD175" s="372"/>
      <c r="AE175" s="372"/>
      <c r="AF175" s="372"/>
      <c r="AG175" s="372"/>
      <c r="AH175" s="371"/>
      <c r="AI175" s="372"/>
      <c r="AJ175" s="372"/>
      <c r="AK175" s="372" t="s">
        <v>36</v>
      </c>
      <c r="AL175" s="372"/>
      <c r="AM175" s="372"/>
      <c r="AN175" s="372"/>
      <c r="AO175" s="372"/>
      <c r="AP175" s="372"/>
      <c r="AQ175" s="641"/>
      <c r="AR175" s="399" t="s">
        <v>220</v>
      </c>
      <c r="AS175" s="84" t="s">
        <v>36</v>
      </c>
      <c r="AT175" s="84" t="s">
        <v>36</v>
      </c>
      <c r="AU175" s="647"/>
      <c r="AV175" s="646"/>
      <c r="AW175" s="84"/>
      <c r="AX175" s="84"/>
      <c r="AY175" s="84"/>
      <c r="AZ175" s="84"/>
      <c r="BA175" s="84"/>
      <c r="BB175" s="630"/>
      <c r="BC175" s="400" t="s">
        <v>220</v>
      </c>
      <c r="BD175" s="84" t="s">
        <v>36</v>
      </c>
    </row>
    <row r="176" spans="1:56" x14ac:dyDescent="0.25">
      <c r="A176" s="102">
        <v>171</v>
      </c>
      <c r="B176" s="524">
        <f>'APH KIC KIA PC'!D175</f>
        <v>0</v>
      </c>
      <c r="C176" s="524" t="str">
        <f>'APH KIC KIA PC'!I175</f>
        <v>Välj…</v>
      </c>
      <c r="D176" s="525" t="str">
        <f>IF('1. Artikeldata Grund'!$E175="","",'1. Artikeldata Grund'!$E175)</f>
        <v/>
      </c>
      <c r="E176" s="526" t="str">
        <f>IF('1. Artikeldata Grund'!D175="","",'1. Artikeldata Grund'!D175)</f>
        <v/>
      </c>
      <c r="F176" s="528" t="str">
        <f>'2. Artikeldata Utökad'!H175</f>
        <v xml:space="preserve">  Välj…</v>
      </c>
      <c r="G176" s="527" t="str" cm="1">
        <f t="array" ref="G176">_xlfn.IFS('2. Artikeldata Utökad'!J175="2  KRAV","KRAV",'2. Artikeldata Utökad'!J175="3  Astma- och Allergiförbundet","Astmaochallergiforbundet",'2. Artikeldata Utökad'!J175="4  Svanen","Svanen",'2. Artikeldata Utökad'!J175="5  GOTS","GOTS",'2. Artikeldata Utökad'!J175="6  Ekologiskt Jordbruk EU Ekologisk","Ekologisktjordbruk",'2. Artikeldata Utökad'!J175="7  ECO CERT Cosmos Organic","Ecocertcosmosorganic",'2. Artikeldata Utökad'!J175="8  Bra miljöval","Bramiljoval",'2. Artikeldata Utökad'!J175="9  Fairtrade","fairtrade",'2. Artikeldata Utökad'!J175="10 Natrue Organic","Natrueorganic",'2. Artikeldata Utökad'!J175="11 UTZ Certified","UTZ",'2. Artikeldata Utökad'!J175="15 Asthma Allergy Nordic","Asthmaallergynordic",'2. Artikeldata Utökad'!J175="16 FSC","FSC",'2. Artikeldata Utökad'!J175="17 Välvald (endast vid OTC)","choosewithheart",'2. Artikeldata Utökad'!J175="18 Rainforest Alliance","Rainforestalliance",'2. Artikeldata Utökad'!J175="19 Vegan Society","Vegansociety",'2. Artikeldata Utökad'!J175="20 Certified Vegan","Certifiedvegan",'2. Artikeldata Utökad'!J175="21 I'm Vegan","Imvegan",'2. Artikeldata Utökad'!J175="22 EU Ecolabel","EUEcolabel",'2. Artikeldata Utökad'!J175="23 Soil Association Cosmos Organic","Soilassociation",'2. Artikeldata Utökad'!J175="  Välj…","",'2. Artikeldata Utökad'!J175="0  Ingen symbol","",'2. Artikeldata Utökad'!J175="24 Cosmetique Bio Cosmos Organic","Cosmetiquebio",'2. Artikeldata Utökad'!J175="25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H176" s="527" t="str" cm="1">
        <f t="array" ref="H176">_xlfn.IFS('2. Artikeldata Utökad'!K175="2  KRAV","KRAV",'2. Artikeldata Utökad'!K175="3  Astma- och Allergiförbundet","Astmaochallergiforbundet",'2. Artikeldata Utökad'!K175="4  Svanen","Svanen",'2. Artikeldata Utökad'!K175="5  GOTS","GOTS",'2. Artikeldata Utökad'!K175="6  Ekologiskt Jordbruk EU Ekologisk","Ekologisktjordbruk",'2. Artikeldata Utökad'!K175="7  ECO CERT Cosmos Organic","Ecocertcosmosorganic",'2. Artikeldata Utökad'!K175="8  Bra miljöval","Bramiljoval",'2. Artikeldata Utökad'!K175="9  Fairtrade","fairtrade",'2. Artikeldata Utökad'!K175="10 Natrue Organic","Natrueorganic",'2. Artikeldata Utökad'!K175="11 UTZ Certified","UTZ",'2. Artikeldata Utökad'!K175="15 Asthma Allergy Nordic","Asthmaallergynordic",'2. Artikeldata Utökad'!K175="16 FSC","FSC",'2. Artikeldata Utökad'!K175="17 Välvald (endast vid OTC)","choosewithheart",'2. Artikeldata Utökad'!K175="18 Rainforest Alliance","Rainforestalliance",'2. Artikeldata Utökad'!K175="19 Vegan Society","Vegansociety",'2. Artikeldata Utökad'!K175="20 Certified Vegan","Certifiedvegan",'2. Artikeldata Utökad'!K175="21 I'm Vegan","Imvegan",'2. Artikeldata Utökad'!K175="22 EU Ecolabel","EUEcolabel",'2. Artikeldata Utökad'!K175="23 Soil Association Cosmos Organic","Soilassociation",'2. Artikeldata Utökad'!K175="  Välj…","",'2. Artikeldata Utökad'!K175="0  Ingen symbol","",'2. Artikeldata Utökad'!K175="24 Cosmetique Bio Cosmos Organic","Cosmetiquebio",'2. Artikeldata Utökad'!K175="25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I176" s="527" t="str" cm="1">
        <f t="array" ref="I176">_xlfn.IFS('2. Artikeldata Utökad'!L175="2  KRAV","KRAV",'2. Artikeldata Utökad'!L175="3  Astma- och Allergiförbundet","Astmaochallergiforbundet",'2. Artikeldata Utökad'!L175="4  Svanen","Svanen",'2. Artikeldata Utökad'!L175="5  GOTS","GOTS",'2. Artikeldata Utökad'!L175="6  Ekologiskt Jordbruk EU Ekologisk","Ekologisktjordbruk",'2. Artikeldata Utökad'!L175="7  ECO CERT Cosmos Organic","Ecocertcosmosorganic",'2. Artikeldata Utökad'!L175="8  Bra miljöval","Bramiljoval",'2. Artikeldata Utökad'!L175="9  Fairtrade","fairtrade",'2. Artikeldata Utökad'!L175="10 Natrue Organic","Natrueorganic",'2. Artikeldata Utökad'!L175="11 UTZ Certified","UTZ",'2. Artikeldata Utökad'!L175="15 Asthma Allergy Nordic","Asthmaallergynordic",'2. Artikeldata Utökad'!L175="16 FSC","FSC",'2. Artikeldata Utökad'!L175="17 Välvald (endast vid OTC)","choosewithheart",'2. Artikeldata Utökad'!L175="18 Rainforest Alliance","Rainforestalliance",'2. Artikeldata Utökad'!L175="19 Vegan Society","Vegansociety",'2. Artikeldata Utökad'!L175="20 Certified Vegan","Certifiedvegan",'2. Artikeldata Utökad'!L175="21 I'm Vegan","Imvegan",'2. Artikeldata Utökad'!L175="22 EU Ecolabel","EUEcolabel",'2. Artikeldata Utökad'!L175="23 Soil Association Cosmos Organic","Soilassociation",'2. Artikeldata Utökad'!L175="  Välj…","",'2. Artikeldata Utökad'!L175="0  Ingen symbol","",'2. Artikeldata Utökad'!L175="24 Cosmetique Bio Cosmos Organic","Cosmetiquebio",'2. Artikeldata Utökad'!L175="25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J176" s="527" t="str" cm="1">
        <f t="array" ref="J176">IFERROR(SUBSTITUTE(_xlfn.ARRAYTOTEXT(_xlfn._xlws.FILTER(G176:I176,G176:I176&lt;&gt;""))," ",""),"")</f>
        <v/>
      </c>
      <c r="K176" s="527" t="str">
        <f>IF('2. Artikeldata Utökad'!M175="Ja","Nordisk","")</f>
        <v/>
      </c>
      <c r="L176" s="527" t="str">
        <f>IF('2. Artikeldata Utökad'!N175="Ja","Miljoforpackad","")</f>
        <v/>
      </c>
      <c r="M176" s="527" t="str">
        <f t="shared" si="13"/>
        <v/>
      </c>
      <c r="N176" s="527" t="str">
        <f t="shared" si="17"/>
        <v/>
      </c>
      <c r="O176" s="527" t="str">
        <f t="shared" si="14"/>
        <v/>
      </c>
      <c r="P176" s="527" t="str">
        <f t="shared" si="15"/>
        <v/>
      </c>
      <c r="Q176" s="527" t="str">
        <f t="shared" si="16"/>
        <v/>
      </c>
      <c r="R176" s="527" t="str" cm="1">
        <f t="array" ref="R176">IFERROR(SUBSTITUTE(_xlfn.ARRAYTOTEXT(_xlfn._xlws.FILTER(K176:Q176,K176:Q176&lt;&gt;""))," ",""),"")</f>
        <v/>
      </c>
      <c r="S176" s="371"/>
      <c r="T176" s="83"/>
      <c r="U176" s="371" t="s">
        <v>35</v>
      </c>
      <c r="V176" s="372"/>
      <c r="W176" s="372"/>
      <c r="X176" s="372"/>
      <c r="Y176" s="372"/>
      <c r="Z176" s="372"/>
      <c r="AA176" s="372"/>
      <c r="AB176" s="372"/>
      <c r="AC176" s="372"/>
      <c r="AD176" s="372"/>
      <c r="AE176" s="372"/>
      <c r="AF176" s="372"/>
      <c r="AG176" s="372"/>
      <c r="AH176" s="371"/>
      <c r="AI176" s="372"/>
      <c r="AJ176" s="372"/>
      <c r="AK176" s="372" t="s">
        <v>36</v>
      </c>
      <c r="AL176" s="372"/>
      <c r="AM176" s="372"/>
      <c r="AN176" s="372"/>
      <c r="AO176" s="372"/>
      <c r="AP176" s="372"/>
      <c r="AQ176" s="641"/>
      <c r="AR176" s="399" t="s">
        <v>220</v>
      </c>
      <c r="AS176" s="84" t="s">
        <v>36</v>
      </c>
      <c r="AT176" s="84" t="s">
        <v>36</v>
      </c>
      <c r="AU176" s="647"/>
      <c r="AV176" s="646"/>
      <c r="AW176" s="84"/>
      <c r="AX176" s="84"/>
      <c r="AY176" s="84"/>
      <c r="AZ176" s="84"/>
      <c r="BA176" s="84"/>
      <c r="BB176" s="630"/>
      <c r="BC176" s="400" t="s">
        <v>220</v>
      </c>
      <c r="BD176" s="84" t="s">
        <v>36</v>
      </c>
    </row>
    <row r="177" spans="1:56" x14ac:dyDescent="0.25">
      <c r="A177" s="102">
        <v>172</v>
      </c>
      <c r="B177" s="524">
        <f>'APH KIC KIA PC'!D176</f>
        <v>0</v>
      </c>
      <c r="C177" s="524" t="str">
        <f>'APH KIC KIA PC'!I176</f>
        <v>Välj…</v>
      </c>
      <c r="D177" s="525" t="str">
        <f>IF('1. Artikeldata Grund'!$E176="","",'1. Artikeldata Grund'!$E176)</f>
        <v/>
      </c>
      <c r="E177" s="526" t="str">
        <f>IF('1. Artikeldata Grund'!D176="","",'1. Artikeldata Grund'!D176)</f>
        <v/>
      </c>
      <c r="F177" s="528" t="str">
        <f>'2. Artikeldata Utökad'!H176</f>
        <v xml:space="preserve">  Välj…</v>
      </c>
      <c r="G177" s="527" t="str" cm="1">
        <f t="array" ref="G177">_xlfn.IFS('2. Artikeldata Utökad'!J176="2  KRAV","KRAV",'2. Artikeldata Utökad'!J176="3  Astma- och Allergiförbundet","Astmaochallergiforbundet",'2. Artikeldata Utökad'!J176="4  Svanen","Svanen",'2. Artikeldata Utökad'!J176="5  GOTS","GOTS",'2. Artikeldata Utökad'!J176="6  Ekologiskt Jordbruk EU Ekologisk","Ekologisktjordbruk",'2. Artikeldata Utökad'!J176="7  ECO CERT Cosmos Organic","Ecocertcosmosorganic",'2. Artikeldata Utökad'!J176="8  Bra miljöval","Bramiljoval",'2. Artikeldata Utökad'!J176="9  Fairtrade","fairtrade",'2. Artikeldata Utökad'!J176="10 Natrue Organic","Natrueorganic",'2. Artikeldata Utökad'!J176="11 UTZ Certified","UTZ",'2. Artikeldata Utökad'!J176="15 Asthma Allergy Nordic","Asthmaallergynordic",'2. Artikeldata Utökad'!J176="16 FSC","FSC",'2. Artikeldata Utökad'!J176="17 Välvald (endast vid OTC)","choosewithheart",'2. Artikeldata Utökad'!J176="18 Rainforest Alliance","Rainforestalliance",'2. Artikeldata Utökad'!J176="19 Vegan Society","Vegansociety",'2. Artikeldata Utökad'!J176="20 Certified Vegan","Certifiedvegan",'2. Artikeldata Utökad'!J176="21 I'm Vegan","Imvegan",'2. Artikeldata Utökad'!J176="22 EU Ecolabel","EUEcolabel",'2. Artikeldata Utökad'!J176="23 Soil Association Cosmos Organic","Soilassociation",'2. Artikeldata Utökad'!J176="  Välj…","",'2. Artikeldata Utökad'!J176="0  Ingen symbol","",'2. Artikeldata Utökad'!J176="24 Cosmetique Bio Cosmos Organic","Cosmetiquebio",'2. Artikeldata Utökad'!J176="25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H177" s="527" t="str" cm="1">
        <f t="array" ref="H177">_xlfn.IFS('2. Artikeldata Utökad'!K176="2  KRAV","KRAV",'2. Artikeldata Utökad'!K176="3  Astma- och Allergiförbundet","Astmaochallergiforbundet",'2. Artikeldata Utökad'!K176="4  Svanen","Svanen",'2. Artikeldata Utökad'!K176="5  GOTS","GOTS",'2. Artikeldata Utökad'!K176="6  Ekologiskt Jordbruk EU Ekologisk","Ekologisktjordbruk",'2. Artikeldata Utökad'!K176="7  ECO CERT Cosmos Organic","Ecocertcosmosorganic",'2. Artikeldata Utökad'!K176="8  Bra miljöval","Bramiljoval",'2. Artikeldata Utökad'!K176="9  Fairtrade","fairtrade",'2. Artikeldata Utökad'!K176="10 Natrue Organic","Natrueorganic",'2. Artikeldata Utökad'!K176="11 UTZ Certified","UTZ",'2. Artikeldata Utökad'!K176="15 Asthma Allergy Nordic","Asthmaallergynordic",'2. Artikeldata Utökad'!K176="16 FSC","FSC",'2. Artikeldata Utökad'!K176="17 Välvald (endast vid OTC)","choosewithheart",'2. Artikeldata Utökad'!K176="18 Rainforest Alliance","Rainforestalliance",'2. Artikeldata Utökad'!K176="19 Vegan Society","Vegansociety",'2. Artikeldata Utökad'!K176="20 Certified Vegan","Certifiedvegan",'2. Artikeldata Utökad'!K176="21 I'm Vegan","Imvegan",'2. Artikeldata Utökad'!K176="22 EU Ecolabel","EUEcolabel",'2. Artikeldata Utökad'!K176="23 Soil Association Cosmos Organic","Soilassociation",'2. Artikeldata Utökad'!K176="  Välj…","",'2. Artikeldata Utökad'!K176="0  Ingen symbol","",'2. Artikeldata Utökad'!K176="24 Cosmetique Bio Cosmos Organic","Cosmetiquebio",'2. Artikeldata Utökad'!K176="25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I177" s="527" t="str" cm="1">
        <f t="array" ref="I177">_xlfn.IFS('2. Artikeldata Utökad'!L176="2  KRAV","KRAV",'2. Artikeldata Utökad'!L176="3  Astma- och Allergiförbundet","Astmaochallergiforbundet",'2. Artikeldata Utökad'!L176="4  Svanen","Svanen",'2. Artikeldata Utökad'!L176="5  GOTS","GOTS",'2. Artikeldata Utökad'!L176="6  Ekologiskt Jordbruk EU Ekologisk","Ekologisktjordbruk",'2. Artikeldata Utökad'!L176="7  ECO CERT Cosmos Organic","Ecocertcosmosorganic",'2. Artikeldata Utökad'!L176="8  Bra miljöval","Bramiljoval",'2. Artikeldata Utökad'!L176="9  Fairtrade","fairtrade",'2. Artikeldata Utökad'!L176="10 Natrue Organic","Natrueorganic",'2. Artikeldata Utökad'!L176="11 UTZ Certified","UTZ",'2. Artikeldata Utökad'!L176="15 Asthma Allergy Nordic","Asthmaallergynordic",'2. Artikeldata Utökad'!L176="16 FSC","FSC",'2. Artikeldata Utökad'!L176="17 Välvald (endast vid OTC)","choosewithheart",'2. Artikeldata Utökad'!L176="18 Rainforest Alliance","Rainforestalliance",'2. Artikeldata Utökad'!L176="19 Vegan Society","Vegansociety",'2. Artikeldata Utökad'!L176="20 Certified Vegan","Certifiedvegan",'2. Artikeldata Utökad'!L176="21 I'm Vegan","Imvegan",'2. Artikeldata Utökad'!L176="22 EU Ecolabel","EUEcolabel",'2. Artikeldata Utökad'!L176="23 Soil Association Cosmos Organic","Soilassociation",'2. Artikeldata Utökad'!L176="  Välj…","",'2. Artikeldata Utökad'!L176="0  Ingen symbol","",'2. Artikeldata Utökad'!L176="24 Cosmetique Bio Cosmos Organic","Cosmetiquebio",'2. Artikeldata Utökad'!L176="25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J177" s="527" t="str" cm="1">
        <f t="array" ref="J177">IFERROR(SUBSTITUTE(_xlfn.ARRAYTOTEXT(_xlfn._xlws.FILTER(G177:I177,G177:I177&lt;&gt;""))," ",""),"")</f>
        <v/>
      </c>
      <c r="K177" s="527" t="str">
        <f>IF('2. Artikeldata Utökad'!M176="Ja","Nordisk","")</f>
        <v/>
      </c>
      <c r="L177" s="527" t="str">
        <f>IF('2. Artikeldata Utökad'!N176="Ja","Miljoforpackad","")</f>
        <v/>
      </c>
      <c r="M177" s="527" t="str">
        <f t="shared" si="13"/>
        <v/>
      </c>
      <c r="N177" s="527" t="str">
        <f t="shared" si="17"/>
        <v/>
      </c>
      <c r="O177" s="527" t="str">
        <f t="shared" si="14"/>
        <v/>
      </c>
      <c r="P177" s="527" t="str">
        <f t="shared" si="15"/>
        <v/>
      </c>
      <c r="Q177" s="527" t="str">
        <f t="shared" si="16"/>
        <v/>
      </c>
      <c r="R177" s="527" t="str" cm="1">
        <f t="array" ref="R177">IFERROR(SUBSTITUTE(_xlfn.ARRAYTOTEXT(_xlfn._xlws.FILTER(K177:Q177,K177:Q177&lt;&gt;""))," ",""),"")</f>
        <v/>
      </c>
      <c r="S177" s="371"/>
      <c r="T177" s="83"/>
      <c r="U177" s="371" t="s">
        <v>35</v>
      </c>
      <c r="V177" s="372"/>
      <c r="W177" s="372"/>
      <c r="X177" s="372"/>
      <c r="Y177" s="372"/>
      <c r="Z177" s="372"/>
      <c r="AA177" s="372"/>
      <c r="AB177" s="372"/>
      <c r="AC177" s="372"/>
      <c r="AD177" s="372"/>
      <c r="AE177" s="372"/>
      <c r="AF177" s="372"/>
      <c r="AG177" s="372"/>
      <c r="AH177" s="371"/>
      <c r="AI177" s="372"/>
      <c r="AJ177" s="372"/>
      <c r="AK177" s="372" t="s">
        <v>36</v>
      </c>
      <c r="AL177" s="372"/>
      <c r="AM177" s="372"/>
      <c r="AN177" s="372"/>
      <c r="AO177" s="372"/>
      <c r="AP177" s="372"/>
      <c r="AQ177" s="641"/>
      <c r="AR177" s="399" t="s">
        <v>220</v>
      </c>
      <c r="AS177" s="84" t="s">
        <v>36</v>
      </c>
      <c r="AT177" s="84" t="s">
        <v>36</v>
      </c>
      <c r="AU177" s="647"/>
      <c r="AV177" s="646"/>
      <c r="AW177" s="84"/>
      <c r="AX177" s="84"/>
      <c r="AY177" s="84"/>
      <c r="AZ177" s="84"/>
      <c r="BA177" s="84"/>
      <c r="BB177" s="630"/>
      <c r="BC177" s="400" t="s">
        <v>220</v>
      </c>
      <c r="BD177" s="84" t="s">
        <v>36</v>
      </c>
    </row>
    <row r="178" spans="1:56" x14ac:dyDescent="0.25">
      <c r="A178" s="102">
        <v>173</v>
      </c>
      <c r="B178" s="524">
        <f>'APH KIC KIA PC'!D177</f>
        <v>0</v>
      </c>
      <c r="C178" s="524" t="str">
        <f>'APH KIC KIA PC'!I177</f>
        <v>Välj…</v>
      </c>
      <c r="D178" s="525" t="str">
        <f>IF('1. Artikeldata Grund'!$E177="","",'1. Artikeldata Grund'!$E177)</f>
        <v/>
      </c>
      <c r="E178" s="526" t="str">
        <f>IF('1. Artikeldata Grund'!D177="","",'1. Artikeldata Grund'!D177)</f>
        <v/>
      </c>
      <c r="F178" s="528" t="str">
        <f>'2. Artikeldata Utökad'!H177</f>
        <v xml:space="preserve">  Välj…</v>
      </c>
      <c r="G178" s="527" t="str" cm="1">
        <f t="array" ref="G178">_xlfn.IFS('2. Artikeldata Utökad'!J177="2  KRAV","KRAV",'2. Artikeldata Utökad'!J177="3  Astma- och Allergiförbundet","Astmaochallergiforbundet",'2. Artikeldata Utökad'!J177="4  Svanen","Svanen",'2. Artikeldata Utökad'!J177="5  GOTS","GOTS",'2. Artikeldata Utökad'!J177="6  Ekologiskt Jordbruk EU Ekologisk","Ekologisktjordbruk",'2. Artikeldata Utökad'!J177="7  ECO CERT Cosmos Organic","Ecocertcosmosorganic",'2. Artikeldata Utökad'!J177="8  Bra miljöval","Bramiljoval",'2. Artikeldata Utökad'!J177="9  Fairtrade","fairtrade",'2. Artikeldata Utökad'!J177="10 Natrue Organic","Natrueorganic",'2. Artikeldata Utökad'!J177="11 UTZ Certified","UTZ",'2. Artikeldata Utökad'!J177="15 Asthma Allergy Nordic","Asthmaallergynordic",'2. Artikeldata Utökad'!J177="16 FSC","FSC",'2. Artikeldata Utökad'!J177="17 Välvald (endast vid OTC)","choosewithheart",'2. Artikeldata Utökad'!J177="18 Rainforest Alliance","Rainforestalliance",'2. Artikeldata Utökad'!J177="19 Vegan Society","Vegansociety",'2. Artikeldata Utökad'!J177="20 Certified Vegan","Certifiedvegan",'2. Artikeldata Utökad'!J177="21 I'm Vegan","Imvegan",'2. Artikeldata Utökad'!J177="22 EU Ecolabel","EUEcolabel",'2. Artikeldata Utökad'!J177="23 Soil Association Cosmos Organic","Soilassociation",'2. Artikeldata Utökad'!J177="  Välj…","",'2. Artikeldata Utökad'!J177="0  Ingen symbol","",'2. Artikeldata Utökad'!J177="24 Cosmetique Bio Cosmos Organic","Cosmetiquebio",'2. Artikeldata Utökad'!J177="25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H178" s="527" t="str" cm="1">
        <f t="array" ref="H178">_xlfn.IFS('2. Artikeldata Utökad'!K177="2  KRAV","KRAV",'2. Artikeldata Utökad'!K177="3  Astma- och Allergiförbundet","Astmaochallergiforbundet",'2. Artikeldata Utökad'!K177="4  Svanen","Svanen",'2. Artikeldata Utökad'!K177="5  GOTS","GOTS",'2. Artikeldata Utökad'!K177="6  Ekologiskt Jordbruk EU Ekologisk","Ekologisktjordbruk",'2. Artikeldata Utökad'!K177="7  ECO CERT Cosmos Organic","Ecocertcosmosorganic",'2. Artikeldata Utökad'!K177="8  Bra miljöval","Bramiljoval",'2. Artikeldata Utökad'!K177="9  Fairtrade","fairtrade",'2. Artikeldata Utökad'!K177="10 Natrue Organic","Natrueorganic",'2. Artikeldata Utökad'!K177="11 UTZ Certified","UTZ",'2. Artikeldata Utökad'!K177="15 Asthma Allergy Nordic","Asthmaallergynordic",'2. Artikeldata Utökad'!K177="16 FSC","FSC",'2. Artikeldata Utökad'!K177="17 Välvald (endast vid OTC)","choosewithheart",'2. Artikeldata Utökad'!K177="18 Rainforest Alliance","Rainforestalliance",'2. Artikeldata Utökad'!K177="19 Vegan Society","Vegansociety",'2. Artikeldata Utökad'!K177="20 Certified Vegan","Certifiedvegan",'2. Artikeldata Utökad'!K177="21 I'm Vegan","Imvegan",'2. Artikeldata Utökad'!K177="22 EU Ecolabel","EUEcolabel",'2. Artikeldata Utökad'!K177="23 Soil Association Cosmos Organic","Soilassociation",'2. Artikeldata Utökad'!K177="  Välj…","",'2. Artikeldata Utökad'!K177="0  Ingen symbol","",'2. Artikeldata Utökad'!K177="24 Cosmetique Bio Cosmos Organic","Cosmetiquebio",'2. Artikeldata Utökad'!K177="25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I178" s="527" t="str" cm="1">
        <f t="array" ref="I178">_xlfn.IFS('2. Artikeldata Utökad'!L177="2  KRAV","KRAV",'2. Artikeldata Utökad'!L177="3  Astma- och Allergiförbundet","Astmaochallergiforbundet",'2. Artikeldata Utökad'!L177="4  Svanen","Svanen",'2. Artikeldata Utökad'!L177="5  GOTS","GOTS",'2. Artikeldata Utökad'!L177="6  Ekologiskt Jordbruk EU Ekologisk","Ekologisktjordbruk",'2. Artikeldata Utökad'!L177="7  ECO CERT Cosmos Organic","Ecocertcosmosorganic",'2. Artikeldata Utökad'!L177="8  Bra miljöval","Bramiljoval",'2. Artikeldata Utökad'!L177="9  Fairtrade","fairtrade",'2. Artikeldata Utökad'!L177="10 Natrue Organic","Natrueorganic",'2. Artikeldata Utökad'!L177="11 UTZ Certified","UTZ",'2. Artikeldata Utökad'!L177="15 Asthma Allergy Nordic","Asthmaallergynordic",'2. Artikeldata Utökad'!L177="16 FSC","FSC",'2. Artikeldata Utökad'!L177="17 Välvald (endast vid OTC)","choosewithheart",'2. Artikeldata Utökad'!L177="18 Rainforest Alliance","Rainforestalliance",'2. Artikeldata Utökad'!L177="19 Vegan Society","Vegansociety",'2. Artikeldata Utökad'!L177="20 Certified Vegan","Certifiedvegan",'2. Artikeldata Utökad'!L177="21 I'm Vegan","Imvegan",'2. Artikeldata Utökad'!L177="22 EU Ecolabel","EUEcolabel",'2. Artikeldata Utökad'!L177="23 Soil Association Cosmos Organic","Soilassociation",'2. Artikeldata Utökad'!L177="  Välj…","",'2. Artikeldata Utökad'!L177="0  Ingen symbol","",'2. Artikeldata Utökad'!L177="24 Cosmetique Bio Cosmos Organic","Cosmetiquebio",'2. Artikeldata Utökad'!L177="25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J178" s="527" t="str" cm="1">
        <f t="array" ref="J178">IFERROR(SUBSTITUTE(_xlfn.ARRAYTOTEXT(_xlfn._xlws.FILTER(G178:I178,G178:I178&lt;&gt;""))," ",""),"")</f>
        <v/>
      </c>
      <c r="K178" s="527" t="str">
        <f>IF('2. Artikeldata Utökad'!M177="Ja","Nordisk","")</f>
        <v/>
      </c>
      <c r="L178" s="527" t="str">
        <f>IF('2. Artikeldata Utökad'!N177="Ja","Miljoforpackad","")</f>
        <v/>
      </c>
      <c r="M178" s="527" t="str">
        <f t="shared" si="13"/>
        <v/>
      </c>
      <c r="N178" s="527" t="str">
        <f t="shared" si="17"/>
        <v/>
      </c>
      <c r="O178" s="527" t="str">
        <f t="shared" si="14"/>
        <v/>
      </c>
      <c r="P178" s="527" t="str">
        <f t="shared" si="15"/>
        <v/>
      </c>
      <c r="Q178" s="527" t="str">
        <f t="shared" si="16"/>
        <v/>
      </c>
      <c r="R178" s="527" t="str" cm="1">
        <f t="array" ref="R178">IFERROR(SUBSTITUTE(_xlfn.ARRAYTOTEXT(_xlfn._xlws.FILTER(K178:Q178,K178:Q178&lt;&gt;""))," ",""),"")</f>
        <v/>
      </c>
      <c r="S178" s="371"/>
      <c r="T178" s="83"/>
      <c r="U178" s="371" t="s">
        <v>35</v>
      </c>
      <c r="V178" s="372"/>
      <c r="W178" s="372"/>
      <c r="X178" s="372"/>
      <c r="Y178" s="372"/>
      <c r="Z178" s="372"/>
      <c r="AA178" s="372"/>
      <c r="AB178" s="372"/>
      <c r="AC178" s="372"/>
      <c r="AD178" s="372"/>
      <c r="AE178" s="372"/>
      <c r="AF178" s="372"/>
      <c r="AG178" s="372"/>
      <c r="AH178" s="371"/>
      <c r="AI178" s="372"/>
      <c r="AJ178" s="372"/>
      <c r="AK178" s="372" t="s">
        <v>36</v>
      </c>
      <c r="AL178" s="372"/>
      <c r="AM178" s="372"/>
      <c r="AN178" s="372"/>
      <c r="AO178" s="372"/>
      <c r="AP178" s="372"/>
      <c r="AQ178" s="641"/>
      <c r="AR178" s="399" t="s">
        <v>220</v>
      </c>
      <c r="AS178" s="84" t="s">
        <v>36</v>
      </c>
      <c r="AT178" s="84" t="s">
        <v>36</v>
      </c>
      <c r="AU178" s="647"/>
      <c r="AV178" s="646"/>
      <c r="AW178" s="84"/>
      <c r="AX178" s="84"/>
      <c r="AY178" s="84"/>
      <c r="AZ178" s="84"/>
      <c r="BA178" s="84"/>
      <c r="BB178" s="630"/>
      <c r="BC178" s="400" t="s">
        <v>220</v>
      </c>
      <c r="BD178" s="84" t="s">
        <v>36</v>
      </c>
    </row>
    <row r="179" spans="1:56" x14ac:dyDescent="0.25">
      <c r="A179" s="102">
        <v>174</v>
      </c>
      <c r="B179" s="524">
        <f>'APH KIC KIA PC'!D178</f>
        <v>0</v>
      </c>
      <c r="C179" s="524" t="str">
        <f>'APH KIC KIA PC'!I178</f>
        <v>Välj…</v>
      </c>
      <c r="D179" s="525" t="str">
        <f>IF('1. Artikeldata Grund'!$E178="","",'1. Artikeldata Grund'!$E178)</f>
        <v/>
      </c>
      <c r="E179" s="526" t="str">
        <f>IF('1. Artikeldata Grund'!D178="","",'1. Artikeldata Grund'!D178)</f>
        <v/>
      </c>
      <c r="F179" s="528" t="str">
        <f>'2. Artikeldata Utökad'!H178</f>
        <v xml:space="preserve">  Välj…</v>
      </c>
      <c r="G179" s="527" t="str" cm="1">
        <f t="array" ref="G179">_xlfn.IFS('2. Artikeldata Utökad'!J178="2  KRAV","KRAV",'2. Artikeldata Utökad'!J178="3  Astma- och Allergiförbundet","Astmaochallergiforbundet",'2. Artikeldata Utökad'!J178="4  Svanen","Svanen",'2. Artikeldata Utökad'!J178="5  GOTS","GOTS",'2. Artikeldata Utökad'!J178="6  Ekologiskt Jordbruk EU Ekologisk","Ekologisktjordbruk",'2. Artikeldata Utökad'!J178="7  ECO CERT Cosmos Organic","Ecocertcosmosorganic",'2. Artikeldata Utökad'!J178="8  Bra miljöval","Bramiljoval",'2. Artikeldata Utökad'!J178="9  Fairtrade","fairtrade",'2. Artikeldata Utökad'!J178="10 Natrue Organic","Natrueorganic",'2. Artikeldata Utökad'!J178="11 UTZ Certified","UTZ",'2. Artikeldata Utökad'!J178="15 Asthma Allergy Nordic","Asthmaallergynordic",'2. Artikeldata Utökad'!J178="16 FSC","FSC",'2. Artikeldata Utökad'!J178="17 Välvald (endast vid OTC)","choosewithheart",'2. Artikeldata Utökad'!J178="18 Rainforest Alliance","Rainforestalliance",'2. Artikeldata Utökad'!J178="19 Vegan Society","Vegansociety",'2. Artikeldata Utökad'!J178="20 Certified Vegan","Certifiedvegan",'2. Artikeldata Utökad'!J178="21 I'm Vegan","Imvegan",'2. Artikeldata Utökad'!J178="22 EU Ecolabel","EUEcolabel",'2. Artikeldata Utökad'!J178="23 Soil Association Cosmos Organic","Soilassociation",'2. Artikeldata Utökad'!J178="  Välj…","",'2. Artikeldata Utökad'!J178="0  Ingen symbol","",'2. Artikeldata Utökad'!J178="24 Cosmetique Bio Cosmos Organic","Cosmetiquebio",'2. Artikeldata Utökad'!J178="25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H179" s="527" t="str" cm="1">
        <f t="array" ref="H179">_xlfn.IFS('2. Artikeldata Utökad'!K178="2  KRAV","KRAV",'2. Artikeldata Utökad'!K178="3  Astma- och Allergiförbundet","Astmaochallergiforbundet",'2. Artikeldata Utökad'!K178="4  Svanen","Svanen",'2. Artikeldata Utökad'!K178="5  GOTS","GOTS",'2. Artikeldata Utökad'!K178="6  Ekologiskt Jordbruk EU Ekologisk","Ekologisktjordbruk",'2. Artikeldata Utökad'!K178="7  ECO CERT Cosmos Organic","Ecocertcosmosorganic",'2. Artikeldata Utökad'!K178="8  Bra miljöval","Bramiljoval",'2. Artikeldata Utökad'!K178="9  Fairtrade","fairtrade",'2. Artikeldata Utökad'!K178="10 Natrue Organic","Natrueorganic",'2. Artikeldata Utökad'!K178="11 UTZ Certified","UTZ",'2. Artikeldata Utökad'!K178="15 Asthma Allergy Nordic","Asthmaallergynordic",'2. Artikeldata Utökad'!K178="16 FSC","FSC",'2. Artikeldata Utökad'!K178="17 Välvald (endast vid OTC)","choosewithheart",'2. Artikeldata Utökad'!K178="18 Rainforest Alliance","Rainforestalliance",'2. Artikeldata Utökad'!K178="19 Vegan Society","Vegansociety",'2. Artikeldata Utökad'!K178="20 Certified Vegan","Certifiedvegan",'2. Artikeldata Utökad'!K178="21 I'm Vegan","Imvegan",'2. Artikeldata Utökad'!K178="22 EU Ecolabel","EUEcolabel",'2. Artikeldata Utökad'!K178="23 Soil Association Cosmos Organic","Soilassociation",'2. Artikeldata Utökad'!K178="  Välj…","",'2. Artikeldata Utökad'!K178="0  Ingen symbol","",'2. Artikeldata Utökad'!K178="24 Cosmetique Bio Cosmos Organic","Cosmetiquebio",'2. Artikeldata Utökad'!K178="25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I179" s="527" t="str" cm="1">
        <f t="array" ref="I179">_xlfn.IFS('2. Artikeldata Utökad'!L178="2  KRAV","KRAV",'2. Artikeldata Utökad'!L178="3  Astma- och Allergiförbundet","Astmaochallergiforbundet",'2. Artikeldata Utökad'!L178="4  Svanen","Svanen",'2. Artikeldata Utökad'!L178="5  GOTS","GOTS",'2. Artikeldata Utökad'!L178="6  Ekologiskt Jordbruk EU Ekologisk","Ekologisktjordbruk",'2. Artikeldata Utökad'!L178="7  ECO CERT Cosmos Organic","Ecocertcosmosorganic",'2. Artikeldata Utökad'!L178="8  Bra miljöval","Bramiljoval",'2. Artikeldata Utökad'!L178="9  Fairtrade","fairtrade",'2. Artikeldata Utökad'!L178="10 Natrue Organic","Natrueorganic",'2. Artikeldata Utökad'!L178="11 UTZ Certified","UTZ",'2. Artikeldata Utökad'!L178="15 Asthma Allergy Nordic","Asthmaallergynordic",'2. Artikeldata Utökad'!L178="16 FSC","FSC",'2. Artikeldata Utökad'!L178="17 Välvald (endast vid OTC)","choosewithheart",'2. Artikeldata Utökad'!L178="18 Rainforest Alliance","Rainforestalliance",'2. Artikeldata Utökad'!L178="19 Vegan Society","Vegansociety",'2. Artikeldata Utökad'!L178="20 Certified Vegan","Certifiedvegan",'2. Artikeldata Utökad'!L178="21 I'm Vegan","Imvegan",'2. Artikeldata Utökad'!L178="22 EU Ecolabel","EUEcolabel",'2. Artikeldata Utökad'!L178="23 Soil Association Cosmos Organic","Soilassociation",'2. Artikeldata Utökad'!L178="  Välj…","",'2. Artikeldata Utökad'!L178="0  Ingen symbol","",'2. Artikeldata Utökad'!L178="24 Cosmetique Bio Cosmos Organic","Cosmetiquebio",'2. Artikeldata Utökad'!L178="25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J179" s="527" t="str" cm="1">
        <f t="array" ref="J179">IFERROR(SUBSTITUTE(_xlfn.ARRAYTOTEXT(_xlfn._xlws.FILTER(G179:I179,G179:I179&lt;&gt;""))," ",""),"")</f>
        <v/>
      </c>
      <c r="K179" s="527" t="str">
        <f>IF('2. Artikeldata Utökad'!M178="Ja","Nordisk","")</f>
        <v/>
      </c>
      <c r="L179" s="527" t="str">
        <f>IF('2. Artikeldata Utökad'!N178="Ja","Miljoforpackad","")</f>
        <v/>
      </c>
      <c r="M179" s="527" t="str">
        <f t="shared" si="13"/>
        <v/>
      </c>
      <c r="N179" s="527" t="str">
        <f t="shared" si="17"/>
        <v/>
      </c>
      <c r="O179" s="527" t="str">
        <f t="shared" si="14"/>
        <v/>
      </c>
      <c r="P179" s="527" t="str">
        <f t="shared" si="15"/>
        <v/>
      </c>
      <c r="Q179" s="527" t="str">
        <f t="shared" si="16"/>
        <v/>
      </c>
      <c r="R179" s="527" t="str" cm="1">
        <f t="array" ref="R179">IFERROR(SUBSTITUTE(_xlfn.ARRAYTOTEXT(_xlfn._xlws.FILTER(K179:Q179,K179:Q179&lt;&gt;""))," ",""),"")</f>
        <v/>
      </c>
      <c r="S179" s="371"/>
      <c r="T179" s="83"/>
      <c r="U179" s="371" t="s">
        <v>35</v>
      </c>
      <c r="V179" s="372"/>
      <c r="W179" s="372"/>
      <c r="X179" s="372"/>
      <c r="Y179" s="372"/>
      <c r="Z179" s="372"/>
      <c r="AA179" s="372"/>
      <c r="AB179" s="372"/>
      <c r="AC179" s="372"/>
      <c r="AD179" s="372"/>
      <c r="AE179" s="372"/>
      <c r="AF179" s="372"/>
      <c r="AG179" s="372"/>
      <c r="AH179" s="371"/>
      <c r="AI179" s="372"/>
      <c r="AJ179" s="372"/>
      <c r="AK179" s="372" t="s">
        <v>36</v>
      </c>
      <c r="AL179" s="372"/>
      <c r="AM179" s="372"/>
      <c r="AN179" s="372"/>
      <c r="AO179" s="372"/>
      <c r="AP179" s="372"/>
      <c r="AQ179" s="641"/>
      <c r="AR179" s="399" t="s">
        <v>220</v>
      </c>
      <c r="AS179" s="84" t="s">
        <v>36</v>
      </c>
      <c r="AT179" s="84" t="s">
        <v>36</v>
      </c>
      <c r="AU179" s="647"/>
      <c r="AV179" s="646"/>
      <c r="AW179" s="84"/>
      <c r="AX179" s="84"/>
      <c r="AY179" s="84"/>
      <c r="AZ179" s="84"/>
      <c r="BA179" s="84"/>
      <c r="BB179" s="630"/>
      <c r="BC179" s="400" t="s">
        <v>220</v>
      </c>
      <c r="BD179" s="84" t="s">
        <v>36</v>
      </c>
    </row>
    <row r="180" spans="1:56" x14ac:dyDescent="0.25">
      <c r="A180" s="102">
        <v>175</v>
      </c>
      <c r="B180" s="524">
        <f>'APH KIC KIA PC'!D179</f>
        <v>0</v>
      </c>
      <c r="C180" s="524" t="str">
        <f>'APH KIC KIA PC'!I179</f>
        <v>Välj…</v>
      </c>
      <c r="D180" s="525" t="str">
        <f>IF('1. Artikeldata Grund'!$E179="","",'1. Artikeldata Grund'!$E179)</f>
        <v/>
      </c>
      <c r="E180" s="526" t="str">
        <f>IF('1. Artikeldata Grund'!D179="","",'1. Artikeldata Grund'!D179)</f>
        <v/>
      </c>
      <c r="F180" s="528" t="str">
        <f>'2. Artikeldata Utökad'!H179</f>
        <v xml:space="preserve">  Välj…</v>
      </c>
      <c r="G180" s="527" t="str" cm="1">
        <f t="array" ref="G180">_xlfn.IFS('2. Artikeldata Utökad'!J179="2  KRAV","KRAV",'2. Artikeldata Utökad'!J179="3  Astma- och Allergiförbundet","Astmaochallergiforbundet",'2. Artikeldata Utökad'!J179="4  Svanen","Svanen",'2. Artikeldata Utökad'!J179="5  GOTS","GOTS",'2. Artikeldata Utökad'!J179="6  Ekologiskt Jordbruk EU Ekologisk","Ekologisktjordbruk",'2. Artikeldata Utökad'!J179="7  ECO CERT Cosmos Organic","Ecocertcosmosorganic",'2. Artikeldata Utökad'!J179="8  Bra miljöval","Bramiljoval",'2. Artikeldata Utökad'!J179="9  Fairtrade","fairtrade",'2. Artikeldata Utökad'!J179="10 Natrue Organic","Natrueorganic",'2. Artikeldata Utökad'!J179="11 UTZ Certified","UTZ",'2. Artikeldata Utökad'!J179="15 Asthma Allergy Nordic","Asthmaallergynordic",'2. Artikeldata Utökad'!J179="16 FSC","FSC",'2. Artikeldata Utökad'!J179="17 Välvald (endast vid OTC)","choosewithheart",'2. Artikeldata Utökad'!J179="18 Rainforest Alliance","Rainforestalliance",'2. Artikeldata Utökad'!J179="19 Vegan Society","Vegansociety",'2. Artikeldata Utökad'!J179="20 Certified Vegan","Certifiedvegan",'2. Artikeldata Utökad'!J179="21 I'm Vegan","Imvegan",'2. Artikeldata Utökad'!J179="22 EU Ecolabel","EUEcolabel",'2. Artikeldata Utökad'!J179="23 Soil Association Cosmos Organic","Soilassociation",'2. Artikeldata Utökad'!J179="  Välj…","",'2. Artikeldata Utökad'!J179="0  Ingen symbol","",'2. Artikeldata Utökad'!J179="24 Cosmetique Bio Cosmos Organic","Cosmetiquebio",'2. Artikeldata Utökad'!J179="25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H180" s="527" t="str" cm="1">
        <f t="array" ref="H180">_xlfn.IFS('2. Artikeldata Utökad'!K179="2  KRAV","KRAV",'2. Artikeldata Utökad'!K179="3  Astma- och Allergiförbundet","Astmaochallergiforbundet",'2. Artikeldata Utökad'!K179="4  Svanen","Svanen",'2. Artikeldata Utökad'!K179="5  GOTS","GOTS",'2. Artikeldata Utökad'!K179="6  Ekologiskt Jordbruk EU Ekologisk","Ekologisktjordbruk",'2. Artikeldata Utökad'!K179="7  ECO CERT Cosmos Organic","Ecocertcosmosorganic",'2. Artikeldata Utökad'!K179="8  Bra miljöval","Bramiljoval",'2. Artikeldata Utökad'!K179="9  Fairtrade","fairtrade",'2. Artikeldata Utökad'!K179="10 Natrue Organic","Natrueorganic",'2. Artikeldata Utökad'!K179="11 UTZ Certified","UTZ",'2. Artikeldata Utökad'!K179="15 Asthma Allergy Nordic","Asthmaallergynordic",'2. Artikeldata Utökad'!K179="16 FSC","FSC",'2. Artikeldata Utökad'!K179="17 Välvald (endast vid OTC)","choosewithheart",'2. Artikeldata Utökad'!K179="18 Rainforest Alliance","Rainforestalliance",'2. Artikeldata Utökad'!K179="19 Vegan Society","Vegansociety",'2. Artikeldata Utökad'!K179="20 Certified Vegan","Certifiedvegan",'2. Artikeldata Utökad'!K179="21 I'm Vegan","Imvegan",'2. Artikeldata Utökad'!K179="22 EU Ecolabel","EUEcolabel",'2. Artikeldata Utökad'!K179="23 Soil Association Cosmos Organic","Soilassociation",'2. Artikeldata Utökad'!K179="  Välj…","",'2. Artikeldata Utökad'!K179="0  Ingen symbol","",'2. Artikeldata Utökad'!K179="24 Cosmetique Bio Cosmos Organic","Cosmetiquebio",'2. Artikeldata Utökad'!K179="25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I180" s="527" t="str" cm="1">
        <f t="array" ref="I180">_xlfn.IFS('2. Artikeldata Utökad'!L179="2  KRAV","KRAV",'2. Artikeldata Utökad'!L179="3  Astma- och Allergiförbundet","Astmaochallergiforbundet",'2. Artikeldata Utökad'!L179="4  Svanen","Svanen",'2. Artikeldata Utökad'!L179="5  GOTS","GOTS",'2. Artikeldata Utökad'!L179="6  Ekologiskt Jordbruk EU Ekologisk","Ekologisktjordbruk",'2. Artikeldata Utökad'!L179="7  ECO CERT Cosmos Organic","Ecocertcosmosorganic",'2. Artikeldata Utökad'!L179="8  Bra miljöval","Bramiljoval",'2. Artikeldata Utökad'!L179="9  Fairtrade","fairtrade",'2. Artikeldata Utökad'!L179="10 Natrue Organic","Natrueorganic",'2. Artikeldata Utökad'!L179="11 UTZ Certified","UTZ",'2. Artikeldata Utökad'!L179="15 Asthma Allergy Nordic","Asthmaallergynordic",'2. Artikeldata Utökad'!L179="16 FSC","FSC",'2. Artikeldata Utökad'!L179="17 Välvald (endast vid OTC)","choosewithheart",'2. Artikeldata Utökad'!L179="18 Rainforest Alliance","Rainforestalliance",'2. Artikeldata Utökad'!L179="19 Vegan Society","Vegansociety",'2. Artikeldata Utökad'!L179="20 Certified Vegan","Certifiedvegan",'2. Artikeldata Utökad'!L179="21 I'm Vegan","Imvegan",'2. Artikeldata Utökad'!L179="22 EU Ecolabel","EUEcolabel",'2. Artikeldata Utökad'!L179="23 Soil Association Cosmos Organic","Soilassociation",'2. Artikeldata Utökad'!L179="  Välj…","",'2. Artikeldata Utökad'!L179="0  Ingen symbol","",'2. Artikeldata Utökad'!L179="24 Cosmetique Bio Cosmos Organic","Cosmetiquebio",'2. Artikeldata Utökad'!L179="25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J180" s="527" t="str" cm="1">
        <f t="array" ref="J180">IFERROR(SUBSTITUTE(_xlfn.ARRAYTOTEXT(_xlfn._xlws.FILTER(G180:I180,G180:I180&lt;&gt;""))," ",""),"")</f>
        <v/>
      </c>
      <c r="K180" s="527" t="str">
        <f>IF('2. Artikeldata Utökad'!M179="Ja","Nordisk","")</f>
        <v/>
      </c>
      <c r="L180" s="527" t="str">
        <f>IF('2. Artikeldata Utökad'!N179="Ja","Miljoforpackad","")</f>
        <v/>
      </c>
      <c r="M180" s="527" t="str">
        <f t="shared" si="13"/>
        <v/>
      </c>
      <c r="N180" s="527" t="str">
        <f t="shared" si="17"/>
        <v/>
      </c>
      <c r="O180" s="527" t="str">
        <f t="shared" si="14"/>
        <v/>
      </c>
      <c r="P180" s="527" t="str">
        <f t="shared" si="15"/>
        <v/>
      </c>
      <c r="Q180" s="527" t="str">
        <f t="shared" si="16"/>
        <v/>
      </c>
      <c r="R180" s="527" t="str" cm="1">
        <f t="array" ref="R180">IFERROR(SUBSTITUTE(_xlfn.ARRAYTOTEXT(_xlfn._xlws.FILTER(K180:Q180,K180:Q180&lt;&gt;""))," ",""),"")</f>
        <v/>
      </c>
      <c r="S180" s="371"/>
      <c r="T180" s="83"/>
      <c r="U180" s="371" t="s">
        <v>35</v>
      </c>
      <c r="V180" s="372"/>
      <c r="W180" s="372"/>
      <c r="X180" s="372"/>
      <c r="Y180" s="372"/>
      <c r="Z180" s="372"/>
      <c r="AA180" s="372"/>
      <c r="AB180" s="372"/>
      <c r="AC180" s="372"/>
      <c r="AD180" s="372"/>
      <c r="AE180" s="372"/>
      <c r="AF180" s="372"/>
      <c r="AG180" s="372"/>
      <c r="AH180" s="371"/>
      <c r="AI180" s="372"/>
      <c r="AJ180" s="372"/>
      <c r="AK180" s="372" t="s">
        <v>36</v>
      </c>
      <c r="AL180" s="372"/>
      <c r="AM180" s="372"/>
      <c r="AN180" s="372"/>
      <c r="AO180" s="372"/>
      <c r="AP180" s="372"/>
      <c r="AQ180" s="641"/>
      <c r="AR180" s="399" t="s">
        <v>220</v>
      </c>
      <c r="AS180" s="84" t="s">
        <v>36</v>
      </c>
      <c r="AT180" s="84" t="s">
        <v>36</v>
      </c>
      <c r="AU180" s="647"/>
      <c r="AV180" s="646"/>
      <c r="AW180" s="84"/>
      <c r="AX180" s="84"/>
      <c r="AY180" s="84"/>
      <c r="AZ180" s="84"/>
      <c r="BA180" s="84"/>
      <c r="BB180" s="630"/>
      <c r="BC180" s="400" t="s">
        <v>220</v>
      </c>
      <c r="BD180" s="84" t="s">
        <v>36</v>
      </c>
    </row>
    <row r="181" spans="1:56" x14ac:dyDescent="0.25">
      <c r="A181" s="102">
        <v>176</v>
      </c>
      <c r="B181" s="524">
        <f>'APH KIC KIA PC'!D180</f>
        <v>0</v>
      </c>
      <c r="C181" s="524" t="str">
        <f>'APH KIC KIA PC'!I180</f>
        <v>Välj…</v>
      </c>
      <c r="D181" s="525" t="str">
        <f>IF('1. Artikeldata Grund'!$E180="","",'1. Artikeldata Grund'!$E180)</f>
        <v/>
      </c>
      <c r="E181" s="526" t="str">
        <f>IF('1. Artikeldata Grund'!D180="","",'1. Artikeldata Grund'!D180)</f>
        <v/>
      </c>
      <c r="F181" s="528" t="str">
        <f>'2. Artikeldata Utökad'!H180</f>
        <v xml:space="preserve">  Välj…</v>
      </c>
      <c r="G181" s="527" t="str" cm="1">
        <f t="array" ref="G181">_xlfn.IFS('2. Artikeldata Utökad'!J180="2  KRAV","KRAV",'2. Artikeldata Utökad'!J180="3  Astma- och Allergiförbundet","Astmaochallergiforbundet",'2. Artikeldata Utökad'!J180="4  Svanen","Svanen",'2. Artikeldata Utökad'!J180="5  GOTS","GOTS",'2. Artikeldata Utökad'!J180="6  Ekologiskt Jordbruk EU Ekologisk","Ekologisktjordbruk",'2. Artikeldata Utökad'!J180="7  ECO CERT Cosmos Organic","Ecocertcosmosorganic",'2. Artikeldata Utökad'!J180="8  Bra miljöval","Bramiljoval",'2. Artikeldata Utökad'!J180="9  Fairtrade","fairtrade",'2. Artikeldata Utökad'!J180="10 Natrue Organic","Natrueorganic",'2. Artikeldata Utökad'!J180="11 UTZ Certified","UTZ",'2. Artikeldata Utökad'!J180="15 Asthma Allergy Nordic","Asthmaallergynordic",'2. Artikeldata Utökad'!J180="16 FSC","FSC",'2. Artikeldata Utökad'!J180="17 Välvald (endast vid OTC)","choosewithheart",'2. Artikeldata Utökad'!J180="18 Rainforest Alliance","Rainforestalliance",'2. Artikeldata Utökad'!J180="19 Vegan Society","Vegansociety",'2. Artikeldata Utökad'!J180="20 Certified Vegan","Certifiedvegan",'2. Artikeldata Utökad'!J180="21 I'm Vegan","Imvegan",'2. Artikeldata Utökad'!J180="22 EU Ecolabel","EUEcolabel",'2. Artikeldata Utökad'!J180="23 Soil Association Cosmos Organic","Soilassociation",'2. Artikeldata Utökad'!J180="  Välj…","",'2. Artikeldata Utökad'!J180="0  Ingen symbol","",'2. Artikeldata Utökad'!J180="24 Cosmetique Bio Cosmos Organic","Cosmetiquebio",'2. Artikeldata Utökad'!J180="25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H181" s="527" t="str" cm="1">
        <f t="array" ref="H181">_xlfn.IFS('2. Artikeldata Utökad'!K180="2  KRAV","KRAV",'2. Artikeldata Utökad'!K180="3  Astma- och Allergiförbundet","Astmaochallergiforbundet",'2. Artikeldata Utökad'!K180="4  Svanen","Svanen",'2. Artikeldata Utökad'!K180="5  GOTS","GOTS",'2. Artikeldata Utökad'!K180="6  Ekologiskt Jordbruk EU Ekologisk","Ekologisktjordbruk",'2. Artikeldata Utökad'!K180="7  ECO CERT Cosmos Organic","Ecocertcosmosorganic",'2. Artikeldata Utökad'!K180="8  Bra miljöval","Bramiljoval",'2. Artikeldata Utökad'!K180="9  Fairtrade","fairtrade",'2. Artikeldata Utökad'!K180="10 Natrue Organic","Natrueorganic",'2. Artikeldata Utökad'!K180="11 UTZ Certified","UTZ",'2. Artikeldata Utökad'!K180="15 Asthma Allergy Nordic","Asthmaallergynordic",'2. Artikeldata Utökad'!K180="16 FSC","FSC",'2. Artikeldata Utökad'!K180="17 Välvald (endast vid OTC)","choosewithheart",'2. Artikeldata Utökad'!K180="18 Rainforest Alliance","Rainforestalliance",'2. Artikeldata Utökad'!K180="19 Vegan Society","Vegansociety",'2. Artikeldata Utökad'!K180="20 Certified Vegan","Certifiedvegan",'2. Artikeldata Utökad'!K180="21 I'm Vegan","Imvegan",'2. Artikeldata Utökad'!K180="22 EU Ecolabel","EUEcolabel",'2. Artikeldata Utökad'!K180="23 Soil Association Cosmos Organic","Soilassociation",'2. Artikeldata Utökad'!K180="  Välj…","",'2. Artikeldata Utökad'!K180="0  Ingen symbol","",'2. Artikeldata Utökad'!K180="24 Cosmetique Bio Cosmos Organic","Cosmetiquebio",'2. Artikeldata Utökad'!K180="25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I181" s="527" t="str" cm="1">
        <f t="array" ref="I181">_xlfn.IFS('2. Artikeldata Utökad'!L180="2  KRAV","KRAV",'2. Artikeldata Utökad'!L180="3  Astma- och Allergiförbundet","Astmaochallergiforbundet",'2. Artikeldata Utökad'!L180="4  Svanen","Svanen",'2. Artikeldata Utökad'!L180="5  GOTS","GOTS",'2. Artikeldata Utökad'!L180="6  Ekologiskt Jordbruk EU Ekologisk","Ekologisktjordbruk",'2. Artikeldata Utökad'!L180="7  ECO CERT Cosmos Organic","Ecocertcosmosorganic",'2. Artikeldata Utökad'!L180="8  Bra miljöval","Bramiljoval",'2. Artikeldata Utökad'!L180="9  Fairtrade","fairtrade",'2. Artikeldata Utökad'!L180="10 Natrue Organic","Natrueorganic",'2. Artikeldata Utökad'!L180="11 UTZ Certified","UTZ",'2. Artikeldata Utökad'!L180="15 Asthma Allergy Nordic","Asthmaallergynordic",'2. Artikeldata Utökad'!L180="16 FSC","FSC",'2. Artikeldata Utökad'!L180="17 Välvald (endast vid OTC)","choosewithheart",'2. Artikeldata Utökad'!L180="18 Rainforest Alliance","Rainforestalliance",'2. Artikeldata Utökad'!L180="19 Vegan Society","Vegansociety",'2. Artikeldata Utökad'!L180="20 Certified Vegan","Certifiedvegan",'2. Artikeldata Utökad'!L180="21 I'm Vegan","Imvegan",'2. Artikeldata Utökad'!L180="22 EU Ecolabel","EUEcolabel",'2. Artikeldata Utökad'!L180="23 Soil Association Cosmos Organic","Soilassociation",'2. Artikeldata Utökad'!L180="  Välj…","",'2. Artikeldata Utökad'!L180="0  Ingen symbol","",'2. Artikeldata Utökad'!L180="24 Cosmetique Bio Cosmos Organic","Cosmetiquebio",'2. Artikeldata Utökad'!L180="25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J181" s="527" t="str" cm="1">
        <f t="array" ref="J181">IFERROR(SUBSTITUTE(_xlfn.ARRAYTOTEXT(_xlfn._xlws.FILTER(G181:I181,G181:I181&lt;&gt;""))," ",""),"")</f>
        <v/>
      </c>
      <c r="K181" s="527" t="str">
        <f>IF('2. Artikeldata Utökad'!M180="Ja","Nordisk","")</f>
        <v/>
      </c>
      <c r="L181" s="527" t="str">
        <f>IF('2. Artikeldata Utökad'!N180="Ja","Miljoforpackad","")</f>
        <v/>
      </c>
      <c r="M181" s="527" t="str">
        <f t="shared" si="13"/>
        <v/>
      </c>
      <c r="N181" s="527" t="str">
        <f t="shared" si="17"/>
        <v/>
      </c>
      <c r="O181" s="527" t="str">
        <f t="shared" si="14"/>
        <v/>
      </c>
      <c r="P181" s="527" t="str">
        <f t="shared" si="15"/>
        <v/>
      </c>
      <c r="Q181" s="527" t="str">
        <f t="shared" si="16"/>
        <v/>
      </c>
      <c r="R181" s="527" t="str" cm="1">
        <f t="array" ref="R181">IFERROR(SUBSTITUTE(_xlfn.ARRAYTOTEXT(_xlfn._xlws.FILTER(K181:Q181,K181:Q181&lt;&gt;""))," ",""),"")</f>
        <v/>
      </c>
      <c r="S181" s="371"/>
      <c r="T181" s="83"/>
      <c r="U181" s="371" t="s">
        <v>35</v>
      </c>
      <c r="V181" s="372"/>
      <c r="W181" s="372"/>
      <c r="X181" s="372"/>
      <c r="Y181" s="372"/>
      <c r="Z181" s="372"/>
      <c r="AA181" s="372"/>
      <c r="AB181" s="372"/>
      <c r="AC181" s="372"/>
      <c r="AD181" s="372"/>
      <c r="AE181" s="372"/>
      <c r="AF181" s="372"/>
      <c r="AG181" s="372"/>
      <c r="AH181" s="371"/>
      <c r="AI181" s="372"/>
      <c r="AJ181" s="372"/>
      <c r="AK181" s="372" t="s">
        <v>36</v>
      </c>
      <c r="AL181" s="372"/>
      <c r="AM181" s="372"/>
      <c r="AN181" s="372"/>
      <c r="AO181" s="372"/>
      <c r="AP181" s="372"/>
      <c r="AQ181" s="641"/>
      <c r="AR181" s="399" t="s">
        <v>220</v>
      </c>
      <c r="AS181" s="84" t="s">
        <v>36</v>
      </c>
      <c r="AT181" s="84" t="s">
        <v>36</v>
      </c>
      <c r="AU181" s="647"/>
      <c r="AV181" s="646"/>
      <c r="AW181" s="84"/>
      <c r="AX181" s="84"/>
      <c r="AY181" s="84"/>
      <c r="AZ181" s="84"/>
      <c r="BA181" s="84"/>
      <c r="BB181" s="630"/>
      <c r="BC181" s="400" t="s">
        <v>220</v>
      </c>
      <c r="BD181" s="84" t="s">
        <v>36</v>
      </c>
    </row>
    <row r="182" spans="1:56" x14ac:dyDescent="0.25">
      <c r="A182" s="102">
        <v>177</v>
      </c>
      <c r="B182" s="524">
        <f>'APH KIC KIA PC'!D181</f>
        <v>0</v>
      </c>
      <c r="C182" s="524" t="str">
        <f>'APH KIC KIA PC'!I181</f>
        <v>Välj…</v>
      </c>
      <c r="D182" s="525" t="str">
        <f>IF('1. Artikeldata Grund'!$E181="","",'1. Artikeldata Grund'!$E181)</f>
        <v/>
      </c>
      <c r="E182" s="526" t="str">
        <f>IF('1. Artikeldata Grund'!D181="","",'1. Artikeldata Grund'!D181)</f>
        <v/>
      </c>
      <c r="F182" s="528" t="str">
        <f>'2. Artikeldata Utökad'!H181</f>
        <v xml:space="preserve">  Välj…</v>
      </c>
      <c r="G182" s="527" t="str" cm="1">
        <f t="array" ref="G182">_xlfn.IFS('2. Artikeldata Utökad'!J181="2  KRAV","KRAV",'2. Artikeldata Utökad'!J181="3  Astma- och Allergiförbundet","Astmaochallergiforbundet",'2. Artikeldata Utökad'!J181="4  Svanen","Svanen",'2. Artikeldata Utökad'!J181="5  GOTS","GOTS",'2. Artikeldata Utökad'!J181="6  Ekologiskt Jordbruk EU Ekologisk","Ekologisktjordbruk",'2. Artikeldata Utökad'!J181="7  ECO CERT Cosmos Organic","Ecocertcosmosorganic",'2. Artikeldata Utökad'!J181="8  Bra miljöval","Bramiljoval",'2. Artikeldata Utökad'!J181="9  Fairtrade","fairtrade",'2. Artikeldata Utökad'!J181="10 Natrue Organic","Natrueorganic",'2. Artikeldata Utökad'!J181="11 UTZ Certified","UTZ",'2. Artikeldata Utökad'!J181="15 Asthma Allergy Nordic","Asthmaallergynordic",'2. Artikeldata Utökad'!J181="16 FSC","FSC",'2. Artikeldata Utökad'!J181="17 Välvald (endast vid OTC)","choosewithheart",'2. Artikeldata Utökad'!J181="18 Rainforest Alliance","Rainforestalliance",'2. Artikeldata Utökad'!J181="19 Vegan Society","Vegansociety",'2. Artikeldata Utökad'!J181="20 Certified Vegan","Certifiedvegan",'2. Artikeldata Utökad'!J181="21 I'm Vegan","Imvegan",'2. Artikeldata Utökad'!J181="22 EU Ecolabel","EUEcolabel",'2. Artikeldata Utökad'!J181="23 Soil Association Cosmos Organic","Soilassociation",'2. Artikeldata Utökad'!J181="  Välj…","",'2. Artikeldata Utökad'!J181="0  Ingen symbol","",'2. Artikeldata Utökad'!J181="24 Cosmetique Bio Cosmos Organic","Cosmetiquebio",'2. Artikeldata Utökad'!J181="25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H182" s="527" t="str" cm="1">
        <f t="array" ref="H182">_xlfn.IFS('2. Artikeldata Utökad'!K181="2  KRAV","KRAV",'2. Artikeldata Utökad'!K181="3  Astma- och Allergiförbundet","Astmaochallergiforbundet",'2. Artikeldata Utökad'!K181="4  Svanen","Svanen",'2. Artikeldata Utökad'!K181="5  GOTS","GOTS",'2. Artikeldata Utökad'!K181="6  Ekologiskt Jordbruk EU Ekologisk","Ekologisktjordbruk",'2. Artikeldata Utökad'!K181="7  ECO CERT Cosmos Organic","Ecocertcosmosorganic",'2. Artikeldata Utökad'!K181="8  Bra miljöval","Bramiljoval",'2. Artikeldata Utökad'!K181="9  Fairtrade","fairtrade",'2. Artikeldata Utökad'!K181="10 Natrue Organic","Natrueorganic",'2. Artikeldata Utökad'!K181="11 UTZ Certified","UTZ",'2. Artikeldata Utökad'!K181="15 Asthma Allergy Nordic","Asthmaallergynordic",'2. Artikeldata Utökad'!K181="16 FSC","FSC",'2. Artikeldata Utökad'!K181="17 Välvald (endast vid OTC)","choosewithheart",'2. Artikeldata Utökad'!K181="18 Rainforest Alliance","Rainforestalliance",'2. Artikeldata Utökad'!K181="19 Vegan Society","Vegansociety",'2. Artikeldata Utökad'!K181="20 Certified Vegan","Certifiedvegan",'2. Artikeldata Utökad'!K181="21 I'm Vegan","Imvegan",'2. Artikeldata Utökad'!K181="22 EU Ecolabel","EUEcolabel",'2. Artikeldata Utökad'!K181="23 Soil Association Cosmos Organic","Soilassociation",'2. Artikeldata Utökad'!K181="  Välj…","",'2. Artikeldata Utökad'!K181="0  Ingen symbol","",'2. Artikeldata Utökad'!K181="24 Cosmetique Bio Cosmos Organic","Cosmetiquebio",'2. Artikeldata Utökad'!K181="25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I182" s="527" t="str" cm="1">
        <f t="array" ref="I182">_xlfn.IFS('2. Artikeldata Utökad'!L181="2  KRAV","KRAV",'2. Artikeldata Utökad'!L181="3  Astma- och Allergiförbundet","Astmaochallergiforbundet",'2. Artikeldata Utökad'!L181="4  Svanen","Svanen",'2. Artikeldata Utökad'!L181="5  GOTS","GOTS",'2. Artikeldata Utökad'!L181="6  Ekologiskt Jordbruk EU Ekologisk","Ekologisktjordbruk",'2. Artikeldata Utökad'!L181="7  ECO CERT Cosmos Organic","Ecocertcosmosorganic",'2. Artikeldata Utökad'!L181="8  Bra miljöval","Bramiljoval",'2. Artikeldata Utökad'!L181="9  Fairtrade","fairtrade",'2. Artikeldata Utökad'!L181="10 Natrue Organic","Natrueorganic",'2. Artikeldata Utökad'!L181="11 UTZ Certified","UTZ",'2. Artikeldata Utökad'!L181="15 Asthma Allergy Nordic","Asthmaallergynordic",'2. Artikeldata Utökad'!L181="16 FSC","FSC",'2. Artikeldata Utökad'!L181="17 Välvald (endast vid OTC)","choosewithheart",'2. Artikeldata Utökad'!L181="18 Rainforest Alliance","Rainforestalliance",'2. Artikeldata Utökad'!L181="19 Vegan Society","Vegansociety",'2. Artikeldata Utökad'!L181="20 Certified Vegan","Certifiedvegan",'2. Artikeldata Utökad'!L181="21 I'm Vegan","Imvegan",'2. Artikeldata Utökad'!L181="22 EU Ecolabel","EUEcolabel",'2. Artikeldata Utökad'!L181="23 Soil Association Cosmos Organic","Soilassociation",'2. Artikeldata Utökad'!L181="  Välj…","",'2. Artikeldata Utökad'!L181="0  Ingen symbol","",'2. Artikeldata Utökad'!L181="24 Cosmetique Bio Cosmos Organic","Cosmetiquebio",'2. Artikeldata Utökad'!L181="25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J182" s="527" t="str" cm="1">
        <f t="array" ref="J182">IFERROR(SUBSTITUTE(_xlfn.ARRAYTOTEXT(_xlfn._xlws.FILTER(G182:I182,G182:I182&lt;&gt;""))," ",""),"")</f>
        <v/>
      </c>
      <c r="K182" s="527" t="str">
        <f>IF('2. Artikeldata Utökad'!M181="Ja","Nordisk","")</f>
        <v/>
      </c>
      <c r="L182" s="527" t="str">
        <f>IF('2. Artikeldata Utökad'!N181="Ja","Miljoforpackad","")</f>
        <v/>
      </c>
      <c r="M182" s="527" t="str">
        <f t="shared" si="13"/>
        <v/>
      </c>
      <c r="N182" s="527" t="str">
        <f t="shared" si="17"/>
        <v/>
      </c>
      <c r="O182" s="527" t="str">
        <f t="shared" si="14"/>
        <v/>
      </c>
      <c r="P182" s="527" t="str">
        <f t="shared" si="15"/>
        <v/>
      </c>
      <c r="Q182" s="527" t="str">
        <f t="shared" si="16"/>
        <v/>
      </c>
      <c r="R182" s="527" t="str" cm="1">
        <f t="array" ref="R182">IFERROR(SUBSTITUTE(_xlfn.ARRAYTOTEXT(_xlfn._xlws.FILTER(K182:Q182,K182:Q182&lt;&gt;""))," ",""),"")</f>
        <v/>
      </c>
      <c r="S182" s="371"/>
      <c r="T182" s="83"/>
      <c r="U182" s="371" t="s">
        <v>35</v>
      </c>
      <c r="V182" s="372"/>
      <c r="W182" s="372"/>
      <c r="X182" s="372"/>
      <c r="Y182" s="372"/>
      <c r="Z182" s="372"/>
      <c r="AA182" s="372"/>
      <c r="AB182" s="372"/>
      <c r="AC182" s="372"/>
      <c r="AD182" s="372"/>
      <c r="AE182" s="372"/>
      <c r="AF182" s="372"/>
      <c r="AG182" s="372"/>
      <c r="AH182" s="371"/>
      <c r="AI182" s="372"/>
      <c r="AJ182" s="372"/>
      <c r="AK182" s="372" t="s">
        <v>36</v>
      </c>
      <c r="AL182" s="372"/>
      <c r="AM182" s="372"/>
      <c r="AN182" s="372"/>
      <c r="AO182" s="372"/>
      <c r="AP182" s="372"/>
      <c r="AQ182" s="641"/>
      <c r="AR182" s="399" t="s">
        <v>220</v>
      </c>
      <c r="AS182" s="84" t="s">
        <v>36</v>
      </c>
      <c r="AT182" s="84" t="s">
        <v>36</v>
      </c>
      <c r="AU182" s="647"/>
      <c r="AV182" s="646"/>
      <c r="AW182" s="84"/>
      <c r="AX182" s="84"/>
      <c r="AY182" s="84"/>
      <c r="AZ182" s="84"/>
      <c r="BA182" s="84"/>
      <c r="BB182" s="630"/>
      <c r="BC182" s="400" t="s">
        <v>220</v>
      </c>
      <c r="BD182" s="84" t="s">
        <v>36</v>
      </c>
    </row>
    <row r="183" spans="1:56" x14ac:dyDescent="0.25">
      <c r="A183" s="102">
        <v>178</v>
      </c>
      <c r="B183" s="524">
        <f>'APH KIC KIA PC'!D182</f>
        <v>0</v>
      </c>
      <c r="C183" s="524" t="str">
        <f>'APH KIC KIA PC'!I182</f>
        <v>Välj…</v>
      </c>
      <c r="D183" s="525" t="str">
        <f>IF('1. Artikeldata Grund'!$E182="","",'1. Artikeldata Grund'!$E182)</f>
        <v/>
      </c>
      <c r="E183" s="526" t="str">
        <f>IF('1. Artikeldata Grund'!D182="","",'1. Artikeldata Grund'!D182)</f>
        <v/>
      </c>
      <c r="F183" s="528" t="str">
        <f>'2. Artikeldata Utökad'!H182</f>
        <v xml:space="preserve">  Välj…</v>
      </c>
      <c r="G183" s="527" t="str" cm="1">
        <f t="array" ref="G183">_xlfn.IFS('2. Artikeldata Utökad'!J182="2  KRAV","KRAV",'2. Artikeldata Utökad'!J182="3  Astma- och Allergiförbundet","Astmaochallergiforbundet",'2. Artikeldata Utökad'!J182="4  Svanen","Svanen",'2. Artikeldata Utökad'!J182="5  GOTS","GOTS",'2. Artikeldata Utökad'!J182="6  Ekologiskt Jordbruk EU Ekologisk","Ekologisktjordbruk",'2. Artikeldata Utökad'!J182="7  ECO CERT Cosmos Organic","Ecocertcosmosorganic",'2. Artikeldata Utökad'!J182="8  Bra miljöval","Bramiljoval",'2. Artikeldata Utökad'!J182="9  Fairtrade","fairtrade",'2. Artikeldata Utökad'!J182="10 Natrue Organic","Natrueorganic",'2. Artikeldata Utökad'!J182="11 UTZ Certified","UTZ",'2. Artikeldata Utökad'!J182="15 Asthma Allergy Nordic","Asthmaallergynordic",'2. Artikeldata Utökad'!J182="16 FSC","FSC",'2. Artikeldata Utökad'!J182="17 Välvald (endast vid OTC)","choosewithheart",'2. Artikeldata Utökad'!J182="18 Rainforest Alliance","Rainforestalliance",'2. Artikeldata Utökad'!J182="19 Vegan Society","Vegansociety",'2. Artikeldata Utökad'!J182="20 Certified Vegan","Certifiedvegan",'2. Artikeldata Utökad'!J182="21 I'm Vegan","Imvegan",'2. Artikeldata Utökad'!J182="22 EU Ecolabel","EUEcolabel",'2. Artikeldata Utökad'!J182="23 Soil Association Cosmos Organic","Soilassociation",'2. Artikeldata Utökad'!J182="  Välj…","",'2. Artikeldata Utökad'!J182="0  Ingen symbol","",'2. Artikeldata Utökad'!J182="24 Cosmetique Bio Cosmos Organic","Cosmetiquebio",'2. Artikeldata Utökad'!J182="25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H183" s="527" t="str" cm="1">
        <f t="array" ref="H183">_xlfn.IFS('2. Artikeldata Utökad'!K182="2  KRAV","KRAV",'2. Artikeldata Utökad'!K182="3  Astma- och Allergiförbundet","Astmaochallergiforbundet",'2. Artikeldata Utökad'!K182="4  Svanen","Svanen",'2. Artikeldata Utökad'!K182="5  GOTS","GOTS",'2. Artikeldata Utökad'!K182="6  Ekologiskt Jordbruk EU Ekologisk","Ekologisktjordbruk",'2. Artikeldata Utökad'!K182="7  ECO CERT Cosmos Organic","Ecocertcosmosorganic",'2. Artikeldata Utökad'!K182="8  Bra miljöval","Bramiljoval",'2. Artikeldata Utökad'!K182="9  Fairtrade","fairtrade",'2. Artikeldata Utökad'!K182="10 Natrue Organic","Natrueorganic",'2. Artikeldata Utökad'!K182="11 UTZ Certified","UTZ",'2. Artikeldata Utökad'!K182="15 Asthma Allergy Nordic","Asthmaallergynordic",'2. Artikeldata Utökad'!K182="16 FSC","FSC",'2. Artikeldata Utökad'!K182="17 Välvald (endast vid OTC)","choosewithheart",'2. Artikeldata Utökad'!K182="18 Rainforest Alliance","Rainforestalliance",'2. Artikeldata Utökad'!K182="19 Vegan Society","Vegansociety",'2. Artikeldata Utökad'!K182="20 Certified Vegan","Certifiedvegan",'2. Artikeldata Utökad'!K182="21 I'm Vegan","Imvegan",'2. Artikeldata Utökad'!K182="22 EU Ecolabel","EUEcolabel",'2. Artikeldata Utökad'!K182="23 Soil Association Cosmos Organic","Soilassociation",'2. Artikeldata Utökad'!K182="  Välj…","",'2. Artikeldata Utökad'!K182="0  Ingen symbol","",'2. Artikeldata Utökad'!K182="24 Cosmetique Bio Cosmos Organic","Cosmetiquebio",'2. Artikeldata Utökad'!K182="25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I183" s="527" t="str" cm="1">
        <f t="array" ref="I183">_xlfn.IFS('2. Artikeldata Utökad'!L182="2  KRAV","KRAV",'2. Artikeldata Utökad'!L182="3  Astma- och Allergiförbundet","Astmaochallergiforbundet",'2. Artikeldata Utökad'!L182="4  Svanen","Svanen",'2. Artikeldata Utökad'!L182="5  GOTS","GOTS",'2. Artikeldata Utökad'!L182="6  Ekologiskt Jordbruk EU Ekologisk","Ekologisktjordbruk",'2. Artikeldata Utökad'!L182="7  ECO CERT Cosmos Organic","Ecocertcosmosorganic",'2. Artikeldata Utökad'!L182="8  Bra miljöval","Bramiljoval",'2. Artikeldata Utökad'!L182="9  Fairtrade","fairtrade",'2. Artikeldata Utökad'!L182="10 Natrue Organic","Natrueorganic",'2. Artikeldata Utökad'!L182="11 UTZ Certified","UTZ",'2. Artikeldata Utökad'!L182="15 Asthma Allergy Nordic","Asthmaallergynordic",'2. Artikeldata Utökad'!L182="16 FSC","FSC",'2. Artikeldata Utökad'!L182="17 Välvald (endast vid OTC)","choosewithheart",'2. Artikeldata Utökad'!L182="18 Rainforest Alliance","Rainforestalliance",'2. Artikeldata Utökad'!L182="19 Vegan Society","Vegansociety",'2. Artikeldata Utökad'!L182="20 Certified Vegan","Certifiedvegan",'2. Artikeldata Utökad'!L182="21 I'm Vegan","Imvegan",'2. Artikeldata Utökad'!L182="22 EU Ecolabel","EUEcolabel",'2. Artikeldata Utökad'!L182="23 Soil Association Cosmos Organic","Soilassociation",'2. Artikeldata Utökad'!L182="  Välj…","",'2. Artikeldata Utökad'!L182="0  Ingen symbol","",'2. Artikeldata Utökad'!L182="24 Cosmetique Bio Cosmos Organic","Cosmetiquebio",'2. Artikeldata Utökad'!L182="25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J183" s="527" t="str" cm="1">
        <f t="array" ref="J183">IFERROR(SUBSTITUTE(_xlfn.ARRAYTOTEXT(_xlfn._xlws.FILTER(G183:I183,G183:I183&lt;&gt;""))," ",""),"")</f>
        <v/>
      </c>
      <c r="K183" s="527" t="str">
        <f>IF('2. Artikeldata Utökad'!M182="Ja","Nordisk","")</f>
        <v/>
      </c>
      <c r="L183" s="527" t="str">
        <f>IF('2. Artikeldata Utökad'!N182="Ja","Miljoforpackad","")</f>
        <v/>
      </c>
      <c r="M183" s="527" t="str">
        <f t="shared" si="13"/>
        <v/>
      </c>
      <c r="N183" s="527" t="str">
        <f t="shared" si="17"/>
        <v/>
      </c>
      <c r="O183" s="527" t="str">
        <f t="shared" si="14"/>
        <v/>
      </c>
      <c r="P183" s="527" t="str">
        <f t="shared" si="15"/>
        <v/>
      </c>
      <c r="Q183" s="527" t="str">
        <f t="shared" si="16"/>
        <v/>
      </c>
      <c r="R183" s="527" t="str" cm="1">
        <f t="array" ref="R183">IFERROR(SUBSTITUTE(_xlfn.ARRAYTOTEXT(_xlfn._xlws.FILTER(K183:Q183,K183:Q183&lt;&gt;""))," ",""),"")</f>
        <v/>
      </c>
      <c r="S183" s="371"/>
      <c r="T183" s="83"/>
      <c r="U183" s="371" t="s">
        <v>35</v>
      </c>
      <c r="V183" s="372"/>
      <c r="W183" s="372"/>
      <c r="X183" s="372"/>
      <c r="Y183" s="372"/>
      <c r="Z183" s="372"/>
      <c r="AA183" s="372"/>
      <c r="AB183" s="372"/>
      <c r="AC183" s="372"/>
      <c r="AD183" s="372"/>
      <c r="AE183" s="372"/>
      <c r="AF183" s="372"/>
      <c r="AG183" s="372"/>
      <c r="AH183" s="371"/>
      <c r="AI183" s="372"/>
      <c r="AJ183" s="372"/>
      <c r="AK183" s="372" t="s">
        <v>36</v>
      </c>
      <c r="AL183" s="372"/>
      <c r="AM183" s="372"/>
      <c r="AN183" s="372"/>
      <c r="AO183" s="372"/>
      <c r="AP183" s="372"/>
      <c r="AQ183" s="641"/>
      <c r="AR183" s="399" t="s">
        <v>220</v>
      </c>
      <c r="AS183" s="84" t="s">
        <v>36</v>
      </c>
      <c r="AT183" s="84" t="s">
        <v>36</v>
      </c>
      <c r="AU183" s="647"/>
      <c r="AV183" s="646"/>
      <c r="AW183" s="84"/>
      <c r="AX183" s="84"/>
      <c r="AY183" s="84"/>
      <c r="AZ183" s="84"/>
      <c r="BA183" s="84"/>
      <c r="BB183" s="630"/>
      <c r="BC183" s="400" t="s">
        <v>220</v>
      </c>
      <c r="BD183" s="84" t="s">
        <v>36</v>
      </c>
    </row>
    <row r="184" spans="1:56" x14ac:dyDescent="0.25">
      <c r="A184" s="102">
        <v>179</v>
      </c>
      <c r="B184" s="524">
        <f>'APH KIC KIA PC'!D183</f>
        <v>0</v>
      </c>
      <c r="C184" s="524" t="str">
        <f>'APH KIC KIA PC'!I183</f>
        <v>Välj…</v>
      </c>
      <c r="D184" s="525" t="str">
        <f>IF('1. Artikeldata Grund'!$E183="","",'1. Artikeldata Grund'!$E183)</f>
        <v/>
      </c>
      <c r="E184" s="526" t="str">
        <f>IF('1. Artikeldata Grund'!D183="","",'1. Artikeldata Grund'!D183)</f>
        <v/>
      </c>
      <c r="F184" s="528" t="str">
        <f>'2. Artikeldata Utökad'!H183</f>
        <v xml:space="preserve">  Välj…</v>
      </c>
      <c r="G184" s="527" t="str" cm="1">
        <f t="array" ref="G184">_xlfn.IFS('2. Artikeldata Utökad'!J183="2  KRAV","KRAV",'2. Artikeldata Utökad'!J183="3  Astma- och Allergiförbundet","Astmaochallergiforbundet",'2. Artikeldata Utökad'!J183="4  Svanen","Svanen",'2. Artikeldata Utökad'!J183="5  GOTS","GOTS",'2. Artikeldata Utökad'!J183="6  Ekologiskt Jordbruk EU Ekologisk","Ekologisktjordbruk",'2. Artikeldata Utökad'!J183="7  ECO CERT Cosmos Organic","Ecocertcosmosorganic",'2. Artikeldata Utökad'!J183="8  Bra miljöval","Bramiljoval",'2. Artikeldata Utökad'!J183="9  Fairtrade","fairtrade",'2. Artikeldata Utökad'!J183="10 Natrue Organic","Natrueorganic",'2. Artikeldata Utökad'!J183="11 UTZ Certified","UTZ",'2. Artikeldata Utökad'!J183="15 Asthma Allergy Nordic","Asthmaallergynordic",'2. Artikeldata Utökad'!J183="16 FSC","FSC",'2. Artikeldata Utökad'!J183="17 Välvald (endast vid OTC)","choosewithheart",'2. Artikeldata Utökad'!J183="18 Rainforest Alliance","Rainforestalliance",'2. Artikeldata Utökad'!J183="19 Vegan Society","Vegansociety",'2. Artikeldata Utökad'!J183="20 Certified Vegan","Certifiedvegan",'2. Artikeldata Utökad'!J183="21 I'm Vegan","Imvegan",'2. Artikeldata Utökad'!J183="22 EU Ecolabel","EUEcolabel",'2. Artikeldata Utökad'!J183="23 Soil Association Cosmos Organic","Soilassociation",'2. Artikeldata Utökad'!J183="  Välj…","",'2. Artikeldata Utökad'!J183="0  Ingen symbol","",'2. Artikeldata Utökad'!J183="24 Cosmetique Bio Cosmos Organic","Cosmetiquebio",'2. Artikeldata Utökad'!J183="25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H184" s="527" t="str" cm="1">
        <f t="array" ref="H184">_xlfn.IFS('2. Artikeldata Utökad'!K183="2  KRAV","KRAV",'2. Artikeldata Utökad'!K183="3  Astma- och Allergiförbundet","Astmaochallergiforbundet",'2. Artikeldata Utökad'!K183="4  Svanen","Svanen",'2. Artikeldata Utökad'!K183="5  GOTS","GOTS",'2. Artikeldata Utökad'!K183="6  Ekologiskt Jordbruk EU Ekologisk","Ekologisktjordbruk",'2. Artikeldata Utökad'!K183="7  ECO CERT Cosmos Organic","Ecocertcosmosorganic",'2. Artikeldata Utökad'!K183="8  Bra miljöval","Bramiljoval",'2. Artikeldata Utökad'!K183="9  Fairtrade","fairtrade",'2. Artikeldata Utökad'!K183="10 Natrue Organic","Natrueorganic",'2. Artikeldata Utökad'!K183="11 UTZ Certified","UTZ",'2. Artikeldata Utökad'!K183="15 Asthma Allergy Nordic","Asthmaallergynordic",'2. Artikeldata Utökad'!K183="16 FSC","FSC",'2. Artikeldata Utökad'!K183="17 Välvald (endast vid OTC)","choosewithheart",'2. Artikeldata Utökad'!K183="18 Rainforest Alliance","Rainforestalliance",'2. Artikeldata Utökad'!K183="19 Vegan Society","Vegansociety",'2. Artikeldata Utökad'!K183="20 Certified Vegan","Certifiedvegan",'2. Artikeldata Utökad'!K183="21 I'm Vegan","Imvegan",'2. Artikeldata Utökad'!K183="22 EU Ecolabel","EUEcolabel",'2. Artikeldata Utökad'!K183="23 Soil Association Cosmos Organic","Soilassociation",'2. Artikeldata Utökad'!K183="  Välj…","",'2. Artikeldata Utökad'!K183="0  Ingen symbol","",'2. Artikeldata Utökad'!K183="24 Cosmetique Bio Cosmos Organic","Cosmetiquebio",'2. Artikeldata Utökad'!K183="25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I184" s="527" t="str" cm="1">
        <f t="array" ref="I184">_xlfn.IFS('2. Artikeldata Utökad'!L183="2  KRAV","KRAV",'2. Artikeldata Utökad'!L183="3  Astma- och Allergiförbundet","Astmaochallergiforbundet",'2. Artikeldata Utökad'!L183="4  Svanen","Svanen",'2. Artikeldata Utökad'!L183="5  GOTS","GOTS",'2. Artikeldata Utökad'!L183="6  Ekologiskt Jordbruk EU Ekologisk","Ekologisktjordbruk",'2. Artikeldata Utökad'!L183="7  ECO CERT Cosmos Organic","Ecocertcosmosorganic",'2. Artikeldata Utökad'!L183="8  Bra miljöval","Bramiljoval",'2. Artikeldata Utökad'!L183="9  Fairtrade","fairtrade",'2. Artikeldata Utökad'!L183="10 Natrue Organic","Natrueorganic",'2. Artikeldata Utökad'!L183="11 UTZ Certified","UTZ",'2. Artikeldata Utökad'!L183="15 Asthma Allergy Nordic","Asthmaallergynordic",'2. Artikeldata Utökad'!L183="16 FSC","FSC",'2. Artikeldata Utökad'!L183="17 Välvald (endast vid OTC)","choosewithheart",'2. Artikeldata Utökad'!L183="18 Rainforest Alliance","Rainforestalliance",'2. Artikeldata Utökad'!L183="19 Vegan Society","Vegansociety",'2. Artikeldata Utökad'!L183="20 Certified Vegan","Certifiedvegan",'2. Artikeldata Utökad'!L183="21 I'm Vegan","Imvegan",'2. Artikeldata Utökad'!L183="22 EU Ecolabel","EUEcolabel",'2. Artikeldata Utökad'!L183="23 Soil Association Cosmos Organic","Soilassociation",'2. Artikeldata Utökad'!L183="  Välj…","",'2. Artikeldata Utökad'!L183="0  Ingen symbol","",'2. Artikeldata Utökad'!L183="24 Cosmetique Bio Cosmos Organic","Cosmetiquebio",'2. Artikeldata Utökad'!L183="25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J184" s="527" t="str" cm="1">
        <f t="array" ref="J184">IFERROR(SUBSTITUTE(_xlfn.ARRAYTOTEXT(_xlfn._xlws.FILTER(G184:I184,G184:I184&lt;&gt;""))," ",""),"")</f>
        <v/>
      </c>
      <c r="K184" s="527" t="str">
        <f>IF('2. Artikeldata Utökad'!M183="Ja","Nordisk","")</f>
        <v/>
      </c>
      <c r="L184" s="527" t="str">
        <f>IF('2. Artikeldata Utökad'!N183="Ja","Miljoforpackad","")</f>
        <v/>
      </c>
      <c r="M184" s="527" t="str">
        <f t="shared" si="13"/>
        <v/>
      </c>
      <c r="N184" s="527" t="str">
        <f t="shared" si="17"/>
        <v/>
      </c>
      <c r="O184" s="527" t="str">
        <f t="shared" si="14"/>
        <v/>
      </c>
      <c r="P184" s="527" t="str">
        <f t="shared" si="15"/>
        <v/>
      </c>
      <c r="Q184" s="527" t="str">
        <f t="shared" si="16"/>
        <v/>
      </c>
      <c r="R184" s="527" t="str" cm="1">
        <f t="array" ref="R184">IFERROR(SUBSTITUTE(_xlfn.ARRAYTOTEXT(_xlfn._xlws.FILTER(K184:Q184,K184:Q184&lt;&gt;""))," ",""),"")</f>
        <v/>
      </c>
      <c r="S184" s="371"/>
      <c r="T184" s="83"/>
      <c r="U184" s="371" t="s">
        <v>35</v>
      </c>
      <c r="V184" s="372"/>
      <c r="W184" s="372"/>
      <c r="X184" s="372"/>
      <c r="Y184" s="372"/>
      <c r="Z184" s="372"/>
      <c r="AA184" s="372"/>
      <c r="AB184" s="372"/>
      <c r="AC184" s="372"/>
      <c r="AD184" s="372"/>
      <c r="AE184" s="372"/>
      <c r="AF184" s="372"/>
      <c r="AG184" s="372"/>
      <c r="AH184" s="371"/>
      <c r="AI184" s="372"/>
      <c r="AJ184" s="372"/>
      <c r="AK184" s="372" t="s">
        <v>36</v>
      </c>
      <c r="AL184" s="372"/>
      <c r="AM184" s="372"/>
      <c r="AN184" s="372"/>
      <c r="AO184" s="372"/>
      <c r="AP184" s="372"/>
      <c r="AQ184" s="641"/>
      <c r="AR184" s="399" t="s">
        <v>220</v>
      </c>
      <c r="AS184" s="84" t="s">
        <v>36</v>
      </c>
      <c r="AT184" s="84" t="s">
        <v>36</v>
      </c>
      <c r="AU184" s="647"/>
      <c r="AV184" s="646"/>
      <c r="AW184" s="84"/>
      <c r="AX184" s="84"/>
      <c r="AY184" s="84"/>
      <c r="AZ184" s="84"/>
      <c r="BA184" s="84"/>
      <c r="BB184" s="630"/>
      <c r="BC184" s="400" t="s">
        <v>220</v>
      </c>
      <c r="BD184" s="84" t="s">
        <v>36</v>
      </c>
    </row>
    <row r="185" spans="1:56" x14ac:dyDescent="0.25">
      <c r="A185" s="102">
        <v>180</v>
      </c>
      <c r="B185" s="524">
        <f>'APH KIC KIA PC'!D184</f>
        <v>0</v>
      </c>
      <c r="C185" s="524" t="str">
        <f>'APH KIC KIA PC'!I184</f>
        <v>Välj…</v>
      </c>
      <c r="D185" s="525" t="str">
        <f>IF('1. Artikeldata Grund'!$E184="","",'1. Artikeldata Grund'!$E184)</f>
        <v/>
      </c>
      <c r="E185" s="526" t="str">
        <f>IF('1. Artikeldata Grund'!D184="","",'1. Artikeldata Grund'!D184)</f>
        <v/>
      </c>
      <c r="F185" s="528" t="str">
        <f>'2. Artikeldata Utökad'!H184</f>
        <v xml:space="preserve">  Välj…</v>
      </c>
      <c r="G185" s="527" t="str" cm="1">
        <f t="array" ref="G185">_xlfn.IFS('2. Artikeldata Utökad'!J184="2  KRAV","KRAV",'2. Artikeldata Utökad'!J184="3  Astma- och Allergiförbundet","Astmaochallergiforbundet",'2. Artikeldata Utökad'!J184="4  Svanen","Svanen",'2. Artikeldata Utökad'!J184="5  GOTS","GOTS",'2. Artikeldata Utökad'!J184="6  Ekologiskt Jordbruk EU Ekologisk","Ekologisktjordbruk",'2. Artikeldata Utökad'!J184="7  ECO CERT Cosmos Organic","Ecocertcosmosorganic",'2. Artikeldata Utökad'!J184="8  Bra miljöval","Bramiljoval",'2. Artikeldata Utökad'!J184="9  Fairtrade","fairtrade",'2. Artikeldata Utökad'!J184="10 Natrue Organic","Natrueorganic",'2. Artikeldata Utökad'!J184="11 UTZ Certified","UTZ",'2. Artikeldata Utökad'!J184="15 Asthma Allergy Nordic","Asthmaallergynordic",'2. Artikeldata Utökad'!J184="16 FSC","FSC",'2. Artikeldata Utökad'!J184="17 Välvald (endast vid OTC)","choosewithheart",'2. Artikeldata Utökad'!J184="18 Rainforest Alliance","Rainforestalliance",'2. Artikeldata Utökad'!J184="19 Vegan Society","Vegansociety",'2. Artikeldata Utökad'!J184="20 Certified Vegan","Certifiedvegan",'2. Artikeldata Utökad'!J184="21 I'm Vegan","Imvegan",'2. Artikeldata Utökad'!J184="22 EU Ecolabel","EUEcolabel",'2. Artikeldata Utökad'!J184="23 Soil Association Cosmos Organic","Soilassociation",'2. Artikeldata Utökad'!J184="  Välj…","",'2. Artikeldata Utökad'!J184="0  Ingen symbol","",'2. Artikeldata Utökad'!J184="24 Cosmetique Bio Cosmos Organic","Cosmetiquebio",'2. Artikeldata Utökad'!J184="25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H185" s="527" t="str" cm="1">
        <f t="array" ref="H185">_xlfn.IFS('2. Artikeldata Utökad'!K184="2  KRAV","KRAV",'2. Artikeldata Utökad'!K184="3  Astma- och Allergiförbundet","Astmaochallergiforbundet",'2. Artikeldata Utökad'!K184="4  Svanen","Svanen",'2. Artikeldata Utökad'!K184="5  GOTS","GOTS",'2. Artikeldata Utökad'!K184="6  Ekologiskt Jordbruk EU Ekologisk","Ekologisktjordbruk",'2. Artikeldata Utökad'!K184="7  ECO CERT Cosmos Organic","Ecocertcosmosorganic",'2. Artikeldata Utökad'!K184="8  Bra miljöval","Bramiljoval",'2. Artikeldata Utökad'!K184="9  Fairtrade","fairtrade",'2. Artikeldata Utökad'!K184="10 Natrue Organic","Natrueorganic",'2. Artikeldata Utökad'!K184="11 UTZ Certified","UTZ",'2. Artikeldata Utökad'!K184="15 Asthma Allergy Nordic","Asthmaallergynordic",'2. Artikeldata Utökad'!K184="16 FSC","FSC",'2. Artikeldata Utökad'!K184="17 Välvald (endast vid OTC)","choosewithheart",'2. Artikeldata Utökad'!K184="18 Rainforest Alliance","Rainforestalliance",'2. Artikeldata Utökad'!K184="19 Vegan Society","Vegansociety",'2. Artikeldata Utökad'!K184="20 Certified Vegan","Certifiedvegan",'2. Artikeldata Utökad'!K184="21 I'm Vegan","Imvegan",'2. Artikeldata Utökad'!K184="22 EU Ecolabel","EUEcolabel",'2. Artikeldata Utökad'!K184="23 Soil Association Cosmos Organic","Soilassociation",'2. Artikeldata Utökad'!K184="  Välj…","",'2. Artikeldata Utökad'!K184="0  Ingen symbol","",'2. Artikeldata Utökad'!K184="24 Cosmetique Bio Cosmos Organic","Cosmetiquebio",'2. Artikeldata Utökad'!K184="25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I185" s="527" t="str" cm="1">
        <f t="array" ref="I185">_xlfn.IFS('2. Artikeldata Utökad'!L184="2  KRAV","KRAV",'2. Artikeldata Utökad'!L184="3  Astma- och Allergiförbundet","Astmaochallergiforbundet",'2. Artikeldata Utökad'!L184="4  Svanen","Svanen",'2. Artikeldata Utökad'!L184="5  GOTS","GOTS",'2. Artikeldata Utökad'!L184="6  Ekologiskt Jordbruk EU Ekologisk","Ekologisktjordbruk",'2. Artikeldata Utökad'!L184="7  ECO CERT Cosmos Organic","Ecocertcosmosorganic",'2. Artikeldata Utökad'!L184="8  Bra miljöval","Bramiljoval",'2. Artikeldata Utökad'!L184="9  Fairtrade","fairtrade",'2. Artikeldata Utökad'!L184="10 Natrue Organic","Natrueorganic",'2. Artikeldata Utökad'!L184="11 UTZ Certified","UTZ",'2. Artikeldata Utökad'!L184="15 Asthma Allergy Nordic","Asthmaallergynordic",'2. Artikeldata Utökad'!L184="16 FSC","FSC",'2. Artikeldata Utökad'!L184="17 Välvald (endast vid OTC)","choosewithheart",'2. Artikeldata Utökad'!L184="18 Rainforest Alliance","Rainforestalliance",'2. Artikeldata Utökad'!L184="19 Vegan Society","Vegansociety",'2. Artikeldata Utökad'!L184="20 Certified Vegan","Certifiedvegan",'2. Artikeldata Utökad'!L184="21 I'm Vegan","Imvegan",'2. Artikeldata Utökad'!L184="22 EU Ecolabel","EUEcolabel",'2. Artikeldata Utökad'!L184="23 Soil Association Cosmos Organic","Soilassociation",'2. Artikeldata Utökad'!L184="  Välj…","",'2. Artikeldata Utökad'!L184="0  Ingen symbol","",'2. Artikeldata Utökad'!L184="24 Cosmetique Bio Cosmos Organic","Cosmetiquebio",'2. Artikeldata Utökad'!L184="25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J185" s="527" t="str" cm="1">
        <f t="array" ref="J185">IFERROR(SUBSTITUTE(_xlfn.ARRAYTOTEXT(_xlfn._xlws.FILTER(G185:I185,G185:I185&lt;&gt;""))," ",""),"")</f>
        <v/>
      </c>
      <c r="K185" s="527" t="str">
        <f>IF('2. Artikeldata Utökad'!M184="Ja","Nordisk","")</f>
        <v/>
      </c>
      <c r="L185" s="527" t="str">
        <f>IF('2. Artikeldata Utökad'!N184="Ja","Miljoforpackad","")</f>
        <v/>
      </c>
      <c r="M185" s="527" t="str">
        <f t="shared" si="13"/>
        <v/>
      </c>
      <c r="N185" s="527" t="str">
        <f t="shared" si="17"/>
        <v/>
      </c>
      <c r="O185" s="527" t="str">
        <f t="shared" si="14"/>
        <v/>
      </c>
      <c r="P185" s="527" t="str">
        <f t="shared" si="15"/>
        <v/>
      </c>
      <c r="Q185" s="527" t="str">
        <f t="shared" si="16"/>
        <v/>
      </c>
      <c r="R185" s="527" t="str" cm="1">
        <f t="array" ref="R185">IFERROR(SUBSTITUTE(_xlfn.ARRAYTOTEXT(_xlfn._xlws.FILTER(K185:Q185,K185:Q185&lt;&gt;""))," ",""),"")</f>
        <v/>
      </c>
      <c r="S185" s="371"/>
      <c r="T185" s="83"/>
      <c r="U185" s="371" t="s">
        <v>35</v>
      </c>
      <c r="V185" s="372"/>
      <c r="W185" s="372"/>
      <c r="X185" s="372"/>
      <c r="Y185" s="372"/>
      <c r="Z185" s="372"/>
      <c r="AA185" s="372"/>
      <c r="AB185" s="372"/>
      <c r="AC185" s="372"/>
      <c r="AD185" s="372"/>
      <c r="AE185" s="372"/>
      <c r="AF185" s="372"/>
      <c r="AG185" s="372"/>
      <c r="AH185" s="371"/>
      <c r="AI185" s="372"/>
      <c r="AJ185" s="372"/>
      <c r="AK185" s="372" t="s">
        <v>36</v>
      </c>
      <c r="AL185" s="372"/>
      <c r="AM185" s="372"/>
      <c r="AN185" s="372"/>
      <c r="AO185" s="372"/>
      <c r="AP185" s="372"/>
      <c r="AQ185" s="641"/>
      <c r="AR185" s="399" t="s">
        <v>220</v>
      </c>
      <c r="AS185" s="84" t="s">
        <v>36</v>
      </c>
      <c r="AT185" s="84" t="s">
        <v>36</v>
      </c>
      <c r="AU185" s="647"/>
      <c r="AV185" s="646"/>
      <c r="AW185" s="84"/>
      <c r="AX185" s="84"/>
      <c r="AY185" s="84"/>
      <c r="AZ185" s="84"/>
      <c r="BA185" s="84"/>
      <c r="BB185" s="630"/>
      <c r="BC185" s="400" t="s">
        <v>220</v>
      </c>
      <c r="BD185" s="84" t="s">
        <v>36</v>
      </c>
    </row>
    <row r="186" spans="1:56" x14ac:dyDescent="0.25">
      <c r="A186" s="102">
        <v>181</v>
      </c>
      <c r="B186" s="524">
        <f>'APH KIC KIA PC'!D185</f>
        <v>0</v>
      </c>
      <c r="C186" s="524" t="str">
        <f>'APH KIC KIA PC'!I185</f>
        <v>Välj…</v>
      </c>
      <c r="D186" s="525" t="str">
        <f>IF('1. Artikeldata Grund'!$E185="","",'1. Artikeldata Grund'!$E185)</f>
        <v/>
      </c>
      <c r="E186" s="526" t="str">
        <f>IF('1. Artikeldata Grund'!D185="","",'1. Artikeldata Grund'!D185)</f>
        <v/>
      </c>
      <c r="F186" s="528" t="str">
        <f>'2. Artikeldata Utökad'!H185</f>
        <v xml:space="preserve">  Välj…</v>
      </c>
      <c r="G186" s="527" t="str" cm="1">
        <f t="array" ref="G186">_xlfn.IFS('2. Artikeldata Utökad'!J185="2  KRAV","KRAV",'2. Artikeldata Utökad'!J185="3  Astma- och Allergiförbundet","Astmaochallergiforbundet",'2. Artikeldata Utökad'!J185="4  Svanen","Svanen",'2. Artikeldata Utökad'!J185="5  GOTS","GOTS",'2. Artikeldata Utökad'!J185="6  Ekologiskt Jordbruk EU Ekologisk","Ekologisktjordbruk",'2. Artikeldata Utökad'!J185="7  ECO CERT Cosmos Organic","Ecocertcosmosorganic",'2. Artikeldata Utökad'!J185="8  Bra miljöval","Bramiljoval",'2. Artikeldata Utökad'!J185="9  Fairtrade","fairtrade",'2. Artikeldata Utökad'!J185="10 Natrue Organic","Natrueorganic",'2. Artikeldata Utökad'!J185="11 UTZ Certified","UTZ",'2. Artikeldata Utökad'!J185="15 Asthma Allergy Nordic","Asthmaallergynordic",'2. Artikeldata Utökad'!J185="16 FSC","FSC",'2. Artikeldata Utökad'!J185="17 Välvald (endast vid OTC)","choosewithheart",'2. Artikeldata Utökad'!J185="18 Rainforest Alliance","Rainforestalliance",'2. Artikeldata Utökad'!J185="19 Vegan Society","Vegansociety",'2. Artikeldata Utökad'!J185="20 Certified Vegan","Certifiedvegan",'2. Artikeldata Utökad'!J185="21 I'm Vegan","Imvegan",'2. Artikeldata Utökad'!J185="22 EU Ecolabel","EUEcolabel",'2. Artikeldata Utökad'!J185="23 Soil Association Cosmos Organic","Soilassociation",'2. Artikeldata Utökad'!J185="  Välj…","",'2. Artikeldata Utökad'!J185="0  Ingen symbol","",'2. Artikeldata Utökad'!J185="24 Cosmetique Bio Cosmos Organic","Cosmetiquebio",'2. Artikeldata Utökad'!J185="25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H186" s="527" t="str" cm="1">
        <f t="array" ref="H186">_xlfn.IFS('2. Artikeldata Utökad'!K185="2  KRAV","KRAV",'2. Artikeldata Utökad'!K185="3  Astma- och Allergiförbundet","Astmaochallergiforbundet",'2. Artikeldata Utökad'!K185="4  Svanen","Svanen",'2. Artikeldata Utökad'!K185="5  GOTS","GOTS",'2. Artikeldata Utökad'!K185="6  Ekologiskt Jordbruk EU Ekologisk","Ekologisktjordbruk",'2. Artikeldata Utökad'!K185="7  ECO CERT Cosmos Organic","Ecocertcosmosorganic",'2. Artikeldata Utökad'!K185="8  Bra miljöval","Bramiljoval",'2. Artikeldata Utökad'!K185="9  Fairtrade","fairtrade",'2. Artikeldata Utökad'!K185="10 Natrue Organic","Natrueorganic",'2. Artikeldata Utökad'!K185="11 UTZ Certified","UTZ",'2. Artikeldata Utökad'!K185="15 Asthma Allergy Nordic","Asthmaallergynordic",'2. Artikeldata Utökad'!K185="16 FSC","FSC",'2. Artikeldata Utökad'!K185="17 Välvald (endast vid OTC)","choosewithheart",'2. Artikeldata Utökad'!K185="18 Rainforest Alliance","Rainforestalliance",'2. Artikeldata Utökad'!K185="19 Vegan Society","Vegansociety",'2. Artikeldata Utökad'!K185="20 Certified Vegan","Certifiedvegan",'2. Artikeldata Utökad'!K185="21 I'm Vegan","Imvegan",'2. Artikeldata Utökad'!K185="22 EU Ecolabel","EUEcolabel",'2. Artikeldata Utökad'!K185="23 Soil Association Cosmos Organic","Soilassociation",'2. Artikeldata Utökad'!K185="  Välj…","",'2. Artikeldata Utökad'!K185="0  Ingen symbol","",'2. Artikeldata Utökad'!K185="24 Cosmetique Bio Cosmos Organic","Cosmetiquebio",'2. Artikeldata Utökad'!K185="25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I186" s="527" t="str" cm="1">
        <f t="array" ref="I186">_xlfn.IFS('2. Artikeldata Utökad'!L185="2  KRAV","KRAV",'2. Artikeldata Utökad'!L185="3  Astma- och Allergiförbundet","Astmaochallergiforbundet",'2. Artikeldata Utökad'!L185="4  Svanen","Svanen",'2. Artikeldata Utökad'!L185="5  GOTS","GOTS",'2. Artikeldata Utökad'!L185="6  Ekologiskt Jordbruk EU Ekologisk","Ekologisktjordbruk",'2. Artikeldata Utökad'!L185="7  ECO CERT Cosmos Organic","Ecocertcosmosorganic",'2. Artikeldata Utökad'!L185="8  Bra miljöval","Bramiljoval",'2. Artikeldata Utökad'!L185="9  Fairtrade","fairtrade",'2. Artikeldata Utökad'!L185="10 Natrue Organic","Natrueorganic",'2. Artikeldata Utökad'!L185="11 UTZ Certified","UTZ",'2. Artikeldata Utökad'!L185="15 Asthma Allergy Nordic","Asthmaallergynordic",'2. Artikeldata Utökad'!L185="16 FSC","FSC",'2. Artikeldata Utökad'!L185="17 Välvald (endast vid OTC)","choosewithheart",'2. Artikeldata Utökad'!L185="18 Rainforest Alliance","Rainforestalliance",'2. Artikeldata Utökad'!L185="19 Vegan Society","Vegansociety",'2. Artikeldata Utökad'!L185="20 Certified Vegan","Certifiedvegan",'2. Artikeldata Utökad'!L185="21 I'm Vegan","Imvegan",'2. Artikeldata Utökad'!L185="22 EU Ecolabel","EUEcolabel",'2. Artikeldata Utökad'!L185="23 Soil Association Cosmos Organic","Soilassociation",'2. Artikeldata Utökad'!L185="  Välj…","",'2. Artikeldata Utökad'!L185="0  Ingen symbol","",'2. Artikeldata Utökad'!L185="24 Cosmetique Bio Cosmos Organic","Cosmetiquebio",'2. Artikeldata Utökad'!L185="25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J186" s="527" t="str" cm="1">
        <f t="array" ref="J186">IFERROR(SUBSTITUTE(_xlfn.ARRAYTOTEXT(_xlfn._xlws.FILTER(G186:I186,G186:I186&lt;&gt;""))," ",""),"")</f>
        <v/>
      </c>
      <c r="K186" s="527" t="str">
        <f>IF('2. Artikeldata Utökad'!M185="Ja","Nordisk","")</f>
        <v/>
      </c>
      <c r="L186" s="527" t="str">
        <f>IF('2. Artikeldata Utökad'!N185="Ja","Miljoforpackad","")</f>
        <v/>
      </c>
      <c r="M186" s="527" t="str">
        <f t="shared" si="13"/>
        <v/>
      </c>
      <c r="N186" s="527" t="str">
        <f t="shared" si="17"/>
        <v/>
      </c>
      <c r="O186" s="527" t="str">
        <f t="shared" si="14"/>
        <v/>
      </c>
      <c r="P186" s="527" t="str">
        <f t="shared" si="15"/>
        <v/>
      </c>
      <c r="Q186" s="527" t="str">
        <f t="shared" si="16"/>
        <v/>
      </c>
      <c r="R186" s="527" t="str" cm="1">
        <f t="array" ref="R186">IFERROR(SUBSTITUTE(_xlfn.ARRAYTOTEXT(_xlfn._xlws.FILTER(K186:Q186,K186:Q186&lt;&gt;""))," ",""),"")</f>
        <v/>
      </c>
      <c r="S186" s="371"/>
      <c r="T186" s="83"/>
      <c r="U186" s="371" t="s">
        <v>35</v>
      </c>
      <c r="V186" s="372"/>
      <c r="W186" s="372"/>
      <c r="X186" s="372"/>
      <c r="Y186" s="372"/>
      <c r="Z186" s="372"/>
      <c r="AA186" s="372"/>
      <c r="AB186" s="372"/>
      <c r="AC186" s="372"/>
      <c r="AD186" s="372"/>
      <c r="AE186" s="372"/>
      <c r="AF186" s="372"/>
      <c r="AG186" s="372"/>
      <c r="AH186" s="371"/>
      <c r="AI186" s="372"/>
      <c r="AJ186" s="372"/>
      <c r="AK186" s="372" t="s">
        <v>36</v>
      </c>
      <c r="AL186" s="372"/>
      <c r="AM186" s="372"/>
      <c r="AN186" s="372"/>
      <c r="AO186" s="372"/>
      <c r="AP186" s="372"/>
      <c r="AQ186" s="641"/>
      <c r="AR186" s="399" t="s">
        <v>220</v>
      </c>
      <c r="AS186" s="84" t="s">
        <v>36</v>
      </c>
      <c r="AT186" s="84" t="s">
        <v>36</v>
      </c>
      <c r="AU186" s="647"/>
      <c r="AV186" s="646"/>
      <c r="AW186" s="84"/>
      <c r="AX186" s="84"/>
      <c r="AY186" s="84"/>
      <c r="AZ186" s="84"/>
      <c r="BA186" s="84"/>
      <c r="BB186" s="630"/>
      <c r="BC186" s="400" t="s">
        <v>220</v>
      </c>
      <c r="BD186" s="84" t="s">
        <v>36</v>
      </c>
    </row>
    <row r="187" spans="1:56" x14ac:dyDescent="0.25">
      <c r="A187" s="102">
        <v>182</v>
      </c>
      <c r="B187" s="524">
        <f>'APH KIC KIA PC'!D186</f>
        <v>0</v>
      </c>
      <c r="C187" s="524" t="str">
        <f>'APH KIC KIA PC'!I186</f>
        <v>Välj…</v>
      </c>
      <c r="D187" s="525" t="str">
        <f>IF('1. Artikeldata Grund'!$E186="","",'1. Artikeldata Grund'!$E186)</f>
        <v/>
      </c>
      <c r="E187" s="526" t="str">
        <f>IF('1. Artikeldata Grund'!D186="","",'1. Artikeldata Grund'!D186)</f>
        <v/>
      </c>
      <c r="F187" s="528" t="str">
        <f>'2. Artikeldata Utökad'!H186</f>
        <v xml:space="preserve">  Välj…</v>
      </c>
      <c r="G187" s="527" t="str" cm="1">
        <f t="array" ref="G187">_xlfn.IFS('2. Artikeldata Utökad'!J186="2  KRAV","KRAV",'2. Artikeldata Utökad'!J186="3  Astma- och Allergiförbundet","Astmaochallergiforbundet",'2. Artikeldata Utökad'!J186="4  Svanen","Svanen",'2. Artikeldata Utökad'!J186="5  GOTS","GOTS",'2. Artikeldata Utökad'!J186="6  Ekologiskt Jordbruk EU Ekologisk","Ekologisktjordbruk",'2. Artikeldata Utökad'!J186="7  ECO CERT Cosmos Organic","Ecocertcosmosorganic",'2. Artikeldata Utökad'!J186="8  Bra miljöval","Bramiljoval",'2. Artikeldata Utökad'!J186="9  Fairtrade","fairtrade",'2. Artikeldata Utökad'!J186="10 Natrue Organic","Natrueorganic",'2. Artikeldata Utökad'!J186="11 UTZ Certified","UTZ",'2. Artikeldata Utökad'!J186="15 Asthma Allergy Nordic","Asthmaallergynordic",'2. Artikeldata Utökad'!J186="16 FSC","FSC",'2. Artikeldata Utökad'!J186="17 Välvald (endast vid OTC)","choosewithheart",'2. Artikeldata Utökad'!J186="18 Rainforest Alliance","Rainforestalliance",'2. Artikeldata Utökad'!J186="19 Vegan Society","Vegansociety",'2. Artikeldata Utökad'!J186="20 Certified Vegan","Certifiedvegan",'2. Artikeldata Utökad'!J186="21 I'm Vegan","Imvegan",'2. Artikeldata Utökad'!J186="22 EU Ecolabel","EUEcolabel",'2. Artikeldata Utökad'!J186="23 Soil Association Cosmos Organic","Soilassociation",'2. Artikeldata Utökad'!J186="  Välj…","",'2. Artikeldata Utökad'!J186="0  Ingen symbol","",'2. Artikeldata Utökad'!J186="24 Cosmetique Bio Cosmos Organic","Cosmetiquebio",'2. Artikeldata Utökad'!J186="25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H187" s="527" t="str" cm="1">
        <f t="array" ref="H187">_xlfn.IFS('2. Artikeldata Utökad'!K186="2  KRAV","KRAV",'2. Artikeldata Utökad'!K186="3  Astma- och Allergiförbundet","Astmaochallergiforbundet",'2. Artikeldata Utökad'!K186="4  Svanen","Svanen",'2. Artikeldata Utökad'!K186="5  GOTS","GOTS",'2. Artikeldata Utökad'!K186="6  Ekologiskt Jordbruk EU Ekologisk","Ekologisktjordbruk",'2. Artikeldata Utökad'!K186="7  ECO CERT Cosmos Organic","Ecocertcosmosorganic",'2. Artikeldata Utökad'!K186="8  Bra miljöval","Bramiljoval",'2. Artikeldata Utökad'!K186="9  Fairtrade","fairtrade",'2. Artikeldata Utökad'!K186="10 Natrue Organic","Natrueorganic",'2. Artikeldata Utökad'!K186="11 UTZ Certified","UTZ",'2. Artikeldata Utökad'!K186="15 Asthma Allergy Nordic","Asthmaallergynordic",'2. Artikeldata Utökad'!K186="16 FSC","FSC",'2. Artikeldata Utökad'!K186="17 Välvald (endast vid OTC)","choosewithheart",'2. Artikeldata Utökad'!K186="18 Rainforest Alliance","Rainforestalliance",'2. Artikeldata Utökad'!K186="19 Vegan Society","Vegansociety",'2. Artikeldata Utökad'!K186="20 Certified Vegan","Certifiedvegan",'2. Artikeldata Utökad'!K186="21 I'm Vegan","Imvegan",'2. Artikeldata Utökad'!K186="22 EU Ecolabel","EUEcolabel",'2. Artikeldata Utökad'!K186="23 Soil Association Cosmos Organic","Soilassociation",'2. Artikeldata Utökad'!K186="  Välj…","",'2. Artikeldata Utökad'!K186="0  Ingen symbol","",'2. Artikeldata Utökad'!K186="24 Cosmetique Bio Cosmos Organic","Cosmetiquebio",'2. Artikeldata Utökad'!K186="25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I187" s="527" t="str" cm="1">
        <f t="array" ref="I187">_xlfn.IFS('2. Artikeldata Utökad'!L186="2  KRAV","KRAV",'2. Artikeldata Utökad'!L186="3  Astma- och Allergiförbundet","Astmaochallergiforbundet",'2. Artikeldata Utökad'!L186="4  Svanen","Svanen",'2. Artikeldata Utökad'!L186="5  GOTS","GOTS",'2. Artikeldata Utökad'!L186="6  Ekologiskt Jordbruk EU Ekologisk","Ekologisktjordbruk",'2. Artikeldata Utökad'!L186="7  ECO CERT Cosmos Organic","Ecocertcosmosorganic",'2. Artikeldata Utökad'!L186="8  Bra miljöval","Bramiljoval",'2. Artikeldata Utökad'!L186="9  Fairtrade","fairtrade",'2. Artikeldata Utökad'!L186="10 Natrue Organic","Natrueorganic",'2. Artikeldata Utökad'!L186="11 UTZ Certified","UTZ",'2. Artikeldata Utökad'!L186="15 Asthma Allergy Nordic","Asthmaallergynordic",'2. Artikeldata Utökad'!L186="16 FSC","FSC",'2. Artikeldata Utökad'!L186="17 Välvald (endast vid OTC)","choosewithheart",'2. Artikeldata Utökad'!L186="18 Rainforest Alliance","Rainforestalliance",'2. Artikeldata Utökad'!L186="19 Vegan Society","Vegansociety",'2. Artikeldata Utökad'!L186="20 Certified Vegan","Certifiedvegan",'2. Artikeldata Utökad'!L186="21 I'm Vegan","Imvegan",'2. Artikeldata Utökad'!L186="22 EU Ecolabel","EUEcolabel",'2. Artikeldata Utökad'!L186="23 Soil Association Cosmos Organic","Soilassociation",'2. Artikeldata Utökad'!L186="  Välj…","",'2. Artikeldata Utökad'!L186="0  Ingen symbol","",'2. Artikeldata Utökad'!L186="24 Cosmetique Bio Cosmos Organic","Cosmetiquebio",'2. Artikeldata Utökad'!L186="25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J187" s="527" t="str" cm="1">
        <f t="array" ref="J187">IFERROR(SUBSTITUTE(_xlfn.ARRAYTOTEXT(_xlfn._xlws.FILTER(G187:I187,G187:I187&lt;&gt;""))," ",""),"")</f>
        <v/>
      </c>
      <c r="K187" s="527" t="str">
        <f>IF('2. Artikeldata Utökad'!M186="Ja","Nordisk","")</f>
        <v/>
      </c>
      <c r="L187" s="527" t="str">
        <f>IF('2. Artikeldata Utökad'!N186="Ja","Miljoforpackad","")</f>
        <v/>
      </c>
      <c r="M187" s="527" t="str">
        <f t="shared" si="13"/>
        <v/>
      </c>
      <c r="N187" s="527" t="str">
        <f t="shared" si="17"/>
        <v/>
      </c>
      <c r="O187" s="527" t="str">
        <f t="shared" si="14"/>
        <v/>
      </c>
      <c r="P187" s="527" t="str">
        <f t="shared" si="15"/>
        <v/>
      </c>
      <c r="Q187" s="527" t="str">
        <f t="shared" si="16"/>
        <v/>
      </c>
      <c r="R187" s="527" t="str" cm="1">
        <f t="array" ref="R187">IFERROR(SUBSTITUTE(_xlfn.ARRAYTOTEXT(_xlfn._xlws.FILTER(K187:Q187,K187:Q187&lt;&gt;""))," ",""),"")</f>
        <v/>
      </c>
      <c r="S187" s="371"/>
      <c r="T187" s="83"/>
      <c r="U187" s="371" t="s">
        <v>35</v>
      </c>
      <c r="V187" s="372"/>
      <c r="W187" s="372"/>
      <c r="X187" s="372"/>
      <c r="Y187" s="372"/>
      <c r="Z187" s="372"/>
      <c r="AA187" s="372"/>
      <c r="AB187" s="372"/>
      <c r="AC187" s="372"/>
      <c r="AD187" s="372"/>
      <c r="AE187" s="372"/>
      <c r="AF187" s="372"/>
      <c r="AG187" s="372"/>
      <c r="AH187" s="371"/>
      <c r="AI187" s="372"/>
      <c r="AJ187" s="372"/>
      <c r="AK187" s="372" t="s">
        <v>36</v>
      </c>
      <c r="AL187" s="372"/>
      <c r="AM187" s="372"/>
      <c r="AN187" s="372"/>
      <c r="AO187" s="372"/>
      <c r="AP187" s="372"/>
      <c r="AQ187" s="641"/>
      <c r="AR187" s="399" t="s">
        <v>220</v>
      </c>
      <c r="AS187" s="84" t="s">
        <v>36</v>
      </c>
      <c r="AT187" s="84" t="s">
        <v>36</v>
      </c>
      <c r="AU187" s="647"/>
      <c r="AV187" s="646"/>
      <c r="AW187" s="84"/>
      <c r="AX187" s="84"/>
      <c r="AY187" s="84"/>
      <c r="AZ187" s="84"/>
      <c r="BA187" s="84"/>
      <c r="BB187" s="630"/>
      <c r="BC187" s="400" t="s">
        <v>220</v>
      </c>
      <c r="BD187" s="84" t="s">
        <v>36</v>
      </c>
    </row>
    <row r="188" spans="1:56" x14ac:dyDescent="0.25">
      <c r="A188" s="102">
        <v>183</v>
      </c>
      <c r="B188" s="524">
        <f>'APH KIC KIA PC'!D187</f>
        <v>0</v>
      </c>
      <c r="C188" s="524" t="str">
        <f>'APH KIC KIA PC'!I187</f>
        <v>Välj…</v>
      </c>
      <c r="D188" s="525" t="str">
        <f>IF('1. Artikeldata Grund'!$E187="","",'1. Artikeldata Grund'!$E187)</f>
        <v/>
      </c>
      <c r="E188" s="526" t="str">
        <f>IF('1. Artikeldata Grund'!D187="","",'1. Artikeldata Grund'!D187)</f>
        <v/>
      </c>
      <c r="F188" s="528" t="str">
        <f>'2. Artikeldata Utökad'!H187</f>
        <v xml:space="preserve">  Välj…</v>
      </c>
      <c r="G188" s="527" t="str" cm="1">
        <f t="array" ref="G188">_xlfn.IFS('2. Artikeldata Utökad'!J187="2  KRAV","KRAV",'2. Artikeldata Utökad'!J187="3  Astma- och Allergiförbundet","Astmaochallergiforbundet",'2. Artikeldata Utökad'!J187="4  Svanen","Svanen",'2. Artikeldata Utökad'!J187="5  GOTS","GOTS",'2. Artikeldata Utökad'!J187="6  Ekologiskt Jordbruk EU Ekologisk","Ekologisktjordbruk",'2. Artikeldata Utökad'!J187="7  ECO CERT Cosmos Organic","Ecocertcosmosorganic",'2. Artikeldata Utökad'!J187="8  Bra miljöval","Bramiljoval",'2. Artikeldata Utökad'!J187="9  Fairtrade","fairtrade",'2. Artikeldata Utökad'!J187="10 Natrue Organic","Natrueorganic",'2. Artikeldata Utökad'!J187="11 UTZ Certified","UTZ",'2. Artikeldata Utökad'!J187="15 Asthma Allergy Nordic","Asthmaallergynordic",'2. Artikeldata Utökad'!J187="16 FSC","FSC",'2. Artikeldata Utökad'!J187="17 Välvald (endast vid OTC)","choosewithheart",'2. Artikeldata Utökad'!J187="18 Rainforest Alliance","Rainforestalliance",'2. Artikeldata Utökad'!J187="19 Vegan Society","Vegansociety",'2. Artikeldata Utökad'!J187="20 Certified Vegan","Certifiedvegan",'2. Artikeldata Utökad'!J187="21 I'm Vegan","Imvegan",'2. Artikeldata Utökad'!J187="22 EU Ecolabel","EUEcolabel",'2. Artikeldata Utökad'!J187="23 Soil Association Cosmos Organic","Soilassociation",'2. Artikeldata Utökad'!J187="  Välj…","",'2. Artikeldata Utökad'!J187="0  Ingen symbol","",'2. Artikeldata Utökad'!J187="24 Cosmetique Bio Cosmos Organic","Cosmetiquebio",'2. Artikeldata Utökad'!J187="25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H188" s="527" t="str" cm="1">
        <f t="array" ref="H188">_xlfn.IFS('2. Artikeldata Utökad'!K187="2  KRAV","KRAV",'2. Artikeldata Utökad'!K187="3  Astma- och Allergiförbundet","Astmaochallergiforbundet",'2. Artikeldata Utökad'!K187="4  Svanen","Svanen",'2. Artikeldata Utökad'!K187="5  GOTS","GOTS",'2. Artikeldata Utökad'!K187="6  Ekologiskt Jordbruk EU Ekologisk","Ekologisktjordbruk",'2. Artikeldata Utökad'!K187="7  ECO CERT Cosmos Organic","Ecocertcosmosorganic",'2. Artikeldata Utökad'!K187="8  Bra miljöval","Bramiljoval",'2. Artikeldata Utökad'!K187="9  Fairtrade","fairtrade",'2. Artikeldata Utökad'!K187="10 Natrue Organic","Natrueorganic",'2. Artikeldata Utökad'!K187="11 UTZ Certified","UTZ",'2. Artikeldata Utökad'!K187="15 Asthma Allergy Nordic","Asthmaallergynordic",'2. Artikeldata Utökad'!K187="16 FSC","FSC",'2. Artikeldata Utökad'!K187="17 Välvald (endast vid OTC)","choosewithheart",'2. Artikeldata Utökad'!K187="18 Rainforest Alliance","Rainforestalliance",'2. Artikeldata Utökad'!K187="19 Vegan Society","Vegansociety",'2. Artikeldata Utökad'!K187="20 Certified Vegan","Certifiedvegan",'2. Artikeldata Utökad'!K187="21 I'm Vegan","Imvegan",'2. Artikeldata Utökad'!K187="22 EU Ecolabel","EUEcolabel",'2. Artikeldata Utökad'!K187="23 Soil Association Cosmos Organic","Soilassociation",'2. Artikeldata Utökad'!K187="  Välj…","",'2. Artikeldata Utökad'!K187="0  Ingen symbol","",'2. Artikeldata Utökad'!K187="24 Cosmetique Bio Cosmos Organic","Cosmetiquebio",'2. Artikeldata Utökad'!K187="25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I188" s="527" t="str" cm="1">
        <f t="array" ref="I188">_xlfn.IFS('2. Artikeldata Utökad'!L187="2  KRAV","KRAV",'2. Artikeldata Utökad'!L187="3  Astma- och Allergiförbundet","Astmaochallergiforbundet",'2. Artikeldata Utökad'!L187="4  Svanen","Svanen",'2. Artikeldata Utökad'!L187="5  GOTS","GOTS",'2. Artikeldata Utökad'!L187="6  Ekologiskt Jordbruk EU Ekologisk","Ekologisktjordbruk",'2. Artikeldata Utökad'!L187="7  ECO CERT Cosmos Organic","Ecocertcosmosorganic",'2. Artikeldata Utökad'!L187="8  Bra miljöval","Bramiljoval",'2. Artikeldata Utökad'!L187="9  Fairtrade","fairtrade",'2. Artikeldata Utökad'!L187="10 Natrue Organic","Natrueorganic",'2. Artikeldata Utökad'!L187="11 UTZ Certified","UTZ",'2. Artikeldata Utökad'!L187="15 Asthma Allergy Nordic","Asthmaallergynordic",'2. Artikeldata Utökad'!L187="16 FSC","FSC",'2. Artikeldata Utökad'!L187="17 Välvald (endast vid OTC)","choosewithheart",'2. Artikeldata Utökad'!L187="18 Rainforest Alliance","Rainforestalliance",'2. Artikeldata Utökad'!L187="19 Vegan Society","Vegansociety",'2. Artikeldata Utökad'!L187="20 Certified Vegan","Certifiedvegan",'2. Artikeldata Utökad'!L187="21 I'm Vegan","Imvegan",'2. Artikeldata Utökad'!L187="22 EU Ecolabel","EUEcolabel",'2. Artikeldata Utökad'!L187="23 Soil Association Cosmos Organic","Soilassociation",'2. Artikeldata Utökad'!L187="  Välj…","",'2. Artikeldata Utökad'!L187="0  Ingen symbol","",'2. Artikeldata Utökad'!L187="24 Cosmetique Bio Cosmos Organic","Cosmetiquebio",'2. Artikeldata Utökad'!L187="25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J188" s="527" t="str" cm="1">
        <f t="array" ref="J188">IFERROR(SUBSTITUTE(_xlfn.ARRAYTOTEXT(_xlfn._xlws.FILTER(G188:I188,G188:I188&lt;&gt;""))," ",""),"")</f>
        <v/>
      </c>
      <c r="K188" s="527" t="str">
        <f>IF('2. Artikeldata Utökad'!M187="Ja","Nordisk","")</f>
        <v/>
      </c>
      <c r="L188" s="527" t="str">
        <f>IF('2. Artikeldata Utökad'!N187="Ja","Miljoforpackad","")</f>
        <v/>
      </c>
      <c r="M188" s="527" t="str">
        <f t="shared" si="13"/>
        <v/>
      </c>
      <c r="N188" s="527" t="str">
        <f t="shared" si="17"/>
        <v/>
      </c>
      <c r="O188" s="527" t="str">
        <f t="shared" si="14"/>
        <v/>
      </c>
      <c r="P188" s="527" t="str">
        <f t="shared" si="15"/>
        <v/>
      </c>
      <c r="Q188" s="527" t="str">
        <f t="shared" si="16"/>
        <v/>
      </c>
      <c r="R188" s="527" t="str" cm="1">
        <f t="array" ref="R188">IFERROR(SUBSTITUTE(_xlfn.ARRAYTOTEXT(_xlfn._xlws.FILTER(K188:Q188,K188:Q188&lt;&gt;""))," ",""),"")</f>
        <v/>
      </c>
      <c r="S188" s="371"/>
      <c r="T188" s="83"/>
      <c r="U188" s="371" t="s">
        <v>35</v>
      </c>
      <c r="V188" s="372"/>
      <c r="W188" s="372"/>
      <c r="X188" s="372"/>
      <c r="Y188" s="372"/>
      <c r="Z188" s="372"/>
      <c r="AA188" s="372"/>
      <c r="AB188" s="372"/>
      <c r="AC188" s="372"/>
      <c r="AD188" s="372"/>
      <c r="AE188" s="372"/>
      <c r="AF188" s="372"/>
      <c r="AG188" s="372"/>
      <c r="AH188" s="371"/>
      <c r="AI188" s="372"/>
      <c r="AJ188" s="372"/>
      <c r="AK188" s="372" t="s">
        <v>36</v>
      </c>
      <c r="AL188" s="372"/>
      <c r="AM188" s="372"/>
      <c r="AN188" s="372"/>
      <c r="AO188" s="372"/>
      <c r="AP188" s="372"/>
      <c r="AQ188" s="641"/>
      <c r="AR188" s="399" t="s">
        <v>220</v>
      </c>
      <c r="AS188" s="84" t="s">
        <v>36</v>
      </c>
      <c r="AT188" s="84" t="s">
        <v>36</v>
      </c>
      <c r="AU188" s="647"/>
      <c r="AV188" s="646"/>
      <c r="AW188" s="84"/>
      <c r="AX188" s="84"/>
      <c r="AY188" s="84"/>
      <c r="AZ188" s="84"/>
      <c r="BA188" s="84"/>
      <c r="BB188" s="630"/>
      <c r="BC188" s="400" t="s">
        <v>220</v>
      </c>
      <c r="BD188" s="84" t="s">
        <v>36</v>
      </c>
    </row>
    <row r="189" spans="1:56" x14ac:dyDescent="0.25">
      <c r="A189" s="102">
        <v>184</v>
      </c>
      <c r="B189" s="524">
        <f>'APH KIC KIA PC'!D188</f>
        <v>0</v>
      </c>
      <c r="C189" s="524" t="str">
        <f>'APH KIC KIA PC'!I188</f>
        <v>Välj…</v>
      </c>
      <c r="D189" s="525" t="str">
        <f>IF('1. Artikeldata Grund'!$E188="","",'1. Artikeldata Grund'!$E188)</f>
        <v/>
      </c>
      <c r="E189" s="526" t="str">
        <f>IF('1. Artikeldata Grund'!D188="","",'1. Artikeldata Grund'!D188)</f>
        <v/>
      </c>
      <c r="F189" s="528" t="str">
        <f>'2. Artikeldata Utökad'!H188</f>
        <v xml:space="preserve">  Välj…</v>
      </c>
      <c r="G189" s="527" t="str" cm="1">
        <f t="array" ref="G189">_xlfn.IFS('2. Artikeldata Utökad'!J188="2  KRAV","KRAV",'2. Artikeldata Utökad'!J188="3  Astma- och Allergiförbundet","Astmaochallergiforbundet",'2. Artikeldata Utökad'!J188="4  Svanen","Svanen",'2. Artikeldata Utökad'!J188="5  GOTS","GOTS",'2. Artikeldata Utökad'!J188="6  Ekologiskt Jordbruk EU Ekologisk","Ekologisktjordbruk",'2. Artikeldata Utökad'!J188="7  ECO CERT Cosmos Organic","Ecocertcosmosorganic",'2. Artikeldata Utökad'!J188="8  Bra miljöval","Bramiljoval",'2. Artikeldata Utökad'!J188="9  Fairtrade","fairtrade",'2. Artikeldata Utökad'!J188="10 Natrue Organic","Natrueorganic",'2. Artikeldata Utökad'!J188="11 UTZ Certified","UTZ",'2. Artikeldata Utökad'!J188="15 Asthma Allergy Nordic","Asthmaallergynordic",'2. Artikeldata Utökad'!J188="16 FSC","FSC",'2. Artikeldata Utökad'!J188="17 Välvald (endast vid OTC)","choosewithheart",'2. Artikeldata Utökad'!J188="18 Rainforest Alliance","Rainforestalliance",'2. Artikeldata Utökad'!J188="19 Vegan Society","Vegansociety",'2. Artikeldata Utökad'!J188="20 Certified Vegan","Certifiedvegan",'2. Artikeldata Utökad'!J188="21 I'm Vegan","Imvegan",'2. Artikeldata Utökad'!J188="22 EU Ecolabel","EUEcolabel",'2. Artikeldata Utökad'!J188="23 Soil Association Cosmos Organic","Soilassociation",'2. Artikeldata Utökad'!J188="  Välj…","",'2. Artikeldata Utökad'!J188="0  Ingen symbol","",'2. Artikeldata Utökad'!J188="24 Cosmetique Bio Cosmos Organic","Cosmetiquebio",'2. Artikeldata Utökad'!J188="25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H189" s="527" t="str" cm="1">
        <f t="array" ref="H189">_xlfn.IFS('2. Artikeldata Utökad'!K188="2  KRAV","KRAV",'2. Artikeldata Utökad'!K188="3  Astma- och Allergiförbundet","Astmaochallergiforbundet",'2. Artikeldata Utökad'!K188="4  Svanen","Svanen",'2. Artikeldata Utökad'!K188="5  GOTS","GOTS",'2. Artikeldata Utökad'!K188="6  Ekologiskt Jordbruk EU Ekologisk","Ekologisktjordbruk",'2. Artikeldata Utökad'!K188="7  ECO CERT Cosmos Organic","Ecocertcosmosorganic",'2. Artikeldata Utökad'!K188="8  Bra miljöval","Bramiljoval",'2. Artikeldata Utökad'!K188="9  Fairtrade","fairtrade",'2. Artikeldata Utökad'!K188="10 Natrue Organic","Natrueorganic",'2. Artikeldata Utökad'!K188="11 UTZ Certified","UTZ",'2. Artikeldata Utökad'!K188="15 Asthma Allergy Nordic","Asthmaallergynordic",'2. Artikeldata Utökad'!K188="16 FSC","FSC",'2. Artikeldata Utökad'!K188="17 Välvald (endast vid OTC)","choosewithheart",'2. Artikeldata Utökad'!K188="18 Rainforest Alliance","Rainforestalliance",'2. Artikeldata Utökad'!K188="19 Vegan Society","Vegansociety",'2. Artikeldata Utökad'!K188="20 Certified Vegan","Certifiedvegan",'2. Artikeldata Utökad'!K188="21 I'm Vegan","Imvegan",'2. Artikeldata Utökad'!K188="22 EU Ecolabel","EUEcolabel",'2. Artikeldata Utökad'!K188="23 Soil Association Cosmos Organic","Soilassociation",'2. Artikeldata Utökad'!K188="  Välj…","",'2. Artikeldata Utökad'!K188="0  Ingen symbol","",'2. Artikeldata Utökad'!K188="24 Cosmetique Bio Cosmos Organic","Cosmetiquebio",'2. Artikeldata Utökad'!K188="25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I189" s="527" t="str" cm="1">
        <f t="array" ref="I189">_xlfn.IFS('2. Artikeldata Utökad'!L188="2  KRAV","KRAV",'2. Artikeldata Utökad'!L188="3  Astma- och Allergiförbundet","Astmaochallergiforbundet",'2. Artikeldata Utökad'!L188="4  Svanen","Svanen",'2. Artikeldata Utökad'!L188="5  GOTS","GOTS",'2. Artikeldata Utökad'!L188="6  Ekologiskt Jordbruk EU Ekologisk","Ekologisktjordbruk",'2. Artikeldata Utökad'!L188="7  ECO CERT Cosmos Organic","Ecocertcosmosorganic",'2. Artikeldata Utökad'!L188="8  Bra miljöval","Bramiljoval",'2. Artikeldata Utökad'!L188="9  Fairtrade","fairtrade",'2. Artikeldata Utökad'!L188="10 Natrue Organic","Natrueorganic",'2. Artikeldata Utökad'!L188="11 UTZ Certified","UTZ",'2. Artikeldata Utökad'!L188="15 Asthma Allergy Nordic","Asthmaallergynordic",'2. Artikeldata Utökad'!L188="16 FSC","FSC",'2. Artikeldata Utökad'!L188="17 Välvald (endast vid OTC)","choosewithheart",'2. Artikeldata Utökad'!L188="18 Rainforest Alliance","Rainforestalliance",'2. Artikeldata Utökad'!L188="19 Vegan Society","Vegansociety",'2. Artikeldata Utökad'!L188="20 Certified Vegan","Certifiedvegan",'2. Artikeldata Utökad'!L188="21 I'm Vegan","Imvegan",'2. Artikeldata Utökad'!L188="22 EU Ecolabel","EUEcolabel",'2. Artikeldata Utökad'!L188="23 Soil Association Cosmos Organic","Soilassociation",'2. Artikeldata Utökad'!L188="  Välj…","",'2. Artikeldata Utökad'!L188="0  Ingen symbol","",'2. Artikeldata Utökad'!L188="24 Cosmetique Bio Cosmos Organic","Cosmetiquebio",'2. Artikeldata Utökad'!L188="25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J189" s="527" t="str" cm="1">
        <f t="array" ref="J189">IFERROR(SUBSTITUTE(_xlfn.ARRAYTOTEXT(_xlfn._xlws.FILTER(G189:I189,G189:I189&lt;&gt;""))," ",""),"")</f>
        <v/>
      </c>
      <c r="K189" s="527" t="str">
        <f>IF('2. Artikeldata Utökad'!M188="Ja","Nordisk","")</f>
        <v/>
      </c>
      <c r="L189" s="527" t="str">
        <f>IF('2. Artikeldata Utökad'!N188="Ja","Miljoforpackad","")</f>
        <v/>
      </c>
      <c r="M189" s="527" t="str">
        <f t="shared" si="13"/>
        <v/>
      </c>
      <c r="N189" s="527" t="str">
        <f t="shared" si="17"/>
        <v/>
      </c>
      <c r="O189" s="527" t="str">
        <f t="shared" si="14"/>
        <v/>
      </c>
      <c r="P189" s="527" t="str">
        <f t="shared" si="15"/>
        <v/>
      </c>
      <c r="Q189" s="527" t="str">
        <f t="shared" si="16"/>
        <v/>
      </c>
      <c r="R189" s="527" t="str" cm="1">
        <f t="array" ref="R189">IFERROR(SUBSTITUTE(_xlfn.ARRAYTOTEXT(_xlfn._xlws.FILTER(K189:Q189,K189:Q189&lt;&gt;""))," ",""),"")</f>
        <v/>
      </c>
      <c r="S189" s="371"/>
      <c r="T189" s="83"/>
      <c r="U189" s="371" t="s">
        <v>35</v>
      </c>
      <c r="V189" s="372"/>
      <c r="W189" s="372"/>
      <c r="X189" s="372"/>
      <c r="Y189" s="372"/>
      <c r="Z189" s="372"/>
      <c r="AA189" s="372"/>
      <c r="AB189" s="372"/>
      <c r="AC189" s="372"/>
      <c r="AD189" s="372"/>
      <c r="AE189" s="372"/>
      <c r="AF189" s="372"/>
      <c r="AG189" s="372"/>
      <c r="AH189" s="371"/>
      <c r="AI189" s="372"/>
      <c r="AJ189" s="372"/>
      <c r="AK189" s="372" t="s">
        <v>36</v>
      </c>
      <c r="AL189" s="372"/>
      <c r="AM189" s="372"/>
      <c r="AN189" s="372"/>
      <c r="AO189" s="372"/>
      <c r="AP189" s="372"/>
      <c r="AQ189" s="641"/>
      <c r="AR189" s="399" t="s">
        <v>220</v>
      </c>
      <c r="AS189" s="84" t="s">
        <v>36</v>
      </c>
      <c r="AT189" s="84" t="s">
        <v>36</v>
      </c>
      <c r="AU189" s="647"/>
      <c r="AV189" s="646"/>
      <c r="AW189" s="84"/>
      <c r="AX189" s="84"/>
      <c r="AY189" s="84"/>
      <c r="AZ189" s="84"/>
      <c r="BA189" s="84"/>
      <c r="BB189" s="630"/>
      <c r="BC189" s="400" t="s">
        <v>220</v>
      </c>
      <c r="BD189" s="84" t="s">
        <v>36</v>
      </c>
    </row>
    <row r="190" spans="1:56" x14ac:dyDescent="0.25">
      <c r="A190" s="102">
        <v>185</v>
      </c>
      <c r="B190" s="524">
        <f>'APH KIC KIA PC'!D189</f>
        <v>0</v>
      </c>
      <c r="C190" s="524" t="str">
        <f>'APH KIC KIA PC'!I189</f>
        <v>Välj…</v>
      </c>
      <c r="D190" s="525" t="str">
        <f>IF('1. Artikeldata Grund'!$E189="","",'1. Artikeldata Grund'!$E189)</f>
        <v/>
      </c>
      <c r="E190" s="526" t="str">
        <f>IF('1. Artikeldata Grund'!D189="","",'1. Artikeldata Grund'!D189)</f>
        <v/>
      </c>
      <c r="F190" s="528" t="str">
        <f>'2. Artikeldata Utökad'!H189</f>
        <v xml:space="preserve">  Välj…</v>
      </c>
      <c r="G190" s="527" t="str" cm="1">
        <f t="array" ref="G190">_xlfn.IFS('2. Artikeldata Utökad'!J189="2  KRAV","KRAV",'2. Artikeldata Utökad'!J189="3  Astma- och Allergiförbundet","Astmaochallergiforbundet",'2. Artikeldata Utökad'!J189="4  Svanen","Svanen",'2. Artikeldata Utökad'!J189="5  GOTS","GOTS",'2. Artikeldata Utökad'!J189="6  Ekologiskt Jordbruk EU Ekologisk","Ekologisktjordbruk",'2. Artikeldata Utökad'!J189="7  ECO CERT Cosmos Organic","Ecocertcosmosorganic",'2. Artikeldata Utökad'!J189="8  Bra miljöval","Bramiljoval",'2. Artikeldata Utökad'!J189="9  Fairtrade","fairtrade",'2. Artikeldata Utökad'!J189="10 Natrue Organic","Natrueorganic",'2. Artikeldata Utökad'!J189="11 UTZ Certified","UTZ",'2. Artikeldata Utökad'!J189="15 Asthma Allergy Nordic","Asthmaallergynordic",'2. Artikeldata Utökad'!J189="16 FSC","FSC",'2. Artikeldata Utökad'!J189="17 Välvald (endast vid OTC)","choosewithheart",'2. Artikeldata Utökad'!J189="18 Rainforest Alliance","Rainforestalliance",'2. Artikeldata Utökad'!J189="19 Vegan Society","Vegansociety",'2. Artikeldata Utökad'!J189="20 Certified Vegan","Certifiedvegan",'2. Artikeldata Utökad'!J189="21 I'm Vegan","Imvegan",'2. Artikeldata Utökad'!J189="22 EU Ecolabel","EUEcolabel",'2. Artikeldata Utökad'!J189="23 Soil Association Cosmos Organic","Soilassociation",'2. Artikeldata Utökad'!J189="  Välj…","",'2. Artikeldata Utökad'!J189="0  Ingen symbol","",'2. Artikeldata Utökad'!J189="24 Cosmetique Bio Cosmos Organic","Cosmetiquebio",'2. Artikeldata Utökad'!J189="25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H190" s="527" t="str" cm="1">
        <f t="array" ref="H190">_xlfn.IFS('2. Artikeldata Utökad'!K189="2  KRAV","KRAV",'2. Artikeldata Utökad'!K189="3  Astma- och Allergiförbundet","Astmaochallergiforbundet",'2. Artikeldata Utökad'!K189="4  Svanen","Svanen",'2. Artikeldata Utökad'!K189="5  GOTS","GOTS",'2. Artikeldata Utökad'!K189="6  Ekologiskt Jordbruk EU Ekologisk","Ekologisktjordbruk",'2. Artikeldata Utökad'!K189="7  ECO CERT Cosmos Organic","Ecocertcosmosorganic",'2. Artikeldata Utökad'!K189="8  Bra miljöval","Bramiljoval",'2. Artikeldata Utökad'!K189="9  Fairtrade","fairtrade",'2. Artikeldata Utökad'!K189="10 Natrue Organic","Natrueorganic",'2. Artikeldata Utökad'!K189="11 UTZ Certified","UTZ",'2. Artikeldata Utökad'!K189="15 Asthma Allergy Nordic","Asthmaallergynordic",'2. Artikeldata Utökad'!K189="16 FSC","FSC",'2. Artikeldata Utökad'!K189="17 Välvald (endast vid OTC)","choosewithheart",'2. Artikeldata Utökad'!K189="18 Rainforest Alliance","Rainforestalliance",'2. Artikeldata Utökad'!K189="19 Vegan Society","Vegansociety",'2. Artikeldata Utökad'!K189="20 Certified Vegan","Certifiedvegan",'2. Artikeldata Utökad'!K189="21 I'm Vegan","Imvegan",'2. Artikeldata Utökad'!K189="22 EU Ecolabel","EUEcolabel",'2. Artikeldata Utökad'!K189="23 Soil Association Cosmos Organic","Soilassociation",'2. Artikeldata Utökad'!K189="  Välj…","",'2. Artikeldata Utökad'!K189="0  Ingen symbol","",'2. Artikeldata Utökad'!K189="24 Cosmetique Bio Cosmos Organic","Cosmetiquebio",'2. Artikeldata Utökad'!K189="25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I190" s="527" t="str" cm="1">
        <f t="array" ref="I190">_xlfn.IFS('2. Artikeldata Utökad'!L189="2  KRAV","KRAV",'2. Artikeldata Utökad'!L189="3  Astma- och Allergiförbundet","Astmaochallergiforbundet",'2. Artikeldata Utökad'!L189="4  Svanen","Svanen",'2. Artikeldata Utökad'!L189="5  GOTS","GOTS",'2. Artikeldata Utökad'!L189="6  Ekologiskt Jordbruk EU Ekologisk","Ekologisktjordbruk",'2. Artikeldata Utökad'!L189="7  ECO CERT Cosmos Organic","Ecocertcosmosorganic",'2. Artikeldata Utökad'!L189="8  Bra miljöval","Bramiljoval",'2. Artikeldata Utökad'!L189="9  Fairtrade","fairtrade",'2. Artikeldata Utökad'!L189="10 Natrue Organic","Natrueorganic",'2. Artikeldata Utökad'!L189="11 UTZ Certified","UTZ",'2. Artikeldata Utökad'!L189="15 Asthma Allergy Nordic","Asthmaallergynordic",'2. Artikeldata Utökad'!L189="16 FSC","FSC",'2. Artikeldata Utökad'!L189="17 Välvald (endast vid OTC)","choosewithheart",'2. Artikeldata Utökad'!L189="18 Rainforest Alliance","Rainforestalliance",'2. Artikeldata Utökad'!L189="19 Vegan Society","Vegansociety",'2. Artikeldata Utökad'!L189="20 Certified Vegan","Certifiedvegan",'2. Artikeldata Utökad'!L189="21 I'm Vegan","Imvegan",'2. Artikeldata Utökad'!L189="22 EU Ecolabel","EUEcolabel",'2. Artikeldata Utökad'!L189="23 Soil Association Cosmos Organic","Soilassociation",'2. Artikeldata Utökad'!L189="  Välj…","",'2. Artikeldata Utökad'!L189="0  Ingen symbol","",'2. Artikeldata Utökad'!L189="24 Cosmetique Bio Cosmos Organic","Cosmetiquebio",'2. Artikeldata Utökad'!L189="25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J190" s="527" t="str" cm="1">
        <f t="array" ref="J190">IFERROR(SUBSTITUTE(_xlfn.ARRAYTOTEXT(_xlfn._xlws.FILTER(G190:I190,G190:I190&lt;&gt;""))," ",""),"")</f>
        <v/>
      </c>
      <c r="K190" s="527" t="str">
        <f>IF('2. Artikeldata Utökad'!M189="Ja","Nordisk","")</f>
        <v/>
      </c>
      <c r="L190" s="527" t="str">
        <f>IF('2. Artikeldata Utökad'!N189="Ja","Miljoforpackad","")</f>
        <v/>
      </c>
      <c r="M190" s="527" t="str">
        <f t="shared" si="13"/>
        <v/>
      </c>
      <c r="N190" s="527" t="str">
        <f t="shared" si="17"/>
        <v/>
      </c>
      <c r="O190" s="527" t="str">
        <f t="shared" si="14"/>
        <v/>
      </c>
      <c r="P190" s="527" t="str">
        <f t="shared" si="15"/>
        <v/>
      </c>
      <c r="Q190" s="527" t="str">
        <f t="shared" si="16"/>
        <v/>
      </c>
      <c r="R190" s="527" t="str" cm="1">
        <f t="array" ref="R190">IFERROR(SUBSTITUTE(_xlfn.ARRAYTOTEXT(_xlfn._xlws.FILTER(K190:Q190,K190:Q190&lt;&gt;""))," ",""),"")</f>
        <v/>
      </c>
      <c r="S190" s="371"/>
      <c r="T190" s="83"/>
      <c r="U190" s="371" t="s">
        <v>35</v>
      </c>
      <c r="V190" s="372"/>
      <c r="W190" s="372"/>
      <c r="X190" s="372"/>
      <c r="Y190" s="372"/>
      <c r="Z190" s="372"/>
      <c r="AA190" s="372"/>
      <c r="AB190" s="372"/>
      <c r="AC190" s="372"/>
      <c r="AD190" s="372"/>
      <c r="AE190" s="372"/>
      <c r="AF190" s="372"/>
      <c r="AG190" s="372"/>
      <c r="AH190" s="371"/>
      <c r="AI190" s="372"/>
      <c r="AJ190" s="372"/>
      <c r="AK190" s="372" t="s">
        <v>36</v>
      </c>
      <c r="AL190" s="372"/>
      <c r="AM190" s="372"/>
      <c r="AN190" s="372"/>
      <c r="AO190" s="372"/>
      <c r="AP190" s="372"/>
      <c r="AQ190" s="641"/>
      <c r="AR190" s="399" t="s">
        <v>220</v>
      </c>
      <c r="AS190" s="84" t="s">
        <v>36</v>
      </c>
      <c r="AT190" s="84" t="s">
        <v>36</v>
      </c>
      <c r="AU190" s="647"/>
      <c r="AV190" s="646"/>
      <c r="AW190" s="84"/>
      <c r="AX190" s="84"/>
      <c r="AY190" s="84"/>
      <c r="AZ190" s="84"/>
      <c r="BA190" s="84"/>
      <c r="BB190" s="630"/>
      <c r="BC190" s="400" t="s">
        <v>220</v>
      </c>
      <c r="BD190" s="84" t="s">
        <v>36</v>
      </c>
    </row>
    <row r="191" spans="1:56" x14ac:dyDescent="0.25">
      <c r="A191" s="102">
        <v>186</v>
      </c>
      <c r="B191" s="524">
        <f>'APH KIC KIA PC'!D190</f>
        <v>0</v>
      </c>
      <c r="C191" s="524" t="str">
        <f>'APH KIC KIA PC'!I190</f>
        <v>Välj…</v>
      </c>
      <c r="D191" s="525" t="str">
        <f>IF('1. Artikeldata Grund'!$E190="","",'1. Artikeldata Grund'!$E190)</f>
        <v/>
      </c>
      <c r="E191" s="526" t="str">
        <f>IF('1. Artikeldata Grund'!D190="","",'1. Artikeldata Grund'!D190)</f>
        <v/>
      </c>
      <c r="F191" s="528" t="str">
        <f>'2. Artikeldata Utökad'!H190</f>
        <v xml:space="preserve">  Välj…</v>
      </c>
      <c r="G191" s="527" t="str" cm="1">
        <f t="array" ref="G191">_xlfn.IFS('2. Artikeldata Utökad'!J190="2  KRAV","KRAV",'2. Artikeldata Utökad'!J190="3  Astma- och Allergiförbundet","Astmaochallergiforbundet",'2. Artikeldata Utökad'!J190="4  Svanen","Svanen",'2. Artikeldata Utökad'!J190="5  GOTS","GOTS",'2. Artikeldata Utökad'!J190="6  Ekologiskt Jordbruk EU Ekologisk","Ekologisktjordbruk",'2. Artikeldata Utökad'!J190="7  ECO CERT Cosmos Organic","Ecocertcosmosorganic",'2. Artikeldata Utökad'!J190="8  Bra miljöval","Bramiljoval",'2. Artikeldata Utökad'!J190="9  Fairtrade","fairtrade",'2. Artikeldata Utökad'!J190="10 Natrue Organic","Natrueorganic",'2. Artikeldata Utökad'!J190="11 UTZ Certified","UTZ",'2. Artikeldata Utökad'!J190="15 Asthma Allergy Nordic","Asthmaallergynordic",'2. Artikeldata Utökad'!J190="16 FSC","FSC",'2. Artikeldata Utökad'!J190="17 Välvald (endast vid OTC)","choosewithheart",'2. Artikeldata Utökad'!J190="18 Rainforest Alliance","Rainforestalliance",'2. Artikeldata Utökad'!J190="19 Vegan Society","Vegansociety",'2. Artikeldata Utökad'!J190="20 Certified Vegan","Certifiedvegan",'2. Artikeldata Utökad'!J190="21 I'm Vegan","Imvegan",'2. Artikeldata Utökad'!J190="22 EU Ecolabel","EUEcolabel",'2. Artikeldata Utökad'!J190="23 Soil Association Cosmos Organic","Soilassociation",'2. Artikeldata Utökad'!J190="  Välj…","",'2. Artikeldata Utökad'!J190="0  Ingen symbol","",'2. Artikeldata Utökad'!J190="24 Cosmetique Bio Cosmos Organic","Cosmetiquebio",'2. Artikeldata Utökad'!J190="25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H191" s="527" t="str" cm="1">
        <f t="array" ref="H191">_xlfn.IFS('2. Artikeldata Utökad'!K190="2  KRAV","KRAV",'2. Artikeldata Utökad'!K190="3  Astma- och Allergiförbundet","Astmaochallergiforbundet",'2. Artikeldata Utökad'!K190="4  Svanen","Svanen",'2. Artikeldata Utökad'!K190="5  GOTS","GOTS",'2. Artikeldata Utökad'!K190="6  Ekologiskt Jordbruk EU Ekologisk","Ekologisktjordbruk",'2. Artikeldata Utökad'!K190="7  ECO CERT Cosmos Organic","Ecocertcosmosorganic",'2. Artikeldata Utökad'!K190="8  Bra miljöval","Bramiljoval",'2. Artikeldata Utökad'!K190="9  Fairtrade","fairtrade",'2. Artikeldata Utökad'!K190="10 Natrue Organic","Natrueorganic",'2. Artikeldata Utökad'!K190="11 UTZ Certified","UTZ",'2. Artikeldata Utökad'!K190="15 Asthma Allergy Nordic","Asthmaallergynordic",'2. Artikeldata Utökad'!K190="16 FSC","FSC",'2. Artikeldata Utökad'!K190="17 Välvald (endast vid OTC)","choosewithheart",'2. Artikeldata Utökad'!K190="18 Rainforest Alliance","Rainforestalliance",'2. Artikeldata Utökad'!K190="19 Vegan Society","Vegansociety",'2. Artikeldata Utökad'!K190="20 Certified Vegan","Certifiedvegan",'2. Artikeldata Utökad'!K190="21 I'm Vegan","Imvegan",'2. Artikeldata Utökad'!K190="22 EU Ecolabel","EUEcolabel",'2. Artikeldata Utökad'!K190="23 Soil Association Cosmos Organic","Soilassociation",'2. Artikeldata Utökad'!K190="  Välj…","",'2. Artikeldata Utökad'!K190="0  Ingen symbol","",'2. Artikeldata Utökad'!K190="24 Cosmetique Bio Cosmos Organic","Cosmetiquebio",'2. Artikeldata Utökad'!K190="25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I191" s="527" t="str" cm="1">
        <f t="array" ref="I191">_xlfn.IFS('2. Artikeldata Utökad'!L190="2  KRAV","KRAV",'2. Artikeldata Utökad'!L190="3  Astma- och Allergiförbundet","Astmaochallergiforbundet",'2. Artikeldata Utökad'!L190="4  Svanen","Svanen",'2. Artikeldata Utökad'!L190="5  GOTS","GOTS",'2. Artikeldata Utökad'!L190="6  Ekologiskt Jordbruk EU Ekologisk","Ekologisktjordbruk",'2. Artikeldata Utökad'!L190="7  ECO CERT Cosmos Organic","Ecocertcosmosorganic",'2. Artikeldata Utökad'!L190="8  Bra miljöval","Bramiljoval",'2. Artikeldata Utökad'!L190="9  Fairtrade","fairtrade",'2. Artikeldata Utökad'!L190="10 Natrue Organic","Natrueorganic",'2. Artikeldata Utökad'!L190="11 UTZ Certified","UTZ",'2. Artikeldata Utökad'!L190="15 Asthma Allergy Nordic","Asthmaallergynordic",'2. Artikeldata Utökad'!L190="16 FSC","FSC",'2. Artikeldata Utökad'!L190="17 Välvald (endast vid OTC)","choosewithheart",'2. Artikeldata Utökad'!L190="18 Rainforest Alliance","Rainforestalliance",'2. Artikeldata Utökad'!L190="19 Vegan Society","Vegansociety",'2. Artikeldata Utökad'!L190="20 Certified Vegan","Certifiedvegan",'2. Artikeldata Utökad'!L190="21 I'm Vegan","Imvegan",'2. Artikeldata Utökad'!L190="22 EU Ecolabel","EUEcolabel",'2. Artikeldata Utökad'!L190="23 Soil Association Cosmos Organic","Soilassociation",'2. Artikeldata Utökad'!L190="  Välj…","",'2. Artikeldata Utökad'!L190="0  Ingen symbol","",'2. Artikeldata Utökad'!L190="24 Cosmetique Bio Cosmos Organic","Cosmetiquebio",'2. Artikeldata Utökad'!L190="25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J191" s="527" t="str" cm="1">
        <f t="array" ref="J191">IFERROR(SUBSTITUTE(_xlfn.ARRAYTOTEXT(_xlfn._xlws.FILTER(G191:I191,G191:I191&lt;&gt;""))," ",""),"")</f>
        <v/>
      </c>
      <c r="K191" s="527" t="str">
        <f>IF('2. Artikeldata Utökad'!M190="Ja","Nordisk","")</f>
        <v/>
      </c>
      <c r="L191" s="527" t="str">
        <f>IF('2. Artikeldata Utökad'!N190="Ja","Miljoforpackad","")</f>
        <v/>
      </c>
      <c r="M191" s="527" t="str">
        <f t="shared" si="13"/>
        <v/>
      </c>
      <c r="N191" s="527" t="str">
        <f t="shared" si="17"/>
        <v/>
      </c>
      <c r="O191" s="527" t="str">
        <f t="shared" si="14"/>
        <v/>
      </c>
      <c r="P191" s="527" t="str">
        <f t="shared" si="15"/>
        <v/>
      </c>
      <c r="Q191" s="527" t="str">
        <f t="shared" si="16"/>
        <v/>
      </c>
      <c r="R191" s="527" t="str" cm="1">
        <f t="array" ref="R191">IFERROR(SUBSTITUTE(_xlfn.ARRAYTOTEXT(_xlfn._xlws.FILTER(K191:Q191,K191:Q191&lt;&gt;""))," ",""),"")</f>
        <v/>
      </c>
      <c r="S191" s="371"/>
      <c r="T191" s="83"/>
      <c r="U191" s="371" t="s">
        <v>35</v>
      </c>
      <c r="V191" s="372"/>
      <c r="W191" s="372"/>
      <c r="X191" s="372"/>
      <c r="Y191" s="372"/>
      <c r="Z191" s="372"/>
      <c r="AA191" s="372"/>
      <c r="AB191" s="372"/>
      <c r="AC191" s="372"/>
      <c r="AD191" s="372"/>
      <c r="AE191" s="372"/>
      <c r="AF191" s="372"/>
      <c r="AG191" s="372"/>
      <c r="AH191" s="371"/>
      <c r="AI191" s="372"/>
      <c r="AJ191" s="372"/>
      <c r="AK191" s="372" t="s">
        <v>36</v>
      </c>
      <c r="AL191" s="372"/>
      <c r="AM191" s="372"/>
      <c r="AN191" s="372"/>
      <c r="AO191" s="372"/>
      <c r="AP191" s="372"/>
      <c r="AQ191" s="641"/>
      <c r="AR191" s="399" t="s">
        <v>220</v>
      </c>
      <c r="AS191" s="84" t="s">
        <v>36</v>
      </c>
      <c r="AT191" s="84" t="s">
        <v>36</v>
      </c>
      <c r="AU191" s="647"/>
      <c r="AV191" s="646"/>
      <c r="AW191" s="84"/>
      <c r="AX191" s="84"/>
      <c r="AY191" s="84"/>
      <c r="AZ191" s="84"/>
      <c r="BA191" s="84"/>
      <c r="BB191" s="630"/>
      <c r="BC191" s="400" t="s">
        <v>220</v>
      </c>
      <c r="BD191" s="84" t="s">
        <v>36</v>
      </c>
    </row>
    <row r="192" spans="1:56" x14ac:dyDescent="0.25">
      <c r="A192" s="102">
        <v>187</v>
      </c>
      <c r="B192" s="524">
        <f>'APH KIC KIA PC'!D191</f>
        <v>0</v>
      </c>
      <c r="C192" s="524" t="str">
        <f>'APH KIC KIA PC'!I191</f>
        <v>Välj…</v>
      </c>
      <c r="D192" s="525" t="str">
        <f>IF('1. Artikeldata Grund'!$E191="","",'1. Artikeldata Grund'!$E191)</f>
        <v/>
      </c>
      <c r="E192" s="526" t="str">
        <f>IF('1. Artikeldata Grund'!D191="","",'1. Artikeldata Grund'!D191)</f>
        <v/>
      </c>
      <c r="F192" s="528" t="str">
        <f>'2. Artikeldata Utökad'!H191</f>
        <v xml:space="preserve">  Välj…</v>
      </c>
      <c r="G192" s="527" t="str" cm="1">
        <f t="array" ref="G192">_xlfn.IFS('2. Artikeldata Utökad'!J191="2  KRAV","KRAV",'2. Artikeldata Utökad'!J191="3  Astma- och Allergiförbundet","Astmaochallergiforbundet",'2. Artikeldata Utökad'!J191="4  Svanen","Svanen",'2. Artikeldata Utökad'!J191="5  GOTS","GOTS",'2. Artikeldata Utökad'!J191="6  Ekologiskt Jordbruk EU Ekologisk","Ekologisktjordbruk",'2. Artikeldata Utökad'!J191="7  ECO CERT Cosmos Organic","Ecocertcosmosorganic",'2. Artikeldata Utökad'!J191="8  Bra miljöval","Bramiljoval",'2. Artikeldata Utökad'!J191="9  Fairtrade","fairtrade",'2. Artikeldata Utökad'!J191="10 Natrue Organic","Natrueorganic",'2. Artikeldata Utökad'!J191="11 UTZ Certified","UTZ",'2. Artikeldata Utökad'!J191="15 Asthma Allergy Nordic","Asthmaallergynordic",'2. Artikeldata Utökad'!J191="16 FSC","FSC",'2. Artikeldata Utökad'!J191="17 Välvald (endast vid OTC)","choosewithheart",'2. Artikeldata Utökad'!J191="18 Rainforest Alliance","Rainforestalliance",'2. Artikeldata Utökad'!J191="19 Vegan Society","Vegansociety",'2. Artikeldata Utökad'!J191="20 Certified Vegan","Certifiedvegan",'2. Artikeldata Utökad'!J191="21 I'm Vegan","Imvegan",'2. Artikeldata Utökad'!J191="22 EU Ecolabel","EUEcolabel",'2. Artikeldata Utökad'!J191="23 Soil Association Cosmos Organic","Soilassociation",'2. Artikeldata Utökad'!J191="  Välj…","",'2. Artikeldata Utökad'!J191="0  Ingen symbol","",'2. Artikeldata Utökad'!J191="24 Cosmetique Bio Cosmos Organic","Cosmetiquebio",'2. Artikeldata Utökad'!J191="25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H192" s="527" t="str" cm="1">
        <f t="array" ref="H192">_xlfn.IFS('2. Artikeldata Utökad'!K191="2  KRAV","KRAV",'2. Artikeldata Utökad'!K191="3  Astma- och Allergiförbundet","Astmaochallergiforbundet",'2. Artikeldata Utökad'!K191="4  Svanen","Svanen",'2. Artikeldata Utökad'!K191="5  GOTS","GOTS",'2. Artikeldata Utökad'!K191="6  Ekologiskt Jordbruk EU Ekologisk","Ekologisktjordbruk",'2. Artikeldata Utökad'!K191="7  ECO CERT Cosmos Organic","Ecocertcosmosorganic",'2. Artikeldata Utökad'!K191="8  Bra miljöval","Bramiljoval",'2. Artikeldata Utökad'!K191="9  Fairtrade","fairtrade",'2. Artikeldata Utökad'!K191="10 Natrue Organic","Natrueorganic",'2. Artikeldata Utökad'!K191="11 UTZ Certified","UTZ",'2. Artikeldata Utökad'!K191="15 Asthma Allergy Nordic","Asthmaallergynordic",'2. Artikeldata Utökad'!K191="16 FSC","FSC",'2. Artikeldata Utökad'!K191="17 Välvald (endast vid OTC)","choosewithheart",'2. Artikeldata Utökad'!K191="18 Rainforest Alliance","Rainforestalliance",'2. Artikeldata Utökad'!K191="19 Vegan Society","Vegansociety",'2. Artikeldata Utökad'!K191="20 Certified Vegan","Certifiedvegan",'2. Artikeldata Utökad'!K191="21 I'm Vegan","Imvegan",'2. Artikeldata Utökad'!K191="22 EU Ecolabel","EUEcolabel",'2. Artikeldata Utökad'!K191="23 Soil Association Cosmos Organic","Soilassociation",'2. Artikeldata Utökad'!K191="  Välj…","",'2. Artikeldata Utökad'!K191="0  Ingen symbol","",'2. Artikeldata Utökad'!K191="24 Cosmetique Bio Cosmos Organic","Cosmetiquebio",'2. Artikeldata Utökad'!K191="25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I192" s="527" t="str" cm="1">
        <f t="array" ref="I192">_xlfn.IFS('2. Artikeldata Utökad'!L191="2  KRAV","KRAV",'2. Artikeldata Utökad'!L191="3  Astma- och Allergiförbundet","Astmaochallergiforbundet",'2. Artikeldata Utökad'!L191="4  Svanen","Svanen",'2. Artikeldata Utökad'!L191="5  GOTS","GOTS",'2. Artikeldata Utökad'!L191="6  Ekologiskt Jordbruk EU Ekologisk","Ekologisktjordbruk",'2. Artikeldata Utökad'!L191="7  ECO CERT Cosmos Organic","Ecocertcosmosorganic",'2. Artikeldata Utökad'!L191="8  Bra miljöval","Bramiljoval",'2. Artikeldata Utökad'!L191="9  Fairtrade","fairtrade",'2. Artikeldata Utökad'!L191="10 Natrue Organic","Natrueorganic",'2. Artikeldata Utökad'!L191="11 UTZ Certified","UTZ",'2. Artikeldata Utökad'!L191="15 Asthma Allergy Nordic","Asthmaallergynordic",'2. Artikeldata Utökad'!L191="16 FSC","FSC",'2. Artikeldata Utökad'!L191="17 Välvald (endast vid OTC)","choosewithheart",'2. Artikeldata Utökad'!L191="18 Rainforest Alliance","Rainforestalliance",'2. Artikeldata Utökad'!L191="19 Vegan Society","Vegansociety",'2. Artikeldata Utökad'!L191="20 Certified Vegan","Certifiedvegan",'2. Artikeldata Utökad'!L191="21 I'm Vegan","Imvegan",'2. Artikeldata Utökad'!L191="22 EU Ecolabel","EUEcolabel",'2. Artikeldata Utökad'!L191="23 Soil Association Cosmos Organic","Soilassociation",'2. Artikeldata Utökad'!L191="  Välj…","",'2. Artikeldata Utökad'!L191="0  Ingen symbol","",'2. Artikeldata Utökad'!L191="24 Cosmetique Bio Cosmos Organic","Cosmetiquebio",'2. Artikeldata Utökad'!L191="25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J192" s="527" t="str" cm="1">
        <f t="array" ref="J192">IFERROR(SUBSTITUTE(_xlfn.ARRAYTOTEXT(_xlfn._xlws.FILTER(G192:I192,G192:I192&lt;&gt;""))," ",""),"")</f>
        <v/>
      </c>
      <c r="K192" s="527" t="str">
        <f>IF('2. Artikeldata Utökad'!M191="Ja","Nordisk","")</f>
        <v/>
      </c>
      <c r="L192" s="527" t="str">
        <f>IF('2. Artikeldata Utökad'!N191="Ja","Miljoforpackad","")</f>
        <v/>
      </c>
      <c r="M192" s="527" t="str">
        <f t="shared" si="13"/>
        <v/>
      </c>
      <c r="N192" s="527" t="str">
        <f t="shared" si="17"/>
        <v/>
      </c>
      <c r="O192" s="527" t="str">
        <f t="shared" si="14"/>
        <v/>
      </c>
      <c r="P192" s="527" t="str">
        <f t="shared" si="15"/>
        <v/>
      </c>
      <c r="Q192" s="527" t="str">
        <f t="shared" si="16"/>
        <v/>
      </c>
      <c r="R192" s="527" t="str" cm="1">
        <f t="array" ref="R192">IFERROR(SUBSTITUTE(_xlfn.ARRAYTOTEXT(_xlfn._xlws.FILTER(K192:Q192,K192:Q192&lt;&gt;""))," ",""),"")</f>
        <v/>
      </c>
      <c r="S192" s="371"/>
      <c r="T192" s="83"/>
      <c r="U192" s="371" t="s">
        <v>35</v>
      </c>
      <c r="V192" s="372"/>
      <c r="W192" s="372"/>
      <c r="X192" s="372"/>
      <c r="Y192" s="372"/>
      <c r="Z192" s="372"/>
      <c r="AA192" s="372"/>
      <c r="AB192" s="372"/>
      <c r="AC192" s="372"/>
      <c r="AD192" s="372"/>
      <c r="AE192" s="372"/>
      <c r="AF192" s="372"/>
      <c r="AG192" s="372"/>
      <c r="AH192" s="371"/>
      <c r="AI192" s="372"/>
      <c r="AJ192" s="372"/>
      <c r="AK192" s="372" t="s">
        <v>36</v>
      </c>
      <c r="AL192" s="372"/>
      <c r="AM192" s="372"/>
      <c r="AN192" s="372"/>
      <c r="AO192" s="372"/>
      <c r="AP192" s="372"/>
      <c r="AQ192" s="641"/>
      <c r="AR192" s="399" t="s">
        <v>220</v>
      </c>
      <c r="AS192" s="84" t="s">
        <v>36</v>
      </c>
      <c r="AT192" s="84" t="s">
        <v>36</v>
      </c>
      <c r="AU192" s="647"/>
      <c r="AV192" s="646"/>
      <c r="AW192" s="84"/>
      <c r="AX192" s="84"/>
      <c r="AY192" s="84"/>
      <c r="AZ192" s="84"/>
      <c r="BA192" s="84"/>
      <c r="BB192" s="630"/>
      <c r="BC192" s="400" t="s">
        <v>220</v>
      </c>
      <c r="BD192" s="84" t="s">
        <v>36</v>
      </c>
    </row>
    <row r="193" spans="1:56" x14ac:dyDescent="0.25">
      <c r="A193" s="102">
        <v>188</v>
      </c>
      <c r="B193" s="524">
        <f>'APH KIC KIA PC'!D192</f>
        <v>0</v>
      </c>
      <c r="C193" s="524" t="str">
        <f>'APH KIC KIA PC'!I192</f>
        <v>Välj…</v>
      </c>
      <c r="D193" s="525" t="str">
        <f>IF('1. Artikeldata Grund'!$E192="","",'1. Artikeldata Grund'!$E192)</f>
        <v/>
      </c>
      <c r="E193" s="526" t="str">
        <f>IF('1. Artikeldata Grund'!D192="","",'1. Artikeldata Grund'!D192)</f>
        <v/>
      </c>
      <c r="F193" s="528" t="str">
        <f>'2. Artikeldata Utökad'!H192</f>
        <v xml:space="preserve">  Välj…</v>
      </c>
      <c r="G193" s="527" t="str" cm="1">
        <f t="array" ref="G193">_xlfn.IFS('2. Artikeldata Utökad'!J192="2  KRAV","KRAV",'2. Artikeldata Utökad'!J192="3  Astma- och Allergiförbundet","Astmaochallergiforbundet",'2. Artikeldata Utökad'!J192="4  Svanen","Svanen",'2. Artikeldata Utökad'!J192="5  GOTS","GOTS",'2. Artikeldata Utökad'!J192="6  Ekologiskt Jordbruk EU Ekologisk","Ekologisktjordbruk",'2. Artikeldata Utökad'!J192="7  ECO CERT Cosmos Organic","Ecocertcosmosorganic",'2. Artikeldata Utökad'!J192="8  Bra miljöval","Bramiljoval",'2. Artikeldata Utökad'!J192="9  Fairtrade","fairtrade",'2. Artikeldata Utökad'!J192="10 Natrue Organic","Natrueorganic",'2. Artikeldata Utökad'!J192="11 UTZ Certified","UTZ",'2. Artikeldata Utökad'!J192="15 Asthma Allergy Nordic","Asthmaallergynordic",'2. Artikeldata Utökad'!J192="16 FSC","FSC",'2. Artikeldata Utökad'!J192="17 Välvald (endast vid OTC)","choosewithheart",'2. Artikeldata Utökad'!J192="18 Rainforest Alliance","Rainforestalliance",'2. Artikeldata Utökad'!J192="19 Vegan Society","Vegansociety",'2. Artikeldata Utökad'!J192="20 Certified Vegan","Certifiedvegan",'2. Artikeldata Utökad'!J192="21 I'm Vegan","Imvegan",'2. Artikeldata Utökad'!J192="22 EU Ecolabel","EUEcolabel",'2. Artikeldata Utökad'!J192="23 Soil Association Cosmos Organic","Soilassociation",'2. Artikeldata Utökad'!J192="  Välj…","",'2. Artikeldata Utökad'!J192="0  Ingen symbol","",'2. Artikeldata Utökad'!J192="24 Cosmetique Bio Cosmos Organic","Cosmetiquebio",'2. Artikeldata Utökad'!J192="25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H193" s="527" t="str" cm="1">
        <f t="array" ref="H193">_xlfn.IFS('2. Artikeldata Utökad'!K192="2  KRAV","KRAV",'2. Artikeldata Utökad'!K192="3  Astma- och Allergiförbundet","Astmaochallergiforbundet",'2. Artikeldata Utökad'!K192="4  Svanen","Svanen",'2. Artikeldata Utökad'!K192="5  GOTS","GOTS",'2. Artikeldata Utökad'!K192="6  Ekologiskt Jordbruk EU Ekologisk","Ekologisktjordbruk",'2. Artikeldata Utökad'!K192="7  ECO CERT Cosmos Organic","Ecocertcosmosorganic",'2. Artikeldata Utökad'!K192="8  Bra miljöval","Bramiljoval",'2. Artikeldata Utökad'!K192="9  Fairtrade","fairtrade",'2. Artikeldata Utökad'!K192="10 Natrue Organic","Natrueorganic",'2. Artikeldata Utökad'!K192="11 UTZ Certified","UTZ",'2. Artikeldata Utökad'!K192="15 Asthma Allergy Nordic","Asthmaallergynordic",'2. Artikeldata Utökad'!K192="16 FSC","FSC",'2. Artikeldata Utökad'!K192="17 Välvald (endast vid OTC)","choosewithheart",'2. Artikeldata Utökad'!K192="18 Rainforest Alliance","Rainforestalliance",'2. Artikeldata Utökad'!K192="19 Vegan Society","Vegansociety",'2. Artikeldata Utökad'!K192="20 Certified Vegan","Certifiedvegan",'2. Artikeldata Utökad'!K192="21 I'm Vegan","Imvegan",'2. Artikeldata Utökad'!K192="22 EU Ecolabel","EUEcolabel",'2. Artikeldata Utökad'!K192="23 Soil Association Cosmos Organic","Soilassociation",'2. Artikeldata Utökad'!K192="  Välj…","",'2. Artikeldata Utökad'!K192="0  Ingen symbol","",'2. Artikeldata Utökad'!K192="24 Cosmetique Bio Cosmos Organic","Cosmetiquebio",'2. Artikeldata Utökad'!K192="25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I193" s="527" t="str" cm="1">
        <f t="array" ref="I193">_xlfn.IFS('2. Artikeldata Utökad'!L192="2  KRAV","KRAV",'2. Artikeldata Utökad'!L192="3  Astma- och Allergiförbundet","Astmaochallergiforbundet",'2. Artikeldata Utökad'!L192="4  Svanen","Svanen",'2. Artikeldata Utökad'!L192="5  GOTS","GOTS",'2. Artikeldata Utökad'!L192="6  Ekologiskt Jordbruk EU Ekologisk","Ekologisktjordbruk",'2. Artikeldata Utökad'!L192="7  ECO CERT Cosmos Organic","Ecocertcosmosorganic",'2. Artikeldata Utökad'!L192="8  Bra miljöval","Bramiljoval",'2. Artikeldata Utökad'!L192="9  Fairtrade","fairtrade",'2. Artikeldata Utökad'!L192="10 Natrue Organic","Natrueorganic",'2. Artikeldata Utökad'!L192="11 UTZ Certified","UTZ",'2. Artikeldata Utökad'!L192="15 Asthma Allergy Nordic","Asthmaallergynordic",'2. Artikeldata Utökad'!L192="16 FSC","FSC",'2. Artikeldata Utökad'!L192="17 Välvald (endast vid OTC)","choosewithheart",'2. Artikeldata Utökad'!L192="18 Rainforest Alliance","Rainforestalliance",'2. Artikeldata Utökad'!L192="19 Vegan Society","Vegansociety",'2. Artikeldata Utökad'!L192="20 Certified Vegan","Certifiedvegan",'2. Artikeldata Utökad'!L192="21 I'm Vegan","Imvegan",'2. Artikeldata Utökad'!L192="22 EU Ecolabel","EUEcolabel",'2. Artikeldata Utökad'!L192="23 Soil Association Cosmos Organic","Soilassociation",'2. Artikeldata Utökad'!L192="  Välj…","",'2. Artikeldata Utökad'!L192="0  Ingen symbol","",'2. Artikeldata Utökad'!L192="24 Cosmetique Bio Cosmos Organic","Cosmetiquebio",'2. Artikeldata Utökad'!L192="25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J193" s="527" t="str" cm="1">
        <f t="array" ref="J193">IFERROR(SUBSTITUTE(_xlfn.ARRAYTOTEXT(_xlfn._xlws.FILTER(G193:I193,G193:I193&lt;&gt;""))," ",""),"")</f>
        <v/>
      </c>
      <c r="K193" s="527" t="str">
        <f>IF('2. Artikeldata Utökad'!M192="Ja","Nordisk","")</f>
        <v/>
      </c>
      <c r="L193" s="527" t="str">
        <f>IF('2. Artikeldata Utökad'!N192="Ja","Miljoforpackad","")</f>
        <v/>
      </c>
      <c r="M193" s="527" t="str">
        <f t="shared" si="13"/>
        <v/>
      </c>
      <c r="N193" s="527" t="str">
        <f t="shared" si="17"/>
        <v/>
      </c>
      <c r="O193" s="527" t="str">
        <f t="shared" si="14"/>
        <v/>
      </c>
      <c r="P193" s="527" t="str">
        <f t="shared" si="15"/>
        <v/>
      </c>
      <c r="Q193" s="527" t="str">
        <f t="shared" si="16"/>
        <v/>
      </c>
      <c r="R193" s="527" t="str" cm="1">
        <f t="array" ref="R193">IFERROR(SUBSTITUTE(_xlfn.ARRAYTOTEXT(_xlfn._xlws.FILTER(K193:Q193,K193:Q193&lt;&gt;""))," ",""),"")</f>
        <v/>
      </c>
      <c r="S193" s="371"/>
      <c r="T193" s="83"/>
      <c r="U193" s="371" t="s">
        <v>35</v>
      </c>
      <c r="V193" s="372"/>
      <c r="W193" s="372"/>
      <c r="X193" s="372"/>
      <c r="Y193" s="372"/>
      <c r="Z193" s="372"/>
      <c r="AA193" s="372"/>
      <c r="AB193" s="372"/>
      <c r="AC193" s="372"/>
      <c r="AD193" s="372"/>
      <c r="AE193" s="372"/>
      <c r="AF193" s="372"/>
      <c r="AG193" s="372"/>
      <c r="AH193" s="371"/>
      <c r="AI193" s="372"/>
      <c r="AJ193" s="372"/>
      <c r="AK193" s="372" t="s">
        <v>36</v>
      </c>
      <c r="AL193" s="372"/>
      <c r="AM193" s="372"/>
      <c r="AN193" s="372"/>
      <c r="AO193" s="372"/>
      <c r="AP193" s="372"/>
      <c r="AQ193" s="641"/>
      <c r="AR193" s="399" t="s">
        <v>220</v>
      </c>
      <c r="AS193" s="84" t="s">
        <v>36</v>
      </c>
      <c r="AT193" s="84" t="s">
        <v>36</v>
      </c>
      <c r="AU193" s="647"/>
      <c r="AV193" s="646"/>
      <c r="AW193" s="84"/>
      <c r="AX193" s="84"/>
      <c r="AY193" s="84"/>
      <c r="AZ193" s="84"/>
      <c r="BA193" s="84"/>
      <c r="BB193" s="630"/>
      <c r="BC193" s="400" t="s">
        <v>220</v>
      </c>
      <c r="BD193" s="84" t="s">
        <v>36</v>
      </c>
    </row>
    <row r="194" spans="1:56" x14ac:dyDescent="0.25">
      <c r="A194" s="102">
        <v>189</v>
      </c>
      <c r="B194" s="524">
        <f>'APH KIC KIA PC'!D193</f>
        <v>0</v>
      </c>
      <c r="C194" s="524" t="str">
        <f>'APH KIC KIA PC'!I193</f>
        <v>Välj…</v>
      </c>
      <c r="D194" s="525" t="str">
        <f>IF('1. Artikeldata Grund'!$E193="","",'1. Artikeldata Grund'!$E193)</f>
        <v/>
      </c>
      <c r="E194" s="526" t="str">
        <f>IF('1. Artikeldata Grund'!D193="","",'1. Artikeldata Grund'!D193)</f>
        <v/>
      </c>
      <c r="F194" s="528" t="str">
        <f>'2. Artikeldata Utökad'!H193</f>
        <v xml:space="preserve">  Välj…</v>
      </c>
      <c r="G194" s="527" t="str" cm="1">
        <f t="array" ref="G194">_xlfn.IFS('2. Artikeldata Utökad'!J193="2  KRAV","KRAV",'2. Artikeldata Utökad'!J193="3  Astma- och Allergiförbundet","Astmaochallergiforbundet",'2. Artikeldata Utökad'!J193="4  Svanen","Svanen",'2. Artikeldata Utökad'!J193="5  GOTS","GOTS",'2. Artikeldata Utökad'!J193="6  Ekologiskt Jordbruk EU Ekologisk","Ekologisktjordbruk",'2. Artikeldata Utökad'!J193="7  ECO CERT Cosmos Organic","Ecocertcosmosorganic",'2. Artikeldata Utökad'!J193="8  Bra miljöval","Bramiljoval",'2. Artikeldata Utökad'!J193="9  Fairtrade","fairtrade",'2. Artikeldata Utökad'!J193="10 Natrue Organic","Natrueorganic",'2. Artikeldata Utökad'!J193="11 UTZ Certified","UTZ",'2. Artikeldata Utökad'!J193="15 Asthma Allergy Nordic","Asthmaallergynordic",'2. Artikeldata Utökad'!J193="16 FSC","FSC",'2. Artikeldata Utökad'!J193="17 Välvald (endast vid OTC)","choosewithheart",'2. Artikeldata Utökad'!J193="18 Rainforest Alliance","Rainforestalliance",'2. Artikeldata Utökad'!J193="19 Vegan Society","Vegansociety",'2. Artikeldata Utökad'!J193="20 Certified Vegan","Certifiedvegan",'2. Artikeldata Utökad'!J193="21 I'm Vegan","Imvegan",'2. Artikeldata Utökad'!J193="22 EU Ecolabel","EUEcolabel",'2. Artikeldata Utökad'!J193="23 Soil Association Cosmos Organic","Soilassociation",'2. Artikeldata Utökad'!J193="  Välj…","",'2. Artikeldata Utökad'!J193="0  Ingen symbol","",'2. Artikeldata Utökad'!J193="24 Cosmetique Bio Cosmos Organic","Cosmetiquebio",'2. Artikeldata Utökad'!J193="25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H194" s="527" t="str" cm="1">
        <f t="array" ref="H194">_xlfn.IFS('2. Artikeldata Utökad'!K193="2  KRAV","KRAV",'2. Artikeldata Utökad'!K193="3  Astma- och Allergiförbundet","Astmaochallergiforbundet",'2. Artikeldata Utökad'!K193="4  Svanen","Svanen",'2. Artikeldata Utökad'!K193="5  GOTS","GOTS",'2. Artikeldata Utökad'!K193="6  Ekologiskt Jordbruk EU Ekologisk","Ekologisktjordbruk",'2. Artikeldata Utökad'!K193="7  ECO CERT Cosmos Organic","Ecocertcosmosorganic",'2. Artikeldata Utökad'!K193="8  Bra miljöval","Bramiljoval",'2. Artikeldata Utökad'!K193="9  Fairtrade","fairtrade",'2. Artikeldata Utökad'!K193="10 Natrue Organic","Natrueorganic",'2. Artikeldata Utökad'!K193="11 UTZ Certified","UTZ",'2. Artikeldata Utökad'!K193="15 Asthma Allergy Nordic","Asthmaallergynordic",'2. Artikeldata Utökad'!K193="16 FSC","FSC",'2. Artikeldata Utökad'!K193="17 Välvald (endast vid OTC)","choosewithheart",'2. Artikeldata Utökad'!K193="18 Rainforest Alliance","Rainforestalliance",'2. Artikeldata Utökad'!K193="19 Vegan Society","Vegansociety",'2. Artikeldata Utökad'!K193="20 Certified Vegan","Certifiedvegan",'2. Artikeldata Utökad'!K193="21 I'm Vegan","Imvegan",'2. Artikeldata Utökad'!K193="22 EU Ecolabel","EUEcolabel",'2. Artikeldata Utökad'!K193="23 Soil Association Cosmos Organic","Soilassociation",'2. Artikeldata Utökad'!K193="  Välj…","",'2. Artikeldata Utökad'!K193="0  Ingen symbol","",'2. Artikeldata Utökad'!K193="24 Cosmetique Bio Cosmos Organic","Cosmetiquebio",'2. Artikeldata Utökad'!K193="25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I194" s="527" t="str" cm="1">
        <f t="array" ref="I194">_xlfn.IFS('2. Artikeldata Utökad'!L193="2  KRAV","KRAV",'2. Artikeldata Utökad'!L193="3  Astma- och Allergiförbundet","Astmaochallergiforbundet",'2. Artikeldata Utökad'!L193="4  Svanen","Svanen",'2. Artikeldata Utökad'!L193="5  GOTS","GOTS",'2. Artikeldata Utökad'!L193="6  Ekologiskt Jordbruk EU Ekologisk","Ekologisktjordbruk",'2. Artikeldata Utökad'!L193="7  ECO CERT Cosmos Organic","Ecocertcosmosorganic",'2. Artikeldata Utökad'!L193="8  Bra miljöval","Bramiljoval",'2. Artikeldata Utökad'!L193="9  Fairtrade","fairtrade",'2. Artikeldata Utökad'!L193="10 Natrue Organic","Natrueorganic",'2. Artikeldata Utökad'!L193="11 UTZ Certified","UTZ",'2. Artikeldata Utökad'!L193="15 Asthma Allergy Nordic","Asthmaallergynordic",'2. Artikeldata Utökad'!L193="16 FSC","FSC",'2. Artikeldata Utökad'!L193="17 Välvald (endast vid OTC)","choosewithheart",'2. Artikeldata Utökad'!L193="18 Rainforest Alliance","Rainforestalliance",'2. Artikeldata Utökad'!L193="19 Vegan Society","Vegansociety",'2. Artikeldata Utökad'!L193="20 Certified Vegan","Certifiedvegan",'2. Artikeldata Utökad'!L193="21 I'm Vegan","Imvegan",'2. Artikeldata Utökad'!L193="22 EU Ecolabel","EUEcolabel",'2. Artikeldata Utökad'!L193="23 Soil Association Cosmos Organic","Soilassociation",'2. Artikeldata Utökad'!L193="  Välj…","",'2. Artikeldata Utökad'!L193="0  Ingen symbol","",'2. Artikeldata Utökad'!L193="24 Cosmetique Bio Cosmos Organic","Cosmetiquebio",'2. Artikeldata Utökad'!L193="25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J194" s="527" t="str" cm="1">
        <f t="array" ref="J194">IFERROR(SUBSTITUTE(_xlfn.ARRAYTOTEXT(_xlfn._xlws.FILTER(G194:I194,G194:I194&lt;&gt;""))," ",""),"")</f>
        <v/>
      </c>
      <c r="K194" s="527" t="str">
        <f>IF('2. Artikeldata Utökad'!M193="Ja","Nordisk","")</f>
        <v/>
      </c>
      <c r="L194" s="527" t="str">
        <f>IF('2. Artikeldata Utökad'!N193="Ja","Miljoforpackad","")</f>
        <v/>
      </c>
      <c r="M194" s="527" t="str">
        <f t="shared" si="13"/>
        <v/>
      </c>
      <c r="N194" s="527" t="str">
        <f t="shared" si="17"/>
        <v/>
      </c>
      <c r="O194" s="527" t="str">
        <f t="shared" si="14"/>
        <v/>
      </c>
      <c r="P194" s="527" t="str">
        <f t="shared" si="15"/>
        <v/>
      </c>
      <c r="Q194" s="527" t="str">
        <f t="shared" si="16"/>
        <v/>
      </c>
      <c r="R194" s="527" t="str" cm="1">
        <f t="array" ref="R194">IFERROR(SUBSTITUTE(_xlfn.ARRAYTOTEXT(_xlfn._xlws.FILTER(K194:Q194,K194:Q194&lt;&gt;""))," ",""),"")</f>
        <v/>
      </c>
      <c r="S194" s="371"/>
      <c r="T194" s="83"/>
      <c r="U194" s="371" t="s">
        <v>35</v>
      </c>
      <c r="V194" s="372"/>
      <c r="W194" s="372"/>
      <c r="X194" s="372"/>
      <c r="Y194" s="372"/>
      <c r="Z194" s="372"/>
      <c r="AA194" s="372"/>
      <c r="AB194" s="372"/>
      <c r="AC194" s="372"/>
      <c r="AD194" s="372"/>
      <c r="AE194" s="372"/>
      <c r="AF194" s="372"/>
      <c r="AG194" s="372"/>
      <c r="AH194" s="371"/>
      <c r="AI194" s="372"/>
      <c r="AJ194" s="372"/>
      <c r="AK194" s="372" t="s">
        <v>36</v>
      </c>
      <c r="AL194" s="372"/>
      <c r="AM194" s="372"/>
      <c r="AN194" s="372"/>
      <c r="AO194" s="372"/>
      <c r="AP194" s="372"/>
      <c r="AQ194" s="641"/>
      <c r="AR194" s="399" t="s">
        <v>220</v>
      </c>
      <c r="AS194" s="84" t="s">
        <v>36</v>
      </c>
      <c r="AT194" s="84" t="s">
        <v>36</v>
      </c>
      <c r="AU194" s="647"/>
      <c r="AV194" s="646"/>
      <c r="AW194" s="84"/>
      <c r="AX194" s="84"/>
      <c r="AY194" s="84"/>
      <c r="AZ194" s="84"/>
      <c r="BA194" s="84"/>
      <c r="BB194" s="630"/>
      <c r="BC194" s="400" t="s">
        <v>220</v>
      </c>
      <c r="BD194" s="84" t="s">
        <v>36</v>
      </c>
    </row>
    <row r="195" spans="1:56" x14ac:dyDescent="0.25">
      <c r="A195" s="102">
        <v>190</v>
      </c>
      <c r="B195" s="524">
        <f>'APH KIC KIA PC'!D194</f>
        <v>0</v>
      </c>
      <c r="C195" s="524" t="str">
        <f>'APH KIC KIA PC'!I194</f>
        <v>Välj…</v>
      </c>
      <c r="D195" s="525" t="str">
        <f>IF('1. Artikeldata Grund'!$E194="","",'1. Artikeldata Grund'!$E194)</f>
        <v/>
      </c>
      <c r="E195" s="526" t="str">
        <f>IF('1. Artikeldata Grund'!D194="","",'1. Artikeldata Grund'!D194)</f>
        <v/>
      </c>
      <c r="F195" s="528" t="str">
        <f>'2. Artikeldata Utökad'!H194</f>
        <v xml:space="preserve">  Välj…</v>
      </c>
      <c r="G195" s="527" t="str" cm="1">
        <f t="array" ref="G195">_xlfn.IFS('2. Artikeldata Utökad'!J194="2  KRAV","KRAV",'2. Artikeldata Utökad'!J194="3  Astma- och Allergiförbundet","Astmaochallergiforbundet",'2. Artikeldata Utökad'!J194="4  Svanen","Svanen",'2. Artikeldata Utökad'!J194="5  GOTS","GOTS",'2. Artikeldata Utökad'!J194="6  Ekologiskt Jordbruk EU Ekologisk","Ekologisktjordbruk",'2. Artikeldata Utökad'!J194="7  ECO CERT Cosmos Organic","Ecocertcosmosorganic",'2. Artikeldata Utökad'!J194="8  Bra miljöval","Bramiljoval",'2. Artikeldata Utökad'!J194="9  Fairtrade","fairtrade",'2. Artikeldata Utökad'!J194="10 Natrue Organic","Natrueorganic",'2. Artikeldata Utökad'!J194="11 UTZ Certified","UTZ",'2. Artikeldata Utökad'!J194="15 Asthma Allergy Nordic","Asthmaallergynordic",'2. Artikeldata Utökad'!J194="16 FSC","FSC",'2. Artikeldata Utökad'!J194="17 Välvald (endast vid OTC)","choosewithheart",'2. Artikeldata Utökad'!J194="18 Rainforest Alliance","Rainforestalliance",'2. Artikeldata Utökad'!J194="19 Vegan Society","Vegansociety",'2. Artikeldata Utökad'!J194="20 Certified Vegan","Certifiedvegan",'2. Artikeldata Utökad'!J194="21 I'm Vegan","Imvegan",'2. Artikeldata Utökad'!J194="22 EU Ecolabel","EUEcolabel",'2. Artikeldata Utökad'!J194="23 Soil Association Cosmos Organic","Soilassociation",'2. Artikeldata Utökad'!J194="  Välj…","",'2. Artikeldata Utökad'!J194="0  Ingen symbol","",'2. Artikeldata Utökad'!J194="24 Cosmetique Bio Cosmos Organic","Cosmetiquebio",'2. Artikeldata Utökad'!J194="25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H195" s="527" t="str" cm="1">
        <f t="array" ref="H195">_xlfn.IFS('2. Artikeldata Utökad'!K194="2  KRAV","KRAV",'2. Artikeldata Utökad'!K194="3  Astma- och Allergiförbundet","Astmaochallergiforbundet",'2. Artikeldata Utökad'!K194="4  Svanen","Svanen",'2. Artikeldata Utökad'!K194="5  GOTS","GOTS",'2. Artikeldata Utökad'!K194="6  Ekologiskt Jordbruk EU Ekologisk","Ekologisktjordbruk",'2. Artikeldata Utökad'!K194="7  ECO CERT Cosmos Organic","Ecocertcosmosorganic",'2. Artikeldata Utökad'!K194="8  Bra miljöval","Bramiljoval",'2. Artikeldata Utökad'!K194="9  Fairtrade","fairtrade",'2. Artikeldata Utökad'!K194="10 Natrue Organic","Natrueorganic",'2. Artikeldata Utökad'!K194="11 UTZ Certified","UTZ",'2. Artikeldata Utökad'!K194="15 Asthma Allergy Nordic","Asthmaallergynordic",'2. Artikeldata Utökad'!K194="16 FSC","FSC",'2. Artikeldata Utökad'!K194="17 Välvald (endast vid OTC)","choosewithheart",'2. Artikeldata Utökad'!K194="18 Rainforest Alliance","Rainforestalliance",'2. Artikeldata Utökad'!K194="19 Vegan Society","Vegansociety",'2. Artikeldata Utökad'!K194="20 Certified Vegan","Certifiedvegan",'2. Artikeldata Utökad'!K194="21 I'm Vegan","Imvegan",'2. Artikeldata Utökad'!K194="22 EU Ecolabel","EUEcolabel",'2. Artikeldata Utökad'!K194="23 Soil Association Cosmos Organic","Soilassociation",'2. Artikeldata Utökad'!K194="  Välj…","",'2. Artikeldata Utökad'!K194="0  Ingen symbol","",'2. Artikeldata Utökad'!K194="24 Cosmetique Bio Cosmos Organic","Cosmetiquebio",'2. Artikeldata Utökad'!K194="25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I195" s="527" t="str" cm="1">
        <f t="array" ref="I195">_xlfn.IFS('2. Artikeldata Utökad'!L194="2  KRAV","KRAV",'2. Artikeldata Utökad'!L194="3  Astma- och Allergiförbundet","Astmaochallergiforbundet",'2. Artikeldata Utökad'!L194="4  Svanen","Svanen",'2. Artikeldata Utökad'!L194="5  GOTS","GOTS",'2. Artikeldata Utökad'!L194="6  Ekologiskt Jordbruk EU Ekologisk","Ekologisktjordbruk",'2. Artikeldata Utökad'!L194="7  ECO CERT Cosmos Organic","Ecocertcosmosorganic",'2. Artikeldata Utökad'!L194="8  Bra miljöval","Bramiljoval",'2. Artikeldata Utökad'!L194="9  Fairtrade","fairtrade",'2. Artikeldata Utökad'!L194="10 Natrue Organic","Natrueorganic",'2. Artikeldata Utökad'!L194="11 UTZ Certified","UTZ",'2. Artikeldata Utökad'!L194="15 Asthma Allergy Nordic","Asthmaallergynordic",'2. Artikeldata Utökad'!L194="16 FSC","FSC",'2. Artikeldata Utökad'!L194="17 Välvald (endast vid OTC)","choosewithheart",'2. Artikeldata Utökad'!L194="18 Rainforest Alliance","Rainforestalliance",'2. Artikeldata Utökad'!L194="19 Vegan Society","Vegansociety",'2. Artikeldata Utökad'!L194="20 Certified Vegan","Certifiedvegan",'2. Artikeldata Utökad'!L194="21 I'm Vegan","Imvegan",'2. Artikeldata Utökad'!L194="22 EU Ecolabel","EUEcolabel",'2. Artikeldata Utökad'!L194="23 Soil Association Cosmos Organic","Soilassociation",'2. Artikeldata Utökad'!L194="  Välj…","",'2. Artikeldata Utökad'!L194="0  Ingen symbol","",'2. Artikeldata Utökad'!L194="24 Cosmetique Bio Cosmos Organic","Cosmetiquebio",'2. Artikeldata Utökad'!L194="25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J195" s="527" t="str" cm="1">
        <f t="array" ref="J195">IFERROR(SUBSTITUTE(_xlfn.ARRAYTOTEXT(_xlfn._xlws.FILTER(G195:I195,G195:I195&lt;&gt;""))," ",""),"")</f>
        <v/>
      </c>
      <c r="K195" s="527" t="str">
        <f>IF('2. Artikeldata Utökad'!M194="Ja","Nordisk","")</f>
        <v/>
      </c>
      <c r="L195" s="527" t="str">
        <f>IF('2. Artikeldata Utökad'!N194="Ja","Miljoforpackad","")</f>
        <v/>
      </c>
      <c r="M195" s="527" t="str">
        <f t="shared" si="13"/>
        <v/>
      </c>
      <c r="N195" s="527" t="str">
        <f t="shared" si="17"/>
        <v/>
      </c>
      <c r="O195" s="527" t="str">
        <f t="shared" si="14"/>
        <v/>
      </c>
      <c r="P195" s="527" t="str">
        <f t="shared" si="15"/>
        <v/>
      </c>
      <c r="Q195" s="527" t="str">
        <f t="shared" si="16"/>
        <v/>
      </c>
      <c r="R195" s="527" t="str" cm="1">
        <f t="array" ref="R195">IFERROR(SUBSTITUTE(_xlfn.ARRAYTOTEXT(_xlfn._xlws.FILTER(K195:Q195,K195:Q195&lt;&gt;""))," ",""),"")</f>
        <v/>
      </c>
      <c r="S195" s="371"/>
      <c r="T195" s="83"/>
      <c r="U195" s="371" t="s">
        <v>35</v>
      </c>
      <c r="V195" s="372"/>
      <c r="W195" s="372"/>
      <c r="X195" s="372"/>
      <c r="Y195" s="372"/>
      <c r="Z195" s="372"/>
      <c r="AA195" s="372"/>
      <c r="AB195" s="372"/>
      <c r="AC195" s="372"/>
      <c r="AD195" s="372"/>
      <c r="AE195" s="372"/>
      <c r="AF195" s="372"/>
      <c r="AG195" s="372"/>
      <c r="AH195" s="371"/>
      <c r="AI195" s="372"/>
      <c r="AJ195" s="372"/>
      <c r="AK195" s="372" t="s">
        <v>36</v>
      </c>
      <c r="AL195" s="372"/>
      <c r="AM195" s="372"/>
      <c r="AN195" s="372"/>
      <c r="AO195" s="372"/>
      <c r="AP195" s="372"/>
      <c r="AQ195" s="641"/>
      <c r="AR195" s="399" t="s">
        <v>220</v>
      </c>
      <c r="AS195" s="84" t="s">
        <v>36</v>
      </c>
      <c r="AT195" s="84" t="s">
        <v>36</v>
      </c>
      <c r="AU195" s="647"/>
      <c r="AV195" s="646"/>
      <c r="AW195" s="84"/>
      <c r="AX195" s="84"/>
      <c r="AY195" s="84"/>
      <c r="AZ195" s="84"/>
      <c r="BA195" s="84"/>
      <c r="BB195" s="630"/>
      <c r="BC195" s="400" t="s">
        <v>220</v>
      </c>
      <c r="BD195" s="84" t="s">
        <v>36</v>
      </c>
    </row>
    <row r="196" spans="1:56" x14ac:dyDescent="0.25">
      <c r="A196" s="102">
        <v>191</v>
      </c>
      <c r="B196" s="524">
        <f>'APH KIC KIA PC'!D195</f>
        <v>0</v>
      </c>
      <c r="C196" s="524" t="str">
        <f>'APH KIC KIA PC'!I195</f>
        <v>Välj…</v>
      </c>
      <c r="D196" s="525" t="str">
        <f>IF('1. Artikeldata Grund'!$E195="","",'1. Artikeldata Grund'!$E195)</f>
        <v/>
      </c>
      <c r="E196" s="526" t="str">
        <f>IF('1. Artikeldata Grund'!D195="","",'1. Artikeldata Grund'!D195)</f>
        <v/>
      </c>
      <c r="F196" s="528" t="str">
        <f>'2. Artikeldata Utökad'!H195</f>
        <v xml:space="preserve">  Välj…</v>
      </c>
      <c r="G196" s="527" t="str" cm="1">
        <f t="array" ref="G196">_xlfn.IFS('2. Artikeldata Utökad'!J195="2  KRAV","KRAV",'2. Artikeldata Utökad'!J195="3  Astma- och Allergiförbundet","Astmaochallergiforbundet",'2. Artikeldata Utökad'!J195="4  Svanen","Svanen",'2. Artikeldata Utökad'!J195="5  GOTS","GOTS",'2. Artikeldata Utökad'!J195="6  Ekologiskt Jordbruk EU Ekologisk","Ekologisktjordbruk",'2. Artikeldata Utökad'!J195="7  ECO CERT Cosmos Organic","Ecocertcosmosorganic",'2. Artikeldata Utökad'!J195="8  Bra miljöval","Bramiljoval",'2. Artikeldata Utökad'!J195="9  Fairtrade","fairtrade",'2. Artikeldata Utökad'!J195="10 Natrue Organic","Natrueorganic",'2. Artikeldata Utökad'!J195="11 UTZ Certified","UTZ",'2. Artikeldata Utökad'!J195="15 Asthma Allergy Nordic","Asthmaallergynordic",'2. Artikeldata Utökad'!J195="16 FSC","FSC",'2. Artikeldata Utökad'!J195="17 Välvald (endast vid OTC)","choosewithheart",'2. Artikeldata Utökad'!J195="18 Rainforest Alliance","Rainforestalliance",'2. Artikeldata Utökad'!J195="19 Vegan Society","Vegansociety",'2. Artikeldata Utökad'!J195="20 Certified Vegan","Certifiedvegan",'2. Artikeldata Utökad'!J195="21 I'm Vegan","Imvegan",'2. Artikeldata Utökad'!J195="22 EU Ecolabel","EUEcolabel",'2. Artikeldata Utökad'!J195="23 Soil Association Cosmos Organic","Soilassociation",'2. Artikeldata Utökad'!J195="  Välj…","",'2. Artikeldata Utökad'!J195="0  Ingen symbol","",'2. Artikeldata Utökad'!J195="24 Cosmetique Bio Cosmos Organic","Cosmetiquebio",'2. Artikeldata Utökad'!J195="25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H196" s="527" t="str" cm="1">
        <f t="array" ref="H196">_xlfn.IFS('2. Artikeldata Utökad'!K195="2  KRAV","KRAV",'2. Artikeldata Utökad'!K195="3  Astma- och Allergiförbundet","Astmaochallergiforbundet",'2. Artikeldata Utökad'!K195="4  Svanen","Svanen",'2. Artikeldata Utökad'!K195="5  GOTS","GOTS",'2. Artikeldata Utökad'!K195="6  Ekologiskt Jordbruk EU Ekologisk","Ekologisktjordbruk",'2. Artikeldata Utökad'!K195="7  ECO CERT Cosmos Organic","Ecocertcosmosorganic",'2. Artikeldata Utökad'!K195="8  Bra miljöval","Bramiljoval",'2. Artikeldata Utökad'!K195="9  Fairtrade","fairtrade",'2. Artikeldata Utökad'!K195="10 Natrue Organic","Natrueorganic",'2. Artikeldata Utökad'!K195="11 UTZ Certified","UTZ",'2. Artikeldata Utökad'!K195="15 Asthma Allergy Nordic","Asthmaallergynordic",'2. Artikeldata Utökad'!K195="16 FSC","FSC",'2. Artikeldata Utökad'!K195="17 Välvald (endast vid OTC)","choosewithheart",'2. Artikeldata Utökad'!K195="18 Rainforest Alliance","Rainforestalliance",'2. Artikeldata Utökad'!K195="19 Vegan Society","Vegansociety",'2. Artikeldata Utökad'!K195="20 Certified Vegan","Certifiedvegan",'2. Artikeldata Utökad'!K195="21 I'm Vegan","Imvegan",'2. Artikeldata Utökad'!K195="22 EU Ecolabel","EUEcolabel",'2. Artikeldata Utökad'!K195="23 Soil Association Cosmos Organic","Soilassociation",'2. Artikeldata Utökad'!K195="  Välj…","",'2. Artikeldata Utökad'!K195="0  Ingen symbol","",'2. Artikeldata Utökad'!K195="24 Cosmetique Bio Cosmos Organic","Cosmetiquebio",'2. Artikeldata Utökad'!K195="25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I196" s="527" t="str" cm="1">
        <f t="array" ref="I196">_xlfn.IFS('2. Artikeldata Utökad'!L195="2  KRAV","KRAV",'2. Artikeldata Utökad'!L195="3  Astma- och Allergiförbundet","Astmaochallergiforbundet",'2. Artikeldata Utökad'!L195="4  Svanen","Svanen",'2. Artikeldata Utökad'!L195="5  GOTS","GOTS",'2. Artikeldata Utökad'!L195="6  Ekologiskt Jordbruk EU Ekologisk","Ekologisktjordbruk",'2. Artikeldata Utökad'!L195="7  ECO CERT Cosmos Organic","Ecocertcosmosorganic",'2. Artikeldata Utökad'!L195="8  Bra miljöval","Bramiljoval",'2. Artikeldata Utökad'!L195="9  Fairtrade","fairtrade",'2. Artikeldata Utökad'!L195="10 Natrue Organic","Natrueorganic",'2. Artikeldata Utökad'!L195="11 UTZ Certified","UTZ",'2. Artikeldata Utökad'!L195="15 Asthma Allergy Nordic","Asthmaallergynordic",'2. Artikeldata Utökad'!L195="16 FSC","FSC",'2. Artikeldata Utökad'!L195="17 Välvald (endast vid OTC)","choosewithheart",'2. Artikeldata Utökad'!L195="18 Rainforest Alliance","Rainforestalliance",'2. Artikeldata Utökad'!L195="19 Vegan Society","Vegansociety",'2. Artikeldata Utökad'!L195="20 Certified Vegan","Certifiedvegan",'2. Artikeldata Utökad'!L195="21 I'm Vegan","Imvegan",'2. Artikeldata Utökad'!L195="22 EU Ecolabel","EUEcolabel",'2. Artikeldata Utökad'!L195="23 Soil Association Cosmos Organic","Soilassociation",'2. Artikeldata Utökad'!L195="  Välj…","",'2. Artikeldata Utökad'!L195="0  Ingen symbol","",'2. Artikeldata Utökad'!L195="24 Cosmetique Bio Cosmos Organic","Cosmetiquebio",'2. Artikeldata Utökad'!L195="25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J196" s="527" t="str" cm="1">
        <f t="array" ref="J196">IFERROR(SUBSTITUTE(_xlfn.ARRAYTOTEXT(_xlfn._xlws.FILTER(G196:I196,G196:I196&lt;&gt;""))," ",""),"")</f>
        <v/>
      </c>
      <c r="K196" s="527" t="str">
        <f>IF('2. Artikeldata Utökad'!M195="Ja","Nordisk","")</f>
        <v/>
      </c>
      <c r="L196" s="527" t="str">
        <f>IF('2. Artikeldata Utökad'!N195="Ja","Miljoforpackad","")</f>
        <v/>
      </c>
      <c r="M196" s="527" t="str">
        <f t="shared" si="13"/>
        <v/>
      </c>
      <c r="N196" s="527" t="str">
        <f t="shared" si="17"/>
        <v/>
      </c>
      <c r="O196" s="527" t="str">
        <f t="shared" si="14"/>
        <v/>
      </c>
      <c r="P196" s="527" t="str">
        <f t="shared" si="15"/>
        <v/>
      </c>
      <c r="Q196" s="527" t="str">
        <f t="shared" si="16"/>
        <v/>
      </c>
      <c r="R196" s="527" t="str" cm="1">
        <f t="array" ref="R196">IFERROR(SUBSTITUTE(_xlfn.ARRAYTOTEXT(_xlfn._xlws.FILTER(K196:Q196,K196:Q196&lt;&gt;""))," ",""),"")</f>
        <v/>
      </c>
      <c r="S196" s="371"/>
      <c r="T196" s="83"/>
      <c r="U196" s="371" t="s">
        <v>35</v>
      </c>
      <c r="V196" s="372"/>
      <c r="W196" s="372"/>
      <c r="X196" s="372"/>
      <c r="Y196" s="372"/>
      <c r="Z196" s="372"/>
      <c r="AA196" s="372"/>
      <c r="AB196" s="372"/>
      <c r="AC196" s="372"/>
      <c r="AD196" s="372"/>
      <c r="AE196" s="372"/>
      <c r="AF196" s="372"/>
      <c r="AG196" s="372"/>
      <c r="AH196" s="371"/>
      <c r="AI196" s="372"/>
      <c r="AJ196" s="372"/>
      <c r="AK196" s="372" t="s">
        <v>36</v>
      </c>
      <c r="AL196" s="372"/>
      <c r="AM196" s="372"/>
      <c r="AN196" s="372"/>
      <c r="AO196" s="372"/>
      <c r="AP196" s="372"/>
      <c r="AQ196" s="641"/>
      <c r="AR196" s="399" t="s">
        <v>220</v>
      </c>
      <c r="AS196" s="84" t="s">
        <v>36</v>
      </c>
      <c r="AT196" s="84" t="s">
        <v>36</v>
      </c>
      <c r="AU196" s="647"/>
      <c r="AV196" s="646"/>
      <c r="AW196" s="84"/>
      <c r="AX196" s="84"/>
      <c r="AY196" s="84"/>
      <c r="AZ196" s="84"/>
      <c r="BA196" s="84"/>
      <c r="BB196" s="630"/>
      <c r="BC196" s="400" t="s">
        <v>220</v>
      </c>
      <c r="BD196" s="84" t="s">
        <v>36</v>
      </c>
    </row>
    <row r="197" spans="1:56" x14ac:dyDescent="0.25">
      <c r="A197" s="102">
        <v>192</v>
      </c>
      <c r="B197" s="524">
        <f>'APH KIC KIA PC'!D196</f>
        <v>0</v>
      </c>
      <c r="C197" s="524" t="str">
        <f>'APH KIC KIA PC'!I196</f>
        <v>Välj…</v>
      </c>
      <c r="D197" s="525" t="str">
        <f>IF('1. Artikeldata Grund'!$E196="","",'1. Artikeldata Grund'!$E196)</f>
        <v/>
      </c>
      <c r="E197" s="526" t="str">
        <f>IF('1. Artikeldata Grund'!D196="","",'1. Artikeldata Grund'!D196)</f>
        <v/>
      </c>
      <c r="F197" s="528" t="str">
        <f>'2. Artikeldata Utökad'!H196</f>
        <v xml:space="preserve">  Välj…</v>
      </c>
      <c r="G197" s="527" t="str" cm="1">
        <f t="array" ref="G197">_xlfn.IFS('2. Artikeldata Utökad'!J196="2  KRAV","KRAV",'2. Artikeldata Utökad'!J196="3  Astma- och Allergiförbundet","Astmaochallergiforbundet",'2. Artikeldata Utökad'!J196="4  Svanen","Svanen",'2. Artikeldata Utökad'!J196="5  GOTS","GOTS",'2. Artikeldata Utökad'!J196="6  Ekologiskt Jordbruk EU Ekologisk","Ekologisktjordbruk",'2. Artikeldata Utökad'!J196="7  ECO CERT Cosmos Organic","Ecocertcosmosorganic",'2. Artikeldata Utökad'!J196="8  Bra miljöval","Bramiljoval",'2. Artikeldata Utökad'!J196="9  Fairtrade","fairtrade",'2. Artikeldata Utökad'!J196="10 Natrue Organic","Natrueorganic",'2. Artikeldata Utökad'!J196="11 UTZ Certified","UTZ",'2. Artikeldata Utökad'!J196="15 Asthma Allergy Nordic","Asthmaallergynordic",'2. Artikeldata Utökad'!J196="16 FSC","FSC",'2. Artikeldata Utökad'!J196="17 Välvald (endast vid OTC)","choosewithheart",'2. Artikeldata Utökad'!J196="18 Rainforest Alliance","Rainforestalliance",'2. Artikeldata Utökad'!J196="19 Vegan Society","Vegansociety",'2. Artikeldata Utökad'!J196="20 Certified Vegan","Certifiedvegan",'2. Artikeldata Utökad'!J196="21 I'm Vegan","Imvegan",'2. Artikeldata Utökad'!J196="22 EU Ecolabel","EUEcolabel",'2. Artikeldata Utökad'!J196="23 Soil Association Cosmos Organic","Soilassociation",'2. Artikeldata Utökad'!J196="  Välj…","",'2. Artikeldata Utökad'!J196="0  Ingen symbol","",'2. Artikeldata Utökad'!J196="24 Cosmetique Bio Cosmos Organic","Cosmetiquebio",'2. Artikeldata Utökad'!J196="25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H197" s="527" t="str" cm="1">
        <f t="array" ref="H197">_xlfn.IFS('2. Artikeldata Utökad'!K196="2  KRAV","KRAV",'2. Artikeldata Utökad'!K196="3  Astma- och Allergiförbundet","Astmaochallergiforbundet",'2. Artikeldata Utökad'!K196="4  Svanen","Svanen",'2. Artikeldata Utökad'!K196="5  GOTS","GOTS",'2. Artikeldata Utökad'!K196="6  Ekologiskt Jordbruk EU Ekologisk","Ekologisktjordbruk",'2. Artikeldata Utökad'!K196="7  ECO CERT Cosmos Organic","Ecocertcosmosorganic",'2. Artikeldata Utökad'!K196="8  Bra miljöval","Bramiljoval",'2. Artikeldata Utökad'!K196="9  Fairtrade","fairtrade",'2. Artikeldata Utökad'!K196="10 Natrue Organic","Natrueorganic",'2. Artikeldata Utökad'!K196="11 UTZ Certified","UTZ",'2. Artikeldata Utökad'!K196="15 Asthma Allergy Nordic","Asthmaallergynordic",'2. Artikeldata Utökad'!K196="16 FSC","FSC",'2. Artikeldata Utökad'!K196="17 Välvald (endast vid OTC)","choosewithheart",'2. Artikeldata Utökad'!K196="18 Rainforest Alliance","Rainforestalliance",'2. Artikeldata Utökad'!K196="19 Vegan Society","Vegansociety",'2. Artikeldata Utökad'!K196="20 Certified Vegan","Certifiedvegan",'2. Artikeldata Utökad'!K196="21 I'm Vegan","Imvegan",'2. Artikeldata Utökad'!K196="22 EU Ecolabel","EUEcolabel",'2. Artikeldata Utökad'!K196="23 Soil Association Cosmos Organic","Soilassociation",'2. Artikeldata Utökad'!K196="  Välj…","",'2. Artikeldata Utökad'!K196="0  Ingen symbol","",'2. Artikeldata Utökad'!K196="24 Cosmetique Bio Cosmos Organic","Cosmetiquebio",'2. Artikeldata Utökad'!K196="25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I197" s="527" t="str" cm="1">
        <f t="array" ref="I197">_xlfn.IFS('2. Artikeldata Utökad'!L196="2  KRAV","KRAV",'2. Artikeldata Utökad'!L196="3  Astma- och Allergiförbundet","Astmaochallergiforbundet",'2. Artikeldata Utökad'!L196="4  Svanen","Svanen",'2. Artikeldata Utökad'!L196="5  GOTS","GOTS",'2. Artikeldata Utökad'!L196="6  Ekologiskt Jordbruk EU Ekologisk","Ekologisktjordbruk",'2. Artikeldata Utökad'!L196="7  ECO CERT Cosmos Organic","Ecocertcosmosorganic",'2. Artikeldata Utökad'!L196="8  Bra miljöval","Bramiljoval",'2. Artikeldata Utökad'!L196="9  Fairtrade","fairtrade",'2. Artikeldata Utökad'!L196="10 Natrue Organic","Natrueorganic",'2. Artikeldata Utökad'!L196="11 UTZ Certified","UTZ",'2. Artikeldata Utökad'!L196="15 Asthma Allergy Nordic","Asthmaallergynordic",'2. Artikeldata Utökad'!L196="16 FSC","FSC",'2. Artikeldata Utökad'!L196="17 Välvald (endast vid OTC)","choosewithheart",'2. Artikeldata Utökad'!L196="18 Rainforest Alliance","Rainforestalliance",'2. Artikeldata Utökad'!L196="19 Vegan Society","Vegansociety",'2. Artikeldata Utökad'!L196="20 Certified Vegan","Certifiedvegan",'2. Artikeldata Utökad'!L196="21 I'm Vegan","Imvegan",'2. Artikeldata Utökad'!L196="22 EU Ecolabel","EUEcolabel",'2. Artikeldata Utökad'!L196="23 Soil Association Cosmos Organic","Soilassociation",'2. Artikeldata Utökad'!L196="  Välj…","",'2. Artikeldata Utökad'!L196="0  Ingen symbol","",'2. Artikeldata Utökad'!L196="24 Cosmetique Bio Cosmos Organic","Cosmetiquebio",'2. Artikeldata Utökad'!L196="25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J197" s="527" t="str" cm="1">
        <f t="array" ref="J197">IFERROR(SUBSTITUTE(_xlfn.ARRAYTOTEXT(_xlfn._xlws.FILTER(G197:I197,G197:I197&lt;&gt;""))," ",""),"")</f>
        <v/>
      </c>
      <c r="K197" s="527" t="str">
        <f>IF('2. Artikeldata Utökad'!M196="Ja","Nordisk","")</f>
        <v/>
      </c>
      <c r="L197" s="527" t="str">
        <f>IF('2. Artikeldata Utökad'!N196="Ja","Miljoforpackad","")</f>
        <v/>
      </c>
      <c r="M197" s="527" t="str">
        <f t="shared" si="13"/>
        <v/>
      </c>
      <c r="N197" s="527" t="str">
        <f t="shared" si="17"/>
        <v/>
      </c>
      <c r="O197" s="527" t="str">
        <f t="shared" si="14"/>
        <v/>
      </c>
      <c r="P197" s="527" t="str">
        <f t="shared" si="15"/>
        <v/>
      </c>
      <c r="Q197" s="527" t="str">
        <f t="shared" si="16"/>
        <v/>
      </c>
      <c r="R197" s="527" t="str" cm="1">
        <f t="array" ref="R197">IFERROR(SUBSTITUTE(_xlfn.ARRAYTOTEXT(_xlfn._xlws.FILTER(K197:Q197,K197:Q197&lt;&gt;""))," ",""),"")</f>
        <v/>
      </c>
      <c r="S197" s="371"/>
      <c r="T197" s="83"/>
      <c r="U197" s="371" t="s">
        <v>35</v>
      </c>
      <c r="V197" s="372"/>
      <c r="W197" s="372"/>
      <c r="X197" s="372"/>
      <c r="Y197" s="372"/>
      <c r="Z197" s="372"/>
      <c r="AA197" s="372"/>
      <c r="AB197" s="372"/>
      <c r="AC197" s="372"/>
      <c r="AD197" s="372"/>
      <c r="AE197" s="372"/>
      <c r="AF197" s="372"/>
      <c r="AG197" s="372"/>
      <c r="AH197" s="371"/>
      <c r="AI197" s="372"/>
      <c r="AJ197" s="372"/>
      <c r="AK197" s="372" t="s">
        <v>36</v>
      </c>
      <c r="AL197" s="372"/>
      <c r="AM197" s="372"/>
      <c r="AN197" s="372"/>
      <c r="AO197" s="372"/>
      <c r="AP197" s="372"/>
      <c r="AQ197" s="641"/>
      <c r="AR197" s="399" t="s">
        <v>220</v>
      </c>
      <c r="AS197" s="84" t="s">
        <v>36</v>
      </c>
      <c r="AT197" s="84" t="s">
        <v>36</v>
      </c>
      <c r="AU197" s="647"/>
      <c r="AV197" s="646"/>
      <c r="AW197" s="84"/>
      <c r="AX197" s="84"/>
      <c r="AY197" s="84"/>
      <c r="AZ197" s="84"/>
      <c r="BA197" s="84"/>
      <c r="BB197" s="630"/>
      <c r="BC197" s="400" t="s">
        <v>220</v>
      </c>
      <c r="BD197" s="84" t="s">
        <v>36</v>
      </c>
    </row>
    <row r="198" spans="1:56" x14ac:dyDescent="0.25">
      <c r="A198" s="102">
        <v>193</v>
      </c>
      <c r="B198" s="524">
        <f>'APH KIC KIA PC'!D197</f>
        <v>0</v>
      </c>
      <c r="C198" s="524" t="str">
        <f>'APH KIC KIA PC'!I197</f>
        <v>Välj…</v>
      </c>
      <c r="D198" s="525" t="str">
        <f>IF('1. Artikeldata Grund'!$E197="","",'1. Artikeldata Grund'!$E197)</f>
        <v/>
      </c>
      <c r="E198" s="526" t="str">
        <f>IF('1. Artikeldata Grund'!D197="","",'1. Artikeldata Grund'!D197)</f>
        <v/>
      </c>
      <c r="F198" s="528" t="str">
        <f>'2. Artikeldata Utökad'!H197</f>
        <v xml:space="preserve">  Välj…</v>
      </c>
      <c r="G198" s="527" t="str" cm="1">
        <f t="array" ref="G198">_xlfn.IFS('2. Artikeldata Utökad'!J197="2  KRAV","KRAV",'2. Artikeldata Utökad'!J197="3  Astma- och Allergiförbundet","Astmaochallergiforbundet",'2. Artikeldata Utökad'!J197="4  Svanen","Svanen",'2. Artikeldata Utökad'!J197="5  GOTS","GOTS",'2. Artikeldata Utökad'!J197="6  Ekologiskt Jordbruk EU Ekologisk","Ekologisktjordbruk",'2. Artikeldata Utökad'!J197="7  ECO CERT Cosmos Organic","Ecocertcosmosorganic",'2. Artikeldata Utökad'!J197="8  Bra miljöval","Bramiljoval",'2. Artikeldata Utökad'!J197="9  Fairtrade","fairtrade",'2. Artikeldata Utökad'!J197="10 Natrue Organic","Natrueorganic",'2. Artikeldata Utökad'!J197="11 UTZ Certified","UTZ",'2. Artikeldata Utökad'!J197="15 Asthma Allergy Nordic","Asthmaallergynordic",'2. Artikeldata Utökad'!J197="16 FSC","FSC",'2. Artikeldata Utökad'!J197="17 Välvald (endast vid OTC)","choosewithheart",'2. Artikeldata Utökad'!J197="18 Rainforest Alliance","Rainforestalliance",'2. Artikeldata Utökad'!J197="19 Vegan Society","Vegansociety",'2. Artikeldata Utökad'!J197="20 Certified Vegan","Certifiedvegan",'2. Artikeldata Utökad'!J197="21 I'm Vegan","Imvegan",'2. Artikeldata Utökad'!J197="22 EU Ecolabel","EUEcolabel",'2. Artikeldata Utökad'!J197="23 Soil Association Cosmos Organic","Soilassociation",'2. Artikeldata Utökad'!J197="  Välj…","",'2. Artikeldata Utökad'!J197="0  Ingen symbol","",'2. Artikeldata Utökad'!J197="24 Cosmetique Bio Cosmos Organic","Cosmetiquebio",'2. Artikeldata Utökad'!J197="25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H198" s="527" t="str" cm="1">
        <f t="array" ref="H198">_xlfn.IFS('2. Artikeldata Utökad'!K197="2  KRAV","KRAV",'2. Artikeldata Utökad'!K197="3  Astma- och Allergiförbundet","Astmaochallergiforbundet",'2. Artikeldata Utökad'!K197="4  Svanen","Svanen",'2. Artikeldata Utökad'!K197="5  GOTS","GOTS",'2. Artikeldata Utökad'!K197="6  Ekologiskt Jordbruk EU Ekologisk","Ekologisktjordbruk",'2. Artikeldata Utökad'!K197="7  ECO CERT Cosmos Organic","Ecocertcosmosorganic",'2. Artikeldata Utökad'!K197="8  Bra miljöval","Bramiljoval",'2. Artikeldata Utökad'!K197="9  Fairtrade","fairtrade",'2. Artikeldata Utökad'!K197="10 Natrue Organic","Natrueorganic",'2. Artikeldata Utökad'!K197="11 UTZ Certified","UTZ",'2. Artikeldata Utökad'!K197="15 Asthma Allergy Nordic","Asthmaallergynordic",'2. Artikeldata Utökad'!K197="16 FSC","FSC",'2. Artikeldata Utökad'!K197="17 Välvald (endast vid OTC)","choosewithheart",'2. Artikeldata Utökad'!K197="18 Rainforest Alliance","Rainforestalliance",'2. Artikeldata Utökad'!K197="19 Vegan Society","Vegansociety",'2. Artikeldata Utökad'!K197="20 Certified Vegan","Certifiedvegan",'2. Artikeldata Utökad'!K197="21 I'm Vegan","Imvegan",'2. Artikeldata Utökad'!K197="22 EU Ecolabel","EUEcolabel",'2. Artikeldata Utökad'!K197="23 Soil Association Cosmos Organic","Soilassociation",'2. Artikeldata Utökad'!K197="  Välj…","",'2. Artikeldata Utökad'!K197="0  Ingen symbol","",'2. Artikeldata Utökad'!K197="24 Cosmetique Bio Cosmos Organic","Cosmetiquebio",'2. Artikeldata Utökad'!K197="25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I198" s="527" t="str" cm="1">
        <f t="array" ref="I198">_xlfn.IFS('2. Artikeldata Utökad'!L197="2  KRAV","KRAV",'2. Artikeldata Utökad'!L197="3  Astma- och Allergiförbundet","Astmaochallergiforbundet",'2. Artikeldata Utökad'!L197="4  Svanen","Svanen",'2. Artikeldata Utökad'!L197="5  GOTS","GOTS",'2. Artikeldata Utökad'!L197="6  Ekologiskt Jordbruk EU Ekologisk","Ekologisktjordbruk",'2. Artikeldata Utökad'!L197="7  ECO CERT Cosmos Organic","Ecocertcosmosorganic",'2. Artikeldata Utökad'!L197="8  Bra miljöval","Bramiljoval",'2. Artikeldata Utökad'!L197="9  Fairtrade","fairtrade",'2. Artikeldata Utökad'!L197="10 Natrue Organic","Natrueorganic",'2. Artikeldata Utökad'!L197="11 UTZ Certified","UTZ",'2. Artikeldata Utökad'!L197="15 Asthma Allergy Nordic","Asthmaallergynordic",'2. Artikeldata Utökad'!L197="16 FSC","FSC",'2. Artikeldata Utökad'!L197="17 Välvald (endast vid OTC)","choosewithheart",'2. Artikeldata Utökad'!L197="18 Rainforest Alliance","Rainforestalliance",'2. Artikeldata Utökad'!L197="19 Vegan Society","Vegansociety",'2. Artikeldata Utökad'!L197="20 Certified Vegan","Certifiedvegan",'2. Artikeldata Utökad'!L197="21 I'm Vegan","Imvegan",'2. Artikeldata Utökad'!L197="22 EU Ecolabel","EUEcolabel",'2. Artikeldata Utökad'!L197="23 Soil Association Cosmos Organic","Soilassociation",'2. Artikeldata Utökad'!L197="  Välj…","",'2. Artikeldata Utökad'!L197="0  Ingen symbol","",'2. Artikeldata Utökad'!L197="24 Cosmetique Bio Cosmos Organic","Cosmetiquebio",'2. Artikeldata Utökad'!L197="25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J198" s="527" t="str" cm="1">
        <f t="array" ref="J198">IFERROR(SUBSTITUTE(_xlfn.ARRAYTOTEXT(_xlfn._xlws.FILTER(G198:I198,G198:I198&lt;&gt;""))," ",""),"")</f>
        <v/>
      </c>
      <c r="K198" s="527" t="str">
        <f>IF('2. Artikeldata Utökad'!M197="Ja","Nordisk","")</f>
        <v/>
      </c>
      <c r="L198" s="527" t="str">
        <f>IF('2. Artikeldata Utökad'!N197="Ja","Miljoforpackad","")</f>
        <v/>
      </c>
      <c r="M198" s="527" t="str">
        <f t="shared" si="13"/>
        <v/>
      </c>
      <c r="N198" s="527" t="str">
        <f t="shared" ref="N198:N205" si="18">IF(OR(G198="Vegansociety",G198="Imvegan",G198="Certifiedvegan",H198="Vegansociety",H198="Imvegan",H198="Certifiedvegan",I198="Vegansociety",I198="Imvegan",I198="Certifiedvegan",AK198="Vegansk"),"Vegansk","")</f>
        <v/>
      </c>
      <c r="O198" s="527" t="str">
        <f t="shared" si="14"/>
        <v/>
      </c>
      <c r="P198" s="527" t="str">
        <f t="shared" si="15"/>
        <v/>
      </c>
      <c r="Q198" s="527" t="str">
        <f t="shared" si="16"/>
        <v/>
      </c>
      <c r="R198" s="527" t="str" cm="1">
        <f t="array" ref="R198">IFERROR(SUBSTITUTE(_xlfn.ARRAYTOTEXT(_xlfn._xlws.FILTER(K198:Q198,K198:Q198&lt;&gt;""))," ",""),"")</f>
        <v/>
      </c>
      <c r="S198" s="371"/>
      <c r="T198" s="83"/>
      <c r="U198" s="371" t="s">
        <v>35</v>
      </c>
      <c r="V198" s="372"/>
      <c r="W198" s="372"/>
      <c r="X198" s="372"/>
      <c r="Y198" s="372"/>
      <c r="Z198" s="372"/>
      <c r="AA198" s="372"/>
      <c r="AB198" s="372"/>
      <c r="AC198" s="372"/>
      <c r="AD198" s="372"/>
      <c r="AE198" s="372"/>
      <c r="AF198" s="372"/>
      <c r="AG198" s="372"/>
      <c r="AH198" s="371"/>
      <c r="AI198" s="372"/>
      <c r="AJ198" s="372"/>
      <c r="AK198" s="372" t="s">
        <v>36</v>
      </c>
      <c r="AL198" s="372"/>
      <c r="AM198" s="372"/>
      <c r="AN198" s="372"/>
      <c r="AO198" s="372"/>
      <c r="AP198" s="372"/>
      <c r="AQ198" s="641"/>
      <c r="AR198" s="399" t="s">
        <v>220</v>
      </c>
      <c r="AS198" s="84" t="s">
        <v>36</v>
      </c>
      <c r="AT198" s="84" t="s">
        <v>36</v>
      </c>
      <c r="AU198" s="647"/>
      <c r="AV198" s="646"/>
      <c r="AW198" s="84"/>
      <c r="AX198" s="84"/>
      <c r="AY198" s="84"/>
      <c r="AZ198" s="84"/>
      <c r="BA198" s="84"/>
      <c r="BB198" s="630"/>
      <c r="BC198" s="400" t="s">
        <v>220</v>
      </c>
      <c r="BD198" s="84" t="s">
        <v>36</v>
      </c>
    </row>
    <row r="199" spans="1:56" x14ac:dyDescent="0.25">
      <c r="A199" s="102">
        <v>194</v>
      </c>
      <c r="B199" s="524">
        <f>'APH KIC KIA PC'!D198</f>
        <v>0</v>
      </c>
      <c r="C199" s="524" t="str">
        <f>'APH KIC KIA PC'!I198</f>
        <v>Välj…</v>
      </c>
      <c r="D199" s="525" t="str">
        <f>IF('1. Artikeldata Grund'!$E198="","",'1. Artikeldata Grund'!$E198)</f>
        <v/>
      </c>
      <c r="E199" s="526" t="str">
        <f>IF('1. Artikeldata Grund'!D198="","",'1. Artikeldata Grund'!D198)</f>
        <v/>
      </c>
      <c r="F199" s="528" t="str">
        <f>'2. Artikeldata Utökad'!H198</f>
        <v xml:space="preserve">  Välj…</v>
      </c>
      <c r="G199" s="527" t="str" cm="1">
        <f t="array" ref="G199">_xlfn.IFS('2. Artikeldata Utökad'!J198="2  KRAV","KRAV",'2. Artikeldata Utökad'!J198="3  Astma- och Allergiförbundet","Astmaochallergiforbundet",'2. Artikeldata Utökad'!J198="4  Svanen","Svanen",'2. Artikeldata Utökad'!J198="5  GOTS","GOTS",'2. Artikeldata Utökad'!J198="6  Ekologiskt Jordbruk EU Ekologisk","Ekologisktjordbruk",'2. Artikeldata Utökad'!J198="7  ECO CERT Cosmos Organic","Ecocertcosmosorganic",'2. Artikeldata Utökad'!J198="8  Bra miljöval","Bramiljoval",'2. Artikeldata Utökad'!J198="9  Fairtrade","fairtrade",'2. Artikeldata Utökad'!J198="10 Natrue Organic","Natrueorganic",'2. Artikeldata Utökad'!J198="11 UTZ Certified","UTZ",'2. Artikeldata Utökad'!J198="15 Asthma Allergy Nordic","Asthmaallergynordic",'2. Artikeldata Utökad'!J198="16 FSC","FSC",'2. Artikeldata Utökad'!J198="17 Välvald (endast vid OTC)","choosewithheart",'2. Artikeldata Utökad'!J198="18 Rainforest Alliance","Rainforestalliance",'2. Artikeldata Utökad'!J198="19 Vegan Society","Vegansociety",'2. Artikeldata Utökad'!J198="20 Certified Vegan","Certifiedvegan",'2. Artikeldata Utökad'!J198="21 I'm Vegan","Imvegan",'2. Artikeldata Utökad'!J198="22 EU Ecolabel","EUEcolabel",'2. Artikeldata Utökad'!J198="23 Soil Association Cosmos Organic","Soilassociation",'2. Artikeldata Utökad'!J198="  Välj…","",'2. Artikeldata Utökad'!J198="0  Ingen symbol","",'2. Artikeldata Utökad'!J198="24 Cosmetique Bio Cosmos Organic","Cosmetiquebio",'2. Artikeldata Utökad'!J198="25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H199" s="527" t="str" cm="1">
        <f t="array" ref="H199">_xlfn.IFS('2. Artikeldata Utökad'!K198="2  KRAV","KRAV",'2. Artikeldata Utökad'!K198="3  Astma- och Allergiförbundet","Astmaochallergiforbundet",'2. Artikeldata Utökad'!K198="4  Svanen","Svanen",'2. Artikeldata Utökad'!K198="5  GOTS","GOTS",'2. Artikeldata Utökad'!K198="6  Ekologiskt Jordbruk EU Ekologisk","Ekologisktjordbruk",'2. Artikeldata Utökad'!K198="7  ECO CERT Cosmos Organic","Ecocertcosmosorganic",'2. Artikeldata Utökad'!K198="8  Bra miljöval","Bramiljoval",'2. Artikeldata Utökad'!K198="9  Fairtrade","fairtrade",'2. Artikeldata Utökad'!K198="10 Natrue Organic","Natrueorganic",'2. Artikeldata Utökad'!K198="11 UTZ Certified","UTZ",'2. Artikeldata Utökad'!K198="15 Asthma Allergy Nordic","Asthmaallergynordic",'2. Artikeldata Utökad'!K198="16 FSC","FSC",'2. Artikeldata Utökad'!K198="17 Välvald (endast vid OTC)","choosewithheart",'2. Artikeldata Utökad'!K198="18 Rainforest Alliance","Rainforestalliance",'2. Artikeldata Utökad'!K198="19 Vegan Society","Vegansociety",'2. Artikeldata Utökad'!K198="20 Certified Vegan","Certifiedvegan",'2. Artikeldata Utökad'!K198="21 I'm Vegan","Imvegan",'2. Artikeldata Utökad'!K198="22 EU Ecolabel","EUEcolabel",'2. Artikeldata Utökad'!K198="23 Soil Association Cosmos Organic","Soilassociation",'2. Artikeldata Utökad'!K198="  Välj…","",'2. Artikeldata Utökad'!K198="0  Ingen symbol","",'2. Artikeldata Utökad'!K198="24 Cosmetique Bio Cosmos Organic","Cosmetiquebio",'2. Artikeldata Utökad'!K198="25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I199" s="527" t="str" cm="1">
        <f t="array" ref="I199">_xlfn.IFS('2. Artikeldata Utökad'!L198="2  KRAV","KRAV",'2. Artikeldata Utökad'!L198="3  Astma- och Allergiförbundet","Astmaochallergiforbundet",'2. Artikeldata Utökad'!L198="4  Svanen","Svanen",'2. Artikeldata Utökad'!L198="5  GOTS","GOTS",'2. Artikeldata Utökad'!L198="6  Ekologiskt Jordbruk EU Ekologisk","Ekologisktjordbruk",'2. Artikeldata Utökad'!L198="7  ECO CERT Cosmos Organic","Ecocertcosmosorganic",'2. Artikeldata Utökad'!L198="8  Bra miljöval","Bramiljoval",'2. Artikeldata Utökad'!L198="9  Fairtrade","fairtrade",'2. Artikeldata Utökad'!L198="10 Natrue Organic","Natrueorganic",'2. Artikeldata Utökad'!L198="11 UTZ Certified","UTZ",'2. Artikeldata Utökad'!L198="15 Asthma Allergy Nordic","Asthmaallergynordic",'2. Artikeldata Utökad'!L198="16 FSC","FSC",'2. Artikeldata Utökad'!L198="17 Välvald (endast vid OTC)","choosewithheart",'2. Artikeldata Utökad'!L198="18 Rainforest Alliance","Rainforestalliance",'2. Artikeldata Utökad'!L198="19 Vegan Society","Vegansociety",'2. Artikeldata Utökad'!L198="20 Certified Vegan","Certifiedvegan",'2. Artikeldata Utökad'!L198="21 I'm Vegan","Imvegan",'2. Artikeldata Utökad'!L198="22 EU Ecolabel","EUEcolabel",'2. Artikeldata Utökad'!L198="23 Soil Association Cosmos Organic","Soilassociation",'2. Artikeldata Utökad'!L198="  Välj…","",'2. Artikeldata Utökad'!L198="0  Ingen symbol","",'2. Artikeldata Utökad'!L198="24 Cosmetique Bio Cosmos Organic","Cosmetiquebio",'2. Artikeldata Utökad'!L198="25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J199" s="527" t="str" cm="1">
        <f t="array" ref="J199">IFERROR(SUBSTITUTE(_xlfn.ARRAYTOTEXT(_xlfn._xlws.FILTER(G199:I199,G199:I199&lt;&gt;""))," ",""),"")</f>
        <v/>
      </c>
      <c r="K199" s="527" t="str">
        <f>IF('2. Artikeldata Utökad'!M198="Ja","Nordisk","")</f>
        <v/>
      </c>
      <c r="L199" s="527" t="str">
        <f>IF('2. Artikeldata Utökad'!N198="Ja","Miljoforpackad","")</f>
        <v/>
      </c>
      <c r="M199" s="527" t="str">
        <f t="shared" ref="M199:M205" si="19">IF(OR(G199="Ecocertcosmosorganic",G199="Natrueorganic",G199="GOTS",G199="Ekologisktjordbruk",G199="KRAV",G199="Soilassociation",G199="Cosmetiquebio",H199="Ecocertcosmosorganic",H199="Natrueorganic",H199="GOTS",H199="Ekologisktjordbruk",H199="KRAV",H199="Soilassociation",H199="Cosmetiquebio",I199="Ecocertcosmosorganic",I199="Natrueorganic",I199="GOTS",I199="Ekologisktjordbruk",I199="KRAV",I199="Soilassociation",I199="Cosmetiquebio"),"Ekologisk","")</f>
        <v/>
      </c>
      <c r="N199" s="527" t="str">
        <f t="shared" si="18"/>
        <v/>
      </c>
      <c r="O199" s="527" t="str">
        <f t="shared" ref="O199:O205" si="20">IF(OR(G199="fairtrade",G199="UTZ",G199="Rainforestalliance",G199="Fairforlife",H199="fairtrade",H199="UTZ",H199="Rainforestalliance",H199="Fairforlife",I199="fairtrade",I199="UTZ",I199="Rainforestalliance",I199="Fairforlife"),"Rattvisemarkt","")</f>
        <v/>
      </c>
      <c r="P199" s="527" t="str">
        <f t="shared" ref="P199:P205" si="21">IF(OR(G199="Asthmaallergynordic",G199="Astmaochallergiforbundet",H199="Asthmaallergynordic",H199="Astmaochallergiforbundet",I199="Asthmaallergynordic",I199="Astmaochallergiforbundet"),"Extramildformula","")</f>
        <v/>
      </c>
      <c r="Q199" s="527" t="str">
        <f t="shared" ref="Q199:Q205" si="22">IF(OR(G199="Svanen",G199="Bramiljoval",G199="EUEcolabel",H199="Svanen",H199="Bramiljoval",H199="EUEcolabel",I199="Svanen",I199="Bramiljoval",I199="EUEcolabel"),"Miljomarkt","")</f>
        <v/>
      </c>
      <c r="R199" s="527" t="str" cm="1">
        <f t="array" ref="R199">IFERROR(SUBSTITUTE(_xlfn.ARRAYTOTEXT(_xlfn._xlws.FILTER(K199:Q199,K199:Q199&lt;&gt;""))," ",""),"")</f>
        <v/>
      </c>
      <c r="S199" s="371"/>
      <c r="T199" s="83"/>
      <c r="U199" s="371" t="s">
        <v>35</v>
      </c>
      <c r="V199" s="372"/>
      <c r="W199" s="372"/>
      <c r="X199" s="372"/>
      <c r="Y199" s="372"/>
      <c r="Z199" s="372"/>
      <c r="AA199" s="372"/>
      <c r="AB199" s="372"/>
      <c r="AC199" s="372"/>
      <c r="AD199" s="372"/>
      <c r="AE199" s="372"/>
      <c r="AF199" s="372"/>
      <c r="AG199" s="372"/>
      <c r="AH199" s="371"/>
      <c r="AI199" s="372"/>
      <c r="AJ199" s="372"/>
      <c r="AK199" s="372" t="s">
        <v>36</v>
      </c>
      <c r="AL199" s="372"/>
      <c r="AM199" s="372"/>
      <c r="AN199" s="372"/>
      <c r="AO199" s="372"/>
      <c r="AP199" s="372"/>
      <c r="AQ199" s="641"/>
      <c r="AR199" s="399" t="s">
        <v>220</v>
      </c>
      <c r="AS199" s="84" t="s">
        <v>36</v>
      </c>
      <c r="AT199" s="84" t="s">
        <v>36</v>
      </c>
      <c r="AU199" s="647"/>
      <c r="AV199" s="646"/>
      <c r="AW199" s="84"/>
      <c r="AX199" s="84"/>
      <c r="AY199" s="84"/>
      <c r="AZ199" s="84"/>
      <c r="BA199" s="84"/>
      <c r="BB199" s="630"/>
      <c r="BC199" s="400" t="s">
        <v>220</v>
      </c>
      <c r="BD199" s="84" t="s">
        <v>36</v>
      </c>
    </row>
    <row r="200" spans="1:56" x14ac:dyDescent="0.25">
      <c r="A200" s="102">
        <v>195</v>
      </c>
      <c r="B200" s="524">
        <f>'APH KIC KIA PC'!D199</f>
        <v>0</v>
      </c>
      <c r="C200" s="524" t="str">
        <f>'APH KIC KIA PC'!I199</f>
        <v>Välj…</v>
      </c>
      <c r="D200" s="525" t="str">
        <f>IF('1. Artikeldata Grund'!$E199="","",'1. Artikeldata Grund'!$E199)</f>
        <v/>
      </c>
      <c r="E200" s="526" t="str">
        <f>IF('1. Artikeldata Grund'!D199="","",'1. Artikeldata Grund'!D199)</f>
        <v/>
      </c>
      <c r="F200" s="528" t="str">
        <f>'2. Artikeldata Utökad'!H199</f>
        <v xml:space="preserve">  Välj…</v>
      </c>
      <c r="G200" s="527" t="str" cm="1">
        <f t="array" ref="G200">_xlfn.IFS('2. Artikeldata Utökad'!J199="2  KRAV","KRAV",'2. Artikeldata Utökad'!J199="3  Astma- och Allergiförbundet","Astmaochallergiforbundet",'2. Artikeldata Utökad'!J199="4  Svanen","Svanen",'2. Artikeldata Utökad'!J199="5  GOTS","GOTS",'2. Artikeldata Utökad'!J199="6  Ekologiskt Jordbruk EU Ekologisk","Ekologisktjordbruk",'2. Artikeldata Utökad'!J199="7  ECO CERT Cosmos Organic","Ecocertcosmosorganic",'2. Artikeldata Utökad'!J199="8  Bra miljöval","Bramiljoval",'2. Artikeldata Utökad'!J199="9  Fairtrade","fairtrade",'2. Artikeldata Utökad'!J199="10 Natrue Organic","Natrueorganic",'2. Artikeldata Utökad'!J199="11 UTZ Certified","UTZ",'2. Artikeldata Utökad'!J199="15 Asthma Allergy Nordic","Asthmaallergynordic",'2. Artikeldata Utökad'!J199="16 FSC","FSC",'2. Artikeldata Utökad'!J199="17 Välvald (endast vid OTC)","choosewithheart",'2. Artikeldata Utökad'!J199="18 Rainforest Alliance","Rainforestalliance",'2. Artikeldata Utökad'!J199="19 Vegan Society","Vegansociety",'2. Artikeldata Utökad'!J199="20 Certified Vegan","Certifiedvegan",'2. Artikeldata Utökad'!J199="21 I'm Vegan","Imvegan",'2. Artikeldata Utökad'!J199="22 EU Ecolabel","EUEcolabel",'2. Artikeldata Utökad'!J199="23 Soil Association Cosmos Organic","Soilassociation",'2. Artikeldata Utökad'!J199="  Välj…","",'2. Artikeldata Utökad'!J199="0  Ingen symbol","",'2. Artikeldata Utökad'!J199="24 Cosmetique Bio Cosmos Organic","Cosmetiquebio",'2. Artikeldata Utökad'!J199="25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H200" s="527" t="str" cm="1">
        <f t="array" ref="H200">_xlfn.IFS('2. Artikeldata Utökad'!K199="2  KRAV","KRAV",'2. Artikeldata Utökad'!K199="3  Astma- och Allergiförbundet","Astmaochallergiforbundet",'2. Artikeldata Utökad'!K199="4  Svanen","Svanen",'2. Artikeldata Utökad'!K199="5  GOTS","GOTS",'2. Artikeldata Utökad'!K199="6  Ekologiskt Jordbruk EU Ekologisk","Ekologisktjordbruk",'2. Artikeldata Utökad'!K199="7  ECO CERT Cosmos Organic","Ecocertcosmosorganic",'2. Artikeldata Utökad'!K199="8  Bra miljöval","Bramiljoval",'2. Artikeldata Utökad'!K199="9  Fairtrade","fairtrade",'2. Artikeldata Utökad'!K199="10 Natrue Organic","Natrueorganic",'2. Artikeldata Utökad'!K199="11 UTZ Certified","UTZ",'2. Artikeldata Utökad'!K199="15 Asthma Allergy Nordic","Asthmaallergynordic",'2. Artikeldata Utökad'!K199="16 FSC","FSC",'2. Artikeldata Utökad'!K199="17 Välvald (endast vid OTC)","choosewithheart",'2. Artikeldata Utökad'!K199="18 Rainforest Alliance","Rainforestalliance",'2. Artikeldata Utökad'!K199="19 Vegan Society","Vegansociety",'2. Artikeldata Utökad'!K199="20 Certified Vegan","Certifiedvegan",'2. Artikeldata Utökad'!K199="21 I'm Vegan","Imvegan",'2. Artikeldata Utökad'!K199="22 EU Ecolabel","EUEcolabel",'2. Artikeldata Utökad'!K199="23 Soil Association Cosmos Organic","Soilassociation",'2. Artikeldata Utökad'!K199="  Välj…","",'2. Artikeldata Utökad'!K199="0  Ingen symbol","",'2. Artikeldata Utökad'!K199="24 Cosmetique Bio Cosmos Organic","Cosmetiquebio",'2. Artikeldata Utökad'!K199="25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I200" s="527" t="str" cm="1">
        <f t="array" ref="I200">_xlfn.IFS('2. Artikeldata Utökad'!L199="2  KRAV","KRAV",'2. Artikeldata Utökad'!L199="3  Astma- och Allergiförbundet","Astmaochallergiforbundet",'2. Artikeldata Utökad'!L199="4  Svanen","Svanen",'2. Artikeldata Utökad'!L199="5  GOTS","GOTS",'2. Artikeldata Utökad'!L199="6  Ekologiskt Jordbruk EU Ekologisk","Ekologisktjordbruk",'2. Artikeldata Utökad'!L199="7  ECO CERT Cosmos Organic","Ecocertcosmosorganic",'2. Artikeldata Utökad'!L199="8  Bra miljöval","Bramiljoval",'2. Artikeldata Utökad'!L199="9  Fairtrade","fairtrade",'2. Artikeldata Utökad'!L199="10 Natrue Organic","Natrueorganic",'2. Artikeldata Utökad'!L199="11 UTZ Certified","UTZ",'2. Artikeldata Utökad'!L199="15 Asthma Allergy Nordic","Asthmaallergynordic",'2. Artikeldata Utökad'!L199="16 FSC","FSC",'2. Artikeldata Utökad'!L199="17 Välvald (endast vid OTC)","choosewithheart",'2. Artikeldata Utökad'!L199="18 Rainforest Alliance","Rainforestalliance",'2. Artikeldata Utökad'!L199="19 Vegan Society","Vegansociety",'2. Artikeldata Utökad'!L199="20 Certified Vegan","Certifiedvegan",'2. Artikeldata Utökad'!L199="21 I'm Vegan","Imvegan",'2. Artikeldata Utökad'!L199="22 EU Ecolabel","EUEcolabel",'2. Artikeldata Utökad'!L199="23 Soil Association Cosmos Organic","Soilassociation",'2. Artikeldata Utökad'!L199="  Välj…","",'2. Artikeldata Utökad'!L199="0  Ingen symbol","",'2. Artikeldata Utökad'!L199="24 Cosmetique Bio Cosmos Organic","Cosmetiquebio",'2. Artikeldata Utökad'!L199="25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J200" s="527" t="str" cm="1">
        <f t="array" ref="J200">IFERROR(SUBSTITUTE(_xlfn.ARRAYTOTEXT(_xlfn._xlws.FILTER(G200:I200,G200:I200&lt;&gt;""))," ",""),"")</f>
        <v/>
      </c>
      <c r="K200" s="527" t="str">
        <f>IF('2. Artikeldata Utökad'!M199="Ja","Nordisk","")</f>
        <v/>
      </c>
      <c r="L200" s="527" t="str">
        <f>IF('2. Artikeldata Utökad'!N199="Ja","Miljoforpackad","")</f>
        <v/>
      </c>
      <c r="M200" s="527" t="str">
        <f t="shared" si="19"/>
        <v/>
      </c>
      <c r="N200" s="527" t="str">
        <f t="shared" si="18"/>
        <v/>
      </c>
      <c r="O200" s="527" t="str">
        <f t="shared" si="20"/>
        <v/>
      </c>
      <c r="P200" s="527" t="str">
        <f t="shared" si="21"/>
        <v/>
      </c>
      <c r="Q200" s="527" t="str">
        <f t="shared" si="22"/>
        <v/>
      </c>
      <c r="R200" s="527" t="str" cm="1">
        <f t="array" ref="R200">IFERROR(SUBSTITUTE(_xlfn.ARRAYTOTEXT(_xlfn._xlws.FILTER(K200:Q200,K200:Q200&lt;&gt;""))," ",""),"")</f>
        <v/>
      </c>
      <c r="S200" s="371"/>
      <c r="T200" s="83"/>
      <c r="U200" s="371" t="s">
        <v>35</v>
      </c>
      <c r="V200" s="372"/>
      <c r="W200" s="372"/>
      <c r="X200" s="372"/>
      <c r="Y200" s="372"/>
      <c r="Z200" s="372"/>
      <c r="AA200" s="372"/>
      <c r="AB200" s="372"/>
      <c r="AC200" s="372"/>
      <c r="AD200" s="372"/>
      <c r="AE200" s="372"/>
      <c r="AF200" s="372"/>
      <c r="AG200" s="372"/>
      <c r="AH200" s="371"/>
      <c r="AI200" s="372"/>
      <c r="AJ200" s="372"/>
      <c r="AK200" s="372" t="s">
        <v>36</v>
      </c>
      <c r="AL200" s="372"/>
      <c r="AM200" s="372"/>
      <c r="AN200" s="372"/>
      <c r="AO200" s="372"/>
      <c r="AP200" s="372"/>
      <c r="AQ200" s="641"/>
      <c r="AR200" s="399" t="s">
        <v>220</v>
      </c>
      <c r="AS200" s="84" t="s">
        <v>36</v>
      </c>
      <c r="AT200" s="84" t="s">
        <v>36</v>
      </c>
      <c r="AU200" s="647"/>
      <c r="AV200" s="646"/>
      <c r="AW200" s="84"/>
      <c r="AX200" s="84"/>
      <c r="AY200" s="84"/>
      <c r="AZ200" s="84"/>
      <c r="BA200" s="84"/>
      <c r="BB200" s="630"/>
      <c r="BC200" s="400" t="s">
        <v>220</v>
      </c>
      <c r="BD200" s="84" t="s">
        <v>36</v>
      </c>
    </row>
    <row r="201" spans="1:56" x14ac:dyDescent="0.25">
      <c r="A201" s="102">
        <v>196</v>
      </c>
      <c r="B201" s="524">
        <f>'APH KIC KIA PC'!D200</f>
        <v>0</v>
      </c>
      <c r="C201" s="524" t="str">
        <f>'APH KIC KIA PC'!I200</f>
        <v>Välj…</v>
      </c>
      <c r="D201" s="525" t="str">
        <f>IF('1. Artikeldata Grund'!$E200="","",'1. Artikeldata Grund'!$E200)</f>
        <v/>
      </c>
      <c r="E201" s="526" t="str">
        <f>IF('1. Artikeldata Grund'!D200="","",'1. Artikeldata Grund'!D200)</f>
        <v/>
      </c>
      <c r="F201" s="528" t="str">
        <f>'2. Artikeldata Utökad'!H200</f>
        <v xml:space="preserve">  Välj…</v>
      </c>
      <c r="G201" s="527" t="str" cm="1">
        <f t="array" ref="G201">_xlfn.IFS('2. Artikeldata Utökad'!J200="2  KRAV","KRAV",'2. Artikeldata Utökad'!J200="3  Astma- och Allergiförbundet","Astmaochallergiforbundet",'2. Artikeldata Utökad'!J200="4  Svanen","Svanen",'2. Artikeldata Utökad'!J200="5  GOTS","GOTS",'2. Artikeldata Utökad'!J200="6  Ekologiskt Jordbruk EU Ekologisk","Ekologisktjordbruk",'2. Artikeldata Utökad'!J200="7  ECO CERT Cosmos Organic","Ecocertcosmosorganic",'2. Artikeldata Utökad'!J200="8  Bra miljöval","Bramiljoval",'2. Artikeldata Utökad'!J200="9  Fairtrade","fairtrade",'2. Artikeldata Utökad'!J200="10 Natrue Organic","Natrueorganic",'2. Artikeldata Utökad'!J200="11 UTZ Certified","UTZ",'2. Artikeldata Utökad'!J200="15 Asthma Allergy Nordic","Asthmaallergynordic",'2. Artikeldata Utökad'!J200="16 FSC","FSC",'2. Artikeldata Utökad'!J200="17 Välvald (endast vid OTC)","choosewithheart",'2. Artikeldata Utökad'!J200="18 Rainforest Alliance","Rainforestalliance",'2. Artikeldata Utökad'!J200="19 Vegan Society","Vegansociety",'2. Artikeldata Utökad'!J200="20 Certified Vegan","Certifiedvegan",'2. Artikeldata Utökad'!J200="21 I'm Vegan","Imvegan",'2. Artikeldata Utökad'!J200="22 EU Ecolabel","EUEcolabel",'2. Artikeldata Utökad'!J200="23 Soil Association Cosmos Organic","Soilassociation",'2. Artikeldata Utökad'!J200="  Välj…","",'2. Artikeldata Utökad'!J200="0  Ingen symbol","",'2. Artikeldata Utökad'!J200="24 Cosmetique Bio Cosmos Organic","Cosmetiquebio",'2. Artikeldata Utökad'!J200="25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H201" s="527" t="str" cm="1">
        <f t="array" ref="H201">_xlfn.IFS('2. Artikeldata Utökad'!K200="2  KRAV","KRAV",'2. Artikeldata Utökad'!K200="3  Astma- och Allergiförbundet","Astmaochallergiforbundet",'2. Artikeldata Utökad'!K200="4  Svanen","Svanen",'2. Artikeldata Utökad'!K200="5  GOTS","GOTS",'2. Artikeldata Utökad'!K200="6  Ekologiskt Jordbruk EU Ekologisk","Ekologisktjordbruk",'2. Artikeldata Utökad'!K200="7  ECO CERT Cosmos Organic","Ecocertcosmosorganic",'2. Artikeldata Utökad'!K200="8  Bra miljöval","Bramiljoval",'2. Artikeldata Utökad'!K200="9  Fairtrade","fairtrade",'2. Artikeldata Utökad'!K200="10 Natrue Organic","Natrueorganic",'2. Artikeldata Utökad'!K200="11 UTZ Certified","UTZ",'2. Artikeldata Utökad'!K200="15 Asthma Allergy Nordic","Asthmaallergynordic",'2. Artikeldata Utökad'!K200="16 FSC","FSC",'2. Artikeldata Utökad'!K200="17 Välvald (endast vid OTC)","choosewithheart",'2. Artikeldata Utökad'!K200="18 Rainforest Alliance","Rainforestalliance",'2. Artikeldata Utökad'!K200="19 Vegan Society","Vegansociety",'2. Artikeldata Utökad'!K200="20 Certified Vegan","Certifiedvegan",'2. Artikeldata Utökad'!K200="21 I'm Vegan","Imvegan",'2. Artikeldata Utökad'!K200="22 EU Ecolabel","EUEcolabel",'2. Artikeldata Utökad'!K200="23 Soil Association Cosmos Organic","Soilassociation",'2. Artikeldata Utökad'!K200="  Välj…","",'2. Artikeldata Utökad'!K200="0  Ingen symbol","",'2. Artikeldata Utökad'!K200="24 Cosmetique Bio Cosmos Organic","Cosmetiquebio",'2. Artikeldata Utökad'!K200="25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I201" s="527" t="str" cm="1">
        <f t="array" ref="I201">_xlfn.IFS('2. Artikeldata Utökad'!L200="2  KRAV","KRAV",'2. Artikeldata Utökad'!L200="3  Astma- och Allergiförbundet","Astmaochallergiforbundet",'2. Artikeldata Utökad'!L200="4  Svanen","Svanen",'2. Artikeldata Utökad'!L200="5  GOTS","GOTS",'2. Artikeldata Utökad'!L200="6  Ekologiskt Jordbruk EU Ekologisk","Ekologisktjordbruk",'2. Artikeldata Utökad'!L200="7  ECO CERT Cosmos Organic","Ecocertcosmosorganic",'2. Artikeldata Utökad'!L200="8  Bra miljöval","Bramiljoval",'2. Artikeldata Utökad'!L200="9  Fairtrade","fairtrade",'2. Artikeldata Utökad'!L200="10 Natrue Organic","Natrueorganic",'2. Artikeldata Utökad'!L200="11 UTZ Certified","UTZ",'2. Artikeldata Utökad'!L200="15 Asthma Allergy Nordic","Asthmaallergynordic",'2. Artikeldata Utökad'!L200="16 FSC","FSC",'2. Artikeldata Utökad'!L200="17 Välvald (endast vid OTC)","choosewithheart",'2. Artikeldata Utökad'!L200="18 Rainforest Alliance","Rainforestalliance",'2. Artikeldata Utökad'!L200="19 Vegan Society","Vegansociety",'2. Artikeldata Utökad'!L200="20 Certified Vegan","Certifiedvegan",'2. Artikeldata Utökad'!L200="21 I'm Vegan","Imvegan",'2. Artikeldata Utökad'!L200="22 EU Ecolabel","EUEcolabel",'2. Artikeldata Utökad'!L200="23 Soil Association Cosmos Organic","Soilassociation",'2. Artikeldata Utökad'!L200="  Välj…","",'2. Artikeldata Utökad'!L200="0  Ingen symbol","",'2. Artikeldata Utökad'!L200="24 Cosmetique Bio Cosmos Organic","Cosmetiquebio",'2. Artikeldata Utökad'!L200="25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J201" s="527" t="str" cm="1">
        <f t="array" ref="J201">IFERROR(SUBSTITUTE(_xlfn.ARRAYTOTEXT(_xlfn._xlws.FILTER(G201:I201,G201:I201&lt;&gt;""))," ",""),"")</f>
        <v/>
      </c>
      <c r="K201" s="527" t="str">
        <f>IF('2. Artikeldata Utökad'!M200="Ja","Nordisk","")</f>
        <v/>
      </c>
      <c r="L201" s="527" t="str">
        <f>IF('2. Artikeldata Utökad'!N200="Ja","Miljoforpackad","")</f>
        <v/>
      </c>
      <c r="M201" s="527" t="str">
        <f t="shared" si="19"/>
        <v/>
      </c>
      <c r="N201" s="527" t="str">
        <f t="shared" si="18"/>
        <v/>
      </c>
      <c r="O201" s="527" t="str">
        <f t="shared" si="20"/>
        <v/>
      </c>
      <c r="P201" s="527" t="str">
        <f t="shared" si="21"/>
        <v/>
      </c>
      <c r="Q201" s="527" t="str">
        <f t="shared" si="22"/>
        <v/>
      </c>
      <c r="R201" s="527" t="str" cm="1">
        <f t="array" ref="R201">IFERROR(SUBSTITUTE(_xlfn.ARRAYTOTEXT(_xlfn._xlws.FILTER(K201:Q201,K201:Q201&lt;&gt;""))," ",""),"")</f>
        <v/>
      </c>
      <c r="S201" s="371"/>
      <c r="T201" s="83"/>
      <c r="U201" s="371" t="s">
        <v>35</v>
      </c>
      <c r="V201" s="372"/>
      <c r="W201" s="372"/>
      <c r="X201" s="372"/>
      <c r="Y201" s="372"/>
      <c r="Z201" s="372"/>
      <c r="AA201" s="372"/>
      <c r="AB201" s="372"/>
      <c r="AC201" s="372"/>
      <c r="AD201" s="372"/>
      <c r="AE201" s="372"/>
      <c r="AF201" s="372"/>
      <c r="AG201" s="372"/>
      <c r="AH201" s="371"/>
      <c r="AI201" s="372"/>
      <c r="AJ201" s="372"/>
      <c r="AK201" s="372" t="s">
        <v>36</v>
      </c>
      <c r="AL201" s="372"/>
      <c r="AM201" s="372"/>
      <c r="AN201" s="372"/>
      <c r="AO201" s="372"/>
      <c r="AP201" s="372"/>
      <c r="AQ201" s="641"/>
      <c r="AR201" s="399" t="s">
        <v>220</v>
      </c>
      <c r="AS201" s="84" t="s">
        <v>36</v>
      </c>
      <c r="AT201" s="84" t="s">
        <v>36</v>
      </c>
      <c r="AU201" s="647"/>
      <c r="AV201" s="646"/>
      <c r="AW201" s="84"/>
      <c r="AX201" s="84"/>
      <c r="AY201" s="84"/>
      <c r="AZ201" s="84"/>
      <c r="BA201" s="84"/>
      <c r="BB201" s="630"/>
      <c r="BC201" s="400" t="s">
        <v>220</v>
      </c>
      <c r="BD201" s="84" t="s">
        <v>36</v>
      </c>
    </row>
    <row r="202" spans="1:56" x14ac:dyDescent="0.25">
      <c r="A202" s="102">
        <v>197</v>
      </c>
      <c r="B202" s="524">
        <f>'APH KIC KIA PC'!D201</f>
        <v>0</v>
      </c>
      <c r="C202" s="524" t="str">
        <f>'APH KIC KIA PC'!I201</f>
        <v>Välj…</v>
      </c>
      <c r="D202" s="525" t="str">
        <f>IF('1. Artikeldata Grund'!$E201="","",'1. Artikeldata Grund'!$E201)</f>
        <v/>
      </c>
      <c r="E202" s="526" t="str">
        <f>IF('1. Artikeldata Grund'!D201="","",'1. Artikeldata Grund'!D201)</f>
        <v/>
      </c>
      <c r="F202" s="528" t="str">
        <f>'2. Artikeldata Utökad'!H201</f>
        <v xml:space="preserve">  Välj…</v>
      </c>
      <c r="G202" s="527" t="str" cm="1">
        <f t="array" ref="G202">_xlfn.IFS('2. Artikeldata Utökad'!J201="2  KRAV","KRAV",'2. Artikeldata Utökad'!J201="3  Astma- och Allergiförbundet","Astmaochallergiforbundet",'2. Artikeldata Utökad'!J201="4  Svanen","Svanen",'2. Artikeldata Utökad'!J201="5  GOTS","GOTS",'2. Artikeldata Utökad'!J201="6  Ekologiskt Jordbruk EU Ekologisk","Ekologisktjordbruk",'2. Artikeldata Utökad'!J201="7  ECO CERT Cosmos Organic","Ecocertcosmosorganic",'2. Artikeldata Utökad'!J201="8  Bra miljöval","Bramiljoval",'2. Artikeldata Utökad'!J201="9  Fairtrade","fairtrade",'2. Artikeldata Utökad'!J201="10 Natrue Organic","Natrueorganic",'2. Artikeldata Utökad'!J201="11 UTZ Certified","UTZ",'2. Artikeldata Utökad'!J201="15 Asthma Allergy Nordic","Asthmaallergynordic",'2. Artikeldata Utökad'!J201="16 FSC","FSC",'2. Artikeldata Utökad'!J201="17 Välvald (endast vid OTC)","choosewithheart",'2. Artikeldata Utökad'!J201="18 Rainforest Alliance","Rainforestalliance",'2. Artikeldata Utökad'!J201="19 Vegan Society","Vegansociety",'2. Artikeldata Utökad'!J201="20 Certified Vegan","Certifiedvegan",'2. Artikeldata Utökad'!J201="21 I'm Vegan","Imvegan",'2. Artikeldata Utökad'!J201="22 EU Ecolabel","EUEcolabel",'2. Artikeldata Utökad'!J201="23 Soil Association Cosmos Organic","Soilassociation",'2. Artikeldata Utökad'!J201="  Välj…","",'2. Artikeldata Utökad'!J201="0  Ingen symbol","",'2. Artikeldata Utökad'!J201="24 Cosmetique Bio Cosmos Organic","Cosmetiquebio",'2. Artikeldata Utökad'!J201="25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H202" s="527" t="str" cm="1">
        <f t="array" ref="H202">_xlfn.IFS('2. Artikeldata Utökad'!K201="2  KRAV","KRAV",'2. Artikeldata Utökad'!K201="3  Astma- och Allergiförbundet","Astmaochallergiforbundet",'2. Artikeldata Utökad'!K201="4  Svanen","Svanen",'2. Artikeldata Utökad'!K201="5  GOTS","GOTS",'2. Artikeldata Utökad'!K201="6  Ekologiskt Jordbruk EU Ekologisk","Ekologisktjordbruk",'2. Artikeldata Utökad'!K201="7  ECO CERT Cosmos Organic","Ecocertcosmosorganic",'2. Artikeldata Utökad'!K201="8  Bra miljöval","Bramiljoval",'2. Artikeldata Utökad'!K201="9  Fairtrade","fairtrade",'2. Artikeldata Utökad'!K201="10 Natrue Organic","Natrueorganic",'2. Artikeldata Utökad'!K201="11 UTZ Certified","UTZ",'2. Artikeldata Utökad'!K201="15 Asthma Allergy Nordic","Asthmaallergynordic",'2. Artikeldata Utökad'!K201="16 FSC","FSC",'2. Artikeldata Utökad'!K201="17 Välvald (endast vid OTC)","choosewithheart",'2. Artikeldata Utökad'!K201="18 Rainforest Alliance","Rainforestalliance",'2. Artikeldata Utökad'!K201="19 Vegan Society","Vegansociety",'2. Artikeldata Utökad'!K201="20 Certified Vegan","Certifiedvegan",'2. Artikeldata Utökad'!K201="21 I'm Vegan","Imvegan",'2. Artikeldata Utökad'!K201="22 EU Ecolabel","EUEcolabel",'2. Artikeldata Utökad'!K201="23 Soil Association Cosmos Organic","Soilassociation",'2. Artikeldata Utökad'!K201="  Välj…","",'2. Artikeldata Utökad'!K201="0  Ingen symbol","",'2. Artikeldata Utökad'!K201="24 Cosmetique Bio Cosmos Organic","Cosmetiquebio",'2. Artikeldata Utökad'!K201="25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I202" s="527" t="str" cm="1">
        <f t="array" ref="I202">_xlfn.IFS('2. Artikeldata Utökad'!L201="2  KRAV","KRAV",'2. Artikeldata Utökad'!L201="3  Astma- och Allergiförbundet","Astmaochallergiforbundet",'2. Artikeldata Utökad'!L201="4  Svanen","Svanen",'2. Artikeldata Utökad'!L201="5  GOTS","GOTS",'2. Artikeldata Utökad'!L201="6  Ekologiskt Jordbruk EU Ekologisk","Ekologisktjordbruk",'2. Artikeldata Utökad'!L201="7  ECO CERT Cosmos Organic","Ecocertcosmosorganic",'2. Artikeldata Utökad'!L201="8  Bra miljöval","Bramiljoval",'2. Artikeldata Utökad'!L201="9  Fairtrade","fairtrade",'2. Artikeldata Utökad'!L201="10 Natrue Organic","Natrueorganic",'2. Artikeldata Utökad'!L201="11 UTZ Certified","UTZ",'2. Artikeldata Utökad'!L201="15 Asthma Allergy Nordic","Asthmaallergynordic",'2. Artikeldata Utökad'!L201="16 FSC","FSC",'2. Artikeldata Utökad'!L201="17 Välvald (endast vid OTC)","choosewithheart",'2. Artikeldata Utökad'!L201="18 Rainforest Alliance","Rainforestalliance",'2. Artikeldata Utökad'!L201="19 Vegan Society","Vegansociety",'2. Artikeldata Utökad'!L201="20 Certified Vegan","Certifiedvegan",'2. Artikeldata Utökad'!L201="21 I'm Vegan","Imvegan",'2. Artikeldata Utökad'!L201="22 EU Ecolabel","EUEcolabel",'2. Artikeldata Utökad'!L201="23 Soil Association Cosmos Organic","Soilassociation",'2. Artikeldata Utökad'!L201="  Välj…","",'2. Artikeldata Utökad'!L201="0  Ingen symbol","",'2. Artikeldata Utökad'!L201="24 Cosmetique Bio Cosmos Organic","Cosmetiquebio",'2. Artikeldata Utökad'!L201="25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J202" s="527" t="str" cm="1">
        <f t="array" ref="J202">IFERROR(SUBSTITUTE(_xlfn.ARRAYTOTEXT(_xlfn._xlws.FILTER(G202:I202,G202:I202&lt;&gt;""))," ",""),"")</f>
        <v/>
      </c>
      <c r="K202" s="527" t="str">
        <f>IF('2. Artikeldata Utökad'!M201="Ja","Nordisk","")</f>
        <v/>
      </c>
      <c r="L202" s="527" t="str">
        <f>IF('2. Artikeldata Utökad'!N201="Ja","Miljoforpackad","")</f>
        <v/>
      </c>
      <c r="M202" s="527" t="str">
        <f t="shared" si="19"/>
        <v/>
      </c>
      <c r="N202" s="527" t="str">
        <f t="shared" si="18"/>
        <v/>
      </c>
      <c r="O202" s="527" t="str">
        <f t="shared" si="20"/>
        <v/>
      </c>
      <c r="P202" s="527" t="str">
        <f t="shared" si="21"/>
        <v/>
      </c>
      <c r="Q202" s="527" t="str">
        <f t="shared" si="22"/>
        <v/>
      </c>
      <c r="R202" s="527" t="str" cm="1">
        <f t="array" ref="R202">IFERROR(SUBSTITUTE(_xlfn.ARRAYTOTEXT(_xlfn._xlws.FILTER(K202:Q202,K202:Q202&lt;&gt;""))," ",""),"")</f>
        <v/>
      </c>
      <c r="S202" s="371"/>
      <c r="T202" s="83"/>
      <c r="U202" s="371" t="s">
        <v>35</v>
      </c>
      <c r="V202" s="372"/>
      <c r="W202" s="372"/>
      <c r="X202" s="372"/>
      <c r="Y202" s="372"/>
      <c r="Z202" s="372"/>
      <c r="AA202" s="372"/>
      <c r="AB202" s="372"/>
      <c r="AC202" s="372"/>
      <c r="AD202" s="372"/>
      <c r="AE202" s="372"/>
      <c r="AF202" s="372"/>
      <c r="AG202" s="372"/>
      <c r="AH202" s="371"/>
      <c r="AI202" s="372"/>
      <c r="AJ202" s="372"/>
      <c r="AK202" s="372" t="s">
        <v>36</v>
      </c>
      <c r="AL202" s="372"/>
      <c r="AM202" s="372"/>
      <c r="AN202" s="372"/>
      <c r="AO202" s="372"/>
      <c r="AP202" s="372"/>
      <c r="AQ202" s="641"/>
      <c r="AR202" s="399" t="s">
        <v>220</v>
      </c>
      <c r="AS202" s="84" t="s">
        <v>36</v>
      </c>
      <c r="AT202" s="84" t="s">
        <v>36</v>
      </c>
      <c r="AU202" s="647"/>
      <c r="AV202" s="646"/>
      <c r="AW202" s="84"/>
      <c r="AX202" s="84"/>
      <c r="AY202" s="84"/>
      <c r="AZ202" s="84"/>
      <c r="BA202" s="84"/>
      <c r="BB202" s="630"/>
      <c r="BC202" s="400" t="s">
        <v>220</v>
      </c>
      <c r="BD202" s="84" t="s">
        <v>36</v>
      </c>
    </row>
    <row r="203" spans="1:56" x14ac:dyDescent="0.25">
      <c r="A203" s="102">
        <v>198</v>
      </c>
      <c r="B203" s="524">
        <f>'APH KIC KIA PC'!D202</f>
        <v>0</v>
      </c>
      <c r="C203" s="524" t="str">
        <f>'APH KIC KIA PC'!I202</f>
        <v>Välj…</v>
      </c>
      <c r="D203" s="525" t="str">
        <f>IF('1. Artikeldata Grund'!$E202="","",'1. Artikeldata Grund'!$E202)</f>
        <v/>
      </c>
      <c r="E203" s="526" t="str">
        <f>IF('1. Artikeldata Grund'!D202="","",'1. Artikeldata Grund'!D202)</f>
        <v/>
      </c>
      <c r="F203" s="528" t="str">
        <f>'2. Artikeldata Utökad'!H202</f>
        <v xml:space="preserve">  Välj…</v>
      </c>
      <c r="G203" s="527" t="str" cm="1">
        <f t="array" ref="G203">_xlfn.IFS('2. Artikeldata Utökad'!J202="2  KRAV","KRAV",'2. Artikeldata Utökad'!J202="3  Astma- och Allergiförbundet","Astmaochallergiforbundet",'2. Artikeldata Utökad'!J202="4  Svanen","Svanen",'2. Artikeldata Utökad'!J202="5  GOTS","GOTS",'2. Artikeldata Utökad'!J202="6  Ekologiskt Jordbruk EU Ekologisk","Ekologisktjordbruk",'2. Artikeldata Utökad'!J202="7  ECO CERT Cosmos Organic","Ecocertcosmosorganic",'2. Artikeldata Utökad'!J202="8  Bra miljöval","Bramiljoval",'2. Artikeldata Utökad'!J202="9  Fairtrade","fairtrade",'2. Artikeldata Utökad'!J202="10 Natrue Organic","Natrueorganic",'2. Artikeldata Utökad'!J202="11 UTZ Certified","UTZ",'2. Artikeldata Utökad'!J202="15 Asthma Allergy Nordic","Asthmaallergynordic",'2. Artikeldata Utökad'!J202="16 FSC","FSC",'2. Artikeldata Utökad'!J202="17 Välvald (endast vid OTC)","choosewithheart",'2. Artikeldata Utökad'!J202="18 Rainforest Alliance","Rainforestalliance",'2. Artikeldata Utökad'!J202="19 Vegan Society","Vegansociety",'2. Artikeldata Utökad'!J202="20 Certified Vegan","Certifiedvegan",'2. Artikeldata Utökad'!J202="21 I'm Vegan","Imvegan",'2. Artikeldata Utökad'!J202="22 EU Ecolabel","EUEcolabel",'2. Artikeldata Utökad'!J202="23 Soil Association Cosmos Organic","Soilassociation",'2. Artikeldata Utökad'!J202="  Välj…","",'2. Artikeldata Utökad'!J202="0  Ingen symbol","",'2. Artikeldata Utökad'!J202="24 Cosmetique Bio Cosmos Organic","Cosmetiquebio",'2. Artikeldata Utökad'!J202="25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H203" s="527" t="str" cm="1">
        <f t="array" ref="H203">_xlfn.IFS('2. Artikeldata Utökad'!K202="2  KRAV","KRAV",'2. Artikeldata Utökad'!K202="3  Astma- och Allergiförbundet","Astmaochallergiforbundet",'2. Artikeldata Utökad'!K202="4  Svanen","Svanen",'2. Artikeldata Utökad'!K202="5  GOTS","GOTS",'2. Artikeldata Utökad'!K202="6  Ekologiskt Jordbruk EU Ekologisk","Ekologisktjordbruk",'2. Artikeldata Utökad'!K202="7  ECO CERT Cosmos Organic","Ecocertcosmosorganic",'2. Artikeldata Utökad'!K202="8  Bra miljöval","Bramiljoval",'2. Artikeldata Utökad'!K202="9  Fairtrade","fairtrade",'2. Artikeldata Utökad'!K202="10 Natrue Organic","Natrueorganic",'2. Artikeldata Utökad'!K202="11 UTZ Certified","UTZ",'2. Artikeldata Utökad'!K202="15 Asthma Allergy Nordic","Asthmaallergynordic",'2. Artikeldata Utökad'!K202="16 FSC","FSC",'2. Artikeldata Utökad'!K202="17 Välvald (endast vid OTC)","choosewithheart",'2. Artikeldata Utökad'!K202="18 Rainforest Alliance","Rainforestalliance",'2. Artikeldata Utökad'!K202="19 Vegan Society","Vegansociety",'2. Artikeldata Utökad'!K202="20 Certified Vegan","Certifiedvegan",'2. Artikeldata Utökad'!K202="21 I'm Vegan","Imvegan",'2. Artikeldata Utökad'!K202="22 EU Ecolabel","EUEcolabel",'2. Artikeldata Utökad'!K202="23 Soil Association Cosmos Organic","Soilassociation",'2. Artikeldata Utökad'!K202="  Välj…","",'2. Artikeldata Utökad'!K202="0  Ingen symbol","",'2. Artikeldata Utökad'!K202="24 Cosmetique Bio Cosmos Organic","Cosmetiquebio",'2. Artikeldata Utökad'!K202="25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I203" s="527" t="str" cm="1">
        <f t="array" ref="I203">_xlfn.IFS('2. Artikeldata Utökad'!L202="2  KRAV","KRAV",'2. Artikeldata Utökad'!L202="3  Astma- och Allergiförbundet","Astmaochallergiforbundet",'2. Artikeldata Utökad'!L202="4  Svanen","Svanen",'2. Artikeldata Utökad'!L202="5  GOTS","GOTS",'2. Artikeldata Utökad'!L202="6  Ekologiskt Jordbruk EU Ekologisk","Ekologisktjordbruk",'2. Artikeldata Utökad'!L202="7  ECO CERT Cosmos Organic","Ecocertcosmosorganic",'2. Artikeldata Utökad'!L202="8  Bra miljöval","Bramiljoval",'2. Artikeldata Utökad'!L202="9  Fairtrade","fairtrade",'2. Artikeldata Utökad'!L202="10 Natrue Organic","Natrueorganic",'2. Artikeldata Utökad'!L202="11 UTZ Certified","UTZ",'2. Artikeldata Utökad'!L202="15 Asthma Allergy Nordic","Asthmaallergynordic",'2. Artikeldata Utökad'!L202="16 FSC","FSC",'2. Artikeldata Utökad'!L202="17 Välvald (endast vid OTC)","choosewithheart",'2. Artikeldata Utökad'!L202="18 Rainforest Alliance","Rainforestalliance",'2. Artikeldata Utökad'!L202="19 Vegan Society","Vegansociety",'2. Artikeldata Utökad'!L202="20 Certified Vegan","Certifiedvegan",'2. Artikeldata Utökad'!L202="21 I'm Vegan","Imvegan",'2. Artikeldata Utökad'!L202="22 EU Ecolabel","EUEcolabel",'2. Artikeldata Utökad'!L202="23 Soil Association Cosmos Organic","Soilassociation",'2. Artikeldata Utökad'!L202="  Välj…","",'2. Artikeldata Utökad'!L202="0  Ingen symbol","",'2. Artikeldata Utökad'!L202="24 Cosmetique Bio Cosmos Organic","Cosmetiquebio",'2. Artikeldata Utökad'!L202="25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J203" s="527" t="str" cm="1">
        <f t="array" ref="J203">IFERROR(SUBSTITUTE(_xlfn.ARRAYTOTEXT(_xlfn._xlws.FILTER(G203:I203,G203:I203&lt;&gt;""))," ",""),"")</f>
        <v/>
      </c>
      <c r="K203" s="527" t="str">
        <f>IF('2. Artikeldata Utökad'!M202="Ja","Nordisk","")</f>
        <v/>
      </c>
      <c r="L203" s="527" t="str">
        <f>IF('2. Artikeldata Utökad'!N202="Ja","Miljoforpackad","")</f>
        <v/>
      </c>
      <c r="M203" s="527" t="str">
        <f t="shared" si="19"/>
        <v/>
      </c>
      <c r="N203" s="527" t="str">
        <f t="shared" si="18"/>
        <v/>
      </c>
      <c r="O203" s="527" t="str">
        <f t="shared" si="20"/>
        <v/>
      </c>
      <c r="P203" s="527" t="str">
        <f t="shared" si="21"/>
        <v/>
      </c>
      <c r="Q203" s="527" t="str">
        <f t="shared" si="22"/>
        <v/>
      </c>
      <c r="R203" s="527" t="str" cm="1">
        <f t="array" ref="R203">IFERROR(SUBSTITUTE(_xlfn.ARRAYTOTEXT(_xlfn._xlws.FILTER(K203:Q203,K203:Q203&lt;&gt;""))," ",""),"")</f>
        <v/>
      </c>
      <c r="S203" s="371"/>
      <c r="T203" s="83"/>
      <c r="U203" s="371" t="s">
        <v>35</v>
      </c>
      <c r="V203" s="372"/>
      <c r="W203" s="372"/>
      <c r="X203" s="372"/>
      <c r="Y203" s="372"/>
      <c r="Z203" s="372"/>
      <c r="AA203" s="372"/>
      <c r="AB203" s="372"/>
      <c r="AC203" s="372"/>
      <c r="AD203" s="372"/>
      <c r="AE203" s="372"/>
      <c r="AF203" s="372"/>
      <c r="AG203" s="372"/>
      <c r="AH203" s="371"/>
      <c r="AI203" s="372"/>
      <c r="AJ203" s="372"/>
      <c r="AK203" s="372" t="s">
        <v>36</v>
      </c>
      <c r="AL203" s="372"/>
      <c r="AM203" s="372"/>
      <c r="AN203" s="372"/>
      <c r="AO203" s="372"/>
      <c r="AP203" s="372"/>
      <c r="AQ203" s="641"/>
      <c r="AR203" s="399" t="s">
        <v>220</v>
      </c>
      <c r="AS203" s="84" t="s">
        <v>36</v>
      </c>
      <c r="AT203" s="84" t="s">
        <v>36</v>
      </c>
      <c r="AU203" s="647"/>
      <c r="AV203" s="646"/>
      <c r="AW203" s="84"/>
      <c r="AX203" s="84"/>
      <c r="AY203" s="84"/>
      <c r="AZ203" s="84"/>
      <c r="BA203" s="84"/>
      <c r="BB203" s="630"/>
      <c r="BC203" s="400" t="s">
        <v>220</v>
      </c>
      <c r="BD203" s="84" t="s">
        <v>36</v>
      </c>
    </row>
    <row r="204" spans="1:56" x14ac:dyDescent="0.25">
      <c r="A204" s="102">
        <v>199</v>
      </c>
      <c r="B204" s="524">
        <f>'APH KIC KIA PC'!D203</f>
        <v>0</v>
      </c>
      <c r="C204" s="524" t="str">
        <f>'APH KIC KIA PC'!I203</f>
        <v>Välj…</v>
      </c>
      <c r="D204" s="525" t="str">
        <f>IF('1. Artikeldata Grund'!$E203="","",'1. Artikeldata Grund'!$E203)</f>
        <v/>
      </c>
      <c r="E204" s="526" t="str">
        <f>IF('1. Artikeldata Grund'!D203="","",'1. Artikeldata Grund'!D203)</f>
        <v/>
      </c>
      <c r="F204" s="528" t="str">
        <f>'2. Artikeldata Utökad'!H203</f>
        <v xml:space="preserve">  Välj…</v>
      </c>
      <c r="G204" s="527" t="str" cm="1">
        <f t="array" ref="G204">_xlfn.IFS('2. Artikeldata Utökad'!J203="2  KRAV","KRAV",'2. Artikeldata Utökad'!J203="3  Astma- och Allergiförbundet","Astmaochallergiforbundet",'2. Artikeldata Utökad'!J203="4  Svanen","Svanen",'2. Artikeldata Utökad'!J203="5  GOTS","GOTS",'2. Artikeldata Utökad'!J203="6  Ekologiskt Jordbruk EU Ekologisk","Ekologisktjordbruk",'2. Artikeldata Utökad'!J203="7  ECO CERT Cosmos Organic","Ecocertcosmosorganic",'2. Artikeldata Utökad'!J203="8  Bra miljöval","Bramiljoval",'2. Artikeldata Utökad'!J203="9  Fairtrade","fairtrade",'2. Artikeldata Utökad'!J203="10 Natrue Organic","Natrueorganic",'2. Artikeldata Utökad'!J203="11 UTZ Certified","UTZ",'2. Artikeldata Utökad'!J203="15 Asthma Allergy Nordic","Asthmaallergynordic",'2. Artikeldata Utökad'!J203="16 FSC","FSC",'2. Artikeldata Utökad'!J203="17 Välvald (endast vid OTC)","choosewithheart",'2. Artikeldata Utökad'!J203="18 Rainforest Alliance","Rainforestalliance",'2. Artikeldata Utökad'!J203="19 Vegan Society","Vegansociety",'2. Artikeldata Utökad'!J203="20 Certified Vegan","Certifiedvegan",'2. Artikeldata Utökad'!J203="21 I'm Vegan","Imvegan",'2. Artikeldata Utökad'!J203="22 EU Ecolabel","EUEcolabel",'2. Artikeldata Utökad'!J203="23 Soil Association Cosmos Organic","Soilassociation",'2. Artikeldata Utökad'!J203="  Välj…","",'2. Artikeldata Utökad'!J203="0  Ingen symbol","",'2. Artikeldata Utökad'!J203="24 Cosmetique Bio Cosmos Organic","Cosmetiquebio",'2. Artikeldata Utökad'!J203="25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H204" s="527" t="str" cm="1">
        <f t="array" ref="H204">_xlfn.IFS('2. Artikeldata Utökad'!K203="2  KRAV","KRAV",'2. Artikeldata Utökad'!K203="3  Astma- och Allergiförbundet","Astmaochallergiforbundet",'2. Artikeldata Utökad'!K203="4  Svanen","Svanen",'2. Artikeldata Utökad'!K203="5  GOTS","GOTS",'2. Artikeldata Utökad'!K203="6  Ekologiskt Jordbruk EU Ekologisk","Ekologisktjordbruk",'2. Artikeldata Utökad'!K203="7  ECO CERT Cosmos Organic","Ecocertcosmosorganic",'2. Artikeldata Utökad'!K203="8  Bra miljöval","Bramiljoval",'2. Artikeldata Utökad'!K203="9  Fairtrade","fairtrade",'2. Artikeldata Utökad'!K203="10 Natrue Organic","Natrueorganic",'2. Artikeldata Utökad'!K203="11 UTZ Certified","UTZ",'2. Artikeldata Utökad'!K203="15 Asthma Allergy Nordic","Asthmaallergynordic",'2. Artikeldata Utökad'!K203="16 FSC","FSC",'2. Artikeldata Utökad'!K203="17 Välvald (endast vid OTC)","choosewithheart",'2. Artikeldata Utökad'!K203="18 Rainforest Alliance","Rainforestalliance",'2. Artikeldata Utökad'!K203="19 Vegan Society","Vegansociety",'2. Artikeldata Utökad'!K203="20 Certified Vegan","Certifiedvegan",'2. Artikeldata Utökad'!K203="21 I'm Vegan","Imvegan",'2. Artikeldata Utökad'!K203="22 EU Ecolabel","EUEcolabel",'2. Artikeldata Utökad'!K203="23 Soil Association Cosmos Organic","Soilassociation",'2. Artikeldata Utökad'!K203="  Välj…","",'2. Artikeldata Utökad'!K203="0  Ingen symbol","",'2. Artikeldata Utökad'!K203="24 Cosmetique Bio Cosmos Organic","Cosmetiquebio",'2. Artikeldata Utökad'!K203="25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I204" s="527" t="str" cm="1">
        <f t="array" ref="I204">_xlfn.IFS('2. Artikeldata Utökad'!L203="2  KRAV","KRAV",'2. Artikeldata Utökad'!L203="3  Astma- och Allergiförbundet","Astmaochallergiforbundet",'2. Artikeldata Utökad'!L203="4  Svanen","Svanen",'2. Artikeldata Utökad'!L203="5  GOTS","GOTS",'2. Artikeldata Utökad'!L203="6  Ekologiskt Jordbruk EU Ekologisk","Ekologisktjordbruk",'2. Artikeldata Utökad'!L203="7  ECO CERT Cosmos Organic","Ecocertcosmosorganic",'2. Artikeldata Utökad'!L203="8  Bra miljöval","Bramiljoval",'2. Artikeldata Utökad'!L203="9  Fairtrade","fairtrade",'2. Artikeldata Utökad'!L203="10 Natrue Organic","Natrueorganic",'2. Artikeldata Utökad'!L203="11 UTZ Certified","UTZ",'2. Artikeldata Utökad'!L203="15 Asthma Allergy Nordic","Asthmaallergynordic",'2. Artikeldata Utökad'!L203="16 FSC","FSC",'2. Artikeldata Utökad'!L203="17 Välvald (endast vid OTC)","choosewithheart",'2. Artikeldata Utökad'!L203="18 Rainforest Alliance","Rainforestalliance",'2. Artikeldata Utökad'!L203="19 Vegan Society","Vegansociety",'2. Artikeldata Utökad'!L203="20 Certified Vegan","Certifiedvegan",'2. Artikeldata Utökad'!L203="21 I'm Vegan","Imvegan",'2. Artikeldata Utökad'!L203="22 EU Ecolabel","EUEcolabel",'2. Artikeldata Utökad'!L203="23 Soil Association Cosmos Organic","Soilassociation",'2. Artikeldata Utökad'!L203="  Välj…","",'2. Artikeldata Utökad'!L203="0  Ingen symbol","",'2. Artikeldata Utökad'!L203="24 Cosmetique Bio Cosmos Organic","Cosmetiquebio",'2. Artikeldata Utökad'!L203="25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J204" s="527" t="str" cm="1">
        <f t="array" ref="J204">IFERROR(SUBSTITUTE(_xlfn.ARRAYTOTEXT(_xlfn._xlws.FILTER(G204:I204,G204:I204&lt;&gt;""))," ",""),"")</f>
        <v/>
      </c>
      <c r="K204" s="527" t="str">
        <f>IF('2. Artikeldata Utökad'!M203="Ja","Nordisk","")</f>
        <v/>
      </c>
      <c r="L204" s="527" t="str">
        <f>IF('2. Artikeldata Utökad'!N203="Ja","Miljoforpackad","")</f>
        <v/>
      </c>
      <c r="M204" s="527" t="str">
        <f t="shared" si="19"/>
        <v/>
      </c>
      <c r="N204" s="527" t="str">
        <f t="shared" si="18"/>
        <v/>
      </c>
      <c r="O204" s="527" t="str">
        <f t="shared" si="20"/>
        <v/>
      </c>
      <c r="P204" s="527" t="str">
        <f t="shared" si="21"/>
        <v/>
      </c>
      <c r="Q204" s="527" t="str">
        <f t="shared" si="22"/>
        <v/>
      </c>
      <c r="R204" s="527" t="str" cm="1">
        <f t="array" ref="R204">IFERROR(SUBSTITUTE(_xlfn.ARRAYTOTEXT(_xlfn._xlws.FILTER(K204:Q204,K204:Q204&lt;&gt;""))," ",""),"")</f>
        <v/>
      </c>
      <c r="S204" s="371"/>
      <c r="T204" s="83"/>
      <c r="U204" s="371" t="s">
        <v>35</v>
      </c>
      <c r="V204" s="372"/>
      <c r="W204" s="372"/>
      <c r="X204" s="372"/>
      <c r="Y204" s="372"/>
      <c r="Z204" s="372"/>
      <c r="AA204" s="372"/>
      <c r="AB204" s="372"/>
      <c r="AC204" s="372"/>
      <c r="AD204" s="372"/>
      <c r="AE204" s="372"/>
      <c r="AF204" s="372"/>
      <c r="AG204" s="372"/>
      <c r="AH204" s="371"/>
      <c r="AI204" s="372"/>
      <c r="AJ204" s="372"/>
      <c r="AK204" s="372" t="s">
        <v>36</v>
      </c>
      <c r="AL204" s="372"/>
      <c r="AM204" s="372"/>
      <c r="AN204" s="372"/>
      <c r="AO204" s="372"/>
      <c r="AP204" s="372"/>
      <c r="AQ204" s="641"/>
      <c r="AR204" s="399" t="s">
        <v>220</v>
      </c>
      <c r="AS204" s="84" t="s">
        <v>36</v>
      </c>
      <c r="AT204" s="84" t="s">
        <v>36</v>
      </c>
      <c r="AU204" s="647"/>
      <c r="AV204" s="646"/>
      <c r="AW204" s="84"/>
      <c r="AX204" s="84"/>
      <c r="AY204" s="84"/>
      <c r="AZ204" s="84"/>
      <c r="BA204" s="84"/>
      <c r="BB204" s="630"/>
      <c r="BC204" s="400" t="s">
        <v>220</v>
      </c>
      <c r="BD204" s="84" t="s">
        <v>36</v>
      </c>
    </row>
    <row r="205" spans="1:56" x14ac:dyDescent="0.25">
      <c r="A205" s="102">
        <v>200</v>
      </c>
      <c r="B205" s="524">
        <f>'APH KIC KIA PC'!D204</f>
        <v>0</v>
      </c>
      <c r="C205" s="524" t="str">
        <f>'APH KIC KIA PC'!I204</f>
        <v>Välj…</v>
      </c>
      <c r="D205" s="525" t="str">
        <f>IF('1. Artikeldata Grund'!$E204="","",'1. Artikeldata Grund'!$E204)</f>
        <v/>
      </c>
      <c r="E205" s="526" t="str">
        <f>IF('1. Artikeldata Grund'!D204="","",'1. Artikeldata Grund'!D204)</f>
        <v/>
      </c>
      <c r="F205" s="528" t="str">
        <f>'2. Artikeldata Utökad'!H204</f>
        <v xml:space="preserve">  Välj…</v>
      </c>
      <c r="G205" s="527" t="str" cm="1">
        <f t="array" ref="G205">_xlfn.IFS('2. Artikeldata Utökad'!J204="2  KRAV","KRAV",'2. Artikeldata Utökad'!J204="3  Astma- och Allergiförbundet","Astmaochallergiforbundet",'2. Artikeldata Utökad'!J204="4  Svanen","Svanen",'2. Artikeldata Utökad'!J204="5  GOTS","GOTS",'2. Artikeldata Utökad'!J204="6  Ekologiskt Jordbruk EU Ekologisk","Ekologisktjordbruk",'2. Artikeldata Utökad'!J204="7  ECO CERT Cosmos Organic","Ecocertcosmosorganic",'2. Artikeldata Utökad'!J204="8  Bra miljöval","Bramiljoval",'2. Artikeldata Utökad'!J204="9  Fairtrade","fairtrade",'2. Artikeldata Utökad'!J204="10 Natrue Organic","Natrueorganic",'2. Artikeldata Utökad'!J204="11 UTZ Certified","UTZ",'2. Artikeldata Utökad'!J204="15 Asthma Allergy Nordic","Asthmaallergynordic",'2. Artikeldata Utökad'!J204="16 FSC","FSC",'2. Artikeldata Utökad'!J204="17 Välvald (endast vid OTC)","choosewithheart",'2. Artikeldata Utökad'!J204="18 Rainforest Alliance","Rainforestalliance",'2. Artikeldata Utökad'!J204="19 Vegan Society","Vegansociety",'2. Artikeldata Utökad'!J204="20 Certified Vegan","Certifiedvegan",'2. Artikeldata Utökad'!J204="21 I'm Vegan","Imvegan",'2. Artikeldata Utökad'!J204="22 EU Ecolabel","EUEcolabel",'2. Artikeldata Utökad'!J204="23 Soil Association Cosmos Organic","Soilassociation",'2. Artikeldata Utökad'!J204="  Välj…","",'2. Artikeldata Utökad'!J204="0  Ingen symbol","",'2. Artikeldata Utökad'!J204="24 Cosmetique Bio Cosmos Organic","Cosmetiquebio",'2. Artikeldata Utökad'!J204="25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H205" s="527" t="str" cm="1">
        <f t="array" ref="H205">_xlfn.IFS('2. Artikeldata Utökad'!K204="2  KRAV","KRAV",'2. Artikeldata Utökad'!K204="3  Astma- och Allergiförbundet","Astmaochallergiforbundet",'2. Artikeldata Utökad'!K204="4  Svanen","Svanen",'2. Artikeldata Utökad'!K204="5  GOTS","GOTS",'2. Artikeldata Utökad'!K204="6  Ekologiskt Jordbruk EU Ekologisk","Ekologisktjordbruk",'2. Artikeldata Utökad'!K204="7  ECO CERT Cosmos Organic","Ecocertcosmosorganic",'2. Artikeldata Utökad'!K204="8  Bra miljöval","Bramiljoval",'2. Artikeldata Utökad'!K204="9  Fairtrade","fairtrade",'2. Artikeldata Utökad'!K204="10 Natrue Organic","Natrueorganic",'2. Artikeldata Utökad'!K204="11 UTZ Certified","UTZ",'2. Artikeldata Utökad'!K204="15 Asthma Allergy Nordic","Asthmaallergynordic",'2. Artikeldata Utökad'!K204="16 FSC","FSC",'2. Artikeldata Utökad'!K204="17 Välvald (endast vid OTC)","choosewithheart",'2. Artikeldata Utökad'!K204="18 Rainforest Alliance","Rainforestalliance",'2. Artikeldata Utökad'!K204="19 Vegan Society","Vegansociety",'2. Artikeldata Utökad'!K204="20 Certified Vegan","Certifiedvegan",'2. Artikeldata Utökad'!K204="21 I'm Vegan","Imvegan",'2. Artikeldata Utökad'!K204="22 EU Ecolabel","EUEcolabel",'2. Artikeldata Utökad'!K204="23 Soil Association Cosmos Organic","Soilassociation",'2. Artikeldata Utökad'!K204="  Välj…","",'2. Artikeldata Utökad'!K204="0  Ingen symbol","",'2. Artikeldata Utökad'!K204="24 Cosmetique Bio Cosmos Organic","Cosmetiquebio",'2. Artikeldata Utökad'!K204="25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I205" s="527" t="str" cm="1">
        <f t="array" ref="I205">_xlfn.IFS('2. Artikeldata Utökad'!L204="2  KRAV","KRAV",'2. Artikeldata Utökad'!L204="3  Astma- och Allergiförbundet","Astmaochallergiforbundet",'2. Artikeldata Utökad'!L204="4  Svanen","Svanen",'2. Artikeldata Utökad'!L204="5  GOTS","GOTS",'2. Artikeldata Utökad'!L204="6  Ekologiskt Jordbruk EU Ekologisk","Ekologisktjordbruk",'2. Artikeldata Utökad'!L204="7  ECO CERT Cosmos Organic","Ecocertcosmosorganic",'2. Artikeldata Utökad'!L204="8  Bra miljöval","Bramiljoval",'2. Artikeldata Utökad'!L204="9  Fairtrade","fairtrade",'2. Artikeldata Utökad'!L204="10 Natrue Organic","Natrueorganic",'2. Artikeldata Utökad'!L204="11 UTZ Certified","UTZ",'2. Artikeldata Utökad'!L204="15 Asthma Allergy Nordic","Asthmaallergynordic",'2. Artikeldata Utökad'!L204="16 FSC","FSC",'2. Artikeldata Utökad'!L204="17 Välvald (endast vid OTC)","choosewithheart",'2. Artikeldata Utökad'!L204="18 Rainforest Alliance","Rainforestalliance",'2. Artikeldata Utökad'!L204="19 Vegan Society","Vegansociety",'2. Artikeldata Utökad'!L204="20 Certified Vegan","Certifiedvegan",'2. Artikeldata Utökad'!L204="21 I'm Vegan","Imvegan",'2. Artikeldata Utökad'!L204="22 EU Ecolabel","EUEcolabel",'2. Artikeldata Utökad'!L204="23 Soil Association Cosmos Organic","Soilassociation",'2. Artikeldata Utökad'!L204="  Välj…","",'2. Artikeldata Utökad'!L204="0  Ingen symbol","",'2. Artikeldata Utökad'!L204="24 Cosmetique Bio Cosmos Organic","Cosmetiquebio",'2. Artikeldata Utökad'!L204="25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J205" s="527" t="str" cm="1">
        <f t="array" ref="J205">IFERROR(SUBSTITUTE(_xlfn.ARRAYTOTEXT(_xlfn._xlws.FILTER(G205:I205,G205:I205&lt;&gt;""))," ",""),"")</f>
        <v/>
      </c>
      <c r="K205" s="527" t="str">
        <f>IF('2. Artikeldata Utökad'!M204="Ja","Nordisk","")</f>
        <v/>
      </c>
      <c r="L205" s="527" t="str">
        <f>IF('2. Artikeldata Utökad'!N204="Ja","Miljoforpackad","")</f>
        <v/>
      </c>
      <c r="M205" s="527" t="str">
        <f t="shared" si="19"/>
        <v/>
      </c>
      <c r="N205" s="527" t="str">
        <f t="shared" si="18"/>
        <v/>
      </c>
      <c r="O205" s="527" t="str">
        <f t="shared" si="20"/>
        <v/>
      </c>
      <c r="P205" s="527" t="str">
        <f t="shared" si="21"/>
        <v/>
      </c>
      <c r="Q205" s="527" t="str">
        <f t="shared" si="22"/>
        <v/>
      </c>
      <c r="R205" s="527" t="str" cm="1">
        <f t="array" ref="R205">IFERROR(SUBSTITUTE(_xlfn.ARRAYTOTEXT(_xlfn._xlws.FILTER(K205:Q205,K205:Q205&lt;&gt;""))," ",""),"")</f>
        <v/>
      </c>
      <c r="S205" s="371"/>
      <c r="T205" s="83"/>
      <c r="U205" s="371" t="s">
        <v>35</v>
      </c>
      <c r="V205" s="372"/>
      <c r="W205" s="372"/>
      <c r="X205" s="372"/>
      <c r="Y205" s="372"/>
      <c r="Z205" s="372"/>
      <c r="AA205" s="372"/>
      <c r="AB205" s="372"/>
      <c r="AC205" s="372"/>
      <c r="AD205" s="372"/>
      <c r="AE205" s="372"/>
      <c r="AF205" s="372"/>
      <c r="AG205" s="372"/>
      <c r="AH205" s="371"/>
      <c r="AI205" s="372"/>
      <c r="AJ205" s="372"/>
      <c r="AK205" s="372" t="s">
        <v>36</v>
      </c>
      <c r="AL205" s="372"/>
      <c r="AM205" s="372"/>
      <c r="AN205" s="372"/>
      <c r="AO205" s="372"/>
      <c r="AP205" s="372"/>
      <c r="AQ205" s="641"/>
      <c r="AR205" s="399" t="s">
        <v>220</v>
      </c>
      <c r="AS205" s="84" t="s">
        <v>36</v>
      </c>
      <c r="AT205" s="84" t="s">
        <v>36</v>
      </c>
      <c r="AU205" s="647"/>
      <c r="AV205" s="646"/>
      <c r="AW205" s="84"/>
      <c r="AX205" s="84"/>
      <c r="AY205" s="84"/>
      <c r="AZ205" s="84"/>
      <c r="BA205" s="84"/>
      <c r="BB205" s="630"/>
      <c r="BC205" s="400" t="s">
        <v>220</v>
      </c>
      <c r="BD205" s="84" t="s">
        <v>36</v>
      </c>
    </row>
  </sheetData>
  <sheetProtection algorithmName="SHA-512" hashValue="ToGY0OfMBymSwm+qlJdqa2Cb2R8dhQnNYAjtmGK3tLFUh9uQGCf7Nfu3ab1xVkxc/ilYYJ2HvkScYbrSH0uJHQ==" saltValue="AneOUAr/qt3rC39G+sAE7g==" spinCount="100000" sheet="1" formatColumns="0" autoFilter="0"/>
  <autoFilter ref="A5:AP5" xr:uid="{BD673B7E-B2B7-4E1D-8405-BCC1B67F0DE2}"/>
  <dataConsolidate/>
  <mergeCells count="51">
    <mergeCell ref="A2:C2"/>
    <mergeCell ref="A3:C3"/>
    <mergeCell ref="A1:D1"/>
    <mergeCell ref="E1:E2"/>
    <mergeCell ref="S1:S2"/>
    <mergeCell ref="K1:K2"/>
    <mergeCell ref="L1:L2"/>
    <mergeCell ref="I1:I2"/>
    <mergeCell ref="V1:V2"/>
    <mergeCell ref="H1:H2"/>
    <mergeCell ref="F1:F2"/>
    <mergeCell ref="G1:G2"/>
    <mergeCell ref="T1:T2"/>
    <mergeCell ref="U1:U2"/>
    <mergeCell ref="W1:W2"/>
    <mergeCell ref="AI1:AI2"/>
    <mergeCell ref="X1:X2"/>
    <mergeCell ref="AN1:AN2"/>
    <mergeCell ref="AB1:AB2"/>
    <mergeCell ref="AK1:AK2"/>
    <mergeCell ref="AG1:AG2"/>
    <mergeCell ref="AQ106:AQ205"/>
    <mergeCell ref="AT1:AT2"/>
    <mergeCell ref="AV1:AV3"/>
    <mergeCell ref="AV6:AV105"/>
    <mergeCell ref="AU106:AU205"/>
    <mergeCell ref="AV106:AV205"/>
    <mergeCell ref="AV4:AV5"/>
    <mergeCell ref="AW1:AW2"/>
    <mergeCell ref="AR1:AR3"/>
    <mergeCell ref="AS1:AS2"/>
    <mergeCell ref="Y1:Y2"/>
    <mergeCell ref="Z1:Z2"/>
    <mergeCell ref="AA1:AA2"/>
    <mergeCell ref="AP1:AP2"/>
    <mergeCell ref="AC1:AC2"/>
    <mergeCell ref="AD1:AD2"/>
    <mergeCell ref="AE1:AE2"/>
    <mergeCell ref="AF1:AF2"/>
    <mergeCell ref="AH1:AH2"/>
    <mergeCell ref="AO1:AO2"/>
    <mergeCell ref="AJ1:AJ2"/>
    <mergeCell ref="AL1:AL2"/>
    <mergeCell ref="AM1:AM2"/>
    <mergeCell ref="BB106:BB205"/>
    <mergeCell ref="BC1:BC3"/>
    <mergeCell ref="BD1:BD3"/>
    <mergeCell ref="AX1:AX2"/>
    <mergeCell ref="AZ1:AZ2"/>
    <mergeCell ref="BA1:BA2"/>
    <mergeCell ref="AY1:AY2"/>
  </mergeCells>
  <dataValidations count="33">
    <dataValidation allowBlank="1" showInputMessage="1" showErrorMessage="1" promptTitle="Youtube-url" prompt="Så här gör du, följ exemplet nedan_x000a__x000a_&lt;https://www.youtube.com/watch?v=nQn0kMUZ1uc&gt;_x000a__x000a_den sista delen från och med likamedtecknet registrerar du i mallen_x000a__x000a_=nQn0kMUZ1uc" sqref="T6:T205" xr:uid="{E41DA078-9769-46FE-AACE-D75C755E61AF}"/>
    <dataValidation allowBlank="1" showInputMessage="1" showErrorMessage="1" promptTitle="Användarinstruktioner" prompt="Här svara du på hur produkten ska användas. Berätta gärna om du har något speciellt knep att bjuda på." sqref="AD3" xr:uid="{DF08E9CF-0811-48A7-99C1-B0775858D880}"/>
    <dataValidation allowBlank="1" showInputMessage="1" showErrorMessage="1" errorTitle="Ogiltigt värde" error="Felaktigt värde angivet_x000a_" sqref="S206:S1048576" xr:uid="{850E102F-E5E0-446B-92FD-F1580475E260}"/>
    <dataValidation allowBlank="1" showInputMessage="1" showErrorMessage="1" errorTitle="Ogiltigt värde" error="Felaktigt värde angivet_x000a_" promptTitle="Image Database" prompt="Insert the image database, or email address to the person responsible, or a link to the image" sqref="S6:S205" xr:uid="{F5F9785A-EAB9-4F56-BEB3-56F10F90DDFE}"/>
    <dataValidation type="list" allowBlank="1" showInputMessage="1" showErrorMessage="1" promptTitle="Unsorted delivery" prompt="Are several variants marked_x000a_with the same EAN?" sqref="U6:U205" xr:uid="{17CB53E9-0DAF-4D7E-9AF0-C6809FAACF6B}">
      <formula1>"Välj…,Ja,Nej"</formula1>
    </dataValidation>
    <dataValidation allowBlank="1" showInputMessage="1" showErrorMessage="1" promptTitle="Search words" prompt="Relevant search words that increase the searchability for the product" sqref="V6:V205" xr:uid="{A286FF22-1DF8-463E-9560-6EEDF35DA48A}"/>
    <dataValidation allowBlank="1" showInputMessage="1" showErrorMessage="1" promptTitle="Categories" prompt="Where to place the product online" sqref="W6:W205" xr:uid="{066E08C8-B2E2-4738-8A7B-CA2077DC8A22}"/>
    <dataValidation allowBlank="1" showInputMessage="1" showErrorMessage="1" promptTitle="Brand description" prompt="Describe the brand; to be shown online" sqref="X6:X205" xr:uid="{4E8F0F95-83E0-4475-A2EB-3378FA938EAD}"/>
    <dataValidation allowBlank="1" showInputMessage="1" showErrorMessage="1" promptTitle="Product name (incl size)" prompt="Full name increases the searchability of the product" sqref="Y6:Y205" xr:uid="{E30D8FE9-5252-426E-B9C2-E39D9AEBBA89}"/>
    <dataValidation allowBlank="1" showInputMessage="1" showErrorMessage="1" promptTitle="Quick fact 1" prompt="What makes your product unique, write briefly and concisely" sqref="Z6:Z205" xr:uid="{2DEECBBE-64F7-4840-AC46-F066E6AB6CE8}"/>
    <dataValidation allowBlank="1" showInputMessage="1" showErrorMessage="1" promptTitle="Quick fact 2" prompt="What makes your product unique, write briefly and concisely" sqref="AA6:AA205" xr:uid="{38E877D3-2D8D-4A44-8947-E80AF4792BAC}"/>
    <dataValidation allowBlank="1" showInputMessage="1" showErrorMessage="1" promptTitle="Quick fact 3" prompt="What makes your product unique, write briefly and concisely" sqref="AB6:AB205" xr:uid="{D07FA1CF-21DA-40E6-A215-5E4CB91D3BE6}"/>
    <dataValidation allowBlank="1" showInputMessage="1" showErrorMessage="1" promptTitle="About the product" prompt="Describe the product. There are no restrictions on how long the text may be." sqref="AC6:AC205" xr:uid="{7426E461-8BD0-4EE3-AC65-DF62495AFDF4}"/>
    <dataValidation allowBlank="1" showInputMessage="1" showErrorMessage="1" promptTitle="User instructions" prompt="Describe how the product should be used._x000a_Only for merchandise, no need to be filled in for OTC." sqref="AD6:AD205" xr:uid="{A71D1F21-6728-4FE6-8F8C-73D8EB514432}"/>
    <dataValidation allowBlank="1" showInputMessage="1" showErrorMessage="1" promptTitle="Skin type" prompt="Multiple values ​​can be specified, separate with comma" sqref="AH6:AH205" xr:uid="{DE0B497C-F7DF-4957-B986-77758DC69EC3}"/>
    <dataValidation allowBlank="1" showInputMessage="1" showErrorMessage="1" promptTitle="Hair type" prompt="Multiple values ​​can be specified, separate with comma" sqref="AI6:AI205" xr:uid="{131568B1-E2CF-44B4-A2B7-C4ACEE2C802F}"/>
    <dataValidation allowBlank="1" showInputMessage="1" showErrorMessage="1" promptTitle="Attribute" prompt="Multiple values ​​can be specified, separate with comma" sqref="AJ6:AJ205" xr:uid="{9CEB3344-14F0-41D9-82EE-02CE1384406A}"/>
    <dataValidation allowBlank="1" showInputMessage="1" showErrorMessage="1" promptTitle="Target group" prompt="For example Adults or Children" sqref="AM6:AM205" xr:uid="{3E5F87F0-E5DD-47D6-BF3F-FC3532D58AA1}"/>
    <dataValidation allowBlank="1" showInputMessage="1" showErrorMessage="1" promptTitle="Age" prompt="From a certain age" sqref="AL6:AL205" xr:uid="{AFE2EFC6-7182-4A8E-9277-5036AC8A5C1A}"/>
    <dataValidation allowBlank="1" showInputMessage="1" showErrorMessage="1" promptTitle="Flavour" prompt="Enter the flavour of product as it appears on the packaging" sqref="AP6:AP205" xr:uid="{4FD7C507-109F-4E0D-B9C1-D4E454357FCA}"/>
    <dataValidation allowBlank="1" showInputMessage="1" showErrorMessage="1" promptTitle="Color" prompt="Enter the color of the product as it appears on the packaging" sqref="AO6:AO205" xr:uid="{07C14718-9E5D-49F4-B1A5-DB57A2C950F2}"/>
    <dataValidation allowBlank="1" showInputMessage="1" showErrorMessage="1" promptTitle="Nutrition declaration" prompt="Nutrition declaration of the product, corresponding text on the packaging." sqref="AF6:AG205" xr:uid="{E9085CDB-6E15-45A2-9C43-01BBD4815F76}"/>
    <dataValidation allowBlank="1" showInputMessage="1" showErrorMessage="1" promptTitle="Mouth &amp; Teeth" prompt="Additional data for Mouth &amp; Teeth products" sqref="AR1:AR3" xr:uid="{5E19444F-EC30-4E29-9F74-43D247BA64E7}"/>
    <dataValidation allowBlank="1" showInputMessage="1" showErrorMessage="1" promptTitle="Mouth &amp; Teeth" prompt="Press the plus sign above column AQ" sqref="AR4" xr:uid="{64766DD6-2CF5-48D4-B840-1606AA994F9D}"/>
    <dataValidation allowBlank="1" showInputMessage="1" showErrorMessage="1" promptTitle="Mouth &amp; Teeth" prompt="Choose below type of Mouth &amp; Teeth product" sqref="AR5" xr:uid="{6EAE0309-8F86-44CC-94B7-2CBAF3479A97}"/>
    <dataValidation allowBlank="1" showInputMessage="1" showErrorMessage="1" promptTitle="Animal care" prompt="Additional data for animal welfare products" sqref="AV1:AV3 AV6:AV105" xr:uid="{0E38D370-B6B6-4FC1-9391-AEA77E4CE978}"/>
    <dataValidation allowBlank="1" showInputMessage="1" showErrorMessage="1" promptTitle="Animal care" prompt="Press the plus sign above column AX" sqref="AV4:AV5" xr:uid="{582CCA74-F621-4D78-8A8C-F715214421A5}"/>
    <dataValidation allowBlank="1" showInputMessage="1" showErrorMessage="1" promptTitle="Dog size" prompt="Weight" sqref="AW6:AW205" xr:uid="{0B099115-B55C-47E6-994E-442C716E650D}"/>
    <dataValidation allowBlank="1" showInputMessage="1" showErrorMessage="1" promptTitle="Dog type" prompt="Age" sqref="AX6:AX205" xr:uid="{45137D8C-F60E-4B0D-880A-62D7C4E9506D}"/>
    <dataValidation allowBlank="1" showInputMessage="1" showErrorMessage="1" promptTitle="Worm type" prompt="Worm type" sqref="AZ6:AZ205" xr:uid="{53BEE884-22AF-42BD-A561-A9626134E612}"/>
    <dataValidation allowBlank="1" showInputMessage="1" showErrorMessage="1" promptTitle="Vermin type" prompt="Vermin type" sqref="BA6:BA205" xr:uid="{72FE8CAB-6248-4DF5-97D6-BBE883B87DE6}"/>
    <dataValidation allowBlank="1" showInputMessage="1" showErrorMessage="1" promptTitle="Cat type" prompt="Age" sqref="AY6:AY205" xr:uid="{86D242C3-5E50-4172-9CA5-72DF33C74967}"/>
    <dataValidation allowBlank="1" showInputMessage="1" showErrorMessage="1" promptTitle="Content" prompt="Content (ingredients or material), corresponding text on the packaging. For dietary supplements, vitamin/mineral content is also stated per tablet or device." sqref="AE6:AE205 AG6:AG205" xr:uid="{1D0C0E7E-583D-427C-830B-C0846208B73C}"/>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promptTitle="Sun block" prompt="Choose SPF" xr:uid="{9CA9A766-7EF8-4F1B-BB42-D41B923F1884}">
          <x14:formula1>
            <xm:f>Tabeller!$S$4:$S$10</xm:f>
          </x14:formula1>
          <xm:sqref>AN6:AN205</xm:sqref>
        </x14:dataValidation>
        <x14:dataValidation type="list" allowBlank="1" showInputMessage="1" showErrorMessage="1" promptTitle="Mouth &amp; Teeth" prompt="Additional data for Mouth &amp; Teeth products" xr:uid="{70106D78-CD58-4AE5-9549-D77A8144E38F}">
          <x14:formula1>
            <xm:f>Tabeller!$X$3:$X$12</xm:f>
          </x14:formula1>
          <xm:sqref>AR6:AR205</xm:sqref>
        </x14:dataValidation>
        <x14:dataValidation type="list" allowBlank="1" showInputMessage="1" showErrorMessage="1" promptTitle="Fluorine" prompt="Specify if the product contains fluorine" xr:uid="{DBB3D1B1-FBD0-4D20-8AA4-E03953714663}">
          <x14:formula1>
            <xm:f>Tabeller!$Z$3:$Z$6</xm:f>
          </x14:formula1>
          <xm:sqref>AT6:AT205</xm:sqref>
        </x14:dataValidation>
        <x14:dataValidation type="list" allowBlank="1" showInputMessage="1" showErrorMessage="1" promptTitle="Toothbrush firmness" prompt="Specify firmness if it is specified on the packaging" xr:uid="{6EBBB7BF-494D-4698-BEC0-6A5FC0CA974A}">
          <x14:formula1>
            <xm:f>Tabeller!$Y$3:$Y$8</xm:f>
          </x14:formula1>
          <xm:sqref>AS6:AS205</xm:sqref>
        </x14:dataValidation>
        <x14:dataValidation type="list" allowBlank="1" showInputMessage="1" showErrorMessage="1" promptTitle="For products against heartburn" prompt="Enter length of effect " xr:uid="{287B9B80-D345-4232-A5D6-3E5033809CC2}">
          <x14:formula1>
            <xm:f>Tabeller!$AF$3:$AF$5</xm:f>
          </x14:formula1>
          <xm:sqref>BC6:BC205</xm:sqref>
        </x14:dataValidation>
        <x14:dataValidation type="list" allowBlank="1" showInputMessage="1" showErrorMessage="1" promptTitle="Nicotine products" prompt="Enter yes if the product is a nicotine product with the age limit of 18 years" xr:uid="{5BBA2C38-1A1F-4273-9EED-8134C36B7D36}">
          <x14:formula1>
            <xm:f>Tabeller!$AG$3:$AG$4</xm:f>
          </x14:formula1>
          <xm:sqref>BD6:BD205</xm:sqref>
        </x14:dataValidation>
        <x14:dataValidation type="list" allowBlank="1" showInputMessage="1" showErrorMessage="1" promptTitle="Vegan" prompt="If Vegan choose Vegansk" xr:uid="{A01B0F07-FDDE-4515-B9FE-385611F4E461}">
          <x14:formula1>
            <xm:f>Tabeller!$AR$3:$AR$4</xm:f>
          </x14:formula1>
          <xm:sqref>AK6:AK205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EE4C-3863-4381-9938-B307DC384A4D}">
  <sheetPr codeName="Sheet21">
    <tabColor theme="5" tint="0.39997558519241921"/>
    <pageSetUpPr fitToPage="1"/>
  </sheetPr>
  <dimension ref="A1:H605"/>
  <sheetViews>
    <sheetView zoomScale="90" zoomScaleNormal="90" workbookViewId="0">
      <pane ySplit="1" topLeftCell="A394" activePane="bottomLeft" state="frozen"/>
      <selection activeCell="J17" sqref="J17"/>
      <selection pane="bottomLeft" activeCell="J17" sqref="J17"/>
    </sheetView>
  </sheetViews>
  <sheetFormatPr defaultColWidth="8.85546875" defaultRowHeight="15" x14ac:dyDescent="0.25"/>
  <cols>
    <col min="1" max="1" width="8.85546875" style="325"/>
    <col min="2" max="2" width="30" style="325" bestFit="1" customWidth="1"/>
    <col min="3" max="3" width="34.7109375" style="325" bestFit="1" customWidth="1"/>
    <col min="4" max="4" width="34.85546875" style="325" bestFit="1" customWidth="1"/>
    <col min="5" max="6" width="8.85546875" style="325"/>
    <col min="7" max="7" width="31.140625" style="325" bestFit="1" customWidth="1"/>
    <col min="8" max="8" width="28.28515625" style="325" bestFit="1" customWidth="1"/>
    <col min="9" max="16384" width="8.85546875" style="325"/>
  </cols>
  <sheetData>
    <row r="1" spans="1:8" x14ac:dyDescent="0.25">
      <c r="A1" s="549" t="s">
        <v>221</v>
      </c>
      <c r="B1" s="549" t="s">
        <v>222</v>
      </c>
      <c r="C1" s="549" t="s">
        <v>223</v>
      </c>
      <c r="D1" s="549" t="s">
        <v>224</v>
      </c>
      <c r="E1" s="549"/>
      <c r="F1" s="549"/>
      <c r="G1" s="550" t="s">
        <v>225</v>
      </c>
      <c r="H1" s="549"/>
    </row>
    <row r="2" spans="1:8" x14ac:dyDescent="0.25">
      <c r="A2" s="325" t="s">
        <v>226</v>
      </c>
      <c r="G2" s="529" t="s">
        <v>227</v>
      </c>
      <c r="H2" s="529" t="s">
        <v>228</v>
      </c>
    </row>
    <row r="3" spans="1:8" x14ac:dyDescent="0.25">
      <c r="A3" s="2" t="s">
        <v>229</v>
      </c>
      <c r="B3" s="2" t="s">
        <v>230</v>
      </c>
      <c r="C3" s="2" t="s">
        <v>231</v>
      </c>
      <c r="D3" s="2" t="s">
        <v>232</v>
      </c>
      <c r="G3" s="530" t="s">
        <v>233</v>
      </c>
      <c r="H3" s="530" t="s">
        <v>234</v>
      </c>
    </row>
    <row r="4" spans="1:8" x14ac:dyDescent="0.25">
      <c r="A4" s="2" t="s">
        <v>235</v>
      </c>
      <c r="B4" s="2" t="s">
        <v>230</v>
      </c>
      <c r="C4" s="2" t="s">
        <v>231</v>
      </c>
      <c r="D4" s="2" t="s">
        <v>236</v>
      </c>
      <c r="G4" s="530" t="s">
        <v>237</v>
      </c>
      <c r="H4" s="530" t="s">
        <v>238</v>
      </c>
    </row>
    <row r="5" spans="1:8" x14ac:dyDescent="0.25">
      <c r="A5" s="2" t="s">
        <v>239</v>
      </c>
      <c r="B5" s="2" t="s">
        <v>230</v>
      </c>
      <c r="C5" s="2" t="s">
        <v>231</v>
      </c>
      <c r="D5" s="2" t="s">
        <v>240</v>
      </c>
      <c r="G5" s="530" t="s">
        <v>241</v>
      </c>
      <c r="H5" s="530" t="s">
        <v>242</v>
      </c>
    </row>
    <row r="6" spans="1:8" x14ac:dyDescent="0.25">
      <c r="A6" s="2" t="s">
        <v>243</v>
      </c>
      <c r="B6" s="2" t="s">
        <v>230</v>
      </c>
      <c r="C6" s="2" t="s">
        <v>231</v>
      </c>
      <c r="D6" s="2" t="s">
        <v>244</v>
      </c>
      <c r="G6" s="530" t="s">
        <v>245</v>
      </c>
      <c r="H6" s="530" t="s">
        <v>246</v>
      </c>
    </row>
    <row r="7" spans="1:8" x14ac:dyDescent="0.25">
      <c r="A7" s="2" t="s">
        <v>247</v>
      </c>
      <c r="B7" s="2" t="s">
        <v>230</v>
      </c>
      <c r="C7" s="2" t="s">
        <v>231</v>
      </c>
      <c r="D7" s="2" t="s">
        <v>248</v>
      </c>
      <c r="G7" s="530" t="s">
        <v>249</v>
      </c>
      <c r="H7" s="530" t="s">
        <v>250</v>
      </c>
    </row>
    <row r="8" spans="1:8" x14ac:dyDescent="0.25">
      <c r="A8" s="2" t="s">
        <v>251</v>
      </c>
      <c r="B8" s="2" t="s">
        <v>230</v>
      </c>
      <c r="C8" s="2" t="s">
        <v>231</v>
      </c>
      <c r="D8" s="2" t="s">
        <v>252</v>
      </c>
      <c r="G8" s="530" t="s">
        <v>253</v>
      </c>
      <c r="H8" s="530" t="s">
        <v>254</v>
      </c>
    </row>
    <row r="9" spans="1:8" x14ac:dyDescent="0.25">
      <c r="A9" s="2" t="s">
        <v>255</v>
      </c>
      <c r="B9" s="2" t="s">
        <v>230</v>
      </c>
      <c r="C9" s="2" t="s">
        <v>231</v>
      </c>
      <c r="D9" s="2" t="s">
        <v>256</v>
      </c>
      <c r="G9" s="530" t="s">
        <v>257</v>
      </c>
      <c r="H9" s="530" t="s">
        <v>258</v>
      </c>
    </row>
    <row r="10" spans="1:8" x14ac:dyDescent="0.25">
      <c r="A10" s="2" t="s">
        <v>259</v>
      </c>
      <c r="B10" s="2" t="s">
        <v>230</v>
      </c>
      <c r="C10" s="2" t="s">
        <v>231</v>
      </c>
      <c r="D10" s="2" t="s">
        <v>260</v>
      </c>
      <c r="G10" s="530" t="s">
        <v>261</v>
      </c>
      <c r="H10" s="530" t="s">
        <v>262</v>
      </c>
    </row>
    <row r="11" spans="1:8" x14ac:dyDescent="0.25">
      <c r="A11" s="2" t="s">
        <v>263</v>
      </c>
      <c r="B11" s="2" t="s">
        <v>230</v>
      </c>
      <c r="C11" s="2" t="s">
        <v>231</v>
      </c>
      <c r="D11" s="2" t="s">
        <v>264</v>
      </c>
      <c r="G11" s="530" t="s">
        <v>265</v>
      </c>
      <c r="H11" s="530" t="s">
        <v>266</v>
      </c>
    </row>
    <row r="12" spans="1:8" x14ac:dyDescent="0.25">
      <c r="A12" s="2" t="s">
        <v>267</v>
      </c>
      <c r="B12" s="2" t="s">
        <v>230</v>
      </c>
      <c r="C12" s="2" t="s">
        <v>268</v>
      </c>
      <c r="D12" s="2" t="s">
        <v>269</v>
      </c>
      <c r="G12" s="530" t="s">
        <v>270</v>
      </c>
      <c r="H12" s="530" t="s">
        <v>271</v>
      </c>
    </row>
    <row r="13" spans="1:8" x14ac:dyDescent="0.25">
      <c r="A13" s="2" t="s">
        <v>272</v>
      </c>
      <c r="B13" s="2" t="s">
        <v>230</v>
      </c>
      <c r="C13" s="2" t="s">
        <v>268</v>
      </c>
      <c r="D13" s="2" t="s">
        <v>273</v>
      </c>
      <c r="G13" s="530" t="s">
        <v>274</v>
      </c>
      <c r="H13" s="530" t="s">
        <v>275</v>
      </c>
    </row>
    <row r="14" spans="1:8" x14ac:dyDescent="0.25">
      <c r="A14" s="2" t="s">
        <v>276</v>
      </c>
      <c r="B14" s="2" t="s">
        <v>230</v>
      </c>
      <c r="C14" s="2" t="s">
        <v>268</v>
      </c>
      <c r="D14" s="2" t="s">
        <v>277</v>
      </c>
      <c r="G14" s="530" t="s">
        <v>278</v>
      </c>
      <c r="H14" s="530" t="s">
        <v>279</v>
      </c>
    </row>
    <row r="15" spans="1:8" x14ac:dyDescent="0.25">
      <c r="A15" s="2" t="s">
        <v>280</v>
      </c>
      <c r="B15" s="2" t="s">
        <v>230</v>
      </c>
      <c r="C15" s="2" t="s">
        <v>268</v>
      </c>
      <c r="D15" s="2" t="s">
        <v>281</v>
      </c>
      <c r="G15" s="530" t="s">
        <v>282</v>
      </c>
      <c r="H15" s="530" t="s">
        <v>283</v>
      </c>
    </row>
    <row r="16" spans="1:8" x14ac:dyDescent="0.25">
      <c r="A16" s="2" t="s">
        <v>284</v>
      </c>
      <c r="B16" s="2" t="s">
        <v>230</v>
      </c>
      <c r="C16" s="2" t="s">
        <v>268</v>
      </c>
      <c r="D16" s="2" t="s">
        <v>285</v>
      </c>
      <c r="G16" s="530" t="s">
        <v>286</v>
      </c>
      <c r="H16" s="530" t="s">
        <v>287</v>
      </c>
    </row>
    <row r="17" spans="1:8" x14ac:dyDescent="0.25">
      <c r="A17" s="2" t="s">
        <v>288</v>
      </c>
      <c r="B17" s="2" t="s">
        <v>230</v>
      </c>
      <c r="C17" s="2" t="s">
        <v>289</v>
      </c>
      <c r="D17" s="2" t="s">
        <v>290</v>
      </c>
      <c r="G17" s="530" t="s">
        <v>291</v>
      </c>
      <c r="H17" s="530" t="s">
        <v>292</v>
      </c>
    </row>
    <row r="18" spans="1:8" x14ac:dyDescent="0.25">
      <c r="A18" s="2" t="s">
        <v>293</v>
      </c>
      <c r="B18" s="2" t="s">
        <v>230</v>
      </c>
      <c r="C18" s="2" t="s">
        <v>289</v>
      </c>
      <c r="D18" s="2" t="s">
        <v>294</v>
      </c>
      <c r="G18" s="530" t="s">
        <v>295</v>
      </c>
      <c r="H18" s="530" t="s">
        <v>296</v>
      </c>
    </row>
    <row r="19" spans="1:8" x14ac:dyDescent="0.25">
      <c r="A19" s="2" t="s">
        <v>297</v>
      </c>
      <c r="B19" s="2" t="s">
        <v>230</v>
      </c>
      <c r="C19" s="2" t="s">
        <v>289</v>
      </c>
      <c r="D19" s="2" t="s">
        <v>298</v>
      </c>
      <c r="G19" s="530" t="s">
        <v>299</v>
      </c>
      <c r="H19" s="530" t="s">
        <v>300</v>
      </c>
    </row>
    <row r="20" spans="1:8" x14ac:dyDescent="0.25">
      <c r="A20" s="2" t="s">
        <v>301</v>
      </c>
      <c r="B20" s="2" t="s">
        <v>230</v>
      </c>
      <c r="C20" s="2" t="s">
        <v>289</v>
      </c>
      <c r="D20" s="2" t="s">
        <v>302</v>
      </c>
      <c r="G20" s="530" t="s">
        <v>303</v>
      </c>
      <c r="H20" s="530" t="s">
        <v>304</v>
      </c>
    </row>
    <row r="21" spans="1:8" x14ac:dyDescent="0.25">
      <c r="A21" s="2" t="s">
        <v>305</v>
      </c>
      <c r="B21" s="2" t="s">
        <v>230</v>
      </c>
      <c r="C21" s="2" t="s">
        <v>306</v>
      </c>
      <c r="D21" s="2" t="s">
        <v>307</v>
      </c>
      <c r="G21" s="530" t="s">
        <v>308</v>
      </c>
      <c r="H21" s="530" t="s">
        <v>309</v>
      </c>
    </row>
    <row r="22" spans="1:8" x14ac:dyDescent="0.25">
      <c r="A22" s="2" t="s">
        <v>310</v>
      </c>
      <c r="B22" s="2" t="s">
        <v>230</v>
      </c>
      <c r="C22" s="2" t="s">
        <v>306</v>
      </c>
      <c r="D22" s="2" t="s">
        <v>311</v>
      </c>
      <c r="G22" s="530" t="s">
        <v>312</v>
      </c>
      <c r="H22" s="530" t="s">
        <v>292</v>
      </c>
    </row>
    <row r="23" spans="1:8" x14ac:dyDescent="0.25">
      <c r="A23" s="2" t="s">
        <v>233</v>
      </c>
      <c r="B23" s="2" t="s">
        <v>313</v>
      </c>
      <c r="C23" s="2" t="s">
        <v>314</v>
      </c>
      <c r="D23" s="2" t="s">
        <v>315</v>
      </c>
      <c r="G23" s="530" t="s">
        <v>316</v>
      </c>
      <c r="H23" s="530" t="s">
        <v>317</v>
      </c>
    </row>
    <row r="24" spans="1:8" x14ac:dyDescent="0.25">
      <c r="A24" s="2" t="s">
        <v>237</v>
      </c>
      <c r="B24" s="2" t="s">
        <v>313</v>
      </c>
      <c r="C24" s="2" t="s">
        <v>314</v>
      </c>
      <c r="D24" s="2" t="s">
        <v>318</v>
      </c>
      <c r="G24" s="530" t="s">
        <v>319</v>
      </c>
      <c r="H24" s="530" t="s">
        <v>320</v>
      </c>
    </row>
    <row r="25" spans="1:8" x14ac:dyDescent="0.25">
      <c r="A25" s="2" t="s">
        <v>321</v>
      </c>
      <c r="B25" s="2" t="s">
        <v>313</v>
      </c>
      <c r="C25" s="2" t="s">
        <v>322</v>
      </c>
      <c r="D25" s="2" t="s">
        <v>323</v>
      </c>
      <c r="G25" s="530" t="s">
        <v>324</v>
      </c>
      <c r="H25" s="530" t="s">
        <v>325</v>
      </c>
    </row>
    <row r="26" spans="1:8" x14ac:dyDescent="0.25">
      <c r="A26" s="2" t="s">
        <v>326</v>
      </c>
      <c r="B26" s="2" t="s">
        <v>313</v>
      </c>
      <c r="C26" s="2" t="s">
        <v>327</v>
      </c>
      <c r="D26" s="2" t="s">
        <v>328</v>
      </c>
      <c r="G26" s="530" t="s">
        <v>329</v>
      </c>
      <c r="H26" s="530" t="s">
        <v>330</v>
      </c>
    </row>
    <row r="27" spans="1:8" x14ac:dyDescent="0.25">
      <c r="A27" s="2" t="s">
        <v>331</v>
      </c>
      <c r="B27" s="2" t="s">
        <v>313</v>
      </c>
      <c r="C27" s="2" t="s">
        <v>332</v>
      </c>
      <c r="D27" s="2" t="s">
        <v>333</v>
      </c>
      <c r="G27" s="530" t="s">
        <v>334</v>
      </c>
      <c r="H27" s="530" t="s">
        <v>335</v>
      </c>
    </row>
    <row r="28" spans="1:8" x14ac:dyDescent="0.25">
      <c r="A28" s="2" t="s">
        <v>336</v>
      </c>
      <c r="B28" s="2" t="s">
        <v>313</v>
      </c>
      <c r="C28" s="2" t="s">
        <v>337</v>
      </c>
      <c r="D28" s="2" t="s">
        <v>338</v>
      </c>
      <c r="G28" s="530" t="s">
        <v>339</v>
      </c>
      <c r="H28" s="530" t="s">
        <v>340</v>
      </c>
    </row>
    <row r="29" spans="1:8" x14ac:dyDescent="0.25">
      <c r="A29" s="2" t="s">
        <v>341</v>
      </c>
      <c r="B29" s="2" t="s">
        <v>313</v>
      </c>
      <c r="C29" s="2" t="s">
        <v>342</v>
      </c>
      <c r="D29" s="2" t="s">
        <v>343</v>
      </c>
      <c r="G29" s="530" t="s">
        <v>344</v>
      </c>
      <c r="H29" s="530" t="s">
        <v>345</v>
      </c>
    </row>
    <row r="30" spans="1:8" x14ac:dyDescent="0.25">
      <c r="A30" s="2" t="s">
        <v>346</v>
      </c>
      <c r="B30" s="2" t="s">
        <v>313</v>
      </c>
      <c r="C30" s="2" t="s">
        <v>342</v>
      </c>
      <c r="D30" s="2" t="s">
        <v>347</v>
      </c>
      <c r="G30" s="530" t="s">
        <v>348</v>
      </c>
      <c r="H30" s="530" t="s">
        <v>349</v>
      </c>
    </row>
    <row r="31" spans="1:8" x14ac:dyDescent="0.25">
      <c r="A31" s="2" t="s">
        <v>350</v>
      </c>
      <c r="B31" s="2" t="s">
        <v>313</v>
      </c>
      <c r="C31" s="2" t="s">
        <v>342</v>
      </c>
      <c r="D31" s="2" t="s">
        <v>351</v>
      </c>
      <c r="G31" s="530" t="s">
        <v>352</v>
      </c>
      <c r="H31" s="530" t="s">
        <v>353</v>
      </c>
    </row>
    <row r="32" spans="1:8" x14ac:dyDescent="0.25">
      <c r="A32" s="2" t="s">
        <v>354</v>
      </c>
      <c r="B32" s="2" t="s">
        <v>313</v>
      </c>
      <c r="C32" s="2" t="s">
        <v>342</v>
      </c>
      <c r="D32" s="2" t="s">
        <v>355</v>
      </c>
      <c r="G32" s="530" t="s">
        <v>356</v>
      </c>
      <c r="H32" s="530" t="s">
        <v>357</v>
      </c>
    </row>
    <row r="33" spans="1:8" x14ac:dyDescent="0.25">
      <c r="A33" s="2" t="s">
        <v>358</v>
      </c>
      <c r="B33" s="2" t="s">
        <v>313</v>
      </c>
      <c r="C33" s="2" t="s">
        <v>342</v>
      </c>
      <c r="D33" s="2" t="s">
        <v>359</v>
      </c>
      <c r="G33" s="530" t="s">
        <v>360</v>
      </c>
      <c r="H33" s="530" t="s">
        <v>361</v>
      </c>
    </row>
    <row r="34" spans="1:8" x14ac:dyDescent="0.25">
      <c r="A34" s="2" t="s">
        <v>362</v>
      </c>
      <c r="B34" s="2" t="s">
        <v>313</v>
      </c>
      <c r="C34" s="2" t="s">
        <v>363</v>
      </c>
      <c r="D34" s="2" t="s">
        <v>364</v>
      </c>
      <c r="G34" s="530" t="s">
        <v>365</v>
      </c>
      <c r="H34" s="530" t="s">
        <v>366</v>
      </c>
    </row>
    <row r="35" spans="1:8" x14ac:dyDescent="0.25">
      <c r="A35" s="2" t="s">
        <v>367</v>
      </c>
      <c r="B35" s="2" t="s">
        <v>313</v>
      </c>
      <c r="C35" s="2" t="s">
        <v>363</v>
      </c>
      <c r="D35" s="2" t="s">
        <v>368</v>
      </c>
      <c r="G35" s="530" t="s">
        <v>369</v>
      </c>
      <c r="H35" s="530" t="s">
        <v>370</v>
      </c>
    </row>
    <row r="36" spans="1:8" x14ac:dyDescent="0.25">
      <c r="A36" s="2" t="s">
        <v>371</v>
      </c>
      <c r="B36" s="2" t="s">
        <v>313</v>
      </c>
      <c r="C36" s="2" t="s">
        <v>363</v>
      </c>
      <c r="D36" s="2" t="s">
        <v>372</v>
      </c>
      <c r="G36" s="530" t="s">
        <v>373</v>
      </c>
      <c r="H36" s="530" t="s">
        <v>374</v>
      </c>
    </row>
    <row r="37" spans="1:8" x14ac:dyDescent="0.25">
      <c r="A37" s="2" t="s">
        <v>375</v>
      </c>
      <c r="B37" s="2" t="s">
        <v>313</v>
      </c>
      <c r="C37" s="2" t="s">
        <v>363</v>
      </c>
      <c r="D37" s="2" t="s">
        <v>376</v>
      </c>
      <c r="G37" s="530" t="s">
        <v>377</v>
      </c>
      <c r="H37" s="530" t="s">
        <v>378</v>
      </c>
    </row>
    <row r="38" spans="1:8" x14ac:dyDescent="0.25">
      <c r="A38" s="2" t="s">
        <v>379</v>
      </c>
      <c r="B38" s="2" t="s">
        <v>313</v>
      </c>
      <c r="C38" s="2" t="s">
        <v>363</v>
      </c>
      <c r="D38" s="2" t="s">
        <v>380</v>
      </c>
      <c r="G38" s="530" t="s">
        <v>381</v>
      </c>
      <c r="H38" s="530" t="s">
        <v>382</v>
      </c>
    </row>
    <row r="39" spans="1:8" x14ac:dyDescent="0.25">
      <c r="A39" s="2" t="s">
        <v>383</v>
      </c>
      <c r="B39" s="2" t="s">
        <v>313</v>
      </c>
      <c r="C39" s="2" t="s">
        <v>384</v>
      </c>
      <c r="D39" s="2" t="s">
        <v>385</v>
      </c>
      <c r="G39" s="530" t="s">
        <v>386</v>
      </c>
      <c r="H39" s="530" t="s">
        <v>387</v>
      </c>
    </row>
    <row r="40" spans="1:8" x14ac:dyDescent="0.25">
      <c r="A40" s="2" t="s">
        <v>388</v>
      </c>
      <c r="B40" s="2" t="s">
        <v>313</v>
      </c>
      <c r="C40" s="2" t="s">
        <v>384</v>
      </c>
      <c r="D40" s="2" t="s">
        <v>389</v>
      </c>
      <c r="G40" s="530" t="s">
        <v>390</v>
      </c>
      <c r="H40" s="530" t="s">
        <v>391</v>
      </c>
    </row>
    <row r="41" spans="1:8" x14ac:dyDescent="0.25">
      <c r="A41" s="2" t="s">
        <v>392</v>
      </c>
      <c r="B41" s="2" t="s">
        <v>313</v>
      </c>
      <c r="C41" s="2" t="s">
        <v>384</v>
      </c>
      <c r="D41" s="2" t="s">
        <v>393</v>
      </c>
      <c r="G41" s="530" t="s">
        <v>394</v>
      </c>
      <c r="H41" s="530" t="s">
        <v>395</v>
      </c>
    </row>
    <row r="42" spans="1:8" x14ac:dyDescent="0.25">
      <c r="A42" s="2" t="s">
        <v>396</v>
      </c>
      <c r="B42" s="2" t="s">
        <v>313</v>
      </c>
      <c r="C42" s="2" t="s">
        <v>384</v>
      </c>
      <c r="D42" s="2" t="s">
        <v>397</v>
      </c>
      <c r="G42" s="530" t="s">
        <v>398</v>
      </c>
      <c r="H42" s="530" t="s">
        <v>399</v>
      </c>
    </row>
    <row r="43" spans="1:8" x14ac:dyDescent="0.25">
      <c r="A43" s="2" t="s">
        <v>400</v>
      </c>
      <c r="B43" s="2" t="s">
        <v>313</v>
      </c>
      <c r="C43" s="2" t="s">
        <v>384</v>
      </c>
      <c r="D43" s="2" t="s">
        <v>401</v>
      </c>
      <c r="G43" s="530" t="s">
        <v>402</v>
      </c>
      <c r="H43" s="530" t="s">
        <v>403</v>
      </c>
    </row>
    <row r="44" spans="1:8" x14ac:dyDescent="0.25">
      <c r="A44" s="2" t="s">
        <v>404</v>
      </c>
      <c r="B44" s="2" t="s">
        <v>313</v>
      </c>
      <c r="C44" s="2" t="s">
        <v>405</v>
      </c>
      <c r="D44" s="2" t="s">
        <v>406</v>
      </c>
      <c r="G44" s="530" t="s">
        <v>407</v>
      </c>
      <c r="H44" s="530" t="s">
        <v>408</v>
      </c>
    </row>
    <row r="45" spans="1:8" x14ac:dyDescent="0.25">
      <c r="A45" s="2" t="s">
        <v>409</v>
      </c>
      <c r="B45" s="2" t="s">
        <v>313</v>
      </c>
      <c r="C45" s="2" t="s">
        <v>405</v>
      </c>
      <c r="D45" s="2" t="s">
        <v>410</v>
      </c>
      <c r="G45" s="530" t="s">
        <v>411</v>
      </c>
      <c r="H45" s="530" t="s">
        <v>412</v>
      </c>
    </row>
    <row r="46" spans="1:8" x14ac:dyDescent="0.25">
      <c r="A46" s="2" t="s">
        <v>413</v>
      </c>
      <c r="B46" s="2" t="s">
        <v>313</v>
      </c>
      <c r="C46" s="2" t="s">
        <v>405</v>
      </c>
      <c r="D46" s="2" t="s">
        <v>414</v>
      </c>
      <c r="G46" s="530" t="s">
        <v>415</v>
      </c>
      <c r="H46" s="530" t="s">
        <v>416</v>
      </c>
    </row>
    <row r="47" spans="1:8" x14ac:dyDescent="0.25">
      <c r="A47" s="2" t="s">
        <v>417</v>
      </c>
      <c r="B47" s="2" t="s">
        <v>313</v>
      </c>
      <c r="C47" s="2" t="s">
        <v>405</v>
      </c>
      <c r="D47" s="2" t="s">
        <v>418</v>
      </c>
      <c r="G47" s="530" t="s">
        <v>419</v>
      </c>
      <c r="H47" s="530" t="s">
        <v>420</v>
      </c>
    </row>
    <row r="48" spans="1:8" x14ac:dyDescent="0.25">
      <c r="A48" s="2" t="s">
        <v>421</v>
      </c>
      <c r="B48" s="2" t="s">
        <v>313</v>
      </c>
      <c r="C48" s="2" t="s">
        <v>405</v>
      </c>
      <c r="D48" s="2" t="s">
        <v>422</v>
      </c>
      <c r="G48" s="530" t="s">
        <v>423</v>
      </c>
      <c r="H48" s="530" t="s">
        <v>424</v>
      </c>
    </row>
    <row r="49" spans="1:8" x14ac:dyDescent="0.25">
      <c r="A49" s="2" t="s">
        <v>425</v>
      </c>
      <c r="B49" s="2" t="s">
        <v>313</v>
      </c>
      <c r="C49" s="2" t="s">
        <v>426</v>
      </c>
      <c r="D49" s="2" t="s">
        <v>427</v>
      </c>
      <c r="G49" s="530" t="s">
        <v>428</v>
      </c>
      <c r="H49" s="530" t="s">
        <v>429</v>
      </c>
    </row>
    <row r="50" spans="1:8" x14ac:dyDescent="0.25">
      <c r="A50" s="2" t="s">
        <v>430</v>
      </c>
      <c r="B50" s="2" t="s">
        <v>313</v>
      </c>
      <c r="C50" s="2" t="s">
        <v>431</v>
      </c>
      <c r="D50" s="2" t="s">
        <v>432</v>
      </c>
      <c r="G50" s="530" t="s">
        <v>433</v>
      </c>
      <c r="H50" s="530" t="s">
        <v>434</v>
      </c>
    </row>
    <row r="51" spans="1:8" x14ac:dyDescent="0.25">
      <c r="A51" s="2" t="s">
        <v>435</v>
      </c>
      <c r="B51" s="2" t="s">
        <v>436</v>
      </c>
      <c r="C51" s="2" t="s">
        <v>437</v>
      </c>
      <c r="D51" s="2" t="s">
        <v>438</v>
      </c>
      <c r="G51" s="530" t="s">
        <v>439</v>
      </c>
      <c r="H51" s="530" t="s">
        <v>440</v>
      </c>
    </row>
    <row r="52" spans="1:8" x14ac:dyDescent="0.25">
      <c r="A52" s="2" t="s">
        <v>441</v>
      </c>
      <c r="B52" s="2" t="s">
        <v>436</v>
      </c>
      <c r="C52" s="2" t="s">
        <v>442</v>
      </c>
      <c r="D52" s="2" t="s">
        <v>443</v>
      </c>
      <c r="G52" s="530" t="s">
        <v>444</v>
      </c>
      <c r="H52" s="530" t="s">
        <v>445</v>
      </c>
    </row>
    <row r="53" spans="1:8" x14ac:dyDescent="0.25">
      <c r="A53" s="2" t="s">
        <v>446</v>
      </c>
      <c r="B53" s="2" t="s">
        <v>436</v>
      </c>
      <c r="C53" s="2" t="s">
        <v>447</v>
      </c>
      <c r="D53" s="2" t="s">
        <v>448</v>
      </c>
      <c r="G53" s="530" t="s">
        <v>449</v>
      </c>
      <c r="H53" s="530" t="s">
        <v>450</v>
      </c>
    </row>
    <row r="54" spans="1:8" x14ac:dyDescent="0.25">
      <c r="A54" s="2" t="s">
        <v>451</v>
      </c>
      <c r="B54" s="2" t="s">
        <v>452</v>
      </c>
      <c r="C54" s="2" t="s">
        <v>453</v>
      </c>
      <c r="D54" s="2" t="s">
        <v>454</v>
      </c>
      <c r="G54" s="530" t="s">
        <v>455</v>
      </c>
      <c r="H54" s="530" t="s">
        <v>456</v>
      </c>
    </row>
    <row r="55" spans="1:8" x14ac:dyDescent="0.25">
      <c r="A55" s="2" t="s">
        <v>457</v>
      </c>
      <c r="B55" s="2" t="s">
        <v>452</v>
      </c>
      <c r="C55" s="2" t="s">
        <v>458</v>
      </c>
      <c r="D55" s="2" t="s">
        <v>459</v>
      </c>
      <c r="G55" s="530" t="s">
        <v>460</v>
      </c>
      <c r="H55" s="530" t="s">
        <v>461</v>
      </c>
    </row>
    <row r="56" spans="1:8" x14ac:dyDescent="0.25">
      <c r="A56" s="2" t="s">
        <v>241</v>
      </c>
      <c r="B56" s="2" t="s">
        <v>452</v>
      </c>
      <c r="C56" s="2" t="s">
        <v>462</v>
      </c>
      <c r="D56" s="2" t="s">
        <v>463</v>
      </c>
      <c r="G56" s="530" t="s">
        <v>464</v>
      </c>
      <c r="H56" s="530" t="s">
        <v>465</v>
      </c>
    </row>
    <row r="57" spans="1:8" x14ac:dyDescent="0.25">
      <c r="A57" s="2" t="s">
        <v>466</v>
      </c>
      <c r="B57" s="2" t="s">
        <v>452</v>
      </c>
      <c r="C57" s="2" t="s">
        <v>467</v>
      </c>
      <c r="D57" s="2" t="s">
        <v>468</v>
      </c>
      <c r="G57" s="530" t="s">
        <v>469</v>
      </c>
      <c r="H57" s="530" t="s">
        <v>470</v>
      </c>
    </row>
    <row r="58" spans="1:8" x14ac:dyDescent="0.25">
      <c r="A58" s="2" t="s">
        <v>245</v>
      </c>
      <c r="B58" s="2" t="s">
        <v>452</v>
      </c>
      <c r="C58" s="2" t="s">
        <v>471</v>
      </c>
      <c r="D58" s="2" t="s">
        <v>472</v>
      </c>
      <c r="G58" s="530" t="s">
        <v>473</v>
      </c>
      <c r="H58" s="530" t="s">
        <v>474</v>
      </c>
    </row>
    <row r="59" spans="1:8" x14ac:dyDescent="0.25">
      <c r="A59" s="2" t="s">
        <v>475</v>
      </c>
      <c r="B59" s="2" t="s">
        <v>452</v>
      </c>
      <c r="C59" s="2" t="s">
        <v>476</v>
      </c>
      <c r="D59" s="2" t="s">
        <v>477</v>
      </c>
      <c r="G59" s="530" t="s">
        <v>478</v>
      </c>
      <c r="H59" s="530" t="s">
        <v>479</v>
      </c>
    </row>
    <row r="60" spans="1:8" x14ac:dyDescent="0.25">
      <c r="A60" s="2" t="s">
        <v>480</v>
      </c>
      <c r="B60" s="2" t="s">
        <v>452</v>
      </c>
      <c r="C60" s="2" t="s">
        <v>481</v>
      </c>
      <c r="D60" s="2" t="s">
        <v>482</v>
      </c>
      <c r="G60" s="530" t="s">
        <v>483</v>
      </c>
      <c r="H60" s="530" t="s">
        <v>484</v>
      </c>
    </row>
    <row r="61" spans="1:8" x14ac:dyDescent="0.25">
      <c r="A61" s="2" t="s">
        <v>249</v>
      </c>
      <c r="B61" s="2" t="s">
        <v>452</v>
      </c>
      <c r="C61" s="2" t="s">
        <v>485</v>
      </c>
      <c r="D61" s="2" t="s">
        <v>486</v>
      </c>
      <c r="G61" s="530" t="s">
        <v>487</v>
      </c>
      <c r="H61" s="530" t="s">
        <v>488</v>
      </c>
    </row>
    <row r="62" spans="1:8" x14ac:dyDescent="0.25">
      <c r="A62" s="2" t="s">
        <v>489</v>
      </c>
      <c r="B62" s="2" t="s">
        <v>452</v>
      </c>
      <c r="C62" s="2" t="s">
        <v>490</v>
      </c>
      <c r="D62" s="2" t="s">
        <v>491</v>
      </c>
      <c r="G62" s="530" t="s">
        <v>492</v>
      </c>
      <c r="H62" s="530" t="s">
        <v>493</v>
      </c>
    </row>
    <row r="63" spans="1:8" x14ac:dyDescent="0.25">
      <c r="A63" s="2" t="s">
        <v>494</v>
      </c>
      <c r="B63" s="2" t="s">
        <v>452</v>
      </c>
      <c r="C63" s="2" t="s">
        <v>495</v>
      </c>
      <c r="D63" s="2" t="s">
        <v>496</v>
      </c>
      <c r="G63" s="530" t="s">
        <v>497</v>
      </c>
      <c r="H63" s="530" t="s">
        <v>498</v>
      </c>
    </row>
    <row r="64" spans="1:8" x14ac:dyDescent="0.25">
      <c r="A64" s="2" t="s">
        <v>499</v>
      </c>
      <c r="B64" s="2" t="s">
        <v>452</v>
      </c>
      <c r="C64" s="2" t="s">
        <v>500</v>
      </c>
      <c r="D64" s="2" t="s">
        <v>501</v>
      </c>
      <c r="G64" s="530" t="s">
        <v>502</v>
      </c>
      <c r="H64" s="530" t="s">
        <v>503</v>
      </c>
    </row>
    <row r="65" spans="1:8" x14ac:dyDescent="0.25">
      <c r="A65" s="2" t="s">
        <v>504</v>
      </c>
      <c r="B65" s="2" t="s">
        <v>505</v>
      </c>
      <c r="C65" s="2" t="s">
        <v>506</v>
      </c>
      <c r="D65" s="2" t="s">
        <v>507</v>
      </c>
      <c r="G65" s="530" t="s">
        <v>508</v>
      </c>
      <c r="H65" s="530" t="s">
        <v>509</v>
      </c>
    </row>
    <row r="66" spans="1:8" x14ac:dyDescent="0.25">
      <c r="A66" s="2" t="s">
        <v>253</v>
      </c>
      <c r="B66" s="2" t="s">
        <v>505</v>
      </c>
      <c r="C66" s="2" t="s">
        <v>506</v>
      </c>
      <c r="D66" s="2" t="s">
        <v>510</v>
      </c>
      <c r="G66" s="530" t="s">
        <v>511</v>
      </c>
      <c r="H66" s="530" t="s">
        <v>512</v>
      </c>
    </row>
    <row r="67" spans="1:8" x14ac:dyDescent="0.25">
      <c r="A67" s="2" t="s">
        <v>513</v>
      </c>
      <c r="B67" s="2" t="s">
        <v>505</v>
      </c>
      <c r="C67" s="2" t="s">
        <v>506</v>
      </c>
      <c r="D67" s="2" t="s">
        <v>514</v>
      </c>
      <c r="G67" s="530" t="s">
        <v>515</v>
      </c>
      <c r="H67" s="530" t="s">
        <v>516</v>
      </c>
    </row>
    <row r="68" spans="1:8" x14ac:dyDescent="0.25">
      <c r="A68" s="2" t="s">
        <v>257</v>
      </c>
      <c r="B68" s="2" t="s">
        <v>505</v>
      </c>
      <c r="C68" s="2" t="s">
        <v>517</v>
      </c>
      <c r="D68" s="2" t="s">
        <v>518</v>
      </c>
      <c r="G68" s="530" t="s">
        <v>519</v>
      </c>
      <c r="H68" s="530" t="s">
        <v>520</v>
      </c>
    </row>
    <row r="69" spans="1:8" x14ac:dyDescent="0.25">
      <c r="A69" s="2" t="s">
        <v>261</v>
      </c>
      <c r="B69" s="2" t="s">
        <v>505</v>
      </c>
      <c r="C69" s="2" t="s">
        <v>517</v>
      </c>
      <c r="D69" s="2" t="s">
        <v>521</v>
      </c>
      <c r="G69" s="530" t="s">
        <v>522</v>
      </c>
      <c r="H69" s="530" t="s">
        <v>523</v>
      </c>
    </row>
    <row r="70" spans="1:8" x14ac:dyDescent="0.25">
      <c r="A70" s="2" t="s">
        <v>265</v>
      </c>
      <c r="B70" s="2" t="s">
        <v>505</v>
      </c>
      <c r="C70" s="2" t="s">
        <v>524</v>
      </c>
      <c r="D70" s="2" t="s">
        <v>525</v>
      </c>
      <c r="G70" s="530" t="s">
        <v>526</v>
      </c>
      <c r="H70" s="530" t="s">
        <v>527</v>
      </c>
    </row>
    <row r="71" spans="1:8" x14ac:dyDescent="0.25">
      <c r="A71" s="2" t="s">
        <v>270</v>
      </c>
      <c r="B71" s="2" t="s">
        <v>505</v>
      </c>
      <c r="C71" s="2" t="s">
        <v>528</v>
      </c>
      <c r="D71" s="2" t="s">
        <v>529</v>
      </c>
      <c r="G71" s="530" t="s">
        <v>530</v>
      </c>
      <c r="H71" s="530" t="s">
        <v>531</v>
      </c>
    </row>
    <row r="72" spans="1:8" x14ac:dyDescent="0.25">
      <c r="A72" s="2" t="s">
        <v>532</v>
      </c>
      <c r="B72" s="2" t="s">
        <v>505</v>
      </c>
      <c r="C72" s="2" t="s">
        <v>528</v>
      </c>
      <c r="D72" s="2" t="s">
        <v>533</v>
      </c>
      <c r="G72" s="530" t="s">
        <v>534</v>
      </c>
      <c r="H72" s="530" t="s">
        <v>535</v>
      </c>
    </row>
    <row r="73" spans="1:8" x14ac:dyDescent="0.25">
      <c r="A73" s="2" t="s">
        <v>536</v>
      </c>
      <c r="B73" s="2" t="s">
        <v>505</v>
      </c>
      <c r="C73" s="2" t="s">
        <v>528</v>
      </c>
      <c r="D73" s="2" t="s">
        <v>537</v>
      </c>
      <c r="G73" s="530" t="s">
        <v>538</v>
      </c>
      <c r="H73" s="530" t="s">
        <v>539</v>
      </c>
    </row>
    <row r="74" spans="1:8" x14ac:dyDescent="0.25">
      <c r="A74" s="2" t="s">
        <v>540</v>
      </c>
      <c r="B74" s="2" t="s">
        <v>505</v>
      </c>
      <c r="C74" s="2" t="s">
        <v>528</v>
      </c>
      <c r="D74" s="2" t="s">
        <v>541</v>
      </c>
      <c r="G74" s="530" t="s">
        <v>542</v>
      </c>
      <c r="H74" s="530" t="s">
        <v>543</v>
      </c>
    </row>
    <row r="75" spans="1:8" x14ac:dyDescent="0.25">
      <c r="A75" s="2" t="s">
        <v>544</v>
      </c>
      <c r="B75" s="2" t="s">
        <v>545</v>
      </c>
      <c r="C75" s="2" t="s">
        <v>546</v>
      </c>
      <c r="D75" s="2" t="s">
        <v>547</v>
      </c>
      <c r="G75" s="530" t="s">
        <v>548</v>
      </c>
      <c r="H75" s="530" t="s">
        <v>549</v>
      </c>
    </row>
    <row r="76" spans="1:8" x14ac:dyDescent="0.25">
      <c r="A76" s="2" t="s">
        <v>550</v>
      </c>
      <c r="B76" s="2" t="s">
        <v>545</v>
      </c>
      <c r="C76" s="2" t="s">
        <v>546</v>
      </c>
      <c r="D76" s="2" t="s">
        <v>551</v>
      </c>
      <c r="G76" s="530" t="s">
        <v>552</v>
      </c>
      <c r="H76" s="530" t="s">
        <v>553</v>
      </c>
    </row>
    <row r="77" spans="1:8" x14ac:dyDescent="0.25">
      <c r="A77" s="2" t="s">
        <v>554</v>
      </c>
      <c r="B77" s="2" t="s">
        <v>545</v>
      </c>
      <c r="C77" s="2" t="s">
        <v>546</v>
      </c>
      <c r="D77" s="2" t="s">
        <v>555</v>
      </c>
      <c r="G77" s="530" t="s">
        <v>556</v>
      </c>
      <c r="H77" s="530" t="s">
        <v>557</v>
      </c>
    </row>
    <row r="78" spans="1:8" x14ac:dyDescent="0.25">
      <c r="A78" s="2" t="s">
        <v>558</v>
      </c>
      <c r="B78" s="2" t="s">
        <v>545</v>
      </c>
      <c r="C78" s="2" t="s">
        <v>559</v>
      </c>
      <c r="D78" s="2" t="s">
        <v>560</v>
      </c>
      <c r="G78" s="530" t="s">
        <v>561</v>
      </c>
      <c r="H78" s="530" t="s">
        <v>562</v>
      </c>
    </row>
    <row r="79" spans="1:8" x14ac:dyDescent="0.25">
      <c r="A79" s="2" t="s">
        <v>563</v>
      </c>
      <c r="B79" s="2" t="s">
        <v>545</v>
      </c>
      <c r="C79" s="2" t="s">
        <v>564</v>
      </c>
      <c r="D79" s="2" t="s">
        <v>565</v>
      </c>
      <c r="G79" s="530" t="s">
        <v>566</v>
      </c>
      <c r="H79" s="530" t="s">
        <v>567</v>
      </c>
    </row>
    <row r="80" spans="1:8" x14ac:dyDescent="0.25">
      <c r="A80" s="2" t="s">
        <v>568</v>
      </c>
      <c r="B80" s="2" t="s">
        <v>545</v>
      </c>
      <c r="C80" s="2" t="s">
        <v>564</v>
      </c>
      <c r="D80" s="2" t="s">
        <v>569</v>
      </c>
      <c r="G80" s="530" t="s">
        <v>570</v>
      </c>
      <c r="H80" s="530" t="s">
        <v>571</v>
      </c>
    </row>
    <row r="81" spans="1:8" x14ac:dyDescent="0.25">
      <c r="A81" s="2" t="s">
        <v>572</v>
      </c>
      <c r="B81" s="2" t="s">
        <v>545</v>
      </c>
      <c r="C81" s="2" t="s">
        <v>573</v>
      </c>
      <c r="D81" s="2" t="s">
        <v>574</v>
      </c>
      <c r="G81" s="530" t="s">
        <v>575</v>
      </c>
      <c r="H81" s="530" t="s">
        <v>576</v>
      </c>
    </row>
    <row r="82" spans="1:8" x14ac:dyDescent="0.25">
      <c r="A82" s="2" t="s">
        <v>577</v>
      </c>
      <c r="B82" s="2" t="s">
        <v>545</v>
      </c>
      <c r="C82" s="2" t="s">
        <v>578</v>
      </c>
      <c r="D82" s="2" t="s">
        <v>579</v>
      </c>
      <c r="G82" s="530" t="s">
        <v>580</v>
      </c>
      <c r="H82" s="530" t="s">
        <v>581</v>
      </c>
    </row>
    <row r="83" spans="1:8" x14ac:dyDescent="0.25">
      <c r="A83" s="2" t="s">
        <v>274</v>
      </c>
      <c r="B83" s="2" t="s">
        <v>582</v>
      </c>
      <c r="C83" s="2" t="s">
        <v>583</v>
      </c>
      <c r="D83" s="2" t="s">
        <v>584</v>
      </c>
      <c r="G83" s="530" t="s">
        <v>585</v>
      </c>
      <c r="H83" s="530" t="s">
        <v>586</v>
      </c>
    </row>
    <row r="84" spans="1:8" x14ac:dyDescent="0.25">
      <c r="A84" s="2" t="s">
        <v>587</v>
      </c>
      <c r="B84" s="2" t="s">
        <v>582</v>
      </c>
      <c r="C84" s="2" t="s">
        <v>588</v>
      </c>
      <c r="D84" s="2" t="s">
        <v>589</v>
      </c>
      <c r="G84" s="530" t="s">
        <v>590</v>
      </c>
      <c r="H84" s="530" t="s">
        <v>591</v>
      </c>
    </row>
    <row r="85" spans="1:8" x14ac:dyDescent="0.25">
      <c r="A85" s="2" t="s">
        <v>592</v>
      </c>
      <c r="B85" s="2" t="s">
        <v>582</v>
      </c>
      <c r="C85" s="2" t="s">
        <v>593</v>
      </c>
      <c r="D85" s="2" t="s">
        <v>594</v>
      </c>
      <c r="G85" s="530" t="s">
        <v>595</v>
      </c>
      <c r="H85" s="530" t="s">
        <v>596</v>
      </c>
    </row>
    <row r="86" spans="1:8" x14ac:dyDescent="0.25">
      <c r="A86" s="2" t="s">
        <v>597</v>
      </c>
      <c r="B86" s="2" t="s">
        <v>582</v>
      </c>
      <c r="C86" s="2" t="s">
        <v>593</v>
      </c>
      <c r="D86" s="2" t="s">
        <v>598</v>
      </c>
      <c r="G86" s="530" t="s">
        <v>599</v>
      </c>
      <c r="H86" s="530" t="s">
        <v>600</v>
      </c>
    </row>
    <row r="87" spans="1:8" x14ac:dyDescent="0.25">
      <c r="A87" s="2" t="s">
        <v>601</v>
      </c>
      <c r="B87" s="2" t="s">
        <v>582</v>
      </c>
      <c r="C87" s="2" t="s">
        <v>593</v>
      </c>
      <c r="D87" s="2" t="s">
        <v>602</v>
      </c>
      <c r="G87" s="530" t="s">
        <v>603</v>
      </c>
      <c r="H87" s="530" t="s">
        <v>604</v>
      </c>
    </row>
    <row r="88" spans="1:8" x14ac:dyDescent="0.25">
      <c r="A88" s="2" t="s">
        <v>605</v>
      </c>
      <c r="B88" s="2" t="s">
        <v>606</v>
      </c>
      <c r="C88" s="2" t="s">
        <v>607</v>
      </c>
      <c r="D88" s="2" t="s">
        <v>608</v>
      </c>
      <c r="G88" s="530" t="s">
        <v>609</v>
      </c>
      <c r="H88" s="530" t="s">
        <v>610</v>
      </c>
    </row>
    <row r="89" spans="1:8" x14ac:dyDescent="0.25">
      <c r="A89" s="2" t="s">
        <v>611</v>
      </c>
      <c r="B89" s="2" t="s">
        <v>606</v>
      </c>
      <c r="C89" s="2" t="s">
        <v>612</v>
      </c>
      <c r="D89" s="2" t="s">
        <v>613</v>
      </c>
      <c r="G89" s="530" t="s">
        <v>614</v>
      </c>
      <c r="H89" s="530" t="s">
        <v>615</v>
      </c>
    </row>
    <row r="90" spans="1:8" x14ac:dyDescent="0.25">
      <c r="A90" s="2" t="s">
        <v>616</v>
      </c>
      <c r="B90" s="2" t="s">
        <v>606</v>
      </c>
      <c r="C90" s="2" t="s">
        <v>617</v>
      </c>
      <c r="D90" s="2" t="s">
        <v>618</v>
      </c>
      <c r="G90" s="530" t="s">
        <v>619</v>
      </c>
      <c r="H90" s="530" t="s">
        <v>620</v>
      </c>
    </row>
    <row r="91" spans="1:8" x14ac:dyDescent="0.25">
      <c r="A91" s="2" t="s">
        <v>621</v>
      </c>
      <c r="B91" s="2" t="s">
        <v>606</v>
      </c>
      <c r="C91" s="2" t="s">
        <v>622</v>
      </c>
      <c r="D91" s="2" t="s">
        <v>623</v>
      </c>
      <c r="G91" s="530" t="s">
        <v>624</v>
      </c>
      <c r="H91" s="530" t="s">
        <v>625</v>
      </c>
    </row>
    <row r="92" spans="1:8" x14ac:dyDescent="0.25">
      <c r="A92" s="2" t="s">
        <v>626</v>
      </c>
      <c r="B92" s="2" t="s">
        <v>606</v>
      </c>
      <c r="C92" s="2" t="s">
        <v>627</v>
      </c>
      <c r="D92" s="2" t="s">
        <v>628</v>
      </c>
      <c r="G92" s="530" t="s">
        <v>629</v>
      </c>
      <c r="H92" s="530" t="s">
        <v>630</v>
      </c>
    </row>
    <row r="93" spans="1:8" x14ac:dyDescent="0.25">
      <c r="A93" s="2" t="s">
        <v>631</v>
      </c>
      <c r="B93" s="2" t="s">
        <v>606</v>
      </c>
      <c r="C93" s="2" t="s">
        <v>627</v>
      </c>
      <c r="D93" s="2" t="s">
        <v>632</v>
      </c>
      <c r="G93" s="530" t="s">
        <v>633</v>
      </c>
      <c r="H93" s="530" t="s">
        <v>634</v>
      </c>
    </row>
    <row r="94" spans="1:8" x14ac:dyDescent="0.25">
      <c r="A94" s="2" t="s">
        <v>635</v>
      </c>
      <c r="B94" s="2" t="s">
        <v>606</v>
      </c>
      <c r="C94" s="2" t="s">
        <v>627</v>
      </c>
      <c r="D94" s="2" t="s">
        <v>636</v>
      </c>
      <c r="G94" s="530" t="s">
        <v>637</v>
      </c>
      <c r="H94" s="530" t="s">
        <v>638</v>
      </c>
    </row>
    <row r="95" spans="1:8" x14ac:dyDescent="0.25">
      <c r="A95" s="2" t="s">
        <v>639</v>
      </c>
      <c r="B95" s="2" t="s">
        <v>606</v>
      </c>
      <c r="C95" s="2" t="s">
        <v>640</v>
      </c>
      <c r="D95" s="2" t="s">
        <v>641</v>
      </c>
      <c r="G95" s="530" t="s">
        <v>642</v>
      </c>
      <c r="H95" s="530" t="s">
        <v>643</v>
      </c>
    </row>
    <row r="96" spans="1:8" x14ac:dyDescent="0.25">
      <c r="A96" s="2" t="s">
        <v>644</v>
      </c>
      <c r="B96" s="2" t="s">
        <v>606</v>
      </c>
      <c r="C96" s="2" t="s">
        <v>640</v>
      </c>
      <c r="D96" s="2" t="s">
        <v>645</v>
      </c>
      <c r="G96" s="530" t="s">
        <v>646</v>
      </c>
      <c r="H96" s="530" t="s">
        <v>647</v>
      </c>
    </row>
    <row r="97" spans="1:8" x14ac:dyDescent="0.25">
      <c r="A97" s="2" t="s">
        <v>648</v>
      </c>
      <c r="B97" s="2" t="s">
        <v>606</v>
      </c>
      <c r="C97" s="2" t="s">
        <v>640</v>
      </c>
      <c r="D97" s="2" t="s">
        <v>649</v>
      </c>
      <c r="G97" s="530" t="s">
        <v>650</v>
      </c>
      <c r="H97" s="530" t="s">
        <v>651</v>
      </c>
    </row>
    <row r="98" spans="1:8" x14ac:dyDescent="0.25">
      <c r="A98" s="2" t="s">
        <v>652</v>
      </c>
      <c r="B98" s="2" t="s">
        <v>606</v>
      </c>
      <c r="C98" s="2" t="s">
        <v>640</v>
      </c>
      <c r="D98" s="2" t="s">
        <v>653</v>
      </c>
      <c r="G98" s="530" t="s">
        <v>654</v>
      </c>
      <c r="H98" s="530" t="s">
        <v>655</v>
      </c>
    </row>
    <row r="99" spans="1:8" x14ac:dyDescent="0.25">
      <c r="A99" s="2" t="s">
        <v>656</v>
      </c>
      <c r="B99" s="2" t="s">
        <v>606</v>
      </c>
      <c r="C99" s="2" t="s">
        <v>657</v>
      </c>
      <c r="D99" s="2" t="s">
        <v>658</v>
      </c>
      <c r="G99" s="530" t="s">
        <v>659</v>
      </c>
      <c r="H99" s="530" t="s">
        <v>660</v>
      </c>
    </row>
    <row r="100" spans="1:8" x14ac:dyDescent="0.25">
      <c r="A100" s="2" t="s">
        <v>661</v>
      </c>
      <c r="B100" s="2" t="s">
        <v>606</v>
      </c>
      <c r="C100" s="2" t="s">
        <v>662</v>
      </c>
      <c r="D100" s="2" t="s">
        <v>663</v>
      </c>
      <c r="G100" s="530" t="s">
        <v>664</v>
      </c>
      <c r="H100" s="530" t="s">
        <v>665</v>
      </c>
    </row>
    <row r="101" spans="1:8" x14ac:dyDescent="0.25">
      <c r="A101" s="2" t="s">
        <v>278</v>
      </c>
      <c r="B101" s="2" t="s">
        <v>666</v>
      </c>
      <c r="C101" s="2" t="s">
        <v>667</v>
      </c>
      <c r="D101" s="2" t="s">
        <v>668</v>
      </c>
      <c r="G101" s="530" t="s">
        <v>669</v>
      </c>
      <c r="H101" s="530" t="s">
        <v>670</v>
      </c>
    </row>
    <row r="102" spans="1:8" x14ac:dyDescent="0.25">
      <c r="A102" s="2" t="s">
        <v>282</v>
      </c>
      <c r="B102" s="2" t="s">
        <v>666</v>
      </c>
      <c r="C102" s="2" t="s">
        <v>667</v>
      </c>
      <c r="D102" s="2" t="s">
        <v>671</v>
      </c>
      <c r="G102" s="530" t="s">
        <v>672</v>
      </c>
      <c r="H102" s="530" t="s">
        <v>673</v>
      </c>
    </row>
    <row r="103" spans="1:8" x14ac:dyDescent="0.25">
      <c r="A103" s="2" t="s">
        <v>286</v>
      </c>
      <c r="B103" s="2" t="s">
        <v>666</v>
      </c>
      <c r="C103" s="2" t="s">
        <v>667</v>
      </c>
      <c r="D103" s="2" t="s">
        <v>674</v>
      </c>
      <c r="G103" s="530" t="s">
        <v>675</v>
      </c>
      <c r="H103" s="530" t="s">
        <v>676</v>
      </c>
    </row>
    <row r="104" spans="1:8" x14ac:dyDescent="0.25">
      <c r="A104" s="2" t="s">
        <v>291</v>
      </c>
      <c r="B104" s="2" t="s">
        <v>666</v>
      </c>
      <c r="C104" s="2" t="s">
        <v>667</v>
      </c>
      <c r="D104" s="2" t="s">
        <v>677</v>
      </c>
      <c r="G104" s="530" t="s">
        <v>678</v>
      </c>
      <c r="H104" s="530" t="s">
        <v>679</v>
      </c>
    </row>
    <row r="105" spans="1:8" x14ac:dyDescent="0.25">
      <c r="A105" s="2" t="s">
        <v>295</v>
      </c>
      <c r="B105" s="2" t="s">
        <v>666</v>
      </c>
      <c r="C105" s="2" t="s">
        <v>680</v>
      </c>
      <c r="D105" s="2" t="s">
        <v>681</v>
      </c>
      <c r="G105" s="530" t="s">
        <v>682</v>
      </c>
      <c r="H105" s="530" t="s">
        <v>683</v>
      </c>
    </row>
    <row r="106" spans="1:8" x14ac:dyDescent="0.25">
      <c r="A106" s="2" t="s">
        <v>299</v>
      </c>
      <c r="B106" s="2" t="s">
        <v>666</v>
      </c>
      <c r="C106" s="2" t="s">
        <v>680</v>
      </c>
      <c r="D106" s="2" t="s">
        <v>684</v>
      </c>
      <c r="G106" s="530" t="s">
        <v>685</v>
      </c>
      <c r="H106" s="530" t="s">
        <v>686</v>
      </c>
    </row>
    <row r="107" spans="1:8" x14ac:dyDescent="0.25">
      <c r="A107" s="2" t="s">
        <v>303</v>
      </c>
      <c r="B107" s="2" t="s">
        <v>666</v>
      </c>
      <c r="C107" s="2" t="s">
        <v>680</v>
      </c>
      <c r="D107" s="2" t="s">
        <v>687</v>
      </c>
    </row>
    <row r="108" spans="1:8" x14ac:dyDescent="0.25">
      <c r="A108" s="2" t="s">
        <v>688</v>
      </c>
      <c r="B108" s="2" t="s">
        <v>666</v>
      </c>
      <c r="C108" s="2" t="s">
        <v>680</v>
      </c>
      <c r="D108" s="2" t="s">
        <v>689</v>
      </c>
    </row>
    <row r="109" spans="1:8" x14ac:dyDescent="0.25">
      <c r="A109" s="2" t="s">
        <v>308</v>
      </c>
      <c r="B109" s="2" t="s">
        <v>666</v>
      </c>
      <c r="C109" s="2" t="s">
        <v>680</v>
      </c>
      <c r="D109" s="2" t="s">
        <v>690</v>
      </c>
    </row>
    <row r="110" spans="1:8" x14ac:dyDescent="0.25">
      <c r="A110" s="2" t="s">
        <v>691</v>
      </c>
      <c r="B110" s="2" t="s">
        <v>666</v>
      </c>
      <c r="C110" s="2" t="s">
        <v>680</v>
      </c>
      <c r="D110" s="2" t="s">
        <v>692</v>
      </c>
    </row>
    <row r="111" spans="1:8" x14ac:dyDescent="0.25">
      <c r="A111" s="2" t="s">
        <v>312</v>
      </c>
      <c r="B111" s="2" t="s">
        <v>666</v>
      </c>
      <c r="C111" s="2" t="s">
        <v>680</v>
      </c>
      <c r="D111" s="2" t="s">
        <v>693</v>
      </c>
    </row>
    <row r="112" spans="1:8" x14ac:dyDescent="0.25">
      <c r="A112" s="2" t="s">
        <v>694</v>
      </c>
      <c r="B112" s="2" t="s">
        <v>666</v>
      </c>
      <c r="C112" s="2" t="s">
        <v>695</v>
      </c>
      <c r="D112" s="2" t="s">
        <v>696</v>
      </c>
    </row>
    <row r="113" spans="1:4" x14ac:dyDescent="0.25">
      <c r="A113" s="2" t="s">
        <v>697</v>
      </c>
      <c r="B113" s="2" t="s">
        <v>666</v>
      </c>
      <c r="C113" s="2" t="s">
        <v>695</v>
      </c>
      <c r="D113" s="2" t="s">
        <v>698</v>
      </c>
    </row>
    <row r="114" spans="1:4" x14ac:dyDescent="0.25">
      <c r="A114" s="2" t="s">
        <v>699</v>
      </c>
      <c r="B114" s="2" t="s">
        <v>666</v>
      </c>
      <c r="C114" s="2" t="s">
        <v>695</v>
      </c>
      <c r="D114" s="2" t="s">
        <v>700</v>
      </c>
    </row>
    <row r="115" spans="1:4" x14ac:dyDescent="0.25">
      <c r="A115" s="2" t="s">
        <v>701</v>
      </c>
      <c r="B115" s="2" t="s">
        <v>666</v>
      </c>
      <c r="C115" s="2" t="s">
        <v>695</v>
      </c>
      <c r="D115" s="2" t="s">
        <v>702</v>
      </c>
    </row>
    <row r="116" spans="1:4" x14ac:dyDescent="0.25">
      <c r="A116" s="2" t="s">
        <v>703</v>
      </c>
      <c r="B116" s="2" t="s">
        <v>666</v>
      </c>
      <c r="C116" s="2" t="s">
        <v>695</v>
      </c>
      <c r="D116" s="2" t="s">
        <v>704</v>
      </c>
    </row>
    <row r="117" spans="1:4" x14ac:dyDescent="0.25">
      <c r="A117" s="2" t="s">
        <v>316</v>
      </c>
      <c r="B117" s="2" t="s">
        <v>666</v>
      </c>
      <c r="C117" s="2" t="s">
        <v>705</v>
      </c>
      <c r="D117" s="2" t="s">
        <v>706</v>
      </c>
    </row>
    <row r="118" spans="1:4" x14ac:dyDescent="0.25">
      <c r="A118" s="2" t="s">
        <v>319</v>
      </c>
      <c r="B118" s="2" t="s">
        <v>666</v>
      </c>
      <c r="C118" s="2" t="s">
        <v>705</v>
      </c>
      <c r="D118" s="2" t="s">
        <v>707</v>
      </c>
    </row>
    <row r="119" spans="1:4" x14ac:dyDescent="0.25">
      <c r="A119" s="2" t="s">
        <v>324</v>
      </c>
      <c r="B119" s="2" t="s">
        <v>666</v>
      </c>
      <c r="C119" s="2" t="s">
        <v>705</v>
      </c>
      <c r="D119" s="2" t="s">
        <v>708</v>
      </c>
    </row>
    <row r="120" spans="1:4" x14ac:dyDescent="0.25">
      <c r="A120" s="2" t="s">
        <v>329</v>
      </c>
      <c r="B120" s="2" t="s">
        <v>666</v>
      </c>
      <c r="C120" s="2" t="s">
        <v>705</v>
      </c>
      <c r="D120" s="2" t="s">
        <v>709</v>
      </c>
    </row>
    <row r="121" spans="1:4" x14ac:dyDescent="0.25">
      <c r="A121" s="2" t="s">
        <v>710</v>
      </c>
      <c r="B121" s="2" t="s">
        <v>711</v>
      </c>
      <c r="C121" s="2" t="s">
        <v>712</v>
      </c>
      <c r="D121" s="2" t="s">
        <v>713</v>
      </c>
    </row>
    <row r="122" spans="1:4" x14ac:dyDescent="0.25">
      <c r="A122" s="2" t="s">
        <v>714</v>
      </c>
      <c r="B122" s="2" t="s">
        <v>715</v>
      </c>
      <c r="C122" s="2" t="s">
        <v>716</v>
      </c>
      <c r="D122" s="2" t="s">
        <v>717</v>
      </c>
    </row>
    <row r="123" spans="1:4" x14ac:dyDescent="0.25">
      <c r="A123" s="2" t="s">
        <v>718</v>
      </c>
      <c r="B123" s="2" t="s">
        <v>715</v>
      </c>
      <c r="C123" s="2" t="s">
        <v>716</v>
      </c>
      <c r="D123" s="2" t="s">
        <v>719</v>
      </c>
    </row>
    <row r="124" spans="1:4" x14ac:dyDescent="0.25">
      <c r="A124" s="2" t="s">
        <v>720</v>
      </c>
      <c r="B124" s="2" t="s">
        <v>715</v>
      </c>
      <c r="C124" s="2" t="s">
        <v>721</v>
      </c>
      <c r="D124" s="2" t="s">
        <v>722</v>
      </c>
    </row>
    <row r="125" spans="1:4" x14ac:dyDescent="0.25">
      <c r="A125" s="2" t="s">
        <v>723</v>
      </c>
      <c r="B125" s="2" t="s">
        <v>715</v>
      </c>
      <c r="C125" s="2" t="s">
        <v>721</v>
      </c>
      <c r="D125" s="2" t="s">
        <v>724</v>
      </c>
    </row>
    <row r="126" spans="1:4" x14ac:dyDescent="0.25">
      <c r="A126" s="2" t="s">
        <v>725</v>
      </c>
      <c r="B126" s="2" t="s">
        <v>715</v>
      </c>
      <c r="C126" s="2" t="s">
        <v>721</v>
      </c>
      <c r="D126" s="2" t="s">
        <v>726</v>
      </c>
    </row>
    <row r="127" spans="1:4" x14ac:dyDescent="0.25">
      <c r="A127" s="2" t="s">
        <v>727</v>
      </c>
      <c r="B127" s="2" t="s">
        <v>715</v>
      </c>
      <c r="C127" s="2" t="s">
        <v>721</v>
      </c>
      <c r="D127" s="2" t="s">
        <v>728</v>
      </c>
    </row>
    <row r="128" spans="1:4" x14ac:dyDescent="0.25">
      <c r="A128" s="2" t="s">
        <v>729</v>
      </c>
      <c r="B128" s="2" t="s">
        <v>715</v>
      </c>
      <c r="C128" s="2" t="s">
        <v>721</v>
      </c>
      <c r="D128" s="2" t="s">
        <v>730</v>
      </c>
    </row>
    <row r="129" spans="1:4" x14ac:dyDescent="0.25">
      <c r="A129" s="2" t="s">
        <v>731</v>
      </c>
      <c r="B129" s="2" t="s">
        <v>715</v>
      </c>
      <c r="C129" s="2" t="s">
        <v>721</v>
      </c>
      <c r="D129" s="2" t="s">
        <v>732</v>
      </c>
    </row>
    <row r="130" spans="1:4" x14ac:dyDescent="0.25">
      <c r="A130" s="2" t="s">
        <v>733</v>
      </c>
      <c r="B130" s="2" t="s">
        <v>715</v>
      </c>
      <c r="C130" s="2" t="s">
        <v>721</v>
      </c>
      <c r="D130" s="2" t="s">
        <v>734</v>
      </c>
    </row>
    <row r="131" spans="1:4" x14ac:dyDescent="0.25">
      <c r="A131" s="2" t="s">
        <v>735</v>
      </c>
      <c r="B131" s="2" t="s">
        <v>715</v>
      </c>
      <c r="C131" s="2" t="s">
        <v>736</v>
      </c>
      <c r="D131" s="2" t="s">
        <v>737</v>
      </c>
    </row>
    <row r="132" spans="1:4" x14ac:dyDescent="0.25">
      <c r="A132" s="2" t="s">
        <v>738</v>
      </c>
      <c r="B132" s="2" t="s">
        <v>715</v>
      </c>
      <c r="C132" s="2" t="s">
        <v>736</v>
      </c>
      <c r="D132" s="2" t="s">
        <v>739</v>
      </c>
    </row>
    <row r="133" spans="1:4" x14ac:dyDescent="0.25">
      <c r="A133" s="2" t="s">
        <v>740</v>
      </c>
      <c r="B133" s="2" t="s">
        <v>715</v>
      </c>
      <c r="C133" s="2" t="s">
        <v>741</v>
      </c>
      <c r="D133" s="2" t="s">
        <v>742</v>
      </c>
    </row>
    <row r="134" spans="1:4" x14ac:dyDescent="0.25">
      <c r="A134" s="2" t="s">
        <v>743</v>
      </c>
      <c r="B134" s="2" t="s">
        <v>715</v>
      </c>
      <c r="C134" s="2" t="s">
        <v>741</v>
      </c>
      <c r="D134" s="2" t="s">
        <v>744</v>
      </c>
    </row>
    <row r="135" spans="1:4" x14ac:dyDescent="0.25">
      <c r="A135" s="2" t="s">
        <v>745</v>
      </c>
      <c r="B135" s="2" t="s">
        <v>715</v>
      </c>
      <c r="C135" s="2" t="s">
        <v>741</v>
      </c>
      <c r="D135" s="2" t="s">
        <v>746</v>
      </c>
    </row>
    <row r="136" spans="1:4" x14ac:dyDescent="0.25">
      <c r="A136" s="2" t="s">
        <v>747</v>
      </c>
      <c r="B136" s="2" t="s">
        <v>715</v>
      </c>
      <c r="C136" s="2" t="s">
        <v>741</v>
      </c>
      <c r="D136" s="2" t="s">
        <v>748</v>
      </c>
    </row>
    <row r="137" spans="1:4" x14ac:dyDescent="0.25">
      <c r="A137" s="2" t="s">
        <v>749</v>
      </c>
      <c r="B137" s="2" t="s">
        <v>715</v>
      </c>
      <c r="C137" s="2" t="s">
        <v>741</v>
      </c>
      <c r="D137" s="2" t="s">
        <v>750</v>
      </c>
    </row>
    <row r="138" spans="1:4" x14ac:dyDescent="0.25">
      <c r="A138" s="2" t="s">
        <v>751</v>
      </c>
      <c r="B138" s="2" t="s">
        <v>715</v>
      </c>
      <c r="C138" s="2" t="s">
        <v>741</v>
      </c>
      <c r="D138" s="2" t="s">
        <v>752</v>
      </c>
    </row>
    <row r="139" spans="1:4" x14ac:dyDescent="0.25">
      <c r="A139" s="2" t="s">
        <v>334</v>
      </c>
      <c r="B139" s="2" t="s">
        <v>753</v>
      </c>
      <c r="C139" s="2" t="s">
        <v>754</v>
      </c>
      <c r="D139" s="2" t="s">
        <v>755</v>
      </c>
    </row>
    <row r="140" spans="1:4" x14ac:dyDescent="0.25">
      <c r="A140" s="2" t="s">
        <v>339</v>
      </c>
      <c r="B140" s="2" t="s">
        <v>753</v>
      </c>
      <c r="C140" s="2" t="s">
        <v>754</v>
      </c>
      <c r="D140" s="2" t="s">
        <v>756</v>
      </c>
    </row>
    <row r="141" spans="1:4" x14ac:dyDescent="0.25">
      <c r="A141" s="2" t="s">
        <v>757</v>
      </c>
      <c r="B141" s="2" t="s">
        <v>753</v>
      </c>
      <c r="C141" s="2" t="s">
        <v>754</v>
      </c>
      <c r="D141" s="2" t="s">
        <v>758</v>
      </c>
    </row>
    <row r="142" spans="1:4" x14ac:dyDescent="0.25">
      <c r="A142" s="2" t="s">
        <v>759</v>
      </c>
      <c r="B142" s="2" t="s">
        <v>753</v>
      </c>
      <c r="C142" s="2" t="s">
        <v>754</v>
      </c>
      <c r="D142" s="2" t="s">
        <v>760</v>
      </c>
    </row>
    <row r="143" spans="1:4" x14ac:dyDescent="0.25">
      <c r="A143" s="2" t="s">
        <v>761</v>
      </c>
      <c r="B143" s="2" t="s">
        <v>753</v>
      </c>
      <c r="C143" s="2" t="s">
        <v>762</v>
      </c>
      <c r="D143" s="2" t="s">
        <v>763</v>
      </c>
    </row>
    <row r="144" spans="1:4" x14ac:dyDescent="0.25">
      <c r="A144" s="2" t="s">
        <v>764</v>
      </c>
      <c r="B144" s="2" t="s">
        <v>753</v>
      </c>
      <c r="C144" s="2" t="s">
        <v>762</v>
      </c>
      <c r="D144" s="2" t="s">
        <v>765</v>
      </c>
    </row>
    <row r="145" spans="1:4" x14ac:dyDescent="0.25">
      <c r="A145" s="2" t="s">
        <v>344</v>
      </c>
      <c r="B145" s="2" t="s">
        <v>753</v>
      </c>
      <c r="C145" s="2" t="s">
        <v>762</v>
      </c>
      <c r="D145" s="2" t="s">
        <v>766</v>
      </c>
    </row>
    <row r="146" spans="1:4" x14ac:dyDescent="0.25">
      <c r="A146" s="2" t="s">
        <v>348</v>
      </c>
      <c r="B146" s="2" t="s">
        <v>753</v>
      </c>
      <c r="C146" s="2" t="s">
        <v>762</v>
      </c>
      <c r="D146" s="2" t="s">
        <v>767</v>
      </c>
    </row>
    <row r="147" spans="1:4" x14ac:dyDescent="0.25">
      <c r="A147" s="2" t="s">
        <v>768</v>
      </c>
      <c r="B147" s="2" t="s">
        <v>753</v>
      </c>
      <c r="C147" s="2" t="s">
        <v>769</v>
      </c>
      <c r="D147" s="2" t="s">
        <v>770</v>
      </c>
    </row>
    <row r="148" spans="1:4" x14ac:dyDescent="0.25">
      <c r="A148" s="2" t="s">
        <v>771</v>
      </c>
      <c r="B148" s="2" t="s">
        <v>753</v>
      </c>
      <c r="C148" s="2" t="s">
        <v>769</v>
      </c>
      <c r="D148" s="2" t="s">
        <v>772</v>
      </c>
    </row>
    <row r="149" spans="1:4" x14ac:dyDescent="0.25">
      <c r="A149" s="2" t="s">
        <v>773</v>
      </c>
      <c r="B149" s="2" t="s">
        <v>753</v>
      </c>
      <c r="C149" s="2" t="s">
        <v>769</v>
      </c>
      <c r="D149" s="2" t="s">
        <v>774</v>
      </c>
    </row>
    <row r="150" spans="1:4" x14ac:dyDescent="0.25">
      <c r="A150" s="2" t="s">
        <v>775</v>
      </c>
      <c r="B150" s="2" t="s">
        <v>753</v>
      </c>
      <c r="C150" s="2" t="s">
        <v>769</v>
      </c>
      <c r="D150" s="2" t="s">
        <v>776</v>
      </c>
    </row>
    <row r="151" spans="1:4" x14ac:dyDescent="0.25">
      <c r="A151" s="2" t="s">
        <v>777</v>
      </c>
      <c r="B151" s="2" t="s">
        <v>753</v>
      </c>
      <c r="C151" s="2" t="s">
        <v>769</v>
      </c>
      <c r="D151" s="2" t="s">
        <v>778</v>
      </c>
    </row>
    <row r="152" spans="1:4" x14ac:dyDescent="0.25">
      <c r="A152" s="2" t="s">
        <v>779</v>
      </c>
      <c r="B152" s="2" t="s">
        <v>753</v>
      </c>
      <c r="C152" s="2" t="s">
        <v>769</v>
      </c>
      <c r="D152" s="2" t="s">
        <v>780</v>
      </c>
    </row>
    <row r="153" spans="1:4" x14ac:dyDescent="0.25">
      <c r="A153" s="2" t="s">
        <v>781</v>
      </c>
      <c r="B153" s="2" t="s">
        <v>753</v>
      </c>
      <c r="C153" s="2" t="s">
        <v>782</v>
      </c>
      <c r="D153" s="2" t="s">
        <v>783</v>
      </c>
    </row>
    <row r="154" spans="1:4" x14ac:dyDescent="0.25">
      <c r="A154" s="2" t="s">
        <v>784</v>
      </c>
      <c r="B154" s="2" t="s">
        <v>753</v>
      </c>
      <c r="C154" s="2" t="s">
        <v>782</v>
      </c>
      <c r="D154" s="2" t="s">
        <v>785</v>
      </c>
    </row>
    <row r="155" spans="1:4" x14ac:dyDescent="0.25">
      <c r="A155" s="2" t="s">
        <v>786</v>
      </c>
      <c r="B155" s="2" t="s">
        <v>753</v>
      </c>
      <c r="C155" s="2" t="s">
        <v>782</v>
      </c>
      <c r="D155" s="2" t="s">
        <v>787</v>
      </c>
    </row>
    <row r="156" spans="1:4" x14ac:dyDescent="0.25">
      <c r="A156" s="2" t="s">
        <v>788</v>
      </c>
      <c r="B156" s="2" t="s">
        <v>753</v>
      </c>
      <c r="C156" s="2" t="s">
        <v>782</v>
      </c>
      <c r="D156" s="2" t="s">
        <v>789</v>
      </c>
    </row>
    <row r="157" spans="1:4" x14ac:dyDescent="0.25">
      <c r="A157" s="2" t="s">
        <v>790</v>
      </c>
      <c r="B157" s="2" t="s">
        <v>753</v>
      </c>
      <c r="C157" s="2" t="s">
        <v>782</v>
      </c>
      <c r="D157" s="2" t="s">
        <v>791</v>
      </c>
    </row>
    <row r="158" spans="1:4" x14ac:dyDescent="0.25">
      <c r="A158" s="2" t="s">
        <v>792</v>
      </c>
      <c r="B158" s="2" t="s">
        <v>753</v>
      </c>
      <c r="C158" s="2" t="s">
        <v>782</v>
      </c>
      <c r="D158" s="2" t="s">
        <v>793</v>
      </c>
    </row>
    <row r="159" spans="1:4" x14ac:dyDescent="0.25">
      <c r="A159" s="2" t="s">
        <v>794</v>
      </c>
      <c r="B159" s="2" t="s">
        <v>753</v>
      </c>
      <c r="C159" s="2" t="s">
        <v>782</v>
      </c>
      <c r="D159" s="2" t="s">
        <v>795</v>
      </c>
    </row>
    <row r="160" spans="1:4" x14ac:dyDescent="0.25">
      <c r="A160" s="2" t="s">
        <v>796</v>
      </c>
      <c r="B160" s="2" t="s">
        <v>753</v>
      </c>
      <c r="C160" s="2" t="s">
        <v>797</v>
      </c>
      <c r="D160" s="2" t="s">
        <v>798</v>
      </c>
    </row>
    <row r="161" spans="1:4" x14ac:dyDescent="0.25">
      <c r="A161" s="2" t="s">
        <v>799</v>
      </c>
      <c r="B161" s="2" t="s">
        <v>753</v>
      </c>
      <c r="C161" s="2" t="s">
        <v>797</v>
      </c>
      <c r="D161" s="2" t="s">
        <v>800</v>
      </c>
    </row>
    <row r="162" spans="1:4" x14ac:dyDescent="0.25">
      <c r="A162" s="2" t="s">
        <v>801</v>
      </c>
      <c r="B162" s="2" t="s">
        <v>753</v>
      </c>
      <c r="C162" s="2" t="s">
        <v>797</v>
      </c>
      <c r="D162" s="2" t="s">
        <v>802</v>
      </c>
    </row>
    <row r="163" spans="1:4" x14ac:dyDescent="0.25">
      <c r="A163" s="2" t="s">
        <v>803</v>
      </c>
      <c r="B163" s="2" t="s">
        <v>753</v>
      </c>
      <c r="C163" s="2" t="s">
        <v>804</v>
      </c>
      <c r="D163" s="2" t="s">
        <v>805</v>
      </c>
    </row>
    <row r="164" spans="1:4" x14ac:dyDescent="0.25">
      <c r="A164" s="2" t="s">
        <v>806</v>
      </c>
      <c r="B164" s="2" t="s">
        <v>753</v>
      </c>
      <c r="C164" s="2" t="s">
        <v>804</v>
      </c>
      <c r="D164" s="2" t="s">
        <v>807</v>
      </c>
    </row>
    <row r="165" spans="1:4" x14ac:dyDescent="0.25">
      <c r="A165" s="2" t="s">
        <v>808</v>
      </c>
      <c r="B165" s="2" t="s">
        <v>753</v>
      </c>
      <c r="C165" s="2" t="s">
        <v>804</v>
      </c>
      <c r="D165" s="2" t="s">
        <v>809</v>
      </c>
    </row>
    <row r="166" spans="1:4" x14ac:dyDescent="0.25">
      <c r="A166" s="2" t="s">
        <v>810</v>
      </c>
      <c r="B166" s="2" t="s">
        <v>753</v>
      </c>
      <c r="C166" s="2" t="s">
        <v>804</v>
      </c>
      <c r="D166" s="2" t="s">
        <v>811</v>
      </c>
    </row>
    <row r="167" spans="1:4" x14ac:dyDescent="0.25">
      <c r="A167" s="2" t="s">
        <v>812</v>
      </c>
      <c r="B167" s="2" t="s">
        <v>753</v>
      </c>
      <c r="C167" s="2" t="s">
        <v>804</v>
      </c>
      <c r="D167" s="2" t="s">
        <v>813</v>
      </c>
    </row>
    <row r="168" spans="1:4" x14ac:dyDescent="0.25">
      <c r="A168" s="2" t="s">
        <v>814</v>
      </c>
      <c r="B168" s="2" t="s">
        <v>753</v>
      </c>
      <c r="C168" s="2" t="s">
        <v>804</v>
      </c>
      <c r="D168" s="2" t="s">
        <v>815</v>
      </c>
    </row>
    <row r="169" spans="1:4" x14ac:dyDescent="0.25">
      <c r="A169" s="2" t="s">
        <v>352</v>
      </c>
      <c r="B169" s="2" t="s">
        <v>816</v>
      </c>
      <c r="C169" s="2" t="s">
        <v>817</v>
      </c>
      <c r="D169" s="2" t="s">
        <v>818</v>
      </c>
    </row>
    <row r="170" spans="1:4" x14ac:dyDescent="0.25">
      <c r="A170" s="2" t="s">
        <v>356</v>
      </c>
      <c r="B170" s="2" t="s">
        <v>816</v>
      </c>
      <c r="C170" s="2" t="s">
        <v>817</v>
      </c>
      <c r="D170" s="2" t="s">
        <v>819</v>
      </c>
    </row>
    <row r="171" spans="1:4" x14ac:dyDescent="0.25">
      <c r="A171" s="2" t="s">
        <v>820</v>
      </c>
      <c r="B171" s="2" t="s">
        <v>816</v>
      </c>
      <c r="C171" s="2" t="s">
        <v>817</v>
      </c>
      <c r="D171" s="2" t="s">
        <v>821</v>
      </c>
    </row>
    <row r="172" spans="1:4" x14ac:dyDescent="0.25">
      <c r="A172" s="2" t="s">
        <v>360</v>
      </c>
      <c r="B172" s="2" t="s">
        <v>816</v>
      </c>
      <c r="C172" s="2" t="s">
        <v>817</v>
      </c>
      <c r="D172" s="2" t="s">
        <v>822</v>
      </c>
    </row>
    <row r="173" spans="1:4" x14ac:dyDescent="0.25">
      <c r="A173" s="2" t="s">
        <v>365</v>
      </c>
      <c r="B173" s="2" t="s">
        <v>816</v>
      </c>
      <c r="C173" s="2" t="s">
        <v>817</v>
      </c>
      <c r="D173" s="2" t="s">
        <v>823</v>
      </c>
    </row>
    <row r="174" spans="1:4" x14ac:dyDescent="0.25">
      <c r="A174" s="2" t="s">
        <v>369</v>
      </c>
      <c r="B174" s="2" t="s">
        <v>816</v>
      </c>
      <c r="C174" s="2" t="s">
        <v>824</v>
      </c>
      <c r="D174" s="2" t="s">
        <v>825</v>
      </c>
    </row>
    <row r="175" spans="1:4" x14ac:dyDescent="0.25">
      <c r="A175" s="2" t="s">
        <v>826</v>
      </c>
      <c r="B175" s="2" t="s">
        <v>816</v>
      </c>
      <c r="C175" s="2" t="s">
        <v>827</v>
      </c>
      <c r="D175" s="2" t="s">
        <v>828</v>
      </c>
    </row>
    <row r="176" spans="1:4" x14ac:dyDescent="0.25">
      <c r="A176" s="2" t="s">
        <v>373</v>
      </c>
      <c r="B176" s="2" t="s">
        <v>816</v>
      </c>
      <c r="C176" s="2" t="s">
        <v>827</v>
      </c>
      <c r="D176" s="2" t="s">
        <v>829</v>
      </c>
    </row>
    <row r="177" spans="1:4" x14ac:dyDescent="0.25">
      <c r="A177" s="2" t="s">
        <v>830</v>
      </c>
      <c r="B177" s="2" t="s">
        <v>816</v>
      </c>
      <c r="C177" s="2" t="s">
        <v>831</v>
      </c>
      <c r="D177" s="2" t="s">
        <v>832</v>
      </c>
    </row>
    <row r="178" spans="1:4" x14ac:dyDescent="0.25">
      <c r="A178" s="2" t="s">
        <v>377</v>
      </c>
      <c r="B178" s="2" t="s">
        <v>816</v>
      </c>
      <c r="C178" s="2" t="s">
        <v>833</v>
      </c>
      <c r="D178" s="2" t="s">
        <v>834</v>
      </c>
    </row>
    <row r="179" spans="1:4" x14ac:dyDescent="0.25">
      <c r="A179" s="2" t="s">
        <v>381</v>
      </c>
      <c r="B179" s="2" t="s">
        <v>816</v>
      </c>
      <c r="C179" s="2" t="s">
        <v>833</v>
      </c>
      <c r="D179" s="2" t="s">
        <v>835</v>
      </c>
    </row>
    <row r="180" spans="1:4" x14ac:dyDescent="0.25">
      <c r="A180" s="2" t="s">
        <v>836</v>
      </c>
      <c r="B180" s="2" t="s">
        <v>816</v>
      </c>
      <c r="C180" s="2" t="s">
        <v>837</v>
      </c>
      <c r="D180" s="2" t="s">
        <v>838</v>
      </c>
    </row>
    <row r="181" spans="1:4" x14ac:dyDescent="0.25">
      <c r="A181" s="2" t="s">
        <v>386</v>
      </c>
      <c r="B181" s="2" t="s">
        <v>816</v>
      </c>
      <c r="C181" s="2" t="s">
        <v>839</v>
      </c>
      <c r="D181" s="2" t="s">
        <v>840</v>
      </c>
    </row>
    <row r="182" spans="1:4" x14ac:dyDescent="0.25">
      <c r="A182" s="2" t="s">
        <v>841</v>
      </c>
      <c r="B182" s="2" t="s">
        <v>816</v>
      </c>
      <c r="C182" s="2" t="s">
        <v>839</v>
      </c>
      <c r="D182" s="2" t="s">
        <v>842</v>
      </c>
    </row>
    <row r="183" spans="1:4" x14ac:dyDescent="0.25">
      <c r="A183" s="2" t="s">
        <v>843</v>
      </c>
      <c r="B183" s="2" t="s">
        <v>816</v>
      </c>
      <c r="C183" s="2" t="s">
        <v>844</v>
      </c>
      <c r="D183" s="2" t="s">
        <v>845</v>
      </c>
    </row>
    <row r="184" spans="1:4" x14ac:dyDescent="0.25">
      <c r="A184" s="2" t="s">
        <v>390</v>
      </c>
      <c r="B184" s="2" t="s">
        <v>816</v>
      </c>
      <c r="C184" s="2" t="s">
        <v>846</v>
      </c>
      <c r="D184" s="2" t="s">
        <v>847</v>
      </c>
    </row>
    <row r="185" spans="1:4" x14ac:dyDescent="0.25">
      <c r="A185" s="2" t="s">
        <v>394</v>
      </c>
      <c r="B185" s="2" t="s">
        <v>816</v>
      </c>
      <c r="C185" s="2" t="s">
        <v>846</v>
      </c>
      <c r="D185" s="2" t="s">
        <v>848</v>
      </c>
    </row>
    <row r="186" spans="1:4" x14ac:dyDescent="0.25">
      <c r="A186" s="2" t="s">
        <v>849</v>
      </c>
      <c r="B186" s="2" t="s">
        <v>816</v>
      </c>
      <c r="C186" s="2" t="s">
        <v>846</v>
      </c>
      <c r="D186" s="2" t="s">
        <v>850</v>
      </c>
    </row>
    <row r="187" spans="1:4" x14ac:dyDescent="0.25">
      <c r="A187" s="2" t="s">
        <v>851</v>
      </c>
      <c r="B187" s="2" t="s">
        <v>852</v>
      </c>
      <c r="C187" s="2" t="s">
        <v>853</v>
      </c>
      <c r="D187" s="2" t="s">
        <v>854</v>
      </c>
    </row>
    <row r="188" spans="1:4" x14ac:dyDescent="0.25">
      <c r="A188" s="2" t="s">
        <v>855</v>
      </c>
      <c r="B188" s="2" t="s">
        <v>852</v>
      </c>
      <c r="C188" s="2" t="s">
        <v>853</v>
      </c>
      <c r="D188" s="2" t="s">
        <v>856</v>
      </c>
    </row>
    <row r="189" spans="1:4" x14ac:dyDescent="0.25">
      <c r="A189" s="2" t="s">
        <v>857</v>
      </c>
      <c r="B189" s="2" t="s">
        <v>852</v>
      </c>
      <c r="C189" s="2" t="s">
        <v>853</v>
      </c>
      <c r="D189" s="2" t="s">
        <v>858</v>
      </c>
    </row>
    <row r="190" spans="1:4" x14ac:dyDescent="0.25">
      <c r="A190" s="2" t="s">
        <v>859</v>
      </c>
      <c r="B190" s="2" t="s">
        <v>852</v>
      </c>
      <c r="C190" s="2" t="s">
        <v>853</v>
      </c>
      <c r="D190" s="2" t="s">
        <v>860</v>
      </c>
    </row>
    <row r="191" spans="1:4" x14ac:dyDescent="0.25">
      <c r="A191" s="2" t="s">
        <v>861</v>
      </c>
      <c r="B191" s="2" t="s">
        <v>852</v>
      </c>
      <c r="C191" s="2" t="s">
        <v>862</v>
      </c>
      <c r="D191" s="2" t="s">
        <v>863</v>
      </c>
    </row>
    <row r="192" spans="1:4" x14ac:dyDescent="0.25">
      <c r="A192" s="2" t="s">
        <v>864</v>
      </c>
      <c r="B192" s="2" t="s">
        <v>852</v>
      </c>
      <c r="C192" s="2" t="s">
        <v>862</v>
      </c>
      <c r="D192" s="2" t="s">
        <v>865</v>
      </c>
    </row>
    <row r="193" spans="1:4" x14ac:dyDescent="0.25">
      <c r="A193" s="2" t="s">
        <v>866</v>
      </c>
      <c r="B193" s="2" t="s">
        <v>852</v>
      </c>
      <c r="C193" s="2" t="s">
        <v>862</v>
      </c>
      <c r="D193" s="2" t="s">
        <v>867</v>
      </c>
    </row>
    <row r="194" spans="1:4" x14ac:dyDescent="0.25">
      <c r="A194" s="2" t="s">
        <v>868</v>
      </c>
      <c r="B194" s="2" t="s">
        <v>852</v>
      </c>
      <c r="C194" s="2" t="s">
        <v>862</v>
      </c>
      <c r="D194" s="2" t="s">
        <v>869</v>
      </c>
    </row>
    <row r="195" spans="1:4" x14ac:dyDescent="0.25">
      <c r="A195" s="2" t="s">
        <v>870</v>
      </c>
      <c r="B195" s="2" t="s">
        <v>852</v>
      </c>
      <c r="C195" s="2" t="s">
        <v>862</v>
      </c>
      <c r="D195" s="2" t="s">
        <v>871</v>
      </c>
    </row>
    <row r="196" spans="1:4" x14ac:dyDescent="0.25">
      <c r="A196" s="2" t="s">
        <v>872</v>
      </c>
      <c r="B196" s="2" t="s">
        <v>852</v>
      </c>
      <c r="C196" s="2" t="s">
        <v>862</v>
      </c>
      <c r="D196" s="2" t="s">
        <v>873</v>
      </c>
    </row>
    <row r="197" spans="1:4" x14ac:dyDescent="0.25">
      <c r="A197" s="2" t="s">
        <v>874</v>
      </c>
      <c r="B197" s="2" t="s">
        <v>852</v>
      </c>
      <c r="C197" s="2" t="s">
        <v>862</v>
      </c>
      <c r="D197" s="2" t="s">
        <v>875</v>
      </c>
    </row>
    <row r="198" spans="1:4" x14ac:dyDescent="0.25">
      <c r="A198" s="2" t="s">
        <v>876</v>
      </c>
      <c r="B198" s="2" t="s">
        <v>852</v>
      </c>
      <c r="C198" s="2" t="s">
        <v>877</v>
      </c>
      <c r="D198" s="2" t="s">
        <v>878</v>
      </c>
    </row>
    <row r="199" spans="1:4" x14ac:dyDescent="0.25">
      <c r="A199" s="2" t="s">
        <v>879</v>
      </c>
      <c r="B199" s="2" t="s">
        <v>852</v>
      </c>
      <c r="C199" s="2" t="s">
        <v>877</v>
      </c>
      <c r="D199" s="2" t="s">
        <v>880</v>
      </c>
    </row>
    <row r="200" spans="1:4" x14ac:dyDescent="0.25">
      <c r="A200" s="2" t="s">
        <v>881</v>
      </c>
      <c r="B200" s="2" t="s">
        <v>852</v>
      </c>
      <c r="C200" s="2" t="s">
        <v>877</v>
      </c>
      <c r="D200" s="2" t="s">
        <v>882</v>
      </c>
    </row>
    <row r="201" spans="1:4" x14ac:dyDescent="0.25">
      <c r="A201" s="2" t="s">
        <v>883</v>
      </c>
      <c r="B201" s="2" t="s">
        <v>852</v>
      </c>
      <c r="C201" s="2" t="s">
        <v>877</v>
      </c>
      <c r="D201" s="2" t="s">
        <v>884</v>
      </c>
    </row>
    <row r="202" spans="1:4" x14ac:dyDescent="0.25">
      <c r="A202" s="2" t="s">
        <v>885</v>
      </c>
      <c r="B202" s="2" t="s">
        <v>852</v>
      </c>
      <c r="C202" s="2" t="s">
        <v>886</v>
      </c>
      <c r="D202" s="2" t="s">
        <v>887</v>
      </c>
    </row>
    <row r="203" spans="1:4" x14ac:dyDescent="0.25">
      <c r="A203" s="2" t="s">
        <v>888</v>
      </c>
      <c r="B203" s="2" t="s">
        <v>852</v>
      </c>
      <c r="C203" s="2" t="s">
        <v>886</v>
      </c>
      <c r="D203" s="2" t="s">
        <v>889</v>
      </c>
    </row>
    <row r="204" spans="1:4" x14ac:dyDescent="0.25">
      <c r="A204" s="2" t="s">
        <v>890</v>
      </c>
      <c r="B204" s="2" t="s">
        <v>852</v>
      </c>
      <c r="C204" s="2" t="s">
        <v>886</v>
      </c>
      <c r="D204" s="2" t="s">
        <v>891</v>
      </c>
    </row>
    <row r="205" spans="1:4" x14ac:dyDescent="0.25">
      <c r="A205" s="2" t="s">
        <v>892</v>
      </c>
      <c r="B205" s="2" t="s">
        <v>852</v>
      </c>
      <c r="C205" s="2" t="s">
        <v>886</v>
      </c>
      <c r="D205" s="2" t="s">
        <v>893</v>
      </c>
    </row>
    <row r="206" spans="1:4" x14ac:dyDescent="0.25">
      <c r="A206" s="2" t="s">
        <v>894</v>
      </c>
      <c r="B206" s="2" t="s">
        <v>852</v>
      </c>
      <c r="C206" s="2" t="s">
        <v>886</v>
      </c>
      <c r="D206" s="2" t="s">
        <v>895</v>
      </c>
    </row>
    <row r="207" spans="1:4" x14ac:dyDescent="0.25">
      <c r="A207" s="2" t="s">
        <v>896</v>
      </c>
      <c r="B207" s="2" t="s">
        <v>852</v>
      </c>
      <c r="C207" s="2" t="s">
        <v>886</v>
      </c>
      <c r="D207" s="2" t="s">
        <v>897</v>
      </c>
    </row>
    <row r="208" spans="1:4" x14ac:dyDescent="0.25">
      <c r="A208" s="2" t="s">
        <v>898</v>
      </c>
      <c r="B208" s="2" t="s">
        <v>852</v>
      </c>
      <c r="C208" s="2" t="s">
        <v>886</v>
      </c>
      <c r="D208" s="2" t="s">
        <v>899</v>
      </c>
    </row>
    <row r="209" spans="1:4" x14ac:dyDescent="0.25">
      <c r="A209" s="2" t="s">
        <v>900</v>
      </c>
      <c r="B209" s="2" t="s">
        <v>852</v>
      </c>
      <c r="C209" s="2" t="s">
        <v>901</v>
      </c>
      <c r="D209" s="2" t="s">
        <v>902</v>
      </c>
    </row>
    <row r="210" spans="1:4" x14ac:dyDescent="0.25">
      <c r="A210" s="2" t="s">
        <v>903</v>
      </c>
      <c r="B210" s="2" t="s">
        <v>852</v>
      </c>
      <c r="C210" s="2" t="s">
        <v>901</v>
      </c>
      <c r="D210" s="2" t="s">
        <v>904</v>
      </c>
    </row>
    <row r="211" spans="1:4" x14ac:dyDescent="0.25">
      <c r="A211" s="2" t="s">
        <v>905</v>
      </c>
      <c r="B211" s="2" t="s">
        <v>852</v>
      </c>
      <c r="C211" s="2" t="s">
        <v>901</v>
      </c>
      <c r="D211" s="2" t="s">
        <v>906</v>
      </c>
    </row>
    <row r="212" spans="1:4" x14ac:dyDescent="0.25">
      <c r="A212" s="2" t="s">
        <v>907</v>
      </c>
      <c r="B212" s="2" t="s">
        <v>852</v>
      </c>
      <c r="C212" s="2" t="s">
        <v>901</v>
      </c>
      <c r="D212" s="2" t="s">
        <v>908</v>
      </c>
    </row>
    <row r="213" spans="1:4" x14ac:dyDescent="0.25">
      <c r="A213" s="2" t="s">
        <v>909</v>
      </c>
      <c r="B213" s="2" t="s">
        <v>852</v>
      </c>
      <c r="C213" s="2" t="s">
        <v>901</v>
      </c>
      <c r="D213" s="2" t="s">
        <v>910</v>
      </c>
    </row>
    <row r="214" spans="1:4" x14ac:dyDescent="0.25">
      <c r="A214" s="2" t="s">
        <v>911</v>
      </c>
      <c r="B214" s="2" t="s">
        <v>852</v>
      </c>
      <c r="C214" s="2" t="s">
        <v>901</v>
      </c>
      <c r="D214" s="2" t="s">
        <v>912</v>
      </c>
    </row>
    <row r="215" spans="1:4" x14ac:dyDescent="0.25">
      <c r="A215" s="2" t="s">
        <v>913</v>
      </c>
      <c r="B215" s="2" t="s">
        <v>914</v>
      </c>
      <c r="C215" s="2" t="s">
        <v>915</v>
      </c>
      <c r="D215" s="2" t="s">
        <v>916</v>
      </c>
    </row>
    <row r="216" spans="1:4" x14ac:dyDescent="0.25">
      <c r="A216" s="2" t="s">
        <v>917</v>
      </c>
      <c r="B216" s="2" t="s">
        <v>914</v>
      </c>
      <c r="C216" s="2" t="s">
        <v>918</v>
      </c>
      <c r="D216" s="2" t="s">
        <v>919</v>
      </c>
    </row>
    <row r="217" spans="1:4" x14ac:dyDescent="0.25">
      <c r="A217" s="2" t="s">
        <v>920</v>
      </c>
      <c r="B217" s="2" t="s">
        <v>914</v>
      </c>
      <c r="C217" s="2" t="s">
        <v>921</v>
      </c>
      <c r="D217" s="2" t="s">
        <v>922</v>
      </c>
    </row>
    <row r="218" spans="1:4" x14ac:dyDescent="0.25">
      <c r="A218" s="2" t="s">
        <v>923</v>
      </c>
      <c r="B218" s="2" t="s">
        <v>914</v>
      </c>
      <c r="C218" s="2" t="s">
        <v>924</v>
      </c>
      <c r="D218" s="2" t="s">
        <v>925</v>
      </c>
    </row>
    <row r="219" spans="1:4" x14ac:dyDescent="0.25">
      <c r="A219" s="2" t="s">
        <v>926</v>
      </c>
      <c r="B219" s="2" t="s">
        <v>914</v>
      </c>
      <c r="C219" s="2" t="s">
        <v>924</v>
      </c>
      <c r="D219" s="2" t="s">
        <v>927</v>
      </c>
    </row>
    <row r="220" spans="1:4" x14ac:dyDescent="0.25">
      <c r="A220" s="2" t="s">
        <v>928</v>
      </c>
      <c r="B220" s="2" t="s">
        <v>914</v>
      </c>
      <c r="C220" s="2" t="s">
        <v>924</v>
      </c>
      <c r="D220" s="2" t="s">
        <v>929</v>
      </c>
    </row>
    <row r="221" spans="1:4" x14ac:dyDescent="0.25">
      <c r="A221" s="2" t="s">
        <v>930</v>
      </c>
      <c r="B221" s="2" t="s">
        <v>914</v>
      </c>
      <c r="C221" s="2" t="s">
        <v>924</v>
      </c>
      <c r="D221" s="2" t="s">
        <v>931</v>
      </c>
    </row>
    <row r="222" spans="1:4" x14ac:dyDescent="0.25">
      <c r="A222" s="2" t="s">
        <v>932</v>
      </c>
      <c r="B222" s="2" t="s">
        <v>914</v>
      </c>
      <c r="C222" s="2" t="s">
        <v>924</v>
      </c>
      <c r="D222" s="2" t="s">
        <v>933</v>
      </c>
    </row>
    <row r="223" spans="1:4" x14ac:dyDescent="0.25">
      <c r="A223" s="2" t="s">
        <v>934</v>
      </c>
      <c r="B223" s="2" t="s">
        <v>914</v>
      </c>
      <c r="C223" s="2" t="s">
        <v>924</v>
      </c>
      <c r="D223" s="2" t="s">
        <v>935</v>
      </c>
    </row>
    <row r="224" spans="1:4" x14ac:dyDescent="0.25">
      <c r="A224" s="2" t="s">
        <v>936</v>
      </c>
      <c r="B224" s="2" t="s">
        <v>914</v>
      </c>
      <c r="C224" s="2" t="s">
        <v>924</v>
      </c>
      <c r="D224" s="2" t="s">
        <v>937</v>
      </c>
    </row>
    <row r="225" spans="1:7" x14ac:dyDescent="0.25">
      <c r="A225" s="2" t="s">
        <v>938</v>
      </c>
      <c r="B225" s="2" t="s">
        <v>914</v>
      </c>
      <c r="C225" s="2" t="s">
        <v>939</v>
      </c>
      <c r="D225" s="2" t="s">
        <v>940</v>
      </c>
    </row>
    <row r="226" spans="1:7" x14ac:dyDescent="0.25">
      <c r="A226" s="2" t="s">
        <v>941</v>
      </c>
      <c r="B226" s="2" t="s">
        <v>914</v>
      </c>
      <c r="C226" s="2" t="s">
        <v>942</v>
      </c>
      <c r="D226" s="2" t="s">
        <v>943</v>
      </c>
    </row>
    <row r="227" spans="1:7" x14ac:dyDescent="0.25">
      <c r="A227" s="2" t="s">
        <v>944</v>
      </c>
      <c r="B227" s="2" t="s">
        <v>914</v>
      </c>
      <c r="C227" s="2" t="s">
        <v>945</v>
      </c>
      <c r="D227" s="2" t="s">
        <v>946</v>
      </c>
    </row>
    <row r="228" spans="1:7" x14ac:dyDescent="0.25">
      <c r="A228" s="2" t="s">
        <v>947</v>
      </c>
      <c r="B228" s="2" t="s">
        <v>948</v>
      </c>
      <c r="C228" s="2" t="s">
        <v>949</v>
      </c>
      <c r="D228" s="2" t="s">
        <v>950</v>
      </c>
    </row>
    <row r="229" spans="1:7" x14ac:dyDescent="0.25">
      <c r="A229" s="2" t="s">
        <v>951</v>
      </c>
      <c r="B229" s="2" t="s">
        <v>952</v>
      </c>
      <c r="C229" s="2" t="s">
        <v>953</v>
      </c>
      <c r="D229" s="2" t="s">
        <v>954</v>
      </c>
    </row>
    <row r="230" spans="1:7" x14ac:dyDescent="0.25">
      <c r="A230" s="2" t="s">
        <v>955</v>
      </c>
      <c r="B230" s="2" t="s">
        <v>952</v>
      </c>
      <c r="C230" s="2" t="s">
        <v>953</v>
      </c>
      <c r="D230" s="2" t="s">
        <v>956</v>
      </c>
    </row>
    <row r="231" spans="1:7" x14ac:dyDescent="0.25">
      <c r="A231" s="2" t="s">
        <v>957</v>
      </c>
      <c r="B231" s="2" t="s">
        <v>952</v>
      </c>
      <c r="C231" s="2" t="s">
        <v>958</v>
      </c>
      <c r="D231" s="2" t="s">
        <v>959</v>
      </c>
    </row>
    <row r="232" spans="1:7" x14ac:dyDescent="0.25">
      <c r="A232" s="2" t="s">
        <v>960</v>
      </c>
      <c r="B232" s="2" t="s">
        <v>952</v>
      </c>
      <c r="C232" s="2" t="s">
        <v>958</v>
      </c>
      <c r="D232" s="2" t="s">
        <v>961</v>
      </c>
    </row>
    <row r="233" spans="1:7" x14ac:dyDescent="0.25">
      <c r="A233" s="2" t="s">
        <v>962</v>
      </c>
      <c r="B233" s="2" t="s">
        <v>952</v>
      </c>
      <c r="C233" s="2" t="s">
        <v>958</v>
      </c>
      <c r="D233" s="2" t="s">
        <v>963</v>
      </c>
    </row>
    <row r="234" spans="1:7" x14ac:dyDescent="0.25">
      <c r="A234" s="2" t="s">
        <v>964</v>
      </c>
      <c r="B234" s="2" t="s">
        <v>952</v>
      </c>
      <c r="C234" s="2" t="s">
        <v>958</v>
      </c>
      <c r="D234" s="2" t="s">
        <v>965</v>
      </c>
    </row>
    <row r="235" spans="1:7" x14ac:dyDescent="0.25">
      <c r="A235" s="2" t="s">
        <v>966</v>
      </c>
      <c r="B235" s="2" t="s">
        <v>952</v>
      </c>
      <c r="C235" s="2" t="s">
        <v>967</v>
      </c>
      <c r="D235" s="2" t="s">
        <v>968</v>
      </c>
    </row>
    <row r="236" spans="1:7" x14ac:dyDescent="0.25">
      <c r="A236" s="2" t="s">
        <v>969</v>
      </c>
      <c r="B236" s="2" t="s">
        <v>952</v>
      </c>
      <c r="C236" s="2" t="s">
        <v>970</v>
      </c>
      <c r="D236" s="2" t="s">
        <v>971</v>
      </c>
    </row>
    <row r="237" spans="1:7" x14ac:dyDescent="0.25">
      <c r="A237" s="2" t="s">
        <v>972</v>
      </c>
      <c r="B237" s="2" t="s">
        <v>952</v>
      </c>
      <c r="C237" s="2" t="s">
        <v>970</v>
      </c>
      <c r="D237" s="2" t="s">
        <v>973</v>
      </c>
    </row>
    <row r="238" spans="1:7" x14ac:dyDescent="0.25">
      <c r="A238" s="2" t="s">
        <v>974</v>
      </c>
      <c r="B238" s="2" t="s">
        <v>952</v>
      </c>
      <c r="C238" s="2" t="s">
        <v>970</v>
      </c>
      <c r="D238" s="2" t="s">
        <v>975</v>
      </c>
    </row>
    <row r="239" spans="1:7" x14ac:dyDescent="0.25">
      <c r="A239" s="2" t="s">
        <v>976</v>
      </c>
      <c r="B239" s="2" t="s">
        <v>952</v>
      </c>
      <c r="C239" s="2" t="s">
        <v>970</v>
      </c>
      <c r="D239" s="2" t="s">
        <v>977</v>
      </c>
    </row>
    <row r="240" spans="1:7" x14ac:dyDescent="0.25">
      <c r="A240" s="2" t="s">
        <v>978</v>
      </c>
      <c r="B240" s="2" t="s">
        <v>952</v>
      </c>
      <c r="C240" s="2" t="s">
        <v>979</v>
      </c>
      <c r="D240" s="2" t="s">
        <v>980</v>
      </c>
      <c r="G240" s="566"/>
    </row>
    <row r="241" spans="1:7" x14ac:dyDescent="0.25">
      <c r="A241" s="2" t="s">
        <v>981</v>
      </c>
      <c r="B241" s="2" t="s">
        <v>952</v>
      </c>
      <c r="C241" s="2" t="s">
        <v>979</v>
      </c>
      <c r="D241" s="2" t="s">
        <v>982</v>
      </c>
    </row>
    <row r="242" spans="1:7" x14ac:dyDescent="0.25">
      <c r="A242" s="2" t="s">
        <v>983</v>
      </c>
      <c r="B242" s="2" t="s">
        <v>952</v>
      </c>
      <c r="C242" s="2" t="s">
        <v>979</v>
      </c>
      <c r="D242" s="2" t="s">
        <v>984</v>
      </c>
    </row>
    <row r="243" spans="1:7" x14ac:dyDescent="0.25">
      <c r="A243" s="2" t="s">
        <v>985</v>
      </c>
      <c r="B243" s="2" t="s">
        <v>952</v>
      </c>
      <c r="C243" s="2" t="s">
        <v>979</v>
      </c>
      <c r="D243" s="2" t="s">
        <v>986</v>
      </c>
    </row>
    <row r="244" spans="1:7" x14ac:dyDescent="0.25">
      <c r="A244" s="2" t="s">
        <v>987</v>
      </c>
      <c r="B244" s="2" t="s">
        <v>952</v>
      </c>
      <c r="C244" s="2" t="s">
        <v>979</v>
      </c>
      <c r="D244" s="2" t="s">
        <v>988</v>
      </c>
    </row>
    <row r="245" spans="1:7" x14ac:dyDescent="0.25">
      <c r="A245" s="2" t="s">
        <v>989</v>
      </c>
      <c r="B245" s="2" t="s">
        <v>952</v>
      </c>
      <c r="C245" s="2" t="s">
        <v>979</v>
      </c>
      <c r="D245" s="2" t="s">
        <v>990</v>
      </c>
    </row>
    <row r="246" spans="1:7" x14ac:dyDescent="0.25">
      <c r="A246" s="2" t="s">
        <v>991</v>
      </c>
      <c r="B246" s="2" t="s">
        <v>952</v>
      </c>
      <c r="C246" s="2" t="s">
        <v>992</v>
      </c>
      <c r="D246" s="2" t="s">
        <v>993</v>
      </c>
      <c r="G246" s="549"/>
    </row>
    <row r="247" spans="1:7" x14ac:dyDescent="0.25">
      <c r="A247" s="2" t="s">
        <v>994</v>
      </c>
      <c r="B247" s="2" t="s">
        <v>952</v>
      </c>
      <c r="C247" s="2" t="s">
        <v>992</v>
      </c>
      <c r="D247" s="2" t="s">
        <v>995</v>
      </c>
    </row>
    <row r="248" spans="1:7" x14ac:dyDescent="0.25">
      <c r="A248" s="2" t="s">
        <v>996</v>
      </c>
      <c r="B248" s="2" t="s">
        <v>997</v>
      </c>
      <c r="C248" s="2" t="s">
        <v>998</v>
      </c>
      <c r="D248" s="2" t="s">
        <v>999</v>
      </c>
      <c r="G248" s="549"/>
    </row>
    <row r="249" spans="1:7" x14ac:dyDescent="0.25">
      <c r="A249" s="2" t="s">
        <v>1000</v>
      </c>
      <c r="B249" s="2" t="s">
        <v>997</v>
      </c>
      <c r="C249" s="2" t="s">
        <v>1001</v>
      </c>
      <c r="D249" s="2" t="s">
        <v>1002</v>
      </c>
    </row>
    <row r="250" spans="1:7" x14ac:dyDescent="0.25">
      <c r="A250" s="2" t="s">
        <v>1003</v>
      </c>
      <c r="B250" s="2" t="s">
        <v>997</v>
      </c>
      <c r="C250" s="2" t="s">
        <v>1004</v>
      </c>
      <c r="D250" s="2" t="s">
        <v>1005</v>
      </c>
    </row>
    <row r="251" spans="1:7" x14ac:dyDescent="0.25">
      <c r="A251" s="2" t="s">
        <v>1006</v>
      </c>
      <c r="B251" s="2" t="s">
        <v>1007</v>
      </c>
      <c r="C251" s="2" t="s">
        <v>1008</v>
      </c>
      <c r="D251" s="2" t="s">
        <v>1009</v>
      </c>
    </row>
    <row r="252" spans="1:7" x14ac:dyDescent="0.25">
      <c r="A252" s="2" t="s">
        <v>1010</v>
      </c>
      <c r="B252" s="2" t="s">
        <v>1011</v>
      </c>
      <c r="C252" s="2" t="s">
        <v>1012</v>
      </c>
      <c r="D252" s="2" t="s">
        <v>1013</v>
      </c>
    </row>
    <row r="253" spans="1:7" x14ac:dyDescent="0.25">
      <c r="A253" s="2" t="s">
        <v>1014</v>
      </c>
      <c r="B253" s="2" t="s">
        <v>1011</v>
      </c>
      <c r="C253" s="2" t="s">
        <v>1015</v>
      </c>
      <c r="D253" s="2" t="s">
        <v>1016</v>
      </c>
    </row>
    <row r="254" spans="1:7" x14ac:dyDescent="0.25">
      <c r="A254" s="2" t="s">
        <v>1017</v>
      </c>
      <c r="B254" s="2" t="s">
        <v>1011</v>
      </c>
      <c r="C254" s="2" t="s">
        <v>1018</v>
      </c>
      <c r="D254" s="2" t="s">
        <v>1019</v>
      </c>
    </row>
    <row r="255" spans="1:7" x14ac:dyDescent="0.25">
      <c r="A255" s="2" t="s">
        <v>1020</v>
      </c>
      <c r="B255" s="2" t="s">
        <v>1011</v>
      </c>
      <c r="C255" s="2" t="s">
        <v>1021</v>
      </c>
      <c r="D255" s="2" t="s">
        <v>1022</v>
      </c>
    </row>
    <row r="256" spans="1:7" x14ac:dyDescent="0.25">
      <c r="A256" s="2" t="s">
        <v>1023</v>
      </c>
      <c r="B256" s="2" t="s">
        <v>1011</v>
      </c>
      <c r="C256" s="2" t="s">
        <v>1024</v>
      </c>
      <c r="D256" s="2" t="s">
        <v>1025</v>
      </c>
    </row>
    <row r="257" spans="1:4" x14ac:dyDescent="0.25">
      <c r="A257" s="2" t="s">
        <v>1026</v>
      </c>
      <c r="B257" s="2" t="s">
        <v>1011</v>
      </c>
      <c r="C257" s="2" t="s">
        <v>1027</v>
      </c>
      <c r="D257" s="2" t="s">
        <v>1028</v>
      </c>
    </row>
    <row r="258" spans="1:4" x14ac:dyDescent="0.25">
      <c r="A258" s="2" t="s">
        <v>1029</v>
      </c>
      <c r="B258" s="2" t="s">
        <v>1011</v>
      </c>
      <c r="C258" s="2" t="s">
        <v>1027</v>
      </c>
      <c r="D258" s="2" t="s">
        <v>1030</v>
      </c>
    </row>
    <row r="259" spans="1:4" x14ac:dyDescent="0.25">
      <c r="A259" s="2" t="s">
        <v>398</v>
      </c>
      <c r="B259" s="2" t="s">
        <v>1011</v>
      </c>
      <c r="C259" s="2" t="s">
        <v>1027</v>
      </c>
      <c r="D259" s="2" t="s">
        <v>1031</v>
      </c>
    </row>
    <row r="260" spans="1:4" x14ac:dyDescent="0.25">
      <c r="A260" s="2" t="s">
        <v>1032</v>
      </c>
      <c r="B260" s="2" t="s">
        <v>1033</v>
      </c>
      <c r="C260" s="2" t="s">
        <v>1034</v>
      </c>
      <c r="D260" s="2" t="s">
        <v>1035</v>
      </c>
    </row>
    <row r="261" spans="1:4" x14ac:dyDescent="0.25">
      <c r="A261" s="2" t="s">
        <v>1036</v>
      </c>
      <c r="B261" s="2" t="s">
        <v>1033</v>
      </c>
      <c r="C261" s="2" t="s">
        <v>1037</v>
      </c>
      <c r="D261" s="2" t="s">
        <v>1038</v>
      </c>
    </row>
    <row r="262" spans="1:4" x14ac:dyDescent="0.25">
      <c r="A262" s="2" t="s">
        <v>1039</v>
      </c>
      <c r="B262" s="2" t="s">
        <v>1033</v>
      </c>
      <c r="C262" s="2" t="s">
        <v>1037</v>
      </c>
      <c r="D262" s="2" t="s">
        <v>1040</v>
      </c>
    </row>
    <row r="263" spans="1:4" x14ac:dyDescent="0.25">
      <c r="A263" s="2" t="s">
        <v>1041</v>
      </c>
      <c r="B263" s="2" t="s">
        <v>1033</v>
      </c>
      <c r="C263" s="2" t="s">
        <v>1037</v>
      </c>
      <c r="D263" s="2" t="s">
        <v>1042</v>
      </c>
    </row>
    <row r="264" spans="1:4" x14ac:dyDescent="0.25">
      <c r="A264" s="2" t="s">
        <v>1043</v>
      </c>
      <c r="B264" s="2" t="s">
        <v>1033</v>
      </c>
      <c r="C264" s="2" t="s">
        <v>1037</v>
      </c>
      <c r="D264" s="2" t="s">
        <v>1044</v>
      </c>
    </row>
    <row r="265" spans="1:4" x14ac:dyDescent="0.25">
      <c r="A265" s="2" t="s">
        <v>1045</v>
      </c>
      <c r="B265" s="2" t="s">
        <v>1033</v>
      </c>
      <c r="C265" s="2" t="s">
        <v>1037</v>
      </c>
      <c r="D265" s="2" t="s">
        <v>1046</v>
      </c>
    </row>
    <row r="266" spans="1:4" x14ac:dyDescent="0.25">
      <c r="A266" s="2" t="s">
        <v>1047</v>
      </c>
      <c r="B266" s="2" t="s">
        <v>1033</v>
      </c>
      <c r="C266" s="2" t="s">
        <v>1037</v>
      </c>
      <c r="D266" s="2" t="s">
        <v>1048</v>
      </c>
    </row>
    <row r="267" spans="1:4" x14ac:dyDescent="0.25">
      <c r="A267" s="2" t="s">
        <v>1049</v>
      </c>
      <c r="B267" s="2" t="s">
        <v>1033</v>
      </c>
      <c r="C267" s="2" t="s">
        <v>1050</v>
      </c>
      <c r="D267" s="2" t="s">
        <v>1051</v>
      </c>
    </row>
    <row r="268" spans="1:4" x14ac:dyDescent="0.25">
      <c r="A268" s="2" t="s">
        <v>1052</v>
      </c>
      <c r="B268" s="2" t="s">
        <v>1033</v>
      </c>
      <c r="C268" s="2" t="s">
        <v>1050</v>
      </c>
      <c r="D268" s="2" t="s">
        <v>1053</v>
      </c>
    </row>
    <row r="269" spans="1:4" x14ac:dyDescent="0.25">
      <c r="A269" s="2" t="s">
        <v>1054</v>
      </c>
      <c r="B269" s="2" t="s">
        <v>1033</v>
      </c>
      <c r="C269" s="2" t="s">
        <v>1050</v>
      </c>
      <c r="D269" s="2" t="s">
        <v>1055</v>
      </c>
    </row>
    <row r="270" spans="1:4" x14ac:dyDescent="0.25">
      <c r="A270" s="2" t="s">
        <v>1056</v>
      </c>
      <c r="B270" s="2" t="s">
        <v>1033</v>
      </c>
      <c r="C270" s="2" t="s">
        <v>1050</v>
      </c>
      <c r="D270" s="2" t="s">
        <v>1057</v>
      </c>
    </row>
    <row r="271" spans="1:4" x14ac:dyDescent="0.25">
      <c r="A271" s="2" t="s">
        <v>1058</v>
      </c>
      <c r="B271" s="2" t="s">
        <v>1033</v>
      </c>
      <c r="C271" s="2" t="s">
        <v>1050</v>
      </c>
      <c r="D271" s="2" t="s">
        <v>1059</v>
      </c>
    </row>
    <row r="272" spans="1:4" x14ac:dyDescent="0.25">
      <c r="A272" s="2" t="s">
        <v>1060</v>
      </c>
      <c r="B272" s="2" t="s">
        <v>1033</v>
      </c>
      <c r="C272" s="2" t="s">
        <v>1050</v>
      </c>
      <c r="D272" s="2" t="s">
        <v>1061</v>
      </c>
    </row>
    <row r="273" spans="1:4" x14ac:dyDescent="0.25">
      <c r="A273" s="2" t="s">
        <v>1062</v>
      </c>
      <c r="B273" s="2" t="s">
        <v>1033</v>
      </c>
      <c r="C273" s="2" t="s">
        <v>1063</v>
      </c>
      <c r="D273" s="2" t="s">
        <v>1064</v>
      </c>
    </row>
    <row r="274" spans="1:4" x14ac:dyDescent="0.25">
      <c r="A274" s="2" t="s">
        <v>1065</v>
      </c>
      <c r="B274" s="2" t="s">
        <v>1033</v>
      </c>
      <c r="C274" s="2" t="s">
        <v>1063</v>
      </c>
      <c r="D274" s="2" t="s">
        <v>1066</v>
      </c>
    </row>
    <row r="275" spans="1:4" x14ac:dyDescent="0.25">
      <c r="A275" s="2" t="s">
        <v>1067</v>
      </c>
      <c r="B275" s="2" t="s">
        <v>1033</v>
      </c>
      <c r="C275" s="2" t="s">
        <v>1063</v>
      </c>
      <c r="D275" s="2" t="s">
        <v>1068</v>
      </c>
    </row>
    <row r="276" spans="1:4" x14ac:dyDescent="0.25">
      <c r="A276" s="2" t="s">
        <v>1069</v>
      </c>
      <c r="B276" s="2" t="s">
        <v>1033</v>
      </c>
      <c r="C276" s="2" t="s">
        <v>1063</v>
      </c>
      <c r="D276" s="2" t="s">
        <v>1070</v>
      </c>
    </row>
    <row r="277" spans="1:4" x14ac:dyDescent="0.25">
      <c r="A277" s="2" t="s">
        <v>1071</v>
      </c>
      <c r="B277" s="2" t="s">
        <v>1072</v>
      </c>
      <c r="C277" s="2" t="s">
        <v>1073</v>
      </c>
      <c r="D277" s="2" t="s">
        <v>1074</v>
      </c>
    </row>
    <row r="278" spans="1:4" x14ac:dyDescent="0.25">
      <c r="A278" s="2" t="s">
        <v>1075</v>
      </c>
      <c r="B278" s="2" t="s">
        <v>1072</v>
      </c>
      <c r="C278" s="2" t="s">
        <v>1076</v>
      </c>
      <c r="D278" s="2" t="s">
        <v>1077</v>
      </c>
    </row>
    <row r="279" spans="1:4" x14ac:dyDescent="0.25">
      <c r="A279" s="2" t="s">
        <v>1078</v>
      </c>
      <c r="B279" s="2" t="s">
        <v>1072</v>
      </c>
      <c r="C279" s="2" t="s">
        <v>1079</v>
      </c>
      <c r="D279" s="2" t="s">
        <v>1080</v>
      </c>
    </row>
    <row r="280" spans="1:4" x14ac:dyDescent="0.25">
      <c r="A280" s="2" t="s">
        <v>1081</v>
      </c>
      <c r="B280" s="2" t="s">
        <v>1072</v>
      </c>
      <c r="C280" s="2" t="s">
        <v>1082</v>
      </c>
      <c r="D280" s="2" t="s">
        <v>1083</v>
      </c>
    </row>
    <row r="281" spans="1:4" x14ac:dyDescent="0.25">
      <c r="A281" s="2" t="s">
        <v>1084</v>
      </c>
      <c r="B281" s="2" t="s">
        <v>1072</v>
      </c>
      <c r="C281" s="2" t="s">
        <v>1085</v>
      </c>
      <c r="D281" s="2" t="s">
        <v>1086</v>
      </c>
    </row>
    <row r="282" spans="1:4" x14ac:dyDescent="0.25">
      <c r="A282" s="2" t="s">
        <v>1087</v>
      </c>
      <c r="B282" s="2" t="s">
        <v>1072</v>
      </c>
      <c r="C282" s="2" t="s">
        <v>1085</v>
      </c>
      <c r="D282" s="2" t="s">
        <v>1088</v>
      </c>
    </row>
    <row r="283" spans="1:4" x14ac:dyDescent="0.25">
      <c r="A283" s="2" t="s">
        <v>1089</v>
      </c>
      <c r="B283" s="2" t="s">
        <v>1072</v>
      </c>
      <c r="C283" s="2" t="s">
        <v>1085</v>
      </c>
      <c r="D283" s="2" t="s">
        <v>1090</v>
      </c>
    </row>
    <row r="284" spans="1:4" x14ac:dyDescent="0.25">
      <c r="A284" s="2" t="s">
        <v>1091</v>
      </c>
      <c r="B284" s="2" t="s">
        <v>1072</v>
      </c>
      <c r="C284" s="2" t="s">
        <v>1085</v>
      </c>
      <c r="D284" s="2" t="s">
        <v>1092</v>
      </c>
    </row>
    <row r="285" spans="1:4" x14ac:dyDescent="0.25">
      <c r="A285" s="2" t="s">
        <v>1093</v>
      </c>
      <c r="B285" s="2" t="s">
        <v>1072</v>
      </c>
      <c r="C285" s="2" t="s">
        <v>1094</v>
      </c>
      <c r="D285" s="2" t="s">
        <v>1095</v>
      </c>
    </row>
    <row r="286" spans="1:4" x14ac:dyDescent="0.25">
      <c r="A286" s="2" t="s">
        <v>1096</v>
      </c>
      <c r="B286" s="2" t="s">
        <v>1072</v>
      </c>
      <c r="C286" s="2" t="s">
        <v>1094</v>
      </c>
      <c r="D286" s="2" t="s">
        <v>1097</v>
      </c>
    </row>
    <row r="287" spans="1:4" x14ac:dyDescent="0.25">
      <c r="A287" s="2" t="s">
        <v>1098</v>
      </c>
      <c r="B287" s="2" t="s">
        <v>1072</v>
      </c>
      <c r="C287" s="2" t="s">
        <v>1094</v>
      </c>
      <c r="D287" s="2" t="s">
        <v>1099</v>
      </c>
    </row>
    <row r="288" spans="1:4" x14ac:dyDescent="0.25">
      <c r="A288" s="2" t="s">
        <v>1100</v>
      </c>
      <c r="B288" s="2" t="s">
        <v>1072</v>
      </c>
      <c r="C288" s="2" t="s">
        <v>1094</v>
      </c>
      <c r="D288" s="2" t="s">
        <v>1101</v>
      </c>
    </row>
    <row r="289" spans="1:4" x14ac:dyDescent="0.25">
      <c r="A289" s="2" t="s">
        <v>1102</v>
      </c>
      <c r="B289" s="2" t="s">
        <v>1072</v>
      </c>
      <c r="C289" s="2" t="s">
        <v>1094</v>
      </c>
      <c r="D289" s="2" t="s">
        <v>1103</v>
      </c>
    </row>
    <row r="290" spans="1:4" x14ac:dyDescent="0.25">
      <c r="A290" s="2" t="s">
        <v>1104</v>
      </c>
      <c r="B290" s="2" t="s">
        <v>1072</v>
      </c>
      <c r="C290" s="2" t="s">
        <v>1094</v>
      </c>
      <c r="D290" s="2" t="s">
        <v>1105</v>
      </c>
    </row>
    <row r="291" spans="1:4" x14ac:dyDescent="0.25">
      <c r="A291" s="2" t="s">
        <v>1106</v>
      </c>
      <c r="B291" s="2" t="s">
        <v>1072</v>
      </c>
      <c r="C291" s="2" t="s">
        <v>1094</v>
      </c>
      <c r="D291" s="2" t="s">
        <v>1107</v>
      </c>
    </row>
    <row r="292" spans="1:4" x14ac:dyDescent="0.25">
      <c r="A292" s="2" t="s">
        <v>1108</v>
      </c>
      <c r="B292" s="2" t="s">
        <v>1072</v>
      </c>
      <c r="C292" s="2" t="s">
        <v>1094</v>
      </c>
      <c r="D292" s="2" t="s">
        <v>1109</v>
      </c>
    </row>
    <row r="293" spans="1:4" x14ac:dyDescent="0.25">
      <c r="A293" s="2" t="s">
        <v>1110</v>
      </c>
      <c r="B293" s="2" t="s">
        <v>1072</v>
      </c>
      <c r="C293" s="2" t="s">
        <v>1094</v>
      </c>
      <c r="D293" s="2" t="s">
        <v>1111</v>
      </c>
    </row>
    <row r="294" spans="1:4" x14ac:dyDescent="0.25">
      <c r="A294" s="2" t="s">
        <v>1112</v>
      </c>
      <c r="B294" s="2" t="s">
        <v>1072</v>
      </c>
      <c r="C294" s="2" t="s">
        <v>1094</v>
      </c>
      <c r="D294" s="2" t="s">
        <v>1113</v>
      </c>
    </row>
    <row r="295" spans="1:4" x14ac:dyDescent="0.25">
      <c r="A295" s="2" t="s">
        <v>1114</v>
      </c>
      <c r="B295" s="2" t="s">
        <v>1072</v>
      </c>
      <c r="C295" s="2" t="s">
        <v>1115</v>
      </c>
      <c r="D295" s="2" t="s">
        <v>1116</v>
      </c>
    </row>
    <row r="296" spans="1:4" x14ac:dyDescent="0.25">
      <c r="A296" s="2" t="s">
        <v>1117</v>
      </c>
      <c r="B296" s="2" t="s">
        <v>1072</v>
      </c>
      <c r="C296" s="2" t="s">
        <v>1118</v>
      </c>
      <c r="D296" s="2" t="s">
        <v>1119</v>
      </c>
    </row>
    <row r="297" spans="1:4" x14ac:dyDescent="0.25">
      <c r="A297" s="2" t="s">
        <v>402</v>
      </c>
      <c r="B297" s="2" t="s">
        <v>1072</v>
      </c>
      <c r="C297" s="2" t="s">
        <v>1120</v>
      </c>
      <c r="D297" s="2" t="s">
        <v>1121</v>
      </c>
    </row>
    <row r="298" spans="1:4" x14ac:dyDescent="0.25">
      <c r="A298" s="2" t="s">
        <v>1122</v>
      </c>
      <c r="B298" s="2" t="s">
        <v>1072</v>
      </c>
      <c r="C298" s="2" t="s">
        <v>1123</v>
      </c>
      <c r="D298" s="2" t="s">
        <v>1124</v>
      </c>
    </row>
    <row r="299" spans="1:4" x14ac:dyDescent="0.25">
      <c r="A299" s="2" t="s">
        <v>1125</v>
      </c>
      <c r="B299" s="2" t="s">
        <v>1072</v>
      </c>
      <c r="C299" s="2" t="s">
        <v>1123</v>
      </c>
      <c r="D299" s="2" t="s">
        <v>1126</v>
      </c>
    </row>
    <row r="300" spans="1:4" x14ac:dyDescent="0.25">
      <c r="A300" s="2" t="s">
        <v>1127</v>
      </c>
      <c r="B300" s="2" t="s">
        <v>1072</v>
      </c>
      <c r="C300" s="2" t="s">
        <v>1123</v>
      </c>
      <c r="D300" s="2" t="s">
        <v>1128</v>
      </c>
    </row>
    <row r="301" spans="1:4" x14ac:dyDescent="0.25">
      <c r="A301" s="2" t="s">
        <v>1129</v>
      </c>
      <c r="B301" s="2" t="s">
        <v>1130</v>
      </c>
      <c r="C301" s="2" t="s">
        <v>1131</v>
      </c>
      <c r="D301" s="2" t="s">
        <v>1132</v>
      </c>
    </row>
    <row r="302" spans="1:4" x14ac:dyDescent="0.25">
      <c r="A302" s="2" t="s">
        <v>1133</v>
      </c>
      <c r="B302" s="2" t="s">
        <v>1130</v>
      </c>
      <c r="C302" s="2" t="s">
        <v>1134</v>
      </c>
      <c r="D302" s="2" t="s">
        <v>1135</v>
      </c>
    </row>
    <row r="303" spans="1:4" x14ac:dyDescent="0.25">
      <c r="A303" s="2" t="s">
        <v>1136</v>
      </c>
      <c r="B303" s="2" t="s">
        <v>1130</v>
      </c>
      <c r="C303" s="2" t="s">
        <v>1137</v>
      </c>
      <c r="D303" s="2" t="s">
        <v>1138</v>
      </c>
    </row>
    <row r="304" spans="1:4" x14ac:dyDescent="0.25">
      <c r="A304" s="2" t="s">
        <v>1139</v>
      </c>
      <c r="B304" s="2" t="s">
        <v>1130</v>
      </c>
      <c r="C304" s="2" t="s">
        <v>1140</v>
      </c>
      <c r="D304" s="2" t="s">
        <v>1141</v>
      </c>
    </row>
    <row r="305" spans="1:4" x14ac:dyDescent="0.25">
      <c r="A305" s="2" t="s">
        <v>1142</v>
      </c>
      <c r="B305" s="2" t="s">
        <v>1130</v>
      </c>
      <c r="C305" s="2" t="s">
        <v>1143</v>
      </c>
      <c r="D305" s="2" t="s">
        <v>1144</v>
      </c>
    </row>
    <row r="306" spans="1:4" x14ac:dyDescent="0.25">
      <c r="A306" s="2" t="s">
        <v>407</v>
      </c>
      <c r="B306" s="2" t="s">
        <v>1130</v>
      </c>
      <c r="C306" s="2" t="s">
        <v>1145</v>
      </c>
      <c r="D306" s="2" t="s">
        <v>1146</v>
      </c>
    </row>
    <row r="307" spans="1:4" x14ac:dyDescent="0.25">
      <c r="A307" s="2" t="s">
        <v>1147</v>
      </c>
      <c r="B307" s="2" t="s">
        <v>1130</v>
      </c>
      <c r="C307" s="2" t="s">
        <v>1148</v>
      </c>
      <c r="D307" s="2" t="s">
        <v>1149</v>
      </c>
    </row>
    <row r="308" spans="1:4" x14ac:dyDescent="0.25">
      <c r="A308" s="2" t="s">
        <v>411</v>
      </c>
      <c r="B308" s="2" t="s">
        <v>1130</v>
      </c>
      <c r="C308" s="2" t="s">
        <v>1150</v>
      </c>
      <c r="D308" s="2" t="s">
        <v>1151</v>
      </c>
    </row>
    <row r="309" spans="1:4" x14ac:dyDescent="0.25">
      <c r="A309" s="2" t="s">
        <v>415</v>
      </c>
      <c r="B309" s="2" t="s">
        <v>1152</v>
      </c>
      <c r="C309" s="2" t="s">
        <v>1153</v>
      </c>
      <c r="D309" s="2" t="s">
        <v>1154</v>
      </c>
    </row>
    <row r="310" spans="1:4" x14ac:dyDescent="0.25">
      <c r="A310" s="2" t="s">
        <v>1155</v>
      </c>
      <c r="B310" s="2" t="s">
        <v>1152</v>
      </c>
      <c r="C310" s="2" t="s">
        <v>1153</v>
      </c>
      <c r="D310" s="2" t="s">
        <v>1156</v>
      </c>
    </row>
    <row r="311" spans="1:4" x14ac:dyDescent="0.25">
      <c r="A311" s="2" t="s">
        <v>1157</v>
      </c>
      <c r="B311" s="2" t="s">
        <v>1152</v>
      </c>
      <c r="C311" s="2" t="s">
        <v>1153</v>
      </c>
      <c r="D311" s="2" t="s">
        <v>1158</v>
      </c>
    </row>
    <row r="312" spans="1:4" x14ac:dyDescent="0.25">
      <c r="A312" s="2" t="s">
        <v>1159</v>
      </c>
      <c r="B312" s="2" t="s">
        <v>1152</v>
      </c>
      <c r="C312" s="2" t="s">
        <v>1160</v>
      </c>
      <c r="D312" s="2" t="s">
        <v>1161</v>
      </c>
    </row>
    <row r="313" spans="1:4" x14ac:dyDescent="0.25">
      <c r="A313" s="2" t="s">
        <v>419</v>
      </c>
      <c r="B313" s="2" t="s">
        <v>1152</v>
      </c>
      <c r="C313" s="2" t="s">
        <v>1160</v>
      </c>
      <c r="D313" s="2" t="s">
        <v>1162</v>
      </c>
    </row>
    <row r="314" spans="1:4" x14ac:dyDescent="0.25">
      <c r="A314" s="2" t="s">
        <v>423</v>
      </c>
      <c r="B314" s="2" t="s">
        <v>1152</v>
      </c>
      <c r="C314" s="2" t="s">
        <v>1160</v>
      </c>
      <c r="D314" s="2" t="s">
        <v>1163</v>
      </c>
    </row>
    <row r="315" spans="1:4" x14ac:dyDescent="0.25">
      <c r="A315" s="2" t="s">
        <v>1164</v>
      </c>
      <c r="B315" s="2" t="s">
        <v>1152</v>
      </c>
      <c r="C315" s="2" t="s">
        <v>1160</v>
      </c>
      <c r="D315" s="2" t="s">
        <v>1165</v>
      </c>
    </row>
    <row r="316" spans="1:4" x14ac:dyDescent="0.25">
      <c r="A316" s="2" t="s">
        <v>1166</v>
      </c>
      <c r="B316" s="2" t="s">
        <v>1167</v>
      </c>
      <c r="C316" s="2" t="s">
        <v>1168</v>
      </c>
      <c r="D316" s="2" t="s">
        <v>1169</v>
      </c>
    </row>
    <row r="317" spans="1:4" x14ac:dyDescent="0.25">
      <c r="A317" s="2" t="s">
        <v>1170</v>
      </c>
      <c r="B317" s="2" t="s">
        <v>1167</v>
      </c>
      <c r="C317" s="2" t="s">
        <v>1168</v>
      </c>
      <c r="D317" s="2" t="s">
        <v>1171</v>
      </c>
    </row>
    <row r="318" spans="1:4" x14ac:dyDescent="0.25">
      <c r="A318" s="2" t="s">
        <v>1172</v>
      </c>
      <c r="B318" s="2" t="s">
        <v>1167</v>
      </c>
      <c r="C318" s="2" t="s">
        <v>1168</v>
      </c>
      <c r="D318" s="2" t="s">
        <v>1173</v>
      </c>
    </row>
    <row r="319" spans="1:4" x14ac:dyDescent="0.25">
      <c r="A319" s="2" t="s">
        <v>1174</v>
      </c>
      <c r="B319" s="2" t="s">
        <v>1167</v>
      </c>
      <c r="C319" s="2" t="s">
        <v>1168</v>
      </c>
      <c r="D319" s="2" t="s">
        <v>1175</v>
      </c>
    </row>
    <row r="320" spans="1:4" x14ac:dyDescent="0.25">
      <c r="A320" s="2" t="s">
        <v>1176</v>
      </c>
      <c r="B320" s="2" t="s">
        <v>1167</v>
      </c>
      <c r="C320" s="2" t="s">
        <v>1168</v>
      </c>
      <c r="D320" s="2" t="s">
        <v>1177</v>
      </c>
    </row>
    <row r="321" spans="1:4" x14ac:dyDescent="0.25">
      <c r="A321" s="2" t="s">
        <v>1178</v>
      </c>
      <c r="B321" s="2" t="s">
        <v>1167</v>
      </c>
      <c r="C321" s="2" t="s">
        <v>1179</v>
      </c>
      <c r="D321" s="2" t="s">
        <v>1180</v>
      </c>
    </row>
    <row r="322" spans="1:4" x14ac:dyDescent="0.25">
      <c r="A322" s="2" t="s">
        <v>1181</v>
      </c>
      <c r="B322" s="2" t="s">
        <v>1167</v>
      </c>
      <c r="C322" s="2" t="s">
        <v>1179</v>
      </c>
      <c r="D322" s="2" t="s">
        <v>1182</v>
      </c>
    </row>
    <row r="323" spans="1:4" x14ac:dyDescent="0.25">
      <c r="A323" s="2" t="s">
        <v>1183</v>
      </c>
      <c r="B323" s="2" t="s">
        <v>1167</v>
      </c>
      <c r="C323" s="2" t="s">
        <v>1184</v>
      </c>
      <c r="D323" s="2" t="s">
        <v>1185</v>
      </c>
    </row>
    <row r="324" spans="1:4" x14ac:dyDescent="0.25">
      <c r="A324" s="2" t="s">
        <v>1186</v>
      </c>
      <c r="B324" s="2" t="s">
        <v>1167</v>
      </c>
      <c r="C324" s="2" t="s">
        <v>1184</v>
      </c>
      <c r="D324" s="2" t="s">
        <v>1187</v>
      </c>
    </row>
    <row r="325" spans="1:4" x14ac:dyDescent="0.25">
      <c r="A325" s="2" t="s">
        <v>1188</v>
      </c>
      <c r="B325" s="2" t="s">
        <v>1167</v>
      </c>
      <c r="C325" s="2" t="s">
        <v>1184</v>
      </c>
      <c r="D325" s="2" t="s">
        <v>1189</v>
      </c>
    </row>
    <row r="326" spans="1:4" x14ac:dyDescent="0.25">
      <c r="A326" s="2" t="s">
        <v>1190</v>
      </c>
      <c r="B326" s="2" t="s">
        <v>1167</v>
      </c>
      <c r="C326" s="2" t="s">
        <v>1184</v>
      </c>
      <c r="D326" s="2" t="s">
        <v>1191</v>
      </c>
    </row>
    <row r="327" spans="1:4" x14ac:dyDescent="0.25">
      <c r="A327" s="2" t="s">
        <v>1192</v>
      </c>
      <c r="B327" s="2" t="s">
        <v>1167</v>
      </c>
      <c r="C327" s="2" t="s">
        <v>1184</v>
      </c>
      <c r="D327" s="2" t="s">
        <v>1193</v>
      </c>
    </row>
    <row r="328" spans="1:4" x14ac:dyDescent="0.25">
      <c r="A328" s="2" t="s">
        <v>1194</v>
      </c>
      <c r="B328" s="2" t="s">
        <v>1167</v>
      </c>
      <c r="C328" s="2" t="s">
        <v>1184</v>
      </c>
      <c r="D328" s="2" t="s">
        <v>1195</v>
      </c>
    </row>
    <row r="329" spans="1:4" x14ac:dyDescent="0.25">
      <c r="A329" s="2" t="s">
        <v>1196</v>
      </c>
      <c r="B329" s="2" t="s">
        <v>1167</v>
      </c>
      <c r="C329" s="2" t="s">
        <v>1184</v>
      </c>
      <c r="D329" s="2" t="s">
        <v>1197</v>
      </c>
    </row>
    <row r="330" spans="1:4" x14ac:dyDescent="0.25">
      <c r="A330" s="2" t="s">
        <v>1198</v>
      </c>
      <c r="B330" s="2" t="s">
        <v>1167</v>
      </c>
      <c r="C330" s="2" t="s">
        <v>1184</v>
      </c>
      <c r="D330" s="2" t="s">
        <v>1199</v>
      </c>
    </row>
    <row r="331" spans="1:4" x14ac:dyDescent="0.25">
      <c r="A331" s="2" t="s">
        <v>1200</v>
      </c>
      <c r="B331" s="2" t="s">
        <v>1167</v>
      </c>
      <c r="C331" s="2" t="s">
        <v>1184</v>
      </c>
      <c r="D331" s="2" t="s">
        <v>1201</v>
      </c>
    </row>
    <row r="332" spans="1:4" x14ac:dyDescent="0.25">
      <c r="A332" s="2" t="s">
        <v>1202</v>
      </c>
      <c r="B332" s="2" t="s">
        <v>1167</v>
      </c>
      <c r="C332" s="2" t="s">
        <v>1184</v>
      </c>
      <c r="D332" s="2" t="s">
        <v>1203</v>
      </c>
    </row>
    <row r="333" spans="1:4" x14ac:dyDescent="0.25">
      <c r="A333" s="2" t="s">
        <v>1204</v>
      </c>
      <c r="B333" s="2" t="s">
        <v>1167</v>
      </c>
      <c r="C333" s="2" t="s">
        <v>1184</v>
      </c>
      <c r="D333" s="2" t="s">
        <v>1205</v>
      </c>
    </row>
    <row r="334" spans="1:4" x14ac:dyDescent="0.25">
      <c r="A334" s="2" t="s">
        <v>1206</v>
      </c>
      <c r="B334" s="2" t="s">
        <v>1167</v>
      </c>
      <c r="C334" s="2" t="s">
        <v>1184</v>
      </c>
      <c r="D334" s="2" t="s">
        <v>1207</v>
      </c>
    </row>
    <row r="335" spans="1:4" x14ac:dyDescent="0.25">
      <c r="A335" s="2" t="s">
        <v>1208</v>
      </c>
      <c r="B335" s="2" t="s">
        <v>1167</v>
      </c>
      <c r="C335" s="2" t="s">
        <v>1184</v>
      </c>
      <c r="D335" s="2" t="s">
        <v>1209</v>
      </c>
    </row>
    <row r="336" spans="1:4" x14ac:dyDescent="0.25">
      <c r="A336" s="2" t="s">
        <v>1210</v>
      </c>
      <c r="B336" s="2" t="s">
        <v>1167</v>
      </c>
      <c r="C336" s="2" t="s">
        <v>1184</v>
      </c>
      <c r="D336" s="2" t="s">
        <v>1211</v>
      </c>
    </row>
    <row r="337" spans="1:4" x14ac:dyDescent="0.25">
      <c r="A337" s="2" t="s">
        <v>1212</v>
      </c>
      <c r="B337" s="2" t="s">
        <v>1167</v>
      </c>
      <c r="C337" s="2" t="s">
        <v>1184</v>
      </c>
      <c r="D337" s="2" t="s">
        <v>1213</v>
      </c>
    </row>
    <row r="338" spans="1:4" x14ac:dyDescent="0.25">
      <c r="A338" s="2" t="s">
        <v>1214</v>
      </c>
      <c r="B338" s="2" t="s">
        <v>1215</v>
      </c>
      <c r="C338" s="2" t="s">
        <v>1216</v>
      </c>
      <c r="D338" s="2" t="s">
        <v>1217</v>
      </c>
    </row>
    <row r="339" spans="1:4" x14ac:dyDescent="0.25">
      <c r="A339" s="2" t="s">
        <v>1218</v>
      </c>
      <c r="B339" s="2" t="s">
        <v>1215</v>
      </c>
      <c r="C339" s="2" t="s">
        <v>1216</v>
      </c>
      <c r="D339" s="2" t="s">
        <v>1219</v>
      </c>
    </row>
    <row r="340" spans="1:4" x14ac:dyDescent="0.25">
      <c r="A340" s="2" t="s">
        <v>1220</v>
      </c>
      <c r="B340" s="2" t="s">
        <v>1215</v>
      </c>
      <c r="C340" s="2" t="s">
        <v>1216</v>
      </c>
      <c r="D340" s="2" t="s">
        <v>1221</v>
      </c>
    </row>
    <row r="341" spans="1:4" x14ac:dyDescent="0.25">
      <c r="A341" s="2" t="s">
        <v>1222</v>
      </c>
      <c r="B341" s="2" t="s">
        <v>1215</v>
      </c>
      <c r="C341" s="2" t="s">
        <v>1216</v>
      </c>
      <c r="D341" s="2" t="s">
        <v>1223</v>
      </c>
    </row>
    <row r="342" spans="1:4" x14ac:dyDescent="0.25">
      <c r="A342" s="2" t="s">
        <v>1224</v>
      </c>
      <c r="B342" s="2" t="s">
        <v>1215</v>
      </c>
      <c r="C342" s="2" t="s">
        <v>1225</v>
      </c>
      <c r="D342" s="2" t="s">
        <v>1226</v>
      </c>
    </row>
    <row r="343" spans="1:4" x14ac:dyDescent="0.25">
      <c r="A343" s="2" t="s">
        <v>1227</v>
      </c>
      <c r="B343" s="2" t="s">
        <v>1215</v>
      </c>
      <c r="C343" s="2" t="s">
        <v>1225</v>
      </c>
      <c r="D343" s="2" t="s">
        <v>1228</v>
      </c>
    </row>
    <row r="344" spans="1:4" x14ac:dyDescent="0.25">
      <c r="A344" s="2" t="s">
        <v>1229</v>
      </c>
      <c r="B344" s="2" t="s">
        <v>1215</v>
      </c>
      <c r="C344" s="2" t="s">
        <v>1225</v>
      </c>
      <c r="D344" s="2" t="s">
        <v>1230</v>
      </c>
    </row>
    <row r="345" spans="1:4" x14ac:dyDescent="0.25">
      <c r="A345" s="2" t="s">
        <v>1231</v>
      </c>
      <c r="B345" s="2" t="s">
        <v>1215</v>
      </c>
      <c r="C345" s="2" t="s">
        <v>1232</v>
      </c>
      <c r="D345" s="2" t="s">
        <v>1233</v>
      </c>
    </row>
    <row r="346" spans="1:4" x14ac:dyDescent="0.25">
      <c r="A346" s="2" t="s">
        <v>1234</v>
      </c>
      <c r="B346" s="2" t="s">
        <v>1215</v>
      </c>
      <c r="C346" s="2" t="s">
        <v>1235</v>
      </c>
      <c r="D346" s="2" t="s">
        <v>1236</v>
      </c>
    </row>
    <row r="347" spans="1:4" x14ac:dyDescent="0.25">
      <c r="A347" s="2" t="s">
        <v>1237</v>
      </c>
      <c r="B347" s="2" t="s">
        <v>1215</v>
      </c>
      <c r="C347" s="2" t="s">
        <v>1235</v>
      </c>
      <c r="D347" s="2" t="s">
        <v>1238</v>
      </c>
    </row>
    <row r="348" spans="1:4" x14ac:dyDescent="0.25">
      <c r="A348" s="2" t="s">
        <v>1239</v>
      </c>
      <c r="B348" s="2" t="s">
        <v>1215</v>
      </c>
      <c r="C348" s="2" t="s">
        <v>1235</v>
      </c>
      <c r="D348" s="2" t="s">
        <v>1240</v>
      </c>
    </row>
    <row r="349" spans="1:4" x14ac:dyDescent="0.25">
      <c r="A349" s="2" t="s">
        <v>1241</v>
      </c>
      <c r="B349" s="2" t="s">
        <v>1215</v>
      </c>
      <c r="C349" s="2" t="s">
        <v>1235</v>
      </c>
      <c r="D349" s="2" t="s">
        <v>1242</v>
      </c>
    </row>
    <row r="350" spans="1:4" x14ac:dyDescent="0.25">
      <c r="A350" s="2" t="s">
        <v>1243</v>
      </c>
      <c r="B350" s="2" t="s">
        <v>1215</v>
      </c>
      <c r="C350" s="2" t="s">
        <v>1235</v>
      </c>
      <c r="D350" s="2" t="s">
        <v>1244</v>
      </c>
    </row>
    <row r="351" spans="1:4" x14ac:dyDescent="0.25">
      <c r="A351" s="2" t="s">
        <v>1245</v>
      </c>
      <c r="B351" s="2" t="s">
        <v>1215</v>
      </c>
      <c r="C351" s="2" t="s">
        <v>1246</v>
      </c>
      <c r="D351" s="2" t="s">
        <v>1247</v>
      </c>
    </row>
    <row r="352" spans="1:4" x14ac:dyDescent="0.25">
      <c r="A352" s="2" t="s">
        <v>1248</v>
      </c>
      <c r="B352" s="2" t="s">
        <v>1215</v>
      </c>
      <c r="C352" s="2" t="s">
        <v>1246</v>
      </c>
      <c r="D352" s="2" t="s">
        <v>1249</v>
      </c>
    </row>
    <row r="353" spans="1:4" x14ac:dyDescent="0.25">
      <c r="A353" s="2" t="s">
        <v>1250</v>
      </c>
      <c r="B353" s="2" t="s">
        <v>1215</v>
      </c>
      <c r="C353" s="2" t="s">
        <v>1246</v>
      </c>
      <c r="D353" s="2" t="s">
        <v>1251</v>
      </c>
    </row>
    <row r="354" spans="1:4" x14ac:dyDescent="0.25">
      <c r="A354" s="2" t="s">
        <v>1252</v>
      </c>
      <c r="B354" s="2" t="s">
        <v>1215</v>
      </c>
      <c r="C354" s="2" t="s">
        <v>1246</v>
      </c>
      <c r="D354" s="2" t="s">
        <v>1253</v>
      </c>
    </row>
    <row r="355" spans="1:4" x14ac:dyDescent="0.25">
      <c r="A355" s="2" t="s">
        <v>1254</v>
      </c>
      <c r="B355" s="2" t="s">
        <v>1215</v>
      </c>
      <c r="C355" s="2" t="s">
        <v>1246</v>
      </c>
      <c r="D355" s="2" t="s">
        <v>1255</v>
      </c>
    </row>
    <row r="356" spans="1:4" x14ac:dyDescent="0.25">
      <c r="A356" s="2" t="s">
        <v>1256</v>
      </c>
      <c r="B356" s="2" t="s">
        <v>1215</v>
      </c>
      <c r="C356" s="2" t="s">
        <v>1246</v>
      </c>
      <c r="D356" s="2" t="s">
        <v>1257</v>
      </c>
    </row>
    <row r="357" spans="1:4" x14ac:dyDescent="0.25">
      <c r="A357" s="2" t="s">
        <v>1258</v>
      </c>
      <c r="B357" s="2" t="s">
        <v>1215</v>
      </c>
      <c r="C357" s="2" t="s">
        <v>1259</v>
      </c>
      <c r="D357" s="2" t="s">
        <v>1260</v>
      </c>
    </row>
    <row r="358" spans="1:4" x14ac:dyDescent="0.25">
      <c r="A358" s="2" t="s">
        <v>1261</v>
      </c>
      <c r="B358" s="2" t="s">
        <v>1215</v>
      </c>
      <c r="C358" s="2" t="s">
        <v>1259</v>
      </c>
      <c r="D358" s="2" t="s">
        <v>1262</v>
      </c>
    </row>
    <row r="359" spans="1:4" x14ac:dyDescent="0.25">
      <c r="A359" s="2" t="s">
        <v>1263</v>
      </c>
      <c r="B359" s="2" t="s">
        <v>1215</v>
      </c>
      <c r="C359" s="2" t="s">
        <v>1264</v>
      </c>
      <c r="D359" s="2" t="s">
        <v>1265</v>
      </c>
    </row>
    <row r="360" spans="1:4" x14ac:dyDescent="0.25">
      <c r="A360" s="2" t="s">
        <v>1266</v>
      </c>
      <c r="B360" s="2" t="s">
        <v>1215</v>
      </c>
      <c r="C360" s="2" t="s">
        <v>1264</v>
      </c>
      <c r="D360" s="2" t="s">
        <v>1267</v>
      </c>
    </row>
    <row r="361" spans="1:4" x14ac:dyDescent="0.25">
      <c r="A361" s="2" t="s">
        <v>1268</v>
      </c>
      <c r="B361" s="2" t="s">
        <v>1215</v>
      </c>
      <c r="C361" s="2" t="s">
        <v>1269</v>
      </c>
      <c r="D361" s="2" t="s">
        <v>1270</v>
      </c>
    </row>
    <row r="362" spans="1:4" x14ac:dyDescent="0.25">
      <c r="A362" s="2" t="s">
        <v>1271</v>
      </c>
      <c r="B362" s="2" t="s">
        <v>1272</v>
      </c>
      <c r="C362" s="2" t="s">
        <v>1273</v>
      </c>
      <c r="D362" s="2" t="s">
        <v>1274</v>
      </c>
    </row>
    <row r="363" spans="1:4" x14ac:dyDescent="0.25">
      <c r="A363" s="2" t="s">
        <v>1275</v>
      </c>
      <c r="B363" s="2" t="s">
        <v>1272</v>
      </c>
      <c r="C363" s="2" t="s">
        <v>1276</v>
      </c>
      <c r="D363" s="2" t="s">
        <v>1277</v>
      </c>
    </row>
    <row r="364" spans="1:4" x14ac:dyDescent="0.25">
      <c r="A364" s="2" t="s">
        <v>1278</v>
      </c>
      <c r="B364" s="2" t="s">
        <v>1272</v>
      </c>
      <c r="C364" s="2" t="s">
        <v>1279</v>
      </c>
      <c r="D364" s="2" t="s">
        <v>1280</v>
      </c>
    </row>
    <row r="365" spans="1:4" x14ac:dyDescent="0.25">
      <c r="A365" s="2" t="s">
        <v>1281</v>
      </c>
      <c r="B365" s="2" t="s">
        <v>1272</v>
      </c>
      <c r="C365" s="2" t="s">
        <v>1282</v>
      </c>
      <c r="D365" s="2" t="s">
        <v>1283</v>
      </c>
    </row>
    <row r="366" spans="1:4" x14ac:dyDescent="0.25">
      <c r="A366" s="2" t="s">
        <v>1284</v>
      </c>
      <c r="B366" s="2" t="s">
        <v>1272</v>
      </c>
      <c r="C366" s="2" t="s">
        <v>1285</v>
      </c>
      <c r="D366" s="2" t="s">
        <v>1286</v>
      </c>
    </row>
    <row r="367" spans="1:4" x14ac:dyDescent="0.25">
      <c r="A367" s="2" t="s">
        <v>1287</v>
      </c>
      <c r="B367" s="2" t="s">
        <v>1272</v>
      </c>
      <c r="C367" s="2" t="s">
        <v>1288</v>
      </c>
      <c r="D367" s="2" t="s">
        <v>1289</v>
      </c>
    </row>
    <row r="368" spans="1:4" x14ac:dyDescent="0.25">
      <c r="A368" s="2" t="s">
        <v>1290</v>
      </c>
      <c r="B368" s="2" t="s">
        <v>1272</v>
      </c>
      <c r="C368" s="2" t="s">
        <v>1291</v>
      </c>
      <c r="D368" s="2" t="s">
        <v>1292</v>
      </c>
    </row>
    <row r="369" spans="1:4" x14ac:dyDescent="0.25">
      <c r="A369" s="2" t="s">
        <v>1293</v>
      </c>
      <c r="B369" s="2" t="s">
        <v>1272</v>
      </c>
      <c r="C369" s="2" t="s">
        <v>1294</v>
      </c>
      <c r="D369" s="2" t="s">
        <v>1295</v>
      </c>
    </row>
    <row r="370" spans="1:4" x14ac:dyDescent="0.25">
      <c r="A370" s="2" t="s">
        <v>1296</v>
      </c>
      <c r="B370" s="2" t="s">
        <v>1272</v>
      </c>
      <c r="C370" s="2" t="s">
        <v>1297</v>
      </c>
      <c r="D370" s="2" t="s">
        <v>1298</v>
      </c>
    </row>
    <row r="371" spans="1:4" x14ac:dyDescent="0.25">
      <c r="A371" s="2" t="s">
        <v>1299</v>
      </c>
      <c r="B371" s="2" t="s">
        <v>1272</v>
      </c>
      <c r="C371" s="2" t="s">
        <v>1300</v>
      </c>
      <c r="D371" s="2" t="s">
        <v>1301</v>
      </c>
    </row>
    <row r="372" spans="1:4" x14ac:dyDescent="0.25">
      <c r="A372" s="2" t="s">
        <v>1302</v>
      </c>
      <c r="B372" s="2" t="s">
        <v>1272</v>
      </c>
      <c r="C372" s="2" t="s">
        <v>1303</v>
      </c>
      <c r="D372" s="2" t="s">
        <v>1304</v>
      </c>
    </row>
    <row r="373" spans="1:4" x14ac:dyDescent="0.25">
      <c r="A373" s="2" t="s">
        <v>1305</v>
      </c>
      <c r="B373" s="2" t="s">
        <v>1272</v>
      </c>
      <c r="C373" s="2" t="s">
        <v>1306</v>
      </c>
      <c r="D373" s="2" t="s">
        <v>1307</v>
      </c>
    </row>
    <row r="374" spans="1:4" x14ac:dyDescent="0.25">
      <c r="A374" s="2" t="s">
        <v>1308</v>
      </c>
      <c r="B374" s="2" t="s">
        <v>1272</v>
      </c>
      <c r="C374" s="2" t="s">
        <v>1309</v>
      </c>
      <c r="D374" s="2" t="s">
        <v>1310</v>
      </c>
    </row>
    <row r="375" spans="1:4" x14ac:dyDescent="0.25">
      <c r="A375" s="2" t="s">
        <v>1311</v>
      </c>
      <c r="B375" s="2" t="s">
        <v>1312</v>
      </c>
      <c r="C375" s="2" t="s">
        <v>1313</v>
      </c>
      <c r="D375" s="2" t="s">
        <v>1314</v>
      </c>
    </row>
    <row r="376" spans="1:4" x14ac:dyDescent="0.25">
      <c r="A376" s="2" t="s">
        <v>1315</v>
      </c>
      <c r="B376" s="2" t="s">
        <v>1312</v>
      </c>
      <c r="C376" s="2" t="s">
        <v>1313</v>
      </c>
      <c r="D376" s="2" t="s">
        <v>1316</v>
      </c>
    </row>
    <row r="377" spans="1:4" x14ac:dyDescent="0.25">
      <c r="A377" s="2" t="s">
        <v>1317</v>
      </c>
      <c r="B377" s="2" t="s">
        <v>1312</v>
      </c>
      <c r="C377" s="2" t="s">
        <v>1313</v>
      </c>
      <c r="D377" s="2" t="s">
        <v>1318</v>
      </c>
    </row>
    <row r="378" spans="1:4" x14ac:dyDescent="0.25">
      <c r="A378" s="2" t="s">
        <v>1319</v>
      </c>
      <c r="B378" s="2" t="s">
        <v>1312</v>
      </c>
      <c r="C378" s="2" t="s">
        <v>1320</v>
      </c>
      <c r="D378" s="2" t="s">
        <v>1321</v>
      </c>
    </row>
    <row r="379" spans="1:4" x14ac:dyDescent="0.25">
      <c r="A379" s="2" t="s">
        <v>1322</v>
      </c>
      <c r="B379" s="2" t="s">
        <v>1312</v>
      </c>
      <c r="C379" s="2" t="s">
        <v>1320</v>
      </c>
      <c r="D379" s="2" t="s">
        <v>1323</v>
      </c>
    </row>
    <row r="380" spans="1:4" x14ac:dyDescent="0.25">
      <c r="A380" s="2" t="s">
        <v>1324</v>
      </c>
      <c r="B380" s="2" t="s">
        <v>1312</v>
      </c>
      <c r="C380" s="2" t="s">
        <v>1320</v>
      </c>
      <c r="D380" s="2" t="s">
        <v>1325</v>
      </c>
    </row>
    <row r="381" spans="1:4" x14ac:dyDescent="0.25">
      <c r="A381" s="2" t="s">
        <v>1326</v>
      </c>
      <c r="B381" s="2" t="s">
        <v>1312</v>
      </c>
      <c r="C381" s="2" t="s">
        <v>1320</v>
      </c>
      <c r="D381" s="2" t="s">
        <v>1327</v>
      </c>
    </row>
    <row r="382" spans="1:4" x14ac:dyDescent="0.25">
      <c r="A382" s="2" t="s">
        <v>1328</v>
      </c>
      <c r="B382" s="2" t="s">
        <v>1312</v>
      </c>
      <c r="C382" s="2" t="s">
        <v>1320</v>
      </c>
      <c r="D382" s="2" t="s">
        <v>1329</v>
      </c>
    </row>
    <row r="383" spans="1:4" x14ac:dyDescent="0.25">
      <c r="A383" s="2" t="s">
        <v>1330</v>
      </c>
      <c r="B383" s="2" t="s">
        <v>1312</v>
      </c>
      <c r="C383" s="2" t="s">
        <v>1331</v>
      </c>
      <c r="D383" s="2" t="s">
        <v>1332</v>
      </c>
    </row>
    <row r="384" spans="1:4" x14ac:dyDescent="0.25">
      <c r="A384" s="2" t="s">
        <v>1333</v>
      </c>
      <c r="B384" s="2" t="s">
        <v>1312</v>
      </c>
      <c r="C384" s="2" t="s">
        <v>1331</v>
      </c>
      <c r="D384" s="2" t="s">
        <v>1334</v>
      </c>
    </row>
    <row r="385" spans="1:4" x14ac:dyDescent="0.25">
      <c r="A385" s="2" t="s">
        <v>1335</v>
      </c>
      <c r="B385" s="2" t="s">
        <v>1312</v>
      </c>
      <c r="C385" s="2" t="s">
        <v>1331</v>
      </c>
      <c r="D385" s="2" t="s">
        <v>1336</v>
      </c>
    </row>
    <row r="386" spans="1:4" x14ac:dyDescent="0.25">
      <c r="A386" s="2" t="s">
        <v>1337</v>
      </c>
      <c r="B386" s="2" t="s">
        <v>1312</v>
      </c>
      <c r="C386" s="2" t="s">
        <v>1331</v>
      </c>
      <c r="D386" s="2" t="s">
        <v>1338</v>
      </c>
    </row>
    <row r="387" spans="1:4" x14ac:dyDescent="0.25">
      <c r="A387" s="2" t="s">
        <v>1339</v>
      </c>
      <c r="B387" s="2" t="s">
        <v>1312</v>
      </c>
      <c r="C387" s="2" t="s">
        <v>1340</v>
      </c>
      <c r="D387" s="2" t="s">
        <v>1341</v>
      </c>
    </row>
    <row r="388" spans="1:4" x14ac:dyDescent="0.25">
      <c r="A388" s="2" t="s">
        <v>1342</v>
      </c>
      <c r="B388" s="2" t="s">
        <v>1343</v>
      </c>
      <c r="C388" s="2" t="s">
        <v>1344</v>
      </c>
      <c r="D388" s="2" t="s">
        <v>1345</v>
      </c>
    </row>
    <row r="389" spans="1:4" x14ac:dyDescent="0.25">
      <c r="A389" s="2" t="s">
        <v>1346</v>
      </c>
      <c r="B389" s="2" t="s">
        <v>1343</v>
      </c>
      <c r="C389" s="2" t="s">
        <v>1344</v>
      </c>
      <c r="D389" s="2" t="s">
        <v>1347</v>
      </c>
    </row>
    <row r="390" spans="1:4" x14ac:dyDescent="0.25">
      <c r="A390" s="2" t="s">
        <v>1348</v>
      </c>
      <c r="B390" s="2" t="s">
        <v>1343</v>
      </c>
      <c r="C390" s="2" t="s">
        <v>1344</v>
      </c>
      <c r="D390" s="2" t="s">
        <v>1349</v>
      </c>
    </row>
    <row r="391" spans="1:4" x14ac:dyDescent="0.25">
      <c r="A391" s="2" t="s">
        <v>1350</v>
      </c>
      <c r="B391" s="2" t="s">
        <v>1343</v>
      </c>
      <c r="C391" s="2" t="s">
        <v>1344</v>
      </c>
      <c r="D391" s="2" t="s">
        <v>1351</v>
      </c>
    </row>
    <row r="392" spans="1:4" x14ac:dyDescent="0.25">
      <c r="A392" s="2" t="s">
        <v>1352</v>
      </c>
      <c r="B392" s="2" t="s">
        <v>1343</v>
      </c>
      <c r="C392" s="2" t="s">
        <v>1353</v>
      </c>
      <c r="D392" s="2" t="s">
        <v>1354</v>
      </c>
    </row>
    <row r="393" spans="1:4" x14ac:dyDescent="0.25">
      <c r="A393" s="2" t="s">
        <v>1355</v>
      </c>
      <c r="B393" s="2" t="s">
        <v>1343</v>
      </c>
      <c r="C393" s="2" t="s">
        <v>1356</v>
      </c>
      <c r="D393" s="2" t="s">
        <v>1357</v>
      </c>
    </row>
    <row r="394" spans="1:4" x14ac:dyDescent="0.25">
      <c r="A394" s="2" t="s">
        <v>1358</v>
      </c>
      <c r="B394" s="2" t="s">
        <v>1359</v>
      </c>
      <c r="C394" s="2" t="s">
        <v>1360</v>
      </c>
      <c r="D394" s="2" t="s">
        <v>1361</v>
      </c>
    </row>
    <row r="395" spans="1:4" x14ac:dyDescent="0.25">
      <c r="A395" s="2" t="s">
        <v>1362</v>
      </c>
      <c r="B395" s="2" t="s">
        <v>1363</v>
      </c>
      <c r="C395" s="2" t="s">
        <v>1364</v>
      </c>
      <c r="D395" s="2" t="s">
        <v>1365</v>
      </c>
    </row>
    <row r="396" spans="1:4" x14ac:dyDescent="0.25">
      <c r="A396" s="2" t="s">
        <v>1366</v>
      </c>
      <c r="B396" s="2" t="s">
        <v>1363</v>
      </c>
      <c r="C396" s="2" t="s">
        <v>1367</v>
      </c>
      <c r="D396" s="2" t="s">
        <v>1368</v>
      </c>
    </row>
    <row r="397" spans="1:4" x14ac:dyDescent="0.25">
      <c r="A397" s="2" t="s">
        <v>1369</v>
      </c>
      <c r="B397" s="2" t="s">
        <v>1363</v>
      </c>
      <c r="C397" s="2" t="s">
        <v>1370</v>
      </c>
      <c r="D397" s="2" t="s">
        <v>1371</v>
      </c>
    </row>
    <row r="398" spans="1:4" x14ac:dyDescent="0.25">
      <c r="A398" s="2" t="s">
        <v>1372</v>
      </c>
      <c r="B398" s="2" t="s">
        <v>1373</v>
      </c>
      <c r="C398" s="2" t="s">
        <v>1374</v>
      </c>
      <c r="D398" s="2" t="s">
        <v>1375</v>
      </c>
    </row>
    <row r="399" spans="1:4" x14ac:dyDescent="0.25">
      <c r="A399" s="2" t="s">
        <v>1376</v>
      </c>
      <c r="B399" s="2" t="s">
        <v>1373</v>
      </c>
      <c r="C399" s="2" t="s">
        <v>1374</v>
      </c>
      <c r="D399" s="2" t="s">
        <v>1377</v>
      </c>
    </row>
    <row r="400" spans="1:4" x14ac:dyDescent="0.25">
      <c r="A400" s="2" t="s">
        <v>1378</v>
      </c>
      <c r="B400" s="2" t="s">
        <v>1373</v>
      </c>
      <c r="C400" s="2" t="s">
        <v>1374</v>
      </c>
      <c r="D400" s="2" t="s">
        <v>1379</v>
      </c>
    </row>
    <row r="401" spans="1:4" x14ac:dyDescent="0.25">
      <c r="A401" s="2" t="s">
        <v>1380</v>
      </c>
      <c r="B401" s="2" t="s">
        <v>1373</v>
      </c>
      <c r="C401" s="2" t="s">
        <v>1381</v>
      </c>
      <c r="D401" s="2" t="s">
        <v>1382</v>
      </c>
    </row>
    <row r="402" spans="1:4" x14ac:dyDescent="0.25">
      <c r="A402" s="2" t="s">
        <v>1383</v>
      </c>
      <c r="B402" s="2" t="s">
        <v>1373</v>
      </c>
      <c r="C402" s="2" t="s">
        <v>1381</v>
      </c>
      <c r="D402" s="2" t="s">
        <v>1384</v>
      </c>
    </row>
    <row r="403" spans="1:4" x14ac:dyDescent="0.25">
      <c r="A403" s="2" t="s">
        <v>1385</v>
      </c>
      <c r="B403" s="2" t="s">
        <v>1373</v>
      </c>
      <c r="C403" s="2" t="s">
        <v>1386</v>
      </c>
      <c r="D403" s="2" t="s">
        <v>1387</v>
      </c>
    </row>
    <row r="404" spans="1:4" x14ac:dyDescent="0.25">
      <c r="A404" s="2" t="s">
        <v>1388</v>
      </c>
      <c r="B404" s="2" t="s">
        <v>1373</v>
      </c>
      <c r="C404" s="2" t="s">
        <v>1389</v>
      </c>
      <c r="D404" s="2" t="s">
        <v>1390</v>
      </c>
    </row>
    <row r="405" spans="1:4" x14ac:dyDescent="0.25">
      <c r="A405" s="2" t="s">
        <v>1391</v>
      </c>
      <c r="B405" s="2" t="s">
        <v>1373</v>
      </c>
      <c r="C405" s="2" t="s">
        <v>1392</v>
      </c>
      <c r="D405" s="2" t="s">
        <v>1393</v>
      </c>
    </row>
    <row r="406" spans="1:4" x14ac:dyDescent="0.25">
      <c r="A406" s="2" t="s">
        <v>1394</v>
      </c>
      <c r="B406" s="2" t="s">
        <v>1373</v>
      </c>
      <c r="C406" s="2" t="s">
        <v>1395</v>
      </c>
      <c r="D406" s="2" t="s">
        <v>1396</v>
      </c>
    </row>
    <row r="407" spans="1:4" x14ac:dyDescent="0.25">
      <c r="A407" s="2" t="s">
        <v>1397</v>
      </c>
      <c r="B407" s="2" t="s">
        <v>1373</v>
      </c>
      <c r="C407" s="2" t="s">
        <v>1395</v>
      </c>
      <c r="D407" s="2" t="s">
        <v>1398</v>
      </c>
    </row>
    <row r="408" spans="1:4" x14ac:dyDescent="0.25">
      <c r="A408" s="2" t="s">
        <v>1399</v>
      </c>
      <c r="B408" s="2" t="s">
        <v>1373</v>
      </c>
      <c r="C408" s="2" t="s">
        <v>1400</v>
      </c>
      <c r="D408" s="2" t="s">
        <v>1401</v>
      </c>
    </row>
    <row r="409" spans="1:4" x14ac:dyDescent="0.25">
      <c r="A409" s="2" t="s">
        <v>1402</v>
      </c>
      <c r="B409" s="2" t="s">
        <v>1373</v>
      </c>
      <c r="C409" s="2" t="s">
        <v>1403</v>
      </c>
      <c r="D409" s="2" t="s">
        <v>1404</v>
      </c>
    </row>
    <row r="410" spans="1:4" x14ac:dyDescent="0.25">
      <c r="A410" s="2" t="s">
        <v>1405</v>
      </c>
      <c r="B410" s="2" t="s">
        <v>1373</v>
      </c>
      <c r="C410" s="2" t="s">
        <v>1403</v>
      </c>
      <c r="D410" s="2" t="s">
        <v>1406</v>
      </c>
    </row>
    <row r="411" spans="1:4" x14ac:dyDescent="0.25">
      <c r="A411" s="2" t="s">
        <v>1407</v>
      </c>
      <c r="B411" s="2" t="s">
        <v>1408</v>
      </c>
      <c r="C411" s="2" t="s">
        <v>1409</v>
      </c>
      <c r="D411" s="2" t="s">
        <v>1410</v>
      </c>
    </row>
    <row r="412" spans="1:4" x14ac:dyDescent="0.25">
      <c r="A412" s="2" t="s">
        <v>1411</v>
      </c>
      <c r="B412" s="2" t="s">
        <v>1412</v>
      </c>
      <c r="C412" s="2" t="s">
        <v>1413</v>
      </c>
      <c r="D412" s="2" t="s">
        <v>1414</v>
      </c>
    </row>
    <row r="413" spans="1:4" x14ac:dyDescent="0.25">
      <c r="A413" s="2" t="s">
        <v>428</v>
      </c>
      <c r="B413" s="2" t="s">
        <v>1412</v>
      </c>
      <c r="C413" s="2" t="s">
        <v>1415</v>
      </c>
      <c r="D413" s="2" t="s">
        <v>1416</v>
      </c>
    </row>
    <row r="414" spans="1:4" x14ac:dyDescent="0.25">
      <c r="A414" s="2" t="s">
        <v>433</v>
      </c>
      <c r="B414" s="2" t="s">
        <v>1412</v>
      </c>
      <c r="C414" s="2" t="s">
        <v>1417</v>
      </c>
      <c r="D414" s="2" t="s">
        <v>1418</v>
      </c>
    </row>
    <row r="415" spans="1:4" x14ac:dyDescent="0.25">
      <c r="A415" s="2" t="s">
        <v>1419</v>
      </c>
      <c r="B415" s="2" t="s">
        <v>1412</v>
      </c>
      <c r="C415" s="2" t="s">
        <v>1420</v>
      </c>
      <c r="D415" s="2" t="s">
        <v>1421</v>
      </c>
    </row>
    <row r="416" spans="1:4" x14ac:dyDescent="0.25">
      <c r="A416" s="2" t="s">
        <v>1422</v>
      </c>
      <c r="B416" s="2" t="s">
        <v>1423</v>
      </c>
      <c r="C416" s="2" t="s">
        <v>1424</v>
      </c>
      <c r="D416" s="2" t="s">
        <v>1425</v>
      </c>
    </row>
    <row r="417" spans="1:4" x14ac:dyDescent="0.25">
      <c r="A417" s="2" t="s">
        <v>1426</v>
      </c>
      <c r="B417" s="2" t="s">
        <v>1423</v>
      </c>
      <c r="C417" s="2" t="s">
        <v>1424</v>
      </c>
      <c r="D417" s="2" t="s">
        <v>1427</v>
      </c>
    </row>
    <row r="418" spans="1:4" x14ac:dyDescent="0.25">
      <c r="A418" s="2" t="s">
        <v>1428</v>
      </c>
      <c r="B418" s="2" t="s">
        <v>1423</v>
      </c>
      <c r="C418" s="2" t="s">
        <v>1424</v>
      </c>
      <c r="D418" s="2" t="s">
        <v>1429</v>
      </c>
    </row>
    <row r="419" spans="1:4" x14ac:dyDescent="0.25">
      <c r="A419" s="2" t="s">
        <v>1430</v>
      </c>
      <c r="B419" s="2" t="s">
        <v>1423</v>
      </c>
      <c r="C419" s="2" t="s">
        <v>1424</v>
      </c>
      <c r="D419" s="2" t="s">
        <v>1431</v>
      </c>
    </row>
    <row r="420" spans="1:4" x14ac:dyDescent="0.25">
      <c r="A420" s="2" t="s">
        <v>1432</v>
      </c>
      <c r="B420" s="2" t="s">
        <v>1423</v>
      </c>
      <c r="C420" s="2" t="s">
        <v>1424</v>
      </c>
      <c r="D420" s="2" t="s">
        <v>1433</v>
      </c>
    </row>
    <row r="421" spans="1:4" x14ac:dyDescent="0.25">
      <c r="A421" s="2" t="s">
        <v>1434</v>
      </c>
      <c r="B421" s="2" t="s">
        <v>1423</v>
      </c>
      <c r="C421" s="2" t="s">
        <v>1435</v>
      </c>
      <c r="D421" s="2" t="s">
        <v>1436</v>
      </c>
    </row>
    <row r="422" spans="1:4" x14ac:dyDescent="0.25">
      <c r="A422" s="2" t="s">
        <v>1437</v>
      </c>
      <c r="B422" s="2" t="s">
        <v>1423</v>
      </c>
      <c r="C422" s="2" t="s">
        <v>1435</v>
      </c>
      <c r="D422" s="2" t="s">
        <v>1438</v>
      </c>
    </row>
    <row r="423" spans="1:4" x14ac:dyDescent="0.25">
      <c r="A423" s="2" t="s">
        <v>1439</v>
      </c>
      <c r="B423" s="2" t="s">
        <v>1423</v>
      </c>
      <c r="C423" s="2" t="s">
        <v>1435</v>
      </c>
      <c r="D423" s="2" t="s">
        <v>1440</v>
      </c>
    </row>
    <row r="424" spans="1:4" x14ac:dyDescent="0.25">
      <c r="A424" s="2" t="s">
        <v>1441</v>
      </c>
      <c r="B424" s="2" t="s">
        <v>1423</v>
      </c>
      <c r="C424" s="2" t="s">
        <v>1435</v>
      </c>
      <c r="D424" s="2" t="s">
        <v>1442</v>
      </c>
    </row>
    <row r="425" spans="1:4" x14ac:dyDescent="0.25">
      <c r="A425" s="2" t="s">
        <v>1443</v>
      </c>
      <c r="B425" s="2" t="s">
        <v>1423</v>
      </c>
      <c r="C425" s="2" t="s">
        <v>1435</v>
      </c>
      <c r="D425" s="2" t="s">
        <v>1444</v>
      </c>
    </row>
    <row r="426" spans="1:4" x14ac:dyDescent="0.25">
      <c r="A426" s="2" t="s">
        <v>1445</v>
      </c>
      <c r="B426" s="2" t="s">
        <v>1423</v>
      </c>
      <c r="C426" s="2" t="s">
        <v>1435</v>
      </c>
      <c r="D426" s="2" t="s">
        <v>1446</v>
      </c>
    </row>
    <row r="427" spans="1:4" x14ac:dyDescent="0.25">
      <c r="A427" s="2" t="s">
        <v>1447</v>
      </c>
      <c r="B427" s="2" t="s">
        <v>1448</v>
      </c>
      <c r="C427" s="2" t="s">
        <v>1449</v>
      </c>
      <c r="D427" s="2" t="s">
        <v>1450</v>
      </c>
    </row>
    <row r="428" spans="1:4" x14ac:dyDescent="0.25">
      <c r="A428" s="2" t="s">
        <v>1451</v>
      </c>
      <c r="B428" s="2" t="s">
        <v>1448</v>
      </c>
      <c r="C428" s="2" t="s">
        <v>1449</v>
      </c>
      <c r="D428" s="2" t="s">
        <v>1452</v>
      </c>
    </row>
    <row r="429" spans="1:4" x14ac:dyDescent="0.25">
      <c r="A429" s="2" t="s">
        <v>1453</v>
      </c>
      <c r="B429" s="2" t="s">
        <v>1448</v>
      </c>
      <c r="C429" s="2" t="s">
        <v>1449</v>
      </c>
      <c r="D429" s="2" t="s">
        <v>1454</v>
      </c>
    </row>
    <row r="430" spans="1:4" x14ac:dyDescent="0.25">
      <c r="A430" s="2" t="s">
        <v>1455</v>
      </c>
      <c r="B430" s="2" t="s">
        <v>1448</v>
      </c>
      <c r="C430" s="2" t="s">
        <v>1449</v>
      </c>
      <c r="D430" s="2" t="s">
        <v>1456</v>
      </c>
    </row>
    <row r="431" spans="1:4" x14ac:dyDescent="0.25">
      <c r="A431" s="2" t="s">
        <v>1457</v>
      </c>
      <c r="B431" s="2" t="s">
        <v>1448</v>
      </c>
      <c r="C431" s="2" t="s">
        <v>1449</v>
      </c>
      <c r="D431" s="2" t="s">
        <v>1458</v>
      </c>
    </row>
    <row r="432" spans="1:4" x14ac:dyDescent="0.25">
      <c r="A432" s="2" t="s">
        <v>1459</v>
      </c>
      <c r="B432" s="2" t="s">
        <v>1448</v>
      </c>
      <c r="C432" s="2" t="s">
        <v>1449</v>
      </c>
      <c r="D432" s="2" t="s">
        <v>1460</v>
      </c>
    </row>
    <row r="433" spans="1:4" x14ac:dyDescent="0.25">
      <c r="A433" s="2" t="s">
        <v>439</v>
      </c>
      <c r="B433" s="2" t="s">
        <v>1448</v>
      </c>
      <c r="C433" s="2" t="s">
        <v>1461</v>
      </c>
      <c r="D433" s="2" t="s">
        <v>1462</v>
      </c>
    </row>
    <row r="434" spans="1:4" x14ac:dyDescent="0.25">
      <c r="A434" s="2" t="s">
        <v>444</v>
      </c>
      <c r="B434" s="2" t="s">
        <v>1448</v>
      </c>
      <c r="C434" s="2" t="s">
        <v>1461</v>
      </c>
      <c r="D434" s="2" t="s">
        <v>1463</v>
      </c>
    </row>
    <row r="435" spans="1:4" x14ac:dyDescent="0.25">
      <c r="A435" s="2" t="s">
        <v>1464</v>
      </c>
      <c r="B435" s="2" t="s">
        <v>1448</v>
      </c>
      <c r="C435" s="2" t="s">
        <v>1461</v>
      </c>
      <c r="D435" s="2" t="s">
        <v>1465</v>
      </c>
    </row>
    <row r="436" spans="1:4" x14ac:dyDescent="0.25">
      <c r="A436" s="2" t="s">
        <v>1466</v>
      </c>
      <c r="B436" s="2" t="s">
        <v>1448</v>
      </c>
      <c r="C436" s="2" t="s">
        <v>1461</v>
      </c>
      <c r="D436" s="2" t="s">
        <v>1467</v>
      </c>
    </row>
    <row r="437" spans="1:4" x14ac:dyDescent="0.25">
      <c r="A437" s="2" t="s">
        <v>1468</v>
      </c>
      <c r="B437" s="2" t="s">
        <v>1448</v>
      </c>
      <c r="C437" s="2" t="s">
        <v>1461</v>
      </c>
      <c r="D437" s="2" t="s">
        <v>1469</v>
      </c>
    </row>
    <row r="438" spans="1:4" x14ac:dyDescent="0.25">
      <c r="A438" s="2" t="s">
        <v>449</v>
      </c>
      <c r="B438" s="2" t="s">
        <v>1448</v>
      </c>
      <c r="C438" s="2" t="s">
        <v>1470</v>
      </c>
      <c r="D438" s="2" t="s">
        <v>1471</v>
      </c>
    </row>
    <row r="439" spans="1:4" x14ac:dyDescent="0.25">
      <c r="A439" s="2" t="s">
        <v>455</v>
      </c>
      <c r="B439" s="2" t="s">
        <v>1448</v>
      </c>
      <c r="C439" s="2" t="s">
        <v>1470</v>
      </c>
      <c r="D439" s="2" t="s">
        <v>1472</v>
      </c>
    </row>
    <row r="440" spans="1:4" x14ac:dyDescent="0.25">
      <c r="A440" s="2" t="s">
        <v>460</v>
      </c>
      <c r="B440" s="2" t="s">
        <v>1448</v>
      </c>
      <c r="C440" s="2" t="s">
        <v>1470</v>
      </c>
      <c r="D440" s="2" t="s">
        <v>1473</v>
      </c>
    </row>
    <row r="441" spans="1:4" x14ac:dyDescent="0.25">
      <c r="A441" s="2" t="s">
        <v>1474</v>
      </c>
      <c r="B441" s="2" t="s">
        <v>1475</v>
      </c>
      <c r="C441" s="2" t="s">
        <v>1476</v>
      </c>
      <c r="D441" s="2" t="s">
        <v>1477</v>
      </c>
    </row>
    <row r="442" spans="1:4" x14ac:dyDescent="0.25">
      <c r="A442" s="2" t="s">
        <v>1478</v>
      </c>
      <c r="B442" s="2" t="s">
        <v>1475</v>
      </c>
      <c r="C442" s="2" t="s">
        <v>1476</v>
      </c>
      <c r="D442" s="2" t="s">
        <v>1479</v>
      </c>
    </row>
    <row r="443" spans="1:4" x14ac:dyDescent="0.25">
      <c r="A443" s="2" t="s">
        <v>1480</v>
      </c>
      <c r="B443" s="2" t="s">
        <v>1475</v>
      </c>
      <c r="C443" s="2" t="s">
        <v>1476</v>
      </c>
      <c r="D443" s="2" t="s">
        <v>1481</v>
      </c>
    </row>
    <row r="444" spans="1:4" x14ac:dyDescent="0.25">
      <c r="A444" s="2" t="s">
        <v>1482</v>
      </c>
      <c r="B444" s="2" t="s">
        <v>1475</v>
      </c>
      <c r="C444" s="2" t="s">
        <v>1483</v>
      </c>
      <c r="D444" s="2" t="s">
        <v>1484</v>
      </c>
    </row>
    <row r="445" spans="1:4" x14ac:dyDescent="0.25">
      <c r="A445" s="2" t="s">
        <v>1485</v>
      </c>
      <c r="B445" s="2" t="s">
        <v>1475</v>
      </c>
      <c r="C445" s="2" t="s">
        <v>1483</v>
      </c>
      <c r="D445" s="2" t="s">
        <v>1486</v>
      </c>
    </row>
    <row r="446" spans="1:4" x14ac:dyDescent="0.25">
      <c r="A446" s="2" t="s">
        <v>1487</v>
      </c>
      <c r="B446" s="2" t="s">
        <v>1475</v>
      </c>
      <c r="C446" s="2" t="s">
        <v>1483</v>
      </c>
      <c r="D446" s="2" t="s">
        <v>1488</v>
      </c>
    </row>
    <row r="447" spans="1:4" x14ac:dyDescent="0.25">
      <c r="A447" s="2" t="s">
        <v>464</v>
      </c>
      <c r="B447" s="2" t="s">
        <v>1475</v>
      </c>
      <c r="C447" s="2" t="s">
        <v>1489</v>
      </c>
      <c r="D447" s="2" t="s">
        <v>1490</v>
      </c>
    </row>
    <row r="448" spans="1:4" x14ac:dyDescent="0.25">
      <c r="A448" s="2" t="s">
        <v>1491</v>
      </c>
      <c r="B448" s="2" t="s">
        <v>1475</v>
      </c>
      <c r="C448" s="2" t="s">
        <v>1489</v>
      </c>
      <c r="D448" s="2" t="s">
        <v>1492</v>
      </c>
    </row>
    <row r="449" spans="1:4" x14ac:dyDescent="0.25">
      <c r="A449" s="2" t="s">
        <v>1493</v>
      </c>
      <c r="B449" s="2" t="s">
        <v>1475</v>
      </c>
      <c r="C449" s="2" t="s">
        <v>1489</v>
      </c>
      <c r="D449" s="2" t="s">
        <v>1494</v>
      </c>
    </row>
    <row r="450" spans="1:4" x14ac:dyDescent="0.25">
      <c r="A450" s="2" t="s">
        <v>1495</v>
      </c>
      <c r="B450" s="2" t="s">
        <v>1475</v>
      </c>
      <c r="C450" s="2" t="s">
        <v>1489</v>
      </c>
      <c r="D450" s="2" t="s">
        <v>1496</v>
      </c>
    </row>
    <row r="451" spans="1:4" x14ac:dyDescent="0.25">
      <c r="A451" s="2" t="s">
        <v>1497</v>
      </c>
      <c r="B451" s="2" t="s">
        <v>1498</v>
      </c>
      <c r="C451" s="2" t="s">
        <v>1499</v>
      </c>
      <c r="D451" s="2" t="s">
        <v>1500</v>
      </c>
    </row>
    <row r="452" spans="1:4" x14ac:dyDescent="0.25">
      <c r="A452" s="2" t="s">
        <v>1501</v>
      </c>
      <c r="B452" s="2" t="s">
        <v>1498</v>
      </c>
      <c r="C452" s="2" t="s">
        <v>1499</v>
      </c>
      <c r="D452" s="2" t="s">
        <v>1502</v>
      </c>
    </row>
    <row r="453" spans="1:4" x14ac:dyDescent="0.25">
      <c r="A453" s="2" t="s">
        <v>469</v>
      </c>
      <c r="B453" s="2" t="s">
        <v>1498</v>
      </c>
      <c r="C453" s="2" t="s">
        <v>1499</v>
      </c>
      <c r="D453" s="2" t="s">
        <v>1503</v>
      </c>
    </row>
    <row r="454" spans="1:4" x14ac:dyDescent="0.25">
      <c r="A454" s="2" t="s">
        <v>1504</v>
      </c>
      <c r="B454" s="2" t="s">
        <v>1498</v>
      </c>
      <c r="C454" s="2" t="s">
        <v>1499</v>
      </c>
      <c r="D454" s="2" t="s">
        <v>1505</v>
      </c>
    </row>
    <row r="455" spans="1:4" x14ac:dyDescent="0.25">
      <c r="A455" s="2" t="s">
        <v>1506</v>
      </c>
      <c r="B455" s="2" t="s">
        <v>1507</v>
      </c>
      <c r="C455" s="2" t="s">
        <v>1508</v>
      </c>
      <c r="D455" s="2" t="s">
        <v>1509</v>
      </c>
    </row>
    <row r="456" spans="1:4" x14ac:dyDescent="0.25">
      <c r="A456" s="2" t="s">
        <v>1510</v>
      </c>
      <c r="B456" s="2" t="s">
        <v>1511</v>
      </c>
      <c r="C456" s="2" t="s">
        <v>1512</v>
      </c>
      <c r="D456" s="2" t="s">
        <v>1513</v>
      </c>
    </row>
    <row r="457" spans="1:4" x14ac:dyDescent="0.25">
      <c r="A457" s="2" t="s">
        <v>1514</v>
      </c>
      <c r="B457" s="2" t="s">
        <v>1511</v>
      </c>
      <c r="C457" s="2" t="s">
        <v>1515</v>
      </c>
      <c r="D457" s="2" t="s">
        <v>1516</v>
      </c>
    </row>
    <row r="458" spans="1:4" x14ac:dyDescent="0.25">
      <c r="A458" s="2" t="s">
        <v>1517</v>
      </c>
      <c r="B458" s="2" t="s">
        <v>1511</v>
      </c>
      <c r="C458" s="2" t="s">
        <v>1518</v>
      </c>
      <c r="D458" s="2" t="s">
        <v>1519</v>
      </c>
    </row>
    <row r="459" spans="1:4" x14ac:dyDescent="0.25">
      <c r="A459" s="2" t="s">
        <v>1520</v>
      </c>
      <c r="B459" s="2" t="s">
        <v>1511</v>
      </c>
      <c r="C459" s="2" t="s">
        <v>1521</v>
      </c>
      <c r="D459" s="2" t="s">
        <v>1522</v>
      </c>
    </row>
    <row r="460" spans="1:4" x14ac:dyDescent="0.25">
      <c r="A460" s="2" t="s">
        <v>1523</v>
      </c>
      <c r="B460" s="2" t="s">
        <v>1511</v>
      </c>
      <c r="C460" s="2" t="s">
        <v>1524</v>
      </c>
      <c r="D460" s="2" t="s">
        <v>1525</v>
      </c>
    </row>
    <row r="461" spans="1:4" x14ac:dyDescent="0.25">
      <c r="A461" s="2" t="s">
        <v>1526</v>
      </c>
      <c r="B461" s="2" t="s">
        <v>1511</v>
      </c>
      <c r="C461" s="2" t="s">
        <v>1527</v>
      </c>
      <c r="D461" s="2" t="s">
        <v>1528</v>
      </c>
    </row>
    <row r="462" spans="1:4" x14ac:dyDescent="0.25">
      <c r="A462" s="2" t="s">
        <v>1529</v>
      </c>
      <c r="B462" s="2" t="s">
        <v>1511</v>
      </c>
      <c r="C462" s="2" t="s">
        <v>1530</v>
      </c>
      <c r="D462" s="2" t="s">
        <v>1531</v>
      </c>
    </row>
    <row r="463" spans="1:4" x14ac:dyDescent="0.25">
      <c r="A463" s="2" t="s">
        <v>1532</v>
      </c>
      <c r="B463" s="2" t="s">
        <v>1511</v>
      </c>
      <c r="C463" s="2" t="s">
        <v>1533</v>
      </c>
      <c r="D463" s="2" t="s">
        <v>1534</v>
      </c>
    </row>
    <row r="464" spans="1:4" x14ac:dyDescent="0.25">
      <c r="A464" s="2" t="s">
        <v>1535</v>
      </c>
      <c r="B464" s="2" t="s">
        <v>1536</v>
      </c>
      <c r="C464" s="2" t="s">
        <v>1537</v>
      </c>
      <c r="D464" s="2" t="s">
        <v>1538</v>
      </c>
    </row>
    <row r="465" spans="1:4" x14ac:dyDescent="0.25">
      <c r="A465" s="2" t="s">
        <v>1539</v>
      </c>
      <c r="B465" s="2" t="s">
        <v>1536</v>
      </c>
      <c r="C465" s="2" t="s">
        <v>1540</v>
      </c>
      <c r="D465" s="2" t="s">
        <v>1541</v>
      </c>
    </row>
    <row r="466" spans="1:4" x14ac:dyDescent="0.25">
      <c r="A466" s="2" t="s">
        <v>1542</v>
      </c>
      <c r="B466" s="2" t="s">
        <v>1536</v>
      </c>
      <c r="C466" s="2" t="s">
        <v>1543</v>
      </c>
      <c r="D466" s="2" t="s">
        <v>1544</v>
      </c>
    </row>
    <row r="467" spans="1:4" x14ac:dyDescent="0.25">
      <c r="A467" s="2" t="s">
        <v>1545</v>
      </c>
      <c r="B467" s="2" t="s">
        <v>1536</v>
      </c>
      <c r="C467" s="2" t="s">
        <v>1546</v>
      </c>
      <c r="D467" s="2" t="s">
        <v>1547</v>
      </c>
    </row>
    <row r="468" spans="1:4" x14ac:dyDescent="0.25">
      <c r="A468" s="2" t="s">
        <v>1548</v>
      </c>
      <c r="B468" s="2" t="s">
        <v>1549</v>
      </c>
      <c r="C468" s="2" t="s">
        <v>1550</v>
      </c>
      <c r="D468" s="2" t="s">
        <v>1551</v>
      </c>
    </row>
    <row r="469" spans="1:4" x14ac:dyDescent="0.25">
      <c r="A469" s="2" t="s">
        <v>1552</v>
      </c>
      <c r="B469" s="2" t="s">
        <v>1553</v>
      </c>
      <c r="C469" s="2" t="s">
        <v>1554</v>
      </c>
      <c r="D469" s="2" t="s">
        <v>1555</v>
      </c>
    </row>
    <row r="470" spans="1:4" x14ac:dyDescent="0.25">
      <c r="A470" s="2" t="s">
        <v>473</v>
      </c>
      <c r="B470" s="2" t="s">
        <v>1553</v>
      </c>
      <c r="C470" s="2" t="s">
        <v>1554</v>
      </c>
      <c r="D470" s="2" t="s">
        <v>1556</v>
      </c>
    </row>
    <row r="471" spans="1:4" x14ac:dyDescent="0.25">
      <c r="A471" s="2" t="s">
        <v>1557</v>
      </c>
      <c r="B471" s="2" t="s">
        <v>1553</v>
      </c>
      <c r="C471" s="2" t="s">
        <v>1554</v>
      </c>
      <c r="D471" s="2" t="s">
        <v>1558</v>
      </c>
    </row>
    <row r="472" spans="1:4" x14ac:dyDescent="0.25">
      <c r="A472" s="2" t="s">
        <v>478</v>
      </c>
      <c r="B472" s="2" t="s">
        <v>1553</v>
      </c>
      <c r="C472" s="2" t="s">
        <v>1554</v>
      </c>
      <c r="D472" s="2" t="s">
        <v>1559</v>
      </c>
    </row>
    <row r="473" spans="1:4" x14ac:dyDescent="0.25">
      <c r="A473" s="2" t="s">
        <v>1560</v>
      </c>
      <c r="B473" s="2" t="s">
        <v>1553</v>
      </c>
      <c r="C473" s="2" t="s">
        <v>1554</v>
      </c>
      <c r="D473" s="2" t="s">
        <v>1561</v>
      </c>
    </row>
    <row r="474" spans="1:4" x14ac:dyDescent="0.25">
      <c r="A474" s="2" t="s">
        <v>1562</v>
      </c>
      <c r="B474" s="2" t="s">
        <v>1553</v>
      </c>
      <c r="C474" s="2" t="s">
        <v>1554</v>
      </c>
      <c r="D474" s="2" t="s">
        <v>1563</v>
      </c>
    </row>
    <row r="475" spans="1:4" x14ac:dyDescent="0.25">
      <c r="A475" s="2" t="s">
        <v>1564</v>
      </c>
      <c r="B475" s="2" t="s">
        <v>1553</v>
      </c>
      <c r="C475" s="2" t="s">
        <v>1554</v>
      </c>
      <c r="D475" s="2" t="s">
        <v>1565</v>
      </c>
    </row>
    <row r="476" spans="1:4" x14ac:dyDescent="0.25">
      <c r="A476" s="2" t="s">
        <v>483</v>
      </c>
      <c r="B476" s="2" t="s">
        <v>1553</v>
      </c>
      <c r="C476" s="2" t="s">
        <v>1554</v>
      </c>
      <c r="D476" s="2" t="s">
        <v>1566</v>
      </c>
    </row>
    <row r="477" spans="1:4" x14ac:dyDescent="0.25">
      <c r="A477" s="2" t="s">
        <v>487</v>
      </c>
      <c r="B477" s="2" t="s">
        <v>1553</v>
      </c>
      <c r="C477" s="2" t="s">
        <v>1554</v>
      </c>
      <c r="D477" s="2" t="s">
        <v>1567</v>
      </c>
    </row>
    <row r="478" spans="1:4" x14ac:dyDescent="0.25">
      <c r="A478" s="2" t="s">
        <v>492</v>
      </c>
      <c r="B478" s="2" t="s">
        <v>1553</v>
      </c>
      <c r="C478" s="2" t="s">
        <v>1554</v>
      </c>
      <c r="D478" s="2" t="s">
        <v>1568</v>
      </c>
    </row>
    <row r="479" spans="1:4" x14ac:dyDescent="0.25">
      <c r="A479" s="2" t="s">
        <v>497</v>
      </c>
      <c r="B479" s="2" t="s">
        <v>1553</v>
      </c>
      <c r="C479" s="2" t="s">
        <v>1554</v>
      </c>
      <c r="D479" s="2" t="s">
        <v>1569</v>
      </c>
    </row>
    <row r="480" spans="1:4" x14ac:dyDescent="0.25">
      <c r="A480" s="2" t="s">
        <v>1570</v>
      </c>
      <c r="B480" s="2" t="s">
        <v>1553</v>
      </c>
      <c r="C480" s="2" t="s">
        <v>1554</v>
      </c>
      <c r="D480" s="2" t="s">
        <v>1571</v>
      </c>
    </row>
    <row r="481" spans="1:4" x14ac:dyDescent="0.25">
      <c r="A481" s="2" t="s">
        <v>502</v>
      </c>
      <c r="B481" s="2" t="s">
        <v>1553</v>
      </c>
      <c r="C481" s="2" t="s">
        <v>1554</v>
      </c>
      <c r="D481" s="2" t="s">
        <v>1572</v>
      </c>
    </row>
    <row r="482" spans="1:4" x14ac:dyDescent="0.25">
      <c r="A482" s="2" t="s">
        <v>1573</v>
      </c>
      <c r="B482" s="2" t="s">
        <v>1553</v>
      </c>
      <c r="C482" s="2" t="s">
        <v>1554</v>
      </c>
      <c r="D482" s="2" t="s">
        <v>1574</v>
      </c>
    </row>
    <row r="483" spans="1:4" x14ac:dyDescent="0.25">
      <c r="A483" s="2" t="s">
        <v>1575</v>
      </c>
      <c r="B483" s="2" t="s">
        <v>1553</v>
      </c>
      <c r="C483" s="2" t="s">
        <v>1554</v>
      </c>
      <c r="D483" s="2" t="s">
        <v>1576</v>
      </c>
    </row>
    <row r="484" spans="1:4" x14ac:dyDescent="0.25">
      <c r="A484" s="2" t="s">
        <v>1577</v>
      </c>
      <c r="B484" s="2" t="s">
        <v>1553</v>
      </c>
      <c r="C484" s="2" t="s">
        <v>1554</v>
      </c>
      <c r="D484" s="2" t="s">
        <v>1578</v>
      </c>
    </row>
    <row r="485" spans="1:4" x14ac:dyDescent="0.25">
      <c r="A485" s="2" t="s">
        <v>1579</v>
      </c>
      <c r="B485" s="2" t="s">
        <v>1553</v>
      </c>
      <c r="C485" s="2" t="s">
        <v>1554</v>
      </c>
      <c r="D485" s="2" t="s">
        <v>1580</v>
      </c>
    </row>
    <row r="486" spans="1:4" x14ac:dyDescent="0.25">
      <c r="A486" s="2" t="s">
        <v>1581</v>
      </c>
      <c r="B486" s="2" t="s">
        <v>1553</v>
      </c>
      <c r="C486" s="2" t="s">
        <v>1554</v>
      </c>
      <c r="D486" s="2" t="s">
        <v>1582</v>
      </c>
    </row>
    <row r="487" spans="1:4" x14ac:dyDescent="0.25">
      <c r="A487" s="2" t="s">
        <v>1583</v>
      </c>
      <c r="B487" s="2" t="s">
        <v>1553</v>
      </c>
      <c r="C487" s="2" t="s">
        <v>1554</v>
      </c>
      <c r="D487" s="2" t="s">
        <v>1584</v>
      </c>
    </row>
    <row r="488" spans="1:4" x14ac:dyDescent="0.25">
      <c r="A488" s="2" t="s">
        <v>1585</v>
      </c>
      <c r="B488" s="2" t="s">
        <v>1553</v>
      </c>
      <c r="C488" s="2" t="s">
        <v>1554</v>
      </c>
      <c r="D488" s="2" t="s">
        <v>1586</v>
      </c>
    </row>
    <row r="489" spans="1:4" x14ac:dyDescent="0.25">
      <c r="A489" s="2" t="s">
        <v>1587</v>
      </c>
      <c r="B489" s="2" t="s">
        <v>1553</v>
      </c>
      <c r="C489" s="2" t="s">
        <v>1554</v>
      </c>
      <c r="D489" s="2" t="s">
        <v>1588</v>
      </c>
    </row>
    <row r="490" spans="1:4" x14ac:dyDescent="0.25">
      <c r="A490" s="2" t="s">
        <v>508</v>
      </c>
      <c r="B490" s="2" t="s">
        <v>1553</v>
      </c>
      <c r="C490" s="2" t="s">
        <v>1589</v>
      </c>
      <c r="D490" s="2" t="s">
        <v>1590</v>
      </c>
    </row>
    <row r="491" spans="1:4" x14ac:dyDescent="0.25">
      <c r="A491" s="2" t="s">
        <v>1591</v>
      </c>
      <c r="B491" s="2" t="s">
        <v>1553</v>
      </c>
      <c r="C491" s="2" t="s">
        <v>1589</v>
      </c>
      <c r="D491" s="2" t="s">
        <v>1592</v>
      </c>
    </row>
    <row r="492" spans="1:4" x14ac:dyDescent="0.25">
      <c r="A492" s="2" t="s">
        <v>511</v>
      </c>
      <c r="B492" s="2" t="s">
        <v>1553</v>
      </c>
      <c r="C492" s="2" t="s">
        <v>1589</v>
      </c>
      <c r="D492" s="2" t="s">
        <v>1593</v>
      </c>
    </row>
    <row r="493" spans="1:4" x14ac:dyDescent="0.25">
      <c r="A493" s="2" t="s">
        <v>515</v>
      </c>
      <c r="B493" s="2" t="s">
        <v>1553</v>
      </c>
      <c r="C493" s="2" t="s">
        <v>1589</v>
      </c>
      <c r="D493" s="2" t="s">
        <v>1594</v>
      </c>
    </row>
    <row r="494" spans="1:4" x14ac:dyDescent="0.25">
      <c r="A494" s="2" t="s">
        <v>519</v>
      </c>
      <c r="B494" s="2" t="s">
        <v>1553</v>
      </c>
      <c r="C494" s="2" t="s">
        <v>1589</v>
      </c>
      <c r="D494" s="2" t="s">
        <v>1595</v>
      </c>
    </row>
    <row r="495" spans="1:4" x14ac:dyDescent="0.25">
      <c r="A495" s="2" t="s">
        <v>522</v>
      </c>
      <c r="B495" s="2" t="s">
        <v>1553</v>
      </c>
      <c r="C495" s="2" t="s">
        <v>1589</v>
      </c>
      <c r="D495" s="2" t="s">
        <v>1596</v>
      </c>
    </row>
    <row r="496" spans="1:4" x14ac:dyDescent="0.25">
      <c r="A496" s="2" t="s">
        <v>1597</v>
      </c>
      <c r="B496" s="2" t="s">
        <v>1553</v>
      </c>
      <c r="C496" s="2" t="s">
        <v>1589</v>
      </c>
      <c r="D496" s="2" t="s">
        <v>1598</v>
      </c>
    </row>
    <row r="497" spans="1:4" x14ac:dyDescent="0.25">
      <c r="A497" s="2" t="s">
        <v>1599</v>
      </c>
      <c r="B497" s="2" t="s">
        <v>1553</v>
      </c>
      <c r="C497" s="2" t="s">
        <v>1589</v>
      </c>
      <c r="D497" s="2" t="s">
        <v>1600</v>
      </c>
    </row>
    <row r="498" spans="1:4" x14ac:dyDescent="0.25">
      <c r="A498" s="2" t="s">
        <v>1601</v>
      </c>
      <c r="B498" s="2" t="s">
        <v>1553</v>
      </c>
      <c r="C498" s="2" t="s">
        <v>1589</v>
      </c>
      <c r="D498" s="2" t="s">
        <v>1602</v>
      </c>
    </row>
    <row r="499" spans="1:4" x14ac:dyDescent="0.25">
      <c r="A499" s="2" t="s">
        <v>1603</v>
      </c>
      <c r="B499" s="2" t="s">
        <v>1553</v>
      </c>
      <c r="C499" s="2" t="s">
        <v>1589</v>
      </c>
      <c r="D499" s="2" t="s">
        <v>1604</v>
      </c>
    </row>
    <row r="500" spans="1:4" x14ac:dyDescent="0.25">
      <c r="A500" s="2" t="s">
        <v>526</v>
      </c>
      <c r="B500" s="2" t="s">
        <v>1553</v>
      </c>
      <c r="C500" s="2" t="s">
        <v>1605</v>
      </c>
      <c r="D500" s="2" t="s">
        <v>1606</v>
      </c>
    </row>
    <row r="501" spans="1:4" x14ac:dyDescent="0.25">
      <c r="A501" s="2" t="s">
        <v>530</v>
      </c>
      <c r="B501" s="2" t="s">
        <v>1553</v>
      </c>
      <c r="C501" s="2" t="s">
        <v>1605</v>
      </c>
      <c r="D501" s="2" t="s">
        <v>1607</v>
      </c>
    </row>
    <row r="502" spans="1:4" x14ac:dyDescent="0.25">
      <c r="A502" s="2" t="s">
        <v>534</v>
      </c>
      <c r="B502" s="2" t="s">
        <v>1553</v>
      </c>
      <c r="C502" s="2" t="s">
        <v>1605</v>
      </c>
      <c r="D502" s="2" t="s">
        <v>1608</v>
      </c>
    </row>
    <row r="503" spans="1:4" x14ac:dyDescent="0.25">
      <c r="A503" s="2" t="s">
        <v>1609</v>
      </c>
      <c r="B503" s="2" t="s">
        <v>1553</v>
      </c>
      <c r="C503" s="2" t="s">
        <v>1605</v>
      </c>
      <c r="D503" s="2" t="s">
        <v>1610</v>
      </c>
    </row>
    <row r="504" spans="1:4" x14ac:dyDescent="0.25">
      <c r="A504" s="2" t="s">
        <v>538</v>
      </c>
      <c r="B504" s="2" t="s">
        <v>1553</v>
      </c>
      <c r="C504" s="2" t="s">
        <v>1605</v>
      </c>
      <c r="D504" s="2" t="s">
        <v>1611</v>
      </c>
    </row>
    <row r="505" spans="1:4" x14ac:dyDescent="0.25">
      <c r="A505" s="2" t="s">
        <v>542</v>
      </c>
      <c r="B505" s="2" t="s">
        <v>1553</v>
      </c>
      <c r="C505" s="2" t="s">
        <v>1605</v>
      </c>
      <c r="D505" s="2" t="s">
        <v>1612</v>
      </c>
    </row>
    <row r="506" spans="1:4" x14ac:dyDescent="0.25">
      <c r="A506" s="2" t="s">
        <v>548</v>
      </c>
      <c r="B506" s="2" t="s">
        <v>1553</v>
      </c>
      <c r="C506" s="2" t="s">
        <v>1605</v>
      </c>
      <c r="D506" s="2" t="s">
        <v>1613</v>
      </c>
    </row>
    <row r="507" spans="1:4" x14ac:dyDescent="0.25">
      <c r="A507" s="2" t="s">
        <v>552</v>
      </c>
      <c r="B507" s="2" t="s">
        <v>1553</v>
      </c>
      <c r="C507" s="2" t="s">
        <v>1605</v>
      </c>
      <c r="D507" s="2" t="s">
        <v>1614</v>
      </c>
    </row>
    <row r="508" spans="1:4" x14ac:dyDescent="0.25">
      <c r="A508" s="2" t="s">
        <v>1615</v>
      </c>
      <c r="B508" s="2" t="s">
        <v>1553</v>
      </c>
      <c r="C508" s="2" t="s">
        <v>1605</v>
      </c>
      <c r="D508" s="2" t="s">
        <v>1616</v>
      </c>
    </row>
    <row r="509" spans="1:4" x14ac:dyDescent="0.25">
      <c r="A509" s="2" t="s">
        <v>1617</v>
      </c>
      <c r="B509" s="2" t="s">
        <v>1553</v>
      </c>
      <c r="C509" s="2" t="s">
        <v>1605</v>
      </c>
      <c r="D509" s="2" t="s">
        <v>1618</v>
      </c>
    </row>
    <row r="510" spans="1:4" x14ac:dyDescent="0.25">
      <c r="A510" s="2" t="s">
        <v>1619</v>
      </c>
      <c r="B510" s="2" t="s">
        <v>1553</v>
      </c>
      <c r="C510" s="2" t="s">
        <v>1620</v>
      </c>
      <c r="D510" s="2" t="s">
        <v>1621</v>
      </c>
    </row>
    <row r="511" spans="1:4" x14ac:dyDescent="0.25">
      <c r="A511" s="2" t="s">
        <v>556</v>
      </c>
      <c r="B511" s="2" t="s">
        <v>1553</v>
      </c>
      <c r="C511" s="2" t="s">
        <v>1620</v>
      </c>
      <c r="D511" s="2" t="s">
        <v>1622</v>
      </c>
    </row>
    <row r="512" spans="1:4" x14ac:dyDescent="0.25">
      <c r="A512" s="2" t="s">
        <v>1623</v>
      </c>
      <c r="B512" s="2" t="s">
        <v>1553</v>
      </c>
      <c r="C512" s="2" t="s">
        <v>1620</v>
      </c>
      <c r="D512" s="2" t="s">
        <v>1624</v>
      </c>
    </row>
    <row r="513" spans="1:4" x14ac:dyDescent="0.25">
      <c r="A513" s="2" t="s">
        <v>1625</v>
      </c>
      <c r="B513" s="2" t="s">
        <v>1553</v>
      </c>
      <c r="C513" s="2" t="s">
        <v>1620</v>
      </c>
      <c r="D513" s="2" t="s">
        <v>1626</v>
      </c>
    </row>
    <row r="514" spans="1:4" x14ac:dyDescent="0.25">
      <c r="A514" s="2" t="s">
        <v>561</v>
      </c>
      <c r="B514" s="2" t="s">
        <v>1553</v>
      </c>
      <c r="C514" s="2" t="s">
        <v>1620</v>
      </c>
      <c r="D514" s="2" t="s">
        <v>1627</v>
      </c>
    </row>
    <row r="515" spans="1:4" x14ac:dyDescent="0.25">
      <c r="A515" s="2" t="s">
        <v>1628</v>
      </c>
      <c r="B515" s="2" t="s">
        <v>1553</v>
      </c>
      <c r="C515" s="2" t="s">
        <v>1620</v>
      </c>
      <c r="D515" s="2" t="s">
        <v>1629</v>
      </c>
    </row>
    <row r="516" spans="1:4" x14ac:dyDescent="0.25">
      <c r="A516" s="2" t="s">
        <v>1630</v>
      </c>
      <c r="B516" s="2" t="s">
        <v>1553</v>
      </c>
      <c r="C516" s="2" t="s">
        <v>1620</v>
      </c>
      <c r="D516" s="2" t="s">
        <v>1631</v>
      </c>
    </row>
    <row r="517" spans="1:4" x14ac:dyDescent="0.25">
      <c r="A517" s="2" t="s">
        <v>566</v>
      </c>
      <c r="B517" s="2" t="s">
        <v>1553</v>
      </c>
      <c r="C517" s="2" t="s">
        <v>1620</v>
      </c>
      <c r="D517" s="2" t="s">
        <v>1632</v>
      </c>
    </row>
    <row r="518" spans="1:4" x14ac:dyDescent="0.25">
      <c r="A518" s="2" t="s">
        <v>1633</v>
      </c>
      <c r="B518" s="2" t="s">
        <v>1553</v>
      </c>
      <c r="C518" s="2" t="s">
        <v>1620</v>
      </c>
      <c r="D518" s="2" t="s">
        <v>1634</v>
      </c>
    </row>
    <row r="519" spans="1:4" x14ac:dyDescent="0.25">
      <c r="A519" s="2" t="s">
        <v>1635</v>
      </c>
      <c r="B519" s="2" t="s">
        <v>1553</v>
      </c>
      <c r="C519" s="2" t="s">
        <v>1620</v>
      </c>
      <c r="D519" s="2" t="s">
        <v>1636</v>
      </c>
    </row>
    <row r="520" spans="1:4" x14ac:dyDescent="0.25">
      <c r="A520" s="2" t="s">
        <v>1637</v>
      </c>
      <c r="B520" s="2" t="s">
        <v>1553</v>
      </c>
      <c r="C520" s="2" t="s">
        <v>1620</v>
      </c>
      <c r="D520" s="2" t="s">
        <v>1638</v>
      </c>
    </row>
    <row r="521" spans="1:4" x14ac:dyDescent="0.25">
      <c r="A521" s="2" t="s">
        <v>1639</v>
      </c>
      <c r="B521" s="2" t="s">
        <v>1553</v>
      </c>
      <c r="C521" s="2" t="s">
        <v>1620</v>
      </c>
      <c r="D521" s="2" t="s">
        <v>1640</v>
      </c>
    </row>
    <row r="522" spans="1:4" x14ac:dyDescent="0.25">
      <c r="A522" s="2" t="s">
        <v>1641</v>
      </c>
      <c r="B522" s="2" t="s">
        <v>1553</v>
      </c>
      <c r="C522" s="2" t="s">
        <v>1620</v>
      </c>
      <c r="D522" s="2" t="s">
        <v>1642</v>
      </c>
    </row>
    <row r="523" spans="1:4" x14ac:dyDescent="0.25">
      <c r="A523" s="2" t="s">
        <v>1643</v>
      </c>
      <c r="B523" s="2" t="s">
        <v>1553</v>
      </c>
      <c r="C523" s="2" t="s">
        <v>1620</v>
      </c>
      <c r="D523" s="2" t="s">
        <v>1644</v>
      </c>
    </row>
    <row r="524" spans="1:4" x14ac:dyDescent="0.25">
      <c r="A524" s="2" t="s">
        <v>1645</v>
      </c>
      <c r="B524" s="2" t="s">
        <v>1553</v>
      </c>
      <c r="C524" s="2" t="s">
        <v>1620</v>
      </c>
      <c r="D524" s="2" t="s">
        <v>1646</v>
      </c>
    </row>
    <row r="525" spans="1:4" x14ac:dyDescent="0.25">
      <c r="A525" s="2" t="s">
        <v>570</v>
      </c>
      <c r="B525" s="2" t="s">
        <v>1553</v>
      </c>
      <c r="C525" s="2" t="s">
        <v>1620</v>
      </c>
      <c r="D525" s="2" t="s">
        <v>1647</v>
      </c>
    </row>
    <row r="526" spans="1:4" x14ac:dyDescent="0.25">
      <c r="A526" s="2" t="s">
        <v>1648</v>
      </c>
      <c r="B526" s="2" t="s">
        <v>1553</v>
      </c>
      <c r="C526" s="2" t="s">
        <v>1620</v>
      </c>
      <c r="D526" s="2" t="s">
        <v>1649</v>
      </c>
    </row>
    <row r="527" spans="1:4" x14ac:dyDescent="0.25">
      <c r="A527" s="2" t="s">
        <v>1650</v>
      </c>
      <c r="B527" s="2" t="s">
        <v>1553</v>
      </c>
      <c r="C527" s="2" t="s">
        <v>1620</v>
      </c>
      <c r="D527" s="2" t="s">
        <v>1651</v>
      </c>
    </row>
    <row r="528" spans="1:4" x14ac:dyDescent="0.25">
      <c r="A528" s="2" t="s">
        <v>1652</v>
      </c>
      <c r="B528" s="2" t="s">
        <v>1553</v>
      </c>
      <c r="C528" s="2" t="s">
        <v>1620</v>
      </c>
      <c r="D528" s="2" t="s">
        <v>1653</v>
      </c>
    </row>
    <row r="529" spans="1:4" x14ac:dyDescent="0.25">
      <c r="A529" s="2" t="s">
        <v>1654</v>
      </c>
      <c r="B529" s="2" t="s">
        <v>1553</v>
      </c>
      <c r="C529" s="2" t="s">
        <v>1620</v>
      </c>
      <c r="D529" s="2" t="s">
        <v>1655</v>
      </c>
    </row>
    <row r="530" spans="1:4" x14ac:dyDescent="0.25">
      <c r="A530" s="2" t="s">
        <v>1656</v>
      </c>
      <c r="B530" s="2" t="s">
        <v>1553</v>
      </c>
      <c r="C530" s="2" t="s">
        <v>1620</v>
      </c>
      <c r="D530" s="2" t="s">
        <v>1657</v>
      </c>
    </row>
    <row r="531" spans="1:4" x14ac:dyDescent="0.25">
      <c r="A531" s="2" t="s">
        <v>575</v>
      </c>
      <c r="B531" s="2" t="s">
        <v>1553</v>
      </c>
      <c r="C531" s="2" t="s">
        <v>1658</v>
      </c>
      <c r="D531" s="2" t="s">
        <v>1659</v>
      </c>
    </row>
    <row r="532" spans="1:4" x14ac:dyDescent="0.25">
      <c r="A532" s="2" t="s">
        <v>580</v>
      </c>
      <c r="B532" s="2" t="s">
        <v>1553</v>
      </c>
      <c r="C532" s="2" t="s">
        <v>1658</v>
      </c>
      <c r="D532" s="2" t="s">
        <v>1660</v>
      </c>
    </row>
    <row r="533" spans="1:4" x14ac:dyDescent="0.25">
      <c r="A533" s="2" t="s">
        <v>585</v>
      </c>
      <c r="B533" s="2" t="s">
        <v>1553</v>
      </c>
      <c r="C533" s="2" t="s">
        <v>1658</v>
      </c>
      <c r="D533" s="2" t="s">
        <v>1661</v>
      </c>
    </row>
    <row r="534" spans="1:4" x14ac:dyDescent="0.25">
      <c r="A534" s="2" t="s">
        <v>590</v>
      </c>
      <c r="B534" s="2" t="s">
        <v>1553</v>
      </c>
      <c r="C534" s="2" t="s">
        <v>1658</v>
      </c>
      <c r="D534" s="2" t="s">
        <v>1662</v>
      </c>
    </row>
    <row r="535" spans="1:4" x14ac:dyDescent="0.25">
      <c r="A535" s="2" t="s">
        <v>595</v>
      </c>
      <c r="B535" s="2" t="s">
        <v>1553</v>
      </c>
      <c r="C535" s="2" t="s">
        <v>1658</v>
      </c>
      <c r="D535" s="2" t="s">
        <v>1663</v>
      </c>
    </row>
    <row r="536" spans="1:4" x14ac:dyDescent="0.25">
      <c r="A536" s="2" t="s">
        <v>1664</v>
      </c>
      <c r="B536" s="2" t="s">
        <v>1553</v>
      </c>
      <c r="C536" s="2" t="s">
        <v>1658</v>
      </c>
      <c r="D536" s="2" t="s">
        <v>1665</v>
      </c>
    </row>
    <row r="537" spans="1:4" x14ac:dyDescent="0.25">
      <c r="A537" s="2" t="s">
        <v>1666</v>
      </c>
      <c r="B537" s="2" t="s">
        <v>1553</v>
      </c>
      <c r="C537" s="2" t="s">
        <v>1658</v>
      </c>
      <c r="D537" s="2" t="s">
        <v>1667</v>
      </c>
    </row>
    <row r="538" spans="1:4" x14ac:dyDescent="0.25">
      <c r="A538" s="2" t="s">
        <v>1668</v>
      </c>
      <c r="B538" s="2" t="s">
        <v>1553</v>
      </c>
      <c r="C538" s="2" t="s">
        <v>1658</v>
      </c>
      <c r="D538" s="2" t="s">
        <v>1669</v>
      </c>
    </row>
    <row r="539" spans="1:4" x14ac:dyDescent="0.25">
      <c r="A539" s="2" t="s">
        <v>1670</v>
      </c>
      <c r="B539" s="2" t="s">
        <v>1553</v>
      </c>
      <c r="C539" s="2" t="s">
        <v>1658</v>
      </c>
      <c r="D539" s="2" t="s">
        <v>1671</v>
      </c>
    </row>
    <row r="540" spans="1:4" x14ac:dyDescent="0.25">
      <c r="A540" s="2" t="s">
        <v>1672</v>
      </c>
      <c r="B540" s="2" t="s">
        <v>1553</v>
      </c>
      <c r="C540" s="2" t="s">
        <v>1658</v>
      </c>
      <c r="D540" s="2" t="s">
        <v>1673</v>
      </c>
    </row>
    <row r="541" spans="1:4" x14ac:dyDescent="0.25">
      <c r="A541" s="2" t="s">
        <v>1674</v>
      </c>
      <c r="B541" s="2" t="s">
        <v>1553</v>
      </c>
      <c r="C541" s="2" t="s">
        <v>1658</v>
      </c>
      <c r="D541" s="2" t="s">
        <v>1675</v>
      </c>
    </row>
    <row r="542" spans="1:4" x14ac:dyDescent="0.25">
      <c r="A542" s="2" t="s">
        <v>1676</v>
      </c>
      <c r="B542" s="2" t="s">
        <v>1553</v>
      </c>
      <c r="C542" s="2" t="s">
        <v>1658</v>
      </c>
      <c r="D542" s="2" t="s">
        <v>1677</v>
      </c>
    </row>
    <row r="543" spans="1:4" x14ac:dyDescent="0.25">
      <c r="A543" s="2" t="s">
        <v>1678</v>
      </c>
      <c r="B543" s="2" t="s">
        <v>1553</v>
      </c>
      <c r="C543" s="2" t="s">
        <v>1658</v>
      </c>
      <c r="D543" s="2" t="s">
        <v>1679</v>
      </c>
    </row>
    <row r="544" spans="1:4" x14ac:dyDescent="0.25">
      <c r="A544" s="2" t="s">
        <v>1680</v>
      </c>
      <c r="B544" s="2" t="s">
        <v>1553</v>
      </c>
      <c r="C544" s="2" t="s">
        <v>1658</v>
      </c>
      <c r="D544" s="2" t="s">
        <v>1681</v>
      </c>
    </row>
    <row r="545" spans="1:4" x14ac:dyDescent="0.25">
      <c r="A545" s="2" t="s">
        <v>1682</v>
      </c>
      <c r="B545" s="2" t="s">
        <v>1553</v>
      </c>
      <c r="C545" s="2" t="s">
        <v>1658</v>
      </c>
      <c r="D545" s="2" t="s">
        <v>1683</v>
      </c>
    </row>
    <row r="546" spans="1:4" x14ac:dyDescent="0.25">
      <c r="A546" s="2" t="s">
        <v>1684</v>
      </c>
      <c r="B546" s="2" t="s">
        <v>1553</v>
      </c>
      <c r="C546" s="2" t="s">
        <v>1658</v>
      </c>
      <c r="D546" s="2" t="s">
        <v>1685</v>
      </c>
    </row>
    <row r="547" spans="1:4" x14ac:dyDescent="0.25">
      <c r="A547" s="2" t="s">
        <v>1686</v>
      </c>
      <c r="B547" s="2" t="s">
        <v>1553</v>
      </c>
      <c r="C547" s="2" t="s">
        <v>1658</v>
      </c>
      <c r="D547" s="2" t="s">
        <v>1687</v>
      </c>
    </row>
    <row r="548" spans="1:4" x14ac:dyDescent="0.25">
      <c r="A548" s="2" t="s">
        <v>1688</v>
      </c>
      <c r="B548" s="2" t="s">
        <v>1553</v>
      </c>
      <c r="C548" s="2" t="s">
        <v>1658</v>
      </c>
      <c r="D548" s="2" t="s">
        <v>1689</v>
      </c>
    </row>
    <row r="549" spans="1:4" x14ac:dyDescent="0.25">
      <c r="A549" s="2" t="s">
        <v>599</v>
      </c>
      <c r="B549" s="2" t="s">
        <v>1553</v>
      </c>
      <c r="C549" s="2" t="s">
        <v>1690</v>
      </c>
      <c r="D549" s="2" t="s">
        <v>1691</v>
      </c>
    </row>
    <row r="550" spans="1:4" x14ac:dyDescent="0.25">
      <c r="A550" s="2" t="s">
        <v>1692</v>
      </c>
      <c r="B550" s="2" t="s">
        <v>1553</v>
      </c>
      <c r="C550" s="2" t="s">
        <v>1690</v>
      </c>
      <c r="D550" s="2" t="s">
        <v>1693</v>
      </c>
    </row>
    <row r="551" spans="1:4" x14ac:dyDescent="0.25">
      <c r="A551" s="2" t="s">
        <v>603</v>
      </c>
      <c r="B551" s="2" t="s">
        <v>1553</v>
      </c>
      <c r="C551" s="2" t="s">
        <v>1690</v>
      </c>
      <c r="D551" s="2" t="s">
        <v>1694</v>
      </c>
    </row>
    <row r="552" spans="1:4" x14ac:dyDescent="0.25">
      <c r="A552" s="2" t="s">
        <v>609</v>
      </c>
      <c r="B552" s="2" t="s">
        <v>1553</v>
      </c>
      <c r="C552" s="2" t="s">
        <v>1690</v>
      </c>
      <c r="D552" s="2" t="s">
        <v>1695</v>
      </c>
    </row>
    <row r="553" spans="1:4" x14ac:dyDescent="0.25">
      <c r="A553" s="2" t="s">
        <v>1696</v>
      </c>
      <c r="B553" s="2" t="s">
        <v>1553</v>
      </c>
      <c r="C553" s="2" t="s">
        <v>1690</v>
      </c>
      <c r="D553" s="2" t="s">
        <v>1697</v>
      </c>
    </row>
    <row r="554" spans="1:4" x14ac:dyDescent="0.25">
      <c r="A554" s="2" t="s">
        <v>614</v>
      </c>
      <c r="B554" s="2" t="s">
        <v>1553</v>
      </c>
      <c r="C554" s="2" t="s">
        <v>1690</v>
      </c>
      <c r="D554" s="2" t="s">
        <v>1698</v>
      </c>
    </row>
    <row r="555" spans="1:4" x14ac:dyDescent="0.25">
      <c r="A555" s="2" t="s">
        <v>1699</v>
      </c>
      <c r="B555" s="2" t="s">
        <v>1553</v>
      </c>
      <c r="C555" s="2" t="s">
        <v>1690</v>
      </c>
      <c r="D555" s="2" t="s">
        <v>1700</v>
      </c>
    </row>
    <row r="556" spans="1:4" x14ac:dyDescent="0.25">
      <c r="A556" s="2" t="s">
        <v>1701</v>
      </c>
      <c r="B556" s="2" t="s">
        <v>1553</v>
      </c>
      <c r="C556" s="2" t="s">
        <v>1690</v>
      </c>
      <c r="D556" s="2" t="s">
        <v>1702</v>
      </c>
    </row>
    <row r="557" spans="1:4" x14ac:dyDescent="0.25">
      <c r="A557" s="2" t="s">
        <v>1703</v>
      </c>
      <c r="B557" s="2" t="s">
        <v>1553</v>
      </c>
      <c r="C557" s="2" t="s">
        <v>1690</v>
      </c>
      <c r="D557" s="2" t="s">
        <v>1704</v>
      </c>
    </row>
    <row r="558" spans="1:4" x14ac:dyDescent="0.25">
      <c r="A558" s="2" t="s">
        <v>619</v>
      </c>
      <c r="B558" s="2" t="s">
        <v>1553</v>
      </c>
      <c r="C558" s="2" t="s">
        <v>1690</v>
      </c>
      <c r="D558" s="2" t="s">
        <v>1705</v>
      </c>
    </row>
    <row r="559" spans="1:4" x14ac:dyDescent="0.25">
      <c r="A559" s="2" t="s">
        <v>624</v>
      </c>
      <c r="B559" s="2" t="s">
        <v>1553</v>
      </c>
      <c r="C559" s="2" t="s">
        <v>1690</v>
      </c>
      <c r="D559" s="2" t="s">
        <v>1706</v>
      </c>
    </row>
    <row r="560" spans="1:4" x14ac:dyDescent="0.25">
      <c r="A560" s="2" t="s">
        <v>629</v>
      </c>
      <c r="B560" s="2" t="s">
        <v>1553</v>
      </c>
      <c r="C560" s="2" t="s">
        <v>1690</v>
      </c>
      <c r="D560" s="2" t="s">
        <v>1707</v>
      </c>
    </row>
    <row r="561" spans="1:4" x14ac:dyDescent="0.25">
      <c r="A561" s="2" t="s">
        <v>1708</v>
      </c>
      <c r="B561" s="2" t="s">
        <v>1553</v>
      </c>
      <c r="C561" s="2" t="s">
        <v>1690</v>
      </c>
      <c r="D561" s="2" t="s">
        <v>1709</v>
      </c>
    </row>
    <row r="562" spans="1:4" x14ac:dyDescent="0.25">
      <c r="A562" s="2" t="s">
        <v>633</v>
      </c>
      <c r="B562" s="2" t="s">
        <v>1553</v>
      </c>
      <c r="C562" s="2" t="s">
        <v>1710</v>
      </c>
      <c r="D562" s="2" t="s">
        <v>1711</v>
      </c>
    </row>
    <row r="563" spans="1:4" x14ac:dyDescent="0.25">
      <c r="A563" s="2" t="s">
        <v>1712</v>
      </c>
      <c r="B563" s="2" t="s">
        <v>1553</v>
      </c>
      <c r="C563" s="2" t="s">
        <v>1710</v>
      </c>
      <c r="D563" s="2" t="s">
        <v>1713</v>
      </c>
    </row>
    <row r="564" spans="1:4" x14ac:dyDescent="0.25">
      <c r="A564" s="2" t="s">
        <v>1714</v>
      </c>
      <c r="B564" s="2" t="s">
        <v>1553</v>
      </c>
      <c r="C564" s="2" t="s">
        <v>1710</v>
      </c>
      <c r="D564" s="2" t="s">
        <v>1715</v>
      </c>
    </row>
    <row r="565" spans="1:4" x14ac:dyDescent="0.25">
      <c r="A565" s="2" t="s">
        <v>637</v>
      </c>
      <c r="B565" s="2" t="s">
        <v>1553</v>
      </c>
      <c r="C565" s="2" t="s">
        <v>1710</v>
      </c>
      <c r="D565" s="2" t="s">
        <v>1716</v>
      </c>
    </row>
    <row r="566" spans="1:4" x14ac:dyDescent="0.25">
      <c r="A566" s="2" t="s">
        <v>642</v>
      </c>
      <c r="B566" s="2" t="s">
        <v>1553</v>
      </c>
      <c r="C566" s="2" t="s">
        <v>1710</v>
      </c>
      <c r="D566" s="2" t="s">
        <v>1717</v>
      </c>
    </row>
    <row r="567" spans="1:4" x14ac:dyDescent="0.25">
      <c r="A567" s="2" t="s">
        <v>646</v>
      </c>
      <c r="B567" s="2" t="s">
        <v>1553</v>
      </c>
      <c r="C567" s="2" t="s">
        <v>1710</v>
      </c>
      <c r="D567" s="2" t="s">
        <v>1718</v>
      </c>
    </row>
    <row r="568" spans="1:4" x14ac:dyDescent="0.25">
      <c r="A568" s="2" t="s">
        <v>650</v>
      </c>
      <c r="B568" s="2" t="s">
        <v>1553</v>
      </c>
      <c r="C568" s="2" t="s">
        <v>1710</v>
      </c>
      <c r="D568" s="2" t="s">
        <v>1719</v>
      </c>
    </row>
    <row r="569" spans="1:4" x14ac:dyDescent="0.25">
      <c r="A569" s="2" t="s">
        <v>654</v>
      </c>
      <c r="B569" s="2" t="s">
        <v>1553</v>
      </c>
      <c r="C569" s="2" t="s">
        <v>1710</v>
      </c>
      <c r="D569" s="2" t="s">
        <v>1720</v>
      </c>
    </row>
    <row r="570" spans="1:4" x14ac:dyDescent="0.25">
      <c r="A570" s="2" t="s">
        <v>659</v>
      </c>
      <c r="B570" s="2" t="s">
        <v>1553</v>
      </c>
      <c r="C570" s="2" t="s">
        <v>1710</v>
      </c>
      <c r="D570" s="2" t="s">
        <v>1721</v>
      </c>
    </row>
    <row r="571" spans="1:4" x14ac:dyDescent="0.25">
      <c r="A571" s="2" t="s">
        <v>664</v>
      </c>
      <c r="B571" s="2" t="s">
        <v>1553</v>
      </c>
      <c r="C571" s="2" t="s">
        <v>1710</v>
      </c>
      <c r="D571" s="2" t="s">
        <v>1722</v>
      </c>
    </row>
    <row r="572" spans="1:4" x14ac:dyDescent="0.25">
      <c r="A572" s="2" t="s">
        <v>669</v>
      </c>
      <c r="B572" s="2" t="s">
        <v>1553</v>
      </c>
      <c r="C572" s="2" t="s">
        <v>1710</v>
      </c>
      <c r="D572" s="2" t="s">
        <v>1723</v>
      </c>
    </row>
    <row r="573" spans="1:4" x14ac:dyDescent="0.25">
      <c r="A573" s="2" t="s">
        <v>672</v>
      </c>
      <c r="B573" s="2" t="s">
        <v>1553</v>
      </c>
      <c r="C573" s="2" t="s">
        <v>1710</v>
      </c>
      <c r="D573" s="2" t="s">
        <v>1724</v>
      </c>
    </row>
    <row r="574" spans="1:4" x14ac:dyDescent="0.25">
      <c r="A574" s="2" t="s">
        <v>675</v>
      </c>
      <c r="B574" s="2" t="s">
        <v>1553</v>
      </c>
      <c r="C574" s="2" t="s">
        <v>1710</v>
      </c>
      <c r="D574" s="2" t="s">
        <v>1725</v>
      </c>
    </row>
    <row r="575" spans="1:4" x14ac:dyDescent="0.25">
      <c r="A575" s="2" t="s">
        <v>1726</v>
      </c>
      <c r="B575" s="2" t="s">
        <v>1553</v>
      </c>
      <c r="C575" s="2" t="s">
        <v>1710</v>
      </c>
      <c r="D575" s="2" t="s">
        <v>1727</v>
      </c>
    </row>
    <row r="576" spans="1:4" x14ac:dyDescent="0.25">
      <c r="A576" s="2" t="s">
        <v>1728</v>
      </c>
      <c r="B576" s="2" t="s">
        <v>1553</v>
      </c>
      <c r="C576" s="2" t="s">
        <v>1729</v>
      </c>
      <c r="D576" s="2" t="s">
        <v>1730</v>
      </c>
    </row>
    <row r="577" spans="1:4" x14ac:dyDescent="0.25">
      <c r="A577" s="2" t="s">
        <v>1731</v>
      </c>
      <c r="B577" s="2" t="s">
        <v>1553</v>
      </c>
      <c r="C577" s="2" t="s">
        <v>1732</v>
      </c>
      <c r="D577" s="2" t="s">
        <v>1733</v>
      </c>
    </row>
    <row r="578" spans="1:4" x14ac:dyDescent="0.25">
      <c r="A578" s="2" t="s">
        <v>1734</v>
      </c>
      <c r="B578" s="2" t="s">
        <v>1553</v>
      </c>
      <c r="C578" s="2" t="s">
        <v>1732</v>
      </c>
      <c r="D578" s="2" t="s">
        <v>1735</v>
      </c>
    </row>
    <row r="579" spans="1:4" x14ac:dyDescent="0.25">
      <c r="A579" s="2" t="s">
        <v>678</v>
      </c>
      <c r="B579" s="2" t="s">
        <v>1553</v>
      </c>
      <c r="C579" s="2" t="s">
        <v>1736</v>
      </c>
      <c r="D579" s="2" t="s">
        <v>1737</v>
      </c>
    </row>
    <row r="580" spans="1:4" x14ac:dyDescent="0.25">
      <c r="A580" s="2" t="s">
        <v>1738</v>
      </c>
      <c r="B580" s="2" t="s">
        <v>1553</v>
      </c>
      <c r="C580" s="2" t="s">
        <v>1736</v>
      </c>
      <c r="D580" s="2" t="s">
        <v>1739</v>
      </c>
    </row>
    <row r="581" spans="1:4" x14ac:dyDescent="0.25">
      <c r="A581" s="2" t="s">
        <v>1740</v>
      </c>
      <c r="B581" s="2" t="s">
        <v>1553</v>
      </c>
      <c r="C581" s="2" t="s">
        <v>1741</v>
      </c>
      <c r="D581" s="2" t="s">
        <v>1742</v>
      </c>
    </row>
    <row r="582" spans="1:4" x14ac:dyDescent="0.25">
      <c r="A582" s="2" t="s">
        <v>1743</v>
      </c>
      <c r="B582" s="2" t="s">
        <v>1553</v>
      </c>
      <c r="C582" s="2" t="s">
        <v>1744</v>
      </c>
      <c r="D582" s="2" t="s">
        <v>1745</v>
      </c>
    </row>
    <row r="583" spans="1:4" x14ac:dyDescent="0.25">
      <c r="A583" s="2" t="s">
        <v>1746</v>
      </c>
      <c r="B583" s="2" t="s">
        <v>1553</v>
      </c>
      <c r="C583" s="2" t="s">
        <v>1744</v>
      </c>
      <c r="D583" s="2" t="s">
        <v>1747</v>
      </c>
    </row>
    <row r="584" spans="1:4" x14ac:dyDescent="0.25">
      <c r="A584" s="2" t="s">
        <v>682</v>
      </c>
      <c r="B584" s="2" t="s">
        <v>1748</v>
      </c>
      <c r="C584" s="2" t="s">
        <v>1749</v>
      </c>
      <c r="D584" s="2" t="s">
        <v>1750</v>
      </c>
    </row>
    <row r="585" spans="1:4" x14ac:dyDescent="0.25">
      <c r="A585" s="2" t="s">
        <v>1751</v>
      </c>
      <c r="B585" s="2" t="s">
        <v>1748</v>
      </c>
      <c r="C585" s="2" t="s">
        <v>1752</v>
      </c>
      <c r="D585" s="2" t="s">
        <v>1753</v>
      </c>
    </row>
    <row r="586" spans="1:4" x14ac:dyDescent="0.25">
      <c r="A586" s="2" t="s">
        <v>1754</v>
      </c>
      <c r="B586" s="2" t="s">
        <v>1748</v>
      </c>
      <c r="C586" s="2" t="s">
        <v>1752</v>
      </c>
      <c r="D586" s="2" t="s">
        <v>1755</v>
      </c>
    </row>
    <row r="587" spans="1:4" x14ac:dyDescent="0.25">
      <c r="A587" s="2" t="s">
        <v>1756</v>
      </c>
      <c r="B587" s="2" t="s">
        <v>1748</v>
      </c>
      <c r="C587" s="2" t="s">
        <v>1757</v>
      </c>
      <c r="D587" s="2" t="s">
        <v>1758</v>
      </c>
    </row>
    <row r="588" spans="1:4" x14ac:dyDescent="0.25">
      <c r="A588" s="2" t="s">
        <v>1759</v>
      </c>
      <c r="B588" s="2" t="s">
        <v>1748</v>
      </c>
      <c r="C588" s="2" t="s">
        <v>1757</v>
      </c>
      <c r="D588" s="2" t="s">
        <v>1760</v>
      </c>
    </row>
    <row r="589" spans="1:4" x14ac:dyDescent="0.25">
      <c r="A589" s="2" t="s">
        <v>1761</v>
      </c>
      <c r="B589" s="2" t="s">
        <v>1748</v>
      </c>
      <c r="C589" s="2" t="s">
        <v>1757</v>
      </c>
      <c r="D589" s="2" t="s">
        <v>1762</v>
      </c>
    </row>
    <row r="590" spans="1:4" x14ac:dyDescent="0.25">
      <c r="A590" s="2" t="s">
        <v>1763</v>
      </c>
      <c r="B590" s="2" t="s">
        <v>1748</v>
      </c>
      <c r="C590" s="2" t="s">
        <v>1764</v>
      </c>
      <c r="D590" s="2" t="s">
        <v>1765</v>
      </c>
    </row>
    <row r="591" spans="1:4" x14ac:dyDescent="0.25">
      <c r="A591" s="2" t="s">
        <v>1766</v>
      </c>
      <c r="B591" s="2" t="s">
        <v>1748</v>
      </c>
      <c r="C591" s="2" t="s">
        <v>1767</v>
      </c>
      <c r="D591" s="2" t="s">
        <v>1768</v>
      </c>
    </row>
    <row r="592" spans="1:4" x14ac:dyDescent="0.25">
      <c r="A592" s="2" t="s">
        <v>1769</v>
      </c>
      <c r="B592" s="2" t="s">
        <v>1748</v>
      </c>
      <c r="C592" s="2" t="s">
        <v>1767</v>
      </c>
      <c r="D592" s="2" t="s">
        <v>1770</v>
      </c>
    </row>
    <row r="593" spans="1:4" x14ac:dyDescent="0.25">
      <c r="A593" s="2" t="s">
        <v>1771</v>
      </c>
      <c r="B593" s="2" t="s">
        <v>1748</v>
      </c>
      <c r="C593" s="2" t="s">
        <v>1767</v>
      </c>
      <c r="D593" s="2" t="s">
        <v>1772</v>
      </c>
    </row>
    <row r="594" spans="1:4" x14ac:dyDescent="0.25">
      <c r="A594" s="2" t="s">
        <v>1773</v>
      </c>
      <c r="B594" s="2" t="s">
        <v>1748</v>
      </c>
      <c r="C594" s="2" t="s">
        <v>1767</v>
      </c>
      <c r="D594" s="2" t="s">
        <v>1774</v>
      </c>
    </row>
    <row r="595" spans="1:4" x14ac:dyDescent="0.25">
      <c r="A595" s="2" t="s">
        <v>1775</v>
      </c>
      <c r="B595" s="2" t="s">
        <v>1748</v>
      </c>
      <c r="C595" s="2" t="s">
        <v>1776</v>
      </c>
      <c r="D595" s="2" t="s">
        <v>1777</v>
      </c>
    </row>
    <row r="596" spans="1:4" x14ac:dyDescent="0.25">
      <c r="A596" s="2" t="s">
        <v>1778</v>
      </c>
      <c r="B596" s="2" t="s">
        <v>1748</v>
      </c>
      <c r="C596" s="2" t="s">
        <v>1776</v>
      </c>
      <c r="D596" s="2" t="s">
        <v>1779</v>
      </c>
    </row>
    <row r="597" spans="1:4" x14ac:dyDescent="0.25">
      <c r="A597" s="2" t="s">
        <v>1780</v>
      </c>
      <c r="B597" s="2" t="s">
        <v>1748</v>
      </c>
      <c r="C597" s="2" t="s">
        <v>1776</v>
      </c>
      <c r="D597" s="2" t="s">
        <v>1781</v>
      </c>
    </row>
    <row r="598" spans="1:4" x14ac:dyDescent="0.25">
      <c r="A598" s="2" t="s">
        <v>685</v>
      </c>
      <c r="B598" s="2" t="s">
        <v>1748</v>
      </c>
      <c r="C598" s="2" t="s">
        <v>1782</v>
      </c>
      <c r="D598" s="2" t="s">
        <v>1783</v>
      </c>
    </row>
    <row r="599" spans="1:4" x14ac:dyDescent="0.25">
      <c r="A599" s="2" t="s">
        <v>1784</v>
      </c>
      <c r="B599" s="2" t="s">
        <v>1748</v>
      </c>
      <c r="C599" s="2" t="s">
        <v>1782</v>
      </c>
      <c r="D599" s="2" t="s">
        <v>1785</v>
      </c>
    </row>
    <row r="600" spans="1:4" x14ac:dyDescent="0.25">
      <c r="A600" s="2" t="s">
        <v>1786</v>
      </c>
      <c r="B600" s="2" t="s">
        <v>1748</v>
      </c>
      <c r="C600" s="2" t="s">
        <v>1782</v>
      </c>
      <c r="D600" s="2" t="s">
        <v>1787</v>
      </c>
    </row>
    <row r="601" spans="1:4" x14ac:dyDescent="0.25">
      <c r="A601" s="2" t="s">
        <v>1788</v>
      </c>
      <c r="B601" s="2" t="s">
        <v>1549</v>
      </c>
      <c r="C601" s="2" t="s">
        <v>1789</v>
      </c>
      <c r="D601" s="2" t="s">
        <v>1790</v>
      </c>
    </row>
    <row r="602" spans="1:4" x14ac:dyDescent="0.25">
      <c r="A602" s="2" t="s">
        <v>1791</v>
      </c>
      <c r="B602" s="2" t="s">
        <v>1549</v>
      </c>
      <c r="C602" s="2" t="s">
        <v>1789</v>
      </c>
      <c r="D602" s="2" t="s">
        <v>1792</v>
      </c>
    </row>
    <row r="603" spans="1:4" x14ac:dyDescent="0.25">
      <c r="A603" s="2" t="s">
        <v>1793</v>
      </c>
      <c r="B603" s="2" t="s">
        <v>1549</v>
      </c>
      <c r="C603" s="2" t="s">
        <v>1550</v>
      </c>
      <c r="D603" s="2" t="s">
        <v>1794</v>
      </c>
    </row>
    <row r="604" spans="1:4" x14ac:dyDescent="0.25">
      <c r="A604" s="2" t="s">
        <v>1795</v>
      </c>
      <c r="B604" s="2" t="s">
        <v>1549</v>
      </c>
      <c r="C604" s="2" t="s">
        <v>1550</v>
      </c>
      <c r="D604" s="2" t="s">
        <v>1796</v>
      </c>
    </row>
    <row r="605" spans="1:4" x14ac:dyDescent="0.25">
      <c r="A605" s="2" t="s">
        <v>1797</v>
      </c>
      <c r="B605" s="2" t="s">
        <v>1549</v>
      </c>
      <c r="C605" s="2" t="s">
        <v>1550</v>
      </c>
      <c r="D605" s="2" t="s">
        <v>1798</v>
      </c>
    </row>
  </sheetData>
  <sheetProtection autoFilter="0"/>
  <autoFilter ref="A1:H584" xr:uid="{2B51EE4C-3863-4381-9938-B307DC384A4D}"/>
  <sortState xmlns:xlrd2="http://schemas.microsoft.com/office/spreadsheetml/2017/richdata2" ref="A3:D489">
    <sortCondition ref="A3:A489"/>
  </sortState>
  <pageMargins left="0.7" right="0.7" top="0.75" bottom="0.75" header="0.3" footer="0.3"/>
  <pageSetup paperSize="9" orientation="portrait"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7BE4-DA08-4DD5-BDE6-B82F8A471597}">
  <sheetPr codeName="Sheet15">
    <tabColor theme="6" tint="0.39997558519241921"/>
  </sheetPr>
  <dimension ref="A1:AE630"/>
  <sheetViews>
    <sheetView zoomScale="80" zoomScaleNormal="80" workbookViewId="0">
      <pane xSplit="2" ySplit="1" topLeftCell="C2" activePane="bottomRight" state="frozen"/>
      <selection activeCell="J17" sqref="J17"/>
      <selection pane="topRight" activeCell="J17" sqref="J17"/>
      <selection pane="bottomLeft" activeCell="J17" sqref="J17"/>
      <selection pane="bottomRight" activeCell="J17" sqref="J17"/>
    </sheetView>
  </sheetViews>
  <sheetFormatPr defaultColWidth="8.5703125" defaultRowHeight="15" x14ac:dyDescent="0.25"/>
  <cols>
    <col min="1" max="1" width="4.42578125" style="40" bestFit="1" customWidth="1"/>
    <col min="2" max="2" width="54.5703125" style="40" customWidth="1"/>
    <col min="3" max="3" width="16.7109375" style="284" customWidth="1"/>
    <col min="4" max="4" width="10.28515625" customWidth="1"/>
    <col min="5" max="5" width="38.7109375" style="284" customWidth="1"/>
    <col min="6" max="6" width="15" customWidth="1"/>
    <col min="7" max="7" width="9.5703125" customWidth="1"/>
    <col min="8" max="8" width="13.7109375" bestFit="1" customWidth="1"/>
    <col min="9" max="9" width="19.85546875" bestFit="1" customWidth="1"/>
    <col min="10" max="10" width="42.7109375" customWidth="1"/>
    <col min="11" max="11" width="38.7109375" customWidth="1"/>
    <col min="12" max="12" width="39.5703125" customWidth="1"/>
    <col min="13" max="13" width="18.42578125" bestFit="1" customWidth="1"/>
    <col min="14" max="14" width="33.5703125" customWidth="1"/>
    <col min="15" max="16" width="23.5703125" customWidth="1"/>
    <col min="17" max="18" width="10.7109375" bestFit="1" customWidth="1"/>
    <col min="19" max="19" width="10.28515625" customWidth="1"/>
    <col min="20" max="21" width="10.7109375" bestFit="1" customWidth="1"/>
    <col min="22" max="22" width="14.85546875" bestFit="1" customWidth="1"/>
    <col min="23" max="23" width="11.85546875" customWidth="1"/>
    <col min="24" max="24" width="13" customWidth="1"/>
    <col min="25" max="25" width="13.140625" bestFit="1" customWidth="1"/>
    <col min="26" max="26" width="14.42578125" customWidth="1"/>
    <col min="27" max="28" width="13.5703125" customWidth="1"/>
    <col min="29" max="29" width="10.140625" bestFit="1" customWidth="1"/>
    <col min="30" max="30" width="15.7109375" customWidth="1"/>
    <col min="31" max="31" width="25.42578125" customWidth="1"/>
    <col min="32" max="16384" width="8.5703125" style="40"/>
  </cols>
  <sheetData>
    <row r="1" spans="1:31" s="67" customFormat="1" ht="111" customHeight="1" x14ac:dyDescent="0.25">
      <c r="A1" s="103" t="s">
        <v>23</v>
      </c>
      <c r="B1" s="89" t="s">
        <v>1799</v>
      </c>
      <c r="C1" s="89" t="s">
        <v>1800</v>
      </c>
      <c r="D1" s="89" t="s">
        <v>24</v>
      </c>
      <c r="E1" s="89" t="s">
        <v>1801</v>
      </c>
      <c r="F1" s="89" t="s">
        <v>1802</v>
      </c>
      <c r="G1" s="421" t="s">
        <v>1803</v>
      </c>
      <c r="H1" s="89" t="s">
        <v>1804</v>
      </c>
      <c r="I1" s="89" t="s">
        <v>1805</v>
      </c>
      <c r="J1" s="421" t="s">
        <v>1806</v>
      </c>
      <c r="K1" s="421" t="s">
        <v>1807</v>
      </c>
      <c r="L1" s="421" t="s">
        <v>1808</v>
      </c>
      <c r="M1" s="89" t="s">
        <v>1809</v>
      </c>
      <c r="N1" s="89" t="s">
        <v>1810</v>
      </c>
      <c r="O1" s="89" t="s">
        <v>1811</v>
      </c>
      <c r="P1" s="567" t="s">
        <v>1812</v>
      </c>
      <c r="Q1" s="421" t="s">
        <v>1813</v>
      </c>
      <c r="R1" s="421" t="s">
        <v>1814</v>
      </c>
      <c r="S1" s="421" t="s">
        <v>1815</v>
      </c>
      <c r="T1" s="421" t="s">
        <v>1816</v>
      </c>
      <c r="U1" s="421" t="s">
        <v>1817</v>
      </c>
      <c r="V1" s="421" t="s">
        <v>1818</v>
      </c>
      <c r="W1" s="421" t="s">
        <v>1819</v>
      </c>
      <c r="X1" s="421" t="s">
        <v>1820</v>
      </c>
      <c r="Y1" s="89" t="s">
        <v>1821</v>
      </c>
      <c r="Z1" s="89" t="s">
        <v>1822</v>
      </c>
      <c r="AA1" s="89" t="s">
        <v>1823</v>
      </c>
      <c r="AB1" s="89" t="s">
        <v>1824</v>
      </c>
      <c r="AC1" s="89" t="s">
        <v>1825</v>
      </c>
      <c r="AD1" s="89" t="s">
        <v>1826</v>
      </c>
      <c r="AE1" s="89" t="s">
        <v>1827</v>
      </c>
    </row>
    <row r="2" spans="1:31" s="326" customFormat="1" x14ac:dyDescent="0.25">
      <c r="A2" s="346">
        <v>1</v>
      </c>
      <c r="B2" s="438" t="str">
        <f>IF('1. Artikeldata Grund'!E5="","",'1. Artikeldata Grund'!E5)</f>
        <v/>
      </c>
      <c r="C2" s="439" t="str">
        <f>IF('1. Artikeldata Grund'!D5="","",'1. Artikeldata Grund'!D5)</f>
        <v/>
      </c>
      <c r="D2" s="440" t="str">
        <f>IF('APH KIC KIA PC'!D5="","",'APH KIC KIA PC'!D5)</f>
        <v/>
      </c>
      <c r="E2" s="439" t="str">
        <f>IF('APH KIC KIA PC'!F5="","",'APH KIC KIA PC'!F5)</f>
        <v/>
      </c>
      <c r="F2" s="442" t="str">
        <f>IF('APH KIC KIA PC'!S5="","",'APH KIC KIA PC'!S5)</f>
        <v xml:space="preserve">  Välj…</v>
      </c>
      <c r="G2" s="442">
        <f>IF('APH KIC KIA PC'!M5="","",'APH KIC KIA PC'!M5)</f>
        <v>910</v>
      </c>
      <c r="H2" s="441" t="str">
        <f>IF(G2&lt;&gt;200,"",IF('2. Artikeldata Utökad'!I5="","",'2. Artikeldata Utökad'!I5))</f>
        <v/>
      </c>
      <c r="I2" s="440" t="str">
        <f>IF('APH KIC KIA PC'!L5="Välj….","",'APH KIC KIA PC'!L5)</f>
        <v/>
      </c>
      <c r="J2" s="440" t="str">
        <f>IF(B2="","",_xlfn.XLOOKUP(I2,Artikelgrupper!A:A,Artikelgrupper!B:B))</f>
        <v/>
      </c>
      <c r="K2" s="440" t="str">
        <f>IF(B2="","",_xlfn.XLOOKUP(I2,Artikelgrupper!A:A,Artikelgrupper!C:C))</f>
        <v/>
      </c>
      <c r="L2" s="440" t="str">
        <f>IF(B2="","",_xlfn.XLOOKUP(I2,Artikelgrupper!A:A,Artikelgrupper!D:D))</f>
        <v/>
      </c>
      <c r="M2" s="443" t="str">
        <f>IF(B2="","",'APH KIC KIA PC'!Q5)</f>
        <v/>
      </c>
      <c r="N2" s="442" t="str">
        <f>IF('APH KIC KIA PC'!R5="","",'APH KIC KIA PC'!R5)</f>
        <v/>
      </c>
      <c r="O2" s="442" t="str">
        <f>IF('APH KIC KIA PC'!T5="","",'APH KIC KIA PC'!T5)</f>
        <v/>
      </c>
      <c r="P2" s="442" t="str">
        <f>IF('APH KIC KIA PC'!K5="","",'APH KIC KIA PC'!K5)</f>
        <v>Välj…</v>
      </c>
      <c r="Q2" s="440" t="str">
        <f>IF(B2="","",'2. Artikeldata Utökad'!E5)</f>
        <v/>
      </c>
      <c r="R2" s="440" t="str">
        <f>IF(B2="","",'2. Artikeldata Utökad'!F5)</f>
        <v/>
      </c>
      <c r="S2" s="440" t="str">
        <f>IF(B2="","",'3. Förpackningsdata'!G5/10)</f>
        <v/>
      </c>
      <c r="T2" s="440" t="str">
        <f>IF(B2="","",'3. Förpackningsdata'!H5/10)</f>
        <v/>
      </c>
      <c r="U2" s="440" t="str">
        <f>IF(B2="","",'3. Förpackningsdata'!I5/10)</f>
        <v/>
      </c>
      <c r="V2" s="469" t="str">
        <f>IF(B2="","",'APH KIC KIA PC'!Z5)</f>
        <v/>
      </c>
      <c r="W2" s="444" t="str">
        <f>IF(B2="","",'APH KIC KIA PC'!AA5)</f>
        <v/>
      </c>
      <c r="X2" s="445" t="str">
        <f>IF(B2="","",'APH KIC KIA PC'!AB5)</f>
        <v/>
      </c>
      <c r="Y2" s="446" t="str">
        <f>IF(B2="","",'APH KIC KIA PC'!AD5)</f>
        <v/>
      </c>
      <c r="Z2" s="445" t="str">
        <f>IF(B2="","",'APH KIC KIA PC'!AC5)</f>
        <v/>
      </c>
      <c r="AA2" s="446" t="str">
        <f>IF(B2="","",'APH KIC KIA PC'!AI5)</f>
        <v/>
      </c>
      <c r="AB2" s="447" t="str">
        <f>IF(B2="","",'APH KIC KIA PC'!AJ5)</f>
        <v/>
      </c>
      <c r="AC2" s="442" t="str">
        <f>IF(B2="","",'APH KIC KIA PC'!W5)</f>
        <v/>
      </c>
      <c r="AD2" s="443" t="str">
        <f>IF('3. Förpackningsdata'!M5="","",'3. Förpackningsdata'!M5)</f>
        <v/>
      </c>
      <c r="AE2" s="442" t="str">
        <f>IF('APH KIC KIA PC'!J5="","",'APH KIC KIA PC'!J5)</f>
        <v/>
      </c>
    </row>
    <row r="3" spans="1:31" s="326" customFormat="1" x14ac:dyDescent="0.25">
      <c r="A3" s="346">
        <v>2</v>
      </c>
      <c r="B3" s="438" t="str">
        <f>IF('1. Artikeldata Grund'!E6="","",'1. Artikeldata Grund'!E6)</f>
        <v/>
      </c>
      <c r="C3" s="439" t="str">
        <f>IF('1. Artikeldata Grund'!D6="","",'1. Artikeldata Grund'!D6)</f>
        <v/>
      </c>
      <c r="D3" s="440" t="str">
        <f>IF('APH KIC KIA PC'!D6="","",'APH KIC KIA PC'!D6)</f>
        <v/>
      </c>
      <c r="E3" s="439" t="str">
        <f>IF('APH KIC KIA PC'!F6="","",'APH KIC KIA PC'!F6)</f>
        <v/>
      </c>
      <c r="F3" s="442" t="str">
        <f>IF('APH KIC KIA PC'!S6="","",'APH KIC KIA PC'!S6)</f>
        <v xml:space="preserve">  Välj…</v>
      </c>
      <c r="G3" s="442">
        <f>IF('APH KIC KIA PC'!M6="","",'APH KIC KIA PC'!M6)</f>
        <v>910</v>
      </c>
      <c r="H3" s="441" t="str">
        <f>IF(G3&lt;&gt;200,"",IF('2. Artikeldata Utökad'!I6="","",'2. Artikeldata Utökad'!I6))</f>
        <v/>
      </c>
      <c r="I3" s="440" t="str">
        <f>IF('APH KIC KIA PC'!L6="Välj….","",'APH KIC KIA PC'!L6)</f>
        <v/>
      </c>
      <c r="J3" s="440" t="str">
        <f>IF(B3="","",_xlfn.XLOOKUP(I3,Artikelgrupper!A:A,Artikelgrupper!B:B))</f>
        <v/>
      </c>
      <c r="K3" s="440" t="str">
        <f>IF(B3="","",_xlfn.XLOOKUP(I3,Artikelgrupper!A:A,Artikelgrupper!C:C))</f>
        <v/>
      </c>
      <c r="L3" s="440" t="str">
        <f>IF(B3="","",_xlfn.XLOOKUP(I3,Artikelgrupper!A:A,Artikelgrupper!D:D))</f>
        <v/>
      </c>
      <c r="M3" s="443" t="str">
        <f>IF(B3="","",'APH KIC KIA PC'!Q6)</f>
        <v/>
      </c>
      <c r="N3" s="442" t="str">
        <f>IF('APH KIC KIA PC'!R6="","",'APH KIC KIA PC'!R6)</f>
        <v/>
      </c>
      <c r="O3" s="442" t="str">
        <f>IF('APH KIC KIA PC'!T6="","",'APH KIC KIA PC'!T6)</f>
        <v/>
      </c>
      <c r="P3" s="442" t="str">
        <f>IF('APH KIC KIA PC'!K6="","",'APH KIC KIA PC'!K6)</f>
        <v>Välj…</v>
      </c>
      <c r="Q3" s="440" t="str">
        <f>IF(B3="","",'2. Artikeldata Utökad'!E6)</f>
        <v/>
      </c>
      <c r="R3" s="440" t="str">
        <f>IF(B3="","",'2. Artikeldata Utökad'!F6)</f>
        <v/>
      </c>
      <c r="S3" s="440" t="str">
        <f>IF(B3="","",'3. Förpackningsdata'!G6/10)</f>
        <v/>
      </c>
      <c r="T3" s="440" t="str">
        <f>IF(B3="","",'3. Förpackningsdata'!H6/10)</f>
        <v/>
      </c>
      <c r="U3" s="440" t="str">
        <f>IF(B3="","",'3. Förpackningsdata'!I6/10)</f>
        <v/>
      </c>
      <c r="V3" s="469" t="str">
        <f>IF(B3="","",'APH KIC KIA PC'!Z6)</f>
        <v/>
      </c>
      <c r="W3" s="444" t="str">
        <f>IF(B3="","",'APH KIC KIA PC'!AA6)</f>
        <v/>
      </c>
      <c r="X3" s="445" t="str">
        <f>IF(B3="","",'APH KIC KIA PC'!AB6)</f>
        <v/>
      </c>
      <c r="Y3" s="446" t="str">
        <f>IF(B3="","",'APH KIC KIA PC'!AD6)</f>
        <v/>
      </c>
      <c r="Z3" s="445" t="str">
        <f>IF(B3="","",'APH KIC KIA PC'!AC6)</f>
        <v/>
      </c>
      <c r="AA3" s="446" t="str">
        <f>IF(B3="","",'APH KIC KIA PC'!AI6)</f>
        <v/>
      </c>
      <c r="AB3" s="447" t="str">
        <f>IF(B3="","",'APH KIC KIA PC'!AJ6)</f>
        <v/>
      </c>
      <c r="AC3" s="442" t="str">
        <f>IF(B3="","",'APH KIC KIA PC'!W6)</f>
        <v/>
      </c>
      <c r="AD3" s="443" t="str">
        <f>IF('3. Förpackningsdata'!M6="","",'3. Förpackningsdata'!M6)</f>
        <v/>
      </c>
      <c r="AE3" s="442" t="str">
        <f>IF('APH KIC KIA PC'!J6="","",'APH KIC KIA PC'!J6)</f>
        <v/>
      </c>
    </row>
    <row r="4" spans="1:31" s="326" customFormat="1" x14ac:dyDescent="0.25">
      <c r="A4" s="346">
        <v>3</v>
      </c>
      <c r="B4" s="438" t="str">
        <f>IF('1. Artikeldata Grund'!E7="","",'1. Artikeldata Grund'!E7)</f>
        <v/>
      </c>
      <c r="C4" s="439" t="str">
        <f>IF('1. Artikeldata Grund'!D7="","",'1. Artikeldata Grund'!D7)</f>
        <v/>
      </c>
      <c r="D4" s="440" t="str">
        <f>IF('APH KIC KIA PC'!D7="","",'APH KIC KIA PC'!D7)</f>
        <v/>
      </c>
      <c r="E4" s="439" t="str">
        <f>IF('APH KIC KIA PC'!F7="","",'APH KIC KIA PC'!F7)</f>
        <v/>
      </c>
      <c r="F4" s="442" t="str">
        <f>IF('APH KIC KIA PC'!S7="","",'APH KIC KIA PC'!S7)</f>
        <v xml:space="preserve">  Välj…</v>
      </c>
      <c r="G4" s="442">
        <f>IF('APH KIC KIA PC'!M7="","",'APH KIC KIA PC'!M7)</f>
        <v>910</v>
      </c>
      <c r="H4" s="441" t="str">
        <f>IF(G4&lt;&gt;200,"",IF('2. Artikeldata Utökad'!I7="","",'2. Artikeldata Utökad'!I7))</f>
        <v/>
      </c>
      <c r="I4" s="440" t="str">
        <f>IF('APH KIC KIA PC'!L7="Välj….","",'APH KIC KIA PC'!L7)</f>
        <v/>
      </c>
      <c r="J4" s="440" t="str">
        <f>IF(B4="","",_xlfn.XLOOKUP(I4,Artikelgrupper!A:A,Artikelgrupper!B:B))</f>
        <v/>
      </c>
      <c r="K4" s="440" t="str">
        <f>IF(B4="","",_xlfn.XLOOKUP(I4,Artikelgrupper!A:A,Artikelgrupper!C:C))</f>
        <v/>
      </c>
      <c r="L4" s="440" t="str">
        <f>IF(B4="","",_xlfn.XLOOKUP(I4,Artikelgrupper!A:A,Artikelgrupper!D:D))</f>
        <v/>
      </c>
      <c r="M4" s="443" t="str">
        <f>IF(B4="","",'APH KIC KIA PC'!Q7)</f>
        <v/>
      </c>
      <c r="N4" s="442" t="str">
        <f>IF('APH KIC KIA PC'!R7="","",'APH KIC KIA PC'!R7)</f>
        <v/>
      </c>
      <c r="O4" s="442" t="str">
        <f>IF('APH KIC KIA PC'!T7="","",'APH KIC KIA PC'!T7)</f>
        <v/>
      </c>
      <c r="P4" s="442" t="str">
        <f>IF('APH KIC KIA PC'!K7="","",'APH KIC KIA PC'!K7)</f>
        <v>Välj…</v>
      </c>
      <c r="Q4" s="440" t="str">
        <f>IF(B4="","",'2. Artikeldata Utökad'!E7)</f>
        <v/>
      </c>
      <c r="R4" s="440" t="str">
        <f>IF(B4="","",'2. Artikeldata Utökad'!F7)</f>
        <v/>
      </c>
      <c r="S4" s="440" t="str">
        <f>IF(B4="","",'3. Förpackningsdata'!G7/10)</f>
        <v/>
      </c>
      <c r="T4" s="440" t="str">
        <f>IF(B4="","",'3. Förpackningsdata'!H7/10)</f>
        <v/>
      </c>
      <c r="U4" s="440" t="str">
        <f>IF(B4="","",'3. Förpackningsdata'!I7/10)</f>
        <v/>
      </c>
      <c r="V4" s="469" t="str">
        <f>IF(B4="","",'APH KIC KIA PC'!Z7)</f>
        <v/>
      </c>
      <c r="W4" s="444" t="str">
        <f>IF(B4="","",'APH KIC KIA PC'!AA7)</f>
        <v/>
      </c>
      <c r="X4" s="445" t="str">
        <f>IF(B4="","",'APH KIC KIA PC'!AB7)</f>
        <v/>
      </c>
      <c r="Y4" s="446" t="str">
        <f>IF(B4="","",'APH KIC KIA PC'!AD7)</f>
        <v/>
      </c>
      <c r="Z4" s="445" t="str">
        <f>IF(B4="","",'APH KIC KIA PC'!AC7)</f>
        <v/>
      </c>
      <c r="AA4" s="446" t="str">
        <f>IF(B4="","",'APH KIC KIA PC'!AI7)</f>
        <v/>
      </c>
      <c r="AB4" s="447" t="str">
        <f>IF(B4="","",'APH KIC KIA PC'!AJ7)</f>
        <v/>
      </c>
      <c r="AC4" s="442" t="str">
        <f>IF(B4="","",'APH KIC KIA PC'!W7)</f>
        <v/>
      </c>
      <c r="AD4" s="443" t="str">
        <f>IF('3. Förpackningsdata'!M7="","",'3. Förpackningsdata'!M7)</f>
        <v/>
      </c>
      <c r="AE4" s="442" t="str">
        <f>IF('APH KIC KIA PC'!J7="","",'APH KIC KIA PC'!J7)</f>
        <v/>
      </c>
    </row>
    <row r="5" spans="1:31" s="326" customFormat="1" x14ac:dyDescent="0.25">
      <c r="A5" s="346">
        <v>4</v>
      </c>
      <c r="B5" s="438" t="str">
        <f>IF('1. Artikeldata Grund'!E8="","",'1. Artikeldata Grund'!E8)</f>
        <v/>
      </c>
      <c r="C5" s="439" t="str">
        <f>IF('1. Artikeldata Grund'!D8="","",'1. Artikeldata Grund'!D8)</f>
        <v/>
      </c>
      <c r="D5" s="440" t="str">
        <f>IF('APH KIC KIA PC'!D8="","",'APH KIC KIA PC'!D8)</f>
        <v/>
      </c>
      <c r="E5" s="439" t="str">
        <f>IF('APH KIC KIA PC'!F8="","",'APH KIC KIA PC'!F8)</f>
        <v/>
      </c>
      <c r="F5" s="442" t="str">
        <f>IF('APH KIC KIA PC'!S8="","",'APH KIC KIA PC'!S8)</f>
        <v xml:space="preserve">  Välj…</v>
      </c>
      <c r="G5" s="442">
        <f>IF('APH KIC KIA PC'!M8="","",'APH KIC KIA PC'!M8)</f>
        <v>910</v>
      </c>
      <c r="H5" s="441" t="str">
        <f>IF(G5&lt;&gt;200,"",IF('2. Artikeldata Utökad'!I8="","",'2. Artikeldata Utökad'!I8))</f>
        <v/>
      </c>
      <c r="I5" s="440" t="str">
        <f>IF('APH KIC KIA PC'!L8="Välj….","",'APH KIC KIA PC'!L8)</f>
        <v/>
      </c>
      <c r="J5" s="440" t="str">
        <f>IF(B5="","",_xlfn.XLOOKUP(I5,Artikelgrupper!A:A,Artikelgrupper!B:B))</f>
        <v/>
      </c>
      <c r="K5" s="440" t="str">
        <f>IF(B5="","",_xlfn.XLOOKUP(I5,Artikelgrupper!A:A,Artikelgrupper!C:C))</f>
        <v/>
      </c>
      <c r="L5" s="440" t="str">
        <f>IF(B5="","",_xlfn.XLOOKUP(I5,Artikelgrupper!A:A,Artikelgrupper!D:D))</f>
        <v/>
      </c>
      <c r="M5" s="443" t="str">
        <f>IF(B5="","",'APH KIC KIA PC'!Q8)</f>
        <v/>
      </c>
      <c r="N5" s="442" t="str">
        <f>IF('APH KIC KIA PC'!R8="","",'APH KIC KIA PC'!R8)</f>
        <v/>
      </c>
      <c r="O5" s="442" t="str">
        <f>IF('APH KIC KIA PC'!T8="","",'APH KIC KIA PC'!T8)</f>
        <v/>
      </c>
      <c r="P5" s="442" t="str">
        <f>IF('APH KIC KIA PC'!K8="","",'APH KIC KIA PC'!K8)</f>
        <v>Välj…</v>
      </c>
      <c r="Q5" s="440" t="str">
        <f>IF(B5="","",'2. Artikeldata Utökad'!E8)</f>
        <v/>
      </c>
      <c r="R5" s="440" t="str">
        <f>IF(B5="","",'2. Artikeldata Utökad'!F8)</f>
        <v/>
      </c>
      <c r="S5" s="440" t="str">
        <f>IF(B5="","",'3. Förpackningsdata'!G8/10)</f>
        <v/>
      </c>
      <c r="T5" s="440" t="str">
        <f>IF(B5="","",'3. Förpackningsdata'!H8/10)</f>
        <v/>
      </c>
      <c r="U5" s="440" t="str">
        <f>IF(B5="","",'3. Förpackningsdata'!I8/10)</f>
        <v/>
      </c>
      <c r="V5" s="469" t="str">
        <f>IF(B5="","",'APH KIC KIA PC'!Z8)</f>
        <v/>
      </c>
      <c r="W5" s="444" t="str">
        <f>IF(B5="","",'APH KIC KIA PC'!AA8)</f>
        <v/>
      </c>
      <c r="X5" s="445" t="str">
        <f>IF(B5="","",'APH KIC KIA PC'!AB8)</f>
        <v/>
      </c>
      <c r="Y5" s="446" t="str">
        <f>IF(B5="","",'APH KIC KIA PC'!AD8)</f>
        <v/>
      </c>
      <c r="Z5" s="445" t="str">
        <f>IF(B5="","",'APH KIC KIA PC'!AC8)</f>
        <v/>
      </c>
      <c r="AA5" s="446" t="str">
        <f>IF(B5="","",'APH KIC KIA PC'!AI8)</f>
        <v/>
      </c>
      <c r="AB5" s="447" t="str">
        <f>IF(B5="","",'APH KIC KIA PC'!AJ8)</f>
        <v/>
      </c>
      <c r="AC5" s="442" t="str">
        <f>IF(B5="","",'APH KIC KIA PC'!W8)</f>
        <v/>
      </c>
      <c r="AD5" s="443" t="str">
        <f>IF('3. Förpackningsdata'!M8="","",'3. Förpackningsdata'!M8)</f>
        <v/>
      </c>
      <c r="AE5" s="442" t="str">
        <f>IF('APH KIC KIA PC'!J8="","",'APH KIC KIA PC'!J8)</f>
        <v/>
      </c>
    </row>
    <row r="6" spans="1:31" s="326" customFormat="1" x14ac:dyDescent="0.25">
      <c r="A6" s="346">
        <v>5</v>
      </c>
      <c r="B6" s="438" t="str">
        <f>IF('1. Artikeldata Grund'!E9="","",'1. Artikeldata Grund'!E9)</f>
        <v/>
      </c>
      <c r="C6" s="439" t="str">
        <f>IF('1. Artikeldata Grund'!D9="","",'1. Artikeldata Grund'!D9)</f>
        <v/>
      </c>
      <c r="D6" s="440" t="str">
        <f>IF('APH KIC KIA PC'!D9="","",'APH KIC KIA PC'!D9)</f>
        <v/>
      </c>
      <c r="E6" s="439" t="str">
        <f>IF('APH KIC KIA PC'!F9="","",'APH KIC KIA PC'!F9)</f>
        <v/>
      </c>
      <c r="F6" s="442" t="str">
        <f>IF('APH KIC KIA PC'!S9="","",'APH KIC KIA PC'!S9)</f>
        <v xml:space="preserve">  Välj…</v>
      </c>
      <c r="G6" s="442">
        <f>IF('APH KIC KIA PC'!M9="","",'APH KIC KIA PC'!M9)</f>
        <v>910</v>
      </c>
      <c r="H6" s="441" t="str">
        <f>IF(G6&lt;&gt;200,"",IF('2. Artikeldata Utökad'!I9="","",'2. Artikeldata Utökad'!I9))</f>
        <v/>
      </c>
      <c r="I6" s="440" t="str">
        <f>IF('APH KIC KIA PC'!L9="Välj….","",'APH KIC KIA PC'!L9)</f>
        <v/>
      </c>
      <c r="J6" s="440" t="str">
        <f>IF(B6="","",_xlfn.XLOOKUP(I6,Artikelgrupper!A:A,Artikelgrupper!B:B))</f>
        <v/>
      </c>
      <c r="K6" s="440" t="str">
        <f>IF(B6="","",_xlfn.XLOOKUP(I6,Artikelgrupper!A:A,Artikelgrupper!C:C))</f>
        <v/>
      </c>
      <c r="L6" s="440" t="str">
        <f>IF(B6="","",_xlfn.XLOOKUP(I6,Artikelgrupper!A:A,Artikelgrupper!D:D))</f>
        <v/>
      </c>
      <c r="M6" s="443" t="str">
        <f>IF(B6="","",'APH KIC KIA PC'!Q9)</f>
        <v/>
      </c>
      <c r="N6" s="442" t="str">
        <f>IF('APH KIC KIA PC'!R9="","",'APH KIC KIA PC'!R9)</f>
        <v/>
      </c>
      <c r="O6" s="442" t="str">
        <f>IF('APH KIC KIA PC'!T9="","",'APH KIC KIA PC'!T9)</f>
        <v/>
      </c>
      <c r="P6" s="442" t="str">
        <f>IF('APH KIC KIA PC'!K9="","",'APH KIC KIA PC'!K9)</f>
        <v>Välj…</v>
      </c>
      <c r="Q6" s="440" t="str">
        <f>IF(B6="","",'2. Artikeldata Utökad'!E9)</f>
        <v/>
      </c>
      <c r="R6" s="440" t="str">
        <f>IF(B6="","",'2. Artikeldata Utökad'!F9)</f>
        <v/>
      </c>
      <c r="S6" s="440" t="str">
        <f>IF(B6="","",'3. Förpackningsdata'!G9/10)</f>
        <v/>
      </c>
      <c r="T6" s="440" t="str">
        <f>IF(B6="","",'3. Förpackningsdata'!H9/10)</f>
        <v/>
      </c>
      <c r="U6" s="440" t="str">
        <f>IF(B6="","",'3. Förpackningsdata'!I9/10)</f>
        <v/>
      </c>
      <c r="V6" s="469" t="str">
        <f>IF(B6="","",'APH KIC KIA PC'!Z9)</f>
        <v/>
      </c>
      <c r="W6" s="444" t="str">
        <f>IF(B6="","",'APH KIC KIA PC'!AA9)</f>
        <v/>
      </c>
      <c r="X6" s="445" t="str">
        <f>IF(B6="","",'APH KIC KIA PC'!AB9)</f>
        <v/>
      </c>
      <c r="Y6" s="446" t="str">
        <f>IF(B6="","",'APH KIC KIA PC'!AD9)</f>
        <v/>
      </c>
      <c r="Z6" s="445" t="str">
        <f>IF(B6="","",'APH KIC KIA PC'!AC9)</f>
        <v/>
      </c>
      <c r="AA6" s="446" t="str">
        <f>IF(B6="","",'APH KIC KIA PC'!AI9)</f>
        <v/>
      </c>
      <c r="AB6" s="447" t="str">
        <f>IF(B6="","",'APH KIC KIA PC'!AJ9)</f>
        <v/>
      </c>
      <c r="AC6" s="442" t="str">
        <f>IF(B6="","",'APH KIC KIA PC'!W9)</f>
        <v/>
      </c>
      <c r="AD6" s="443" t="str">
        <f>IF('3. Förpackningsdata'!M9="","",'3. Förpackningsdata'!M9)</f>
        <v/>
      </c>
      <c r="AE6" s="442" t="str">
        <f>IF('APH KIC KIA PC'!J9="","",'APH KIC KIA PC'!J9)</f>
        <v/>
      </c>
    </row>
    <row r="7" spans="1:31" s="326" customFormat="1" x14ac:dyDescent="0.25">
      <c r="A7" s="346">
        <v>6</v>
      </c>
      <c r="B7" s="438" t="str">
        <f>IF('1. Artikeldata Grund'!E10="","",'1. Artikeldata Grund'!E10)</f>
        <v/>
      </c>
      <c r="C7" s="439" t="str">
        <f>IF('1. Artikeldata Grund'!D10="","",'1. Artikeldata Grund'!D10)</f>
        <v/>
      </c>
      <c r="D7" s="440" t="str">
        <f>IF('APH KIC KIA PC'!D10="","",'APH KIC KIA PC'!D10)</f>
        <v/>
      </c>
      <c r="E7" s="439" t="str">
        <f>IF('APH KIC KIA PC'!F10="","",'APH KIC KIA PC'!F10)</f>
        <v/>
      </c>
      <c r="F7" s="442" t="str">
        <f>IF('APH KIC KIA PC'!S10="","",'APH KIC KIA PC'!S10)</f>
        <v xml:space="preserve">  Välj…</v>
      </c>
      <c r="G7" s="442">
        <f>IF('APH KIC KIA PC'!M10="","",'APH KIC KIA PC'!M10)</f>
        <v>910</v>
      </c>
      <c r="H7" s="441" t="str">
        <f>IF(G7&lt;&gt;200,"",IF('2. Artikeldata Utökad'!I10="","",'2. Artikeldata Utökad'!I10))</f>
        <v/>
      </c>
      <c r="I7" s="440" t="str">
        <f>IF('APH KIC KIA PC'!L10="Välj….","",'APH KIC KIA PC'!L10)</f>
        <v/>
      </c>
      <c r="J7" s="440" t="str">
        <f>IF(B7="","",_xlfn.XLOOKUP(I7,Artikelgrupper!A:A,Artikelgrupper!B:B))</f>
        <v/>
      </c>
      <c r="K7" s="440" t="str">
        <f>IF(B7="","",_xlfn.XLOOKUP(I7,Artikelgrupper!A:A,Artikelgrupper!C:C))</f>
        <v/>
      </c>
      <c r="L7" s="440" t="str">
        <f>IF(B7="","",_xlfn.XLOOKUP(I7,Artikelgrupper!A:A,Artikelgrupper!D:D))</f>
        <v/>
      </c>
      <c r="M7" s="443" t="str">
        <f>IF(B7="","",'APH KIC KIA PC'!Q10)</f>
        <v/>
      </c>
      <c r="N7" s="442" t="str">
        <f>IF('APH KIC KIA PC'!R10="","",'APH KIC KIA PC'!R10)</f>
        <v/>
      </c>
      <c r="O7" s="442" t="str">
        <f>IF('APH KIC KIA PC'!T10="","",'APH KIC KIA PC'!T10)</f>
        <v/>
      </c>
      <c r="P7" s="442" t="str">
        <f>IF('APH KIC KIA PC'!K10="","",'APH KIC KIA PC'!K10)</f>
        <v>Välj…</v>
      </c>
      <c r="Q7" s="440" t="str">
        <f>IF(B7="","",'2. Artikeldata Utökad'!E10)</f>
        <v/>
      </c>
      <c r="R7" s="440" t="str">
        <f>IF(B7="","",'2. Artikeldata Utökad'!F10)</f>
        <v/>
      </c>
      <c r="S7" s="440" t="str">
        <f>IF(B7="","",'3. Förpackningsdata'!G10/10)</f>
        <v/>
      </c>
      <c r="T7" s="440" t="str">
        <f>IF(B7="","",'3. Förpackningsdata'!H10/10)</f>
        <v/>
      </c>
      <c r="U7" s="440" t="str">
        <f>IF(B7="","",'3. Förpackningsdata'!I10/10)</f>
        <v/>
      </c>
      <c r="V7" s="469" t="str">
        <f>IF(B7="","",'APH KIC KIA PC'!Z10)</f>
        <v/>
      </c>
      <c r="W7" s="444" t="str">
        <f>IF(B7="","",'APH KIC KIA PC'!AA10)</f>
        <v/>
      </c>
      <c r="X7" s="445" t="str">
        <f>IF(B7="","",'APH KIC KIA PC'!AB10)</f>
        <v/>
      </c>
      <c r="Y7" s="446" t="str">
        <f>IF(B7="","",'APH KIC KIA PC'!AD10)</f>
        <v/>
      </c>
      <c r="Z7" s="445" t="str">
        <f>IF(B7="","",'APH KIC KIA PC'!AC10)</f>
        <v/>
      </c>
      <c r="AA7" s="446" t="str">
        <f>IF(B7="","",'APH KIC KIA PC'!AI10)</f>
        <v/>
      </c>
      <c r="AB7" s="447" t="str">
        <f>IF(B7="","",'APH KIC KIA PC'!AJ10)</f>
        <v/>
      </c>
      <c r="AC7" s="442" t="str">
        <f>IF(B7="","",'APH KIC KIA PC'!W10)</f>
        <v/>
      </c>
      <c r="AD7" s="443" t="str">
        <f>IF('3. Förpackningsdata'!M10="","",'3. Förpackningsdata'!M10)</f>
        <v/>
      </c>
      <c r="AE7" s="442" t="str">
        <f>IF('APH KIC KIA PC'!J10="","",'APH KIC KIA PC'!J10)</f>
        <v/>
      </c>
    </row>
    <row r="8" spans="1:31" s="326" customFormat="1" x14ac:dyDescent="0.25">
      <c r="A8" s="346">
        <v>7</v>
      </c>
      <c r="B8" s="438" t="str">
        <f>IF('1. Artikeldata Grund'!E11="","",'1. Artikeldata Grund'!E11)</f>
        <v/>
      </c>
      <c r="C8" s="439" t="str">
        <f>IF('1. Artikeldata Grund'!D11="","",'1. Artikeldata Grund'!D11)</f>
        <v/>
      </c>
      <c r="D8" s="440" t="str">
        <f>IF('APH KIC KIA PC'!D11="","",'APH KIC KIA PC'!D11)</f>
        <v/>
      </c>
      <c r="E8" s="439" t="str">
        <f>IF('APH KIC KIA PC'!F11="","",'APH KIC KIA PC'!F11)</f>
        <v/>
      </c>
      <c r="F8" s="442" t="str">
        <f>IF('APH KIC KIA PC'!S11="","",'APH KIC KIA PC'!S11)</f>
        <v xml:space="preserve">  Välj…</v>
      </c>
      <c r="G8" s="442">
        <f>IF('APH KIC KIA PC'!M11="","",'APH KIC KIA PC'!M11)</f>
        <v>910</v>
      </c>
      <c r="H8" s="441" t="str">
        <f>IF(G8&lt;&gt;200,"",IF('2. Artikeldata Utökad'!I11="","",'2. Artikeldata Utökad'!I11))</f>
        <v/>
      </c>
      <c r="I8" s="440" t="str">
        <f>IF('APH KIC KIA PC'!L11="Välj….","",'APH KIC KIA PC'!L11)</f>
        <v/>
      </c>
      <c r="J8" s="440" t="str">
        <f>IF(B8="","",_xlfn.XLOOKUP(I8,Artikelgrupper!A:A,Artikelgrupper!B:B))</f>
        <v/>
      </c>
      <c r="K8" s="440" t="str">
        <f>IF(B8="","",_xlfn.XLOOKUP(I8,Artikelgrupper!A:A,Artikelgrupper!C:C))</f>
        <v/>
      </c>
      <c r="L8" s="440" t="str">
        <f>IF(B8="","",_xlfn.XLOOKUP(I8,Artikelgrupper!A:A,Artikelgrupper!D:D))</f>
        <v/>
      </c>
      <c r="M8" s="443" t="str">
        <f>IF(B8="","",'APH KIC KIA PC'!Q11)</f>
        <v/>
      </c>
      <c r="N8" s="442" t="str">
        <f>IF('APH KIC KIA PC'!R11="","",'APH KIC KIA PC'!R11)</f>
        <v/>
      </c>
      <c r="O8" s="442" t="str">
        <f>IF('APH KIC KIA PC'!T11="","",'APH KIC KIA PC'!T11)</f>
        <v/>
      </c>
      <c r="P8" s="442" t="str">
        <f>IF('APH KIC KIA PC'!K11="","",'APH KIC KIA PC'!K11)</f>
        <v>Välj…</v>
      </c>
      <c r="Q8" s="440" t="str">
        <f>IF(B8="","",'2. Artikeldata Utökad'!E11)</f>
        <v/>
      </c>
      <c r="R8" s="440" t="str">
        <f>IF(B8="","",'2. Artikeldata Utökad'!F11)</f>
        <v/>
      </c>
      <c r="S8" s="440" t="str">
        <f>IF(B8="","",'3. Förpackningsdata'!G11/10)</f>
        <v/>
      </c>
      <c r="T8" s="440" t="str">
        <f>IF(B8="","",'3. Förpackningsdata'!H11/10)</f>
        <v/>
      </c>
      <c r="U8" s="440" t="str">
        <f>IF(B8="","",'3. Förpackningsdata'!I11/10)</f>
        <v/>
      </c>
      <c r="V8" s="469" t="str">
        <f>IF(B8="","",'APH KIC KIA PC'!Z11)</f>
        <v/>
      </c>
      <c r="W8" s="444" t="str">
        <f>IF(B8="","",'APH KIC KIA PC'!AA11)</f>
        <v/>
      </c>
      <c r="X8" s="445" t="str">
        <f>IF(B8="","",'APH KIC KIA PC'!AB11)</f>
        <v/>
      </c>
      <c r="Y8" s="446" t="str">
        <f>IF(B8="","",'APH KIC KIA PC'!AD11)</f>
        <v/>
      </c>
      <c r="Z8" s="445" t="str">
        <f>IF(B8="","",'APH KIC KIA PC'!AC11)</f>
        <v/>
      </c>
      <c r="AA8" s="446" t="str">
        <f>IF(B8="","",'APH KIC KIA PC'!AI11)</f>
        <v/>
      </c>
      <c r="AB8" s="447" t="str">
        <f>IF(B8="","",'APH KIC KIA PC'!AJ11)</f>
        <v/>
      </c>
      <c r="AC8" s="442" t="str">
        <f>IF(B8="","",'APH KIC KIA PC'!W11)</f>
        <v/>
      </c>
      <c r="AD8" s="443" t="str">
        <f>IF('3. Förpackningsdata'!M11="","",'3. Förpackningsdata'!M11)</f>
        <v/>
      </c>
      <c r="AE8" s="442" t="str">
        <f>IF('APH KIC KIA PC'!J11="","",'APH KIC KIA PC'!J11)</f>
        <v/>
      </c>
    </row>
    <row r="9" spans="1:31" s="326" customFormat="1" x14ac:dyDescent="0.25">
      <c r="A9" s="346">
        <v>8</v>
      </c>
      <c r="B9" s="438" t="str">
        <f>IF('1. Artikeldata Grund'!E12="","",'1. Artikeldata Grund'!E12)</f>
        <v/>
      </c>
      <c r="C9" s="439" t="str">
        <f>IF('1. Artikeldata Grund'!D12="","",'1. Artikeldata Grund'!D12)</f>
        <v/>
      </c>
      <c r="D9" s="440" t="str">
        <f>IF('APH KIC KIA PC'!D12="","",'APH KIC KIA PC'!D12)</f>
        <v/>
      </c>
      <c r="E9" s="439" t="str">
        <f>IF('APH KIC KIA PC'!F12="","",'APH KIC KIA PC'!F12)</f>
        <v/>
      </c>
      <c r="F9" s="442" t="str">
        <f>IF('APH KIC KIA PC'!S12="","",'APH KIC KIA PC'!S12)</f>
        <v xml:space="preserve">  Välj…</v>
      </c>
      <c r="G9" s="442">
        <f>IF('APH KIC KIA PC'!M12="","",'APH KIC KIA PC'!M12)</f>
        <v>910</v>
      </c>
      <c r="H9" s="441" t="str">
        <f>IF(G9&lt;&gt;200,"",IF('2. Artikeldata Utökad'!I12="","",'2. Artikeldata Utökad'!I12))</f>
        <v/>
      </c>
      <c r="I9" s="440" t="str">
        <f>IF('APH KIC KIA PC'!L12="Välj….","",'APH KIC KIA PC'!L12)</f>
        <v/>
      </c>
      <c r="J9" s="440" t="str">
        <f>IF(B9="","",_xlfn.XLOOKUP(I9,Artikelgrupper!A:A,Artikelgrupper!B:B))</f>
        <v/>
      </c>
      <c r="K9" s="440" t="str">
        <f>IF(B9="","",_xlfn.XLOOKUP(I9,Artikelgrupper!A:A,Artikelgrupper!C:C))</f>
        <v/>
      </c>
      <c r="L9" s="440" t="str">
        <f>IF(B9="","",_xlfn.XLOOKUP(I9,Artikelgrupper!A:A,Artikelgrupper!D:D))</f>
        <v/>
      </c>
      <c r="M9" s="443" t="str">
        <f>IF(B9="","",'APH KIC KIA PC'!Q12)</f>
        <v/>
      </c>
      <c r="N9" s="442" t="str">
        <f>IF('APH KIC KIA PC'!R12="","",'APH KIC KIA PC'!R12)</f>
        <v/>
      </c>
      <c r="O9" s="442" t="str">
        <f>IF('APH KIC KIA PC'!T12="","",'APH KIC KIA PC'!T12)</f>
        <v/>
      </c>
      <c r="P9" s="442" t="str">
        <f>IF('APH KIC KIA PC'!K12="","",'APH KIC KIA PC'!K12)</f>
        <v>Välj…</v>
      </c>
      <c r="Q9" s="440" t="str">
        <f>IF(B9="","",'2. Artikeldata Utökad'!E12)</f>
        <v/>
      </c>
      <c r="R9" s="440" t="str">
        <f>IF(B9="","",'2. Artikeldata Utökad'!F12)</f>
        <v/>
      </c>
      <c r="S9" s="440" t="str">
        <f>IF(B9="","",'3. Förpackningsdata'!G12/10)</f>
        <v/>
      </c>
      <c r="T9" s="440" t="str">
        <f>IF(B9="","",'3. Förpackningsdata'!H12/10)</f>
        <v/>
      </c>
      <c r="U9" s="440" t="str">
        <f>IF(B9="","",'3. Förpackningsdata'!I12/10)</f>
        <v/>
      </c>
      <c r="V9" s="469" t="str">
        <f>IF(B9="","",'APH KIC KIA PC'!Z12)</f>
        <v/>
      </c>
      <c r="W9" s="444" t="str">
        <f>IF(B9="","",'APH KIC KIA PC'!AA12)</f>
        <v/>
      </c>
      <c r="X9" s="445" t="str">
        <f>IF(B9="","",'APH KIC KIA PC'!AB12)</f>
        <v/>
      </c>
      <c r="Y9" s="446" t="str">
        <f>IF(B9="","",'APH KIC KIA PC'!AD12)</f>
        <v/>
      </c>
      <c r="Z9" s="445" t="str">
        <f>IF(B9="","",'APH KIC KIA PC'!AC12)</f>
        <v/>
      </c>
      <c r="AA9" s="446" t="str">
        <f>IF(B9="","",'APH KIC KIA PC'!AI12)</f>
        <v/>
      </c>
      <c r="AB9" s="447" t="str">
        <f>IF(B9="","",'APH KIC KIA PC'!AJ12)</f>
        <v/>
      </c>
      <c r="AC9" s="442" t="str">
        <f>IF(B9="","",'APH KIC KIA PC'!W12)</f>
        <v/>
      </c>
      <c r="AD9" s="443" t="str">
        <f>IF('3. Förpackningsdata'!M12="","",'3. Förpackningsdata'!M12)</f>
        <v/>
      </c>
      <c r="AE9" s="442" t="str">
        <f>IF('APH KIC KIA PC'!J12="","",'APH KIC KIA PC'!J12)</f>
        <v/>
      </c>
    </row>
    <row r="10" spans="1:31" s="326" customFormat="1" x14ac:dyDescent="0.25">
      <c r="A10" s="346">
        <v>9</v>
      </c>
      <c r="B10" s="438" t="str">
        <f>IF('1. Artikeldata Grund'!E13="","",'1. Artikeldata Grund'!E13)</f>
        <v/>
      </c>
      <c r="C10" s="439" t="str">
        <f>IF('1. Artikeldata Grund'!D13="","",'1. Artikeldata Grund'!D13)</f>
        <v/>
      </c>
      <c r="D10" s="440" t="str">
        <f>IF('APH KIC KIA PC'!D13="","",'APH KIC KIA PC'!D13)</f>
        <v/>
      </c>
      <c r="E10" s="439" t="str">
        <f>IF('APH KIC KIA PC'!F13="","",'APH KIC KIA PC'!F13)</f>
        <v/>
      </c>
      <c r="F10" s="442" t="str">
        <f>IF('APH KIC KIA PC'!S13="","",'APH KIC KIA PC'!S13)</f>
        <v xml:space="preserve">  Välj…</v>
      </c>
      <c r="G10" s="442">
        <f>IF('APH KIC KIA PC'!M13="","",'APH KIC KIA PC'!M13)</f>
        <v>910</v>
      </c>
      <c r="H10" s="441" t="str">
        <f>IF(G10&lt;&gt;200,"",IF('2. Artikeldata Utökad'!I13="","",'2. Artikeldata Utökad'!I13))</f>
        <v/>
      </c>
      <c r="I10" s="440" t="str">
        <f>IF('APH KIC KIA PC'!L13="Välj….","",'APH KIC KIA PC'!L13)</f>
        <v/>
      </c>
      <c r="J10" s="440" t="str">
        <f>IF(B10="","",_xlfn.XLOOKUP(I10,Artikelgrupper!A:A,Artikelgrupper!B:B))</f>
        <v/>
      </c>
      <c r="K10" s="440" t="str">
        <f>IF(B10="","",_xlfn.XLOOKUP(I10,Artikelgrupper!A:A,Artikelgrupper!C:C))</f>
        <v/>
      </c>
      <c r="L10" s="440" t="str">
        <f>IF(B10="","",_xlfn.XLOOKUP(I10,Artikelgrupper!A:A,Artikelgrupper!D:D))</f>
        <v/>
      </c>
      <c r="M10" s="443" t="str">
        <f>IF(B10="","",'APH KIC KIA PC'!Q13)</f>
        <v/>
      </c>
      <c r="N10" s="442" t="str">
        <f>IF('APH KIC KIA PC'!R13="","",'APH KIC KIA PC'!R13)</f>
        <v/>
      </c>
      <c r="O10" s="442" t="str">
        <f>IF('APH KIC KIA PC'!T13="","",'APH KIC KIA PC'!T13)</f>
        <v/>
      </c>
      <c r="P10" s="442" t="str">
        <f>IF('APH KIC KIA PC'!K13="","",'APH KIC KIA PC'!K13)</f>
        <v>Välj…</v>
      </c>
      <c r="Q10" s="440" t="str">
        <f>IF(B10="","",'2. Artikeldata Utökad'!E13)</f>
        <v/>
      </c>
      <c r="R10" s="440" t="str">
        <f>IF(B10="","",'2. Artikeldata Utökad'!F13)</f>
        <v/>
      </c>
      <c r="S10" s="440" t="str">
        <f>IF(B10="","",'3. Förpackningsdata'!G13/10)</f>
        <v/>
      </c>
      <c r="T10" s="440" t="str">
        <f>IF(B10="","",'3. Förpackningsdata'!H13/10)</f>
        <v/>
      </c>
      <c r="U10" s="440" t="str">
        <f>IF(B10="","",'3. Förpackningsdata'!I13/10)</f>
        <v/>
      </c>
      <c r="V10" s="469" t="str">
        <f>IF(B10="","",'APH KIC KIA PC'!Z13)</f>
        <v/>
      </c>
      <c r="W10" s="444" t="str">
        <f>IF(B10="","",'APH KIC KIA PC'!AA13)</f>
        <v/>
      </c>
      <c r="X10" s="445" t="str">
        <f>IF(B10="","",'APH KIC KIA PC'!AB13)</f>
        <v/>
      </c>
      <c r="Y10" s="446" t="str">
        <f>IF(B10="","",'APH KIC KIA PC'!AD13)</f>
        <v/>
      </c>
      <c r="Z10" s="445" t="str">
        <f>IF(B10="","",'APH KIC KIA PC'!AC13)</f>
        <v/>
      </c>
      <c r="AA10" s="446" t="str">
        <f>IF(B10="","",'APH KIC KIA PC'!AI13)</f>
        <v/>
      </c>
      <c r="AB10" s="447" t="str">
        <f>IF(B10="","",'APH KIC KIA PC'!AJ13)</f>
        <v/>
      </c>
      <c r="AC10" s="442" t="str">
        <f>IF(B10="","",'APH KIC KIA PC'!W13)</f>
        <v/>
      </c>
      <c r="AD10" s="443" t="str">
        <f>IF('3. Förpackningsdata'!M13="","",'3. Förpackningsdata'!M13)</f>
        <v/>
      </c>
      <c r="AE10" s="442" t="str">
        <f>IF('APH KIC KIA PC'!J13="","",'APH KIC KIA PC'!J13)</f>
        <v/>
      </c>
    </row>
    <row r="11" spans="1:31" s="326" customFormat="1" x14ac:dyDescent="0.25">
      <c r="A11" s="346">
        <v>10</v>
      </c>
      <c r="B11" s="438" t="str">
        <f>IF('1. Artikeldata Grund'!E14="","",'1. Artikeldata Grund'!E14)</f>
        <v/>
      </c>
      <c r="C11" s="439" t="str">
        <f>IF('1. Artikeldata Grund'!D14="","",'1. Artikeldata Grund'!D14)</f>
        <v/>
      </c>
      <c r="D11" s="440" t="str">
        <f>IF('APH KIC KIA PC'!D14="","",'APH KIC KIA PC'!D14)</f>
        <v/>
      </c>
      <c r="E11" s="439" t="str">
        <f>IF('APH KIC KIA PC'!F14="","",'APH KIC KIA PC'!F14)</f>
        <v/>
      </c>
      <c r="F11" s="442" t="str">
        <f>IF('APH KIC KIA PC'!S14="","",'APH KIC KIA PC'!S14)</f>
        <v xml:space="preserve">  Välj…</v>
      </c>
      <c r="G11" s="442">
        <f>IF('APH KIC KIA PC'!M14="","",'APH KIC KIA PC'!M14)</f>
        <v>910</v>
      </c>
      <c r="H11" s="441" t="str">
        <f>IF(G11&lt;&gt;200,"",IF('2. Artikeldata Utökad'!I14="","",'2. Artikeldata Utökad'!I14))</f>
        <v/>
      </c>
      <c r="I11" s="440" t="str">
        <f>IF('APH KIC KIA PC'!L14="Välj….","",'APH KIC KIA PC'!L14)</f>
        <v/>
      </c>
      <c r="J11" s="440" t="str">
        <f>IF(B11="","",_xlfn.XLOOKUP(I11,Artikelgrupper!A:A,Artikelgrupper!B:B))</f>
        <v/>
      </c>
      <c r="K11" s="440" t="str">
        <f>IF(B11="","",_xlfn.XLOOKUP(I11,Artikelgrupper!A:A,Artikelgrupper!C:C))</f>
        <v/>
      </c>
      <c r="L11" s="440" t="str">
        <f>IF(B11="","",_xlfn.XLOOKUP(I11,Artikelgrupper!A:A,Artikelgrupper!D:D))</f>
        <v/>
      </c>
      <c r="M11" s="443" t="str">
        <f>IF(B11="","",'APH KIC KIA PC'!Q14)</f>
        <v/>
      </c>
      <c r="N11" s="442" t="str">
        <f>IF('APH KIC KIA PC'!R14="","",'APH KIC KIA PC'!R14)</f>
        <v/>
      </c>
      <c r="O11" s="442" t="str">
        <f>IF('APH KIC KIA PC'!T14="","",'APH KIC KIA PC'!T14)</f>
        <v/>
      </c>
      <c r="P11" s="442" t="str">
        <f>IF('APH KIC KIA PC'!K14="","",'APH KIC KIA PC'!K14)</f>
        <v>Välj…</v>
      </c>
      <c r="Q11" s="440" t="str">
        <f>IF(B11="","",'2. Artikeldata Utökad'!E14)</f>
        <v/>
      </c>
      <c r="R11" s="440" t="str">
        <f>IF(B11="","",'2. Artikeldata Utökad'!F14)</f>
        <v/>
      </c>
      <c r="S11" s="440" t="str">
        <f>IF(B11="","",'3. Förpackningsdata'!G14/10)</f>
        <v/>
      </c>
      <c r="T11" s="440" t="str">
        <f>IF(B11="","",'3. Förpackningsdata'!H14/10)</f>
        <v/>
      </c>
      <c r="U11" s="440" t="str">
        <f>IF(B11="","",'3. Förpackningsdata'!I14/10)</f>
        <v/>
      </c>
      <c r="V11" s="469" t="str">
        <f>IF(B11="","",'APH KIC KIA PC'!Z14)</f>
        <v/>
      </c>
      <c r="W11" s="444" t="str">
        <f>IF(B11="","",'APH KIC KIA PC'!AA14)</f>
        <v/>
      </c>
      <c r="X11" s="445" t="str">
        <f>IF(B11="","",'APH KIC KIA PC'!AB14)</f>
        <v/>
      </c>
      <c r="Y11" s="446" t="str">
        <f>IF(B11="","",'APH KIC KIA PC'!AD14)</f>
        <v/>
      </c>
      <c r="Z11" s="445" t="str">
        <f>IF(B11="","",'APH KIC KIA PC'!AC14)</f>
        <v/>
      </c>
      <c r="AA11" s="446" t="str">
        <f>IF(B11="","",'APH KIC KIA PC'!AI14)</f>
        <v/>
      </c>
      <c r="AB11" s="447" t="str">
        <f>IF(B11="","",'APH KIC KIA PC'!AJ14)</f>
        <v/>
      </c>
      <c r="AC11" s="442" t="str">
        <f>IF(B11="","",'APH KIC KIA PC'!W14)</f>
        <v/>
      </c>
      <c r="AD11" s="443" t="str">
        <f>IF('3. Förpackningsdata'!M14="","",'3. Förpackningsdata'!M14)</f>
        <v/>
      </c>
      <c r="AE11" s="442" t="str">
        <f>IF('APH KIC KIA PC'!J14="","",'APH KIC KIA PC'!J14)</f>
        <v/>
      </c>
    </row>
    <row r="12" spans="1:31" s="326" customFormat="1" x14ac:dyDescent="0.25">
      <c r="A12" s="346">
        <v>11</v>
      </c>
      <c r="B12" s="438" t="str">
        <f>IF('1. Artikeldata Grund'!E15="","",'1. Artikeldata Grund'!E15)</f>
        <v/>
      </c>
      <c r="C12" s="439" t="str">
        <f>IF('1. Artikeldata Grund'!D15="","",'1. Artikeldata Grund'!D15)</f>
        <v/>
      </c>
      <c r="D12" s="440" t="str">
        <f>IF('APH KIC KIA PC'!D15="","",'APH KIC KIA PC'!D15)</f>
        <v/>
      </c>
      <c r="E12" s="439" t="str">
        <f>IF('APH KIC KIA PC'!F15="","",'APH KIC KIA PC'!F15)</f>
        <v/>
      </c>
      <c r="F12" s="442" t="str">
        <f>IF('APH KIC KIA PC'!S15="","",'APH KIC KIA PC'!S15)</f>
        <v xml:space="preserve">  Välj…</v>
      </c>
      <c r="G12" s="442">
        <f>IF('APH KIC KIA PC'!M15="","",'APH KIC KIA PC'!M15)</f>
        <v>910</v>
      </c>
      <c r="H12" s="441" t="str">
        <f>IF(G12&lt;&gt;200,"",IF('2. Artikeldata Utökad'!I15="","",'2. Artikeldata Utökad'!I15))</f>
        <v/>
      </c>
      <c r="I12" s="440" t="str">
        <f>IF('APH KIC KIA PC'!L15="Välj….","",'APH KIC KIA PC'!L15)</f>
        <v/>
      </c>
      <c r="J12" s="440" t="str">
        <f>IF(B12="","",_xlfn.XLOOKUP(I12,Artikelgrupper!A:A,Artikelgrupper!B:B))</f>
        <v/>
      </c>
      <c r="K12" s="440" t="str">
        <f>IF(B12="","",_xlfn.XLOOKUP(I12,Artikelgrupper!A:A,Artikelgrupper!C:C))</f>
        <v/>
      </c>
      <c r="L12" s="440" t="str">
        <f>IF(B12="","",_xlfn.XLOOKUP(I12,Artikelgrupper!A:A,Artikelgrupper!D:D))</f>
        <v/>
      </c>
      <c r="M12" s="443" t="str">
        <f>IF(B12="","",'APH KIC KIA PC'!Q15)</f>
        <v/>
      </c>
      <c r="N12" s="442" t="str">
        <f>IF('APH KIC KIA PC'!R15="","",'APH KIC KIA PC'!R15)</f>
        <v/>
      </c>
      <c r="O12" s="442" t="str">
        <f>IF('APH KIC KIA PC'!T15="","",'APH KIC KIA PC'!T15)</f>
        <v/>
      </c>
      <c r="P12" s="442" t="str">
        <f>IF('APH KIC KIA PC'!K15="","",'APH KIC KIA PC'!K15)</f>
        <v>Välj…</v>
      </c>
      <c r="Q12" s="440" t="str">
        <f>IF(B12="","",'2. Artikeldata Utökad'!E15)</f>
        <v/>
      </c>
      <c r="R12" s="440" t="str">
        <f>IF(B12="","",'2. Artikeldata Utökad'!F15)</f>
        <v/>
      </c>
      <c r="S12" s="440" t="str">
        <f>IF(B12="","",'3. Förpackningsdata'!G15/10)</f>
        <v/>
      </c>
      <c r="T12" s="440" t="str">
        <f>IF(B12="","",'3. Förpackningsdata'!H15/10)</f>
        <v/>
      </c>
      <c r="U12" s="440" t="str">
        <f>IF(B12="","",'3. Förpackningsdata'!I15/10)</f>
        <v/>
      </c>
      <c r="V12" s="469" t="str">
        <f>IF(B12="","",'APH KIC KIA PC'!Z15)</f>
        <v/>
      </c>
      <c r="W12" s="444" t="str">
        <f>IF(B12="","",'APH KIC KIA PC'!AA15)</f>
        <v/>
      </c>
      <c r="X12" s="445" t="str">
        <f>IF(B12="","",'APH KIC KIA PC'!AB15)</f>
        <v/>
      </c>
      <c r="Y12" s="446" t="str">
        <f>IF(B12="","",'APH KIC KIA PC'!AD15)</f>
        <v/>
      </c>
      <c r="Z12" s="445" t="str">
        <f>IF(B12="","",'APH KIC KIA PC'!AC15)</f>
        <v/>
      </c>
      <c r="AA12" s="446" t="str">
        <f>IF(B12="","",'APH KIC KIA PC'!AI15)</f>
        <v/>
      </c>
      <c r="AB12" s="447" t="str">
        <f>IF(B12="","",'APH KIC KIA PC'!AJ15)</f>
        <v/>
      </c>
      <c r="AC12" s="442" t="str">
        <f>IF(B12="","",'APH KIC KIA PC'!W15)</f>
        <v/>
      </c>
      <c r="AD12" s="443" t="str">
        <f>IF('3. Förpackningsdata'!M15="","",'3. Förpackningsdata'!M15)</f>
        <v/>
      </c>
      <c r="AE12" s="442" t="str">
        <f>IF('APH KIC KIA PC'!J15="","",'APH KIC KIA PC'!J15)</f>
        <v/>
      </c>
    </row>
    <row r="13" spans="1:31" s="326" customFormat="1" x14ac:dyDescent="0.25">
      <c r="A13" s="346">
        <v>12</v>
      </c>
      <c r="B13" s="438" t="str">
        <f>IF('1. Artikeldata Grund'!E16="","",'1. Artikeldata Grund'!E16)</f>
        <v/>
      </c>
      <c r="C13" s="439" t="str">
        <f>IF('1. Artikeldata Grund'!D16="","",'1. Artikeldata Grund'!D16)</f>
        <v/>
      </c>
      <c r="D13" s="440" t="str">
        <f>IF('APH KIC KIA PC'!D16="","",'APH KIC KIA PC'!D16)</f>
        <v/>
      </c>
      <c r="E13" s="439" t="str">
        <f>IF('APH KIC KIA PC'!F16="","",'APH KIC KIA PC'!F16)</f>
        <v/>
      </c>
      <c r="F13" s="442" t="str">
        <f>IF('APH KIC KIA PC'!S16="","",'APH KIC KIA PC'!S16)</f>
        <v xml:space="preserve">  Välj…</v>
      </c>
      <c r="G13" s="442">
        <f>IF('APH KIC KIA PC'!M16="","",'APH KIC KIA PC'!M16)</f>
        <v>910</v>
      </c>
      <c r="H13" s="441" t="str">
        <f>IF(G13&lt;&gt;200,"",IF('2. Artikeldata Utökad'!I16="","",'2. Artikeldata Utökad'!I16))</f>
        <v/>
      </c>
      <c r="I13" s="440" t="str">
        <f>IF('APH KIC KIA PC'!L16="Välj….","",'APH KIC KIA PC'!L16)</f>
        <v/>
      </c>
      <c r="J13" s="440" t="str">
        <f>IF(B13="","",_xlfn.XLOOKUP(I13,Artikelgrupper!A:A,Artikelgrupper!B:B))</f>
        <v/>
      </c>
      <c r="K13" s="440" t="str">
        <f>IF(B13="","",_xlfn.XLOOKUP(I13,Artikelgrupper!A:A,Artikelgrupper!C:C))</f>
        <v/>
      </c>
      <c r="L13" s="440" t="str">
        <f>IF(B13="","",_xlfn.XLOOKUP(I13,Artikelgrupper!A:A,Artikelgrupper!D:D))</f>
        <v/>
      </c>
      <c r="M13" s="443" t="str">
        <f>IF(B13="","",'APH KIC KIA PC'!Q16)</f>
        <v/>
      </c>
      <c r="N13" s="442" t="str">
        <f>IF('APH KIC KIA PC'!R16="","",'APH KIC KIA PC'!R16)</f>
        <v/>
      </c>
      <c r="O13" s="442" t="str">
        <f>IF('APH KIC KIA PC'!T16="","",'APH KIC KIA PC'!T16)</f>
        <v/>
      </c>
      <c r="P13" s="442" t="str">
        <f>IF('APH KIC KIA PC'!K16="","",'APH KIC KIA PC'!K16)</f>
        <v>Välj…</v>
      </c>
      <c r="Q13" s="440" t="str">
        <f>IF(B13="","",'2. Artikeldata Utökad'!E16)</f>
        <v/>
      </c>
      <c r="R13" s="440" t="str">
        <f>IF(B13="","",'2. Artikeldata Utökad'!F16)</f>
        <v/>
      </c>
      <c r="S13" s="440" t="str">
        <f>IF(B13="","",'3. Förpackningsdata'!G16/10)</f>
        <v/>
      </c>
      <c r="T13" s="440" t="str">
        <f>IF(B13="","",'3. Förpackningsdata'!H16/10)</f>
        <v/>
      </c>
      <c r="U13" s="440" t="str">
        <f>IF(B13="","",'3. Förpackningsdata'!I16/10)</f>
        <v/>
      </c>
      <c r="V13" s="469" t="str">
        <f>IF(B13="","",'APH KIC KIA PC'!Z16)</f>
        <v/>
      </c>
      <c r="W13" s="444" t="str">
        <f>IF(B13="","",'APH KIC KIA PC'!AA16)</f>
        <v/>
      </c>
      <c r="X13" s="445" t="str">
        <f>IF(B13="","",'APH KIC KIA PC'!AB16)</f>
        <v/>
      </c>
      <c r="Y13" s="446" t="str">
        <f>IF(B13="","",'APH KIC KIA PC'!AD16)</f>
        <v/>
      </c>
      <c r="Z13" s="445" t="str">
        <f>IF(B13="","",'APH KIC KIA PC'!AC16)</f>
        <v/>
      </c>
      <c r="AA13" s="446" t="str">
        <f>IF(B13="","",'APH KIC KIA PC'!AI16)</f>
        <v/>
      </c>
      <c r="AB13" s="447" t="str">
        <f>IF(B13="","",'APH KIC KIA PC'!AJ16)</f>
        <v/>
      </c>
      <c r="AC13" s="442" t="str">
        <f>IF(B13="","",'APH KIC KIA PC'!W16)</f>
        <v/>
      </c>
      <c r="AD13" s="443" t="str">
        <f>IF('3. Förpackningsdata'!M16="","",'3. Förpackningsdata'!M16)</f>
        <v/>
      </c>
      <c r="AE13" s="442" t="str">
        <f>IF('APH KIC KIA PC'!J16="","",'APH KIC KIA PC'!J16)</f>
        <v/>
      </c>
    </row>
    <row r="14" spans="1:31" s="326" customFormat="1" x14ac:dyDescent="0.25">
      <c r="A14" s="346">
        <v>13</v>
      </c>
      <c r="B14" s="438" t="str">
        <f>IF('1. Artikeldata Grund'!E17="","",'1. Artikeldata Grund'!E17)</f>
        <v/>
      </c>
      <c r="C14" s="439" t="str">
        <f>IF('1. Artikeldata Grund'!D17="","",'1. Artikeldata Grund'!D17)</f>
        <v/>
      </c>
      <c r="D14" s="440" t="str">
        <f>IF('APH KIC KIA PC'!D17="","",'APH KIC KIA PC'!D17)</f>
        <v/>
      </c>
      <c r="E14" s="439" t="str">
        <f>IF('APH KIC KIA PC'!F17="","",'APH KIC KIA PC'!F17)</f>
        <v/>
      </c>
      <c r="F14" s="442" t="str">
        <f>IF('APH KIC KIA PC'!S17="","",'APH KIC KIA PC'!S17)</f>
        <v xml:space="preserve">  Välj…</v>
      </c>
      <c r="G14" s="442">
        <f>IF('APH KIC KIA PC'!M17="","",'APH KIC KIA PC'!M17)</f>
        <v>910</v>
      </c>
      <c r="H14" s="441" t="str">
        <f>IF(G14&lt;&gt;200,"",IF('2. Artikeldata Utökad'!I17="","",'2. Artikeldata Utökad'!I17))</f>
        <v/>
      </c>
      <c r="I14" s="440" t="str">
        <f>IF('APH KIC KIA PC'!L17="Välj….","",'APH KIC KIA PC'!L17)</f>
        <v/>
      </c>
      <c r="J14" s="440" t="str">
        <f>IF(B14="","",_xlfn.XLOOKUP(I14,Artikelgrupper!A:A,Artikelgrupper!B:B))</f>
        <v/>
      </c>
      <c r="K14" s="440" t="str">
        <f>IF(B14="","",_xlfn.XLOOKUP(I14,Artikelgrupper!A:A,Artikelgrupper!C:C))</f>
        <v/>
      </c>
      <c r="L14" s="440" t="str">
        <f>IF(B14="","",_xlfn.XLOOKUP(I14,Artikelgrupper!A:A,Artikelgrupper!D:D))</f>
        <v/>
      </c>
      <c r="M14" s="443" t="str">
        <f>IF(B14="","",'APH KIC KIA PC'!Q17)</f>
        <v/>
      </c>
      <c r="N14" s="442" t="str">
        <f>IF('APH KIC KIA PC'!R17="","",'APH KIC KIA PC'!R17)</f>
        <v/>
      </c>
      <c r="O14" s="442" t="str">
        <f>IF('APH KIC KIA PC'!T17="","",'APH KIC KIA PC'!T17)</f>
        <v/>
      </c>
      <c r="P14" s="442" t="str">
        <f>IF('APH KIC KIA PC'!K17="","",'APH KIC KIA PC'!K17)</f>
        <v>Välj…</v>
      </c>
      <c r="Q14" s="440" t="str">
        <f>IF(B14="","",'2. Artikeldata Utökad'!E17)</f>
        <v/>
      </c>
      <c r="R14" s="440" t="str">
        <f>IF(B14="","",'2. Artikeldata Utökad'!F17)</f>
        <v/>
      </c>
      <c r="S14" s="440" t="str">
        <f>IF(B14="","",'3. Förpackningsdata'!G17/10)</f>
        <v/>
      </c>
      <c r="T14" s="440" t="str">
        <f>IF(B14="","",'3. Förpackningsdata'!H17/10)</f>
        <v/>
      </c>
      <c r="U14" s="440" t="str">
        <f>IF(B14="","",'3. Förpackningsdata'!I17/10)</f>
        <v/>
      </c>
      <c r="V14" s="469" t="str">
        <f>IF(B14="","",'APH KIC KIA PC'!Z17)</f>
        <v/>
      </c>
      <c r="W14" s="444" t="str">
        <f>IF(B14="","",'APH KIC KIA PC'!AA17)</f>
        <v/>
      </c>
      <c r="X14" s="445" t="str">
        <f>IF(B14="","",'APH KIC KIA PC'!AB17)</f>
        <v/>
      </c>
      <c r="Y14" s="446" t="str">
        <f>IF(B14="","",'APH KIC KIA PC'!AD17)</f>
        <v/>
      </c>
      <c r="Z14" s="445" t="str">
        <f>IF(B14="","",'APH KIC KIA PC'!AC17)</f>
        <v/>
      </c>
      <c r="AA14" s="446" t="str">
        <f>IF(B14="","",'APH KIC KIA PC'!AI17)</f>
        <v/>
      </c>
      <c r="AB14" s="447" t="str">
        <f>IF(B14="","",'APH KIC KIA PC'!AJ17)</f>
        <v/>
      </c>
      <c r="AC14" s="442" t="str">
        <f>IF(B14="","",'APH KIC KIA PC'!W17)</f>
        <v/>
      </c>
      <c r="AD14" s="443" t="str">
        <f>IF('3. Förpackningsdata'!M17="","",'3. Förpackningsdata'!M17)</f>
        <v/>
      </c>
      <c r="AE14" s="442" t="str">
        <f>IF('APH KIC KIA PC'!J17="","",'APH KIC KIA PC'!J17)</f>
        <v/>
      </c>
    </row>
    <row r="15" spans="1:31" s="326" customFormat="1" x14ac:dyDescent="0.25">
      <c r="A15" s="346">
        <v>14</v>
      </c>
      <c r="B15" s="438" t="str">
        <f>IF('1. Artikeldata Grund'!E18="","",'1. Artikeldata Grund'!E18)</f>
        <v/>
      </c>
      <c r="C15" s="439" t="str">
        <f>IF('1. Artikeldata Grund'!D18="","",'1. Artikeldata Grund'!D18)</f>
        <v/>
      </c>
      <c r="D15" s="440" t="str">
        <f>IF('APH KIC KIA PC'!D18="","",'APH KIC KIA PC'!D18)</f>
        <v/>
      </c>
      <c r="E15" s="439" t="str">
        <f>IF('APH KIC KIA PC'!F18="","",'APH KIC KIA PC'!F18)</f>
        <v/>
      </c>
      <c r="F15" s="442" t="str">
        <f>IF('APH KIC KIA PC'!S18="","",'APH KIC KIA PC'!S18)</f>
        <v xml:space="preserve">  Välj…</v>
      </c>
      <c r="G15" s="442">
        <f>IF('APH KIC KIA PC'!M18="","",'APH KIC KIA PC'!M18)</f>
        <v>910</v>
      </c>
      <c r="H15" s="441" t="str">
        <f>IF(G15&lt;&gt;200,"",IF('2. Artikeldata Utökad'!I18="","",'2. Artikeldata Utökad'!I18))</f>
        <v/>
      </c>
      <c r="I15" s="440" t="str">
        <f>IF('APH KIC KIA PC'!L18="Välj….","",'APH KIC KIA PC'!L18)</f>
        <v/>
      </c>
      <c r="J15" s="440" t="str">
        <f>IF(B15="","",_xlfn.XLOOKUP(I15,Artikelgrupper!A:A,Artikelgrupper!B:B))</f>
        <v/>
      </c>
      <c r="K15" s="440" t="str">
        <f>IF(B15="","",_xlfn.XLOOKUP(I15,Artikelgrupper!A:A,Artikelgrupper!C:C))</f>
        <v/>
      </c>
      <c r="L15" s="440" t="str">
        <f>IF(B15="","",_xlfn.XLOOKUP(I15,Artikelgrupper!A:A,Artikelgrupper!D:D))</f>
        <v/>
      </c>
      <c r="M15" s="443" t="str">
        <f>IF(B15="","",'APH KIC KIA PC'!Q18)</f>
        <v/>
      </c>
      <c r="N15" s="442" t="str">
        <f>IF('APH KIC KIA PC'!R18="","",'APH KIC KIA PC'!R18)</f>
        <v/>
      </c>
      <c r="O15" s="442" t="str">
        <f>IF('APH KIC KIA PC'!T18="","",'APH KIC KIA PC'!T18)</f>
        <v/>
      </c>
      <c r="P15" s="442" t="str">
        <f>IF('APH KIC KIA PC'!K18="","",'APH KIC KIA PC'!K18)</f>
        <v>Välj…</v>
      </c>
      <c r="Q15" s="440" t="str">
        <f>IF(B15="","",'2. Artikeldata Utökad'!E18)</f>
        <v/>
      </c>
      <c r="R15" s="440" t="str">
        <f>IF(B15="","",'2. Artikeldata Utökad'!F18)</f>
        <v/>
      </c>
      <c r="S15" s="440" t="str">
        <f>IF(B15="","",'3. Förpackningsdata'!G18/10)</f>
        <v/>
      </c>
      <c r="T15" s="440" t="str">
        <f>IF(B15="","",'3. Förpackningsdata'!H18/10)</f>
        <v/>
      </c>
      <c r="U15" s="440" t="str">
        <f>IF(B15="","",'3. Förpackningsdata'!I18/10)</f>
        <v/>
      </c>
      <c r="V15" s="469" t="str">
        <f>IF(B15="","",'APH KIC KIA PC'!Z18)</f>
        <v/>
      </c>
      <c r="W15" s="444" t="str">
        <f>IF(B15="","",'APH KIC KIA PC'!AA18)</f>
        <v/>
      </c>
      <c r="X15" s="445" t="str">
        <f>IF(B15="","",'APH KIC KIA PC'!AB18)</f>
        <v/>
      </c>
      <c r="Y15" s="446" t="str">
        <f>IF(B15="","",'APH KIC KIA PC'!AD18)</f>
        <v/>
      </c>
      <c r="Z15" s="445" t="str">
        <f>IF(B15="","",'APH KIC KIA PC'!AC18)</f>
        <v/>
      </c>
      <c r="AA15" s="446" t="str">
        <f>IF(B15="","",'APH KIC KIA PC'!AI18)</f>
        <v/>
      </c>
      <c r="AB15" s="447" t="str">
        <f>IF(B15="","",'APH KIC KIA PC'!AJ18)</f>
        <v/>
      </c>
      <c r="AC15" s="442" t="str">
        <f>IF(B15="","",'APH KIC KIA PC'!W18)</f>
        <v/>
      </c>
      <c r="AD15" s="443" t="str">
        <f>IF('3. Förpackningsdata'!M18="","",'3. Förpackningsdata'!M18)</f>
        <v/>
      </c>
      <c r="AE15" s="442" t="str">
        <f>IF('APH KIC KIA PC'!J18="","",'APH KIC KIA PC'!J18)</f>
        <v/>
      </c>
    </row>
    <row r="16" spans="1:31" s="326" customFormat="1" x14ac:dyDescent="0.25">
      <c r="A16" s="346">
        <v>15</v>
      </c>
      <c r="B16" s="438" t="str">
        <f>IF('1. Artikeldata Grund'!E19="","",'1. Artikeldata Grund'!E19)</f>
        <v/>
      </c>
      <c r="C16" s="439" t="str">
        <f>IF('1. Artikeldata Grund'!D19="","",'1. Artikeldata Grund'!D19)</f>
        <v/>
      </c>
      <c r="D16" s="440" t="str">
        <f>IF('APH KIC KIA PC'!D19="","",'APH KIC KIA PC'!D19)</f>
        <v/>
      </c>
      <c r="E16" s="439" t="str">
        <f>IF('APH KIC KIA PC'!F19="","",'APH KIC KIA PC'!F19)</f>
        <v/>
      </c>
      <c r="F16" s="442" t="str">
        <f>IF('APH KIC KIA PC'!S19="","",'APH KIC KIA PC'!S19)</f>
        <v xml:space="preserve">  Välj…</v>
      </c>
      <c r="G16" s="442">
        <f>IF('APH KIC KIA PC'!M19="","",'APH KIC KIA PC'!M19)</f>
        <v>910</v>
      </c>
      <c r="H16" s="441" t="str">
        <f>IF(G16&lt;&gt;200,"",IF('2. Artikeldata Utökad'!I19="","",'2. Artikeldata Utökad'!I19))</f>
        <v/>
      </c>
      <c r="I16" s="440" t="str">
        <f>IF('APH KIC KIA PC'!L19="Välj….","",'APH KIC KIA PC'!L19)</f>
        <v/>
      </c>
      <c r="J16" s="440" t="str">
        <f>IF(B16="","",_xlfn.XLOOKUP(I16,Artikelgrupper!A:A,Artikelgrupper!B:B))</f>
        <v/>
      </c>
      <c r="K16" s="440" t="str">
        <f>IF(B16="","",_xlfn.XLOOKUP(I16,Artikelgrupper!A:A,Artikelgrupper!C:C))</f>
        <v/>
      </c>
      <c r="L16" s="440" t="str">
        <f>IF(B16="","",_xlfn.XLOOKUP(I16,Artikelgrupper!A:A,Artikelgrupper!D:D))</f>
        <v/>
      </c>
      <c r="M16" s="443" t="str">
        <f>IF(B16="","",'APH KIC KIA PC'!Q19)</f>
        <v/>
      </c>
      <c r="N16" s="442" t="str">
        <f>IF('APH KIC KIA PC'!R19="","",'APH KIC KIA PC'!R19)</f>
        <v/>
      </c>
      <c r="O16" s="442" t="str">
        <f>IF('APH KIC KIA PC'!T19="","",'APH KIC KIA PC'!T19)</f>
        <v/>
      </c>
      <c r="P16" s="442" t="str">
        <f>IF('APH KIC KIA PC'!K19="","",'APH KIC KIA PC'!K19)</f>
        <v>Välj…</v>
      </c>
      <c r="Q16" s="440" t="str">
        <f>IF(B16="","",'2. Artikeldata Utökad'!E19)</f>
        <v/>
      </c>
      <c r="R16" s="440" t="str">
        <f>IF(B16="","",'2. Artikeldata Utökad'!F19)</f>
        <v/>
      </c>
      <c r="S16" s="440" t="str">
        <f>IF(B16="","",'3. Förpackningsdata'!G19/10)</f>
        <v/>
      </c>
      <c r="T16" s="440" t="str">
        <f>IF(B16="","",'3. Förpackningsdata'!H19/10)</f>
        <v/>
      </c>
      <c r="U16" s="440" t="str">
        <f>IF(B16="","",'3. Förpackningsdata'!I19/10)</f>
        <v/>
      </c>
      <c r="V16" s="469" t="str">
        <f>IF(B16="","",'APH KIC KIA PC'!Z19)</f>
        <v/>
      </c>
      <c r="W16" s="444" t="str">
        <f>IF(B16="","",'APH KIC KIA PC'!AA19)</f>
        <v/>
      </c>
      <c r="X16" s="445" t="str">
        <f>IF(B16="","",'APH KIC KIA PC'!AB19)</f>
        <v/>
      </c>
      <c r="Y16" s="446" t="str">
        <f>IF(B16="","",'APH KIC KIA PC'!AD19)</f>
        <v/>
      </c>
      <c r="Z16" s="445" t="str">
        <f>IF(B16="","",'APH KIC KIA PC'!AC19)</f>
        <v/>
      </c>
      <c r="AA16" s="446" t="str">
        <f>IF(B16="","",'APH KIC KIA PC'!AI19)</f>
        <v/>
      </c>
      <c r="AB16" s="447" t="str">
        <f>IF(B16="","",'APH KIC KIA PC'!AJ19)</f>
        <v/>
      </c>
      <c r="AC16" s="442" t="str">
        <f>IF(B16="","",'APH KIC KIA PC'!W19)</f>
        <v/>
      </c>
      <c r="AD16" s="443" t="str">
        <f>IF('3. Förpackningsdata'!M19="","",'3. Förpackningsdata'!M19)</f>
        <v/>
      </c>
      <c r="AE16" s="442" t="str">
        <f>IF('APH KIC KIA PC'!J19="","",'APH KIC KIA PC'!J19)</f>
        <v/>
      </c>
    </row>
    <row r="17" spans="1:31" s="326" customFormat="1" x14ac:dyDescent="0.25">
      <c r="A17" s="346">
        <v>16</v>
      </c>
      <c r="B17" s="438" t="str">
        <f>IF('1. Artikeldata Grund'!E20="","",'1. Artikeldata Grund'!E20)</f>
        <v/>
      </c>
      <c r="C17" s="439" t="str">
        <f>IF('1. Artikeldata Grund'!D20="","",'1. Artikeldata Grund'!D20)</f>
        <v/>
      </c>
      <c r="D17" s="440" t="str">
        <f>IF('APH KIC KIA PC'!D20="","",'APH KIC KIA PC'!D20)</f>
        <v/>
      </c>
      <c r="E17" s="439" t="str">
        <f>IF('APH KIC KIA PC'!F20="","",'APH KIC KIA PC'!F20)</f>
        <v/>
      </c>
      <c r="F17" s="442" t="str">
        <f>IF('APH KIC KIA PC'!S20="","",'APH KIC KIA PC'!S20)</f>
        <v xml:space="preserve">  Välj…</v>
      </c>
      <c r="G17" s="442">
        <f>IF('APH KIC KIA PC'!M20="","",'APH KIC KIA PC'!M20)</f>
        <v>910</v>
      </c>
      <c r="H17" s="441" t="str">
        <f>IF(G17&lt;&gt;200,"",IF('2. Artikeldata Utökad'!I20="","",'2. Artikeldata Utökad'!I20))</f>
        <v/>
      </c>
      <c r="I17" s="440" t="str">
        <f>IF('APH KIC KIA PC'!L20="Välj….","",'APH KIC KIA PC'!L20)</f>
        <v/>
      </c>
      <c r="J17" s="440" t="str">
        <f>IF(B17="","",_xlfn.XLOOKUP(I17,Artikelgrupper!A:A,Artikelgrupper!B:B))</f>
        <v/>
      </c>
      <c r="K17" s="440" t="str">
        <f>IF(B17="","",_xlfn.XLOOKUP(I17,Artikelgrupper!A:A,Artikelgrupper!C:C))</f>
        <v/>
      </c>
      <c r="L17" s="440" t="str">
        <f>IF(B17="","",_xlfn.XLOOKUP(I17,Artikelgrupper!A:A,Artikelgrupper!D:D))</f>
        <v/>
      </c>
      <c r="M17" s="443" t="str">
        <f>IF(B17="","",'APH KIC KIA PC'!Q20)</f>
        <v/>
      </c>
      <c r="N17" s="442" t="str">
        <f>IF('APH KIC KIA PC'!R20="","",'APH KIC KIA PC'!R20)</f>
        <v/>
      </c>
      <c r="O17" s="442" t="str">
        <f>IF('APH KIC KIA PC'!T20="","",'APH KIC KIA PC'!T20)</f>
        <v/>
      </c>
      <c r="P17" s="442" t="str">
        <f>IF('APH KIC KIA PC'!K20="","",'APH KIC KIA PC'!K20)</f>
        <v>Välj…</v>
      </c>
      <c r="Q17" s="440" t="str">
        <f>IF(B17="","",'2. Artikeldata Utökad'!E20)</f>
        <v/>
      </c>
      <c r="R17" s="440" t="str">
        <f>IF(B17="","",'2. Artikeldata Utökad'!F20)</f>
        <v/>
      </c>
      <c r="S17" s="440" t="str">
        <f>IF(B17="","",'3. Förpackningsdata'!G20/10)</f>
        <v/>
      </c>
      <c r="T17" s="440" t="str">
        <f>IF(B17="","",'3. Förpackningsdata'!H20/10)</f>
        <v/>
      </c>
      <c r="U17" s="440" t="str">
        <f>IF(B17="","",'3. Förpackningsdata'!I20/10)</f>
        <v/>
      </c>
      <c r="V17" s="469" t="str">
        <f>IF(B17="","",'APH KIC KIA PC'!Z20)</f>
        <v/>
      </c>
      <c r="W17" s="444" t="str">
        <f>IF(B17="","",'APH KIC KIA PC'!AA20)</f>
        <v/>
      </c>
      <c r="X17" s="445" t="str">
        <f>IF(B17="","",'APH KIC KIA PC'!AB20)</f>
        <v/>
      </c>
      <c r="Y17" s="446" t="str">
        <f>IF(B17="","",'APH KIC KIA PC'!AD20)</f>
        <v/>
      </c>
      <c r="Z17" s="445" t="str">
        <f>IF(B17="","",'APH KIC KIA PC'!AC20)</f>
        <v/>
      </c>
      <c r="AA17" s="446" t="str">
        <f>IF(B17="","",'APH KIC KIA PC'!AI20)</f>
        <v/>
      </c>
      <c r="AB17" s="447" t="str">
        <f>IF(B17="","",'APH KIC KIA PC'!AJ20)</f>
        <v/>
      </c>
      <c r="AC17" s="442" t="str">
        <f>IF(B17="","",'APH KIC KIA PC'!W20)</f>
        <v/>
      </c>
      <c r="AD17" s="443" t="str">
        <f>IF('3. Förpackningsdata'!M20="","",'3. Förpackningsdata'!M20)</f>
        <v/>
      </c>
      <c r="AE17" s="442" t="str">
        <f>IF('APH KIC KIA PC'!J20="","",'APH KIC KIA PC'!J20)</f>
        <v/>
      </c>
    </row>
    <row r="18" spans="1:31" s="326" customFormat="1" x14ac:dyDescent="0.25">
      <c r="A18" s="346">
        <v>17</v>
      </c>
      <c r="B18" s="438" t="str">
        <f>IF('1. Artikeldata Grund'!E21="","",'1. Artikeldata Grund'!E21)</f>
        <v/>
      </c>
      <c r="C18" s="439" t="str">
        <f>IF('1. Artikeldata Grund'!D21="","",'1. Artikeldata Grund'!D21)</f>
        <v/>
      </c>
      <c r="D18" s="440" t="str">
        <f>IF('APH KIC KIA PC'!D21="","",'APH KIC KIA PC'!D21)</f>
        <v/>
      </c>
      <c r="E18" s="439" t="str">
        <f>IF('APH KIC KIA PC'!F21="","",'APH KIC KIA PC'!F21)</f>
        <v/>
      </c>
      <c r="F18" s="442" t="str">
        <f>IF('APH KIC KIA PC'!S21="","",'APH KIC KIA PC'!S21)</f>
        <v xml:space="preserve">  Välj…</v>
      </c>
      <c r="G18" s="442">
        <f>IF('APH KIC KIA PC'!M21="","",'APH KIC KIA PC'!M21)</f>
        <v>910</v>
      </c>
      <c r="H18" s="441" t="str">
        <f>IF(G18&lt;&gt;200,"",IF('2. Artikeldata Utökad'!I21="","",'2. Artikeldata Utökad'!I21))</f>
        <v/>
      </c>
      <c r="I18" s="440" t="str">
        <f>IF('APH KIC KIA PC'!L21="Välj….","",'APH KIC KIA PC'!L21)</f>
        <v/>
      </c>
      <c r="J18" s="440" t="str">
        <f>IF(B18="","",_xlfn.XLOOKUP(I18,Artikelgrupper!A:A,Artikelgrupper!B:B))</f>
        <v/>
      </c>
      <c r="K18" s="440" t="str">
        <f>IF(B18="","",_xlfn.XLOOKUP(I18,Artikelgrupper!A:A,Artikelgrupper!C:C))</f>
        <v/>
      </c>
      <c r="L18" s="440" t="str">
        <f>IF(B18="","",_xlfn.XLOOKUP(I18,Artikelgrupper!A:A,Artikelgrupper!D:D))</f>
        <v/>
      </c>
      <c r="M18" s="443" t="str">
        <f>IF(B18="","",'APH KIC KIA PC'!Q21)</f>
        <v/>
      </c>
      <c r="N18" s="442" t="str">
        <f>IF('APH KIC KIA PC'!R21="","",'APH KIC KIA PC'!R21)</f>
        <v/>
      </c>
      <c r="O18" s="442" t="str">
        <f>IF('APH KIC KIA PC'!T21="","",'APH KIC KIA PC'!T21)</f>
        <v/>
      </c>
      <c r="P18" s="442" t="str">
        <f>IF('APH KIC KIA PC'!K21="","",'APH KIC KIA PC'!K21)</f>
        <v>Välj…</v>
      </c>
      <c r="Q18" s="440" t="str">
        <f>IF(B18="","",'2. Artikeldata Utökad'!E21)</f>
        <v/>
      </c>
      <c r="R18" s="440" t="str">
        <f>IF(B18="","",'2. Artikeldata Utökad'!F21)</f>
        <v/>
      </c>
      <c r="S18" s="440" t="str">
        <f>IF(B18="","",'3. Förpackningsdata'!G21/10)</f>
        <v/>
      </c>
      <c r="T18" s="440" t="str">
        <f>IF(B18="","",'3. Förpackningsdata'!H21/10)</f>
        <v/>
      </c>
      <c r="U18" s="440" t="str">
        <f>IF(B18="","",'3. Förpackningsdata'!I21/10)</f>
        <v/>
      </c>
      <c r="V18" s="469" t="str">
        <f>IF(B18="","",'APH KIC KIA PC'!Z21)</f>
        <v/>
      </c>
      <c r="W18" s="444" t="str">
        <f>IF(B18="","",'APH KIC KIA PC'!AA21)</f>
        <v/>
      </c>
      <c r="X18" s="445" t="str">
        <f>IF(B18="","",'APH KIC KIA PC'!AB21)</f>
        <v/>
      </c>
      <c r="Y18" s="446" t="str">
        <f>IF(B18="","",'APH KIC KIA PC'!AD21)</f>
        <v/>
      </c>
      <c r="Z18" s="445" t="str">
        <f>IF(B18="","",'APH KIC KIA PC'!AC21)</f>
        <v/>
      </c>
      <c r="AA18" s="446" t="str">
        <f>IF(B18="","",'APH KIC KIA PC'!AI21)</f>
        <v/>
      </c>
      <c r="AB18" s="447" t="str">
        <f>IF(B18="","",'APH KIC KIA PC'!AJ21)</f>
        <v/>
      </c>
      <c r="AC18" s="442" t="str">
        <f>IF(B18="","",'APH KIC KIA PC'!W21)</f>
        <v/>
      </c>
      <c r="AD18" s="443" t="str">
        <f>IF('3. Förpackningsdata'!M21="","",'3. Förpackningsdata'!M21)</f>
        <v/>
      </c>
      <c r="AE18" s="442" t="str">
        <f>IF('APH KIC KIA PC'!J21="","",'APH KIC KIA PC'!J21)</f>
        <v/>
      </c>
    </row>
    <row r="19" spans="1:31" s="326" customFormat="1" x14ac:dyDescent="0.25">
      <c r="A19" s="346">
        <v>18</v>
      </c>
      <c r="B19" s="438" t="str">
        <f>IF('1. Artikeldata Grund'!E22="","",'1. Artikeldata Grund'!E22)</f>
        <v/>
      </c>
      <c r="C19" s="439" t="str">
        <f>IF('1. Artikeldata Grund'!D22="","",'1. Artikeldata Grund'!D22)</f>
        <v/>
      </c>
      <c r="D19" s="440" t="str">
        <f>IF('APH KIC KIA PC'!D22="","",'APH KIC KIA PC'!D22)</f>
        <v/>
      </c>
      <c r="E19" s="439" t="str">
        <f>IF('APH KIC KIA PC'!F22="","",'APH KIC KIA PC'!F22)</f>
        <v/>
      </c>
      <c r="F19" s="442" t="str">
        <f>IF('APH KIC KIA PC'!S22="","",'APH KIC KIA PC'!S22)</f>
        <v xml:space="preserve">  Välj…</v>
      </c>
      <c r="G19" s="442">
        <f>IF('APH KIC KIA PC'!M22="","",'APH KIC KIA PC'!M22)</f>
        <v>910</v>
      </c>
      <c r="H19" s="441" t="str">
        <f>IF(G19&lt;&gt;200,"",IF('2. Artikeldata Utökad'!I22="","",'2. Artikeldata Utökad'!I22))</f>
        <v/>
      </c>
      <c r="I19" s="440" t="str">
        <f>IF('APH KIC KIA PC'!L22="Välj….","",'APH KIC KIA PC'!L22)</f>
        <v/>
      </c>
      <c r="J19" s="440" t="str">
        <f>IF(B19="","",_xlfn.XLOOKUP(I19,Artikelgrupper!A:A,Artikelgrupper!B:B))</f>
        <v/>
      </c>
      <c r="K19" s="440" t="str">
        <f>IF(B19="","",_xlfn.XLOOKUP(I19,Artikelgrupper!A:A,Artikelgrupper!C:C))</f>
        <v/>
      </c>
      <c r="L19" s="440" t="str">
        <f>IF(B19="","",_xlfn.XLOOKUP(I19,Artikelgrupper!A:A,Artikelgrupper!D:D))</f>
        <v/>
      </c>
      <c r="M19" s="443" t="str">
        <f>IF(B19="","",'APH KIC KIA PC'!Q22)</f>
        <v/>
      </c>
      <c r="N19" s="442" t="str">
        <f>IF('APH KIC KIA PC'!R22="","",'APH KIC KIA PC'!R22)</f>
        <v/>
      </c>
      <c r="O19" s="442" t="str">
        <f>IF('APH KIC KIA PC'!T22="","",'APH KIC KIA PC'!T22)</f>
        <v/>
      </c>
      <c r="P19" s="442" t="str">
        <f>IF('APH KIC KIA PC'!K22="","",'APH KIC KIA PC'!K22)</f>
        <v>Välj…</v>
      </c>
      <c r="Q19" s="440" t="str">
        <f>IF(B19="","",'2. Artikeldata Utökad'!E22)</f>
        <v/>
      </c>
      <c r="R19" s="440" t="str">
        <f>IF(B19="","",'2. Artikeldata Utökad'!F22)</f>
        <v/>
      </c>
      <c r="S19" s="440" t="str">
        <f>IF(B19="","",'3. Förpackningsdata'!G22/10)</f>
        <v/>
      </c>
      <c r="T19" s="440" t="str">
        <f>IF(B19="","",'3. Förpackningsdata'!H22/10)</f>
        <v/>
      </c>
      <c r="U19" s="440" t="str">
        <f>IF(B19="","",'3. Förpackningsdata'!I22/10)</f>
        <v/>
      </c>
      <c r="V19" s="469" t="str">
        <f>IF(B19="","",'APH KIC KIA PC'!Z22)</f>
        <v/>
      </c>
      <c r="W19" s="444" t="str">
        <f>IF(B19="","",'APH KIC KIA PC'!AA22)</f>
        <v/>
      </c>
      <c r="X19" s="445" t="str">
        <f>IF(B19="","",'APH KIC KIA PC'!AB22)</f>
        <v/>
      </c>
      <c r="Y19" s="446" t="str">
        <f>IF(B19="","",'APH KIC KIA PC'!AD22)</f>
        <v/>
      </c>
      <c r="Z19" s="445" t="str">
        <f>IF(B19="","",'APH KIC KIA PC'!AC22)</f>
        <v/>
      </c>
      <c r="AA19" s="446" t="str">
        <f>IF(B19="","",'APH KIC KIA PC'!AI22)</f>
        <v/>
      </c>
      <c r="AB19" s="447" t="str">
        <f>IF(B19="","",'APH KIC KIA PC'!AJ22)</f>
        <v/>
      </c>
      <c r="AC19" s="442" t="str">
        <f>IF(B19="","",'APH KIC KIA PC'!W22)</f>
        <v/>
      </c>
      <c r="AD19" s="443" t="str">
        <f>IF('3. Förpackningsdata'!M22="","",'3. Förpackningsdata'!M22)</f>
        <v/>
      </c>
      <c r="AE19" s="442" t="str">
        <f>IF('APH KIC KIA PC'!J22="","",'APH KIC KIA PC'!J22)</f>
        <v/>
      </c>
    </row>
    <row r="20" spans="1:31" s="326" customFormat="1" x14ac:dyDescent="0.25">
      <c r="A20" s="346">
        <v>19</v>
      </c>
      <c r="B20" s="438" t="str">
        <f>IF('1. Artikeldata Grund'!E23="","",'1. Artikeldata Grund'!E23)</f>
        <v/>
      </c>
      <c r="C20" s="439" t="str">
        <f>IF('1. Artikeldata Grund'!D23="","",'1. Artikeldata Grund'!D23)</f>
        <v/>
      </c>
      <c r="D20" s="440" t="str">
        <f>IF('APH KIC KIA PC'!D23="","",'APH KIC KIA PC'!D23)</f>
        <v/>
      </c>
      <c r="E20" s="439" t="str">
        <f>IF('APH KIC KIA PC'!F23="","",'APH KIC KIA PC'!F23)</f>
        <v/>
      </c>
      <c r="F20" s="442" t="str">
        <f>IF('APH KIC KIA PC'!S23="","",'APH KIC KIA PC'!S23)</f>
        <v xml:space="preserve">  Välj…</v>
      </c>
      <c r="G20" s="442">
        <f>IF('APH KIC KIA PC'!M23="","",'APH KIC KIA PC'!M23)</f>
        <v>910</v>
      </c>
      <c r="H20" s="441" t="str">
        <f>IF(G20&lt;&gt;200,"",IF('2. Artikeldata Utökad'!I23="","",'2. Artikeldata Utökad'!I23))</f>
        <v/>
      </c>
      <c r="I20" s="440" t="str">
        <f>IF('APH KIC KIA PC'!L23="Välj….","",'APH KIC KIA PC'!L23)</f>
        <v/>
      </c>
      <c r="J20" s="440" t="str">
        <f>IF(B20="","",_xlfn.XLOOKUP(I20,Artikelgrupper!A:A,Artikelgrupper!B:B))</f>
        <v/>
      </c>
      <c r="K20" s="440" t="str">
        <f>IF(B20="","",_xlfn.XLOOKUP(I20,Artikelgrupper!A:A,Artikelgrupper!C:C))</f>
        <v/>
      </c>
      <c r="L20" s="440" t="str">
        <f>IF(B20="","",_xlfn.XLOOKUP(I20,Artikelgrupper!A:A,Artikelgrupper!D:D))</f>
        <v/>
      </c>
      <c r="M20" s="443" t="str">
        <f>IF(B20="","",'APH KIC KIA PC'!Q23)</f>
        <v/>
      </c>
      <c r="N20" s="442" t="str">
        <f>IF('APH KIC KIA PC'!R23="","",'APH KIC KIA PC'!R23)</f>
        <v/>
      </c>
      <c r="O20" s="442" t="str">
        <f>IF('APH KIC KIA PC'!T23="","",'APH KIC KIA PC'!T23)</f>
        <v/>
      </c>
      <c r="P20" s="442" t="str">
        <f>IF('APH KIC KIA PC'!K23="","",'APH KIC KIA PC'!K23)</f>
        <v>Välj…</v>
      </c>
      <c r="Q20" s="440" t="str">
        <f>IF(B20="","",'2. Artikeldata Utökad'!E23)</f>
        <v/>
      </c>
      <c r="R20" s="440" t="str">
        <f>IF(B20="","",'2. Artikeldata Utökad'!F23)</f>
        <v/>
      </c>
      <c r="S20" s="440" t="str">
        <f>IF(B20="","",'3. Förpackningsdata'!G23/10)</f>
        <v/>
      </c>
      <c r="T20" s="440" t="str">
        <f>IF(B20="","",'3. Förpackningsdata'!H23/10)</f>
        <v/>
      </c>
      <c r="U20" s="440" t="str">
        <f>IF(B20="","",'3. Förpackningsdata'!I23/10)</f>
        <v/>
      </c>
      <c r="V20" s="469" t="str">
        <f>IF(B20="","",'APH KIC KIA PC'!Z23)</f>
        <v/>
      </c>
      <c r="W20" s="444" t="str">
        <f>IF(B20="","",'APH KIC KIA PC'!AA23)</f>
        <v/>
      </c>
      <c r="X20" s="445" t="str">
        <f>IF(B20="","",'APH KIC KIA PC'!AB23)</f>
        <v/>
      </c>
      <c r="Y20" s="446" t="str">
        <f>IF(B20="","",'APH KIC KIA PC'!AD23)</f>
        <v/>
      </c>
      <c r="Z20" s="445" t="str">
        <f>IF(B20="","",'APH KIC KIA PC'!AC23)</f>
        <v/>
      </c>
      <c r="AA20" s="446" t="str">
        <f>IF(B20="","",'APH KIC KIA PC'!AI23)</f>
        <v/>
      </c>
      <c r="AB20" s="447" t="str">
        <f>IF(B20="","",'APH KIC KIA PC'!AJ23)</f>
        <v/>
      </c>
      <c r="AC20" s="442" t="str">
        <f>IF(B20="","",'APH KIC KIA PC'!W23)</f>
        <v/>
      </c>
      <c r="AD20" s="443" t="str">
        <f>IF('3. Förpackningsdata'!M23="","",'3. Förpackningsdata'!M23)</f>
        <v/>
      </c>
      <c r="AE20" s="442" t="str">
        <f>IF('APH KIC KIA PC'!J23="","",'APH KIC KIA PC'!J23)</f>
        <v/>
      </c>
    </row>
    <row r="21" spans="1:31" s="326" customFormat="1" x14ac:dyDescent="0.25">
      <c r="A21" s="346">
        <v>20</v>
      </c>
      <c r="B21" s="438" t="str">
        <f>IF('1. Artikeldata Grund'!E24="","",'1. Artikeldata Grund'!E24)</f>
        <v/>
      </c>
      <c r="C21" s="439" t="str">
        <f>IF('1. Artikeldata Grund'!D24="","",'1. Artikeldata Grund'!D24)</f>
        <v/>
      </c>
      <c r="D21" s="440" t="str">
        <f>IF('APH KIC KIA PC'!D24="","",'APH KIC KIA PC'!D24)</f>
        <v/>
      </c>
      <c r="E21" s="439" t="str">
        <f>IF('APH KIC KIA PC'!F24="","",'APH KIC KIA PC'!F24)</f>
        <v/>
      </c>
      <c r="F21" s="442" t="str">
        <f>IF('APH KIC KIA PC'!S24="","",'APH KIC KIA PC'!S24)</f>
        <v xml:space="preserve">  Välj…</v>
      </c>
      <c r="G21" s="442">
        <f>IF('APH KIC KIA PC'!M24="","",'APH KIC KIA PC'!M24)</f>
        <v>910</v>
      </c>
      <c r="H21" s="441" t="str">
        <f>IF(G21&lt;&gt;200,"",IF('2. Artikeldata Utökad'!I24="","",'2. Artikeldata Utökad'!I24))</f>
        <v/>
      </c>
      <c r="I21" s="440" t="str">
        <f>IF('APH KIC KIA PC'!L24="Välj….","",'APH KIC KIA PC'!L24)</f>
        <v/>
      </c>
      <c r="J21" s="440" t="str">
        <f>IF(B21="","",_xlfn.XLOOKUP(I21,Artikelgrupper!A:A,Artikelgrupper!B:B))</f>
        <v/>
      </c>
      <c r="K21" s="440" t="str">
        <f>IF(B21="","",_xlfn.XLOOKUP(I21,Artikelgrupper!A:A,Artikelgrupper!C:C))</f>
        <v/>
      </c>
      <c r="L21" s="440" t="str">
        <f>IF(B21="","",_xlfn.XLOOKUP(I21,Artikelgrupper!A:A,Artikelgrupper!D:D))</f>
        <v/>
      </c>
      <c r="M21" s="443" t="str">
        <f>IF(B21="","",'APH KIC KIA PC'!Q24)</f>
        <v/>
      </c>
      <c r="N21" s="442" t="str">
        <f>IF('APH KIC KIA PC'!R24="","",'APH KIC KIA PC'!R24)</f>
        <v/>
      </c>
      <c r="O21" s="442" t="str">
        <f>IF('APH KIC KIA PC'!T24="","",'APH KIC KIA PC'!T24)</f>
        <v/>
      </c>
      <c r="P21" s="442" t="str">
        <f>IF('APH KIC KIA PC'!K24="","",'APH KIC KIA PC'!K24)</f>
        <v>Välj…</v>
      </c>
      <c r="Q21" s="440" t="str">
        <f>IF(B21="","",'2. Artikeldata Utökad'!E24)</f>
        <v/>
      </c>
      <c r="R21" s="440" t="str">
        <f>IF(B21="","",'2. Artikeldata Utökad'!F24)</f>
        <v/>
      </c>
      <c r="S21" s="440" t="str">
        <f>IF(B21="","",'3. Förpackningsdata'!G24/10)</f>
        <v/>
      </c>
      <c r="T21" s="440" t="str">
        <f>IF(B21="","",'3. Förpackningsdata'!H24/10)</f>
        <v/>
      </c>
      <c r="U21" s="440" t="str">
        <f>IF(B21="","",'3. Förpackningsdata'!I24/10)</f>
        <v/>
      </c>
      <c r="V21" s="469" t="str">
        <f>IF(B21="","",'APH KIC KIA PC'!Z24)</f>
        <v/>
      </c>
      <c r="W21" s="444" t="str">
        <f>IF(B21="","",'APH KIC KIA PC'!AA24)</f>
        <v/>
      </c>
      <c r="X21" s="445" t="str">
        <f>IF(B21="","",'APH KIC KIA PC'!AB24)</f>
        <v/>
      </c>
      <c r="Y21" s="446" t="str">
        <f>IF(B21="","",'APH KIC KIA PC'!AD24)</f>
        <v/>
      </c>
      <c r="Z21" s="445" t="str">
        <f>IF(B21="","",'APH KIC KIA PC'!AC24)</f>
        <v/>
      </c>
      <c r="AA21" s="446" t="str">
        <f>IF(B21="","",'APH KIC KIA PC'!AI24)</f>
        <v/>
      </c>
      <c r="AB21" s="447" t="str">
        <f>IF(B21="","",'APH KIC KIA PC'!AJ24)</f>
        <v/>
      </c>
      <c r="AC21" s="442" t="str">
        <f>IF(B21="","",'APH KIC KIA PC'!W24)</f>
        <v/>
      </c>
      <c r="AD21" s="443" t="str">
        <f>IF('3. Förpackningsdata'!M24="","",'3. Förpackningsdata'!M24)</f>
        <v/>
      </c>
      <c r="AE21" s="442" t="str">
        <f>IF('APH KIC KIA PC'!J24="","",'APH KIC KIA PC'!J24)</f>
        <v/>
      </c>
    </row>
    <row r="22" spans="1:31" s="326" customFormat="1" x14ac:dyDescent="0.25">
      <c r="A22" s="346">
        <v>21</v>
      </c>
      <c r="B22" s="438" t="str">
        <f>IF('1. Artikeldata Grund'!E25="","",'1. Artikeldata Grund'!E25)</f>
        <v/>
      </c>
      <c r="C22" s="439" t="str">
        <f>IF('1. Artikeldata Grund'!D25="","",'1. Artikeldata Grund'!D25)</f>
        <v/>
      </c>
      <c r="D22" s="440" t="str">
        <f>IF('APH KIC KIA PC'!D25="","",'APH KIC KIA PC'!D25)</f>
        <v/>
      </c>
      <c r="E22" s="439" t="str">
        <f>IF('APH KIC KIA PC'!F25="","",'APH KIC KIA PC'!F25)</f>
        <v/>
      </c>
      <c r="F22" s="442" t="str">
        <f>IF('APH KIC KIA PC'!S25="","",'APH KIC KIA PC'!S25)</f>
        <v xml:space="preserve">  Välj…</v>
      </c>
      <c r="G22" s="442">
        <f>IF('APH KIC KIA PC'!M25="","",'APH KIC KIA PC'!M25)</f>
        <v>910</v>
      </c>
      <c r="H22" s="441" t="str">
        <f>IF(G22&lt;&gt;200,"",IF('2. Artikeldata Utökad'!I25="","",'2. Artikeldata Utökad'!I25))</f>
        <v/>
      </c>
      <c r="I22" s="440" t="str">
        <f>IF('APH KIC KIA PC'!L25="Välj….","",'APH KIC KIA PC'!L25)</f>
        <v/>
      </c>
      <c r="J22" s="440" t="str">
        <f>IF(B22="","",_xlfn.XLOOKUP(I22,Artikelgrupper!A:A,Artikelgrupper!B:B))</f>
        <v/>
      </c>
      <c r="K22" s="440" t="str">
        <f>IF(B22="","",_xlfn.XLOOKUP(I22,Artikelgrupper!A:A,Artikelgrupper!C:C))</f>
        <v/>
      </c>
      <c r="L22" s="440" t="str">
        <f>IF(B22="","",_xlfn.XLOOKUP(I22,Artikelgrupper!A:A,Artikelgrupper!D:D))</f>
        <v/>
      </c>
      <c r="M22" s="443" t="str">
        <f>IF(B22="","",'APH KIC KIA PC'!Q25)</f>
        <v/>
      </c>
      <c r="N22" s="442" t="str">
        <f>IF('APH KIC KIA PC'!R25="","",'APH KIC KIA PC'!R25)</f>
        <v/>
      </c>
      <c r="O22" s="442" t="str">
        <f>IF('APH KIC KIA PC'!T25="","",'APH KIC KIA PC'!T25)</f>
        <v/>
      </c>
      <c r="P22" s="442" t="str">
        <f>IF('APH KIC KIA PC'!K25="","",'APH KIC KIA PC'!K25)</f>
        <v>Välj…</v>
      </c>
      <c r="Q22" s="440" t="str">
        <f>IF(B22="","",'2. Artikeldata Utökad'!E25)</f>
        <v/>
      </c>
      <c r="R22" s="440" t="str">
        <f>IF(B22="","",'2. Artikeldata Utökad'!F25)</f>
        <v/>
      </c>
      <c r="S22" s="440" t="str">
        <f>IF(B22="","",'3. Förpackningsdata'!G25/10)</f>
        <v/>
      </c>
      <c r="T22" s="440" t="str">
        <f>IF(B22="","",'3. Förpackningsdata'!H25/10)</f>
        <v/>
      </c>
      <c r="U22" s="440" t="str">
        <f>IF(B22="","",'3. Förpackningsdata'!I25/10)</f>
        <v/>
      </c>
      <c r="V22" s="469" t="str">
        <f>IF(B22="","",'APH KIC KIA PC'!Z25)</f>
        <v/>
      </c>
      <c r="W22" s="444" t="str">
        <f>IF(B22="","",'APH KIC KIA PC'!AA25)</f>
        <v/>
      </c>
      <c r="X22" s="445" t="str">
        <f>IF(B22="","",'APH KIC KIA PC'!AB25)</f>
        <v/>
      </c>
      <c r="Y22" s="446" t="str">
        <f>IF(B22="","",'APH KIC KIA PC'!AD25)</f>
        <v/>
      </c>
      <c r="Z22" s="445" t="str">
        <f>IF(B22="","",'APH KIC KIA PC'!AC25)</f>
        <v/>
      </c>
      <c r="AA22" s="446" t="str">
        <f>IF(B22="","",'APH KIC KIA PC'!AI25)</f>
        <v/>
      </c>
      <c r="AB22" s="447" t="str">
        <f>IF(B22="","",'APH KIC KIA PC'!AJ25)</f>
        <v/>
      </c>
      <c r="AC22" s="442" t="str">
        <f>IF(B22="","",'APH KIC KIA PC'!W25)</f>
        <v/>
      </c>
      <c r="AD22" s="443" t="str">
        <f>IF('3. Förpackningsdata'!M25="","",'3. Förpackningsdata'!M25)</f>
        <v/>
      </c>
      <c r="AE22" s="442" t="str">
        <f>IF('APH KIC KIA PC'!J25="","",'APH KIC KIA PC'!J25)</f>
        <v/>
      </c>
    </row>
    <row r="23" spans="1:31" s="326" customFormat="1" x14ac:dyDescent="0.25">
      <c r="A23" s="346">
        <v>22</v>
      </c>
      <c r="B23" s="438" t="str">
        <f>IF('1. Artikeldata Grund'!E26="","",'1. Artikeldata Grund'!E26)</f>
        <v/>
      </c>
      <c r="C23" s="439" t="str">
        <f>IF('1. Artikeldata Grund'!D26="","",'1. Artikeldata Grund'!D26)</f>
        <v/>
      </c>
      <c r="D23" s="440" t="str">
        <f>IF('APH KIC KIA PC'!D26="","",'APH KIC KIA PC'!D26)</f>
        <v/>
      </c>
      <c r="E23" s="439" t="str">
        <f>IF('APH KIC KIA PC'!F26="","",'APH KIC KIA PC'!F26)</f>
        <v/>
      </c>
      <c r="F23" s="442" t="str">
        <f>IF('APH KIC KIA PC'!S26="","",'APH KIC KIA PC'!S26)</f>
        <v xml:space="preserve">  Välj…</v>
      </c>
      <c r="G23" s="442">
        <f>IF('APH KIC KIA PC'!M26="","",'APH KIC KIA PC'!M26)</f>
        <v>910</v>
      </c>
      <c r="H23" s="441" t="str">
        <f>IF(G23&lt;&gt;200,"",IF('2. Artikeldata Utökad'!I26="","",'2. Artikeldata Utökad'!I26))</f>
        <v/>
      </c>
      <c r="I23" s="440" t="str">
        <f>IF('APH KIC KIA PC'!L26="Välj….","",'APH KIC KIA PC'!L26)</f>
        <v/>
      </c>
      <c r="J23" s="440" t="str">
        <f>IF(B23="","",_xlfn.XLOOKUP(I23,Artikelgrupper!A:A,Artikelgrupper!B:B))</f>
        <v/>
      </c>
      <c r="K23" s="440" t="str">
        <f>IF(B23="","",_xlfn.XLOOKUP(I23,Artikelgrupper!A:A,Artikelgrupper!C:C))</f>
        <v/>
      </c>
      <c r="L23" s="440" t="str">
        <f>IF(B23="","",_xlfn.XLOOKUP(I23,Artikelgrupper!A:A,Artikelgrupper!D:D))</f>
        <v/>
      </c>
      <c r="M23" s="443" t="str">
        <f>IF(B23="","",'APH KIC KIA PC'!Q26)</f>
        <v/>
      </c>
      <c r="N23" s="442" t="str">
        <f>IF('APH KIC KIA PC'!R26="","",'APH KIC KIA PC'!R26)</f>
        <v/>
      </c>
      <c r="O23" s="442" t="str">
        <f>IF('APH KIC KIA PC'!T26="","",'APH KIC KIA PC'!T26)</f>
        <v/>
      </c>
      <c r="P23" s="442" t="str">
        <f>IF('APH KIC KIA PC'!K26="","",'APH KIC KIA PC'!K26)</f>
        <v>Välj…</v>
      </c>
      <c r="Q23" s="440" t="str">
        <f>IF(B23="","",'2. Artikeldata Utökad'!E26)</f>
        <v/>
      </c>
      <c r="R23" s="440" t="str">
        <f>IF(B23="","",'2. Artikeldata Utökad'!F26)</f>
        <v/>
      </c>
      <c r="S23" s="440" t="str">
        <f>IF(B23="","",'3. Förpackningsdata'!G26/10)</f>
        <v/>
      </c>
      <c r="T23" s="440" t="str">
        <f>IF(B23="","",'3. Förpackningsdata'!H26/10)</f>
        <v/>
      </c>
      <c r="U23" s="440" t="str">
        <f>IF(B23="","",'3. Förpackningsdata'!I26/10)</f>
        <v/>
      </c>
      <c r="V23" s="469" t="str">
        <f>IF(B23="","",'APH KIC KIA PC'!Z26)</f>
        <v/>
      </c>
      <c r="W23" s="444" t="str">
        <f>IF(B23="","",'APH KIC KIA PC'!AA26)</f>
        <v/>
      </c>
      <c r="X23" s="445" t="str">
        <f>IF(B23="","",'APH KIC KIA PC'!AB26)</f>
        <v/>
      </c>
      <c r="Y23" s="446" t="str">
        <f>IF(B23="","",'APH KIC KIA PC'!AD26)</f>
        <v/>
      </c>
      <c r="Z23" s="445" t="str">
        <f>IF(B23="","",'APH KIC KIA PC'!AC26)</f>
        <v/>
      </c>
      <c r="AA23" s="446" t="str">
        <f>IF(B23="","",'APH KIC KIA PC'!AI26)</f>
        <v/>
      </c>
      <c r="AB23" s="447" t="str">
        <f>IF(B23="","",'APH KIC KIA PC'!AJ26)</f>
        <v/>
      </c>
      <c r="AC23" s="442" t="str">
        <f>IF(B23="","",'APH KIC KIA PC'!W26)</f>
        <v/>
      </c>
      <c r="AD23" s="443" t="str">
        <f>IF('3. Förpackningsdata'!M26="","",'3. Förpackningsdata'!M26)</f>
        <v/>
      </c>
      <c r="AE23" s="442" t="str">
        <f>IF('APH KIC KIA PC'!J26="","",'APH KIC KIA PC'!J26)</f>
        <v/>
      </c>
    </row>
    <row r="24" spans="1:31" s="326" customFormat="1" x14ac:dyDescent="0.25">
      <c r="A24" s="346">
        <v>23</v>
      </c>
      <c r="B24" s="438" t="str">
        <f>IF('1. Artikeldata Grund'!E27="","",'1. Artikeldata Grund'!E27)</f>
        <v/>
      </c>
      <c r="C24" s="439" t="str">
        <f>IF('1. Artikeldata Grund'!D27="","",'1. Artikeldata Grund'!D27)</f>
        <v/>
      </c>
      <c r="D24" s="440" t="str">
        <f>IF('APH KIC KIA PC'!D27="","",'APH KIC KIA PC'!D27)</f>
        <v/>
      </c>
      <c r="E24" s="439" t="str">
        <f>IF('APH KIC KIA PC'!F27="","",'APH KIC KIA PC'!F27)</f>
        <v/>
      </c>
      <c r="F24" s="442" t="str">
        <f>IF('APH KIC KIA PC'!S27="","",'APH KIC KIA PC'!S27)</f>
        <v xml:space="preserve">  Välj…</v>
      </c>
      <c r="G24" s="442">
        <f>IF('APH KIC KIA PC'!M27="","",'APH KIC KIA PC'!M27)</f>
        <v>910</v>
      </c>
      <c r="H24" s="441" t="str">
        <f>IF(G24&lt;&gt;200,"",IF('2. Artikeldata Utökad'!I27="","",'2. Artikeldata Utökad'!I27))</f>
        <v/>
      </c>
      <c r="I24" s="440" t="str">
        <f>IF('APH KIC KIA PC'!L27="Välj….","",'APH KIC KIA PC'!L27)</f>
        <v/>
      </c>
      <c r="J24" s="440" t="str">
        <f>IF(B24="","",_xlfn.XLOOKUP(I24,Artikelgrupper!A:A,Artikelgrupper!B:B))</f>
        <v/>
      </c>
      <c r="K24" s="440" t="str">
        <f>IF(B24="","",_xlfn.XLOOKUP(I24,Artikelgrupper!A:A,Artikelgrupper!C:C))</f>
        <v/>
      </c>
      <c r="L24" s="440" t="str">
        <f>IF(B24="","",_xlfn.XLOOKUP(I24,Artikelgrupper!A:A,Artikelgrupper!D:D))</f>
        <v/>
      </c>
      <c r="M24" s="443" t="str">
        <f>IF(B24="","",'APH KIC KIA PC'!Q27)</f>
        <v/>
      </c>
      <c r="N24" s="442" t="str">
        <f>IF('APH KIC KIA PC'!R27="","",'APH KIC KIA PC'!R27)</f>
        <v/>
      </c>
      <c r="O24" s="442" t="str">
        <f>IF('APH KIC KIA PC'!T27="","",'APH KIC KIA PC'!T27)</f>
        <v/>
      </c>
      <c r="P24" s="442" t="str">
        <f>IF('APH KIC KIA PC'!K27="","",'APH KIC KIA PC'!K27)</f>
        <v>Välj…</v>
      </c>
      <c r="Q24" s="440" t="str">
        <f>IF(B24="","",'2. Artikeldata Utökad'!E27)</f>
        <v/>
      </c>
      <c r="R24" s="440" t="str">
        <f>IF(B24="","",'2. Artikeldata Utökad'!F27)</f>
        <v/>
      </c>
      <c r="S24" s="440" t="str">
        <f>IF(B24="","",'3. Förpackningsdata'!G27/10)</f>
        <v/>
      </c>
      <c r="T24" s="440" t="str">
        <f>IF(B24="","",'3. Förpackningsdata'!H27/10)</f>
        <v/>
      </c>
      <c r="U24" s="440" t="str">
        <f>IF(B24="","",'3. Förpackningsdata'!I27/10)</f>
        <v/>
      </c>
      <c r="V24" s="469" t="str">
        <f>IF(B24="","",'APH KIC KIA PC'!Z27)</f>
        <v/>
      </c>
      <c r="W24" s="444" t="str">
        <f>IF(B24="","",'APH KIC KIA PC'!AA27)</f>
        <v/>
      </c>
      <c r="X24" s="445" t="str">
        <f>IF(B24="","",'APH KIC KIA PC'!AB27)</f>
        <v/>
      </c>
      <c r="Y24" s="446" t="str">
        <f>IF(B24="","",'APH KIC KIA PC'!AD27)</f>
        <v/>
      </c>
      <c r="Z24" s="445" t="str">
        <f>IF(B24="","",'APH KIC KIA PC'!AC27)</f>
        <v/>
      </c>
      <c r="AA24" s="446" t="str">
        <f>IF(B24="","",'APH KIC KIA PC'!AI27)</f>
        <v/>
      </c>
      <c r="AB24" s="447" t="str">
        <f>IF(B24="","",'APH KIC KIA PC'!AJ27)</f>
        <v/>
      </c>
      <c r="AC24" s="442" t="str">
        <f>IF(B24="","",'APH KIC KIA PC'!W27)</f>
        <v/>
      </c>
      <c r="AD24" s="443" t="str">
        <f>IF('3. Förpackningsdata'!M27="","",'3. Förpackningsdata'!M27)</f>
        <v/>
      </c>
      <c r="AE24" s="442" t="str">
        <f>IF('APH KIC KIA PC'!J27="","",'APH KIC KIA PC'!J27)</f>
        <v/>
      </c>
    </row>
    <row r="25" spans="1:31" s="326" customFormat="1" x14ac:dyDescent="0.25">
      <c r="A25" s="346">
        <v>24</v>
      </c>
      <c r="B25" s="438" t="str">
        <f>IF('1. Artikeldata Grund'!E28="","",'1. Artikeldata Grund'!E28)</f>
        <v/>
      </c>
      <c r="C25" s="439" t="str">
        <f>IF('1. Artikeldata Grund'!D28="","",'1. Artikeldata Grund'!D28)</f>
        <v/>
      </c>
      <c r="D25" s="440" t="str">
        <f>IF('APH KIC KIA PC'!D28="","",'APH KIC KIA PC'!D28)</f>
        <v/>
      </c>
      <c r="E25" s="439" t="str">
        <f>IF('APH KIC KIA PC'!F28="","",'APH KIC KIA PC'!F28)</f>
        <v/>
      </c>
      <c r="F25" s="442" t="str">
        <f>IF('APH KIC KIA PC'!S28="","",'APH KIC KIA PC'!S28)</f>
        <v xml:space="preserve">  Välj…</v>
      </c>
      <c r="G25" s="442">
        <f>IF('APH KIC KIA PC'!M28="","",'APH KIC KIA PC'!M28)</f>
        <v>910</v>
      </c>
      <c r="H25" s="441" t="str">
        <f>IF(G25&lt;&gt;200,"",IF('2. Artikeldata Utökad'!I28="","",'2. Artikeldata Utökad'!I28))</f>
        <v/>
      </c>
      <c r="I25" s="440" t="str">
        <f>IF('APH KIC KIA PC'!L28="Välj….","",'APH KIC KIA PC'!L28)</f>
        <v/>
      </c>
      <c r="J25" s="440" t="str">
        <f>IF(B25="","",_xlfn.XLOOKUP(I25,Artikelgrupper!A:A,Artikelgrupper!B:B))</f>
        <v/>
      </c>
      <c r="K25" s="440" t="str">
        <f>IF(B25="","",_xlfn.XLOOKUP(I25,Artikelgrupper!A:A,Artikelgrupper!C:C))</f>
        <v/>
      </c>
      <c r="L25" s="440" t="str">
        <f>IF(B25="","",_xlfn.XLOOKUP(I25,Artikelgrupper!A:A,Artikelgrupper!D:D))</f>
        <v/>
      </c>
      <c r="M25" s="443" t="str">
        <f>IF(B25="","",'APH KIC KIA PC'!Q28)</f>
        <v/>
      </c>
      <c r="N25" s="442" t="str">
        <f>IF('APH KIC KIA PC'!R28="","",'APH KIC KIA PC'!R28)</f>
        <v/>
      </c>
      <c r="O25" s="442" t="str">
        <f>IF('APH KIC KIA PC'!T28="","",'APH KIC KIA PC'!T28)</f>
        <v/>
      </c>
      <c r="P25" s="442" t="str">
        <f>IF('APH KIC KIA PC'!K28="","",'APH KIC KIA PC'!K28)</f>
        <v>Välj…</v>
      </c>
      <c r="Q25" s="440" t="str">
        <f>IF(B25="","",'2. Artikeldata Utökad'!E28)</f>
        <v/>
      </c>
      <c r="R25" s="440" t="str">
        <f>IF(B25="","",'2. Artikeldata Utökad'!F28)</f>
        <v/>
      </c>
      <c r="S25" s="440" t="str">
        <f>IF(B25="","",'3. Förpackningsdata'!G28/10)</f>
        <v/>
      </c>
      <c r="T25" s="440" t="str">
        <f>IF(B25="","",'3. Förpackningsdata'!H28/10)</f>
        <v/>
      </c>
      <c r="U25" s="440" t="str">
        <f>IF(B25="","",'3. Förpackningsdata'!I28/10)</f>
        <v/>
      </c>
      <c r="V25" s="469" t="str">
        <f>IF(B25="","",'APH KIC KIA PC'!Z28)</f>
        <v/>
      </c>
      <c r="W25" s="444" t="str">
        <f>IF(B25="","",'APH KIC KIA PC'!AA28)</f>
        <v/>
      </c>
      <c r="X25" s="445" t="str">
        <f>IF(B25="","",'APH KIC KIA PC'!AB28)</f>
        <v/>
      </c>
      <c r="Y25" s="446" t="str">
        <f>IF(B25="","",'APH KIC KIA PC'!AD28)</f>
        <v/>
      </c>
      <c r="Z25" s="445" t="str">
        <f>IF(B25="","",'APH KIC KIA PC'!AC28)</f>
        <v/>
      </c>
      <c r="AA25" s="446" t="str">
        <f>IF(B25="","",'APH KIC KIA PC'!AI28)</f>
        <v/>
      </c>
      <c r="AB25" s="447" t="str">
        <f>IF(B25="","",'APH KIC KIA PC'!AJ28)</f>
        <v/>
      </c>
      <c r="AC25" s="442" t="str">
        <f>IF(B25="","",'APH KIC KIA PC'!W28)</f>
        <v/>
      </c>
      <c r="AD25" s="443" t="str">
        <f>IF('3. Förpackningsdata'!M28="","",'3. Förpackningsdata'!M28)</f>
        <v/>
      </c>
      <c r="AE25" s="442" t="str">
        <f>IF('APH KIC KIA PC'!J28="","",'APH KIC KIA PC'!J28)</f>
        <v/>
      </c>
    </row>
    <row r="26" spans="1:31" s="326" customFormat="1" x14ac:dyDescent="0.25">
      <c r="A26" s="346">
        <v>25</v>
      </c>
      <c r="B26" s="438" t="str">
        <f>IF('1. Artikeldata Grund'!E29="","",'1. Artikeldata Grund'!E29)</f>
        <v/>
      </c>
      <c r="C26" s="439" t="str">
        <f>IF('1. Artikeldata Grund'!D29="","",'1. Artikeldata Grund'!D29)</f>
        <v/>
      </c>
      <c r="D26" s="440" t="str">
        <f>IF('APH KIC KIA PC'!D29="","",'APH KIC KIA PC'!D29)</f>
        <v/>
      </c>
      <c r="E26" s="439" t="str">
        <f>IF('APH KIC KIA PC'!F29="","",'APH KIC KIA PC'!F29)</f>
        <v/>
      </c>
      <c r="F26" s="442" t="str">
        <f>IF('APH KIC KIA PC'!S29="","",'APH KIC KIA PC'!S29)</f>
        <v xml:space="preserve">  Välj…</v>
      </c>
      <c r="G26" s="442">
        <f>IF('APH KIC KIA PC'!M29="","",'APH KIC KIA PC'!M29)</f>
        <v>910</v>
      </c>
      <c r="H26" s="441" t="str">
        <f>IF(G26&lt;&gt;200,"",IF('2. Artikeldata Utökad'!I29="","",'2. Artikeldata Utökad'!I29))</f>
        <v/>
      </c>
      <c r="I26" s="440" t="str">
        <f>IF('APH KIC KIA PC'!L29="Välj….","",'APH KIC KIA PC'!L29)</f>
        <v/>
      </c>
      <c r="J26" s="440" t="str">
        <f>IF(B26="","",_xlfn.XLOOKUP(I26,Artikelgrupper!A:A,Artikelgrupper!B:B))</f>
        <v/>
      </c>
      <c r="K26" s="440" t="str">
        <f>IF(B26="","",_xlfn.XLOOKUP(I26,Artikelgrupper!A:A,Artikelgrupper!C:C))</f>
        <v/>
      </c>
      <c r="L26" s="440" t="str">
        <f>IF(B26="","",_xlfn.XLOOKUP(I26,Artikelgrupper!A:A,Artikelgrupper!D:D))</f>
        <v/>
      </c>
      <c r="M26" s="443" t="str">
        <f>IF(B26="","",'APH KIC KIA PC'!Q29)</f>
        <v/>
      </c>
      <c r="N26" s="442" t="str">
        <f>IF('APH KIC KIA PC'!R29="","",'APH KIC KIA PC'!R29)</f>
        <v/>
      </c>
      <c r="O26" s="442" t="str">
        <f>IF('APH KIC KIA PC'!T29="","",'APH KIC KIA PC'!T29)</f>
        <v/>
      </c>
      <c r="P26" s="442" t="str">
        <f>IF('APH KIC KIA PC'!K29="","",'APH KIC KIA PC'!K29)</f>
        <v>Välj…</v>
      </c>
      <c r="Q26" s="440" t="str">
        <f>IF(B26="","",'2. Artikeldata Utökad'!E29)</f>
        <v/>
      </c>
      <c r="R26" s="440" t="str">
        <f>IF(B26="","",'2. Artikeldata Utökad'!F29)</f>
        <v/>
      </c>
      <c r="S26" s="440" t="str">
        <f>IF(B26="","",'3. Förpackningsdata'!G29/10)</f>
        <v/>
      </c>
      <c r="T26" s="440" t="str">
        <f>IF(B26="","",'3. Förpackningsdata'!H29/10)</f>
        <v/>
      </c>
      <c r="U26" s="440" t="str">
        <f>IF(B26="","",'3. Förpackningsdata'!I29/10)</f>
        <v/>
      </c>
      <c r="V26" s="469" t="str">
        <f>IF(B26="","",'APH KIC KIA PC'!Z29)</f>
        <v/>
      </c>
      <c r="W26" s="444" t="str">
        <f>IF(B26="","",'APH KIC KIA PC'!AA29)</f>
        <v/>
      </c>
      <c r="X26" s="445" t="str">
        <f>IF(B26="","",'APH KIC KIA PC'!AB29)</f>
        <v/>
      </c>
      <c r="Y26" s="446" t="str">
        <f>IF(B26="","",'APH KIC KIA PC'!AD29)</f>
        <v/>
      </c>
      <c r="Z26" s="445" t="str">
        <f>IF(B26="","",'APH KIC KIA PC'!AC29)</f>
        <v/>
      </c>
      <c r="AA26" s="446" t="str">
        <f>IF(B26="","",'APH KIC KIA PC'!AI29)</f>
        <v/>
      </c>
      <c r="AB26" s="447" t="str">
        <f>IF(B26="","",'APH KIC KIA PC'!AJ29)</f>
        <v/>
      </c>
      <c r="AC26" s="442" t="str">
        <f>IF(B26="","",'APH KIC KIA PC'!W29)</f>
        <v/>
      </c>
      <c r="AD26" s="443" t="str">
        <f>IF('3. Förpackningsdata'!M29="","",'3. Förpackningsdata'!M29)</f>
        <v/>
      </c>
      <c r="AE26" s="442" t="str">
        <f>IF('APH KIC KIA PC'!J29="","",'APH KIC KIA PC'!J29)</f>
        <v/>
      </c>
    </row>
    <row r="27" spans="1:31" s="326" customFormat="1" x14ac:dyDescent="0.25">
      <c r="A27" s="346">
        <v>26</v>
      </c>
      <c r="B27" s="438" t="str">
        <f>IF('1. Artikeldata Grund'!E30="","",'1. Artikeldata Grund'!E30)</f>
        <v/>
      </c>
      <c r="C27" s="439" t="str">
        <f>IF('1. Artikeldata Grund'!D30="","",'1. Artikeldata Grund'!D30)</f>
        <v/>
      </c>
      <c r="D27" s="440" t="str">
        <f>IF('APH KIC KIA PC'!D30="","",'APH KIC KIA PC'!D30)</f>
        <v/>
      </c>
      <c r="E27" s="439" t="str">
        <f>IF('APH KIC KIA PC'!F30="","",'APH KIC KIA PC'!F30)</f>
        <v/>
      </c>
      <c r="F27" s="442" t="str">
        <f>IF('APH KIC KIA PC'!S30="","",'APH KIC KIA PC'!S30)</f>
        <v xml:space="preserve">  Välj…</v>
      </c>
      <c r="G27" s="442">
        <f>IF('APH KIC KIA PC'!M30="","",'APH KIC KIA PC'!M30)</f>
        <v>910</v>
      </c>
      <c r="H27" s="441" t="str">
        <f>IF(G27&lt;&gt;200,"",IF('2. Artikeldata Utökad'!I30="","",'2. Artikeldata Utökad'!I30))</f>
        <v/>
      </c>
      <c r="I27" s="440" t="str">
        <f>IF('APH KIC KIA PC'!L30="Välj….","",'APH KIC KIA PC'!L30)</f>
        <v/>
      </c>
      <c r="J27" s="440" t="str">
        <f>IF(B27="","",_xlfn.XLOOKUP(I27,Artikelgrupper!A:A,Artikelgrupper!B:B))</f>
        <v/>
      </c>
      <c r="K27" s="440" t="str">
        <f>IF(B27="","",_xlfn.XLOOKUP(I27,Artikelgrupper!A:A,Artikelgrupper!C:C))</f>
        <v/>
      </c>
      <c r="L27" s="440" t="str">
        <f>IF(B27="","",_xlfn.XLOOKUP(I27,Artikelgrupper!A:A,Artikelgrupper!D:D))</f>
        <v/>
      </c>
      <c r="M27" s="443" t="str">
        <f>IF(B27="","",'APH KIC KIA PC'!Q30)</f>
        <v/>
      </c>
      <c r="N27" s="442" t="str">
        <f>IF('APH KIC KIA PC'!R30="","",'APH KIC KIA PC'!R30)</f>
        <v/>
      </c>
      <c r="O27" s="442" t="str">
        <f>IF('APH KIC KIA PC'!T30="","",'APH KIC KIA PC'!T30)</f>
        <v/>
      </c>
      <c r="P27" s="442" t="str">
        <f>IF('APH KIC KIA PC'!K30="","",'APH KIC KIA PC'!K30)</f>
        <v>Välj…</v>
      </c>
      <c r="Q27" s="440" t="str">
        <f>IF(B27="","",'2. Artikeldata Utökad'!E30)</f>
        <v/>
      </c>
      <c r="R27" s="440" t="str">
        <f>IF(B27="","",'2. Artikeldata Utökad'!F30)</f>
        <v/>
      </c>
      <c r="S27" s="440" t="str">
        <f>IF(B27="","",'3. Förpackningsdata'!G30/10)</f>
        <v/>
      </c>
      <c r="T27" s="440" t="str">
        <f>IF(B27="","",'3. Förpackningsdata'!H30/10)</f>
        <v/>
      </c>
      <c r="U27" s="440" t="str">
        <f>IF(B27="","",'3. Förpackningsdata'!I30/10)</f>
        <v/>
      </c>
      <c r="V27" s="469" t="str">
        <f>IF(B27="","",'APH KIC KIA PC'!Z30)</f>
        <v/>
      </c>
      <c r="W27" s="444" t="str">
        <f>IF(B27="","",'APH KIC KIA PC'!AA30)</f>
        <v/>
      </c>
      <c r="X27" s="445" t="str">
        <f>IF(B27="","",'APH KIC KIA PC'!AB30)</f>
        <v/>
      </c>
      <c r="Y27" s="446" t="str">
        <f>IF(B27="","",'APH KIC KIA PC'!AD30)</f>
        <v/>
      </c>
      <c r="Z27" s="445" t="str">
        <f>IF(B27="","",'APH KIC KIA PC'!AC30)</f>
        <v/>
      </c>
      <c r="AA27" s="446" t="str">
        <f>IF(B27="","",'APH KIC KIA PC'!AI30)</f>
        <v/>
      </c>
      <c r="AB27" s="447" t="str">
        <f>IF(B27="","",'APH KIC KIA PC'!AJ30)</f>
        <v/>
      </c>
      <c r="AC27" s="442" t="str">
        <f>IF(B27="","",'APH KIC KIA PC'!W30)</f>
        <v/>
      </c>
      <c r="AD27" s="443" t="str">
        <f>IF('3. Förpackningsdata'!M30="","",'3. Förpackningsdata'!M30)</f>
        <v/>
      </c>
      <c r="AE27" s="442" t="str">
        <f>IF('APH KIC KIA PC'!J30="","",'APH KIC KIA PC'!J30)</f>
        <v/>
      </c>
    </row>
    <row r="28" spans="1:31" s="326" customFormat="1" x14ac:dyDescent="0.25">
      <c r="A28" s="346">
        <v>27</v>
      </c>
      <c r="B28" s="438" t="str">
        <f>IF('1. Artikeldata Grund'!E31="","",'1. Artikeldata Grund'!E31)</f>
        <v/>
      </c>
      <c r="C28" s="439" t="str">
        <f>IF('1. Artikeldata Grund'!D31="","",'1. Artikeldata Grund'!D31)</f>
        <v/>
      </c>
      <c r="D28" s="440" t="str">
        <f>IF('APH KIC KIA PC'!D31="","",'APH KIC KIA PC'!D31)</f>
        <v/>
      </c>
      <c r="E28" s="439" t="str">
        <f>IF('APH KIC KIA PC'!F31="","",'APH KIC KIA PC'!F31)</f>
        <v/>
      </c>
      <c r="F28" s="442" t="str">
        <f>IF('APH KIC KIA PC'!S31="","",'APH KIC KIA PC'!S31)</f>
        <v xml:space="preserve">  Välj…</v>
      </c>
      <c r="G28" s="442">
        <f>IF('APH KIC KIA PC'!M31="","",'APH KIC KIA PC'!M31)</f>
        <v>910</v>
      </c>
      <c r="H28" s="441" t="str">
        <f>IF(G28&lt;&gt;200,"",IF('2. Artikeldata Utökad'!I31="","",'2. Artikeldata Utökad'!I31))</f>
        <v/>
      </c>
      <c r="I28" s="440" t="str">
        <f>IF('APH KIC KIA PC'!L31="Välj….","",'APH KIC KIA PC'!L31)</f>
        <v/>
      </c>
      <c r="J28" s="440" t="str">
        <f>IF(B28="","",_xlfn.XLOOKUP(I28,Artikelgrupper!A:A,Artikelgrupper!B:B))</f>
        <v/>
      </c>
      <c r="K28" s="440" t="str">
        <f>IF(B28="","",_xlfn.XLOOKUP(I28,Artikelgrupper!A:A,Artikelgrupper!C:C))</f>
        <v/>
      </c>
      <c r="L28" s="440" t="str">
        <f>IF(B28="","",_xlfn.XLOOKUP(I28,Artikelgrupper!A:A,Artikelgrupper!D:D))</f>
        <v/>
      </c>
      <c r="M28" s="443" t="str">
        <f>IF(B28="","",'APH KIC KIA PC'!Q31)</f>
        <v/>
      </c>
      <c r="N28" s="442" t="str">
        <f>IF('APH KIC KIA PC'!R31="","",'APH KIC KIA PC'!R31)</f>
        <v/>
      </c>
      <c r="O28" s="442" t="str">
        <f>IF('APH KIC KIA PC'!T31="","",'APH KIC KIA PC'!T31)</f>
        <v/>
      </c>
      <c r="P28" s="442" t="str">
        <f>IF('APH KIC KIA PC'!K31="","",'APH KIC KIA PC'!K31)</f>
        <v>Välj…</v>
      </c>
      <c r="Q28" s="440" t="str">
        <f>IF(B28="","",'2. Artikeldata Utökad'!E31)</f>
        <v/>
      </c>
      <c r="R28" s="440" t="str">
        <f>IF(B28="","",'2. Artikeldata Utökad'!F31)</f>
        <v/>
      </c>
      <c r="S28" s="440" t="str">
        <f>IF(B28="","",'3. Förpackningsdata'!G31/10)</f>
        <v/>
      </c>
      <c r="T28" s="440" t="str">
        <f>IF(B28="","",'3. Förpackningsdata'!H31/10)</f>
        <v/>
      </c>
      <c r="U28" s="440" t="str">
        <f>IF(B28="","",'3. Förpackningsdata'!I31/10)</f>
        <v/>
      </c>
      <c r="V28" s="469" t="str">
        <f>IF(B28="","",'APH KIC KIA PC'!Z31)</f>
        <v/>
      </c>
      <c r="W28" s="444" t="str">
        <f>IF(B28="","",'APH KIC KIA PC'!AA31)</f>
        <v/>
      </c>
      <c r="X28" s="445" t="str">
        <f>IF(B28="","",'APH KIC KIA PC'!AB31)</f>
        <v/>
      </c>
      <c r="Y28" s="446" t="str">
        <f>IF(B28="","",'APH KIC KIA PC'!AD31)</f>
        <v/>
      </c>
      <c r="Z28" s="445" t="str">
        <f>IF(B28="","",'APH KIC KIA PC'!AC31)</f>
        <v/>
      </c>
      <c r="AA28" s="446" t="str">
        <f>IF(B28="","",'APH KIC KIA PC'!AI31)</f>
        <v/>
      </c>
      <c r="AB28" s="447" t="str">
        <f>IF(B28="","",'APH KIC KIA PC'!AJ31)</f>
        <v/>
      </c>
      <c r="AC28" s="442" t="str">
        <f>IF(B28="","",'APH KIC KIA PC'!W31)</f>
        <v/>
      </c>
      <c r="AD28" s="443" t="str">
        <f>IF('3. Förpackningsdata'!M31="","",'3. Förpackningsdata'!M31)</f>
        <v/>
      </c>
      <c r="AE28" s="442" t="str">
        <f>IF('APH KIC KIA PC'!J31="","",'APH KIC KIA PC'!J31)</f>
        <v/>
      </c>
    </row>
    <row r="29" spans="1:31" s="326" customFormat="1" x14ac:dyDescent="0.25">
      <c r="A29" s="346">
        <v>28</v>
      </c>
      <c r="B29" s="438" t="str">
        <f>IF('1. Artikeldata Grund'!E32="","",'1. Artikeldata Grund'!E32)</f>
        <v/>
      </c>
      <c r="C29" s="439" t="str">
        <f>IF('1. Artikeldata Grund'!D32="","",'1. Artikeldata Grund'!D32)</f>
        <v/>
      </c>
      <c r="D29" s="440" t="str">
        <f>IF('APH KIC KIA PC'!D32="","",'APH KIC KIA PC'!D32)</f>
        <v/>
      </c>
      <c r="E29" s="439" t="str">
        <f>IF('APH KIC KIA PC'!F32="","",'APH KIC KIA PC'!F32)</f>
        <v/>
      </c>
      <c r="F29" s="442" t="str">
        <f>IF('APH KIC KIA PC'!S32="","",'APH KIC KIA PC'!S32)</f>
        <v xml:space="preserve">  Välj…</v>
      </c>
      <c r="G29" s="442">
        <f>IF('APH KIC KIA PC'!M32="","",'APH KIC KIA PC'!M32)</f>
        <v>910</v>
      </c>
      <c r="H29" s="441" t="str">
        <f>IF(G29&lt;&gt;200,"",IF('2. Artikeldata Utökad'!I32="","",'2. Artikeldata Utökad'!I32))</f>
        <v/>
      </c>
      <c r="I29" s="440" t="str">
        <f>IF('APH KIC KIA PC'!L32="Välj….","",'APH KIC KIA PC'!L32)</f>
        <v/>
      </c>
      <c r="J29" s="440" t="str">
        <f>IF(B29="","",_xlfn.XLOOKUP(I29,Artikelgrupper!A:A,Artikelgrupper!B:B))</f>
        <v/>
      </c>
      <c r="K29" s="440" t="str">
        <f>IF(B29="","",_xlfn.XLOOKUP(I29,Artikelgrupper!A:A,Artikelgrupper!C:C))</f>
        <v/>
      </c>
      <c r="L29" s="440" t="str">
        <f>IF(B29="","",_xlfn.XLOOKUP(I29,Artikelgrupper!A:A,Artikelgrupper!D:D))</f>
        <v/>
      </c>
      <c r="M29" s="443" t="str">
        <f>IF(B29="","",'APH KIC KIA PC'!Q32)</f>
        <v/>
      </c>
      <c r="N29" s="442" t="str">
        <f>IF('APH KIC KIA PC'!R32="","",'APH KIC KIA PC'!R32)</f>
        <v/>
      </c>
      <c r="O29" s="442" t="str">
        <f>IF('APH KIC KIA PC'!T32="","",'APH KIC KIA PC'!T32)</f>
        <v/>
      </c>
      <c r="P29" s="442" t="str">
        <f>IF('APH KIC KIA PC'!K32="","",'APH KIC KIA PC'!K32)</f>
        <v>Välj…</v>
      </c>
      <c r="Q29" s="440" t="str">
        <f>IF(B29="","",'2. Artikeldata Utökad'!E32)</f>
        <v/>
      </c>
      <c r="R29" s="440" t="str">
        <f>IF(B29="","",'2. Artikeldata Utökad'!F32)</f>
        <v/>
      </c>
      <c r="S29" s="440" t="str">
        <f>IF(B29="","",'3. Förpackningsdata'!G32/10)</f>
        <v/>
      </c>
      <c r="T29" s="440" t="str">
        <f>IF(B29="","",'3. Förpackningsdata'!H32/10)</f>
        <v/>
      </c>
      <c r="U29" s="440" t="str">
        <f>IF(B29="","",'3. Förpackningsdata'!I32/10)</f>
        <v/>
      </c>
      <c r="V29" s="469" t="str">
        <f>IF(B29="","",'APH KIC KIA PC'!Z32)</f>
        <v/>
      </c>
      <c r="W29" s="444" t="str">
        <f>IF(B29="","",'APH KIC KIA PC'!AA32)</f>
        <v/>
      </c>
      <c r="X29" s="445" t="str">
        <f>IF(B29="","",'APH KIC KIA PC'!AB32)</f>
        <v/>
      </c>
      <c r="Y29" s="446" t="str">
        <f>IF(B29="","",'APH KIC KIA PC'!AD32)</f>
        <v/>
      </c>
      <c r="Z29" s="445" t="str">
        <f>IF(B29="","",'APH KIC KIA PC'!AC32)</f>
        <v/>
      </c>
      <c r="AA29" s="446" t="str">
        <f>IF(B29="","",'APH KIC KIA PC'!AI32)</f>
        <v/>
      </c>
      <c r="AB29" s="447" t="str">
        <f>IF(B29="","",'APH KIC KIA PC'!AJ32)</f>
        <v/>
      </c>
      <c r="AC29" s="442" t="str">
        <f>IF(B29="","",'APH KIC KIA PC'!W32)</f>
        <v/>
      </c>
      <c r="AD29" s="443" t="str">
        <f>IF('3. Förpackningsdata'!M32="","",'3. Förpackningsdata'!M32)</f>
        <v/>
      </c>
      <c r="AE29" s="442" t="str">
        <f>IF('APH KIC KIA PC'!J32="","",'APH KIC KIA PC'!J32)</f>
        <v/>
      </c>
    </row>
    <row r="30" spans="1:31" s="326" customFormat="1" x14ac:dyDescent="0.25">
      <c r="A30" s="346">
        <v>29</v>
      </c>
      <c r="B30" s="438" t="str">
        <f>IF('1. Artikeldata Grund'!E33="","",'1. Artikeldata Grund'!E33)</f>
        <v/>
      </c>
      <c r="C30" s="439" t="str">
        <f>IF('1. Artikeldata Grund'!D33="","",'1. Artikeldata Grund'!D33)</f>
        <v/>
      </c>
      <c r="D30" s="440" t="str">
        <f>IF('APH KIC KIA PC'!D33="","",'APH KIC KIA PC'!D33)</f>
        <v/>
      </c>
      <c r="E30" s="439" t="str">
        <f>IF('APH KIC KIA PC'!F33="","",'APH KIC KIA PC'!F33)</f>
        <v/>
      </c>
      <c r="F30" s="442" t="str">
        <f>IF('APH KIC KIA PC'!S33="","",'APH KIC KIA PC'!S33)</f>
        <v xml:space="preserve">  Välj…</v>
      </c>
      <c r="G30" s="442">
        <f>IF('APH KIC KIA PC'!M33="","",'APH KIC KIA PC'!M33)</f>
        <v>910</v>
      </c>
      <c r="H30" s="441" t="str">
        <f>IF(G30&lt;&gt;200,"",IF('2. Artikeldata Utökad'!I33="","",'2. Artikeldata Utökad'!I33))</f>
        <v/>
      </c>
      <c r="I30" s="440" t="str">
        <f>IF('APH KIC KIA PC'!L33="Välj….","",'APH KIC KIA PC'!L33)</f>
        <v/>
      </c>
      <c r="J30" s="440" t="str">
        <f>IF(B30="","",_xlfn.XLOOKUP(I30,Artikelgrupper!A:A,Artikelgrupper!B:B))</f>
        <v/>
      </c>
      <c r="K30" s="440" t="str">
        <f>IF(B30="","",_xlfn.XLOOKUP(I30,Artikelgrupper!A:A,Artikelgrupper!C:C))</f>
        <v/>
      </c>
      <c r="L30" s="440" t="str">
        <f>IF(B30="","",_xlfn.XLOOKUP(I30,Artikelgrupper!A:A,Artikelgrupper!D:D))</f>
        <v/>
      </c>
      <c r="M30" s="443" t="str">
        <f>IF(B30="","",'APH KIC KIA PC'!Q33)</f>
        <v/>
      </c>
      <c r="N30" s="442" t="str">
        <f>IF('APH KIC KIA PC'!R33="","",'APH KIC KIA PC'!R33)</f>
        <v/>
      </c>
      <c r="O30" s="442" t="str">
        <f>IF('APH KIC KIA PC'!T33="","",'APH KIC KIA PC'!T33)</f>
        <v/>
      </c>
      <c r="P30" s="442" t="str">
        <f>IF('APH KIC KIA PC'!K33="","",'APH KIC KIA PC'!K33)</f>
        <v>Välj…</v>
      </c>
      <c r="Q30" s="440" t="str">
        <f>IF(B30="","",'2. Artikeldata Utökad'!E33)</f>
        <v/>
      </c>
      <c r="R30" s="440" t="str">
        <f>IF(B30="","",'2. Artikeldata Utökad'!F33)</f>
        <v/>
      </c>
      <c r="S30" s="440" t="str">
        <f>IF(B30="","",'3. Förpackningsdata'!G33/10)</f>
        <v/>
      </c>
      <c r="T30" s="440" t="str">
        <f>IF(B30="","",'3. Förpackningsdata'!H33/10)</f>
        <v/>
      </c>
      <c r="U30" s="440" t="str">
        <f>IF(B30="","",'3. Förpackningsdata'!I33/10)</f>
        <v/>
      </c>
      <c r="V30" s="469" t="str">
        <f>IF(B30="","",'APH KIC KIA PC'!Z33)</f>
        <v/>
      </c>
      <c r="W30" s="444" t="str">
        <f>IF(B30="","",'APH KIC KIA PC'!AA33)</f>
        <v/>
      </c>
      <c r="X30" s="445" t="str">
        <f>IF(B30="","",'APH KIC KIA PC'!AB33)</f>
        <v/>
      </c>
      <c r="Y30" s="446" t="str">
        <f>IF(B30="","",'APH KIC KIA PC'!AD33)</f>
        <v/>
      </c>
      <c r="Z30" s="445" t="str">
        <f>IF(B30="","",'APH KIC KIA PC'!AC33)</f>
        <v/>
      </c>
      <c r="AA30" s="446" t="str">
        <f>IF(B30="","",'APH KIC KIA PC'!AI33)</f>
        <v/>
      </c>
      <c r="AB30" s="447" t="str">
        <f>IF(B30="","",'APH KIC KIA PC'!AJ33)</f>
        <v/>
      </c>
      <c r="AC30" s="442" t="str">
        <f>IF(B30="","",'APH KIC KIA PC'!W33)</f>
        <v/>
      </c>
      <c r="AD30" s="443" t="str">
        <f>IF('3. Förpackningsdata'!M33="","",'3. Förpackningsdata'!M33)</f>
        <v/>
      </c>
      <c r="AE30" s="442" t="str">
        <f>IF('APH KIC KIA PC'!J33="","",'APH KIC KIA PC'!J33)</f>
        <v/>
      </c>
    </row>
    <row r="31" spans="1:31" s="326" customFormat="1" x14ac:dyDescent="0.25">
      <c r="A31" s="346">
        <v>30</v>
      </c>
      <c r="B31" s="438" t="str">
        <f>IF('1. Artikeldata Grund'!E34="","",'1. Artikeldata Grund'!E34)</f>
        <v/>
      </c>
      <c r="C31" s="439" t="str">
        <f>IF('1. Artikeldata Grund'!D34="","",'1. Artikeldata Grund'!D34)</f>
        <v/>
      </c>
      <c r="D31" s="440" t="str">
        <f>IF('APH KIC KIA PC'!D34="","",'APH KIC KIA PC'!D34)</f>
        <v/>
      </c>
      <c r="E31" s="439" t="str">
        <f>IF('APH KIC KIA PC'!F34="","",'APH KIC KIA PC'!F34)</f>
        <v/>
      </c>
      <c r="F31" s="442" t="str">
        <f>IF('APH KIC KIA PC'!S34="","",'APH KIC KIA PC'!S34)</f>
        <v xml:space="preserve">  Välj…</v>
      </c>
      <c r="G31" s="442">
        <f>IF('APH KIC KIA PC'!M34="","",'APH KIC KIA PC'!M34)</f>
        <v>910</v>
      </c>
      <c r="H31" s="441" t="str">
        <f>IF(G31&lt;&gt;200,"",IF('2. Artikeldata Utökad'!I34="","",'2. Artikeldata Utökad'!I34))</f>
        <v/>
      </c>
      <c r="I31" s="440" t="str">
        <f>IF('APH KIC KIA PC'!L34="Välj….","",'APH KIC KIA PC'!L34)</f>
        <v/>
      </c>
      <c r="J31" s="440" t="str">
        <f>IF(B31="","",_xlfn.XLOOKUP(I31,Artikelgrupper!A:A,Artikelgrupper!B:B))</f>
        <v/>
      </c>
      <c r="K31" s="440" t="str">
        <f>IF(B31="","",_xlfn.XLOOKUP(I31,Artikelgrupper!A:A,Artikelgrupper!C:C))</f>
        <v/>
      </c>
      <c r="L31" s="440" t="str">
        <f>IF(B31="","",_xlfn.XLOOKUP(I31,Artikelgrupper!A:A,Artikelgrupper!D:D))</f>
        <v/>
      </c>
      <c r="M31" s="443" t="str">
        <f>IF(B31="","",'APH KIC KIA PC'!Q34)</f>
        <v/>
      </c>
      <c r="N31" s="442" t="str">
        <f>IF('APH KIC KIA PC'!R34="","",'APH KIC KIA PC'!R34)</f>
        <v/>
      </c>
      <c r="O31" s="442" t="str">
        <f>IF('APH KIC KIA PC'!T34="","",'APH KIC KIA PC'!T34)</f>
        <v/>
      </c>
      <c r="P31" s="442" t="str">
        <f>IF('APH KIC KIA PC'!K34="","",'APH KIC KIA PC'!K34)</f>
        <v>Välj…</v>
      </c>
      <c r="Q31" s="440" t="str">
        <f>IF(B31="","",'2. Artikeldata Utökad'!E34)</f>
        <v/>
      </c>
      <c r="R31" s="440" t="str">
        <f>IF(B31="","",'2. Artikeldata Utökad'!F34)</f>
        <v/>
      </c>
      <c r="S31" s="440" t="str">
        <f>IF(B31="","",'3. Förpackningsdata'!G34/10)</f>
        <v/>
      </c>
      <c r="T31" s="440" t="str">
        <f>IF(B31="","",'3. Förpackningsdata'!H34/10)</f>
        <v/>
      </c>
      <c r="U31" s="440" t="str">
        <f>IF(B31="","",'3. Förpackningsdata'!I34/10)</f>
        <v/>
      </c>
      <c r="V31" s="469" t="str">
        <f>IF(B31="","",'APH KIC KIA PC'!Z34)</f>
        <v/>
      </c>
      <c r="W31" s="444" t="str">
        <f>IF(B31="","",'APH KIC KIA PC'!AA34)</f>
        <v/>
      </c>
      <c r="X31" s="445" t="str">
        <f>IF(B31="","",'APH KIC KIA PC'!AB34)</f>
        <v/>
      </c>
      <c r="Y31" s="446" t="str">
        <f>IF(B31="","",'APH KIC KIA PC'!AD34)</f>
        <v/>
      </c>
      <c r="Z31" s="445" t="str">
        <f>IF(B31="","",'APH KIC KIA PC'!AC34)</f>
        <v/>
      </c>
      <c r="AA31" s="446" t="str">
        <f>IF(B31="","",'APH KIC KIA PC'!AI34)</f>
        <v/>
      </c>
      <c r="AB31" s="447" t="str">
        <f>IF(B31="","",'APH KIC KIA PC'!AJ34)</f>
        <v/>
      </c>
      <c r="AC31" s="442" t="str">
        <f>IF(B31="","",'APH KIC KIA PC'!W34)</f>
        <v/>
      </c>
      <c r="AD31" s="443" t="str">
        <f>IF('3. Förpackningsdata'!M34="","",'3. Förpackningsdata'!M34)</f>
        <v/>
      </c>
      <c r="AE31" s="442" t="str">
        <f>IF('APH KIC KIA PC'!J34="","",'APH KIC KIA PC'!J34)</f>
        <v/>
      </c>
    </row>
    <row r="32" spans="1:31" s="326" customFormat="1" x14ac:dyDescent="0.25">
      <c r="A32" s="346">
        <v>31</v>
      </c>
      <c r="B32" s="438" t="str">
        <f>IF('1. Artikeldata Grund'!E35="","",'1. Artikeldata Grund'!E35)</f>
        <v/>
      </c>
      <c r="C32" s="439" t="str">
        <f>IF('1. Artikeldata Grund'!D35="","",'1. Artikeldata Grund'!D35)</f>
        <v/>
      </c>
      <c r="D32" s="440" t="str">
        <f>IF('APH KIC KIA PC'!D35="","",'APH KIC KIA PC'!D35)</f>
        <v/>
      </c>
      <c r="E32" s="439" t="str">
        <f>IF('APH KIC KIA PC'!F35="","",'APH KIC KIA PC'!F35)</f>
        <v/>
      </c>
      <c r="F32" s="442" t="str">
        <f>IF('APH KIC KIA PC'!S35="","",'APH KIC KIA PC'!S35)</f>
        <v xml:space="preserve">  Välj…</v>
      </c>
      <c r="G32" s="442">
        <f>IF('APH KIC KIA PC'!M35="","",'APH KIC KIA PC'!M35)</f>
        <v>910</v>
      </c>
      <c r="H32" s="441" t="str">
        <f>IF(G32&lt;&gt;200,"",IF('2. Artikeldata Utökad'!I35="","",'2. Artikeldata Utökad'!I35))</f>
        <v/>
      </c>
      <c r="I32" s="440" t="str">
        <f>IF('APH KIC KIA PC'!L35="Välj….","",'APH KIC KIA PC'!L35)</f>
        <v/>
      </c>
      <c r="J32" s="440" t="str">
        <f>IF(B32="","",_xlfn.XLOOKUP(I32,Artikelgrupper!A:A,Artikelgrupper!B:B))</f>
        <v/>
      </c>
      <c r="K32" s="440" t="str">
        <f>IF(B32="","",_xlfn.XLOOKUP(I32,Artikelgrupper!A:A,Artikelgrupper!C:C))</f>
        <v/>
      </c>
      <c r="L32" s="440" t="str">
        <f>IF(B32="","",_xlfn.XLOOKUP(I32,Artikelgrupper!A:A,Artikelgrupper!D:D))</f>
        <v/>
      </c>
      <c r="M32" s="443" t="str">
        <f>IF(B32="","",'APH KIC KIA PC'!Q35)</f>
        <v/>
      </c>
      <c r="N32" s="442" t="str">
        <f>IF('APH KIC KIA PC'!R35="","",'APH KIC KIA PC'!R35)</f>
        <v/>
      </c>
      <c r="O32" s="442" t="str">
        <f>IF('APH KIC KIA PC'!T35="","",'APH KIC KIA PC'!T35)</f>
        <v/>
      </c>
      <c r="P32" s="442" t="str">
        <f>IF('APH KIC KIA PC'!K35="","",'APH KIC KIA PC'!K35)</f>
        <v>Välj…</v>
      </c>
      <c r="Q32" s="440" t="str">
        <f>IF(B32="","",'2. Artikeldata Utökad'!E35)</f>
        <v/>
      </c>
      <c r="R32" s="440" t="str">
        <f>IF(B32="","",'2. Artikeldata Utökad'!F35)</f>
        <v/>
      </c>
      <c r="S32" s="440" t="str">
        <f>IF(B32="","",'3. Förpackningsdata'!G35/10)</f>
        <v/>
      </c>
      <c r="T32" s="440" t="str">
        <f>IF(B32="","",'3. Förpackningsdata'!H35/10)</f>
        <v/>
      </c>
      <c r="U32" s="440" t="str">
        <f>IF(B32="","",'3. Förpackningsdata'!I35/10)</f>
        <v/>
      </c>
      <c r="V32" s="469" t="str">
        <f>IF(B32="","",'APH KIC KIA PC'!Z35)</f>
        <v/>
      </c>
      <c r="W32" s="444" t="str">
        <f>IF(B32="","",'APH KIC KIA PC'!AA35)</f>
        <v/>
      </c>
      <c r="X32" s="445" t="str">
        <f>IF(B32="","",'APH KIC KIA PC'!AB35)</f>
        <v/>
      </c>
      <c r="Y32" s="446" t="str">
        <f>IF(B32="","",'APH KIC KIA PC'!AD35)</f>
        <v/>
      </c>
      <c r="Z32" s="445" t="str">
        <f>IF(B32="","",'APH KIC KIA PC'!AC35)</f>
        <v/>
      </c>
      <c r="AA32" s="446" t="str">
        <f>IF(B32="","",'APH KIC KIA PC'!AI35)</f>
        <v/>
      </c>
      <c r="AB32" s="447" t="str">
        <f>IF(B32="","",'APH KIC KIA PC'!AJ35)</f>
        <v/>
      </c>
      <c r="AC32" s="442" t="str">
        <f>IF(B32="","",'APH KIC KIA PC'!W35)</f>
        <v/>
      </c>
      <c r="AD32" s="443" t="str">
        <f>IF('3. Förpackningsdata'!M35="","",'3. Förpackningsdata'!M35)</f>
        <v/>
      </c>
      <c r="AE32" s="442" t="str">
        <f>IF('APH KIC KIA PC'!J35="","",'APH KIC KIA PC'!J35)</f>
        <v/>
      </c>
    </row>
    <row r="33" spans="1:31" s="326" customFormat="1" x14ac:dyDescent="0.25">
      <c r="A33" s="346">
        <v>32</v>
      </c>
      <c r="B33" s="438" t="str">
        <f>IF('1. Artikeldata Grund'!E36="","",'1. Artikeldata Grund'!E36)</f>
        <v/>
      </c>
      <c r="C33" s="439" t="str">
        <f>IF('1. Artikeldata Grund'!D36="","",'1. Artikeldata Grund'!D36)</f>
        <v/>
      </c>
      <c r="D33" s="440" t="str">
        <f>IF('APH KIC KIA PC'!D36="","",'APH KIC KIA PC'!D36)</f>
        <v/>
      </c>
      <c r="E33" s="439" t="str">
        <f>IF('APH KIC KIA PC'!F36="","",'APH KIC KIA PC'!F36)</f>
        <v/>
      </c>
      <c r="F33" s="442" t="str">
        <f>IF('APH KIC KIA PC'!S36="","",'APH KIC KIA PC'!S36)</f>
        <v xml:space="preserve">  Välj…</v>
      </c>
      <c r="G33" s="442">
        <f>IF('APH KIC KIA PC'!M36="","",'APH KIC KIA PC'!M36)</f>
        <v>910</v>
      </c>
      <c r="H33" s="441" t="str">
        <f>IF(G33&lt;&gt;200,"",IF('2. Artikeldata Utökad'!I36="","",'2. Artikeldata Utökad'!I36))</f>
        <v/>
      </c>
      <c r="I33" s="440" t="str">
        <f>IF('APH KIC KIA PC'!L36="Välj….","",'APH KIC KIA PC'!L36)</f>
        <v/>
      </c>
      <c r="J33" s="440" t="str">
        <f>IF(B33="","",_xlfn.XLOOKUP(I33,Artikelgrupper!A:A,Artikelgrupper!B:B))</f>
        <v/>
      </c>
      <c r="K33" s="440" t="str">
        <f>IF(B33="","",_xlfn.XLOOKUP(I33,Artikelgrupper!A:A,Artikelgrupper!C:C))</f>
        <v/>
      </c>
      <c r="L33" s="440" t="str">
        <f>IF(B33="","",_xlfn.XLOOKUP(I33,Artikelgrupper!A:A,Artikelgrupper!D:D))</f>
        <v/>
      </c>
      <c r="M33" s="443" t="str">
        <f>IF(B33="","",'APH KIC KIA PC'!Q36)</f>
        <v/>
      </c>
      <c r="N33" s="442" t="str">
        <f>IF('APH KIC KIA PC'!R36="","",'APH KIC KIA PC'!R36)</f>
        <v/>
      </c>
      <c r="O33" s="442" t="str">
        <f>IF('APH KIC KIA PC'!T36="","",'APH KIC KIA PC'!T36)</f>
        <v/>
      </c>
      <c r="P33" s="442" t="str">
        <f>IF('APH KIC KIA PC'!K36="","",'APH KIC KIA PC'!K36)</f>
        <v>Välj…</v>
      </c>
      <c r="Q33" s="440" t="str">
        <f>IF(B33="","",'2. Artikeldata Utökad'!E36)</f>
        <v/>
      </c>
      <c r="R33" s="440" t="str">
        <f>IF(B33="","",'2. Artikeldata Utökad'!F36)</f>
        <v/>
      </c>
      <c r="S33" s="440" t="str">
        <f>IF(B33="","",'3. Förpackningsdata'!G36/10)</f>
        <v/>
      </c>
      <c r="T33" s="440" t="str">
        <f>IF(B33="","",'3. Förpackningsdata'!H36/10)</f>
        <v/>
      </c>
      <c r="U33" s="440" t="str">
        <f>IF(B33="","",'3. Förpackningsdata'!I36/10)</f>
        <v/>
      </c>
      <c r="V33" s="469" t="str">
        <f>IF(B33="","",'APH KIC KIA PC'!Z36)</f>
        <v/>
      </c>
      <c r="W33" s="444" t="str">
        <f>IF(B33="","",'APH KIC KIA PC'!AA36)</f>
        <v/>
      </c>
      <c r="X33" s="445" t="str">
        <f>IF(B33="","",'APH KIC KIA PC'!AB36)</f>
        <v/>
      </c>
      <c r="Y33" s="446" t="str">
        <f>IF(B33="","",'APH KIC KIA PC'!AD36)</f>
        <v/>
      </c>
      <c r="Z33" s="445" t="str">
        <f>IF(B33="","",'APH KIC KIA PC'!AC36)</f>
        <v/>
      </c>
      <c r="AA33" s="446" t="str">
        <f>IF(B33="","",'APH KIC KIA PC'!AI36)</f>
        <v/>
      </c>
      <c r="AB33" s="447" t="str">
        <f>IF(B33="","",'APH KIC KIA PC'!AJ36)</f>
        <v/>
      </c>
      <c r="AC33" s="442" t="str">
        <f>IF(B33="","",'APH KIC KIA PC'!W36)</f>
        <v/>
      </c>
      <c r="AD33" s="443" t="str">
        <f>IF('3. Förpackningsdata'!M36="","",'3. Förpackningsdata'!M36)</f>
        <v/>
      </c>
      <c r="AE33" s="442" t="str">
        <f>IF('APH KIC KIA PC'!J36="","",'APH KIC KIA PC'!J36)</f>
        <v/>
      </c>
    </row>
    <row r="34" spans="1:31" s="326" customFormat="1" x14ac:dyDescent="0.25">
      <c r="A34" s="346">
        <v>33</v>
      </c>
      <c r="B34" s="438" t="str">
        <f>IF('1. Artikeldata Grund'!E37="","",'1. Artikeldata Grund'!E37)</f>
        <v/>
      </c>
      <c r="C34" s="439" t="str">
        <f>IF('1. Artikeldata Grund'!D37="","",'1. Artikeldata Grund'!D37)</f>
        <v/>
      </c>
      <c r="D34" s="440" t="str">
        <f>IF('APH KIC KIA PC'!D37="","",'APH KIC KIA PC'!D37)</f>
        <v/>
      </c>
      <c r="E34" s="439" t="str">
        <f>IF('APH KIC KIA PC'!F37="","",'APH KIC KIA PC'!F37)</f>
        <v/>
      </c>
      <c r="F34" s="442" t="str">
        <f>IF('APH KIC KIA PC'!S37="","",'APH KIC KIA PC'!S37)</f>
        <v xml:space="preserve">  Välj…</v>
      </c>
      <c r="G34" s="442">
        <f>IF('APH KIC KIA PC'!M37="","",'APH KIC KIA PC'!M37)</f>
        <v>910</v>
      </c>
      <c r="H34" s="441" t="str">
        <f>IF(G34&lt;&gt;200,"",IF('2. Artikeldata Utökad'!I37="","",'2. Artikeldata Utökad'!I37))</f>
        <v/>
      </c>
      <c r="I34" s="440" t="str">
        <f>IF('APH KIC KIA PC'!L37="Välj….","",'APH KIC KIA PC'!L37)</f>
        <v/>
      </c>
      <c r="J34" s="440" t="str">
        <f>IF(B34="","",_xlfn.XLOOKUP(I34,Artikelgrupper!A:A,Artikelgrupper!B:B))</f>
        <v/>
      </c>
      <c r="K34" s="440" t="str">
        <f>IF(B34="","",_xlfn.XLOOKUP(I34,Artikelgrupper!A:A,Artikelgrupper!C:C))</f>
        <v/>
      </c>
      <c r="L34" s="440" t="str">
        <f>IF(B34="","",_xlfn.XLOOKUP(I34,Artikelgrupper!A:A,Artikelgrupper!D:D))</f>
        <v/>
      </c>
      <c r="M34" s="443" t="str">
        <f>IF(B34="","",'APH KIC KIA PC'!Q37)</f>
        <v/>
      </c>
      <c r="N34" s="442" t="str">
        <f>IF('APH KIC KIA PC'!R37="","",'APH KIC KIA PC'!R37)</f>
        <v/>
      </c>
      <c r="O34" s="442" t="str">
        <f>IF('APH KIC KIA PC'!T37="","",'APH KIC KIA PC'!T37)</f>
        <v/>
      </c>
      <c r="P34" s="442" t="str">
        <f>IF('APH KIC KIA PC'!K37="","",'APH KIC KIA PC'!K37)</f>
        <v>Välj…</v>
      </c>
      <c r="Q34" s="440" t="str">
        <f>IF(B34="","",'2. Artikeldata Utökad'!E37)</f>
        <v/>
      </c>
      <c r="R34" s="440" t="str">
        <f>IF(B34="","",'2. Artikeldata Utökad'!F37)</f>
        <v/>
      </c>
      <c r="S34" s="440" t="str">
        <f>IF(B34="","",'3. Förpackningsdata'!G37/10)</f>
        <v/>
      </c>
      <c r="T34" s="440" t="str">
        <f>IF(B34="","",'3. Förpackningsdata'!H37/10)</f>
        <v/>
      </c>
      <c r="U34" s="440" t="str">
        <f>IF(B34="","",'3. Förpackningsdata'!I37/10)</f>
        <v/>
      </c>
      <c r="V34" s="469" t="str">
        <f>IF(B34="","",'APH KIC KIA PC'!Z37)</f>
        <v/>
      </c>
      <c r="W34" s="444" t="str">
        <f>IF(B34="","",'APH KIC KIA PC'!AA37)</f>
        <v/>
      </c>
      <c r="X34" s="445" t="str">
        <f>IF(B34="","",'APH KIC KIA PC'!AB37)</f>
        <v/>
      </c>
      <c r="Y34" s="446" t="str">
        <f>IF(B34="","",'APH KIC KIA PC'!AD37)</f>
        <v/>
      </c>
      <c r="Z34" s="445" t="str">
        <f>IF(B34="","",'APH KIC KIA PC'!AC37)</f>
        <v/>
      </c>
      <c r="AA34" s="446" t="str">
        <f>IF(B34="","",'APH KIC KIA PC'!AI37)</f>
        <v/>
      </c>
      <c r="AB34" s="447" t="str">
        <f>IF(B34="","",'APH KIC KIA PC'!AJ37)</f>
        <v/>
      </c>
      <c r="AC34" s="442" t="str">
        <f>IF(B34="","",'APH KIC KIA PC'!W37)</f>
        <v/>
      </c>
      <c r="AD34" s="443" t="str">
        <f>IF('3. Förpackningsdata'!M37="","",'3. Förpackningsdata'!M37)</f>
        <v/>
      </c>
      <c r="AE34" s="442" t="str">
        <f>IF('APH KIC KIA PC'!J37="","",'APH KIC KIA PC'!J37)</f>
        <v/>
      </c>
    </row>
    <row r="35" spans="1:31" s="326" customFormat="1" x14ac:dyDescent="0.25">
      <c r="A35" s="346">
        <v>34</v>
      </c>
      <c r="B35" s="438" t="str">
        <f>IF('1. Artikeldata Grund'!E38="","",'1. Artikeldata Grund'!E38)</f>
        <v/>
      </c>
      <c r="C35" s="439" t="str">
        <f>IF('1. Artikeldata Grund'!D38="","",'1. Artikeldata Grund'!D38)</f>
        <v/>
      </c>
      <c r="D35" s="440" t="str">
        <f>IF('APH KIC KIA PC'!D38="","",'APH KIC KIA PC'!D38)</f>
        <v/>
      </c>
      <c r="E35" s="439" t="str">
        <f>IF('APH KIC KIA PC'!F38="","",'APH KIC KIA PC'!F38)</f>
        <v/>
      </c>
      <c r="F35" s="442" t="str">
        <f>IF('APH KIC KIA PC'!S38="","",'APH KIC KIA PC'!S38)</f>
        <v xml:space="preserve">  Välj…</v>
      </c>
      <c r="G35" s="442">
        <f>IF('APH KIC KIA PC'!M38="","",'APH KIC KIA PC'!M38)</f>
        <v>910</v>
      </c>
      <c r="H35" s="441" t="str">
        <f>IF(G35&lt;&gt;200,"",IF('2. Artikeldata Utökad'!I38="","",'2. Artikeldata Utökad'!I38))</f>
        <v/>
      </c>
      <c r="I35" s="440" t="str">
        <f>IF('APH KIC KIA PC'!L38="Välj….","",'APH KIC KIA PC'!L38)</f>
        <v/>
      </c>
      <c r="J35" s="440" t="str">
        <f>IF(B35="","",_xlfn.XLOOKUP(I35,Artikelgrupper!A:A,Artikelgrupper!B:B))</f>
        <v/>
      </c>
      <c r="K35" s="440" t="str">
        <f>IF(B35="","",_xlfn.XLOOKUP(I35,Artikelgrupper!A:A,Artikelgrupper!C:C))</f>
        <v/>
      </c>
      <c r="L35" s="440" t="str">
        <f>IF(B35="","",_xlfn.XLOOKUP(I35,Artikelgrupper!A:A,Artikelgrupper!D:D))</f>
        <v/>
      </c>
      <c r="M35" s="443" t="str">
        <f>IF(B35="","",'APH KIC KIA PC'!Q38)</f>
        <v/>
      </c>
      <c r="N35" s="442" t="str">
        <f>IF('APH KIC KIA PC'!R38="","",'APH KIC KIA PC'!R38)</f>
        <v/>
      </c>
      <c r="O35" s="442" t="str">
        <f>IF('APH KIC KIA PC'!T38="","",'APH KIC KIA PC'!T38)</f>
        <v/>
      </c>
      <c r="P35" s="442" t="str">
        <f>IF('APH KIC KIA PC'!K38="","",'APH KIC KIA PC'!K38)</f>
        <v>Välj…</v>
      </c>
      <c r="Q35" s="440" t="str">
        <f>IF(B35="","",'2. Artikeldata Utökad'!E38)</f>
        <v/>
      </c>
      <c r="R35" s="440" t="str">
        <f>IF(B35="","",'2. Artikeldata Utökad'!F38)</f>
        <v/>
      </c>
      <c r="S35" s="440" t="str">
        <f>IF(B35="","",'3. Förpackningsdata'!G38/10)</f>
        <v/>
      </c>
      <c r="T35" s="440" t="str">
        <f>IF(B35="","",'3. Förpackningsdata'!H38/10)</f>
        <v/>
      </c>
      <c r="U35" s="440" t="str">
        <f>IF(B35="","",'3. Förpackningsdata'!I38/10)</f>
        <v/>
      </c>
      <c r="V35" s="469" t="str">
        <f>IF(B35="","",'APH KIC KIA PC'!Z38)</f>
        <v/>
      </c>
      <c r="W35" s="444" t="str">
        <f>IF(B35="","",'APH KIC KIA PC'!AA38)</f>
        <v/>
      </c>
      <c r="X35" s="445" t="str">
        <f>IF(B35="","",'APH KIC KIA PC'!AB38)</f>
        <v/>
      </c>
      <c r="Y35" s="446" t="str">
        <f>IF(B35="","",'APH KIC KIA PC'!AD38)</f>
        <v/>
      </c>
      <c r="Z35" s="445" t="str">
        <f>IF(B35="","",'APH KIC KIA PC'!AC38)</f>
        <v/>
      </c>
      <c r="AA35" s="446" t="str">
        <f>IF(B35="","",'APH KIC KIA PC'!AI38)</f>
        <v/>
      </c>
      <c r="AB35" s="447" t="str">
        <f>IF(B35="","",'APH KIC KIA PC'!AJ38)</f>
        <v/>
      </c>
      <c r="AC35" s="442" t="str">
        <f>IF(B35="","",'APH KIC KIA PC'!W38)</f>
        <v/>
      </c>
      <c r="AD35" s="443" t="str">
        <f>IF('3. Förpackningsdata'!M38="","",'3. Förpackningsdata'!M38)</f>
        <v/>
      </c>
      <c r="AE35" s="442" t="str">
        <f>IF('APH KIC KIA PC'!J38="","",'APH KIC KIA PC'!J38)</f>
        <v/>
      </c>
    </row>
    <row r="36" spans="1:31" s="326" customFormat="1" x14ac:dyDescent="0.25">
      <c r="A36" s="346">
        <v>35</v>
      </c>
      <c r="B36" s="438" t="str">
        <f>IF('1. Artikeldata Grund'!E39="","",'1. Artikeldata Grund'!E39)</f>
        <v/>
      </c>
      <c r="C36" s="439" t="str">
        <f>IF('1. Artikeldata Grund'!D39="","",'1. Artikeldata Grund'!D39)</f>
        <v/>
      </c>
      <c r="D36" s="440" t="str">
        <f>IF('APH KIC KIA PC'!D39="","",'APH KIC KIA PC'!D39)</f>
        <v/>
      </c>
      <c r="E36" s="439" t="str">
        <f>IF('APH KIC KIA PC'!F39="","",'APH KIC KIA PC'!F39)</f>
        <v/>
      </c>
      <c r="F36" s="442" t="str">
        <f>IF('APH KIC KIA PC'!S39="","",'APH KIC KIA PC'!S39)</f>
        <v xml:space="preserve">  Välj…</v>
      </c>
      <c r="G36" s="442">
        <f>IF('APH KIC KIA PC'!M39="","",'APH KIC KIA PC'!M39)</f>
        <v>910</v>
      </c>
      <c r="H36" s="441" t="str">
        <f>IF(G36&lt;&gt;200,"",IF('2. Artikeldata Utökad'!I39="","",'2. Artikeldata Utökad'!I39))</f>
        <v/>
      </c>
      <c r="I36" s="440" t="str">
        <f>IF('APH KIC KIA PC'!L39="Välj….","",'APH KIC KIA PC'!L39)</f>
        <v/>
      </c>
      <c r="J36" s="440" t="str">
        <f>IF(B36="","",_xlfn.XLOOKUP(I36,Artikelgrupper!A:A,Artikelgrupper!B:B))</f>
        <v/>
      </c>
      <c r="K36" s="440" t="str">
        <f>IF(B36="","",_xlfn.XLOOKUP(I36,Artikelgrupper!A:A,Artikelgrupper!C:C))</f>
        <v/>
      </c>
      <c r="L36" s="440" t="str">
        <f>IF(B36="","",_xlfn.XLOOKUP(I36,Artikelgrupper!A:A,Artikelgrupper!D:D))</f>
        <v/>
      </c>
      <c r="M36" s="443" t="str">
        <f>IF(B36="","",'APH KIC KIA PC'!Q39)</f>
        <v/>
      </c>
      <c r="N36" s="442" t="str">
        <f>IF('APH KIC KIA PC'!R39="","",'APH KIC KIA PC'!R39)</f>
        <v/>
      </c>
      <c r="O36" s="442" t="str">
        <f>IF('APH KIC KIA PC'!T39="","",'APH KIC KIA PC'!T39)</f>
        <v/>
      </c>
      <c r="P36" s="442" t="str">
        <f>IF('APH KIC KIA PC'!K39="","",'APH KIC KIA PC'!K39)</f>
        <v>Välj…</v>
      </c>
      <c r="Q36" s="440" t="str">
        <f>IF(B36="","",'2. Artikeldata Utökad'!E39)</f>
        <v/>
      </c>
      <c r="R36" s="440" t="str">
        <f>IF(B36="","",'2. Artikeldata Utökad'!F39)</f>
        <v/>
      </c>
      <c r="S36" s="440" t="str">
        <f>IF(B36="","",'3. Förpackningsdata'!G39/10)</f>
        <v/>
      </c>
      <c r="T36" s="440" t="str">
        <f>IF(B36="","",'3. Förpackningsdata'!H39/10)</f>
        <v/>
      </c>
      <c r="U36" s="440" t="str">
        <f>IF(B36="","",'3. Förpackningsdata'!I39/10)</f>
        <v/>
      </c>
      <c r="V36" s="469" t="str">
        <f>IF(B36="","",'APH KIC KIA PC'!Z39)</f>
        <v/>
      </c>
      <c r="W36" s="444" t="str">
        <f>IF(B36="","",'APH KIC KIA PC'!AA39)</f>
        <v/>
      </c>
      <c r="X36" s="445" t="str">
        <f>IF(B36="","",'APH KIC KIA PC'!AB39)</f>
        <v/>
      </c>
      <c r="Y36" s="446" t="str">
        <f>IF(B36="","",'APH KIC KIA PC'!AD39)</f>
        <v/>
      </c>
      <c r="Z36" s="445" t="str">
        <f>IF(B36="","",'APH KIC KIA PC'!AC39)</f>
        <v/>
      </c>
      <c r="AA36" s="446" t="str">
        <f>IF(B36="","",'APH KIC KIA PC'!AI39)</f>
        <v/>
      </c>
      <c r="AB36" s="447" t="str">
        <f>IF(B36="","",'APH KIC KIA PC'!AJ39)</f>
        <v/>
      </c>
      <c r="AC36" s="442" t="str">
        <f>IF(B36="","",'APH KIC KIA PC'!W39)</f>
        <v/>
      </c>
      <c r="AD36" s="443" t="str">
        <f>IF('3. Förpackningsdata'!M39="","",'3. Förpackningsdata'!M39)</f>
        <v/>
      </c>
      <c r="AE36" s="442" t="str">
        <f>IF('APH KIC KIA PC'!J39="","",'APH KIC KIA PC'!J39)</f>
        <v/>
      </c>
    </row>
    <row r="37" spans="1:31" s="326" customFormat="1" x14ac:dyDescent="0.25">
      <c r="A37" s="346">
        <v>36</v>
      </c>
      <c r="B37" s="438" t="str">
        <f>IF('1. Artikeldata Grund'!E40="","",'1. Artikeldata Grund'!E40)</f>
        <v/>
      </c>
      <c r="C37" s="439" t="str">
        <f>IF('1. Artikeldata Grund'!D40="","",'1. Artikeldata Grund'!D40)</f>
        <v/>
      </c>
      <c r="D37" s="440" t="str">
        <f>IF('APH KIC KIA PC'!D40="","",'APH KIC KIA PC'!D40)</f>
        <v/>
      </c>
      <c r="E37" s="439" t="str">
        <f>IF('APH KIC KIA PC'!F40="","",'APH KIC KIA PC'!F40)</f>
        <v/>
      </c>
      <c r="F37" s="442" t="str">
        <f>IF('APH KIC KIA PC'!S40="","",'APH KIC KIA PC'!S40)</f>
        <v xml:space="preserve">  Välj…</v>
      </c>
      <c r="G37" s="442">
        <f>IF('APH KIC KIA PC'!M40="","",'APH KIC KIA PC'!M40)</f>
        <v>910</v>
      </c>
      <c r="H37" s="441" t="str">
        <f>IF(G37&lt;&gt;200,"",IF('2. Artikeldata Utökad'!I40="","",'2. Artikeldata Utökad'!I40))</f>
        <v/>
      </c>
      <c r="I37" s="440" t="str">
        <f>IF('APH KIC KIA PC'!L40="Välj….","",'APH KIC KIA PC'!L40)</f>
        <v/>
      </c>
      <c r="J37" s="440" t="str">
        <f>IF(B37="","",_xlfn.XLOOKUP(I37,Artikelgrupper!A:A,Artikelgrupper!B:B))</f>
        <v/>
      </c>
      <c r="K37" s="440" t="str">
        <f>IF(B37="","",_xlfn.XLOOKUP(I37,Artikelgrupper!A:A,Artikelgrupper!C:C))</f>
        <v/>
      </c>
      <c r="L37" s="440" t="str">
        <f>IF(B37="","",_xlfn.XLOOKUP(I37,Artikelgrupper!A:A,Artikelgrupper!D:D))</f>
        <v/>
      </c>
      <c r="M37" s="443" t="str">
        <f>IF(B37="","",'APH KIC KIA PC'!Q40)</f>
        <v/>
      </c>
      <c r="N37" s="442" t="str">
        <f>IF('APH KIC KIA PC'!R40="","",'APH KIC KIA PC'!R40)</f>
        <v/>
      </c>
      <c r="O37" s="442" t="str">
        <f>IF('APH KIC KIA PC'!T40="","",'APH KIC KIA PC'!T40)</f>
        <v/>
      </c>
      <c r="P37" s="442" t="str">
        <f>IF('APH KIC KIA PC'!K40="","",'APH KIC KIA PC'!K40)</f>
        <v>Välj…</v>
      </c>
      <c r="Q37" s="440" t="str">
        <f>IF(B37="","",'2. Artikeldata Utökad'!E40)</f>
        <v/>
      </c>
      <c r="R37" s="440" t="str">
        <f>IF(B37="","",'2. Artikeldata Utökad'!F40)</f>
        <v/>
      </c>
      <c r="S37" s="440" t="str">
        <f>IF(B37="","",'3. Förpackningsdata'!G40/10)</f>
        <v/>
      </c>
      <c r="T37" s="440" t="str">
        <f>IF(B37="","",'3. Förpackningsdata'!H40/10)</f>
        <v/>
      </c>
      <c r="U37" s="440" t="str">
        <f>IF(B37="","",'3. Förpackningsdata'!I40/10)</f>
        <v/>
      </c>
      <c r="V37" s="469" t="str">
        <f>IF(B37="","",'APH KIC KIA PC'!Z40)</f>
        <v/>
      </c>
      <c r="W37" s="444" t="str">
        <f>IF(B37="","",'APH KIC KIA PC'!AA40)</f>
        <v/>
      </c>
      <c r="X37" s="445" t="str">
        <f>IF(B37="","",'APH KIC KIA PC'!AB40)</f>
        <v/>
      </c>
      <c r="Y37" s="446" t="str">
        <f>IF(B37="","",'APH KIC KIA PC'!AD40)</f>
        <v/>
      </c>
      <c r="Z37" s="445" t="str">
        <f>IF(B37="","",'APH KIC KIA PC'!AC40)</f>
        <v/>
      </c>
      <c r="AA37" s="446" t="str">
        <f>IF(B37="","",'APH KIC KIA PC'!AI40)</f>
        <v/>
      </c>
      <c r="AB37" s="447" t="str">
        <f>IF(B37="","",'APH KIC KIA PC'!AJ40)</f>
        <v/>
      </c>
      <c r="AC37" s="442" t="str">
        <f>IF(B37="","",'APH KIC KIA PC'!W40)</f>
        <v/>
      </c>
      <c r="AD37" s="443" t="str">
        <f>IF('3. Förpackningsdata'!M40="","",'3. Förpackningsdata'!M40)</f>
        <v/>
      </c>
      <c r="AE37" s="442" t="str">
        <f>IF('APH KIC KIA PC'!J40="","",'APH KIC KIA PC'!J40)</f>
        <v/>
      </c>
    </row>
    <row r="38" spans="1:31" s="326" customFormat="1" x14ac:dyDescent="0.25">
      <c r="A38" s="346">
        <v>37</v>
      </c>
      <c r="B38" s="438" t="str">
        <f>IF('1. Artikeldata Grund'!E41="","",'1. Artikeldata Grund'!E41)</f>
        <v/>
      </c>
      <c r="C38" s="439" t="str">
        <f>IF('1. Artikeldata Grund'!D41="","",'1. Artikeldata Grund'!D41)</f>
        <v/>
      </c>
      <c r="D38" s="440" t="str">
        <f>IF('APH KIC KIA PC'!D41="","",'APH KIC KIA PC'!D41)</f>
        <v/>
      </c>
      <c r="E38" s="439" t="str">
        <f>IF('APH KIC KIA PC'!F41="","",'APH KIC KIA PC'!F41)</f>
        <v/>
      </c>
      <c r="F38" s="442" t="str">
        <f>IF('APH KIC KIA PC'!S41="","",'APH KIC KIA PC'!S41)</f>
        <v xml:space="preserve">  Välj…</v>
      </c>
      <c r="G38" s="442">
        <f>IF('APH KIC KIA PC'!M41="","",'APH KIC KIA PC'!M41)</f>
        <v>910</v>
      </c>
      <c r="H38" s="441" t="str">
        <f>IF(G38&lt;&gt;200,"",IF('2. Artikeldata Utökad'!I41="","",'2. Artikeldata Utökad'!I41))</f>
        <v/>
      </c>
      <c r="I38" s="440" t="str">
        <f>IF('APH KIC KIA PC'!L41="Välj….","",'APH KIC KIA PC'!L41)</f>
        <v/>
      </c>
      <c r="J38" s="440" t="str">
        <f>IF(B38="","",_xlfn.XLOOKUP(I38,Artikelgrupper!A:A,Artikelgrupper!B:B))</f>
        <v/>
      </c>
      <c r="K38" s="440" t="str">
        <f>IF(B38="","",_xlfn.XLOOKUP(I38,Artikelgrupper!A:A,Artikelgrupper!C:C))</f>
        <v/>
      </c>
      <c r="L38" s="440" t="str">
        <f>IF(B38="","",_xlfn.XLOOKUP(I38,Artikelgrupper!A:A,Artikelgrupper!D:D))</f>
        <v/>
      </c>
      <c r="M38" s="443" t="str">
        <f>IF(B38="","",'APH KIC KIA PC'!Q41)</f>
        <v/>
      </c>
      <c r="N38" s="442" t="str">
        <f>IF('APH KIC KIA PC'!R41="","",'APH KIC KIA PC'!R41)</f>
        <v/>
      </c>
      <c r="O38" s="442" t="str">
        <f>IF('APH KIC KIA PC'!T41="","",'APH KIC KIA PC'!T41)</f>
        <v/>
      </c>
      <c r="P38" s="442" t="str">
        <f>IF('APH KIC KIA PC'!K41="","",'APH KIC KIA PC'!K41)</f>
        <v>Välj…</v>
      </c>
      <c r="Q38" s="440" t="str">
        <f>IF(B38="","",'2. Artikeldata Utökad'!E41)</f>
        <v/>
      </c>
      <c r="R38" s="440" t="str">
        <f>IF(B38="","",'2. Artikeldata Utökad'!F41)</f>
        <v/>
      </c>
      <c r="S38" s="440" t="str">
        <f>IF(B38="","",'3. Förpackningsdata'!G41/10)</f>
        <v/>
      </c>
      <c r="T38" s="440" t="str">
        <f>IF(B38="","",'3. Förpackningsdata'!H41/10)</f>
        <v/>
      </c>
      <c r="U38" s="440" t="str">
        <f>IF(B38="","",'3. Förpackningsdata'!I41/10)</f>
        <v/>
      </c>
      <c r="V38" s="469" t="str">
        <f>IF(B38="","",'APH KIC KIA PC'!Z41)</f>
        <v/>
      </c>
      <c r="W38" s="444" t="str">
        <f>IF(B38="","",'APH KIC KIA PC'!AA41)</f>
        <v/>
      </c>
      <c r="X38" s="445" t="str">
        <f>IF(B38="","",'APH KIC KIA PC'!AB41)</f>
        <v/>
      </c>
      <c r="Y38" s="446" t="str">
        <f>IF(B38="","",'APH KIC KIA PC'!AD41)</f>
        <v/>
      </c>
      <c r="Z38" s="445" t="str">
        <f>IF(B38="","",'APH KIC KIA PC'!AC41)</f>
        <v/>
      </c>
      <c r="AA38" s="446" t="str">
        <f>IF(B38="","",'APH KIC KIA PC'!AI41)</f>
        <v/>
      </c>
      <c r="AB38" s="447" t="str">
        <f>IF(B38="","",'APH KIC KIA PC'!AJ41)</f>
        <v/>
      </c>
      <c r="AC38" s="442" t="str">
        <f>IF(B38="","",'APH KIC KIA PC'!W41)</f>
        <v/>
      </c>
      <c r="AD38" s="443" t="str">
        <f>IF('3. Förpackningsdata'!M41="","",'3. Förpackningsdata'!M41)</f>
        <v/>
      </c>
      <c r="AE38" s="442" t="str">
        <f>IF('APH KIC KIA PC'!J41="","",'APH KIC KIA PC'!J41)</f>
        <v/>
      </c>
    </row>
    <row r="39" spans="1:31" s="326" customFormat="1" x14ac:dyDescent="0.25">
      <c r="A39" s="346">
        <v>38</v>
      </c>
      <c r="B39" s="438" t="str">
        <f>IF('1. Artikeldata Grund'!E42="","",'1. Artikeldata Grund'!E42)</f>
        <v/>
      </c>
      <c r="C39" s="439" t="str">
        <f>IF('1. Artikeldata Grund'!D42="","",'1. Artikeldata Grund'!D42)</f>
        <v/>
      </c>
      <c r="D39" s="440" t="str">
        <f>IF('APH KIC KIA PC'!D42="","",'APH KIC KIA PC'!D42)</f>
        <v/>
      </c>
      <c r="E39" s="439" t="str">
        <f>IF('APH KIC KIA PC'!F42="","",'APH KIC KIA PC'!F42)</f>
        <v/>
      </c>
      <c r="F39" s="442" t="str">
        <f>IF('APH KIC KIA PC'!S42="","",'APH KIC KIA PC'!S42)</f>
        <v xml:space="preserve">  Välj…</v>
      </c>
      <c r="G39" s="442">
        <f>IF('APH KIC KIA PC'!M42="","",'APH KIC KIA PC'!M42)</f>
        <v>910</v>
      </c>
      <c r="H39" s="441" t="str">
        <f>IF(G39&lt;&gt;200,"",IF('2. Artikeldata Utökad'!I42="","",'2. Artikeldata Utökad'!I42))</f>
        <v/>
      </c>
      <c r="I39" s="440" t="str">
        <f>IF('APH KIC KIA PC'!L42="Välj….","",'APH KIC KIA PC'!L42)</f>
        <v/>
      </c>
      <c r="J39" s="440" t="str">
        <f>IF(B39="","",_xlfn.XLOOKUP(I39,Artikelgrupper!A:A,Artikelgrupper!B:B))</f>
        <v/>
      </c>
      <c r="K39" s="440" t="str">
        <f>IF(B39="","",_xlfn.XLOOKUP(I39,Artikelgrupper!A:A,Artikelgrupper!C:C))</f>
        <v/>
      </c>
      <c r="L39" s="440" t="str">
        <f>IF(B39="","",_xlfn.XLOOKUP(I39,Artikelgrupper!A:A,Artikelgrupper!D:D))</f>
        <v/>
      </c>
      <c r="M39" s="443" t="str">
        <f>IF(B39="","",'APH KIC KIA PC'!Q42)</f>
        <v/>
      </c>
      <c r="N39" s="442" t="str">
        <f>IF('APH KIC KIA PC'!R42="","",'APH KIC KIA PC'!R42)</f>
        <v/>
      </c>
      <c r="O39" s="442" t="str">
        <f>IF('APH KIC KIA PC'!T42="","",'APH KIC KIA PC'!T42)</f>
        <v/>
      </c>
      <c r="P39" s="442" t="str">
        <f>IF('APH KIC KIA PC'!K42="","",'APH KIC KIA PC'!K42)</f>
        <v>Välj…</v>
      </c>
      <c r="Q39" s="440" t="str">
        <f>IF(B39="","",'2. Artikeldata Utökad'!E42)</f>
        <v/>
      </c>
      <c r="R39" s="440" t="str">
        <f>IF(B39="","",'2. Artikeldata Utökad'!F42)</f>
        <v/>
      </c>
      <c r="S39" s="440" t="str">
        <f>IF(B39="","",'3. Förpackningsdata'!G42/10)</f>
        <v/>
      </c>
      <c r="T39" s="440" t="str">
        <f>IF(B39="","",'3. Förpackningsdata'!H42/10)</f>
        <v/>
      </c>
      <c r="U39" s="440" t="str">
        <f>IF(B39="","",'3. Förpackningsdata'!I42/10)</f>
        <v/>
      </c>
      <c r="V39" s="469" t="str">
        <f>IF(B39="","",'APH KIC KIA PC'!Z42)</f>
        <v/>
      </c>
      <c r="W39" s="444" t="str">
        <f>IF(B39="","",'APH KIC KIA PC'!AA42)</f>
        <v/>
      </c>
      <c r="X39" s="445" t="str">
        <f>IF(B39="","",'APH KIC KIA PC'!AB42)</f>
        <v/>
      </c>
      <c r="Y39" s="446" t="str">
        <f>IF(B39="","",'APH KIC KIA PC'!AD42)</f>
        <v/>
      </c>
      <c r="Z39" s="445" t="str">
        <f>IF(B39="","",'APH KIC KIA PC'!AC42)</f>
        <v/>
      </c>
      <c r="AA39" s="446" t="str">
        <f>IF(B39="","",'APH KIC KIA PC'!AI42)</f>
        <v/>
      </c>
      <c r="AB39" s="447" t="str">
        <f>IF(B39="","",'APH KIC KIA PC'!AJ42)</f>
        <v/>
      </c>
      <c r="AC39" s="442" t="str">
        <f>IF(B39="","",'APH KIC KIA PC'!W42)</f>
        <v/>
      </c>
      <c r="AD39" s="443" t="str">
        <f>IF('3. Förpackningsdata'!M42="","",'3. Förpackningsdata'!M42)</f>
        <v/>
      </c>
      <c r="AE39" s="442" t="str">
        <f>IF('APH KIC KIA PC'!J42="","",'APH KIC KIA PC'!J42)</f>
        <v/>
      </c>
    </row>
    <row r="40" spans="1:31" s="326" customFormat="1" x14ac:dyDescent="0.25">
      <c r="A40" s="346">
        <v>39</v>
      </c>
      <c r="B40" s="438" t="str">
        <f>IF('1. Artikeldata Grund'!E43="","",'1. Artikeldata Grund'!E43)</f>
        <v/>
      </c>
      <c r="C40" s="439" t="str">
        <f>IF('1. Artikeldata Grund'!D43="","",'1. Artikeldata Grund'!D43)</f>
        <v/>
      </c>
      <c r="D40" s="440" t="str">
        <f>IF('APH KIC KIA PC'!D43="","",'APH KIC KIA PC'!D43)</f>
        <v/>
      </c>
      <c r="E40" s="439" t="str">
        <f>IF('APH KIC KIA PC'!F43="","",'APH KIC KIA PC'!F43)</f>
        <v/>
      </c>
      <c r="F40" s="442" t="str">
        <f>IF('APH KIC KIA PC'!S43="","",'APH KIC KIA PC'!S43)</f>
        <v xml:space="preserve">  Välj…</v>
      </c>
      <c r="G40" s="442">
        <f>IF('APH KIC KIA PC'!M43="","",'APH KIC KIA PC'!M43)</f>
        <v>910</v>
      </c>
      <c r="H40" s="441" t="str">
        <f>IF(G40&lt;&gt;200,"",IF('2. Artikeldata Utökad'!I43="","",'2. Artikeldata Utökad'!I43))</f>
        <v/>
      </c>
      <c r="I40" s="440" t="str">
        <f>IF('APH KIC KIA PC'!L43="Välj….","",'APH KIC KIA PC'!L43)</f>
        <v/>
      </c>
      <c r="J40" s="440" t="str">
        <f>IF(B40="","",_xlfn.XLOOKUP(I40,Artikelgrupper!A:A,Artikelgrupper!B:B))</f>
        <v/>
      </c>
      <c r="K40" s="440" t="str">
        <f>IF(B40="","",_xlfn.XLOOKUP(I40,Artikelgrupper!A:A,Artikelgrupper!C:C))</f>
        <v/>
      </c>
      <c r="L40" s="440" t="str">
        <f>IF(B40="","",_xlfn.XLOOKUP(I40,Artikelgrupper!A:A,Artikelgrupper!D:D))</f>
        <v/>
      </c>
      <c r="M40" s="443" t="str">
        <f>IF(B40="","",'APH KIC KIA PC'!Q43)</f>
        <v/>
      </c>
      <c r="N40" s="442" t="str">
        <f>IF('APH KIC KIA PC'!R43="","",'APH KIC KIA PC'!R43)</f>
        <v/>
      </c>
      <c r="O40" s="442" t="str">
        <f>IF('APH KIC KIA PC'!T43="","",'APH KIC KIA PC'!T43)</f>
        <v/>
      </c>
      <c r="P40" s="442" t="str">
        <f>IF('APH KIC KIA PC'!K43="","",'APH KIC KIA PC'!K43)</f>
        <v>Välj…</v>
      </c>
      <c r="Q40" s="440" t="str">
        <f>IF(B40="","",'2. Artikeldata Utökad'!E43)</f>
        <v/>
      </c>
      <c r="R40" s="440" t="str">
        <f>IF(B40="","",'2. Artikeldata Utökad'!F43)</f>
        <v/>
      </c>
      <c r="S40" s="440" t="str">
        <f>IF(B40="","",'3. Förpackningsdata'!G43/10)</f>
        <v/>
      </c>
      <c r="T40" s="440" t="str">
        <f>IF(B40="","",'3. Förpackningsdata'!H43/10)</f>
        <v/>
      </c>
      <c r="U40" s="440" t="str">
        <f>IF(B40="","",'3. Förpackningsdata'!I43/10)</f>
        <v/>
      </c>
      <c r="V40" s="469" t="str">
        <f>IF(B40="","",'APH KIC KIA PC'!Z43)</f>
        <v/>
      </c>
      <c r="W40" s="444" t="str">
        <f>IF(B40="","",'APH KIC KIA PC'!AA43)</f>
        <v/>
      </c>
      <c r="X40" s="445" t="str">
        <f>IF(B40="","",'APH KIC KIA PC'!AB43)</f>
        <v/>
      </c>
      <c r="Y40" s="446" t="str">
        <f>IF(B40="","",'APH KIC KIA PC'!AD43)</f>
        <v/>
      </c>
      <c r="Z40" s="445" t="str">
        <f>IF(B40="","",'APH KIC KIA PC'!AC43)</f>
        <v/>
      </c>
      <c r="AA40" s="446" t="str">
        <f>IF(B40="","",'APH KIC KIA PC'!AI43)</f>
        <v/>
      </c>
      <c r="AB40" s="447" t="str">
        <f>IF(B40="","",'APH KIC KIA PC'!AJ43)</f>
        <v/>
      </c>
      <c r="AC40" s="442" t="str">
        <f>IF(B40="","",'APH KIC KIA PC'!W43)</f>
        <v/>
      </c>
      <c r="AD40" s="443" t="str">
        <f>IF('3. Förpackningsdata'!M43="","",'3. Förpackningsdata'!M43)</f>
        <v/>
      </c>
      <c r="AE40" s="442" t="str">
        <f>IF('APH KIC KIA PC'!J43="","",'APH KIC KIA PC'!J43)</f>
        <v/>
      </c>
    </row>
    <row r="41" spans="1:31" s="326" customFormat="1" x14ac:dyDescent="0.25">
      <c r="A41" s="346">
        <v>40</v>
      </c>
      <c r="B41" s="438" t="str">
        <f>IF('1. Artikeldata Grund'!E44="","",'1. Artikeldata Grund'!E44)</f>
        <v/>
      </c>
      <c r="C41" s="439" t="str">
        <f>IF('1. Artikeldata Grund'!D44="","",'1. Artikeldata Grund'!D44)</f>
        <v/>
      </c>
      <c r="D41" s="440" t="str">
        <f>IF('APH KIC KIA PC'!D44="","",'APH KIC KIA PC'!D44)</f>
        <v/>
      </c>
      <c r="E41" s="439" t="str">
        <f>IF('APH KIC KIA PC'!F44="","",'APH KIC KIA PC'!F44)</f>
        <v/>
      </c>
      <c r="F41" s="442" t="str">
        <f>IF('APH KIC KIA PC'!S44="","",'APH KIC KIA PC'!S44)</f>
        <v xml:space="preserve">  Välj…</v>
      </c>
      <c r="G41" s="442">
        <f>IF('APH KIC KIA PC'!M44="","",'APH KIC KIA PC'!M44)</f>
        <v>910</v>
      </c>
      <c r="H41" s="441" t="str">
        <f>IF(G41&lt;&gt;200,"",IF('2. Artikeldata Utökad'!I44="","",'2. Artikeldata Utökad'!I44))</f>
        <v/>
      </c>
      <c r="I41" s="440" t="str">
        <f>IF('APH KIC KIA PC'!L44="Välj….","",'APH KIC KIA PC'!L44)</f>
        <v/>
      </c>
      <c r="J41" s="440" t="str">
        <f>IF(B41="","",_xlfn.XLOOKUP(I41,Artikelgrupper!A:A,Artikelgrupper!B:B))</f>
        <v/>
      </c>
      <c r="K41" s="440" t="str">
        <f>IF(B41="","",_xlfn.XLOOKUP(I41,Artikelgrupper!A:A,Artikelgrupper!C:C))</f>
        <v/>
      </c>
      <c r="L41" s="440" t="str">
        <f>IF(B41="","",_xlfn.XLOOKUP(I41,Artikelgrupper!A:A,Artikelgrupper!D:D))</f>
        <v/>
      </c>
      <c r="M41" s="443" t="str">
        <f>IF(B41="","",'APH KIC KIA PC'!Q44)</f>
        <v/>
      </c>
      <c r="N41" s="442" t="str">
        <f>IF('APH KIC KIA PC'!R44="","",'APH KIC KIA PC'!R44)</f>
        <v/>
      </c>
      <c r="O41" s="442" t="str">
        <f>IF('APH KIC KIA PC'!T44="","",'APH KIC KIA PC'!T44)</f>
        <v/>
      </c>
      <c r="P41" s="442" t="str">
        <f>IF('APH KIC KIA PC'!K44="","",'APH KIC KIA PC'!K44)</f>
        <v>Välj…</v>
      </c>
      <c r="Q41" s="440" t="str">
        <f>IF(B41="","",'2. Artikeldata Utökad'!E44)</f>
        <v/>
      </c>
      <c r="R41" s="440" t="str">
        <f>IF(B41="","",'2. Artikeldata Utökad'!F44)</f>
        <v/>
      </c>
      <c r="S41" s="440" t="str">
        <f>IF(B41="","",'3. Förpackningsdata'!G44/10)</f>
        <v/>
      </c>
      <c r="T41" s="440" t="str">
        <f>IF(B41="","",'3. Förpackningsdata'!H44/10)</f>
        <v/>
      </c>
      <c r="U41" s="440" t="str">
        <f>IF(B41="","",'3. Förpackningsdata'!I44/10)</f>
        <v/>
      </c>
      <c r="V41" s="469" t="str">
        <f>IF(B41="","",'APH KIC KIA PC'!Z44)</f>
        <v/>
      </c>
      <c r="W41" s="444" t="str">
        <f>IF(B41="","",'APH KIC KIA PC'!AA44)</f>
        <v/>
      </c>
      <c r="X41" s="445" t="str">
        <f>IF(B41="","",'APH KIC KIA PC'!AB44)</f>
        <v/>
      </c>
      <c r="Y41" s="446" t="str">
        <f>IF(B41="","",'APH KIC KIA PC'!AD44)</f>
        <v/>
      </c>
      <c r="Z41" s="445" t="str">
        <f>IF(B41="","",'APH KIC KIA PC'!AC44)</f>
        <v/>
      </c>
      <c r="AA41" s="446" t="str">
        <f>IF(B41="","",'APH KIC KIA PC'!AI44)</f>
        <v/>
      </c>
      <c r="AB41" s="447" t="str">
        <f>IF(B41="","",'APH KIC KIA PC'!AJ44)</f>
        <v/>
      </c>
      <c r="AC41" s="442" t="str">
        <f>IF(B41="","",'APH KIC KIA PC'!W44)</f>
        <v/>
      </c>
      <c r="AD41" s="443" t="str">
        <f>IF('3. Förpackningsdata'!M44="","",'3. Förpackningsdata'!M44)</f>
        <v/>
      </c>
      <c r="AE41" s="442" t="str">
        <f>IF('APH KIC KIA PC'!J44="","",'APH KIC KIA PC'!J44)</f>
        <v/>
      </c>
    </row>
    <row r="42" spans="1:31" s="326" customFormat="1" x14ac:dyDescent="0.25">
      <c r="A42" s="346">
        <v>41</v>
      </c>
      <c r="B42" s="438" t="str">
        <f>IF('1. Artikeldata Grund'!E45="","",'1. Artikeldata Grund'!E45)</f>
        <v/>
      </c>
      <c r="C42" s="439" t="str">
        <f>IF('1. Artikeldata Grund'!D45="","",'1. Artikeldata Grund'!D45)</f>
        <v/>
      </c>
      <c r="D42" s="440" t="str">
        <f>IF('APH KIC KIA PC'!D45="","",'APH KIC KIA PC'!D45)</f>
        <v/>
      </c>
      <c r="E42" s="439" t="str">
        <f>IF('APH KIC KIA PC'!F45="","",'APH KIC KIA PC'!F45)</f>
        <v/>
      </c>
      <c r="F42" s="442" t="str">
        <f>IF('APH KIC KIA PC'!S45="","",'APH KIC KIA PC'!S45)</f>
        <v xml:space="preserve">  Välj…</v>
      </c>
      <c r="G42" s="442">
        <f>IF('APH KIC KIA PC'!M45="","",'APH KIC KIA PC'!M45)</f>
        <v>910</v>
      </c>
      <c r="H42" s="441" t="str">
        <f>IF(G42&lt;&gt;200,"",IF('2. Artikeldata Utökad'!I45="","",'2. Artikeldata Utökad'!I45))</f>
        <v/>
      </c>
      <c r="I42" s="440" t="str">
        <f>IF('APH KIC KIA PC'!L45="Välj….","",'APH KIC KIA PC'!L45)</f>
        <v/>
      </c>
      <c r="J42" s="440" t="str">
        <f>IF(B42="","",_xlfn.XLOOKUP(I42,Artikelgrupper!A:A,Artikelgrupper!B:B))</f>
        <v/>
      </c>
      <c r="K42" s="440" t="str">
        <f>IF(B42="","",_xlfn.XLOOKUP(I42,Artikelgrupper!A:A,Artikelgrupper!C:C))</f>
        <v/>
      </c>
      <c r="L42" s="440" t="str">
        <f>IF(B42="","",_xlfn.XLOOKUP(I42,Artikelgrupper!A:A,Artikelgrupper!D:D))</f>
        <v/>
      </c>
      <c r="M42" s="443" t="str">
        <f>IF(B42="","",'APH KIC KIA PC'!Q45)</f>
        <v/>
      </c>
      <c r="N42" s="442" t="str">
        <f>IF('APH KIC KIA PC'!R45="","",'APH KIC KIA PC'!R45)</f>
        <v/>
      </c>
      <c r="O42" s="442" t="str">
        <f>IF('APH KIC KIA PC'!T45="","",'APH KIC KIA PC'!T45)</f>
        <v/>
      </c>
      <c r="P42" s="442" t="str">
        <f>IF('APH KIC KIA PC'!K45="","",'APH KIC KIA PC'!K45)</f>
        <v>Välj…</v>
      </c>
      <c r="Q42" s="440" t="str">
        <f>IF(B42="","",'2. Artikeldata Utökad'!E45)</f>
        <v/>
      </c>
      <c r="R42" s="440" t="str">
        <f>IF(B42="","",'2. Artikeldata Utökad'!F45)</f>
        <v/>
      </c>
      <c r="S42" s="440" t="str">
        <f>IF(B42="","",'3. Förpackningsdata'!G45/10)</f>
        <v/>
      </c>
      <c r="T42" s="440" t="str">
        <f>IF(B42="","",'3. Förpackningsdata'!H45/10)</f>
        <v/>
      </c>
      <c r="U42" s="440" t="str">
        <f>IF(B42="","",'3. Förpackningsdata'!I45/10)</f>
        <v/>
      </c>
      <c r="V42" s="469" t="str">
        <f>IF(B42="","",'APH KIC KIA PC'!Z45)</f>
        <v/>
      </c>
      <c r="W42" s="444" t="str">
        <f>IF(B42="","",'APH KIC KIA PC'!AA45)</f>
        <v/>
      </c>
      <c r="X42" s="445" t="str">
        <f>IF(B42="","",'APH KIC KIA PC'!AB45)</f>
        <v/>
      </c>
      <c r="Y42" s="446" t="str">
        <f>IF(B42="","",'APH KIC KIA PC'!AD45)</f>
        <v/>
      </c>
      <c r="Z42" s="445" t="str">
        <f>IF(B42="","",'APH KIC KIA PC'!AC45)</f>
        <v/>
      </c>
      <c r="AA42" s="446" t="str">
        <f>IF(B42="","",'APH KIC KIA PC'!AI45)</f>
        <v/>
      </c>
      <c r="AB42" s="447" t="str">
        <f>IF(B42="","",'APH KIC KIA PC'!AJ45)</f>
        <v/>
      </c>
      <c r="AC42" s="442" t="str">
        <f>IF(B42="","",'APH KIC KIA PC'!W45)</f>
        <v/>
      </c>
      <c r="AD42" s="443" t="str">
        <f>IF('3. Förpackningsdata'!M45="","",'3. Förpackningsdata'!M45)</f>
        <v/>
      </c>
      <c r="AE42" s="442" t="str">
        <f>IF('APH KIC KIA PC'!J45="","",'APH KIC KIA PC'!J45)</f>
        <v/>
      </c>
    </row>
    <row r="43" spans="1:31" s="326" customFormat="1" x14ac:dyDescent="0.25">
      <c r="A43" s="346">
        <v>42</v>
      </c>
      <c r="B43" s="438" t="str">
        <f>IF('1. Artikeldata Grund'!E46="","",'1. Artikeldata Grund'!E46)</f>
        <v/>
      </c>
      <c r="C43" s="439" t="str">
        <f>IF('1. Artikeldata Grund'!D46="","",'1. Artikeldata Grund'!D46)</f>
        <v/>
      </c>
      <c r="D43" s="440" t="str">
        <f>IF('APH KIC KIA PC'!D46="","",'APH KIC KIA PC'!D46)</f>
        <v/>
      </c>
      <c r="E43" s="439" t="str">
        <f>IF('APH KIC KIA PC'!F46="","",'APH KIC KIA PC'!F46)</f>
        <v/>
      </c>
      <c r="F43" s="442" t="str">
        <f>IF('APH KIC KIA PC'!S46="","",'APH KIC KIA PC'!S46)</f>
        <v xml:space="preserve">  Välj…</v>
      </c>
      <c r="G43" s="442">
        <f>IF('APH KIC KIA PC'!M46="","",'APH KIC KIA PC'!M46)</f>
        <v>910</v>
      </c>
      <c r="H43" s="441" t="str">
        <f>IF(G43&lt;&gt;200,"",IF('2. Artikeldata Utökad'!I46="","",'2. Artikeldata Utökad'!I46))</f>
        <v/>
      </c>
      <c r="I43" s="440" t="str">
        <f>IF('APH KIC KIA PC'!L46="Välj….","",'APH KIC KIA PC'!L46)</f>
        <v/>
      </c>
      <c r="J43" s="440" t="str">
        <f>IF(B43="","",_xlfn.XLOOKUP(I43,Artikelgrupper!A:A,Artikelgrupper!B:B))</f>
        <v/>
      </c>
      <c r="K43" s="440" t="str">
        <f>IF(B43="","",_xlfn.XLOOKUP(I43,Artikelgrupper!A:A,Artikelgrupper!C:C))</f>
        <v/>
      </c>
      <c r="L43" s="440" t="str">
        <f>IF(B43="","",_xlfn.XLOOKUP(I43,Artikelgrupper!A:A,Artikelgrupper!D:D))</f>
        <v/>
      </c>
      <c r="M43" s="443" t="str">
        <f>IF(B43="","",'APH KIC KIA PC'!Q46)</f>
        <v/>
      </c>
      <c r="N43" s="442" t="str">
        <f>IF('APH KIC KIA PC'!R46="","",'APH KIC KIA PC'!R46)</f>
        <v/>
      </c>
      <c r="O43" s="442" t="str">
        <f>IF('APH KIC KIA PC'!T46="","",'APH KIC KIA PC'!T46)</f>
        <v/>
      </c>
      <c r="P43" s="442" t="str">
        <f>IF('APH KIC KIA PC'!K46="","",'APH KIC KIA PC'!K46)</f>
        <v>Välj…</v>
      </c>
      <c r="Q43" s="440" t="str">
        <f>IF(B43="","",'2. Artikeldata Utökad'!E46)</f>
        <v/>
      </c>
      <c r="R43" s="440" t="str">
        <f>IF(B43="","",'2. Artikeldata Utökad'!F46)</f>
        <v/>
      </c>
      <c r="S43" s="440" t="str">
        <f>IF(B43="","",'3. Förpackningsdata'!G46/10)</f>
        <v/>
      </c>
      <c r="T43" s="440" t="str">
        <f>IF(B43="","",'3. Förpackningsdata'!H46/10)</f>
        <v/>
      </c>
      <c r="U43" s="440" t="str">
        <f>IF(B43="","",'3. Förpackningsdata'!I46/10)</f>
        <v/>
      </c>
      <c r="V43" s="469" t="str">
        <f>IF(B43="","",'APH KIC KIA PC'!Z46)</f>
        <v/>
      </c>
      <c r="W43" s="444" t="str">
        <f>IF(B43="","",'APH KIC KIA PC'!AA46)</f>
        <v/>
      </c>
      <c r="X43" s="445" t="str">
        <f>IF(B43="","",'APH KIC KIA PC'!AB46)</f>
        <v/>
      </c>
      <c r="Y43" s="446" t="str">
        <f>IF(B43="","",'APH KIC KIA PC'!AD46)</f>
        <v/>
      </c>
      <c r="Z43" s="445" t="str">
        <f>IF(B43="","",'APH KIC KIA PC'!AC46)</f>
        <v/>
      </c>
      <c r="AA43" s="446" t="str">
        <f>IF(B43="","",'APH KIC KIA PC'!AI46)</f>
        <v/>
      </c>
      <c r="AB43" s="447" t="str">
        <f>IF(B43="","",'APH KIC KIA PC'!AJ46)</f>
        <v/>
      </c>
      <c r="AC43" s="442" t="str">
        <f>IF(B43="","",'APH KIC KIA PC'!W46)</f>
        <v/>
      </c>
      <c r="AD43" s="443" t="str">
        <f>IF('3. Förpackningsdata'!M46="","",'3. Förpackningsdata'!M46)</f>
        <v/>
      </c>
      <c r="AE43" s="442" t="str">
        <f>IF('APH KIC KIA PC'!J46="","",'APH KIC KIA PC'!J46)</f>
        <v/>
      </c>
    </row>
    <row r="44" spans="1:31" s="326" customFormat="1" x14ac:dyDescent="0.25">
      <c r="A44" s="346">
        <v>43</v>
      </c>
      <c r="B44" s="438" t="str">
        <f>IF('1. Artikeldata Grund'!E47="","",'1. Artikeldata Grund'!E47)</f>
        <v/>
      </c>
      <c r="C44" s="439" t="str">
        <f>IF('1. Artikeldata Grund'!D47="","",'1. Artikeldata Grund'!D47)</f>
        <v/>
      </c>
      <c r="D44" s="440" t="str">
        <f>IF('APH KIC KIA PC'!D47="","",'APH KIC KIA PC'!D47)</f>
        <v/>
      </c>
      <c r="E44" s="439" t="str">
        <f>IF('APH KIC KIA PC'!F47="","",'APH KIC KIA PC'!F47)</f>
        <v/>
      </c>
      <c r="F44" s="442" t="str">
        <f>IF('APH KIC KIA PC'!S47="","",'APH KIC KIA PC'!S47)</f>
        <v xml:space="preserve">  Välj…</v>
      </c>
      <c r="G44" s="442">
        <f>IF('APH KIC KIA PC'!M47="","",'APH KIC KIA PC'!M47)</f>
        <v>910</v>
      </c>
      <c r="H44" s="441" t="str">
        <f>IF(G44&lt;&gt;200,"",IF('2. Artikeldata Utökad'!I47="","",'2. Artikeldata Utökad'!I47))</f>
        <v/>
      </c>
      <c r="I44" s="440" t="str">
        <f>IF('APH KIC KIA PC'!L47="Välj….","",'APH KIC KIA PC'!L47)</f>
        <v/>
      </c>
      <c r="J44" s="440" t="str">
        <f>IF(B44="","",_xlfn.XLOOKUP(I44,Artikelgrupper!A:A,Artikelgrupper!B:B))</f>
        <v/>
      </c>
      <c r="K44" s="440" t="str">
        <f>IF(B44="","",_xlfn.XLOOKUP(I44,Artikelgrupper!A:A,Artikelgrupper!C:C))</f>
        <v/>
      </c>
      <c r="L44" s="440" t="str">
        <f>IF(B44="","",_xlfn.XLOOKUP(I44,Artikelgrupper!A:A,Artikelgrupper!D:D))</f>
        <v/>
      </c>
      <c r="M44" s="443" t="str">
        <f>IF(B44="","",'APH KIC KIA PC'!Q47)</f>
        <v/>
      </c>
      <c r="N44" s="442" t="str">
        <f>IF('APH KIC KIA PC'!R47="","",'APH KIC KIA PC'!R47)</f>
        <v/>
      </c>
      <c r="O44" s="442" t="str">
        <f>IF('APH KIC KIA PC'!T47="","",'APH KIC KIA PC'!T47)</f>
        <v/>
      </c>
      <c r="P44" s="442" t="str">
        <f>IF('APH KIC KIA PC'!K47="","",'APH KIC KIA PC'!K47)</f>
        <v>Välj…</v>
      </c>
      <c r="Q44" s="440" t="str">
        <f>IF(B44="","",'2. Artikeldata Utökad'!E47)</f>
        <v/>
      </c>
      <c r="R44" s="440" t="str">
        <f>IF(B44="","",'2. Artikeldata Utökad'!F47)</f>
        <v/>
      </c>
      <c r="S44" s="440" t="str">
        <f>IF(B44="","",'3. Förpackningsdata'!G47/10)</f>
        <v/>
      </c>
      <c r="T44" s="440" t="str">
        <f>IF(B44="","",'3. Förpackningsdata'!H47/10)</f>
        <v/>
      </c>
      <c r="U44" s="440" t="str">
        <f>IF(B44="","",'3. Förpackningsdata'!I47/10)</f>
        <v/>
      </c>
      <c r="V44" s="469" t="str">
        <f>IF(B44="","",'APH KIC KIA PC'!Z47)</f>
        <v/>
      </c>
      <c r="W44" s="444" t="str">
        <f>IF(B44="","",'APH KIC KIA PC'!AA47)</f>
        <v/>
      </c>
      <c r="X44" s="445" t="str">
        <f>IF(B44="","",'APH KIC KIA PC'!AB47)</f>
        <v/>
      </c>
      <c r="Y44" s="446" t="str">
        <f>IF(B44="","",'APH KIC KIA PC'!AD47)</f>
        <v/>
      </c>
      <c r="Z44" s="445" t="str">
        <f>IF(B44="","",'APH KIC KIA PC'!AC47)</f>
        <v/>
      </c>
      <c r="AA44" s="446" t="str">
        <f>IF(B44="","",'APH KIC KIA PC'!AI47)</f>
        <v/>
      </c>
      <c r="AB44" s="447" t="str">
        <f>IF(B44="","",'APH KIC KIA PC'!AJ47)</f>
        <v/>
      </c>
      <c r="AC44" s="442" t="str">
        <f>IF(B44="","",'APH KIC KIA PC'!W47)</f>
        <v/>
      </c>
      <c r="AD44" s="443" t="str">
        <f>IF('3. Förpackningsdata'!M47="","",'3. Förpackningsdata'!M47)</f>
        <v/>
      </c>
      <c r="AE44" s="442" t="str">
        <f>IF('APH KIC KIA PC'!J47="","",'APH KIC KIA PC'!J47)</f>
        <v/>
      </c>
    </row>
    <row r="45" spans="1:31" s="326" customFormat="1" x14ac:dyDescent="0.25">
      <c r="A45" s="346">
        <v>44</v>
      </c>
      <c r="B45" s="438" t="str">
        <f>IF('1. Artikeldata Grund'!E48="","",'1. Artikeldata Grund'!E48)</f>
        <v/>
      </c>
      <c r="C45" s="439" t="str">
        <f>IF('1. Artikeldata Grund'!D48="","",'1. Artikeldata Grund'!D48)</f>
        <v/>
      </c>
      <c r="D45" s="440" t="str">
        <f>IF('APH KIC KIA PC'!D48="","",'APH KIC KIA PC'!D48)</f>
        <v/>
      </c>
      <c r="E45" s="439" t="str">
        <f>IF('APH KIC KIA PC'!F48="","",'APH KIC KIA PC'!F48)</f>
        <v/>
      </c>
      <c r="F45" s="442" t="str">
        <f>IF('APH KIC KIA PC'!S48="","",'APH KIC KIA PC'!S48)</f>
        <v xml:space="preserve">  Välj…</v>
      </c>
      <c r="G45" s="442">
        <f>IF('APH KIC KIA PC'!M48="","",'APH KIC KIA PC'!M48)</f>
        <v>910</v>
      </c>
      <c r="H45" s="441" t="str">
        <f>IF(G45&lt;&gt;200,"",IF('2. Artikeldata Utökad'!I48="","",'2. Artikeldata Utökad'!I48))</f>
        <v/>
      </c>
      <c r="I45" s="440" t="str">
        <f>IF('APH KIC KIA PC'!L48="Välj….","",'APH KIC KIA PC'!L48)</f>
        <v/>
      </c>
      <c r="J45" s="440" t="str">
        <f>IF(B45="","",_xlfn.XLOOKUP(I45,Artikelgrupper!A:A,Artikelgrupper!B:B))</f>
        <v/>
      </c>
      <c r="K45" s="440" t="str">
        <f>IF(B45="","",_xlfn.XLOOKUP(I45,Artikelgrupper!A:A,Artikelgrupper!C:C))</f>
        <v/>
      </c>
      <c r="L45" s="440" t="str">
        <f>IF(B45="","",_xlfn.XLOOKUP(I45,Artikelgrupper!A:A,Artikelgrupper!D:D))</f>
        <v/>
      </c>
      <c r="M45" s="443" t="str">
        <f>IF(B45="","",'APH KIC KIA PC'!Q48)</f>
        <v/>
      </c>
      <c r="N45" s="442" t="str">
        <f>IF('APH KIC KIA PC'!R48="","",'APH KIC KIA PC'!R48)</f>
        <v/>
      </c>
      <c r="O45" s="442" t="str">
        <f>IF('APH KIC KIA PC'!T48="","",'APH KIC KIA PC'!T48)</f>
        <v/>
      </c>
      <c r="P45" s="442" t="str">
        <f>IF('APH KIC KIA PC'!K48="","",'APH KIC KIA PC'!K48)</f>
        <v>Välj…</v>
      </c>
      <c r="Q45" s="440" t="str">
        <f>IF(B45="","",'2. Artikeldata Utökad'!E48)</f>
        <v/>
      </c>
      <c r="R45" s="440" t="str">
        <f>IF(B45="","",'2. Artikeldata Utökad'!F48)</f>
        <v/>
      </c>
      <c r="S45" s="440" t="str">
        <f>IF(B45="","",'3. Förpackningsdata'!G48/10)</f>
        <v/>
      </c>
      <c r="T45" s="440" t="str">
        <f>IF(B45="","",'3. Förpackningsdata'!H48/10)</f>
        <v/>
      </c>
      <c r="U45" s="440" t="str">
        <f>IF(B45="","",'3. Förpackningsdata'!I48/10)</f>
        <v/>
      </c>
      <c r="V45" s="469" t="str">
        <f>IF(B45="","",'APH KIC KIA PC'!Z48)</f>
        <v/>
      </c>
      <c r="W45" s="444" t="str">
        <f>IF(B45="","",'APH KIC KIA PC'!AA48)</f>
        <v/>
      </c>
      <c r="X45" s="445" t="str">
        <f>IF(B45="","",'APH KIC KIA PC'!AB48)</f>
        <v/>
      </c>
      <c r="Y45" s="446" t="str">
        <f>IF(B45="","",'APH KIC KIA PC'!AD48)</f>
        <v/>
      </c>
      <c r="Z45" s="445" t="str">
        <f>IF(B45="","",'APH KIC KIA PC'!AC48)</f>
        <v/>
      </c>
      <c r="AA45" s="446" t="str">
        <f>IF(B45="","",'APH KIC KIA PC'!AI48)</f>
        <v/>
      </c>
      <c r="AB45" s="447" t="str">
        <f>IF(B45="","",'APH KIC KIA PC'!AJ48)</f>
        <v/>
      </c>
      <c r="AC45" s="442" t="str">
        <f>IF(B45="","",'APH KIC KIA PC'!W48)</f>
        <v/>
      </c>
      <c r="AD45" s="443" t="str">
        <f>IF('3. Förpackningsdata'!M48="","",'3. Förpackningsdata'!M48)</f>
        <v/>
      </c>
      <c r="AE45" s="442" t="str">
        <f>IF('APH KIC KIA PC'!J48="","",'APH KIC KIA PC'!J48)</f>
        <v/>
      </c>
    </row>
    <row r="46" spans="1:31" s="326" customFormat="1" x14ac:dyDescent="0.25">
      <c r="A46" s="346">
        <v>45</v>
      </c>
      <c r="B46" s="438" t="str">
        <f>IF('1. Artikeldata Grund'!E49="","",'1. Artikeldata Grund'!E49)</f>
        <v/>
      </c>
      <c r="C46" s="439" t="str">
        <f>IF('1. Artikeldata Grund'!D49="","",'1. Artikeldata Grund'!D49)</f>
        <v/>
      </c>
      <c r="D46" s="440" t="str">
        <f>IF('APH KIC KIA PC'!D49="","",'APH KIC KIA PC'!D49)</f>
        <v/>
      </c>
      <c r="E46" s="439" t="str">
        <f>IF('APH KIC KIA PC'!F49="","",'APH KIC KIA PC'!F49)</f>
        <v/>
      </c>
      <c r="F46" s="442" t="str">
        <f>IF('APH KIC KIA PC'!S49="","",'APH KIC KIA PC'!S49)</f>
        <v xml:space="preserve">  Välj…</v>
      </c>
      <c r="G46" s="442">
        <f>IF('APH KIC KIA PC'!M49="","",'APH KIC KIA PC'!M49)</f>
        <v>910</v>
      </c>
      <c r="H46" s="441" t="str">
        <f>IF(G46&lt;&gt;200,"",IF('2. Artikeldata Utökad'!I49="","",'2. Artikeldata Utökad'!I49))</f>
        <v/>
      </c>
      <c r="I46" s="440" t="str">
        <f>IF('APH KIC KIA PC'!L49="Välj….","",'APH KIC KIA PC'!L49)</f>
        <v/>
      </c>
      <c r="J46" s="440" t="str">
        <f>IF(B46="","",_xlfn.XLOOKUP(I46,Artikelgrupper!A:A,Artikelgrupper!B:B))</f>
        <v/>
      </c>
      <c r="K46" s="440" t="str">
        <f>IF(B46="","",_xlfn.XLOOKUP(I46,Artikelgrupper!A:A,Artikelgrupper!C:C))</f>
        <v/>
      </c>
      <c r="L46" s="440" t="str">
        <f>IF(B46="","",_xlfn.XLOOKUP(I46,Artikelgrupper!A:A,Artikelgrupper!D:D))</f>
        <v/>
      </c>
      <c r="M46" s="443" t="str">
        <f>IF(B46="","",'APH KIC KIA PC'!Q49)</f>
        <v/>
      </c>
      <c r="N46" s="442" t="str">
        <f>IF('APH KIC KIA PC'!R49="","",'APH KIC KIA PC'!R49)</f>
        <v/>
      </c>
      <c r="O46" s="442" t="str">
        <f>IF('APH KIC KIA PC'!T49="","",'APH KIC KIA PC'!T49)</f>
        <v/>
      </c>
      <c r="P46" s="442" t="str">
        <f>IF('APH KIC KIA PC'!K49="","",'APH KIC KIA PC'!K49)</f>
        <v>Välj…</v>
      </c>
      <c r="Q46" s="440" t="str">
        <f>IF(B46="","",'2. Artikeldata Utökad'!E49)</f>
        <v/>
      </c>
      <c r="R46" s="440" t="str">
        <f>IF(B46="","",'2. Artikeldata Utökad'!F49)</f>
        <v/>
      </c>
      <c r="S46" s="440" t="str">
        <f>IF(B46="","",'3. Förpackningsdata'!G49/10)</f>
        <v/>
      </c>
      <c r="T46" s="440" t="str">
        <f>IF(B46="","",'3. Förpackningsdata'!H49/10)</f>
        <v/>
      </c>
      <c r="U46" s="440" t="str">
        <f>IF(B46="","",'3. Förpackningsdata'!I49/10)</f>
        <v/>
      </c>
      <c r="V46" s="469" t="str">
        <f>IF(B46="","",'APH KIC KIA PC'!Z49)</f>
        <v/>
      </c>
      <c r="W46" s="444" t="str">
        <f>IF(B46="","",'APH KIC KIA PC'!AA49)</f>
        <v/>
      </c>
      <c r="X46" s="445" t="str">
        <f>IF(B46="","",'APH KIC KIA PC'!AB49)</f>
        <v/>
      </c>
      <c r="Y46" s="446" t="str">
        <f>IF(B46="","",'APH KIC KIA PC'!AD49)</f>
        <v/>
      </c>
      <c r="Z46" s="445" t="str">
        <f>IF(B46="","",'APH KIC KIA PC'!AC49)</f>
        <v/>
      </c>
      <c r="AA46" s="446" t="str">
        <f>IF(B46="","",'APH KIC KIA PC'!AI49)</f>
        <v/>
      </c>
      <c r="AB46" s="447" t="str">
        <f>IF(B46="","",'APH KIC KIA PC'!AJ49)</f>
        <v/>
      </c>
      <c r="AC46" s="442" t="str">
        <f>IF(B46="","",'APH KIC KIA PC'!W49)</f>
        <v/>
      </c>
      <c r="AD46" s="443" t="str">
        <f>IF('3. Förpackningsdata'!M49="","",'3. Förpackningsdata'!M49)</f>
        <v/>
      </c>
      <c r="AE46" s="442" t="str">
        <f>IF('APH KIC KIA PC'!J49="","",'APH KIC KIA PC'!J49)</f>
        <v/>
      </c>
    </row>
    <row r="47" spans="1:31" s="326" customFormat="1" x14ac:dyDescent="0.25">
      <c r="A47" s="346">
        <v>46</v>
      </c>
      <c r="B47" s="438" t="str">
        <f>IF('1. Artikeldata Grund'!E50="","",'1. Artikeldata Grund'!E50)</f>
        <v/>
      </c>
      <c r="C47" s="439" t="str">
        <f>IF('1. Artikeldata Grund'!D50="","",'1. Artikeldata Grund'!D50)</f>
        <v/>
      </c>
      <c r="D47" s="440" t="str">
        <f>IF('APH KIC KIA PC'!D50="","",'APH KIC KIA PC'!D50)</f>
        <v/>
      </c>
      <c r="E47" s="439" t="str">
        <f>IF('APH KIC KIA PC'!F50="","",'APH KIC KIA PC'!F50)</f>
        <v/>
      </c>
      <c r="F47" s="442" t="str">
        <f>IF('APH KIC KIA PC'!S50="","",'APH KIC KIA PC'!S50)</f>
        <v xml:space="preserve">  Välj…</v>
      </c>
      <c r="G47" s="442">
        <f>IF('APH KIC KIA PC'!M50="","",'APH KIC KIA PC'!M50)</f>
        <v>910</v>
      </c>
      <c r="H47" s="441" t="str">
        <f>IF(G47&lt;&gt;200,"",IF('2. Artikeldata Utökad'!I50="","",'2. Artikeldata Utökad'!I50))</f>
        <v/>
      </c>
      <c r="I47" s="440" t="str">
        <f>IF('APH KIC KIA PC'!L50="Välj….","",'APH KIC KIA PC'!L50)</f>
        <v/>
      </c>
      <c r="J47" s="440" t="str">
        <f>IF(B47="","",_xlfn.XLOOKUP(I47,Artikelgrupper!A:A,Artikelgrupper!B:B))</f>
        <v/>
      </c>
      <c r="K47" s="440" t="str">
        <f>IF(B47="","",_xlfn.XLOOKUP(I47,Artikelgrupper!A:A,Artikelgrupper!C:C))</f>
        <v/>
      </c>
      <c r="L47" s="440" t="str">
        <f>IF(B47="","",_xlfn.XLOOKUP(I47,Artikelgrupper!A:A,Artikelgrupper!D:D))</f>
        <v/>
      </c>
      <c r="M47" s="443" t="str">
        <f>IF(B47="","",'APH KIC KIA PC'!Q50)</f>
        <v/>
      </c>
      <c r="N47" s="442" t="str">
        <f>IF('APH KIC KIA PC'!R50="","",'APH KIC KIA PC'!R50)</f>
        <v/>
      </c>
      <c r="O47" s="442" t="str">
        <f>IF('APH KIC KIA PC'!T50="","",'APH KIC KIA PC'!T50)</f>
        <v/>
      </c>
      <c r="P47" s="442" t="str">
        <f>IF('APH KIC KIA PC'!K50="","",'APH KIC KIA PC'!K50)</f>
        <v>Välj…</v>
      </c>
      <c r="Q47" s="440" t="str">
        <f>IF(B47="","",'2. Artikeldata Utökad'!E50)</f>
        <v/>
      </c>
      <c r="R47" s="440" t="str">
        <f>IF(B47="","",'2. Artikeldata Utökad'!F50)</f>
        <v/>
      </c>
      <c r="S47" s="440" t="str">
        <f>IF(B47="","",'3. Förpackningsdata'!G50/10)</f>
        <v/>
      </c>
      <c r="T47" s="440" t="str">
        <f>IF(B47="","",'3. Förpackningsdata'!H50/10)</f>
        <v/>
      </c>
      <c r="U47" s="440" t="str">
        <f>IF(B47="","",'3. Förpackningsdata'!I50/10)</f>
        <v/>
      </c>
      <c r="V47" s="469" t="str">
        <f>IF(B47="","",'APH KIC KIA PC'!Z50)</f>
        <v/>
      </c>
      <c r="W47" s="444" t="str">
        <f>IF(B47="","",'APH KIC KIA PC'!AA50)</f>
        <v/>
      </c>
      <c r="X47" s="445" t="str">
        <f>IF(B47="","",'APH KIC KIA PC'!AB50)</f>
        <v/>
      </c>
      <c r="Y47" s="446" t="str">
        <f>IF(B47="","",'APH KIC KIA PC'!AD50)</f>
        <v/>
      </c>
      <c r="Z47" s="445" t="str">
        <f>IF(B47="","",'APH KIC KIA PC'!AC50)</f>
        <v/>
      </c>
      <c r="AA47" s="446" t="str">
        <f>IF(B47="","",'APH KIC KIA PC'!AI50)</f>
        <v/>
      </c>
      <c r="AB47" s="447" t="str">
        <f>IF(B47="","",'APH KIC KIA PC'!AJ50)</f>
        <v/>
      </c>
      <c r="AC47" s="442" t="str">
        <f>IF(B47="","",'APH KIC KIA PC'!W50)</f>
        <v/>
      </c>
      <c r="AD47" s="443" t="str">
        <f>IF('3. Förpackningsdata'!M50="","",'3. Förpackningsdata'!M50)</f>
        <v/>
      </c>
      <c r="AE47" s="442" t="str">
        <f>IF('APH KIC KIA PC'!J50="","",'APH KIC KIA PC'!J50)</f>
        <v/>
      </c>
    </row>
    <row r="48" spans="1:31" s="326" customFormat="1" x14ac:dyDescent="0.25">
      <c r="A48" s="346">
        <v>47</v>
      </c>
      <c r="B48" s="438" t="str">
        <f>IF('1. Artikeldata Grund'!E51="","",'1. Artikeldata Grund'!E51)</f>
        <v/>
      </c>
      <c r="C48" s="439" t="str">
        <f>IF('1. Artikeldata Grund'!D51="","",'1. Artikeldata Grund'!D51)</f>
        <v/>
      </c>
      <c r="D48" s="440" t="str">
        <f>IF('APH KIC KIA PC'!D51="","",'APH KIC KIA PC'!D51)</f>
        <v/>
      </c>
      <c r="E48" s="439" t="str">
        <f>IF('APH KIC KIA PC'!F51="","",'APH KIC KIA PC'!F51)</f>
        <v/>
      </c>
      <c r="F48" s="442" t="str">
        <f>IF('APH KIC KIA PC'!S51="","",'APH KIC KIA PC'!S51)</f>
        <v xml:space="preserve">  Välj…</v>
      </c>
      <c r="G48" s="442">
        <f>IF('APH KIC KIA PC'!M51="","",'APH KIC KIA PC'!M51)</f>
        <v>910</v>
      </c>
      <c r="H48" s="441" t="str">
        <f>IF(G48&lt;&gt;200,"",IF('2. Artikeldata Utökad'!I51="","",'2. Artikeldata Utökad'!I51))</f>
        <v/>
      </c>
      <c r="I48" s="440" t="str">
        <f>IF('APH KIC KIA PC'!L51="Välj….","",'APH KIC KIA PC'!L51)</f>
        <v/>
      </c>
      <c r="J48" s="440" t="str">
        <f>IF(B48="","",_xlfn.XLOOKUP(I48,Artikelgrupper!A:A,Artikelgrupper!B:B))</f>
        <v/>
      </c>
      <c r="K48" s="440" t="str">
        <f>IF(B48="","",_xlfn.XLOOKUP(I48,Artikelgrupper!A:A,Artikelgrupper!C:C))</f>
        <v/>
      </c>
      <c r="L48" s="440" t="str">
        <f>IF(B48="","",_xlfn.XLOOKUP(I48,Artikelgrupper!A:A,Artikelgrupper!D:D))</f>
        <v/>
      </c>
      <c r="M48" s="443" t="str">
        <f>IF(B48="","",'APH KIC KIA PC'!Q51)</f>
        <v/>
      </c>
      <c r="N48" s="442" t="str">
        <f>IF('APH KIC KIA PC'!R51="","",'APH KIC KIA PC'!R51)</f>
        <v/>
      </c>
      <c r="O48" s="442" t="str">
        <f>IF('APH KIC KIA PC'!T51="","",'APH KIC KIA PC'!T51)</f>
        <v/>
      </c>
      <c r="P48" s="442" t="str">
        <f>IF('APH KIC KIA PC'!K51="","",'APH KIC KIA PC'!K51)</f>
        <v>Välj…</v>
      </c>
      <c r="Q48" s="440" t="str">
        <f>IF(B48="","",'2. Artikeldata Utökad'!E51)</f>
        <v/>
      </c>
      <c r="R48" s="440" t="str">
        <f>IF(B48="","",'2. Artikeldata Utökad'!F51)</f>
        <v/>
      </c>
      <c r="S48" s="440" t="str">
        <f>IF(B48="","",'3. Förpackningsdata'!G51/10)</f>
        <v/>
      </c>
      <c r="T48" s="440" t="str">
        <f>IF(B48="","",'3. Förpackningsdata'!H51/10)</f>
        <v/>
      </c>
      <c r="U48" s="440" t="str">
        <f>IF(B48="","",'3. Förpackningsdata'!I51/10)</f>
        <v/>
      </c>
      <c r="V48" s="469" t="str">
        <f>IF(B48="","",'APH KIC KIA PC'!Z51)</f>
        <v/>
      </c>
      <c r="W48" s="444" t="str">
        <f>IF(B48="","",'APH KIC KIA PC'!AA51)</f>
        <v/>
      </c>
      <c r="X48" s="445" t="str">
        <f>IF(B48="","",'APH KIC KIA PC'!AB51)</f>
        <v/>
      </c>
      <c r="Y48" s="446" t="str">
        <f>IF(B48="","",'APH KIC KIA PC'!AD51)</f>
        <v/>
      </c>
      <c r="Z48" s="445" t="str">
        <f>IF(B48="","",'APH KIC KIA PC'!AC51)</f>
        <v/>
      </c>
      <c r="AA48" s="446" t="str">
        <f>IF(B48="","",'APH KIC KIA PC'!AI51)</f>
        <v/>
      </c>
      <c r="AB48" s="447" t="str">
        <f>IF(B48="","",'APH KIC KIA PC'!AJ51)</f>
        <v/>
      </c>
      <c r="AC48" s="442" t="str">
        <f>IF(B48="","",'APH KIC KIA PC'!W51)</f>
        <v/>
      </c>
      <c r="AD48" s="443" t="str">
        <f>IF('3. Förpackningsdata'!M51="","",'3. Förpackningsdata'!M51)</f>
        <v/>
      </c>
      <c r="AE48" s="442" t="str">
        <f>IF('APH KIC KIA PC'!J51="","",'APH KIC KIA PC'!J51)</f>
        <v/>
      </c>
    </row>
    <row r="49" spans="1:31" s="326" customFormat="1" x14ac:dyDescent="0.25">
      <c r="A49" s="346">
        <v>48</v>
      </c>
      <c r="B49" s="438" t="str">
        <f>IF('1. Artikeldata Grund'!E52="","",'1. Artikeldata Grund'!E52)</f>
        <v/>
      </c>
      <c r="C49" s="439" t="str">
        <f>IF('1. Artikeldata Grund'!D52="","",'1. Artikeldata Grund'!D52)</f>
        <v/>
      </c>
      <c r="D49" s="440" t="str">
        <f>IF('APH KIC KIA PC'!D52="","",'APH KIC KIA PC'!D52)</f>
        <v/>
      </c>
      <c r="E49" s="439" t="str">
        <f>IF('APH KIC KIA PC'!F52="","",'APH KIC KIA PC'!F52)</f>
        <v/>
      </c>
      <c r="F49" s="442" t="str">
        <f>IF('APH KIC KIA PC'!S52="","",'APH KIC KIA PC'!S52)</f>
        <v xml:space="preserve">  Välj…</v>
      </c>
      <c r="G49" s="442">
        <f>IF('APH KIC KIA PC'!M52="","",'APH KIC KIA PC'!M52)</f>
        <v>910</v>
      </c>
      <c r="H49" s="441" t="str">
        <f>IF(G49&lt;&gt;200,"",IF('2. Artikeldata Utökad'!I52="","",'2. Artikeldata Utökad'!I52))</f>
        <v/>
      </c>
      <c r="I49" s="440" t="str">
        <f>IF('APH KIC KIA PC'!L52="Välj….","",'APH KIC KIA PC'!L52)</f>
        <v/>
      </c>
      <c r="J49" s="440" t="str">
        <f>IF(B49="","",_xlfn.XLOOKUP(I49,Artikelgrupper!A:A,Artikelgrupper!B:B))</f>
        <v/>
      </c>
      <c r="K49" s="440" t="str">
        <f>IF(B49="","",_xlfn.XLOOKUP(I49,Artikelgrupper!A:A,Artikelgrupper!C:C))</f>
        <v/>
      </c>
      <c r="L49" s="440" t="str">
        <f>IF(B49="","",_xlfn.XLOOKUP(I49,Artikelgrupper!A:A,Artikelgrupper!D:D))</f>
        <v/>
      </c>
      <c r="M49" s="443" t="str">
        <f>IF(B49="","",'APH KIC KIA PC'!Q52)</f>
        <v/>
      </c>
      <c r="N49" s="442" t="str">
        <f>IF('APH KIC KIA PC'!R52="","",'APH KIC KIA PC'!R52)</f>
        <v/>
      </c>
      <c r="O49" s="442" t="str">
        <f>IF('APH KIC KIA PC'!T52="","",'APH KIC KIA PC'!T52)</f>
        <v/>
      </c>
      <c r="P49" s="442" t="str">
        <f>IF('APH KIC KIA PC'!K52="","",'APH KIC KIA PC'!K52)</f>
        <v>Välj…</v>
      </c>
      <c r="Q49" s="440" t="str">
        <f>IF(B49="","",'2. Artikeldata Utökad'!E52)</f>
        <v/>
      </c>
      <c r="R49" s="440" t="str">
        <f>IF(B49="","",'2. Artikeldata Utökad'!F52)</f>
        <v/>
      </c>
      <c r="S49" s="440" t="str">
        <f>IF(B49="","",'3. Förpackningsdata'!G52/10)</f>
        <v/>
      </c>
      <c r="T49" s="440" t="str">
        <f>IF(B49="","",'3. Förpackningsdata'!H52/10)</f>
        <v/>
      </c>
      <c r="U49" s="440" t="str">
        <f>IF(B49="","",'3. Förpackningsdata'!I52/10)</f>
        <v/>
      </c>
      <c r="V49" s="469" t="str">
        <f>IF(B49="","",'APH KIC KIA PC'!Z52)</f>
        <v/>
      </c>
      <c r="W49" s="444" t="str">
        <f>IF(B49="","",'APH KIC KIA PC'!AA52)</f>
        <v/>
      </c>
      <c r="X49" s="445" t="str">
        <f>IF(B49="","",'APH KIC KIA PC'!AB52)</f>
        <v/>
      </c>
      <c r="Y49" s="446" t="str">
        <f>IF(B49="","",'APH KIC KIA PC'!AD52)</f>
        <v/>
      </c>
      <c r="Z49" s="445" t="str">
        <f>IF(B49="","",'APH KIC KIA PC'!AC52)</f>
        <v/>
      </c>
      <c r="AA49" s="446" t="str">
        <f>IF(B49="","",'APH KIC KIA PC'!AI52)</f>
        <v/>
      </c>
      <c r="AB49" s="447" t="str">
        <f>IF(B49="","",'APH KIC KIA PC'!AJ52)</f>
        <v/>
      </c>
      <c r="AC49" s="442" t="str">
        <f>IF(B49="","",'APH KIC KIA PC'!W52)</f>
        <v/>
      </c>
      <c r="AD49" s="443" t="str">
        <f>IF('3. Förpackningsdata'!M52="","",'3. Förpackningsdata'!M52)</f>
        <v/>
      </c>
      <c r="AE49" s="442" t="str">
        <f>IF('APH KIC KIA PC'!J52="","",'APH KIC KIA PC'!J52)</f>
        <v/>
      </c>
    </row>
    <row r="50" spans="1:31" s="326" customFormat="1" x14ac:dyDescent="0.25">
      <c r="A50" s="346">
        <v>49</v>
      </c>
      <c r="B50" s="438" t="str">
        <f>IF('1. Artikeldata Grund'!E53="","",'1. Artikeldata Grund'!E53)</f>
        <v/>
      </c>
      <c r="C50" s="439" t="str">
        <f>IF('1. Artikeldata Grund'!D53="","",'1. Artikeldata Grund'!D53)</f>
        <v/>
      </c>
      <c r="D50" s="440" t="str">
        <f>IF('APH KIC KIA PC'!D53="","",'APH KIC KIA PC'!D53)</f>
        <v/>
      </c>
      <c r="E50" s="439" t="str">
        <f>IF('APH KIC KIA PC'!F53="","",'APH KIC KIA PC'!F53)</f>
        <v/>
      </c>
      <c r="F50" s="442" t="str">
        <f>IF('APH KIC KIA PC'!S53="","",'APH KIC KIA PC'!S53)</f>
        <v xml:space="preserve">  Välj…</v>
      </c>
      <c r="G50" s="442">
        <f>IF('APH KIC KIA PC'!M53="","",'APH KIC KIA PC'!M53)</f>
        <v>910</v>
      </c>
      <c r="H50" s="441" t="str">
        <f>IF(G50&lt;&gt;200,"",IF('2. Artikeldata Utökad'!I53="","",'2. Artikeldata Utökad'!I53))</f>
        <v/>
      </c>
      <c r="I50" s="440" t="str">
        <f>IF('APH KIC KIA PC'!L53="Välj….","",'APH KIC KIA PC'!L53)</f>
        <v/>
      </c>
      <c r="J50" s="440" t="str">
        <f>IF(B50="","",_xlfn.XLOOKUP(I50,Artikelgrupper!A:A,Artikelgrupper!B:B))</f>
        <v/>
      </c>
      <c r="K50" s="440" t="str">
        <f>IF(B50="","",_xlfn.XLOOKUP(I50,Artikelgrupper!A:A,Artikelgrupper!C:C))</f>
        <v/>
      </c>
      <c r="L50" s="440" t="str">
        <f>IF(B50="","",_xlfn.XLOOKUP(I50,Artikelgrupper!A:A,Artikelgrupper!D:D))</f>
        <v/>
      </c>
      <c r="M50" s="443" t="str">
        <f>IF(B50="","",'APH KIC KIA PC'!Q53)</f>
        <v/>
      </c>
      <c r="N50" s="442" t="str">
        <f>IF('APH KIC KIA PC'!R53="","",'APH KIC KIA PC'!R53)</f>
        <v/>
      </c>
      <c r="O50" s="442" t="str">
        <f>IF('APH KIC KIA PC'!T53="","",'APH KIC KIA PC'!T53)</f>
        <v/>
      </c>
      <c r="P50" s="442" t="str">
        <f>IF('APH KIC KIA PC'!K53="","",'APH KIC KIA PC'!K53)</f>
        <v>Välj…</v>
      </c>
      <c r="Q50" s="440" t="str">
        <f>IF(B50="","",'2. Artikeldata Utökad'!E53)</f>
        <v/>
      </c>
      <c r="R50" s="440" t="str">
        <f>IF(B50="","",'2. Artikeldata Utökad'!F53)</f>
        <v/>
      </c>
      <c r="S50" s="440" t="str">
        <f>IF(B50="","",'3. Förpackningsdata'!G53/10)</f>
        <v/>
      </c>
      <c r="T50" s="440" t="str">
        <f>IF(B50="","",'3. Förpackningsdata'!H53/10)</f>
        <v/>
      </c>
      <c r="U50" s="440" t="str">
        <f>IF(B50="","",'3. Förpackningsdata'!I53/10)</f>
        <v/>
      </c>
      <c r="V50" s="469" t="str">
        <f>IF(B50="","",'APH KIC KIA PC'!Z53)</f>
        <v/>
      </c>
      <c r="W50" s="444" t="str">
        <f>IF(B50="","",'APH KIC KIA PC'!AA53)</f>
        <v/>
      </c>
      <c r="X50" s="445" t="str">
        <f>IF(B50="","",'APH KIC KIA PC'!AB53)</f>
        <v/>
      </c>
      <c r="Y50" s="446" t="str">
        <f>IF(B50="","",'APH KIC KIA PC'!AD53)</f>
        <v/>
      </c>
      <c r="Z50" s="445" t="str">
        <f>IF(B50="","",'APH KIC KIA PC'!AC53)</f>
        <v/>
      </c>
      <c r="AA50" s="446" t="str">
        <f>IF(B50="","",'APH KIC KIA PC'!AI53)</f>
        <v/>
      </c>
      <c r="AB50" s="447" t="str">
        <f>IF(B50="","",'APH KIC KIA PC'!AJ53)</f>
        <v/>
      </c>
      <c r="AC50" s="442" t="str">
        <f>IF(B50="","",'APH KIC KIA PC'!W53)</f>
        <v/>
      </c>
      <c r="AD50" s="443" t="str">
        <f>IF('3. Förpackningsdata'!M53="","",'3. Förpackningsdata'!M53)</f>
        <v/>
      </c>
      <c r="AE50" s="442" t="str">
        <f>IF('APH KIC KIA PC'!J53="","",'APH KIC KIA PC'!J53)</f>
        <v/>
      </c>
    </row>
    <row r="51" spans="1:31" s="326" customFormat="1" x14ac:dyDescent="0.25">
      <c r="A51" s="346">
        <v>50</v>
      </c>
      <c r="B51" s="438" t="str">
        <f>IF('1. Artikeldata Grund'!E54="","",'1. Artikeldata Grund'!E54)</f>
        <v/>
      </c>
      <c r="C51" s="439" t="str">
        <f>IF('1. Artikeldata Grund'!D54="","",'1. Artikeldata Grund'!D54)</f>
        <v/>
      </c>
      <c r="D51" s="440" t="str">
        <f>IF('APH KIC KIA PC'!D54="","",'APH KIC KIA PC'!D54)</f>
        <v/>
      </c>
      <c r="E51" s="439" t="str">
        <f>IF('APH KIC KIA PC'!F54="","",'APH KIC KIA PC'!F54)</f>
        <v/>
      </c>
      <c r="F51" s="442" t="str">
        <f>IF('APH KIC KIA PC'!S54="","",'APH KIC KIA PC'!S54)</f>
        <v xml:space="preserve">  Välj…</v>
      </c>
      <c r="G51" s="442">
        <f>IF('APH KIC KIA PC'!M54="","",'APH KIC KIA PC'!M54)</f>
        <v>910</v>
      </c>
      <c r="H51" s="441" t="str">
        <f>IF(G51&lt;&gt;200,"",IF('2. Artikeldata Utökad'!I54="","",'2. Artikeldata Utökad'!I54))</f>
        <v/>
      </c>
      <c r="I51" s="440" t="str">
        <f>IF('APH KIC KIA PC'!L54="Välj….","",'APH KIC KIA PC'!L54)</f>
        <v/>
      </c>
      <c r="J51" s="440" t="str">
        <f>IF(B51="","",_xlfn.XLOOKUP(I51,Artikelgrupper!A:A,Artikelgrupper!B:B))</f>
        <v/>
      </c>
      <c r="K51" s="440" t="str">
        <f>IF(B51="","",_xlfn.XLOOKUP(I51,Artikelgrupper!A:A,Artikelgrupper!C:C))</f>
        <v/>
      </c>
      <c r="L51" s="440" t="str">
        <f>IF(B51="","",_xlfn.XLOOKUP(I51,Artikelgrupper!A:A,Artikelgrupper!D:D))</f>
        <v/>
      </c>
      <c r="M51" s="443" t="str">
        <f>IF(B51="","",'APH KIC KIA PC'!Q54)</f>
        <v/>
      </c>
      <c r="N51" s="442" t="str">
        <f>IF('APH KIC KIA PC'!R54="","",'APH KIC KIA PC'!R54)</f>
        <v/>
      </c>
      <c r="O51" s="442" t="str">
        <f>IF('APH KIC KIA PC'!T54="","",'APH KIC KIA PC'!T54)</f>
        <v/>
      </c>
      <c r="P51" s="442" t="str">
        <f>IF('APH KIC KIA PC'!K54="","",'APH KIC KIA PC'!K54)</f>
        <v>Välj…</v>
      </c>
      <c r="Q51" s="440" t="str">
        <f>IF(B51="","",'2. Artikeldata Utökad'!E54)</f>
        <v/>
      </c>
      <c r="R51" s="440" t="str">
        <f>IF(B51="","",'2. Artikeldata Utökad'!F54)</f>
        <v/>
      </c>
      <c r="S51" s="440" t="str">
        <f>IF(B51="","",'3. Förpackningsdata'!G54/10)</f>
        <v/>
      </c>
      <c r="T51" s="440" t="str">
        <f>IF(B51="","",'3. Förpackningsdata'!H54/10)</f>
        <v/>
      </c>
      <c r="U51" s="440" t="str">
        <f>IF(B51="","",'3. Förpackningsdata'!I54/10)</f>
        <v/>
      </c>
      <c r="V51" s="469" t="str">
        <f>IF(B51="","",'APH KIC KIA PC'!Z54)</f>
        <v/>
      </c>
      <c r="W51" s="444" t="str">
        <f>IF(B51="","",'APH KIC KIA PC'!AA54)</f>
        <v/>
      </c>
      <c r="X51" s="445" t="str">
        <f>IF(B51="","",'APH KIC KIA PC'!AB54)</f>
        <v/>
      </c>
      <c r="Y51" s="446" t="str">
        <f>IF(B51="","",'APH KIC KIA PC'!AD54)</f>
        <v/>
      </c>
      <c r="Z51" s="445" t="str">
        <f>IF(B51="","",'APH KIC KIA PC'!AC54)</f>
        <v/>
      </c>
      <c r="AA51" s="446" t="str">
        <f>IF(B51="","",'APH KIC KIA PC'!AI54)</f>
        <v/>
      </c>
      <c r="AB51" s="447" t="str">
        <f>IF(B51="","",'APH KIC KIA PC'!AJ54)</f>
        <v/>
      </c>
      <c r="AC51" s="442" t="str">
        <f>IF(B51="","",'APH KIC KIA PC'!W54)</f>
        <v/>
      </c>
      <c r="AD51" s="443" t="str">
        <f>IF('3. Förpackningsdata'!M54="","",'3. Förpackningsdata'!M54)</f>
        <v/>
      </c>
      <c r="AE51" s="442" t="str">
        <f>IF('APH KIC KIA PC'!J54="","",'APH KIC KIA PC'!J54)</f>
        <v/>
      </c>
    </row>
    <row r="52" spans="1:31" s="326" customFormat="1" x14ac:dyDescent="0.25">
      <c r="A52" s="346">
        <v>51</v>
      </c>
      <c r="B52" s="438" t="str">
        <f>IF('1. Artikeldata Grund'!E55="","",'1. Artikeldata Grund'!E55)</f>
        <v/>
      </c>
      <c r="C52" s="439" t="str">
        <f>IF('1. Artikeldata Grund'!D55="","",'1. Artikeldata Grund'!D55)</f>
        <v/>
      </c>
      <c r="D52" s="440" t="str">
        <f>IF('APH KIC KIA PC'!D55="","",'APH KIC KIA PC'!D55)</f>
        <v/>
      </c>
      <c r="E52" s="439" t="str">
        <f>IF('APH KIC KIA PC'!F55="","",'APH KIC KIA PC'!F55)</f>
        <v/>
      </c>
      <c r="F52" s="442" t="str">
        <f>IF('APH KIC KIA PC'!S55="","",'APH KIC KIA PC'!S55)</f>
        <v xml:space="preserve">  Välj…</v>
      </c>
      <c r="G52" s="442">
        <f>IF('APH KIC KIA PC'!M55="","",'APH KIC KIA PC'!M55)</f>
        <v>910</v>
      </c>
      <c r="H52" s="441" t="str">
        <f>IF(G52&lt;&gt;200,"",IF('2. Artikeldata Utökad'!I55="","",'2. Artikeldata Utökad'!I55))</f>
        <v/>
      </c>
      <c r="I52" s="440" t="str">
        <f>IF('APH KIC KIA PC'!L55="Välj….","",'APH KIC KIA PC'!L55)</f>
        <v/>
      </c>
      <c r="J52" s="440" t="str">
        <f>IF(B52="","",_xlfn.XLOOKUP(I52,Artikelgrupper!A:A,Artikelgrupper!B:B))</f>
        <v/>
      </c>
      <c r="K52" s="440" t="str">
        <f>IF(B52="","",_xlfn.XLOOKUP(I52,Artikelgrupper!A:A,Artikelgrupper!C:C))</f>
        <v/>
      </c>
      <c r="L52" s="440" t="str">
        <f>IF(B52="","",_xlfn.XLOOKUP(I52,Artikelgrupper!A:A,Artikelgrupper!D:D))</f>
        <v/>
      </c>
      <c r="M52" s="443" t="str">
        <f>IF(B52="","",'APH KIC KIA PC'!Q55)</f>
        <v/>
      </c>
      <c r="N52" s="442" t="str">
        <f>IF('APH KIC KIA PC'!R55="","",'APH KIC KIA PC'!R55)</f>
        <v/>
      </c>
      <c r="O52" s="442" t="str">
        <f>IF('APH KIC KIA PC'!T55="","",'APH KIC KIA PC'!T55)</f>
        <v/>
      </c>
      <c r="P52" s="442" t="str">
        <f>IF('APH KIC KIA PC'!K55="","",'APH KIC KIA PC'!K55)</f>
        <v>Välj…</v>
      </c>
      <c r="Q52" s="440" t="str">
        <f>IF(B52="","",'2. Artikeldata Utökad'!E55)</f>
        <v/>
      </c>
      <c r="R52" s="440" t="str">
        <f>IF(B52="","",'2. Artikeldata Utökad'!F55)</f>
        <v/>
      </c>
      <c r="S52" s="440" t="str">
        <f>IF(B52="","",'3. Förpackningsdata'!G55/10)</f>
        <v/>
      </c>
      <c r="T52" s="440" t="str">
        <f>IF(B52="","",'3. Förpackningsdata'!H55/10)</f>
        <v/>
      </c>
      <c r="U52" s="440" t="str">
        <f>IF(B52="","",'3. Förpackningsdata'!I55/10)</f>
        <v/>
      </c>
      <c r="V52" s="469" t="str">
        <f>IF(B52="","",'APH KIC KIA PC'!Z55)</f>
        <v/>
      </c>
      <c r="W52" s="444" t="str">
        <f>IF(B52="","",'APH KIC KIA PC'!AA55)</f>
        <v/>
      </c>
      <c r="X52" s="445" t="str">
        <f>IF(B52="","",'APH KIC KIA PC'!AB55)</f>
        <v/>
      </c>
      <c r="Y52" s="446" t="str">
        <f>IF(B52="","",'APH KIC KIA PC'!AD55)</f>
        <v/>
      </c>
      <c r="Z52" s="445" t="str">
        <f>IF(B52="","",'APH KIC KIA PC'!AC55)</f>
        <v/>
      </c>
      <c r="AA52" s="446" t="str">
        <f>IF(B52="","",'APH KIC KIA PC'!AI55)</f>
        <v/>
      </c>
      <c r="AB52" s="447" t="str">
        <f>IF(B52="","",'APH KIC KIA PC'!AJ55)</f>
        <v/>
      </c>
      <c r="AC52" s="442" t="str">
        <f>IF(B52="","",'APH KIC KIA PC'!W55)</f>
        <v/>
      </c>
      <c r="AD52" s="443" t="str">
        <f>IF('3. Förpackningsdata'!M55="","",'3. Förpackningsdata'!M55)</f>
        <v/>
      </c>
      <c r="AE52" s="442" t="str">
        <f>IF('APH KIC KIA PC'!J55="","",'APH KIC KIA PC'!J55)</f>
        <v/>
      </c>
    </row>
    <row r="53" spans="1:31" s="326" customFormat="1" x14ac:dyDescent="0.25">
      <c r="A53" s="346">
        <v>52</v>
      </c>
      <c r="B53" s="438" t="str">
        <f>IF('1. Artikeldata Grund'!E56="","",'1. Artikeldata Grund'!E56)</f>
        <v/>
      </c>
      <c r="C53" s="439" t="str">
        <f>IF('1. Artikeldata Grund'!D56="","",'1. Artikeldata Grund'!D56)</f>
        <v/>
      </c>
      <c r="D53" s="440" t="str">
        <f>IF('APH KIC KIA PC'!D56="","",'APH KIC KIA PC'!D56)</f>
        <v/>
      </c>
      <c r="E53" s="439" t="str">
        <f>IF('APH KIC KIA PC'!F56="","",'APH KIC KIA PC'!F56)</f>
        <v/>
      </c>
      <c r="F53" s="442" t="str">
        <f>IF('APH KIC KIA PC'!S56="","",'APH KIC KIA PC'!S56)</f>
        <v xml:space="preserve">  Välj…</v>
      </c>
      <c r="G53" s="442">
        <f>IF('APH KIC KIA PC'!M56="","",'APH KIC KIA PC'!M56)</f>
        <v>910</v>
      </c>
      <c r="H53" s="441" t="str">
        <f>IF(G53&lt;&gt;200,"",IF('2. Artikeldata Utökad'!I56="","",'2. Artikeldata Utökad'!I56))</f>
        <v/>
      </c>
      <c r="I53" s="440" t="str">
        <f>IF('APH KIC KIA PC'!L56="Välj….","",'APH KIC KIA PC'!L56)</f>
        <v/>
      </c>
      <c r="J53" s="440" t="str">
        <f>IF(B53="","",_xlfn.XLOOKUP(I53,Artikelgrupper!A:A,Artikelgrupper!B:B))</f>
        <v/>
      </c>
      <c r="K53" s="440" t="str">
        <f>IF(B53="","",_xlfn.XLOOKUP(I53,Artikelgrupper!A:A,Artikelgrupper!C:C))</f>
        <v/>
      </c>
      <c r="L53" s="440" t="str">
        <f>IF(B53="","",_xlfn.XLOOKUP(I53,Artikelgrupper!A:A,Artikelgrupper!D:D))</f>
        <v/>
      </c>
      <c r="M53" s="443" t="str">
        <f>IF(B53="","",'APH KIC KIA PC'!Q56)</f>
        <v/>
      </c>
      <c r="N53" s="442" t="str">
        <f>IF('APH KIC KIA PC'!R56="","",'APH KIC KIA PC'!R56)</f>
        <v/>
      </c>
      <c r="O53" s="442" t="str">
        <f>IF('APH KIC KIA PC'!T56="","",'APH KIC KIA PC'!T56)</f>
        <v/>
      </c>
      <c r="P53" s="442" t="str">
        <f>IF('APH KIC KIA PC'!K56="","",'APH KIC KIA PC'!K56)</f>
        <v>Välj…</v>
      </c>
      <c r="Q53" s="440" t="str">
        <f>IF(B53="","",'2. Artikeldata Utökad'!E56)</f>
        <v/>
      </c>
      <c r="R53" s="440" t="str">
        <f>IF(B53="","",'2. Artikeldata Utökad'!F56)</f>
        <v/>
      </c>
      <c r="S53" s="440" t="str">
        <f>IF(B53="","",'3. Förpackningsdata'!G56/10)</f>
        <v/>
      </c>
      <c r="T53" s="440" t="str">
        <f>IF(B53="","",'3. Förpackningsdata'!H56/10)</f>
        <v/>
      </c>
      <c r="U53" s="440" t="str">
        <f>IF(B53="","",'3. Förpackningsdata'!I56/10)</f>
        <v/>
      </c>
      <c r="V53" s="469" t="str">
        <f>IF(B53="","",'APH KIC KIA PC'!Z56)</f>
        <v/>
      </c>
      <c r="W53" s="444" t="str">
        <f>IF(B53="","",'APH KIC KIA PC'!AA56)</f>
        <v/>
      </c>
      <c r="X53" s="445" t="str">
        <f>IF(B53="","",'APH KIC KIA PC'!AB56)</f>
        <v/>
      </c>
      <c r="Y53" s="446" t="str">
        <f>IF(B53="","",'APH KIC KIA PC'!AD56)</f>
        <v/>
      </c>
      <c r="Z53" s="445" t="str">
        <f>IF(B53="","",'APH KIC KIA PC'!AC56)</f>
        <v/>
      </c>
      <c r="AA53" s="446" t="str">
        <f>IF(B53="","",'APH KIC KIA PC'!AI56)</f>
        <v/>
      </c>
      <c r="AB53" s="447" t="str">
        <f>IF(B53="","",'APH KIC KIA PC'!AJ56)</f>
        <v/>
      </c>
      <c r="AC53" s="442" t="str">
        <f>IF(B53="","",'APH KIC KIA PC'!W56)</f>
        <v/>
      </c>
      <c r="AD53" s="443" t="str">
        <f>IF('3. Förpackningsdata'!M56="","",'3. Förpackningsdata'!M56)</f>
        <v/>
      </c>
      <c r="AE53" s="442" t="str">
        <f>IF('APH KIC KIA PC'!J56="","",'APH KIC KIA PC'!J56)</f>
        <v/>
      </c>
    </row>
    <row r="54" spans="1:31" s="326" customFormat="1" x14ac:dyDescent="0.25">
      <c r="A54" s="346">
        <v>53</v>
      </c>
      <c r="B54" s="438" t="str">
        <f>IF('1. Artikeldata Grund'!E57="","",'1. Artikeldata Grund'!E57)</f>
        <v/>
      </c>
      <c r="C54" s="439" t="str">
        <f>IF('1. Artikeldata Grund'!D57="","",'1. Artikeldata Grund'!D57)</f>
        <v/>
      </c>
      <c r="D54" s="440" t="str">
        <f>IF('APH KIC KIA PC'!D57="","",'APH KIC KIA PC'!D57)</f>
        <v/>
      </c>
      <c r="E54" s="439" t="str">
        <f>IF('APH KIC KIA PC'!F57="","",'APH KIC KIA PC'!F57)</f>
        <v/>
      </c>
      <c r="F54" s="442" t="str">
        <f>IF('APH KIC KIA PC'!S57="","",'APH KIC KIA PC'!S57)</f>
        <v xml:space="preserve">  Välj…</v>
      </c>
      <c r="G54" s="442">
        <f>IF('APH KIC KIA PC'!M57="","",'APH KIC KIA PC'!M57)</f>
        <v>910</v>
      </c>
      <c r="H54" s="441" t="str">
        <f>IF(G54&lt;&gt;200,"",IF('2. Artikeldata Utökad'!I57="","",'2. Artikeldata Utökad'!I57))</f>
        <v/>
      </c>
      <c r="I54" s="440" t="str">
        <f>IF('APH KIC KIA PC'!L57="Välj….","",'APH KIC KIA PC'!L57)</f>
        <v/>
      </c>
      <c r="J54" s="440" t="str">
        <f>IF(B54="","",_xlfn.XLOOKUP(I54,Artikelgrupper!A:A,Artikelgrupper!B:B))</f>
        <v/>
      </c>
      <c r="K54" s="440" t="str">
        <f>IF(B54="","",_xlfn.XLOOKUP(I54,Artikelgrupper!A:A,Artikelgrupper!C:C))</f>
        <v/>
      </c>
      <c r="L54" s="440" t="str">
        <f>IF(B54="","",_xlfn.XLOOKUP(I54,Artikelgrupper!A:A,Artikelgrupper!D:D))</f>
        <v/>
      </c>
      <c r="M54" s="443" t="str">
        <f>IF(B54="","",'APH KIC KIA PC'!Q57)</f>
        <v/>
      </c>
      <c r="N54" s="442" t="str">
        <f>IF('APH KIC KIA PC'!R57="","",'APH KIC KIA PC'!R57)</f>
        <v/>
      </c>
      <c r="O54" s="442" t="str">
        <f>IF('APH KIC KIA PC'!T57="","",'APH KIC KIA PC'!T57)</f>
        <v/>
      </c>
      <c r="P54" s="442" t="str">
        <f>IF('APH KIC KIA PC'!K57="","",'APH KIC KIA PC'!K57)</f>
        <v>Välj…</v>
      </c>
      <c r="Q54" s="440" t="str">
        <f>IF(B54="","",'2. Artikeldata Utökad'!E57)</f>
        <v/>
      </c>
      <c r="R54" s="440" t="str">
        <f>IF(B54="","",'2. Artikeldata Utökad'!F57)</f>
        <v/>
      </c>
      <c r="S54" s="440" t="str">
        <f>IF(B54="","",'3. Förpackningsdata'!G57/10)</f>
        <v/>
      </c>
      <c r="T54" s="440" t="str">
        <f>IF(B54="","",'3. Förpackningsdata'!H57/10)</f>
        <v/>
      </c>
      <c r="U54" s="440" t="str">
        <f>IF(B54="","",'3. Förpackningsdata'!I57/10)</f>
        <v/>
      </c>
      <c r="V54" s="469" t="str">
        <f>IF(B54="","",'APH KIC KIA PC'!Z57)</f>
        <v/>
      </c>
      <c r="W54" s="444" t="str">
        <f>IF(B54="","",'APH KIC KIA PC'!AA57)</f>
        <v/>
      </c>
      <c r="X54" s="445" t="str">
        <f>IF(B54="","",'APH KIC KIA PC'!AB57)</f>
        <v/>
      </c>
      <c r="Y54" s="446" t="str">
        <f>IF(B54="","",'APH KIC KIA PC'!AD57)</f>
        <v/>
      </c>
      <c r="Z54" s="445" t="str">
        <f>IF(B54="","",'APH KIC KIA PC'!AC57)</f>
        <v/>
      </c>
      <c r="AA54" s="446" t="str">
        <f>IF(B54="","",'APH KIC KIA PC'!AI57)</f>
        <v/>
      </c>
      <c r="AB54" s="447" t="str">
        <f>IF(B54="","",'APH KIC KIA PC'!AJ57)</f>
        <v/>
      </c>
      <c r="AC54" s="442" t="str">
        <f>IF(B54="","",'APH KIC KIA PC'!W57)</f>
        <v/>
      </c>
      <c r="AD54" s="443" t="str">
        <f>IF('3. Förpackningsdata'!M57="","",'3. Förpackningsdata'!M57)</f>
        <v/>
      </c>
      <c r="AE54" s="442" t="str">
        <f>IF('APH KIC KIA PC'!J57="","",'APH KIC KIA PC'!J57)</f>
        <v/>
      </c>
    </row>
    <row r="55" spans="1:31" s="326" customFormat="1" x14ac:dyDescent="0.25">
      <c r="A55" s="346">
        <v>54</v>
      </c>
      <c r="B55" s="438" t="str">
        <f>IF('1. Artikeldata Grund'!E58="","",'1. Artikeldata Grund'!E58)</f>
        <v/>
      </c>
      <c r="C55" s="439" t="str">
        <f>IF('1. Artikeldata Grund'!D58="","",'1. Artikeldata Grund'!D58)</f>
        <v/>
      </c>
      <c r="D55" s="440" t="str">
        <f>IF('APH KIC KIA PC'!D58="","",'APH KIC KIA PC'!D58)</f>
        <v/>
      </c>
      <c r="E55" s="439" t="str">
        <f>IF('APH KIC KIA PC'!F58="","",'APH KIC KIA PC'!F58)</f>
        <v/>
      </c>
      <c r="F55" s="442" t="str">
        <f>IF('APH KIC KIA PC'!S58="","",'APH KIC KIA PC'!S58)</f>
        <v xml:space="preserve">  Välj…</v>
      </c>
      <c r="G55" s="442">
        <f>IF('APH KIC KIA PC'!M58="","",'APH KIC KIA PC'!M58)</f>
        <v>910</v>
      </c>
      <c r="H55" s="441" t="str">
        <f>IF(G55&lt;&gt;200,"",IF('2. Artikeldata Utökad'!I58="","",'2. Artikeldata Utökad'!I58))</f>
        <v/>
      </c>
      <c r="I55" s="440" t="str">
        <f>IF('APH KIC KIA PC'!L58="Välj….","",'APH KIC KIA PC'!L58)</f>
        <v/>
      </c>
      <c r="J55" s="440" t="str">
        <f>IF(B55="","",_xlfn.XLOOKUP(I55,Artikelgrupper!A:A,Artikelgrupper!B:B))</f>
        <v/>
      </c>
      <c r="K55" s="440" t="str">
        <f>IF(B55="","",_xlfn.XLOOKUP(I55,Artikelgrupper!A:A,Artikelgrupper!C:C))</f>
        <v/>
      </c>
      <c r="L55" s="440" t="str">
        <f>IF(B55="","",_xlfn.XLOOKUP(I55,Artikelgrupper!A:A,Artikelgrupper!D:D))</f>
        <v/>
      </c>
      <c r="M55" s="443" t="str">
        <f>IF(B55="","",'APH KIC KIA PC'!Q58)</f>
        <v/>
      </c>
      <c r="N55" s="442" t="str">
        <f>IF('APH KIC KIA PC'!R58="","",'APH KIC KIA PC'!R58)</f>
        <v/>
      </c>
      <c r="O55" s="442" t="str">
        <f>IF('APH KIC KIA PC'!T58="","",'APH KIC KIA PC'!T58)</f>
        <v/>
      </c>
      <c r="P55" s="442" t="str">
        <f>IF('APH KIC KIA PC'!K58="","",'APH KIC KIA PC'!K58)</f>
        <v>Välj…</v>
      </c>
      <c r="Q55" s="440" t="str">
        <f>IF(B55="","",'2. Artikeldata Utökad'!E58)</f>
        <v/>
      </c>
      <c r="R55" s="440" t="str">
        <f>IF(B55="","",'2. Artikeldata Utökad'!F58)</f>
        <v/>
      </c>
      <c r="S55" s="440" t="str">
        <f>IF(B55="","",'3. Förpackningsdata'!G58/10)</f>
        <v/>
      </c>
      <c r="T55" s="440" t="str">
        <f>IF(B55="","",'3. Förpackningsdata'!H58/10)</f>
        <v/>
      </c>
      <c r="U55" s="440" t="str">
        <f>IF(B55="","",'3. Förpackningsdata'!I58/10)</f>
        <v/>
      </c>
      <c r="V55" s="469" t="str">
        <f>IF(B55="","",'APH KIC KIA PC'!Z58)</f>
        <v/>
      </c>
      <c r="W55" s="444" t="str">
        <f>IF(B55="","",'APH KIC KIA PC'!AA58)</f>
        <v/>
      </c>
      <c r="X55" s="445" t="str">
        <f>IF(B55="","",'APH KIC KIA PC'!AB58)</f>
        <v/>
      </c>
      <c r="Y55" s="446" t="str">
        <f>IF(B55="","",'APH KIC KIA PC'!AD58)</f>
        <v/>
      </c>
      <c r="Z55" s="445" t="str">
        <f>IF(B55="","",'APH KIC KIA PC'!AC58)</f>
        <v/>
      </c>
      <c r="AA55" s="446" t="str">
        <f>IF(B55="","",'APH KIC KIA PC'!AI58)</f>
        <v/>
      </c>
      <c r="AB55" s="447" t="str">
        <f>IF(B55="","",'APH KIC KIA PC'!AJ58)</f>
        <v/>
      </c>
      <c r="AC55" s="442" t="str">
        <f>IF(B55="","",'APH KIC KIA PC'!W58)</f>
        <v/>
      </c>
      <c r="AD55" s="443" t="str">
        <f>IF('3. Förpackningsdata'!M58="","",'3. Förpackningsdata'!M58)</f>
        <v/>
      </c>
      <c r="AE55" s="442" t="str">
        <f>IF('APH KIC KIA PC'!J58="","",'APH KIC KIA PC'!J58)</f>
        <v/>
      </c>
    </row>
    <row r="56" spans="1:31" s="326" customFormat="1" x14ac:dyDescent="0.25">
      <c r="A56" s="346">
        <v>55</v>
      </c>
      <c r="B56" s="438" t="str">
        <f>IF('1. Artikeldata Grund'!E59="","",'1. Artikeldata Grund'!E59)</f>
        <v/>
      </c>
      <c r="C56" s="439" t="str">
        <f>IF('1. Artikeldata Grund'!D59="","",'1. Artikeldata Grund'!D59)</f>
        <v/>
      </c>
      <c r="D56" s="440" t="str">
        <f>IF('APH KIC KIA PC'!D59="","",'APH KIC KIA PC'!D59)</f>
        <v/>
      </c>
      <c r="E56" s="439" t="str">
        <f>IF('APH KIC KIA PC'!F59="","",'APH KIC KIA PC'!F59)</f>
        <v/>
      </c>
      <c r="F56" s="442" t="str">
        <f>IF('APH KIC KIA PC'!S59="","",'APH KIC KIA PC'!S59)</f>
        <v xml:space="preserve">  Välj…</v>
      </c>
      <c r="G56" s="442">
        <f>IF('APH KIC KIA PC'!M59="","",'APH KIC KIA PC'!M59)</f>
        <v>910</v>
      </c>
      <c r="H56" s="441" t="str">
        <f>IF(G56&lt;&gt;200,"",IF('2. Artikeldata Utökad'!I59="","",'2. Artikeldata Utökad'!I59))</f>
        <v/>
      </c>
      <c r="I56" s="440" t="str">
        <f>IF('APH KIC KIA PC'!L59="Välj….","",'APH KIC KIA PC'!L59)</f>
        <v/>
      </c>
      <c r="J56" s="440" t="str">
        <f>IF(B56="","",_xlfn.XLOOKUP(I56,Artikelgrupper!A:A,Artikelgrupper!B:B))</f>
        <v/>
      </c>
      <c r="K56" s="440" t="str">
        <f>IF(B56="","",_xlfn.XLOOKUP(I56,Artikelgrupper!A:A,Artikelgrupper!C:C))</f>
        <v/>
      </c>
      <c r="L56" s="440" t="str">
        <f>IF(B56="","",_xlfn.XLOOKUP(I56,Artikelgrupper!A:A,Artikelgrupper!D:D))</f>
        <v/>
      </c>
      <c r="M56" s="443" t="str">
        <f>IF(B56="","",'APH KIC KIA PC'!Q59)</f>
        <v/>
      </c>
      <c r="N56" s="442" t="str">
        <f>IF('APH KIC KIA PC'!R59="","",'APH KIC KIA PC'!R59)</f>
        <v/>
      </c>
      <c r="O56" s="442" t="str">
        <f>IF('APH KIC KIA PC'!T59="","",'APH KIC KIA PC'!T59)</f>
        <v/>
      </c>
      <c r="P56" s="442" t="str">
        <f>IF('APH KIC KIA PC'!K59="","",'APH KIC KIA PC'!K59)</f>
        <v>Välj…</v>
      </c>
      <c r="Q56" s="440" t="str">
        <f>IF(B56="","",'2. Artikeldata Utökad'!E59)</f>
        <v/>
      </c>
      <c r="R56" s="440" t="str">
        <f>IF(B56="","",'2. Artikeldata Utökad'!F59)</f>
        <v/>
      </c>
      <c r="S56" s="440" t="str">
        <f>IF(B56="","",'3. Förpackningsdata'!G59/10)</f>
        <v/>
      </c>
      <c r="T56" s="440" t="str">
        <f>IF(B56="","",'3. Förpackningsdata'!H59/10)</f>
        <v/>
      </c>
      <c r="U56" s="440" t="str">
        <f>IF(B56="","",'3. Förpackningsdata'!I59/10)</f>
        <v/>
      </c>
      <c r="V56" s="469" t="str">
        <f>IF(B56="","",'APH KIC KIA PC'!Z59)</f>
        <v/>
      </c>
      <c r="W56" s="444" t="str">
        <f>IF(B56="","",'APH KIC KIA PC'!AA59)</f>
        <v/>
      </c>
      <c r="X56" s="445" t="str">
        <f>IF(B56="","",'APH KIC KIA PC'!AB59)</f>
        <v/>
      </c>
      <c r="Y56" s="446" t="str">
        <f>IF(B56="","",'APH KIC KIA PC'!AD59)</f>
        <v/>
      </c>
      <c r="Z56" s="445" t="str">
        <f>IF(B56="","",'APH KIC KIA PC'!AC59)</f>
        <v/>
      </c>
      <c r="AA56" s="446" t="str">
        <f>IF(B56="","",'APH KIC KIA PC'!AI59)</f>
        <v/>
      </c>
      <c r="AB56" s="447" t="str">
        <f>IF(B56="","",'APH KIC KIA PC'!AJ59)</f>
        <v/>
      </c>
      <c r="AC56" s="442" t="str">
        <f>IF(B56="","",'APH KIC KIA PC'!W59)</f>
        <v/>
      </c>
      <c r="AD56" s="443" t="str">
        <f>IF('3. Förpackningsdata'!M59="","",'3. Förpackningsdata'!M59)</f>
        <v/>
      </c>
      <c r="AE56" s="442" t="str">
        <f>IF('APH KIC KIA PC'!J59="","",'APH KIC KIA PC'!J59)</f>
        <v/>
      </c>
    </row>
    <row r="57" spans="1:31" s="327" customFormat="1" x14ac:dyDescent="0.25">
      <c r="A57" s="346">
        <v>56</v>
      </c>
      <c r="B57" s="438" t="str">
        <f>IF('1. Artikeldata Grund'!E60="","",'1. Artikeldata Grund'!E60)</f>
        <v/>
      </c>
      <c r="C57" s="439" t="str">
        <f>IF('1. Artikeldata Grund'!D60="","",'1. Artikeldata Grund'!D60)</f>
        <v/>
      </c>
      <c r="D57" s="440" t="str">
        <f>IF('APH KIC KIA PC'!D60="","",'APH KIC KIA PC'!D60)</f>
        <v/>
      </c>
      <c r="E57" s="439" t="str">
        <f>IF('APH KIC KIA PC'!F60="","",'APH KIC KIA PC'!F60)</f>
        <v/>
      </c>
      <c r="F57" s="442" t="str">
        <f>IF('APH KIC KIA PC'!S60="","",'APH KIC KIA PC'!S60)</f>
        <v xml:space="preserve">  Välj…</v>
      </c>
      <c r="G57" s="442">
        <f>IF('APH KIC KIA PC'!M60="","",'APH KIC KIA PC'!M60)</f>
        <v>910</v>
      </c>
      <c r="H57" s="441" t="str">
        <f>IF(G57&lt;&gt;200,"",IF('2. Artikeldata Utökad'!I60="","",'2. Artikeldata Utökad'!I60))</f>
        <v/>
      </c>
      <c r="I57" s="440" t="str">
        <f>IF('APH KIC KIA PC'!L60="Välj….","",'APH KIC KIA PC'!L60)</f>
        <v/>
      </c>
      <c r="J57" s="440" t="str">
        <f>IF(B57="","",_xlfn.XLOOKUP(I57,Artikelgrupper!A:A,Artikelgrupper!B:B))</f>
        <v/>
      </c>
      <c r="K57" s="440" t="str">
        <f>IF(B57="","",_xlfn.XLOOKUP(I57,Artikelgrupper!A:A,Artikelgrupper!C:C))</f>
        <v/>
      </c>
      <c r="L57" s="440" t="str">
        <f>IF(B57="","",_xlfn.XLOOKUP(I57,Artikelgrupper!A:A,Artikelgrupper!D:D))</f>
        <v/>
      </c>
      <c r="M57" s="443" t="str">
        <f>IF(B57="","",'APH KIC KIA PC'!Q60)</f>
        <v/>
      </c>
      <c r="N57" s="442" t="str">
        <f>IF('APH KIC KIA PC'!R60="","",'APH KIC KIA PC'!R60)</f>
        <v/>
      </c>
      <c r="O57" s="442" t="str">
        <f>IF('APH KIC KIA PC'!T60="","",'APH KIC KIA PC'!T60)</f>
        <v/>
      </c>
      <c r="P57" s="442" t="str">
        <f>IF('APH KIC KIA PC'!K60="","",'APH KIC KIA PC'!K60)</f>
        <v>Välj…</v>
      </c>
      <c r="Q57" s="440" t="str">
        <f>IF(B57="","",'2. Artikeldata Utökad'!E60)</f>
        <v/>
      </c>
      <c r="R57" s="440" t="str">
        <f>IF(B57="","",'2. Artikeldata Utökad'!F60)</f>
        <v/>
      </c>
      <c r="S57" s="440" t="str">
        <f>IF(B57="","",'3. Förpackningsdata'!G60/10)</f>
        <v/>
      </c>
      <c r="T57" s="440" t="str">
        <f>IF(B57="","",'3. Förpackningsdata'!H60/10)</f>
        <v/>
      </c>
      <c r="U57" s="440" t="str">
        <f>IF(B57="","",'3. Förpackningsdata'!I60/10)</f>
        <v/>
      </c>
      <c r="V57" s="469" t="str">
        <f>IF(B57="","",'APH KIC KIA PC'!Z60)</f>
        <v/>
      </c>
      <c r="W57" s="444" t="str">
        <f>IF(B57="","",'APH KIC KIA PC'!AA60)</f>
        <v/>
      </c>
      <c r="X57" s="445" t="str">
        <f>IF(B57="","",'APH KIC KIA PC'!AB60)</f>
        <v/>
      </c>
      <c r="Y57" s="446" t="str">
        <f>IF(B57="","",'APH KIC KIA PC'!AD60)</f>
        <v/>
      </c>
      <c r="Z57" s="445" t="str">
        <f>IF(B57="","",'APH KIC KIA PC'!AC60)</f>
        <v/>
      </c>
      <c r="AA57" s="446" t="str">
        <f>IF(B57="","",'APH KIC KIA PC'!AI60)</f>
        <v/>
      </c>
      <c r="AB57" s="447" t="str">
        <f>IF(B57="","",'APH KIC KIA PC'!AJ60)</f>
        <v/>
      </c>
      <c r="AC57" s="442" t="str">
        <f>IF(B57="","",'APH KIC KIA PC'!W60)</f>
        <v/>
      </c>
      <c r="AD57" s="443" t="str">
        <f>IF('3. Förpackningsdata'!M60="","",'3. Förpackningsdata'!M60)</f>
        <v/>
      </c>
      <c r="AE57" s="442" t="str">
        <f>IF('APH KIC KIA PC'!J60="","",'APH KIC KIA PC'!J60)</f>
        <v/>
      </c>
    </row>
    <row r="58" spans="1:31" s="327" customFormat="1" x14ac:dyDescent="0.25">
      <c r="A58" s="346">
        <v>57</v>
      </c>
      <c r="B58" s="438" t="str">
        <f>IF('1. Artikeldata Grund'!E61="","",'1. Artikeldata Grund'!E61)</f>
        <v/>
      </c>
      <c r="C58" s="439" t="str">
        <f>IF('1. Artikeldata Grund'!D61="","",'1. Artikeldata Grund'!D61)</f>
        <v/>
      </c>
      <c r="D58" s="440" t="str">
        <f>IF('APH KIC KIA PC'!D61="","",'APH KIC KIA PC'!D61)</f>
        <v/>
      </c>
      <c r="E58" s="439" t="str">
        <f>IF('APH KIC KIA PC'!F61="","",'APH KIC KIA PC'!F61)</f>
        <v/>
      </c>
      <c r="F58" s="442" t="str">
        <f>IF('APH KIC KIA PC'!S61="","",'APH KIC KIA PC'!S61)</f>
        <v xml:space="preserve">  Välj…</v>
      </c>
      <c r="G58" s="442">
        <f>IF('APH KIC KIA PC'!M61="","",'APH KIC KIA PC'!M61)</f>
        <v>910</v>
      </c>
      <c r="H58" s="441" t="str">
        <f>IF(G58&lt;&gt;200,"",IF('2. Artikeldata Utökad'!I61="","",'2. Artikeldata Utökad'!I61))</f>
        <v/>
      </c>
      <c r="I58" s="440" t="str">
        <f>IF('APH KIC KIA PC'!L61="Välj….","",'APH KIC KIA PC'!L61)</f>
        <v/>
      </c>
      <c r="J58" s="440" t="str">
        <f>IF(B58="","",_xlfn.XLOOKUP(I58,Artikelgrupper!A:A,Artikelgrupper!B:B))</f>
        <v/>
      </c>
      <c r="K58" s="440" t="str">
        <f>IF(B58="","",_xlfn.XLOOKUP(I58,Artikelgrupper!A:A,Artikelgrupper!C:C))</f>
        <v/>
      </c>
      <c r="L58" s="440" t="str">
        <f>IF(B58="","",_xlfn.XLOOKUP(I58,Artikelgrupper!A:A,Artikelgrupper!D:D))</f>
        <v/>
      </c>
      <c r="M58" s="443" t="str">
        <f>IF(B58="","",'APH KIC KIA PC'!Q61)</f>
        <v/>
      </c>
      <c r="N58" s="442" t="str">
        <f>IF('APH KIC KIA PC'!R61="","",'APH KIC KIA PC'!R61)</f>
        <v/>
      </c>
      <c r="O58" s="442" t="str">
        <f>IF('APH KIC KIA PC'!T61="","",'APH KIC KIA PC'!T61)</f>
        <v/>
      </c>
      <c r="P58" s="442" t="str">
        <f>IF('APH KIC KIA PC'!K61="","",'APH KIC KIA PC'!K61)</f>
        <v>Välj…</v>
      </c>
      <c r="Q58" s="440" t="str">
        <f>IF(B58="","",'2. Artikeldata Utökad'!E61)</f>
        <v/>
      </c>
      <c r="R58" s="440" t="str">
        <f>IF(B58="","",'2. Artikeldata Utökad'!F61)</f>
        <v/>
      </c>
      <c r="S58" s="440" t="str">
        <f>IF(B58="","",'3. Förpackningsdata'!G61/10)</f>
        <v/>
      </c>
      <c r="T58" s="440" t="str">
        <f>IF(B58="","",'3. Förpackningsdata'!H61/10)</f>
        <v/>
      </c>
      <c r="U58" s="440" t="str">
        <f>IF(B58="","",'3. Förpackningsdata'!I61/10)</f>
        <v/>
      </c>
      <c r="V58" s="469" t="str">
        <f>IF(B58="","",'APH KIC KIA PC'!Z61)</f>
        <v/>
      </c>
      <c r="W58" s="444" t="str">
        <f>IF(B58="","",'APH KIC KIA PC'!AA61)</f>
        <v/>
      </c>
      <c r="X58" s="445" t="str">
        <f>IF(B58="","",'APH KIC KIA PC'!AB61)</f>
        <v/>
      </c>
      <c r="Y58" s="446" t="str">
        <f>IF(B58="","",'APH KIC KIA PC'!AD61)</f>
        <v/>
      </c>
      <c r="Z58" s="445" t="str">
        <f>IF(B58="","",'APH KIC KIA PC'!AC61)</f>
        <v/>
      </c>
      <c r="AA58" s="446" t="str">
        <f>IF(B58="","",'APH KIC KIA PC'!AI61)</f>
        <v/>
      </c>
      <c r="AB58" s="447" t="str">
        <f>IF(B58="","",'APH KIC KIA PC'!AJ61)</f>
        <v/>
      </c>
      <c r="AC58" s="442" t="str">
        <f>IF(B58="","",'APH KIC KIA PC'!W61)</f>
        <v/>
      </c>
      <c r="AD58" s="443" t="str">
        <f>IF('3. Förpackningsdata'!M61="","",'3. Förpackningsdata'!M61)</f>
        <v/>
      </c>
      <c r="AE58" s="442" t="str">
        <f>IF('APH KIC KIA PC'!J61="","",'APH KIC KIA PC'!J61)</f>
        <v/>
      </c>
    </row>
    <row r="59" spans="1:31" s="327" customFormat="1" x14ac:dyDescent="0.25">
      <c r="A59" s="346">
        <v>58</v>
      </c>
      <c r="B59" s="438" t="str">
        <f>IF('1. Artikeldata Grund'!E62="","",'1. Artikeldata Grund'!E62)</f>
        <v/>
      </c>
      <c r="C59" s="439" t="str">
        <f>IF('1. Artikeldata Grund'!D62="","",'1. Artikeldata Grund'!D62)</f>
        <v/>
      </c>
      <c r="D59" s="440" t="str">
        <f>IF('APH KIC KIA PC'!D62="","",'APH KIC KIA PC'!D62)</f>
        <v/>
      </c>
      <c r="E59" s="439" t="str">
        <f>IF('APH KIC KIA PC'!F62="","",'APH KIC KIA PC'!F62)</f>
        <v/>
      </c>
      <c r="F59" s="442" t="str">
        <f>IF('APH KIC KIA PC'!S62="","",'APH KIC KIA PC'!S62)</f>
        <v xml:space="preserve">  Välj…</v>
      </c>
      <c r="G59" s="442">
        <f>IF('APH KIC KIA PC'!M62="","",'APH KIC KIA PC'!M62)</f>
        <v>910</v>
      </c>
      <c r="H59" s="441" t="str">
        <f>IF(G59&lt;&gt;200,"",IF('2. Artikeldata Utökad'!I62="","",'2. Artikeldata Utökad'!I62))</f>
        <v/>
      </c>
      <c r="I59" s="440" t="str">
        <f>IF('APH KIC KIA PC'!L62="Välj….","",'APH KIC KIA PC'!L62)</f>
        <v/>
      </c>
      <c r="J59" s="440" t="str">
        <f>IF(B59="","",_xlfn.XLOOKUP(I59,Artikelgrupper!A:A,Artikelgrupper!B:B))</f>
        <v/>
      </c>
      <c r="K59" s="440" t="str">
        <f>IF(B59="","",_xlfn.XLOOKUP(I59,Artikelgrupper!A:A,Artikelgrupper!C:C))</f>
        <v/>
      </c>
      <c r="L59" s="440" t="str">
        <f>IF(B59="","",_xlfn.XLOOKUP(I59,Artikelgrupper!A:A,Artikelgrupper!D:D))</f>
        <v/>
      </c>
      <c r="M59" s="443" t="str">
        <f>IF(B59="","",'APH KIC KIA PC'!Q62)</f>
        <v/>
      </c>
      <c r="N59" s="442" t="str">
        <f>IF('APH KIC KIA PC'!R62="","",'APH KIC KIA PC'!R62)</f>
        <v/>
      </c>
      <c r="O59" s="442" t="str">
        <f>IF('APH KIC KIA PC'!T62="","",'APH KIC KIA PC'!T62)</f>
        <v/>
      </c>
      <c r="P59" s="442" t="str">
        <f>IF('APH KIC KIA PC'!K62="","",'APH KIC KIA PC'!K62)</f>
        <v>Välj…</v>
      </c>
      <c r="Q59" s="440" t="str">
        <f>IF(B59="","",'2. Artikeldata Utökad'!E62)</f>
        <v/>
      </c>
      <c r="R59" s="440" t="str">
        <f>IF(B59="","",'2. Artikeldata Utökad'!F62)</f>
        <v/>
      </c>
      <c r="S59" s="440" t="str">
        <f>IF(B59="","",'3. Förpackningsdata'!G62/10)</f>
        <v/>
      </c>
      <c r="T59" s="440" t="str">
        <f>IF(B59="","",'3. Förpackningsdata'!H62/10)</f>
        <v/>
      </c>
      <c r="U59" s="440" t="str">
        <f>IF(B59="","",'3. Förpackningsdata'!I62/10)</f>
        <v/>
      </c>
      <c r="V59" s="469" t="str">
        <f>IF(B59="","",'APH KIC KIA PC'!Z62)</f>
        <v/>
      </c>
      <c r="W59" s="444" t="str">
        <f>IF(B59="","",'APH KIC KIA PC'!AA62)</f>
        <v/>
      </c>
      <c r="X59" s="445" t="str">
        <f>IF(B59="","",'APH KIC KIA PC'!AB62)</f>
        <v/>
      </c>
      <c r="Y59" s="446" t="str">
        <f>IF(B59="","",'APH KIC KIA PC'!AD62)</f>
        <v/>
      </c>
      <c r="Z59" s="445" t="str">
        <f>IF(B59="","",'APH KIC KIA PC'!AC62)</f>
        <v/>
      </c>
      <c r="AA59" s="446" t="str">
        <f>IF(B59="","",'APH KIC KIA PC'!AI62)</f>
        <v/>
      </c>
      <c r="AB59" s="447" t="str">
        <f>IF(B59="","",'APH KIC KIA PC'!AJ62)</f>
        <v/>
      </c>
      <c r="AC59" s="442" t="str">
        <f>IF(B59="","",'APH KIC KIA PC'!W62)</f>
        <v/>
      </c>
      <c r="AD59" s="443" t="str">
        <f>IF('3. Förpackningsdata'!M62="","",'3. Förpackningsdata'!M62)</f>
        <v/>
      </c>
      <c r="AE59" s="442" t="str">
        <f>IF('APH KIC KIA PC'!J62="","",'APH KIC KIA PC'!J62)</f>
        <v/>
      </c>
    </row>
    <row r="60" spans="1:31" s="327" customFormat="1" x14ac:dyDescent="0.25">
      <c r="A60" s="346">
        <v>59</v>
      </c>
      <c r="B60" s="438" t="str">
        <f>IF('1. Artikeldata Grund'!E63="","",'1. Artikeldata Grund'!E63)</f>
        <v/>
      </c>
      <c r="C60" s="439" t="str">
        <f>IF('1. Artikeldata Grund'!D63="","",'1. Artikeldata Grund'!D63)</f>
        <v/>
      </c>
      <c r="D60" s="440" t="str">
        <f>IF('APH KIC KIA PC'!D63="","",'APH KIC KIA PC'!D63)</f>
        <v/>
      </c>
      <c r="E60" s="439" t="str">
        <f>IF('APH KIC KIA PC'!F63="","",'APH KIC KIA PC'!F63)</f>
        <v/>
      </c>
      <c r="F60" s="442" t="str">
        <f>IF('APH KIC KIA PC'!S63="","",'APH KIC KIA PC'!S63)</f>
        <v xml:space="preserve">  Välj…</v>
      </c>
      <c r="G60" s="442">
        <f>IF('APH KIC KIA PC'!M63="","",'APH KIC KIA PC'!M63)</f>
        <v>910</v>
      </c>
      <c r="H60" s="441" t="str">
        <f>IF(G60&lt;&gt;200,"",IF('2. Artikeldata Utökad'!I63="","",'2. Artikeldata Utökad'!I63))</f>
        <v/>
      </c>
      <c r="I60" s="440" t="str">
        <f>IF('APH KIC KIA PC'!L63="Välj….","",'APH KIC KIA PC'!L63)</f>
        <v/>
      </c>
      <c r="J60" s="440" t="str">
        <f>IF(B60="","",_xlfn.XLOOKUP(I60,Artikelgrupper!A:A,Artikelgrupper!B:B))</f>
        <v/>
      </c>
      <c r="K60" s="440" t="str">
        <f>IF(B60="","",_xlfn.XLOOKUP(I60,Artikelgrupper!A:A,Artikelgrupper!C:C))</f>
        <v/>
      </c>
      <c r="L60" s="440" t="str">
        <f>IF(B60="","",_xlfn.XLOOKUP(I60,Artikelgrupper!A:A,Artikelgrupper!D:D))</f>
        <v/>
      </c>
      <c r="M60" s="443" t="str">
        <f>IF(B60="","",'APH KIC KIA PC'!Q63)</f>
        <v/>
      </c>
      <c r="N60" s="442" t="str">
        <f>IF('APH KIC KIA PC'!R63="","",'APH KIC KIA PC'!R63)</f>
        <v/>
      </c>
      <c r="O60" s="442" t="str">
        <f>IF('APH KIC KIA PC'!T63="","",'APH KIC KIA PC'!T63)</f>
        <v/>
      </c>
      <c r="P60" s="442" t="str">
        <f>IF('APH KIC KIA PC'!K63="","",'APH KIC KIA PC'!K63)</f>
        <v>Välj…</v>
      </c>
      <c r="Q60" s="440" t="str">
        <f>IF(B60="","",'2. Artikeldata Utökad'!E63)</f>
        <v/>
      </c>
      <c r="R60" s="440" t="str">
        <f>IF(B60="","",'2. Artikeldata Utökad'!F63)</f>
        <v/>
      </c>
      <c r="S60" s="440" t="str">
        <f>IF(B60="","",'3. Förpackningsdata'!G63/10)</f>
        <v/>
      </c>
      <c r="T60" s="440" t="str">
        <f>IF(B60="","",'3. Förpackningsdata'!H63/10)</f>
        <v/>
      </c>
      <c r="U60" s="440" t="str">
        <f>IF(B60="","",'3. Förpackningsdata'!I63/10)</f>
        <v/>
      </c>
      <c r="V60" s="469" t="str">
        <f>IF(B60="","",'APH KIC KIA PC'!Z63)</f>
        <v/>
      </c>
      <c r="W60" s="444" t="str">
        <f>IF(B60="","",'APH KIC KIA PC'!AA63)</f>
        <v/>
      </c>
      <c r="X60" s="445" t="str">
        <f>IF(B60="","",'APH KIC KIA PC'!AB63)</f>
        <v/>
      </c>
      <c r="Y60" s="446" t="str">
        <f>IF(B60="","",'APH KIC KIA PC'!AD63)</f>
        <v/>
      </c>
      <c r="Z60" s="445" t="str">
        <f>IF(B60="","",'APH KIC KIA PC'!AC63)</f>
        <v/>
      </c>
      <c r="AA60" s="446" t="str">
        <f>IF(B60="","",'APH KIC KIA PC'!AI63)</f>
        <v/>
      </c>
      <c r="AB60" s="447" t="str">
        <f>IF(B60="","",'APH KIC KIA PC'!AJ63)</f>
        <v/>
      </c>
      <c r="AC60" s="442" t="str">
        <f>IF(B60="","",'APH KIC KIA PC'!W63)</f>
        <v/>
      </c>
      <c r="AD60" s="443" t="str">
        <f>IF('3. Förpackningsdata'!M63="","",'3. Förpackningsdata'!M63)</f>
        <v/>
      </c>
      <c r="AE60" s="442" t="str">
        <f>IF('APH KIC KIA PC'!J63="","",'APH KIC KIA PC'!J63)</f>
        <v/>
      </c>
    </row>
    <row r="61" spans="1:31" s="327" customFormat="1" x14ac:dyDescent="0.25">
      <c r="A61" s="346">
        <v>60</v>
      </c>
      <c r="B61" s="438" t="str">
        <f>IF('1. Artikeldata Grund'!E64="","",'1. Artikeldata Grund'!E64)</f>
        <v/>
      </c>
      <c r="C61" s="439" t="str">
        <f>IF('1. Artikeldata Grund'!D64="","",'1. Artikeldata Grund'!D64)</f>
        <v/>
      </c>
      <c r="D61" s="440" t="str">
        <f>IF('APH KIC KIA PC'!D64="","",'APH KIC KIA PC'!D64)</f>
        <v/>
      </c>
      <c r="E61" s="439" t="str">
        <f>IF('APH KIC KIA PC'!F64="","",'APH KIC KIA PC'!F64)</f>
        <v/>
      </c>
      <c r="F61" s="442" t="str">
        <f>IF('APH KIC KIA PC'!S64="","",'APH KIC KIA PC'!S64)</f>
        <v xml:space="preserve">  Välj…</v>
      </c>
      <c r="G61" s="442">
        <f>IF('APH KIC KIA PC'!M64="","",'APH KIC KIA PC'!M64)</f>
        <v>910</v>
      </c>
      <c r="H61" s="441" t="str">
        <f>IF(G61&lt;&gt;200,"",IF('2. Artikeldata Utökad'!I64="","",'2. Artikeldata Utökad'!I64))</f>
        <v/>
      </c>
      <c r="I61" s="440" t="str">
        <f>IF('APH KIC KIA PC'!L64="Välj….","",'APH KIC KIA PC'!L64)</f>
        <v/>
      </c>
      <c r="J61" s="440" t="str">
        <f>IF(B61="","",_xlfn.XLOOKUP(I61,Artikelgrupper!A:A,Artikelgrupper!B:B))</f>
        <v/>
      </c>
      <c r="K61" s="440" t="str">
        <f>IF(B61="","",_xlfn.XLOOKUP(I61,Artikelgrupper!A:A,Artikelgrupper!C:C))</f>
        <v/>
      </c>
      <c r="L61" s="440" t="str">
        <f>IF(B61="","",_xlfn.XLOOKUP(I61,Artikelgrupper!A:A,Artikelgrupper!D:D))</f>
        <v/>
      </c>
      <c r="M61" s="443" t="str">
        <f>IF(B61="","",'APH KIC KIA PC'!Q64)</f>
        <v/>
      </c>
      <c r="N61" s="442" t="str">
        <f>IF('APH KIC KIA PC'!R64="","",'APH KIC KIA PC'!R64)</f>
        <v/>
      </c>
      <c r="O61" s="442" t="str">
        <f>IF('APH KIC KIA PC'!T64="","",'APH KIC KIA PC'!T64)</f>
        <v/>
      </c>
      <c r="P61" s="442" t="str">
        <f>IF('APH KIC KIA PC'!K64="","",'APH KIC KIA PC'!K64)</f>
        <v>Välj…</v>
      </c>
      <c r="Q61" s="440" t="str">
        <f>IF(B61="","",'2. Artikeldata Utökad'!E64)</f>
        <v/>
      </c>
      <c r="R61" s="440" t="str">
        <f>IF(B61="","",'2. Artikeldata Utökad'!F64)</f>
        <v/>
      </c>
      <c r="S61" s="440" t="str">
        <f>IF(B61="","",'3. Förpackningsdata'!G64/10)</f>
        <v/>
      </c>
      <c r="T61" s="440" t="str">
        <f>IF(B61="","",'3. Förpackningsdata'!H64/10)</f>
        <v/>
      </c>
      <c r="U61" s="440" t="str">
        <f>IF(B61="","",'3. Förpackningsdata'!I64/10)</f>
        <v/>
      </c>
      <c r="V61" s="469" t="str">
        <f>IF(B61="","",'APH KIC KIA PC'!Z64)</f>
        <v/>
      </c>
      <c r="W61" s="444" t="str">
        <f>IF(B61="","",'APH KIC KIA PC'!AA64)</f>
        <v/>
      </c>
      <c r="X61" s="445" t="str">
        <f>IF(B61="","",'APH KIC KIA PC'!AB64)</f>
        <v/>
      </c>
      <c r="Y61" s="446" t="str">
        <f>IF(B61="","",'APH KIC KIA PC'!AD64)</f>
        <v/>
      </c>
      <c r="Z61" s="445" t="str">
        <f>IF(B61="","",'APH KIC KIA PC'!AC64)</f>
        <v/>
      </c>
      <c r="AA61" s="446" t="str">
        <f>IF(B61="","",'APH KIC KIA PC'!AI64)</f>
        <v/>
      </c>
      <c r="AB61" s="447" t="str">
        <f>IF(B61="","",'APH KIC KIA PC'!AJ64)</f>
        <v/>
      </c>
      <c r="AC61" s="442" t="str">
        <f>IF(B61="","",'APH KIC KIA PC'!W64)</f>
        <v/>
      </c>
      <c r="AD61" s="443" t="str">
        <f>IF('3. Förpackningsdata'!M64="","",'3. Förpackningsdata'!M64)</f>
        <v/>
      </c>
      <c r="AE61" s="442" t="str">
        <f>IF('APH KIC KIA PC'!J64="","",'APH KIC KIA PC'!J64)</f>
        <v/>
      </c>
    </row>
    <row r="62" spans="1:31" s="327" customFormat="1" x14ac:dyDescent="0.25">
      <c r="A62" s="346">
        <v>61</v>
      </c>
      <c r="B62" s="438" t="str">
        <f>IF('1. Artikeldata Grund'!E65="","",'1. Artikeldata Grund'!E65)</f>
        <v/>
      </c>
      <c r="C62" s="439" t="str">
        <f>IF('1. Artikeldata Grund'!D65="","",'1. Artikeldata Grund'!D65)</f>
        <v/>
      </c>
      <c r="D62" s="440" t="str">
        <f>IF('APH KIC KIA PC'!D65="","",'APH KIC KIA PC'!D65)</f>
        <v/>
      </c>
      <c r="E62" s="439" t="str">
        <f>IF('APH KIC KIA PC'!F65="","",'APH KIC KIA PC'!F65)</f>
        <v/>
      </c>
      <c r="F62" s="442" t="str">
        <f>IF('APH KIC KIA PC'!S65="","",'APH KIC KIA PC'!S65)</f>
        <v xml:space="preserve">  Välj…</v>
      </c>
      <c r="G62" s="442">
        <f>IF('APH KIC KIA PC'!M65="","",'APH KIC KIA PC'!M65)</f>
        <v>910</v>
      </c>
      <c r="H62" s="441" t="str">
        <f>IF(G62&lt;&gt;200,"",IF('2. Artikeldata Utökad'!I65="","",'2. Artikeldata Utökad'!I65))</f>
        <v/>
      </c>
      <c r="I62" s="440" t="str">
        <f>IF('APH KIC KIA PC'!L65="Välj….","",'APH KIC KIA PC'!L65)</f>
        <v/>
      </c>
      <c r="J62" s="440" t="str">
        <f>IF(B62="","",_xlfn.XLOOKUP(I62,Artikelgrupper!A:A,Artikelgrupper!B:B))</f>
        <v/>
      </c>
      <c r="K62" s="440" t="str">
        <f>IF(B62="","",_xlfn.XLOOKUP(I62,Artikelgrupper!A:A,Artikelgrupper!C:C))</f>
        <v/>
      </c>
      <c r="L62" s="440" t="str">
        <f>IF(B62="","",_xlfn.XLOOKUP(I62,Artikelgrupper!A:A,Artikelgrupper!D:D))</f>
        <v/>
      </c>
      <c r="M62" s="443" t="str">
        <f>IF(B62="","",'APH KIC KIA PC'!Q65)</f>
        <v/>
      </c>
      <c r="N62" s="442" t="str">
        <f>IF('APH KIC KIA PC'!R65="","",'APH KIC KIA PC'!R65)</f>
        <v/>
      </c>
      <c r="O62" s="442" t="str">
        <f>IF('APH KIC KIA PC'!T65="","",'APH KIC KIA PC'!T65)</f>
        <v/>
      </c>
      <c r="P62" s="442" t="str">
        <f>IF('APH KIC KIA PC'!K65="","",'APH KIC KIA PC'!K65)</f>
        <v>Välj…</v>
      </c>
      <c r="Q62" s="440" t="str">
        <f>IF(B62="","",'2. Artikeldata Utökad'!E65)</f>
        <v/>
      </c>
      <c r="R62" s="440" t="str">
        <f>IF(B62="","",'2. Artikeldata Utökad'!F65)</f>
        <v/>
      </c>
      <c r="S62" s="440" t="str">
        <f>IF(B62="","",'3. Förpackningsdata'!G65/10)</f>
        <v/>
      </c>
      <c r="T62" s="440" t="str">
        <f>IF(B62="","",'3. Förpackningsdata'!H65/10)</f>
        <v/>
      </c>
      <c r="U62" s="440" t="str">
        <f>IF(B62="","",'3. Förpackningsdata'!I65/10)</f>
        <v/>
      </c>
      <c r="V62" s="469" t="str">
        <f>IF(B62="","",'APH KIC KIA PC'!Z65)</f>
        <v/>
      </c>
      <c r="W62" s="444" t="str">
        <f>IF(B62="","",'APH KIC KIA PC'!AA65)</f>
        <v/>
      </c>
      <c r="X62" s="445" t="str">
        <f>IF(B62="","",'APH KIC KIA PC'!AB65)</f>
        <v/>
      </c>
      <c r="Y62" s="446" t="str">
        <f>IF(B62="","",'APH KIC KIA PC'!AD65)</f>
        <v/>
      </c>
      <c r="Z62" s="445" t="str">
        <f>IF(B62="","",'APH KIC KIA PC'!AC65)</f>
        <v/>
      </c>
      <c r="AA62" s="446" t="str">
        <f>IF(B62="","",'APH KIC KIA PC'!AI65)</f>
        <v/>
      </c>
      <c r="AB62" s="447" t="str">
        <f>IF(B62="","",'APH KIC KIA PC'!AJ65)</f>
        <v/>
      </c>
      <c r="AC62" s="442" t="str">
        <f>IF(B62="","",'APH KIC KIA PC'!W65)</f>
        <v/>
      </c>
      <c r="AD62" s="443" t="str">
        <f>IF('3. Förpackningsdata'!M65="","",'3. Förpackningsdata'!M65)</f>
        <v/>
      </c>
      <c r="AE62" s="442" t="str">
        <f>IF('APH KIC KIA PC'!J65="","",'APH KIC KIA PC'!J65)</f>
        <v/>
      </c>
    </row>
    <row r="63" spans="1:31" s="327" customFormat="1" x14ac:dyDescent="0.25">
      <c r="A63" s="346">
        <v>62</v>
      </c>
      <c r="B63" s="438" t="str">
        <f>IF('1. Artikeldata Grund'!E66="","",'1. Artikeldata Grund'!E66)</f>
        <v/>
      </c>
      <c r="C63" s="439" t="str">
        <f>IF('1. Artikeldata Grund'!D66="","",'1. Artikeldata Grund'!D66)</f>
        <v/>
      </c>
      <c r="D63" s="440" t="str">
        <f>IF('APH KIC KIA PC'!D66="","",'APH KIC KIA PC'!D66)</f>
        <v/>
      </c>
      <c r="E63" s="439" t="str">
        <f>IF('APH KIC KIA PC'!F66="","",'APH KIC KIA PC'!F66)</f>
        <v/>
      </c>
      <c r="F63" s="442" t="str">
        <f>IF('APH KIC KIA PC'!S66="","",'APH KIC KIA PC'!S66)</f>
        <v xml:space="preserve">  Välj…</v>
      </c>
      <c r="G63" s="442">
        <f>IF('APH KIC KIA PC'!M66="","",'APH KIC KIA PC'!M66)</f>
        <v>910</v>
      </c>
      <c r="H63" s="441" t="str">
        <f>IF(G63&lt;&gt;200,"",IF('2. Artikeldata Utökad'!I66="","",'2. Artikeldata Utökad'!I66))</f>
        <v/>
      </c>
      <c r="I63" s="440" t="str">
        <f>IF('APH KIC KIA PC'!L66="Välj….","",'APH KIC KIA PC'!L66)</f>
        <v/>
      </c>
      <c r="J63" s="440" t="str">
        <f>IF(B63="","",_xlfn.XLOOKUP(I63,Artikelgrupper!A:A,Artikelgrupper!B:B))</f>
        <v/>
      </c>
      <c r="K63" s="440" t="str">
        <f>IF(B63="","",_xlfn.XLOOKUP(I63,Artikelgrupper!A:A,Artikelgrupper!C:C))</f>
        <v/>
      </c>
      <c r="L63" s="440" t="str">
        <f>IF(B63="","",_xlfn.XLOOKUP(I63,Artikelgrupper!A:A,Artikelgrupper!D:D))</f>
        <v/>
      </c>
      <c r="M63" s="443" t="str">
        <f>IF(B63="","",'APH KIC KIA PC'!Q66)</f>
        <v/>
      </c>
      <c r="N63" s="442" t="str">
        <f>IF('APH KIC KIA PC'!R66="","",'APH KIC KIA PC'!R66)</f>
        <v/>
      </c>
      <c r="O63" s="442" t="str">
        <f>IF('APH KIC KIA PC'!T66="","",'APH KIC KIA PC'!T66)</f>
        <v/>
      </c>
      <c r="P63" s="442" t="str">
        <f>IF('APH KIC KIA PC'!K66="","",'APH KIC KIA PC'!K66)</f>
        <v>Välj…</v>
      </c>
      <c r="Q63" s="440" t="str">
        <f>IF(B63="","",'2. Artikeldata Utökad'!E66)</f>
        <v/>
      </c>
      <c r="R63" s="440" t="str">
        <f>IF(B63="","",'2. Artikeldata Utökad'!F66)</f>
        <v/>
      </c>
      <c r="S63" s="440" t="str">
        <f>IF(B63="","",'3. Förpackningsdata'!G66/10)</f>
        <v/>
      </c>
      <c r="T63" s="440" t="str">
        <f>IF(B63="","",'3. Förpackningsdata'!H66/10)</f>
        <v/>
      </c>
      <c r="U63" s="440" t="str">
        <f>IF(B63="","",'3. Förpackningsdata'!I66/10)</f>
        <v/>
      </c>
      <c r="V63" s="469" t="str">
        <f>IF(B63="","",'APH KIC KIA PC'!Z66)</f>
        <v/>
      </c>
      <c r="W63" s="444" t="str">
        <f>IF(B63="","",'APH KIC KIA PC'!AA66)</f>
        <v/>
      </c>
      <c r="X63" s="445" t="str">
        <f>IF(B63="","",'APH KIC KIA PC'!AB66)</f>
        <v/>
      </c>
      <c r="Y63" s="446" t="str">
        <f>IF(B63="","",'APH KIC KIA PC'!AD66)</f>
        <v/>
      </c>
      <c r="Z63" s="445" t="str">
        <f>IF(B63="","",'APH KIC KIA PC'!AC66)</f>
        <v/>
      </c>
      <c r="AA63" s="446" t="str">
        <f>IF(B63="","",'APH KIC KIA PC'!AI66)</f>
        <v/>
      </c>
      <c r="AB63" s="447" t="str">
        <f>IF(B63="","",'APH KIC KIA PC'!AJ66)</f>
        <v/>
      </c>
      <c r="AC63" s="442" t="str">
        <f>IF(B63="","",'APH KIC KIA PC'!W66)</f>
        <v/>
      </c>
      <c r="AD63" s="443" t="str">
        <f>IF('3. Förpackningsdata'!M66="","",'3. Förpackningsdata'!M66)</f>
        <v/>
      </c>
      <c r="AE63" s="442" t="str">
        <f>IF('APH KIC KIA PC'!J66="","",'APH KIC KIA PC'!J66)</f>
        <v/>
      </c>
    </row>
    <row r="64" spans="1:31" s="327" customFormat="1" x14ac:dyDescent="0.25">
      <c r="A64" s="346">
        <v>63</v>
      </c>
      <c r="B64" s="438" t="str">
        <f>IF('1. Artikeldata Grund'!E67="","",'1. Artikeldata Grund'!E67)</f>
        <v/>
      </c>
      <c r="C64" s="439" t="str">
        <f>IF('1. Artikeldata Grund'!D67="","",'1. Artikeldata Grund'!D67)</f>
        <v/>
      </c>
      <c r="D64" s="440" t="str">
        <f>IF('APH KIC KIA PC'!D67="","",'APH KIC KIA PC'!D67)</f>
        <v/>
      </c>
      <c r="E64" s="439" t="str">
        <f>IF('APH KIC KIA PC'!F67="","",'APH KIC KIA PC'!F67)</f>
        <v/>
      </c>
      <c r="F64" s="442" t="str">
        <f>IF('APH KIC KIA PC'!S67="","",'APH KIC KIA PC'!S67)</f>
        <v xml:space="preserve">  Välj…</v>
      </c>
      <c r="G64" s="442">
        <f>IF('APH KIC KIA PC'!M67="","",'APH KIC KIA PC'!M67)</f>
        <v>910</v>
      </c>
      <c r="H64" s="441" t="str">
        <f>IF(G64&lt;&gt;200,"",IF('2. Artikeldata Utökad'!I67="","",'2. Artikeldata Utökad'!I67))</f>
        <v/>
      </c>
      <c r="I64" s="440" t="str">
        <f>IF('APH KIC KIA PC'!L67="Välj….","",'APH KIC KIA PC'!L67)</f>
        <v/>
      </c>
      <c r="J64" s="440" t="str">
        <f>IF(B64="","",_xlfn.XLOOKUP(I64,Artikelgrupper!A:A,Artikelgrupper!B:B))</f>
        <v/>
      </c>
      <c r="K64" s="440" t="str">
        <f>IF(B64="","",_xlfn.XLOOKUP(I64,Artikelgrupper!A:A,Artikelgrupper!C:C))</f>
        <v/>
      </c>
      <c r="L64" s="440" t="str">
        <f>IF(B64="","",_xlfn.XLOOKUP(I64,Artikelgrupper!A:A,Artikelgrupper!D:D))</f>
        <v/>
      </c>
      <c r="M64" s="443" t="str">
        <f>IF(B64="","",'APH KIC KIA PC'!Q67)</f>
        <v/>
      </c>
      <c r="N64" s="442" t="str">
        <f>IF('APH KIC KIA PC'!R67="","",'APH KIC KIA PC'!R67)</f>
        <v/>
      </c>
      <c r="O64" s="442" t="str">
        <f>IF('APH KIC KIA PC'!T67="","",'APH KIC KIA PC'!T67)</f>
        <v/>
      </c>
      <c r="P64" s="442" t="str">
        <f>IF('APH KIC KIA PC'!K67="","",'APH KIC KIA PC'!K67)</f>
        <v>Välj…</v>
      </c>
      <c r="Q64" s="440" t="str">
        <f>IF(B64="","",'2. Artikeldata Utökad'!E67)</f>
        <v/>
      </c>
      <c r="R64" s="440" t="str">
        <f>IF(B64="","",'2. Artikeldata Utökad'!F67)</f>
        <v/>
      </c>
      <c r="S64" s="440" t="str">
        <f>IF(B64="","",'3. Förpackningsdata'!G67/10)</f>
        <v/>
      </c>
      <c r="T64" s="440" t="str">
        <f>IF(B64="","",'3. Förpackningsdata'!H67/10)</f>
        <v/>
      </c>
      <c r="U64" s="440" t="str">
        <f>IF(B64="","",'3. Förpackningsdata'!I67/10)</f>
        <v/>
      </c>
      <c r="V64" s="469" t="str">
        <f>IF(B64="","",'APH KIC KIA PC'!Z67)</f>
        <v/>
      </c>
      <c r="W64" s="444" t="str">
        <f>IF(B64="","",'APH KIC KIA PC'!AA67)</f>
        <v/>
      </c>
      <c r="X64" s="445" t="str">
        <f>IF(B64="","",'APH KIC KIA PC'!AB67)</f>
        <v/>
      </c>
      <c r="Y64" s="446" t="str">
        <f>IF(B64="","",'APH KIC KIA PC'!AD67)</f>
        <v/>
      </c>
      <c r="Z64" s="445" t="str">
        <f>IF(B64="","",'APH KIC KIA PC'!AC67)</f>
        <v/>
      </c>
      <c r="AA64" s="446" t="str">
        <f>IF(B64="","",'APH KIC KIA PC'!AI67)</f>
        <v/>
      </c>
      <c r="AB64" s="447" t="str">
        <f>IF(B64="","",'APH KIC KIA PC'!AJ67)</f>
        <v/>
      </c>
      <c r="AC64" s="442" t="str">
        <f>IF(B64="","",'APH KIC KIA PC'!W67)</f>
        <v/>
      </c>
      <c r="AD64" s="443" t="str">
        <f>IF('3. Förpackningsdata'!M67="","",'3. Förpackningsdata'!M67)</f>
        <v/>
      </c>
      <c r="AE64" s="442" t="str">
        <f>IF('APH KIC KIA PC'!J67="","",'APH KIC KIA PC'!J67)</f>
        <v/>
      </c>
    </row>
    <row r="65" spans="1:31" s="327" customFormat="1" x14ac:dyDescent="0.25">
      <c r="A65" s="346">
        <v>64</v>
      </c>
      <c r="B65" s="438" t="str">
        <f>IF('1. Artikeldata Grund'!E68="","",'1. Artikeldata Grund'!E68)</f>
        <v/>
      </c>
      <c r="C65" s="439" t="str">
        <f>IF('1. Artikeldata Grund'!D68="","",'1. Artikeldata Grund'!D68)</f>
        <v/>
      </c>
      <c r="D65" s="440" t="str">
        <f>IF('APH KIC KIA PC'!D68="","",'APH KIC KIA PC'!D68)</f>
        <v/>
      </c>
      <c r="E65" s="439" t="str">
        <f>IF('APH KIC KIA PC'!F68="","",'APH KIC KIA PC'!F68)</f>
        <v/>
      </c>
      <c r="F65" s="442" t="str">
        <f>IF('APH KIC KIA PC'!S68="","",'APH KIC KIA PC'!S68)</f>
        <v xml:space="preserve">  Välj…</v>
      </c>
      <c r="G65" s="442">
        <f>IF('APH KIC KIA PC'!M68="","",'APH KIC KIA PC'!M68)</f>
        <v>910</v>
      </c>
      <c r="H65" s="441" t="str">
        <f>IF(G65&lt;&gt;200,"",IF('2. Artikeldata Utökad'!I68="","",'2. Artikeldata Utökad'!I68))</f>
        <v/>
      </c>
      <c r="I65" s="440" t="str">
        <f>IF('APH KIC KIA PC'!L68="Välj….","",'APH KIC KIA PC'!L68)</f>
        <v/>
      </c>
      <c r="J65" s="440" t="str">
        <f>IF(B65="","",_xlfn.XLOOKUP(I65,Artikelgrupper!A:A,Artikelgrupper!B:B))</f>
        <v/>
      </c>
      <c r="K65" s="440" t="str">
        <f>IF(B65="","",_xlfn.XLOOKUP(I65,Artikelgrupper!A:A,Artikelgrupper!C:C))</f>
        <v/>
      </c>
      <c r="L65" s="440" t="str">
        <f>IF(B65="","",_xlfn.XLOOKUP(I65,Artikelgrupper!A:A,Artikelgrupper!D:D))</f>
        <v/>
      </c>
      <c r="M65" s="443" t="str">
        <f>IF(B65="","",'APH KIC KIA PC'!Q68)</f>
        <v/>
      </c>
      <c r="N65" s="442" t="str">
        <f>IF('APH KIC KIA PC'!R68="","",'APH KIC KIA PC'!R68)</f>
        <v/>
      </c>
      <c r="O65" s="442" t="str">
        <f>IF('APH KIC KIA PC'!T68="","",'APH KIC KIA PC'!T68)</f>
        <v/>
      </c>
      <c r="P65" s="442" t="str">
        <f>IF('APH KIC KIA PC'!K68="","",'APH KIC KIA PC'!K68)</f>
        <v>Välj…</v>
      </c>
      <c r="Q65" s="440" t="str">
        <f>IF(B65="","",'2. Artikeldata Utökad'!E68)</f>
        <v/>
      </c>
      <c r="R65" s="440" t="str">
        <f>IF(B65="","",'2. Artikeldata Utökad'!F68)</f>
        <v/>
      </c>
      <c r="S65" s="440" t="str">
        <f>IF(B65="","",'3. Förpackningsdata'!G68/10)</f>
        <v/>
      </c>
      <c r="T65" s="440" t="str">
        <f>IF(B65="","",'3. Förpackningsdata'!H68/10)</f>
        <v/>
      </c>
      <c r="U65" s="440" t="str">
        <f>IF(B65="","",'3. Förpackningsdata'!I68/10)</f>
        <v/>
      </c>
      <c r="V65" s="469" t="str">
        <f>IF(B65="","",'APH KIC KIA PC'!Z68)</f>
        <v/>
      </c>
      <c r="W65" s="444" t="str">
        <f>IF(B65="","",'APH KIC KIA PC'!AA68)</f>
        <v/>
      </c>
      <c r="X65" s="445" t="str">
        <f>IF(B65="","",'APH KIC KIA PC'!AB68)</f>
        <v/>
      </c>
      <c r="Y65" s="446" t="str">
        <f>IF(B65="","",'APH KIC KIA PC'!AD68)</f>
        <v/>
      </c>
      <c r="Z65" s="445" t="str">
        <f>IF(B65="","",'APH KIC KIA PC'!AC68)</f>
        <v/>
      </c>
      <c r="AA65" s="446" t="str">
        <f>IF(B65="","",'APH KIC KIA PC'!AI68)</f>
        <v/>
      </c>
      <c r="AB65" s="447" t="str">
        <f>IF(B65="","",'APH KIC KIA PC'!AJ68)</f>
        <v/>
      </c>
      <c r="AC65" s="442" t="str">
        <f>IF(B65="","",'APH KIC KIA PC'!W68)</f>
        <v/>
      </c>
      <c r="AD65" s="443" t="str">
        <f>IF('3. Förpackningsdata'!M68="","",'3. Förpackningsdata'!M68)</f>
        <v/>
      </c>
      <c r="AE65" s="442" t="str">
        <f>IF('APH KIC KIA PC'!J68="","",'APH KIC KIA PC'!J68)</f>
        <v/>
      </c>
    </row>
    <row r="66" spans="1:31" s="327" customFormat="1" x14ac:dyDescent="0.25">
      <c r="A66" s="346">
        <v>65</v>
      </c>
      <c r="B66" s="438" t="str">
        <f>IF('1. Artikeldata Grund'!E69="","",'1. Artikeldata Grund'!E69)</f>
        <v/>
      </c>
      <c r="C66" s="439" t="str">
        <f>IF('1. Artikeldata Grund'!D69="","",'1. Artikeldata Grund'!D69)</f>
        <v/>
      </c>
      <c r="D66" s="440" t="str">
        <f>IF('APH KIC KIA PC'!D69="","",'APH KIC KIA PC'!D69)</f>
        <v/>
      </c>
      <c r="E66" s="439" t="str">
        <f>IF('APH KIC KIA PC'!F69="","",'APH KIC KIA PC'!F69)</f>
        <v/>
      </c>
      <c r="F66" s="442" t="str">
        <f>IF('APH KIC KIA PC'!S69="","",'APH KIC KIA PC'!S69)</f>
        <v xml:space="preserve">  Välj…</v>
      </c>
      <c r="G66" s="442">
        <f>IF('APH KIC KIA PC'!M69="","",'APH KIC KIA PC'!M69)</f>
        <v>910</v>
      </c>
      <c r="H66" s="441" t="str">
        <f>IF(G66&lt;&gt;200,"",IF('2. Artikeldata Utökad'!I69="","",'2. Artikeldata Utökad'!I69))</f>
        <v/>
      </c>
      <c r="I66" s="440" t="str">
        <f>IF('APH KIC KIA PC'!L69="Välj….","",'APH KIC KIA PC'!L69)</f>
        <v/>
      </c>
      <c r="J66" s="440" t="str">
        <f>IF(B66="","",_xlfn.XLOOKUP(I66,Artikelgrupper!A:A,Artikelgrupper!B:B))</f>
        <v/>
      </c>
      <c r="K66" s="440" t="str">
        <f>IF(B66="","",_xlfn.XLOOKUP(I66,Artikelgrupper!A:A,Artikelgrupper!C:C))</f>
        <v/>
      </c>
      <c r="L66" s="440" t="str">
        <f>IF(B66="","",_xlfn.XLOOKUP(I66,Artikelgrupper!A:A,Artikelgrupper!D:D))</f>
        <v/>
      </c>
      <c r="M66" s="443" t="str">
        <f>IF(B66="","",'APH KIC KIA PC'!Q69)</f>
        <v/>
      </c>
      <c r="N66" s="442" t="str">
        <f>IF('APH KIC KIA PC'!R69="","",'APH KIC KIA PC'!R69)</f>
        <v/>
      </c>
      <c r="O66" s="442" t="str">
        <f>IF('APH KIC KIA PC'!T69="","",'APH KIC KIA PC'!T69)</f>
        <v/>
      </c>
      <c r="P66" s="442" t="str">
        <f>IF('APH KIC KIA PC'!K69="","",'APH KIC KIA PC'!K69)</f>
        <v>Välj…</v>
      </c>
      <c r="Q66" s="440" t="str">
        <f>IF(B66="","",'2. Artikeldata Utökad'!E69)</f>
        <v/>
      </c>
      <c r="R66" s="440" t="str">
        <f>IF(B66="","",'2. Artikeldata Utökad'!F69)</f>
        <v/>
      </c>
      <c r="S66" s="440" t="str">
        <f>IF(B66="","",'3. Förpackningsdata'!G69/10)</f>
        <v/>
      </c>
      <c r="T66" s="440" t="str">
        <f>IF(B66="","",'3. Förpackningsdata'!H69/10)</f>
        <v/>
      </c>
      <c r="U66" s="440" t="str">
        <f>IF(B66="","",'3. Förpackningsdata'!I69/10)</f>
        <v/>
      </c>
      <c r="V66" s="469" t="str">
        <f>IF(B66="","",'APH KIC KIA PC'!Z69)</f>
        <v/>
      </c>
      <c r="W66" s="444" t="str">
        <f>IF(B66="","",'APH KIC KIA PC'!AA69)</f>
        <v/>
      </c>
      <c r="X66" s="445" t="str">
        <f>IF(B66="","",'APH KIC KIA PC'!AB69)</f>
        <v/>
      </c>
      <c r="Y66" s="446" t="str">
        <f>IF(B66="","",'APH KIC KIA PC'!AD69)</f>
        <v/>
      </c>
      <c r="Z66" s="445" t="str">
        <f>IF(B66="","",'APH KIC KIA PC'!AC69)</f>
        <v/>
      </c>
      <c r="AA66" s="446" t="str">
        <f>IF(B66="","",'APH KIC KIA PC'!AI69)</f>
        <v/>
      </c>
      <c r="AB66" s="447" t="str">
        <f>IF(B66="","",'APH KIC KIA PC'!AJ69)</f>
        <v/>
      </c>
      <c r="AC66" s="442" t="str">
        <f>IF(B66="","",'APH KIC KIA PC'!W69)</f>
        <v/>
      </c>
      <c r="AD66" s="443" t="str">
        <f>IF('3. Förpackningsdata'!M69="","",'3. Förpackningsdata'!M69)</f>
        <v/>
      </c>
      <c r="AE66" s="442" t="str">
        <f>IF('APH KIC KIA PC'!J69="","",'APH KIC KIA PC'!J69)</f>
        <v/>
      </c>
    </row>
    <row r="67" spans="1:31" s="327" customFormat="1" x14ac:dyDescent="0.25">
      <c r="A67" s="346">
        <v>66</v>
      </c>
      <c r="B67" s="438" t="str">
        <f>IF('1. Artikeldata Grund'!E70="","",'1. Artikeldata Grund'!E70)</f>
        <v/>
      </c>
      <c r="C67" s="439" t="str">
        <f>IF('1. Artikeldata Grund'!D70="","",'1. Artikeldata Grund'!D70)</f>
        <v/>
      </c>
      <c r="D67" s="440" t="str">
        <f>IF('APH KIC KIA PC'!D70="","",'APH KIC KIA PC'!D70)</f>
        <v/>
      </c>
      <c r="E67" s="439" t="str">
        <f>IF('APH KIC KIA PC'!F70="","",'APH KIC KIA PC'!F70)</f>
        <v/>
      </c>
      <c r="F67" s="442" t="str">
        <f>IF('APH KIC KIA PC'!S70="","",'APH KIC KIA PC'!S70)</f>
        <v xml:space="preserve">  Välj…</v>
      </c>
      <c r="G67" s="442">
        <f>IF('APH KIC KIA PC'!M70="","",'APH KIC KIA PC'!M70)</f>
        <v>910</v>
      </c>
      <c r="H67" s="441" t="str">
        <f>IF(G67&lt;&gt;200,"",IF('2. Artikeldata Utökad'!I70="","",'2. Artikeldata Utökad'!I70))</f>
        <v/>
      </c>
      <c r="I67" s="440" t="str">
        <f>IF('APH KIC KIA PC'!L70="Välj….","",'APH KIC KIA PC'!L70)</f>
        <v/>
      </c>
      <c r="J67" s="440" t="str">
        <f>IF(B67="","",_xlfn.XLOOKUP(I67,Artikelgrupper!A:A,Artikelgrupper!B:B))</f>
        <v/>
      </c>
      <c r="K67" s="440" t="str">
        <f>IF(B67="","",_xlfn.XLOOKUP(I67,Artikelgrupper!A:A,Artikelgrupper!C:C))</f>
        <v/>
      </c>
      <c r="L67" s="440" t="str">
        <f>IF(B67="","",_xlfn.XLOOKUP(I67,Artikelgrupper!A:A,Artikelgrupper!D:D))</f>
        <v/>
      </c>
      <c r="M67" s="443" t="str">
        <f>IF(B67="","",'APH KIC KIA PC'!Q70)</f>
        <v/>
      </c>
      <c r="N67" s="442" t="str">
        <f>IF('APH KIC KIA PC'!R70="","",'APH KIC KIA PC'!R70)</f>
        <v/>
      </c>
      <c r="O67" s="442" t="str">
        <f>IF('APH KIC KIA PC'!T70="","",'APH KIC KIA PC'!T70)</f>
        <v/>
      </c>
      <c r="P67" s="442" t="str">
        <f>IF('APH KIC KIA PC'!K70="","",'APH KIC KIA PC'!K70)</f>
        <v>Välj…</v>
      </c>
      <c r="Q67" s="440" t="str">
        <f>IF(B67="","",'2. Artikeldata Utökad'!E70)</f>
        <v/>
      </c>
      <c r="R67" s="440" t="str">
        <f>IF(B67="","",'2. Artikeldata Utökad'!F70)</f>
        <v/>
      </c>
      <c r="S67" s="440" t="str">
        <f>IF(B67="","",'3. Förpackningsdata'!G70/10)</f>
        <v/>
      </c>
      <c r="T67" s="440" t="str">
        <f>IF(B67="","",'3. Förpackningsdata'!H70/10)</f>
        <v/>
      </c>
      <c r="U67" s="440" t="str">
        <f>IF(B67="","",'3. Förpackningsdata'!I70/10)</f>
        <v/>
      </c>
      <c r="V67" s="469" t="str">
        <f>IF(B67="","",'APH KIC KIA PC'!Z70)</f>
        <v/>
      </c>
      <c r="W67" s="444" t="str">
        <f>IF(B67="","",'APH KIC KIA PC'!AA70)</f>
        <v/>
      </c>
      <c r="X67" s="445" t="str">
        <f>IF(B67="","",'APH KIC KIA PC'!AB70)</f>
        <v/>
      </c>
      <c r="Y67" s="446" t="str">
        <f>IF(B67="","",'APH KIC KIA PC'!AD70)</f>
        <v/>
      </c>
      <c r="Z67" s="445" t="str">
        <f>IF(B67="","",'APH KIC KIA PC'!AC70)</f>
        <v/>
      </c>
      <c r="AA67" s="446" t="str">
        <f>IF(B67="","",'APH KIC KIA PC'!AI70)</f>
        <v/>
      </c>
      <c r="AB67" s="447" t="str">
        <f>IF(B67="","",'APH KIC KIA PC'!AJ70)</f>
        <v/>
      </c>
      <c r="AC67" s="442" t="str">
        <f>IF(B67="","",'APH KIC KIA PC'!W70)</f>
        <v/>
      </c>
      <c r="AD67" s="443" t="str">
        <f>IF('3. Förpackningsdata'!M70="","",'3. Förpackningsdata'!M70)</f>
        <v/>
      </c>
      <c r="AE67" s="442" t="str">
        <f>IF('APH KIC KIA PC'!J70="","",'APH KIC KIA PC'!J70)</f>
        <v/>
      </c>
    </row>
    <row r="68" spans="1:31" s="327" customFormat="1" x14ac:dyDescent="0.25">
      <c r="A68" s="346">
        <v>67</v>
      </c>
      <c r="B68" s="438" t="str">
        <f>IF('1. Artikeldata Grund'!E71="","",'1. Artikeldata Grund'!E71)</f>
        <v/>
      </c>
      <c r="C68" s="439" t="str">
        <f>IF('1. Artikeldata Grund'!D71="","",'1. Artikeldata Grund'!D71)</f>
        <v/>
      </c>
      <c r="D68" s="440" t="str">
        <f>IF('APH KIC KIA PC'!D71="","",'APH KIC KIA PC'!D71)</f>
        <v/>
      </c>
      <c r="E68" s="439" t="str">
        <f>IF('APH KIC KIA PC'!F71="","",'APH KIC KIA PC'!F71)</f>
        <v/>
      </c>
      <c r="F68" s="442" t="str">
        <f>IF('APH KIC KIA PC'!S71="","",'APH KIC KIA PC'!S71)</f>
        <v xml:space="preserve">  Välj…</v>
      </c>
      <c r="G68" s="442">
        <f>IF('APH KIC KIA PC'!M71="","",'APH KIC KIA PC'!M71)</f>
        <v>910</v>
      </c>
      <c r="H68" s="441" t="str">
        <f>IF(G68&lt;&gt;200,"",IF('2. Artikeldata Utökad'!I71="","",'2. Artikeldata Utökad'!I71))</f>
        <v/>
      </c>
      <c r="I68" s="440" t="str">
        <f>IF('APH KIC KIA PC'!L71="Välj….","",'APH KIC KIA PC'!L71)</f>
        <v/>
      </c>
      <c r="J68" s="440" t="str">
        <f>IF(B68="","",_xlfn.XLOOKUP(I68,Artikelgrupper!A:A,Artikelgrupper!B:B))</f>
        <v/>
      </c>
      <c r="K68" s="440" t="str">
        <f>IF(B68="","",_xlfn.XLOOKUP(I68,Artikelgrupper!A:A,Artikelgrupper!C:C))</f>
        <v/>
      </c>
      <c r="L68" s="440" t="str">
        <f>IF(B68="","",_xlfn.XLOOKUP(I68,Artikelgrupper!A:A,Artikelgrupper!D:D))</f>
        <v/>
      </c>
      <c r="M68" s="443" t="str">
        <f>IF(B68="","",'APH KIC KIA PC'!Q71)</f>
        <v/>
      </c>
      <c r="N68" s="442" t="str">
        <f>IF('APH KIC KIA PC'!R71="","",'APH KIC KIA PC'!R71)</f>
        <v/>
      </c>
      <c r="O68" s="442" t="str">
        <f>IF('APH KIC KIA PC'!T71="","",'APH KIC KIA PC'!T71)</f>
        <v/>
      </c>
      <c r="P68" s="442" t="str">
        <f>IF('APH KIC KIA PC'!K71="","",'APH KIC KIA PC'!K71)</f>
        <v>Välj…</v>
      </c>
      <c r="Q68" s="440" t="str">
        <f>IF(B68="","",'2. Artikeldata Utökad'!E71)</f>
        <v/>
      </c>
      <c r="R68" s="440" t="str">
        <f>IF(B68="","",'2. Artikeldata Utökad'!F71)</f>
        <v/>
      </c>
      <c r="S68" s="440" t="str">
        <f>IF(B68="","",'3. Förpackningsdata'!G71/10)</f>
        <v/>
      </c>
      <c r="T68" s="440" t="str">
        <f>IF(B68="","",'3. Förpackningsdata'!H71/10)</f>
        <v/>
      </c>
      <c r="U68" s="440" t="str">
        <f>IF(B68="","",'3. Förpackningsdata'!I71/10)</f>
        <v/>
      </c>
      <c r="V68" s="469" t="str">
        <f>IF(B68="","",'APH KIC KIA PC'!Z71)</f>
        <v/>
      </c>
      <c r="W68" s="444" t="str">
        <f>IF(B68="","",'APH KIC KIA PC'!AA71)</f>
        <v/>
      </c>
      <c r="X68" s="445" t="str">
        <f>IF(B68="","",'APH KIC KIA PC'!AB71)</f>
        <v/>
      </c>
      <c r="Y68" s="446" t="str">
        <f>IF(B68="","",'APH KIC KIA PC'!AD71)</f>
        <v/>
      </c>
      <c r="Z68" s="445" t="str">
        <f>IF(B68="","",'APH KIC KIA PC'!AC71)</f>
        <v/>
      </c>
      <c r="AA68" s="446" t="str">
        <f>IF(B68="","",'APH KIC KIA PC'!AI71)</f>
        <v/>
      </c>
      <c r="AB68" s="447" t="str">
        <f>IF(B68="","",'APH KIC KIA PC'!AJ71)</f>
        <v/>
      </c>
      <c r="AC68" s="442" t="str">
        <f>IF(B68="","",'APH KIC KIA PC'!W71)</f>
        <v/>
      </c>
      <c r="AD68" s="443" t="str">
        <f>IF('3. Förpackningsdata'!M71="","",'3. Förpackningsdata'!M71)</f>
        <v/>
      </c>
      <c r="AE68" s="442" t="str">
        <f>IF('APH KIC KIA PC'!J71="","",'APH KIC KIA PC'!J71)</f>
        <v/>
      </c>
    </row>
    <row r="69" spans="1:31" s="327" customFormat="1" x14ac:dyDescent="0.25">
      <c r="A69" s="346">
        <v>68</v>
      </c>
      <c r="B69" s="438" t="str">
        <f>IF('1. Artikeldata Grund'!E72="","",'1. Artikeldata Grund'!E72)</f>
        <v/>
      </c>
      <c r="C69" s="439" t="str">
        <f>IF('1. Artikeldata Grund'!D72="","",'1. Artikeldata Grund'!D72)</f>
        <v/>
      </c>
      <c r="D69" s="440" t="str">
        <f>IF('APH KIC KIA PC'!D72="","",'APH KIC KIA PC'!D72)</f>
        <v/>
      </c>
      <c r="E69" s="439" t="str">
        <f>IF('APH KIC KIA PC'!F72="","",'APH KIC KIA PC'!F72)</f>
        <v/>
      </c>
      <c r="F69" s="442" t="str">
        <f>IF('APH KIC KIA PC'!S72="","",'APH KIC KIA PC'!S72)</f>
        <v xml:space="preserve">  Välj…</v>
      </c>
      <c r="G69" s="442">
        <f>IF('APH KIC KIA PC'!M72="","",'APH KIC KIA PC'!M72)</f>
        <v>910</v>
      </c>
      <c r="H69" s="441" t="str">
        <f>IF(G69&lt;&gt;200,"",IF('2. Artikeldata Utökad'!I72="","",'2. Artikeldata Utökad'!I72))</f>
        <v/>
      </c>
      <c r="I69" s="440" t="str">
        <f>IF('APH KIC KIA PC'!L72="Välj….","",'APH KIC KIA PC'!L72)</f>
        <v/>
      </c>
      <c r="J69" s="440" t="str">
        <f>IF(B69="","",_xlfn.XLOOKUP(I69,Artikelgrupper!A:A,Artikelgrupper!B:B))</f>
        <v/>
      </c>
      <c r="K69" s="440" t="str">
        <f>IF(B69="","",_xlfn.XLOOKUP(I69,Artikelgrupper!A:A,Artikelgrupper!C:C))</f>
        <v/>
      </c>
      <c r="L69" s="440" t="str">
        <f>IF(B69="","",_xlfn.XLOOKUP(I69,Artikelgrupper!A:A,Artikelgrupper!D:D))</f>
        <v/>
      </c>
      <c r="M69" s="443" t="str">
        <f>IF(B69="","",'APH KIC KIA PC'!Q72)</f>
        <v/>
      </c>
      <c r="N69" s="442" t="str">
        <f>IF('APH KIC KIA PC'!R72="","",'APH KIC KIA PC'!R72)</f>
        <v/>
      </c>
      <c r="O69" s="442" t="str">
        <f>IF('APH KIC KIA PC'!T72="","",'APH KIC KIA PC'!T72)</f>
        <v/>
      </c>
      <c r="P69" s="442" t="str">
        <f>IF('APH KIC KIA PC'!K72="","",'APH KIC KIA PC'!K72)</f>
        <v>Välj…</v>
      </c>
      <c r="Q69" s="440" t="str">
        <f>IF(B69="","",'2. Artikeldata Utökad'!E72)</f>
        <v/>
      </c>
      <c r="R69" s="440" t="str">
        <f>IF(B69="","",'2. Artikeldata Utökad'!F72)</f>
        <v/>
      </c>
      <c r="S69" s="440" t="str">
        <f>IF(B69="","",'3. Förpackningsdata'!G72/10)</f>
        <v/>
      </c>
      <c r="T69" s="440" t="str">
        <f>IF(B69="","",'3. Förpackningsdata'!H72/10)</f>
        <v/>
      </c>
      <c r="U69" s="440" t="str">
        <f>IF(B69="","",'3. Förpackningsdata'!I72/10)</f>
        <v/>
      </c>
      <c r="V69" s="469" t="str">
        <f>IF(B69="","",'APH KIC KIA PC'!Z72)</f>
        <v/>
      </c>
      <c r="W69" s="444" t="str">
        <f>IF(B69="","",'APH KIC KIA PC'!AA72)</f>
        <v/>
      </c>
      <c r="X69" s="445" t="str">
        <f>IF(B69="","",'APH KIC KIA PC'!AB72)</f>
        <v/>
      </c>
      <c r="Y69" s="446" t="str">
        <f>IF(B69="","",'APH KIC KIA PC'!AD72)</f>
        <v/>
      </c>
      <c r="Z69" s="445" t="str">
        <f>IF(B69="","",'APH KIC KIA PC'!AC72)</f>
        <v/>
      </c>
      <c r="AA69" s="446" t="str">
        <f>IF(B69="","",'APH KIC KIA PC'!AI72)</f>
        <v/>
      </c>
      <c r="AB69" s="447" t="str">
        <f>IF(B69="","",'APH KIC KIA PC'!AJ72)</f>
        <v/>
      </c>
      <c r="AC69" s="442" t="str">
        <f>IF(B69="","",'APH KIC KIA PC'!W72)</f>
        <v/>
      </c>
      <c r="AD69" s="443" t="str">
        <f>IF('3. Förpackningsdata'!M72="","",'3. Förpackningsdata'!M72)</f>
        <v/>
      </c>
      <c r="AE69" s="442" t="str">
        <f>IF('APH KIC KIA PC'!J72="","",'APH KIC KIA PC'!J72)</f>
        <v/>
      </c>
    </row>
    <row r="70" spans="1:31" s="327" customFormat="1" x14ac:dyDescent="0.25">
      <c r="A70" s="346">
        <v>69</v>
      </c>
      <c r="B70" s="438" t="str">
        <f>IF('1. Artikeldata Grund'!E73="","",'1. Artikeldata Grund'!E73)</f>
        <v/>
      </c>
      <c r="C70" s="439" t="str">
        <f>IF('1. Artikeldata Grund'!D73="","",'1. Artikeldata Grund'!D73)</f>
        <v/>
      </c>
      <c r="D70" s="440" t="str">
        <f>IF('APH KIC KIA PC'!D73="","",'APH KIC KIA PC'!D73)</f>
        <v/>
      </c>
      <c r="E70" s="439" t="str">
        <f>IF('APH KIC KIA PC'!F73="","",'APH KIC KIA PC'!F73)</f>
        <v/>
      </c>
      <c r="F70" s="442" t="str">
        <f>IF('APH KIC KIA PC'!S73="","",'APH KIC KIA PC'!S73)</f>
        <v xml:space="preserve">  Välj…</v>
      </c>
      <c r="G70" s="442">
        <f>IF('APH KIC KIA PC'!M73="","",'APH KIC KIA PC'!M73)</f>
        <v>910</v>
      </c>
      <c r="H70" s="441" t="str">
        <f>IF(G70&lt;&gt;200,"",IF('2. Artikeldata Utökad'!I73="","",'2. Artikeldata Utökad'!I73))</f>
        <v/>
      </c>
      <c r="I70" s="440" t="str">
        <f>IF('APH KIC KIA PC'!L73="Välj….","",'APH KIC KIA PC'!L73)</f>
        <v/>
      </c>
      <c r="J70" s="440" t="str">
        <f>IF(B70="","",_xlfn.XLOOKUP(I70,Artikelgrupper!A:A,Artikelgrupper!B:B))</f>
        <v/>
      </c>
      <c r="K70" s="440" t="str">
        <f>IF(B70="","",_xlfn.XLOOKUP(I70,Artikelgrupper!A:A,Artikelgrupper!C:C))</f>
        <v/>
      </c>
      <c r="L70" s="440" t="str">
        <f>IF(B70="","",_xlfn.XLOOKUP(I70,Artikelgrupper!A:A,Artikelgrupper!D:D))</f>
        <v/>
      </c>
      <c r="M70" s="443" t="str">
        <f>IF(B70="","",'APH KIC KIA PC'!Q73)</f>
        <v/>
      </c>
      <c r="N70" s="442" t="str">
        <f>IF('APH KIC KIA PC'!R73="","",'APH KIC KIA PC'!R73)</f>
        <v/>
      </c>
      <c r="O70" s="442" t="str">
        <f>IF('APH KIC KIA PC'!T73="","",'APH KIC KIA PC'!T73)</f>
        <v/>
      </c>
      <c r="P70" s="442" t="str">
        <f>IF('APH KIC KIA PC'!K73="","",'APH KIC KIA PC'!K73)</f>
        <v>Välj…</v>
      </c>
      <c r="Q70" s="440" t="str">
        <f>IF(B70="","",'2. Artikeldata Utökad'!E73)</f>
        <v/>
      </c>
      <c r="R70" s="440" t="str">
        <f>IF(B70="","",'2. Artikeldata Utökad'!F73)</f>
        <v/>
      </c>
      <c r="S70" s="440" t="str">
        <f>IF(B70="","",'3. Förpackningsdata'!G73/10)</f>
        <v/>
      </c>
      <c r="T70" s="440" t="str">
        <f>IF(B70="","",'3. Förpackningsdata'!H73/10)</f>
        <v/>
      </c>
      <c r="U70" s="440" t="str">
        <f>IF(B70="","",'3. Förpackningsdata'!I73/10)</f>
        <v/>
      </c>
      <c r="V70" s="469" t="str">
        <f>IF(B70="","",'APH KIC KIA PC'!Z73)</f>
        <v/>
      </c>
      <c r="W70" s="444" t="str">
        <f>IF(B70="","",'APH KIC KIA PC'!AA73)</f>
        <v/>
      </c>
      <c r="X70" s="445" t="str">
        <f>IF(B70="","",'APH KIC KIA PC'!AB73)</f>
        <v/>
      </c>
      <c r="Y70" s="446" t="str">
        <f>IF(B70="","",'APH KIC KIA PC'!AD73)</f>
        <v/>
      </c>
      <c r="Z70" s="445" t="str">
        <f>IF(B70="","",'APH KIC KIA PC'!AC73)</f>
        <v/>
      </c>
      <c r="AA70" s="446" t="str">
        <f>IF(B70="","",'APH KIC KIA PC'!AI73)</f>
        <v/>
      </c>
      <c r="AB70" s="447" t="str">
        <f>IF(B70="","",'APH KIC KIA PC'!AJ73)</f>
        <v/>
      </c>
      <c r="AC70" s="442" t="str">
        <f>IF(B70="","",'APH KIC KIA PC'!W73)</f>
        <v/>
      </c>
      <c r="AD70" s="443" t="str">
        <f>IF('3. Förpackningsdata'!M73="","",'3. Förpackningsdata'!M73)</f>
        <v/>
      </c>
      <c r="AE70" s="442" t="str">
        <f>IF('APH KIC KIA PC'!J73="","",'APH KIC KIA PC'!J73)</f>
        <v/>
      </c>
    </row>
    <row r="71" spans="1:31" s="327" customFormat="1" x14ac:dyDescent="0.25">
      <c r="A71" s="346">
        <v>70</v>
      </c>
      <c r="B71" s="438" t="str">
        <f>IF('1. Artikeldata Grund'!E74="","",'1. Artikeldata Grund'!E74)</f>
        <v/>
      </c>
      <c r="C71" s="439" t="str">
        <f>IF('1. Artikeldata Grund'!D74="","",'1. Artikeldata Grund'!D74)</f>
        <v/>
      </c>
      <c r="D71" s="440" t="str">
        <f>IF('APH KIC KIA PC'!D74="","",'APH KIC KIA PC'!D74)</f>
        <v/>
      </c>
      <c r="E71" s="439" t="str">
        <f>IF('APH KIC KIA PC'!F74="","",'APH KIC KIA PC'!F74)</f>
        <v/>
      </c>
      <c r="F71" s="442" t="str">
        <f>IF('APH KIC KIA PC'!S74="","",'APH KIC KIA PC'!S74)</f>
        <v xml:space="preserve">  Välj…</v>
      </c>
      <c r="G71" s="442">
        <f>IF('APH KIC KIA PC'!M74="","",'APH KIC KIA PC'!M74)</f>
        <v>910</v>
      </c>
      <c r="H71" s="441" t="str">
        <f>IF(G71&lt;&gt;200,"",IF('2. Artikeldata Utökad'!I74="","",'2. Artikeldata Utökad'!I74))</f>
        <v/>
      </c>
      <c r="I71" s="440" t="str">
        <f>IF('APH KIC KIA PC'!L74="Välj….","",'APH KIC KIA PC'!L74)</f>
        <v/>
      </c>
      <c r="J71" s="440" t="str">
        <f>IF(B71="","",_xlfn.XLOOKUP(I71,Artikelgrupper!A:A,Artikelgrupper!B:B))</f>
        <v/>
      </c>
      <c r="K71" s="440" t="str">
        <f>IF(B71="","",_xlfn.XLOOKUP(I71,Artikelgrupper!A:A,Artikelgrupper!C:C))</f>
        <v/>
      </c>
      <c r="L71" s="440" t="str">
        <f>IF(B71="","",_xlfn.XLOOKUP(I71,Artikelgrupper!A:A,Artikelgrupper!D:D))</f>
        <v/>
      </c>
      <c r="M71" s="443" t="str">
        <f>IF(B71="","",'APH KIC KIA PC'!Q74)</f>
        <v/>
      </c>
      <c r="N71" s="442" t="str">
        <f>IF('APH KIC KIA PC'!R74="","",'APH KIC KIA PC'!R74)</f>
        <v/>
      </c>
      <c r="O71" s="442" t="str">
        <f>IF('APH KIC KIA PC'!T74="","",'APH KIC KIA PC'!T74)</f>
        <v/>
      </c>
      <c r="P71" s="442" t="str">
        <f>IF('APH KIC KIA PC'!K74="","",'APH KIC KIA PC'!K74)</f>
        <v>Välj…</v>
      </c>
      <c r="Q71" s="440" t="str">
        <f>IF(B71="","",'2. Artikeldata Utökad'!E74)</f>
        <v/>
      </c>
      <c r="R71" s="440" t="str">
        <f>IF(B71="","",'2. Artikeldata Utökad'!F74)</f>
        <v/>
      </c>
      <c r="S71" s="440" t="str">
        <f>IF(B71="","",'3. Förpackningsdata'!G74/10)</f>
        <v/>
      </c>
      <c r="T71" s="440" t="str">
        <f>IF(B71="","",'3. Förpackningsdata'!H74/10)</f>
        <v/>
      </c>
      <c r="U71" s="440" t="str">
        <f>IF(B71="","",'3. Förpackningsdata'!I74/10)</f>
        <v/>
      </c>
      <c r="V71" s="469" t="str">
        <f>IF(B71="","",'APH KIC KIA PC'!Z74)</f>
        <v/>
      </c>
      <c r="W71" s="444" t="str">
        <f>IF(B71="","",'APH KIC KIA PC'!AA74)</f>
        <v/>
      </c>
      <c r="X71" s="445" t="str">
        <f>IF(B71="","",'APH KIC KIA PC'!AB74)</f>
        <v/>
      </c>
      <c r="Y71" s="446" t="str">
        <f>IF(B71="","",'APH KIC KIA PC'!AD74)</f>
        <v/>
      </c>
      <c r="Z71" s="445" t="str">
        <f>IF(B71="","",'APH KIC KIA PC'!AC74)</f>
        <v/>
      </c>
      <c r="AA71" s="446" t="str">
        <f>IF(B71="","",'APH KIC KIA PC'!AI74)</f>
        <v/>
      </c>
      <c r="AB71" s="447" t="str">
        <f>IF(B71="","",'APH KIC KIA PC'!AJ74)</f>
        <v/>
      </c>
      <c r="AC71" s="442" t="str">
        <f>IF(B71="","",'APH KIC KIA PC'!W74)</f>
        <v/>
      </c>
      <c r="AD71" s="443" t="str">
        <f>IF('3. Förpackningsdata'!M74="","",'3. Förpackningsdata'!M74)</f>
        <v/>
      </c>
      <c r="AE71" s="442" t="str">
        <f>IF('APH KIC KIA PC'!J74="","",'APH KIC KIA PC'!J74)</f>
        <v/>
      </c>
    </row>
    <row r="72" spans="1:31" s="327" customFormat="1" x14ac:dyDescent="0.25">
      <c r="A72" s="346">
        <v>71</v>
      </c>
      <c r="B72" s="438" t="str">
        <f>IF('1. Artikeldata Grund'!E75="","",'1. Artikeldata Grund'!E75)</f>
        <v/>
      </c>
      <c r="C72" s="439" t="str">
        <f>IF('1. Artikeldata Grund'!D75="","",'1. Artikeldata Grund'!D75)</f>
        <v/>
      </c>
      <c r="D72" s="440" t="str">
        <f>IF('APH KIC KIA PC'!D75="","",'APH KIC KIA PC'!D75)</f>
        <v/>
      </c>
      <c r="E72" s="439" t="str">
        <f>IF('APH KIC KIA PC'!F75="","",'APH KIC KIA PC'!F75)</f>
        <v/>
      </c>
      <c r="F72" s="442" t="str">
        <f>IF('APH KIC KIA PC'!S75="","",'APH KIC KIA PC'!S75)</f>
        <v xml:space="preserve">  Välj…</v>
      </c>
      <c r="G72" s="442">
        <f>IF('APH KIC KIA PC'!M75="","",'APH KIC KIA PC'!M75)</f>
        <v>910</v>
      </c>
      <c r="H72" s="441" t="str">
        <f>IF(G72&lt;&gt;200,"",IF('2. Artikeldata Utökad'!I75="","",'2. Artikeldata Utökad'!I75))</f>
        <v/>
      </c>
      <c r="I72" s="440" t="str">
        <f>IF('APH KIC KIA PC'!L75="Välj….","",'APH KIC KIA PC'!L75)</f>
        <v/>
      </c>
      <c r="J72" s="440" t="str">
        <f>IF(B72="","",_xlfn.XLOOKUP(I72,Artikelgrupper!A:A,Artikelgrupper!B:B))</f>
        <v/>
      </c>
      <c r="K72" s="440" t="str">
        <f>IF(B72="","",_xlfn.XLOOKUP(I72,Artikelgrupper!A:A,Artikelgrupper!C:C))</f>
        <v/>
      </c>
      <c r="L72" s="440" t="str">
        <f>IF(B72="","",_xlfn.XLOOKUP(I72,Artikelgrupper!A:A,Artikelgrupper!D:D))</f>
        <v/>
      </c>
      <c r="M72" s="443" t="str">
        <f>IF(B72="","",'APH KIC KIA PC'!Q75)</f>
        <v/>
      </c>
      <c r="N72" s="442" t="str">
        <f>IF('APH KIC KIA PC'!R75="","",'APH KIC KIA PC'!R75)</f>
        <v/>
      </c>
      <c r="O72" s="442" t="str">
        <f>IF('APH KIC KIA PC'!T75="","",'APH KIC KIA PC'!T75)</f>
        <v/>
      </c>
      <c r="P72" s="442" t="str">
        <f>IF('APH KIC KIA PC'!K75="","",'APH KIC KIA PC'!K75)</f>
        <v>Välj…</v>
      </c>
      <c r="Q72" s="440" t="str">
        <f>IF(B72="","",'2. Artikeldata Utökad'!E75)</f>
        <v/>
      </c>
      <c r="R72" s="440" t="str">
        <f>IF(B72="","",'2. Artikeldata Utökad'!F75)</f>
        <v/>
      </c>
      <c r="S72" s="440" t="str">
        <f>IF(B72="","",'3. Förpackningsdata'!G75/10)</f>
        <v/>
      </c>
      <c r="T72" s="440" t="str">
        <f>IF(B72="","",'3. Förpackningsdata'!H75/10)</f>
        <v/>
      </c>
      <c r="U72" s="440" t="str">
        <f>IF(B72="","",'3. Förpackningsdata'!I75/10)</f>
        <v/>
      </c>
      <c r="V72" s="469" t="str">
        <f>IF(B72="","",'APH KIC KIA PC'!Z75)</f>
        <v/>
      </c>
      <c r="W72" s="444" t="str">
        <f>IF(B72="","",'APH KIC KIA PC'!AA75)</f>
        <v/>
      </c>
      <c r="X72" s="445" t="str">
        <f>IF(B72="","",'APH KIC KIA PC'!AB75)</f>
        <v/>
      </c>
      <c r="Y72" s="446" t="str">
        <f>IF(B72="","",'APH KIC KIA PC'!AD75)</f>
        <v/>
      </c>
      <c r="Z72" s="445" t="str">
        <f>IF(B72="","",'APH KIC KIA PC'!AC75)</f>
        <v/>
      </c>
      <c r="AA72" s="446" t="str">
        <f>IF(B72="","",'APH KIC KIA PC'!AI75)</f>
        <v/>
      </c>
      <c r="AB72" s="447" t="str">
        <f>IF(B72="","",'APH KIC KIA PC'!AJ75)</f>
        <v/>
      </c>
      <c r="AC72" s="442" t="str">
        <f>IF(B72="","",'APH KIC KIA PC'!W75)</f>
        <v/>
      </c>
      <c r="AD72" s="443" t="str">
        <f>IF('3. Förpackningsdata'!M75="","",'3. Förpackningsdata'!M75)</f>
        <v/>
      </c>
      <c r="AE72" s="442" t="str">
        <f>IF('APH KIC KIA PC'!J75="","",'APH KIC KIA PC'!J75)</f>
        <v/>
      </c>
    </row>
    <row r="73" spans="1:31" s="327" customFormat="1" x14ac:dyDescent="0.25">
      <c r="A73" s="346">
        <v>72</v>
      </c>
      <c r="B73" s="438" t="str">
        <f>IF('1. Artikeldata Grund'!E76="","",'1. Artikeldata Grund'!E76)</f>
        <v/>
      </c>
      <c r="C73" s="439" t="str">
        <f>IF('1. Artikeldata Grund'!D76="","",'1. Artikeldata Grund'!D76)</f>
        <v/>
      </c>
      <c r="D73" s="440" t="str">
        <f>IF('APH KIC KIA PC'!D76="","",'APH KIC KIA PC'!D76)</f>
        <v/>
      </c>
      <c r="E73" s="439" t="str">
        <f>IF('APH KIC KIA PC'!F76="","",'APH KIC KIA PC'!F76)</f>
        <v/>
      </c>
      <c r="F73" s="442" t="str">
        <f>IF('APH KIC KIA PC'!S76="","",'APH KIC KIA PC'!S76)</f>
        <v xml:space="preserve">  Välj…</v>
      </c>
      <c r="G73" s="442">
        <f>IF('APH KIC KIA PC'!M76="","",'APH KIC KIA PC'!M76)</f>
        <v>910</v>
      </c>
      <c r="H73" s="441" t="str">
        <f>IF(G73&lt;&gt;200,"",IF('2. Artikeldata Utökad'!I76="","",'2. Artikeldata Utökad'!I76))</f>
        <v/>
      </c>
      <c r="I73" s="440" t="str">
        <f>IF('APH KIC KIA PC'!L76="Välj….","",'APH KIC KIA PC'!L76)</f>
        <v/>
      </c>
      <c r="J73" s="440" t="str">
        <f>IF(B73="","",_xlfn.XLOOKUP(I73,Artikelgrupper!A:A,Artikelgrupper!B:B))</f>
        <v/>
      </c>
      <c r="K73" s="440" t="str">
        <f>IF(B73="","",_xlfn.XLOOKUP(I73,Artikelgrupper!A:A,Artikelgrupper!C:C))</f>
        <v/>
      </c>
      <c r="L73" s="440" t="str">
        <f>IF(B73="","",_xlfn.XLOOKUP(I73,Artikelgrupper!A:A,Artikelgrupper!D:D))</f>
        <v/>
      </c>
      <c r="M73" s="443" t="str">
        <f>IF(B73="","",'APH KIC KIA PC'!Q76)</f>
        <v/>
      </c>
      <c r="N73" s="442" t="str">
        <f>IF('APH KIC KIA PC'!R76="","",'APH KIC KIA PC'!R76)</f>
        <v/>
      </c>
      <c r="O73" s="442" t="str">
        <f>IF('APH KIC KIA PC'!T76="","",'APH KIC KIA PC'!T76)</f>
        <v/>
      </c>
      <c r="P73" s="442" t="str">
        <f>IF('APH KIC KIA PC'!K76="","",'APH KIC KIA PC'!K76)</f>
        <v>Välj…</v>
      </c>
      <c r="Q73" s="440" t="str">
        <f>IF(B73="","",'2. Artikeldata Utökad'!E76)</f>
        <v/>
      </c>
      <c r="R73" s="440" t="str">
        <f>IF(B73="","",'2. Artikeldata Utökad'!F76)</f>
        <v/>
      </c>
      <c r="S73" s="440" t="str">
        <f>IF(B73="","",'3. Förpackningsdata'!G76/10)</f>
        <v/>
      </c>
      <c r="T73" s="440" t="str">
        <f>IF(B73="","",'3. Förpackningsdata'!H76/10)</f>
        <v/>
      </c>
      <c r="U73" s="440" t="str">
        <f>IF(B73="","",'3. Förpackningsdata'!I76/10)</f>
        <v/>
      </c>
      <c r="V73" s="469" t="str">
        <f>IF(B73="","",'APH KIC KIA PC'!Z76)</f>
        <v/>
      </c>
      <c r="W73" s="444" t="str">
        <f>IF(B73="","",'APH KIC KIA PC'!AA76)</f>
        <v/>
      </c>
      <c r="X73" s="445" t="str">
        <f>IF(B73="","",'APH KIC KIA PC'!AB76)</f>
        <v/>
      </c>
      <c r="Y73" s="446" t="str">
        <f>IF(B73="","",'APH KIC KIA PC'!AD76)</f>
        <v/>
      </c>
      <c r="Z73" s="445" t="str">
        <f>IF(B73="","",'APH KIC KIA PC'!AC76)</f>
        <v/>
      </c>
      <c r="AA73" s="446" t="str">
        <f>IF(B73="","",'APH KIC KIA PC'!AI76)</f>
        <v/>
      </c>
      <c r="AB73" s="447" t="str">
        <f>IF(B73="","",'APH KIC KIA PC'!AJ76)</f>
        <v/>
      </c>
      <c r="AC73" s="442" t="str">
        <f>IF(B73="","",'APH KIC KIA PC'!W76)</f>
        <v/>
      </c>
      <c r="AD73" s="443" t="str">
        <f>IF('3. Förpackningsdata'!M76="","",'3. Förpackningsdata'!M76)</f>
        <v/>
      </c>
      <c r="AE73" s="442" t="str">
        <f>IF('APH KIC KIA PC'!J76="","",'APH KIC KIA PC'!J76)</f>
        <v/>
      </c>
    </row>
    <row r="74" spans="1:31" s="327" customFormat="1" x14ac:dyDescent="0.25">
      <c r="A74" s="346">
        <v>73</v>
      </c>
      <c r="B74" s="438" t="str">
        <f>IF('1. Artikeldata Grund'!E77="","",'1. Artikeldata Grund'!E77)</f>
        <v/>
      </c>
      <c r="C74" s="439" t="str">
        <f>IF('1. Artikeldata Grund'!D77="","",'1. Artikeldata Grund'!D77)</f>
        <v/>
      </c>
      <c r="D74" s="440" t="str">
        <f>IF('APH KIC KIA PC'!D77="","",'APH KIC KIA PC'!D77)</f>
        <v/>
      </c>
      <c r="E74" s="439" t="str">
        <f>IF('APH KIC KIA PC'!F77="","",'APH KIC KIA PC'!F77)</f>
        <v/>
      </c>
      <c r="F74" s="442" t="str">
        <f>IF('APH KIC KIA PC'!S77="","",'APH KIC KIA PC'!S77)</f>
        <v xml:space="preserve">  Välj…</v>
      </c>
      <c r="G74" s="442">
        <f>IF('APH KIC KIA PC'!M77="","",'APH KIC KIA PC'!M77)</f>
        <v>910</v>
      </c>
      <c r="H74" s="441" t="str">
        <f>IF(G74&lt;&gt;200,"",IF('2. Artikeldata Utökad'!I77="","",'2. Artikeldata Utökad'!I77))</f>
        <v/>
      </c>
      <c r="I74" s="440" t="str">
        <f>IF('APH KIC KIA PC'!L77="Välj….","",'APH KIC KIA PC'!L77)</f>
        <v/>
      </c>
      <c r="J74" s="440" t="str">
        <f>IF(B74="","",_xlfn.XLOOKUP(I74,Artikelgrupper!A:A,Artikelgrupper!B:B))</f>
        <v/>
      </c>
      <c r="K74" s="440" t="str">
        <f>IF(B74="","",_xlfn.XLOOKUP(I74,Artikelgrupper!A:A,Artikelgrupper!C:C))</f>
        <v/>
      </c>
      <c r="L74" s="440" t="str">
        <f>IF(B74="","",_xlfn.XLOOKUP(I74,Artikelgrupper!A:A,Artikelgrupper!D:D))</f>
        <v/>
      </c>
      <c r="M74" s="443" t="str">
        <f>IF(B74="","",'APH KIC KIA PC'!Q77)</f>
        <v/>
      </c>
      <c r="N74" s="442" t="str">
        <f>IF('APH KIC KIA PC'!R77="","",'APH KIC KIA PC'!R77)</f>
        <v/>
      </c>
      <c r="O74" s="442" t="str">
        <f>IF('APH KIC KIA PC'!T77="","",'APH KIC KIA PC'!T77)</f>
        <v/>
      </c>
      <c r="P74" s="442" t="str">
        <f>IF('APH KIC KIA PC'!K77="","",'APH KIC KIA PC'!K77)</f>
        <v>Välj…</v>
      </c>
      <c r="Q74" s="440" t="str">
        <f>IF(B74="","",'2. Artikeldata Utökad'!E77)</f>
        <v/>
      </c>
      <c r="R74" s="440" t="str">
        <f>IF(B74="","",'2. Artikeldata Utökad'!F77)</f>
        <v/>
      </c>
      <c r="S74" s="440" t="str">
        <f>IF(B74="","",'3. Förpackningsdata'!G77/10)</f>
        <v/>
      </c>
      <c r="T74" s="440" t="str">
        <f>IF(B74="","",'3. Förpackningsdata'!H77/10)</f>
        <v/>
      </c>
      <c r="U74" s="440" t="str">
        <f>IF(B74="","",'3. Förpackningsdata'!I77/10)</f>
        <v/>
      </c>
      <c r="V74" s="469" t="str">
        <f>IF(B74="","",'APH KIC KIA PC'!Z77)</f>
        <v/>
      </c>
      <c r="W74" s="444" t="str">
        <f>IF(B74="","",'APH KIC KIA PC'!AA77)</f>
        <v/>
      </c>
      <c r="X74" s="445" t="str">
        <f>IF(B74="","",'APH KIC KIA PC'!AB77)</f>
        <v/>
      </c>
      <c r="Y74" s="446" t="str">
        <f>IF(B74="","",'APH KIC KIA PC'!AD77)</f>
        <v/>
      </c>
      <c r="Z74" s="445" t="str">
        <f>IF(B74="","",'APH KIC KIA PC'!AC77)</f>
        <v/>
      </c>
      <c r="AA74" s="446" t="str">
        <f>IF(B74="","",'APH KIC KIA PC'!AI77)</f>
        <v/>
      </c>
      <c r="AB74" s="447" t="str">
        <f>IF(B74="","",'APH KIC KIA PC'!AJ77)</f>
        <v/>
      </c>
      <c r="AC74" s="442" t="str">
        <f>IF(B74="","",'APH KIC KIA PC'!W77)</f>
        <v/>
      </c>
      <c r="AD74" s="443" t="str">
        <f>IF('3. Förpackningsdata'!M77="","",'3. Förpackningsdata'!M77)</f>
        <v/>
      </c>
      <c r="AE74" s="442" t="str">
        <f>IF('APH KIC KIA PC'!J77="","",'APH KIC KIA PC'!J77)</f>
        <v/>
      </c>
    </row>
    <row r="75" spans="1:31" s="327" customFormat="1" x14ac:dyDescent="0.25">
      <c r="A75" s="346">
        <v>74</v>
      </c>
      <c r="B75" s="438" t="str">
        <f>IF('1. Artikeldata Grund'!E78="","",'1. Artikeldata Grund'!E78)</f>
        <v/>
      </c>
      <c r="C75" s="439" t="str">
        <f>IF('1. Artikeldata Grund'!D78="","",'1. Artikeldata Grund'!D78)</f>
        <v/>
      </c>
      <c r="D75" s="440" t="str">
        <f>IF('APH KIC KIA PC'!D78="","",'APH KIC KIA PC'!D78)</f>
        <v/>
      </c>
      <c r="E75" s="439" t="str">
        <f>IF('APH KIC KIA PC'!F78="","",'APH KIC KIA PC'!F78)</f>
        <v/>
      </c>
      <c r="F75" s="442" t="str">
        <f>IF('APH KIC KIA PC'!S78="","",'APH KIC KIA PC'!S78)</f>
        <v xml:space="preserve">  Välj…</v>
      </c>
      <c r="G75" s="442">
        <f>IF('APH KIC KIA PC'!M78="","",'APH KIC KIA PC'!M78)</f>
        <v>910</v>
      </c>
      <c r="H75" s="441" t="str">
        <f>IF(G75&lt;&gt;200,"",IF('2. Artikeldata Utökad'!I78="","",'2. Artikeldata Utökad'!I78))</f>
        <v/>
      </c>
      <c r="I75" s="440" t="str">
        <f>IF('APH KIC KIA PC'!L78="Välj….","",'APH KIC KIA PC'!L78)</f>
        <v/>
      </c>
      <c r="J75" s="440" t="str">
        <f>IF(B75="","",_xlfn.XLOOKUP(I75,Artikelgrupper!A:A,Artikelgrupper!B:B))</f>
        <v/>
      </c>
      <c r="K75" s="440" t="str">
        <f>IF(B75="","",_xlfn.XLOOKUP(I75,Artikelgrupper!A:A,Artikelgrupper!C:C))</f>
        <v/>
      </c>
      <c r="L75" s="440" t="str">
        <f>IF(B75="","",_xlfn.XLOOKUP(I75,Artikelgrupper!A:A,Artikelgrupper!D:D))</f>
        <v/>
      </c>
      <c r="M75" s="443" t="str">
        <f>IF(B75="","",'APH KIC KIA PC'!Q78)</f>
        <v/>
      </c>
      <c r="N75" s="442" t="str">
        <f>IF('APH KIC KIA PC'!R78="","",'APH KIC KIA PC'!R78)</f>
        <v/>
      </c>
      <c r="O75" s="442" t="str">
        <f>IF('APH KIC KIA PC'!T78="","",'APH KIC KIA PC'!T78)</f>
        <v/>
      </c>
      <c r="P75" s="442" t="str">
        <f>IF('APH KIC KIA PC'!K78="","",'APH KIC KIA PC'!K78)</f>
        <v>Välj…</v>
      </c>
      <c r="Q75" s="440" t="str">
        <f>IF(B75="","",'2. Artikeldata Utökad'!E78)</f>
        <v/>
      </c>
      <c r="R75" s="440" t="str">
        <f>IF(B75="","",'2. Artikeldata Utökad'!F78)</f>
        <v/>
      </c>
      <c r="S75" s="440" t="str">
        <f>IF(B75="","",'3. Förpackningsdata'!G78/10)</f>
        <v/>
      </c>
      <c r="T75" s="440" t="str">
        <f>IF(B75="","",'3. Förpackningsdata'!H78/10)</f>
        <v/>
      </c>
      <c r="U75" s="440" t="str">
        <f>IF(B75="","",'3. Förpackningsdata'!I78/10)</f>
        <v/>
      </c>
      <c r="V75" s="469" t="str">
        <f>IF(B75="","",'APH KIC KIA PC'!Z78)</f>
        <v/>
      </c>
      <c r="W75" s="444" t="str">
        <f>IF(B75="","",'APH KIC KIA PC'!AA78)</f>
        <v/>
      </c>
      <c r="X75" s="445" t="str">
        <f>IF(B75="","",'APH KIC KIA PC'!AB78)</f>
        <v/>
      </c>
      <c r="Y75" s="446" t="str">
        <f>IF(B75="","",'APH KIC KIA PC'!AD78)</f>
        <v/>
      </c>
      <c r="Z75" s="445" t="str">
        <f>IF(B75="","",'APH KIC KIA PC'!AC78)</f>
        <v/>
      </c>
      <c r="AA75" s="446" t="str">
        <f>IF(B75="","",'APH KIC KIA PC'!AI78)</f>
        <v/>
      </c>
      <c r="AB75" s="447" t="str">
        <f>IF(B75="","",'APH KIC KIA PC'!AJ78)</f>
        <v/>
      </c>
      <c r="AC75" s="442" t="str">
        <f>IF(B75="","",'APH KIC KIA PC'!W78)</f>
        <v/>
      </c>
      <c r="AD75" s="443" t="str">
        <f>IF('3. Förpackningsdata'!M78="","",'3. Förpackningsdata'!M78)</f>
        <v/>
      </c>
      <c r="AE75" s="442" t="str">
        <f>IF('APH KIC KIA PC'!J78="","",'APH KIC KIA PC'!J78)</f>
        <v/>
      </c>
    </row>
    <row r="76" spans="1:31" s="327" customFormat="1" x14ac:dyDescent="0.25">
      <c r="A76" s="346">
        <v>75</v>
      </c>
      <c r="B76" s="438" t="str">
        <f>IF('1. Artikeldata Grund'!E79="","",'1. Artikeldata Grund'!E79)</f>
        <v/>
      </c>
      <c r="C76" s="439" t="str">
        <f>IF('1. Artikeldata Grund'!D79="","",'1. Artikeldata Grund'!D79)</f>
        <v/>
      </c>
      <c r="D76" s="440" t="str">
        <f>IF('APH KIC KIA PC'!D79="","",'APH KIC KIA PC'!D79)</f>
        <v/>
      </c>
      <c r="E76" s="439" t="str">
        <f>IF('APH KIC KIA PC'!F79="","",'APH KIC KIA PC'!F79)</f>
        <v/>
      </c>
      <c r="F76" s="442" t="str">
        <f>IF('APH KIC KIA PC'!S79="","",'APH KIC KIA PC'!S79)</f>
        <v xml:space="preserve">  Välj…</v>
      </c>
      <c r="G76" s="442">
        <f>IF('APH KIC KIA PC'!M79="","",'APH KIC KIA PC'!M79)</f>
        <v>910</v>
      </c>
      <c r="H76" s="441" t="str">
        <f>IF(G76&lt;&gt;200,"",IF('2. Artikeldata Utökad'!I79="","",'2. Artikeldata Utökad'!I79))</f>
        <v/>
      </c>
      <c r="I76" s="440" t="str">
        <f>IF('APH KIC KIA PC'!L79="Välj….","",'APH KIC KIA PC'!L79)</f>
        <v/>
      </c>
      <c r="J76" s="440" t="str">
        <f>IF(B76="","",_xlfn.XLOOKUP(I76,Artikelgrupper!A:A,Artikelgrupper!B:B))</f>
        <v/>
      </c>
      <c r="K76" s="440" t="str">
        <f>IF(B76="","",_xlfn.XLOOKUP(I76,Artikelgrupper!A:A,Artikelgrupper!C:C))</f>
        <v/>
      </c>
      <c r="L76" s="440" t="str">
        <f>IF(B76="","",_xlfn.XLOOKUP(I76,Artikelgrupper!A:A,Artikelgrupper!D:D))</f>
        <v/>
      </c>
      <c r="M76" s="443" t="str">
        <f>IF(B76="","",'APH KIC KIA PC'!Q79)</f>
        <v/>
      </c>
      <c r="N76" s="442" t="str">
        <f>IF('APH KIC KIA PC'!R79="","",'APH KIC KIA PC'!R79)</f>
        <v/>
      </c>
      <c r="O76" s="442" t="str">
        <f>IF('APH KIC KIA PC'!T79="","",'APH KIC KIA PC'!T79)</f>
        <v/>
      </c>
      <c r="P76" s="442" t="str">
        <f>IF('APH KIC KIA PC'!K79="","",'APH KIC KIA PC'!K79)</f>
        <v>Välj…</v>
      </c>
      <c r="Q76" s="440" t="str">
        <f>IF(B76="","",'2. Artikeldata Utökad'!E79)</f>
        <v/>
      </c>
      <c r="R76" s="440" t="str">
        <f>IF(B76="","",'2. Artikeldata Utökad'!F79)</f>
        <v/>
      </c>
      <c r="S76" s="440" t="str">
        <f>IF(B76="","",'3. Förpackningsdata'!G79/10)</f>
        <v/>
      </c>
      <c r="T76" s="440" t="str">
        <f>IF(B76="","",'3. Förpackningsdata'!H79/10)</f>
        <v/>
      </c>
      <c r="U76" s="440" t="str">
        <f>IF(B76="","",'3. Förpackningsdata'!I79/10)</f>
        <v/>
      </c>
      <c r="V76" s="469" t="str">
        <f>IF(B76="","",'APH KIC KIA PC'!Z79)</f>
        <v/>
      </c>
      <c r="W76" s="444" t="str">
        <f>IF(B76="","",'APH KIC KIA PC'!AA79)</f>
        <v/>
      </c>
      <c r="X76" s="445" t="str">
        <f>IF(B76="","",'APH KIC KIA PC'!AB79)</f>
        <v/>
      </c>
      <c r="Y76" s="446" t="str">
        <f>IF(B76="","",'APH KIC KIA PC'!AD79)</f>
        <v/>
      </c>
      <c r="Z76" s="445" t="str">
        <f>IF(B76="","",'APH KIC KIA PC'!AC79)</f>
        <v/>
      </c>
      <c r="AA76" s="446" t="str">
        <f>IF(B76="","",'APH KIC KIA PC'!AI79)</f>
        <v/>
      </c>
      <c r="AB76" s="447" t="str">
        <f>IF(B76="","",'APH KIC KIA PC'!AJ79)</f>
        <v/>
      </c>
      <c r="AC76" s="442" t="str">
        <f>IF(B76="","",'APH KIC KIA PC'!W79)</f>
        <v/>
      </c>
      <c r="AD76" s="443" t="str">
        <f>IF('3. Förpackningsdata'!M79="","",'3. Förpackningsdata'!M79)</f>
        <v/>
      </c>
      <c r="AE76" s="442" t="str">
        <f>IF('APH KIC KIA PC'!J79="","",'APH KIC KIA PC'!J79)</f>
        <v/>
      </c>
    </row>
    <row r="77" spans="1:31" s="327" customFormat="1" x14ac:dyDescent="0.25">
      <c r="A77" s="346">
        <v>76</v>
      </c>
      <c r="B77" s="438" t="str">
        <f>IF('1. Artikeldata Grund'!E80="","",'1. Artikeldata Grund'!E80)</f>
        <v/>
      </c>
      <c r="C77" s="439" t="str">
        <f>IF('1. Artikeldata Grund'!D80="","",'1. Artikeldata Grund'!D80)</f>
        <v/>
      </c>
      <c r="D77" s="440" t="str">
        <f>IF('APH KIC KIA PC'!D80="","",'APH KIC KIA PC'!D80)</f>
        <v/>
      </c>
      <c r="E77" s="439" t="str">
        <f>IF('APH KIC KIA PC'!F80="","",'APH KIC KIA PC'!F80)</f>
        <v/>
      </c>
      <c r="F77" s="442" t="str">
        <f>IF('APH KIC KIA PC'!S80="","",'APH KIC KIA PC'!S80)</f>
        <v xml:space="preserve">  Välj…</v>
      </c>
      <c r="G77" s="442">
        <f>IF('APH KIC KIA PC'!M80="","",'APH KIC KIA PC'!M80)</f>
        <v>910</v>
      </c>
      <c r="H77" s="441" t="str">
        <f>IF(G77&lt;&gt;200,"",IF('2. Artikeldata Utökad'!I80="","",'2. Artikeldata Utökad'!I80))</f>
        <v/>
      </c>
      <c r="I77" s="440" t="str">
        <f>IF('APH KIC KIA PC'!L80="Välj….","",'APH KIC KIA PC'!L80)</f>
        <v/>
      </c>
      <c r="J77" s="440" t="str">
        <f>IF(B77="","",_xlfn.XLOOKUP(I77,Artikelgrupper!A:A,Artikelgrupper!B:B))</f>
        <v/>
      </c>
      <c r="K77" s="440" t="str">
        <f>IF(B77="","",_xlfn.XLOOKUP(I77,Artikelgrupper!A:A,Artikelgrupper!C:C))</f>
        <v/>
      </c>
      <c r="L77" s="440" t="str">
        <f>IF(B77="","",_xlfn.XLOOKUP(I77,Artikelgrupper!A:A,Artikelgrupper!D:D))</f>
        <v/>
      </c>
      <c r="M77" s="443" t="str">
        <f>IF(B77="","",'APH KIC KIA PC'!Q80)</f>
        <v/>
      </c>
      <c r="N77" s="442" t="str">
        <f>IF('APH KIC KIA PC'!R80="","",'APH KIC KIA PC'!R80)</f>
        <v/>
      </c>
      <c r="O77" s="442" t="str">
        <f>IF('APH KIC KIA PC'!T80="","",'APH KIC KIA PC'!T80)</f>
        <v/>
      </c>
      <c r="P77" s="442" t="str">
        <f>IF('APH KIC KIA PC'!K80="","",'APH KIC KIA PC'!K80)</f>
        <v>Välj…</v>
      </c>
      <c r="Q77" s="440" t="str">
        <f>IF(B77="","",'2. Artikeldata Utökad'!E80)</f>
        <v/>
      </c>
      <c r="R77" s="440" t="str">
        <f>IF(B77="","",'2. Artikeldata Utökad'!F80)</f>
        <v/>
      </c>
      <c r="S77" s="440" t="str">
        <f>IF(B77="","",'3. Förpackningsdata'!G80/10)</f>
        <v/>
      </c>
      <c r="T77" s="440" t="str">
        <f>IF(B77="","",'3. Förpackningsdata'!H80/10)</f>
        <v/>
      </c>
      <c r="U77" s="440" t="str">
        <f>IF(B77="","",'3. Förpackningsdata'!I80/10)</f>
        <v/>
      </c>
      <c r="V77" s="469" t="str">
        <f>IF(B77="","",'APH KIC KIA PC'!Z80)</f>
        <v/>
      </c>
      <c r="W77" s="444" t="str">
        <f>IF(B77="","",'APH KIC KIA PC'!AA80)</f>
        <v/>
      </c>
      <c r="X77" s="445" t="str">
        <f>IF(B77="","",'APH KIC KIA PC'!AB80)</f>
        <v/>
      </c>
      <c r="Y77" s="446" t="str">
        <f>IF(B77="","",'APH KIC KIA PC'!AD80)</f>
        <v/>
      </c>
      <c r="Z77" s="445" t="str">
        <f>IF(B77="","",'APH KIC KIA PC'!AC80)</f>
        <v/>
      </c>
      <c r="AA77" s="446" t="str">
        <f>IF(B77="","",'APH KIC KIA PC'!AI80)</f>
        <v/>
      </c>
      <c r="AB77" s="447" t="str">
        <f>IF(B77="","",'APH KIC KIA PC'!AJ80)</f>
        <v/>
      </c>
      <c r="AC77" s="442" t="str">
        <f>IF(B77="","",'APH KIC KIA PC'!W80)</f>
        <v/>
      </c>
      <c r="AD77" s="443" t="str">
        <f>IF('3. Förpackningsdata'!M80="","",'3. Förpackningsdata'!M80)</f>
        <v/>
      </c>
      <c r="AE77" s="442" t="str">
        <f>IF('APH KIC KIA PC'!J80="","",'APH KIC KIA PC'!J80)</f>
        <v/>
      </c>
    </row>
    <row r="78" spans="1:31" s="327" customFormat="1" x14ac:dyDescent="0.25">
      <c r="A78" s="346">
        <v>77</v>
      </c>
      <c r="B78" s="438" t="str">
        <f>IF('1. Artikeldata Grund'!E81="","",'1. Artikeldata Grund'!E81)</f>
        <v/>
      </c>
      <c r="C78" s="439" t="str">
        <f>IF('1. Artikeldata Grund'!D81="","",'1. Artikeldata Grund'!D81)</f>
        <v/>
      </c>
      <c r="D78" s="440" t="str">
        <f>IF('APH KIC KIA PC'!D81="","",'APH KIC KIA PC'!D81)</f>
        <v/>
      </c>
      <c r="E78" s="439" t="str">
        <f>IF('APH KIC KIA PC'!F81="","",'APH KIC KIA PC'!F81)</f>
        <v/>
      </c>
      <c r="F78" s="442" t="str">
        <f>IF('APH KIC KIA PC'!S81="","",'APH KIC KIA PC'!S81)</f>
        <v xml:space="preserve">  Välj…</v>
      </c>
      <c r="G78" s="442">
        <f>IF('APH KIC KIA PC'!M81="","",'APH KIC KIA PC'!M81)</f>
        <v>910</v>
      </c>
      <c r="H78" s="441" t="str">
        <f>IF(G78&lt;&gt;200,"",IF('2. Artikeldata Utökad'!I81="","",'2. Artikeldata Utökad'!I81))</f>
        <v/>
      </c>
      <c r="I78" s="440" t="str">
        <f>IF('APH KIC KIA PC'!L81="Välj….","",'APH KIC KIA PC'!L81)</f>
        <v/>
      </c>
      <c r="J78" s="440" t="str">
        <f>IF(B78="","",_xlfn.XLOOKUP(I78,Artikelgrupper!A:A,Artikelgrupper!B:B))</f>
        <v/>
      </c>
      <c r="K78" s="440" t="str">
        <f>IF(B78="","",_xlfn.XLOOKUP(I78,Artikelgrupper!A:A,Artikelgrupper!C:C))</f>
        <v/>
      </c>
      <c r="L78" s="440" t="str">
        <f>IF(B78="","",_xlfn.XLOOKUP(I78,Artikelgrupper!A:A,Artikelgrupper!D:D))</f>
        <v/>
      </c>
      <c r="M78" s="443" t="str">
        <f>IF(B78="","",'APH KIC KIA PC'!Q81)</f>
        <v/>
      </c>
      <c r="N78" s="442" t="str">
        <f>IF('APH KIC KIA PC'!R81="","",'APH KIC KIA PC'!R81)</f>
        <v/>
      </c>
      <c r="O78" s="442" t="str">
        <f>IF('APH KIC KIA PC'!T81="","",'APH KIC KIA PC'!T81)</f>
        <v/>
      </c>
      <c r="P78" s="442" t="str">
        <f>IF('APH KIC KIA PC'!K81="","",'APH KIC KIA PC'!K81)</f>
        <v>Välj…</v>
      </c>
      <c r="Q78" s="440" t="str">
        <f>IF(B78="","",'2. Artikeldata Utökad'!E81)</f>
        <v/>
      </c>
      <c r="R78" s="440" t="str">
        <f>IF(B78="","",'2. Artikeldata Utökad'!F81)</f>
        <v/>
      </c>
      <c r="S78" s="440" t="str">
        <f>IF(B78="","",'3. Förpackningsdata'!G81/10)</f>
        <v/>
      </c>
      <c r="T78" s="440" t="str">
        <f>IF(B78="","",'3. Förpackningsdata'!H81/10)</f>
        <v/>
      </c>
      <c r="U78" s="440" t="str">
        <f>IF(B78="","",'3. Förpackningsdata'!I81/10)</f>
        <v/>
      </c>
      <c r="V78" s="469" t="str">
        <f>IF(B78="","",'APH KIC KIA PC'!Z81)</f>
        <v/>
      </c>
      <c r="W78" s="444" t="str">
        <f>IF(B78="","",'APH KIC KIA PC'!AA81)</f>
        <v/>
      </c>
      <c r="X78" s="445" t="str">
        <f>IF(B78="","",'APH KIC KIA PC'!AB81)</f>
        <v/>
      </c>
      <c r="Y78" s="446" t="str">
        <f>IF(B78="","",'APH KIC KIA PC'!AD81)</f>
        <v/>
      </c>
      <c r="Z78" s="445" t="str">
        <f>IF(B78="","",'APH KIC KIA PC'!AC81)</f>
        <v/>
      </c>
      <c r="AA78" s="446" t="str">
        <f>IF(B78="","",'APH KIC KIA PC'!AI81)</f>
        <v/>
      </c>
      <c r="AB78" s="447" t="str">
        <f>IF(B78="","",'APH KIC KIA PC'!AJ81)</f>
        <v/>
      </c>
      <c r="AC78" s="442" t="str">
        <f>IF(B78="","",'APH KIC KIA PC'!W81)</f>
        <v/>
      </c>
      <c r="AD78" s="443" t="str">
        <f>IF('3. Förpackningsdata'!M81="","",'3. Förpackningsdata'!M81)</f>
        <v/>
      </c>
      <c r="AE78" s="442" t="str">
        <f>IF('APH KIC KIA PC'!J81="","",'APH KIC KIA PC'!J81)</f>
        <v/>
      </c>
    </row>
    <row r="79" spans="1:31" s="327" customFormat="1" x14ac:dyDescent="0.25">
      <c r="A79" s="346">
        <v>78</v>
      </c>
      <c r="B79" s="438" t="str">
        <f>IF('1. Artikeldata Grund'!E82="","",'1. Artikeldata Grund'!E82)</f>
        <v/>
      </c>
      <c r="C79" s="439" t="str">
        <f>IF('1. Artikeldata Grund'!D82="","",'1. Artikeldata Grund'!D82)</f>
        <v/>
      </c>
      <c r="D79" s="440" t="str">
        <f>IF('APH KIC KIA PC'!D82="","",'APH KIC KIA PC'!D82)</f>
        <v/>
      </c>
      <c r="E79" s="439" t="str">
        <f>IF('APH KIC KIA PC'!F82="","",'APH KIC KIA PC'!F82)</f>
        <v/>
      </c>
      <c r="F79" s="442" t="str">
        <f>IF('APH KIC KIA PC'!S82="","",'APH KIC KIA PC'!S82)</f>
        <v xml:space="preserve">  Välj…</v>
      </c>
      <c r="G79" s="442">
        <f>IF('APH KIC KIA PC'!M82="","",'APH KIC KIA PC'!M82)</f>
        <v>910</v>
      </c>
      <c r="H79" s="441" t="str">
        <f>IF(G79&lt;&gt;200,"",IF('2. Artikeldata Utökad'!I82="","",'2. Artikeldata Utökad'!I82))</f>
        <v/>
      </c>
      <c r="I79" s="440" t="str">
        <f>IF('APH KIC KIA PC'!L82="Välj….","",'APH KIC KIA PC'!L82)</f>
        <v/>
      </c>
      <c r="J79" s="440" t="str">
        <f>IF(B79="","",_xlfn.XLOOKUP(I79,Artikelgrupper!A:A,Artikelgrupper!B:B))</f>
        <v/>
      </c>
      <c r="K79" s="440" t="str">
        <f>IF(B79="","",_xlfn.XLOOKUP(I79,Artikelgrupper!A:A,Artikelgrupper!C:C))</f>
        <v/>
      </c>
      <c r="L79" s="440" t="str">
        <f>IF(B79="","",_xlfn.XLOOKUP(I79,Artikelgrupper!A:A,Artikelgrupper!D:D))</f>
        <v/>
      </c>
      <c r="M79" s="443" t="str">
        <f>IF(B79="","",'APH KIC KIA PC'!Q82)</f>
        <v/>
      </c>
      <c r="N79" s="442" t="str">
        <f>IF('APH KIC KIA PC'!R82="","",'APH KIC KIA PC'!R82)</f>
        <v/>
      </c>
      <c r="O79" s="442" t="str">
        <f>IF('APH KIC KIA PC'!T82="","",'APH KIC KIA PC'!T82)</f>
        <v/>
      </c>
      <c r="P79" s="442" t="str">
        <f>IF('APH KIC KIA PC'!K82="","",'APH KIC KIA PC'!K82)</f>
        <v>Välj…</v>
      </c>
      <c r="Q79" s="440" t="str">
        <f>IF(B79="","",'2. Artikeldata Utökad'!E82)</f>
        <v/>
      </c>
      <c r="R79" s="440" t="str">
        <f>IF(B79="","",'2. Artikeldata Utökad'!F82)</f>
        <v/>
      </c>
      <c r="S79" s="440" t="str">
        <f>IF(B79="","",'3. Förpackningsdata'!G82/10)</f>
        <v/>
      </c>
      <c r="T79" s="440" t="str">
        <f>IF(B79="","",'3. Förpackningsdata'!H82/10)</f>
        <v/>
      </c>
      <c r="U79" s="440" t="str">
        <f>IF(B79="","",'3. Förpackningsdata'!I82/10)</f>
        <v/>
      </c>
      <c r="V79" s="469" t="str">
        <f>IF(B79="","",'APH KIC KIA PC'!Z82)</f>
        <v/>
      </c>
      <c r="W79" s="444" t="str">
        <f>IF(B79="","",'APH KIC KIA PC'!AA82)</f>
        <v/>
      </c>
      <c r="X79" s="445" t="str">
        <f>IF(B79="","",'APH KIC KIA PC'!AB82)</f>
        <v/>
      </c>
      <c r="Y79" s="446" t="str">
        <f>IF(B79="","",'APH KIC KIA PC'!AD82)</f>
        <v/>
      </c>
      <c r="Z79" s="445" t="str">
        <f>IF(B79="","",'APH KIC KIA PC'!AC82)</f>
        <v/>
      </c>
      <c r="AA79" s="446" t="str">
        <f>IF(B79="","",'APH KIC KIA PC'!AI82)</f>
        <v/>
      </c>
      <c r="AB79" s="447" t="str">
        <f>IF(B79="","",'APH KIC KIA PC'!AJ82)</f>
        <v/>
      </c>
      <c r="AC79" s="442" t="str">
        <f>IF(B79="","",'APH KIC KIA PC'!W82)</f>
        <v/>
      </c>
      <c r="AD79" s="443" t="str">
        <f>IF('3. Förpackningsdata'!M82="","",'3. Förpackningsdata'!M82)</f>
        <v/>
      </c>
      <c r="AE79" s="442" t="str">
        <f>IF('APH KIC KIA PC'!J82="","",'APH KIC KIA PC'!J82)</f>
        <v/>
      </c>
    </row>
    <row r="80" spans="1:31" s="327" customFormat="1" x14ac:dyDescent="0.25">
      <c r="A80" s="346">
        <v>79</v>
      </c>
      <c r="B80" s="438" t="str">
        <f>IF('1. Artikeldata Grund'!E83="","",'1. Artikeldata Grund'!E83)</f>
        <v/>
      </c>
      <c r="C80" s="439" t="str">
        <f>IF('1. Artikeldata Grund'!D83="","",'1. Artikeldata Grund'!D83)</f>
        <v/>
      </c>
      <c r="D80" s="440" t="str">
        <f>IF('APH KIC KIA PC'!D83="","",'APH KIC KIA PC'!D83)</f>
        <v/>
      </c>
      <c r="E80" s="439" t="str">
        <f>IF('APH KIC KIA PC'!F83="","",'APH KIC KIA PC'!F83)</f>
        <v/>
      </c>
      <c r="F80" s="442" t="str">
        <f>IF('APH KIC KIA PC'!S83="","",'APH KIC KIA PC'!S83)</f>
        <v xml:space="preserve">  Välj…</v>
      </c>
      <c r="G80" s="442">
        <f>IF('APH KIC KIA PC'!M83="","",'APH KIC KIA PC'!M83)</f>
        <v>910</v>
      </c>
      <c r="H80" s="441" t="str">
        <f>IF(G80&lt;&gt;200,"",IF('2. Artikeldata Utökad'!I83="","",'2. Artikeldata Utökad'!I83))</f>
        <v/>
      </c>
      <c r="I80" s="440" t="str">
        <f>IF('APH KIC KIA PC'!L83="Välj….","",'APH KIC KIA PC'!L83)</f>
        <v/>
      </c>
      <c r="J80" s="440" t="str">
        <f>IF(B80="","",_xlfn.XLOOKUP(I80,Artikelgrupper!A:A,Artikelgrupper!B:B))</f>
        <v/>
      </c>
      <c r="K80" s="440" t="str">
        <f>IF(B80="","",_xlfn.XLOOKUP(I80,Artikelgrupper!A:A,Artikelgrupper!C:C))</f>
        <v/>
      </c>
      <c r="L80" s="440" t="str">
        <f>IF(B80="","",_xlfn.XLOOKUP(I80,Artikelgrupper!A:A,Artikelgrupper!D:D))</f>
        <v/>
      </c>
      <c r="M80" s="443" t="str">
        <f>IF(B80="","",'APH KIC KIA PC'!Q83)</f>
        <v/>
      </c>
      <c r="N80" s="442" t="str">
        <f>IF('APH KIC KIA PC'!R83="","",'APH KIC KIA PC'!R83)</f>
        <v/>
      </c>
      <c r="O80" s="442" t="str">
        <f>IF('APH KIC KIA PC'!T83="","",'APH KIC KIA PC'!T83)</f>
        <v/>
      </c>
      <c r="P80" s="442" t="str">
        <f>IF('APH KIC KIA PC'!K83="","",'APH KIC KIA PC'!K83)</f>
        <v>Välj…</v>
      </c>
      <c r="Q80" s="440" t="str">
        <f>IF(B80="","",'2. Artikeldata Utökad'!E83)</f>
        <v/>
      </c>
      <c r="R80" s="440" t="str">
        <f>IF(B80="","",'2. Artikeldata Utökad'!F83)</f>
        <v/>
      </c>
      <c r="S80" s="440" t="str">
        <f>IF(B80="","",'3. Förpackningsdata'!G83/10)</f>
        <v/>
      </c>
      <c r="T80" s="440" t="str">
        <f>IF(B80="","",'3. Förpackningsdata'!H83/10)</f>
        <v/>
      </c>
      <c r="U80" s="440" t="str">
        <f>IF(B80="","",'3. Förpackningsdata'!I83/10)</f>
        <v/>
      </c>
      <c r="V80" s="469" t="str">
        <f>IF(B80="","",'APH KIC KIA PC'!Z83)</f>
        <v/>
      </c>
      <c r="W80" s="444" t="str">
        <f>IF(B80="","",'APH KIC KIA PC'!AA83)</f>
        <v/>
      </c>
      <c r="X80" s="445" t="str">
        <f>IF(B80="","",'APH KIC KIA PC'!AB83)</f>
        <v/>
      </c>
      <c r="Y80" s="446" t="str">
        <f>IF(B80="","",'APH KIC KIA PC'!AD83)</f>
        <v/>
      </c>
      <c r="Z80" s="445" t="str">
        <f>IF(B80="","",'APH KIC KIA PC'!AC83)</f>
        <v/>
      </c>
      <c r="AA80" s="446" t="str">
        <f>IF(B80="","",'APH KIC KIA PC'!AI83)</f>
        <v/>
      </c>
      <c r="AB80" s="447" t="str">
        <f>IF(B80="","",'APH KIC KIA PC'!AJ83)</f>
        <v/>
      </c>
      <c r="AC80" s="442" t="str">
        <f>IF(B80="","",'APH KIC KIA PC'!W83)</f>
        <v/>
      </c>
      <c r="AD80" s="443" t="str">
        <f>IF('3. Förpackningsdata'!M83="","",'3. Förpackningsdata'!M83)</f>
        <v/>
      </c>
      <c r="AE80" s="442" t="str">
        <f>IF('APH KIC KIA PC'!J83="","",'APH KIC KIA PC'!J83)</f>
        <v/>
      </c>
    </row>
    <row r="81" spans="1:31" s="327" customFormat="1" x14ac:dyDescent="0.25">
      <c r="A81" s="346">
        <v>80</v>
      </c>
      <c r="B81" s="438" t="str">
        <f>IF('1. Artikeldata Grund'!E84="","",'1. Artikeldata Grund'!E84)</f>
        <v/>
      </c>
      <c r="C81" s="439" t="str">
        <f>IF('1. Artikeldata Grund'!D84="","",'1. Artikeldata Grund'!D84)</f>
        <v/>
      </c>
      <c r="D81" s="440" t="str">
        <f>IF('APH KIC KIA PC'!D84="","",'APH KIC KIA PC'!D84)</f>
        <v/>
      </c>
      <c r="E81" s="439" t="str">
        <f>IF('APH KIC KIA PC'!F84="","",'APH KIC KIA PC'!F84)</f>
        <v/>
      </c>
      <c r="F81" s="442" t="str">
        <f>IF('APH KIC KIA PC'!S84="","",'APH KIC KIA PC'!S84)</f>
        <v xml:space="preserve">  Välj…</v>
      </c>
      <c r="G81" s="442">
        <f>IF('APH KIC KIA PC'!M84="","",'APH KIC KIA PC'!M84)</f>
        <v>910</v>
      </c>
      <c r="H81" s="441" t="str">
        <f>IF(G81&lt;&gt;200,"",IF('2. Artikeldata Utökad'!I84="","",'2. Artikeldata Utökad'!I84))</f>
        <v/>
      </c>
      <c r="I81" s="440" t="str">
        <f>IF('APH KIC KIA PC'!L84="Välj….","",'APH KIC KIA PC'!L84)</f>
        <v/>
      </c>
      <c r="J81" s="440" t="str">
        <f>IF(B81="","",_xlfn.XLOOKUP(I81,Artikelgrupper!A:A,Artikelgrupper!B:B))</f>
        <v/>
      </c>
      <c r="K81" s="440" t="str">
        <f>IF(B81="","",_xlfn.XLOOKUP(I81,Artikelgrupper!A:A,Artikelgrupper!C:C))</f>
        <v/>
      </c>
      <c r="L81" s="440" t="str">
        <f>IF(B81="","",_xlfn.XLOOKUP(I81,Artikelgrupper!A:A,Artikelgrupper!D:D))</f>
        <v/>
      </c>
      <c r="M81" s="443" t="str">
        <f>IF(B81="","",'APH KIC KIA PC'!Q84)</f>
        <v/>
      </c>
      <c r="N81" s="442" t="str">
        <f>IF('APH KIC KIA PC'!R84="","",'APH KIC KIA PC'!R84)</f>
        <v/>
      </c>
      <c r="O81" s="442" t="str">
        <f>IF('APH KIC KIA PC'!T84="","",'APH KIC KIA PC'!T84)</f>
        <v/>
      </c>
      <c r="P81" s="442" t="str">
        <f>IF('APH KIC KIA PC'!K84="","",'APH KIC KIA PC'!K84)</f>
        <v>Välj…</v>
      </c>
      <c r="Q81" s="440" t="str">
        <f>IF(B81="","",'2. Artikeldata Utökad'!E84)</f>
        <v/>
      </c>
      <c r="R81" s="440" t="str">
        <f>IF(B81="","",'2. Artikeldata Utökad'!F84)</f>
        <v/>
      </c>
      <c r="S81" s="440" t="str">
        <f>IF(B81="","",'3. Förpackningsdata'!G84/10)</f>
        <v/>
      </c>
      <c r="T81" s="440" t="str">
        <f>IF(B81="","",'3. Förpackningsdata'!H84/10)</f>
        <v/>
      </c>
      <c r="U81" s="440" t="str">
        <f>IF(B81="","",'3. Förpackningsdata'!I84/10)</f>
        <v/>
      </c>
      <c r="V81" s="469" t="str">
        <f>IF(B81="","",'APH KIC KIA PC'!Z84)</f>
        <v/>
      </c>
      <c r="W81" s="444" t="str">
        <f>IF(B81="","",'APH KIC KIA PC'!AA84)</f>
        <v/>
      </c>
      <c r="X81" s="445" t="str">
        <f>IF(B81="","",'APH KIC KIA PC'!AB84)</f>
        <v/>
      </c>
      <c r="Y81" s="446" t="str">
        <f>IF(B81="","",'APH KIC KIA PC'!AD84)</f>
        <v/>
      </c>
      <c r="Z81" s="445" t="str">
        <f>IF(B81="","",'APH KIC KIA PC'!AC84)</f>
        <v/>
      </c>
      <c r="AA81" s="446" t="str">
        <f>IF(B81="","",'APH KIC KIA PC'!AI84)</f>
        <v/>
      </c>
      <c r="AB81" s="447" t="str">
        <f>IF(B81="","",'APH KIC KIA PC'!AJ84)</f>
        <v/>
      </c>
      <c r="AC81" s="442" t="str">
        <f>IF(B81="","",'APH KIC KIA PC'!W84)</f>
        <v/>
      </c>
      <c r="AD81" s="443" t="str">
        <f>IF('3. Förpackningsdata'!M84="","",'3. Förpackningsdata'!M84)</f>
        <v/>
      </c>
      <c r="AE81" s="442" t="str">
        <f>IF('APH KIC KIA PC'!J84="","",'APH KIC KIA PC'!J84)</f>
        <v/>
      </c>
    </row>
    <row r="82" spans="1:31" s="327" customFormat="1" x14ac:dyDescent="0.25">
      <c r="A82" s="346">
        <v>81</v>
      </c>
      <c r="B82" s="438" t="str">
        <f>IF('1. Artikeldata Grund'!E85="","",'1. Artikeldata Grund'!E85)</f>
        <v/>
      </c>
      <c r="C82" s="439" t="str">
        <f>IF('1. Artikeldata Grund'!D85="","",'1. Artikeldata Grund'!D85)</f>
        <v/>
      </c>
      <c r="D82" s="440" t="str">
        <f>IF('APH KIC KIA PC'!D85="","",'APH KIC KIA PC'!D85)</f>
        <v/>
      </c>
      <c r="E82" s="439" t="str">
        <f>IF('APH KIC KIA PC'!F85="","",'APH KIC KIA PC'!F85)</f>
        <v/>
      </c>
      <c r="F82" s="442" t="str">
        <f>IF('APH KIC KIA PC'!S85="","",'APH KIC KIA PC'!S85)</f>
        <v xml:space="preserve">  Välj…</v>
      </c>
      <c r="G82" s="442">
        <f>IF('APH KIC KIA PC'!M85="","",'APH KIC KIA PC'!M85)</f>
        <v>910</v>
      </c>
      <c r="H82" s="441" t="str">
        <f>IF(G82&lt;&gt;200,"",IF('2. Artikeldata Utökad'!I85="","",'2. Artikeldata Utökad'!I85))</f>
        <v/>
      </c>
      <c r="I82" s="440" t="str">
        <f>IF('APH KIC KIA PC'!L85="Välj….","",'APH KIC KIA PC'!L85)</f>
        <v/>
      </c>
      <c r="J82" s="440" t="str">
        <f>IF(B82="","",_xlfn.XLOOKUP(I82,Artikelgrupper!A:A,Artikelgrupper!B:B))</f>
        <v/>
      </c>
      <c r="K82" s="440" t="str">
        <f>IF(B82="","",_xlfn.XLOOKUP(I82,Artikelgrupper!A:A,Artikelgrupper!C:C))</f>
        <v/>
      </c>
      <c r="L82" s="440" t="str">
        <f>IF(B82="","",_xlfn.XLOOKUP(I82,Artikelgrupper!A:A,Artikelgrupper!D:D))</f>
        <v/>
      </c>
      <c r="M82" s="443" t="str">
        <f>IF(B82="","",'APH KIC KIA PC'!Q85)</f>
        <v/>
      </c>
      <c r="N82" s="442" t="str">
        <f>IF('APH KIC KIA PC'!R85="","",'APH KIC KIA PC'!R85)</f>
        <v/>
      </c>
      <c r="O82" s="442" t="str">
        <f>IF('APH KIC KIA PC'!T85="","",'APH KIC KIA PC'!T85)</f>
        <v/>
      </c>
      <c r="P82" s="442" t="str">
        <f>IF('APH KIC KIA PC'!K85="","",'APH KIC KIA PC'!K85)</f>
        <v>Välj…</v>
      </c>
      <c r="Q82" s="440" t="str">
        <f>IF(B82="","",'2. Artikeldata Utökad'!E85)</f>
        <v/>
      </c>
      <c r="R82" s="440" t="str">
        <f>IF(B82="","",'2. Artikeldata Utökad'!F85)</f>
        <v/>
      </c>
      <c r="S82" s="440" t="str">
        <f>IF(B82="","",'3. Förpackningsdata'!G85/10)</f>
        <v/>
      </c>
      <c r="T82" s="440" t="str">
        <f>IF(B82="","",'3. Förpackningsdata'!H85/10)</f>
        <v/>
      </c>
      <c r="U82" s="440" t="str">
        <f>IF(B82="","",'3. Förpackningsdata'!I85/10)</f>
        <v/>
      </c>
      <c r="V82" s="469" t="str">
        <f>IF(B82="","",'APH KIC KIA PC'!Z85)</f>
        <v/>
      </c>
      <c r="W82" s="444" t="str">
        <f>IF(B82="","",'APH KIC KIA PC'!AA85)</f>
        <v/>
      </c>
      <c r="X82" s="445" t="str">
        <f>IF(B82="","",'APH KIC KIA PC'!AB85)</f>
        <v/>
      </c>
      <c r="Y82" s="446" t="str">
        <f>IF(B82="","",'APH KIC KIA PC'!AD85)</f>
        <v/>
      </c>
      <c r="Z82" s="445" t="str">
        <f>IF(B82="","",'APH KIC KIA PC'!AC85)</f>
        <v/>
      </c>
      <c r="AA82" s="446" t="str">
        <f>IF(B82="","",'APH KIC KIA PC'!AI85)</f>
        <v/>
      </c>
      <c r="AB82" s="447" t="str">
        <f>IF(B82="","",'APH KIC KIA PC'!AJ85)</f>
        <v/>
      </c>
      <c r="AC82" s="442" t="str">
        <f>IF(B82="","",'APH KIC KIA PC'!W85)</f>
        <v/>
      </c>
      <c r="AD82" s="443" t="str">
        <f>IF('3. Förpackningsdata'!M85="","",'3. Förpackningsdata'!M85)</f>
        <v/>
      </c>
      <c r="AE82" s="442" t="str">
        <f>IF('APH KIC KIA PC'!J85="","",'APH KIC KIA PC'!J85)</f>
        <v/>
      </c>
    </row>
    <row r="83" spans="1:31" s="327" customFormat="1" x14ac:dyDescent="0.25">
      <c r="A83" s="346">
        <v>82</v>
      </c>
      <c r="B83" s="438" t="str">
        <f>IF('1. Artikeldata Grund'!E86="","",'1. Artikeldata Grund'!E86)</f>
        <v/>
      </c>
      <c r="C83" s="439" t="str">
        <f>IF('1. Artikeldata Grund'!D86="","",'1. Artikeldata Grund'!D86)</f>
        <v/>
      </c>
      <c r="D83" s="440" t="str">
        <f>IF('APH KIC KIA PC'!D86="","",'APH KIC KIA PC'!D86)</f>
        <v/>
      </c>
      <c r="E83" s="439" t="str">
        <f>IF('APH KIC KIA PC'!F86="","",'APH KIC KIA PC'!F86)</f>
        <v/>
      </c>
      <c r="F83" s="442" t="str">
        <f>IF('APH KIC KIA PC'!S86="","",'APH KIC KIA PC'!S86)</f>
        <v xml:space="preserve">  Välj…</v>
      </c>
      <c r="G83" s="442">
        <f>IF('APH KIC KIA PC'!M86="","",'APH KIC KIA PC'!M86)</f>
        <v>910</v>
      </c>
      <c r="H83" s="441" t="str">
        <f>IF(G83&lt;&gt;200,"",IF('2. Artikeldata Utökad'!I86="","",'2. Artikeldata Utökad'!I86))</f>
        <v/>
      </c>
      <c r="I83" s="440" t="str">
        <f>IF('APH KIC KIA PC'!L86="Välj….","",'APH KIC KIA PC'!L86)</f>
        <v/>
      </c>
      <c r="J83" s="440" t="str">
        <f>IF(B83="","",_xlfn.XLOOKUP(I83,Artikelgrupper!A:A,Artikelgrupper!B:B))</f>
        <v/>
      </c>
      <c r="K83" s="440" t="str">
        <f>IF(B83="","",_xlfn.XLOOKUP(I83,Artikelgrupper!A:A,Artikelgrupper!C:C))</f>
        <v/>
      </c>
      <c r="L83" s="440" t="str">
        <f>IF(B83="","",_xlfn.XLOOKUP(I83,Artikelgrupper!A:A,Artikelgrupper!D:D))</f>
        <v/>
      </c>
      <c r="M83" s="443" t="str">
        <f>IF(B83="","",'APH KIC KIA PC'!Q86)</f>
        <v/>
      </c>
      <c r="N83" s="442" t="str">
        <f>IF('APH KIC KIA PC'!R86="","",'APH KIC KIA PC'!R86)</f>
        <v/>
      </c>
      <c r="O83" s="442" t="str">
        <f>IF('APH KIC KIA PC'!T86="","",'APH KIC KIA PC'!T86)</f>
        <v/>
      </c>
      <c r="P83" s="442" t="str">
        <f>IF('APH KIC KIA PC'!K86="","",'APH KIC KIA PC'!K86)</f>
        <v>Välj…</v>
      </c>
      <c r="Q83" s="440" t="str">
        <f>IF(B83="","",'2. Artikeldata Utökad'!E86)</f>
        <v/>
      </c>
      <c r="R83" s="440" t="str">
        <f>IF(B83="","",'2. Artikeldata Utökad'!F86)</f>
        <v/>
      </c>
      <c r="S83" s="440" t="str">
        <f>IF(B83="","",'3. Förpackningsdata'!G86/10)</f>
        <v/>
      </c>
      <c r="T83" s="440" t="str">
        <f>IF(B83="","",'3. Förpackningsdata'!H86/10)</f>
        <v/>
      </c>
      <c r="U83" s="440" t="str">
        <f>IF(B83="","",'3. Förpackningsdata'!I86/10)</f>
        <v/>
      </c>
      <c r="V83" s="469" t="str">
        <f>IF(B83="","",'APH KIC KIA PC'!Z86)</f>
        <v/>
      </c>
      <c r="W83" s="444" t="str">
        <f>IF(B83="","",'APH KIC KIA PC'!AA86)</f>
        <v/>
      </c>
      <c r="X83" s="445" t="str">
        <f>IF(B83="","",'APH KIC KIA PC'!AB86)</f>
        <v/>
      </c>
      <c r="Y83" s="446" t="str">
        <f>IF(B83="","",'APH KIC KIA PC'!AD86)</f>
        <v/>
      </c>
      <c r="Z83" s="445" t="str">
        <f>IF(B83="","",'APH KIC KIA PC'!AC86)</f>
        <v/>
      </c>
      <c r="AA83" s="446" t="str">
        <f>IF(B83="","",'APH KIC KIA PC'!AI86)</f>
        <v/>
      </c>
      <c r="AB83" s="447" t="str">
        <f>IF(B83="","",'APH KIC KIA PC'!AJ86)</f>
        <v/>
      </c>
      <c r="AC83" s="442" t="str">
        <f>IF(B83="","",'APH KIC KIA PC'!W86)</f>
        <v/>
      </c>
      <c r="AD83" s="443" t="str">
        <f>IF('3. Förpackningsdata'!M86="","",'3. Förpackningsdata'!M86)</f>
        <v/>
      </c>
      <c r="AE83" s="442" t="str">
        <f>IF('APH KIC KIA PC'!J86="","",'APH KIC KIA PC'!J86)</f>
        <v/>
      </c>
    </row>
    <row r="84" spans="1:31" s="327" customFormat="1" x14ac:dyDescent="0.25">
      <c r="A84" s="346">
        <v>83</v>
      </c>
      <c r="B84" s="438" t="str">
        <f>IF('1. Artikeldata Grund'!E87="","",'1. Artikeldata Grund'!E87)</f>
        <v/>
      </c>
      <c r="C84" s="439" t="str">
        <f>IF('1. Artikeldata Grund'!D87="","",'1. Artikeldata Grund'!D87)</f>
        <v/>
      </c>
      <c r="D84" s="440" t="str">
        <f>IF('APH KIC KIA PC'!D87="","",'APH KIC KIA PC'!D87)</f>
        <v/>
      </c>
      <c r="E84" s="439" t="str">
        <f>IF('APH KIC KIA PC'!F87="","",'APH KIC KIA PC'!F87)</f>
        <v/>
      </c>
      <c r="F84" s="442" t="str">
        <f>IF('APH KIC KIA PC'!S87="","",'APH KIC KIA PC'!S87)</f>
        <v xml:space="preserve">  Välj…</v>
      </c>
      <c r="G84" s="442">
        <f>IF('APH KIC KIA PC'!M87="","",'APH KIC KIA PC'!M87)</f>
        <v>910</v>
      </c>
      <c r="H84" s="441" t="str">
        <f>IF(G84&lt;&gt;200,"",IF('2. Artikeldata Utökad'!I87="","",'2. Artikeldata Utökad'!I87))</f>
        <v/>
      </c>
      <c r="I84" s="440" t="str">
        <f>IF('APH KIC KIA PC'!L87="Välj….","",'APH KIC KIA PC'!L87)</f>
        <v/>
      </c>
      <c r="J84" s="440" t="str">
        <f>IF(B84="","",_xlfn.XLOOKUP(I84,Artikelgrupper!A:A,Artikelgrupper!B:B))</f>
        <v/>
      </c>
      <c r="K84" s="440" t="str">
        <f>IF(B84="","",_xlfn.XLOOKUP(I84,Artikelgrupper!A:A,Artikelgrupper!C:C))</f>
        <v/>
      </c>
      <c r="L84" s="440" t="str">
        <f>IF(B84="","",_xlfn.XLOOKUP(I84,Artikelgrupper!A:A,Artikelgrupper!D:D))</f>
        <v/>
      </c>
      <c r="M84" s="443" t="str">
        <f>IF(B84="","",'APH KIC KIA PC'!Q87)</f>
        <v/>
      </c>
      <c r="N84" s="442" t="str">
        <f>IF('APH KIC KIA PC'!R87="","",'APH KIC KIA PC'!R87)</f>
        <v/>
      </c>
      <c r="O84" s="442" t="str">
        <f>IF('APH KIC KIA PC'!T87="","",'APH KIC KIA PC'!T87)</f>
        <v/>
      </c>
      <c r="P84" s="442" t="str">
        <f>IF('APH KIC KIA PC'!K87="","",'APH KIC KIA PC'!K87)</f>
        <v>Välj…</v>
      </c>
      <c r="Q84" s="440" t="str">
        <f>IF(B84="","",'2. Artikeldata Utökad'!E87)</f>
        <v/>
      </c>
      <c r="R84" s="440" t="str">
        <f>IF(B84="","",'2. Artikeldata Utökad'!F87)</f>
        <v/>
      </c>
      <c r="S84" s="440" t="str">
        <f>IF(B84="","",'3. Förpackningsdata'!G87/10)</f>
        <v/>
      </c>
      <c r="T84" s="440" t="str">
        <f>IF(B84="","",'3. Förpackningsdata'!H87/10)</f>
        <v/>
      </c>
      <c r="U84" s="440" t="str">
        <f>IF(B84="","",'3. Förpackningsdata'!I87/10)</f>
        <v/>
      </c>
      <c r="V84" s="469" t="str">
        <f>IF(B84="","",'APH KIC KIA PC'!Z87)</f>
        <v/>
      </c>
      <c r="W84" s="444" t="str">
        <f>IF(B84="","",'APH KIC KIA PC'!AA87)</f>
        <v/>
      </c>
      <c r="X84" s="445" t="str">
        <f>IF(B84="","",'APH KIC KIA PC'!AB87)</f>
        <v/>
      </c>
      <c r="Y84" s="446" t="str">
        <f>IF(B84="","",'APH KIC KIA PC'!AD87)</f>
        <v/>
      </c>
      <c r="Z84" s="445" t="str">
        <f>IF(B84="","",'APH KIC KIA PC'!AC87)</f>
        <v/>
      </c>
      <c r="AA84" s="446" t="str">
        <f>IF(B84="","",'APH KIC KIA PC'!AI87)</f>
        <v/>
      </c>
      <c r="AB84" s="447" t="str">
        <f>IF(B84="","",'APH KIC KIA PC'!AJ87)</f>
        <v/>
      </c>
      <c r="AC84" s="442" t="str">
        <f>IF(B84="","",'APH KIC KIA PC'!W87)</f>
        <v/>
      </c>
      <c r="AD84" s="443" t="str">
        <f>IF('3. Förpackningsdata'!M87="","",'3. Förpackningsdata'!M87)</f>
        <v/>
      </c>
      <c r="AE84" s="442" t="str">
        <f>IF('APH KIC KIA PC'!J87="","",'APH KIC KIA PC'!J87)</f>
        <v/>
      </c>
    </row>
    <row r="85" spans="1:31" s="327" customFormat="1" x14ac:dyDescent="0.25">
      <c r="A85" s="346">
        <v>84</v>
      </c>
      <c r="B85" s="438" t="str">
        <f>IF('1. Artikeldata Grund'!E88="","",'1. Artikeldata Grund'!E88)</f>
        <v/>
      </c>
      <c r="C85" s="439" t="str">
        <f>IF('1. Artikeldata Grund'!D88="","",'1. Artikeldata Grund'!D88)</f>
        <v/>
      </c>
      <c r="D85" s="440" t="str">
        <f>IF('APH KIC KIA PC'!D88="","",'APH KIC KIA PC'!D88)</f>
        <v/>
      </c>
      <c r="E85" s="439" t="str">
        <f>IF('APH KIC KIA PC'!F88="","",'APH KIC KIA PC'!F88)</f>
        <v/>
      </c>
      <c r="F85" s="442" t="str">
        <f>IF('APH KIC KIA PC'!S88="","",'APH KIC KIA PC'!S88)</f>
        <v xml:space="preserve">  Välj…</v>
      </c>
      <c r="G85" s="442">
        <f>IF('APH KIC KIA PC'!M88="","",'APH KIC KIA PC'!M88)</f>
        <v>910</v>
      </c>
      <c r="H85" s="441" t="str">
        <f>IF(G85&lt;&gt;200,"",IF('2. Artikeldata Utökad'!I88="","",'2. Artikeldata Utökad'!I88))</f>
        <v/>
      </c>
      <c r="I85" s="440" t="str">
        <f>IF('APH KIC KIA PC'!L88="Välj….","",'APH KIC KIA PC'!L88)</f>
        <v/>
      </c>
      <c r="J85" s="440" t="str">
        <f>IF(B85="","",_xlfn.XLOOKUP(I85,Artikelgrupper!A:A,Artikelgrupper!B:B))</f>
        <v/>
      </c>
      <c r="K85" s="440" t="str">
        <f>IF(B85="","",_xlfn.XLOOKUP(I85,Artikelgrupper!A:A,Artikelgrupper!C:C))</f>
        <v/>
      </c>
      <c r="L85" s="440" t="str">
        <f>IF(B85="","",_xlfn.XLOOKUP(I85,Artikelgrupper!A:A,Artikelgrupper!D:D))</f>
        <v/>
      </c>
      <c r="M85" s="443" t="str">
        <f>IF(B85="","",'APH KIC KIA PC'!Q88)</f>
        <v/>
      </c>
      <c r="N85" s="442" t="str">
        <f>IF('APH KIC KIA PC'!R88="","",'APH KIC KIA PC'!R88)</f>
        <v/>
      </c>
      <c r="O85" s="442" t="str">
        <f>IF('APH KIC KIA PC'!T88="","",'APH KIC KIA PC'!T88)</f>
        <v/>
      </c>
      <c r="P85" s="442" t="str">
        <f>IF('APH KIC KIA PC'!K88="","",'APH KIC KIA PC'!K88)</f>
        <v>Välj…</v>
      </c>
      <c r="Q85" s="440" t="str">
        <f>IF(B85="","",'2. Artikeldata Utökad'!E88)</f>
        <v/>
      </c>
      <c r="R85" s="440" t="str">
        <f>IF(B85="","",'2. Artikeldata Utökad'!F88)</f>
        <v/>
      </c>
      <c r="S85" s="440" t="str">
        <f>IF(B85="","",'3. Förpackningsdata'!G88/10)</f>
        <v/>
      </c>
      <c r="T85" s="440" t="str">
        <f>IF(B85="","",'3. Förpackningsdata'!H88/10)</f>
        <v/>
      </c>
      <c r="U85" s="440" t="str">
        <f>IF(B85="","",'3. Förpackningsdata'!I88/10)</f>
        <v/>
      </c>
      <c r="V85" s="469" t="str">
        <f>IF(B85="","",'APH KIC KIA PC'!Z88)</f>
        <v/>
      </c>
      <c r="W85" s="444" t="str">
        <f>IF(B85="","",'APH KIC KIA PC'!AA88)</f>
        <v/>
      </c>
      <c r="X85" s="445" t="str">
        <f>IF(B85="","",'APH KIC KIA PC'!AB88)</f>
        <v/>
      </c>
      <c r="Y85" s="446" t="str">
        <f>IF(B85="","",'APH KIC KIA PC'!AD88)</f>
        <v/>
      </c>
      <c r="Z85" s="445" t="str">
        <f>IF(B85="","",'APH KIC KIA PC'!AC88)</f>
        <v/>
      </c>
      <c r="AA85" s="446" t="str">
        <f>IF(B85="","",'APH KIC KIA PC'!AI88)</f>
        <v/>
      </c>
      <c r="AB85" s="447" t="str">
        <f>IF(B85="","",'APH KIC KIA PC'!AJ88)</f>
        <v/>
      </c>
      <c r="AC85" s="442" t="str">
        <f>IF(B85="","",'APH KIC KIA PC'!W88)</f>
        <v/>
      </c>
      <c r="AD85" s="443" t="str">
        <f>IF('3. Förpackningsdata'!M88="","",'3. Förpackningsdata'!M88)</f>
        <v/>
      </c>
      <c r="AE85" s="442" t="str">
        <f>IF('APH KIC KIA PC'!J88="","",'APH KIC KIA PC'!J88)</f>
        <v/>
      </c>
    </row>
    <row r="86" spans="1:31" s="327" customFormat="1" x14ac:dyDescent="0.25">
      <c r="A86" s="346">
        <v>85</v>
      </c>
      <c r="B86" s="438" t="str">
        <f>IF('1. Artikeldata Grund'!E89="","",'1. Artikeldata Grund'!E89)</f>
        <v/>
      </c>
      <c r="C86" s="439" t="str">
        <f>IF('1. Artikeldata Grund'!D89="","",'1. Artikeldata Grund'!D89)</f>
        <v/>
      </c>
      <c r="D86" s="440" t="str">
        <f>IF('APH KIC KIA PC'!D89="","",'APH KIC KIA PC'!D89)</f>
        <v/>
      </c>
      <c r="E86" s="439" t="str">
        <f>IF('APH KIC KIA PC'!F89="","",'APH KIC KIA PC'!F89)</f>
        <v/>
      </c>
      <c r="F86" s="442" t="str">
        <f>IF('APH KIC KIA PC'!S89="","",'APH KIC KIA PC'!S89)</f>
        <v xml:space="preserve">  Välj…</v>
      </c>
      <c r="G86" s="442">
        <f>IF('APH KIC KIA PC'!M89="","",'APH KIC KIA PC'!M89)</f>
        <v>910</v>
      </c>
      <c r="H86" s="441" t="str">
        <f>IF(G86&lt;&gt;200,"",IF('2. Artikeldata Utökad'!I89="","",'2. Artikeldata Utökad'!I89))</f>
        <v/>
      </c>
      <c r="I86" s="440" t="str">
        <f>IF('APH KIC KIA PC'!L89="Välj….","",'APH KIC KIA PC'!L89)</f>
        <v/>
      </c>
      <c r="J86" s="440" t="str">
        <f>IF(B86="","",_xlfn.XLOOKUP(I86,Artikelgrupper!A:A,Artikelgrupper!B:B))</f>
        <v/>
      </c>
      <c r="K86" s="440" t="str">
        <f>IF(B86="","",_xlfn.XLOOKUP(I86,Artikelgrupper!A:A,Artikelgrupper!C:C))</f>
        <v/>
      </c>
      <c r="L86" s="440" t="str">
        <f>IF(B86="","",_xlfn.XLOOKUP(I86,Artikelgrupper!A:A,Artikelgrupper!D:D))</f>
        <v/>
      </c>
      <c r="M86" s="443" t="str">
        <f>IF(B86="","",'APH KIC KIA PC'!Q89)</f>
        <v/>
      </c>
      <c r="N86" s="442" t="str">
        <f>IF('APH KIC KIA PC'!R89="","",'APH KIC KIA PC'!R89)</f>
        <v/>
      </c>
      <c r="O86" s="442" t="str">
        <f>IF('APH KIC KIA PC'!T89="","",'APH KIC KIA PC'!T89)</f>
        <v/>
      </c>
      <c r="P86" s="442" t="str">
        <f>IF('APH KIC KIA PC'!K89="","",'APH KIC KIA PC'!K89)</f>
        <v>Välj…</v>
      </c>
      <c r="Q86" s="440" t="str">
        <f>IF(B86="","",'2. Artikeldata Utökad'!E89)</f>
        <v/>
      </c>
      <c r="R86" s="440" t="str">
        <f>IF(B86="","",'2. Artikeldata Utökad'!F89)</f>
        <v/>
      </c>
      <c r="S86" s="440" t="str">
        <f>IF(B86="","",'3. Förpackningsdata'!G89/10)</f>
        <v/>
      </c>
      <c r="T86" s="440" t="str">
        <f>IF(B86="","",'3. Förpackningsdata'!H89/10)</f>
        <v/>
      </c>
      <c r="U86" s="440" t="str">
        <f>IF(B86="","",'3. Förpackningsdata'!I89/10)</f>
        <v/>
      </c>
      <c r="V86" s="469" t="str">
        <f>IF(B86="","",'APH KIC KIA PC'!Z89)</f>
        <v/>
      </c>
      <c r="W86" s="444" t="str">
        <f>IF(B86="","",'APH KIC KIA PC'!AA89)</f>
        <v/>
      </c>
      <c r="X86" s="445" t="str">
        <f>IF(B86="","",'APH KIC KIA PC'!AB89)</f>
        <v/>
      </c>
      <c r="Y86" s="446" t="str">
        <f>IF(B86="","",'APH KIC KIA PC'!AD89)</f>
        <v/>
      </c>
      <c r="Z86" s="445" t="str">
        <f>IF(B86="","",'APH KIC KIA PC'!AC89)</f>
        <v/>
      </c>
      <c r="AA86" s="446" t="str">
        <f>IF(B86="","",'APH KIC KIA PC'!AI89)</f>
        <v/>
      </c>
      <c r="AB86" s="447" t="str">
        <f>IF(B86="","",'APH KIC KIA PC'!AJ89)</f>
        <v/>
      </c>
      <c r="AC86" s="442" t="str">
        <f>IF(B86="","",'APH KIC KIA PC'!W89)</f>
        <v/>
      </c>
      <c r="AD86" s="443" t="str">
        <f>IF('3. Förpackningsdata'!M89="","",'3. Förpackningsdata'!M89)</f>
        <v/>
      </c>
      <c r="AE86" s="442" t="str">
        <f>IF('APH KIC KIA PC'!J89="","",'APH KIC KIA PC'!J89)</f>
        <v/>
      </c>
    </row>
    <row r="87" spans="1:31" s="327" customFormat="1" x14ac:dyDescent="0.25">
      <c r="A87" s="346">
        <v>86</v>
      </c>
      <c r="B87" s="438" t="str">
        <f>IF('1. Artikeldata Grund'!E90="","",'1. Artikeldata Grund'!E90)</f>
        <v/>
      </c>
      <c r="C87" s="439" t="str">
        <f>IF('1. Artikeldata Grund'!D90="","",'1. Artikeldata Grund'!D90)</f>
        <v/>
      </c>
      <c r="D87" s="440" t="str">
        <f>IF('APH KIC KIA PC'!D90="","",'APH KIC KIA PC'!D90)</f>
        <v/>
      </c>
      <c r="E87" s="439" t="str">
        <f>IF('APH KIC KIA PC'!F90="","",'APH KIC KIA PC'!F90)</f>
        <v/>
      </c>
      <c r="F87" s="442" t="str">
        <f>IF('APH KIC KIA PC'!S90="","",'APH KIC KIA PC'!S90)</f>
        <v xml:space="preserve">  Välj…</v>
      </c>
      <c r="G87" s="442">
        <f>IF('APH KIC KIA PC'!M90="","",'APH KIC KIA PC'!M90)</f>
        <v>910</v>
      </c>
      <c r="H87" s="441" t="str">
        <f>IF(G87&lt;&gt;200,"",IF('2. Artikeldata Utökad'!I90="","",'2. Artikeldata Utökad'!I90))</f>
        <v/>
      </c>
      <c r="I87" s="440" t="str">
        <f>IF('APH KIC KIA PC'!L90="Välj….","",'APH KIC KIA PC'!L90)</f>
        <v/>
      </c>
      <c r="J87" s="440" t="str">
        <f>IF(B87="","",_xlfn.XLOOKUP(I87,Artikelgrupper!A:A,Artikelgrupper!B:B))</f>
        <v/>
      </c>
      <c r="K87" s="440" t="str">
        <f>IF(B87="","",_xlfn.XLOOKUP(I87,Artikelgrupper!A:A,Artikelgrupper!C:C))</f>
        <v/>
      </c>
      <c r="L87" s="440" t="str">
        <f>IF(B87="","",_xlfn.XLOOKUP(I87,Artikelgrupper!A:A,Artikelgrupper!D:D))</f>
        <v/>
      </c>
      <c r="M87" s="443" t="str">
        <f>IF(B87="","",'APH KIC KIA PC'!Q90)</f>
        <v/>
      </c>
      <c r="N87" s="442" t="str">
        <f>IF('APH KIC KIA PC'!R90="","",'APH KIC KIA PC'!R90)</f>
        <v/>
      </c>
      <c r="O87" s="442" t="str">
        <f>IF('APH KIC KIA PC'!T90="","",'APH KIC KIA PC'!T90)</f>
        <v/>
      </c>
      <c r="P87" s="442" t="str">
        <f>IF('APH KIC KIA PC'!K90="","",'APH KIC KIA PC'!K90)</f>
        <v>Välj…</v>
      </c>
      <c r="Q87" s="440" t="str">
        <f>IF(B87="","",'2. Artikeldata Utökad'!E90)</f>
        <v/>
      </c>
      <c r="R87" s="440" t="str">
        <f>IF(B87="","",'2. Artikeldata Utökad'!F90)</f>
        <v/>
      </c>
      <c r="S87" s="440" t="str">
        <f>IF(B87="","",'3. Förpackningsdata'!G90/10)</f>
        <v/>
      </c>
      <c r="T87" s="440" t="str">
        <f>IF(B87="","",'3. Förpackningsdata'!H90/10)</f>
        <v/>
      </c>
      <c r="U87" s="440" t="str">
        <f>IF(B87="","",'3. Förpackningsdata'!I90/10)</f>
        <v/>
      </c>
      <c r="V87" s="469" t="str">
        <f>IF(B87="","",'APH KIC KIA PC'!Z90)</f>
        <v/>
      </c>
      <c r="W87" s="444" t="str">
        <f>IF(B87="","",'APH KIC KIA PC'!AA90)</f>
        <v/>
      </c>
      <c r="X87" s="445" t="str">
        <f>IF(B87="","",'APH KIC KIA PC'!AB90)</f>
        <v/>
      </c>
      <c r="Y87" s="446" t="str">
        <f>IF(B87="","",'APH KIC KIA PC'!AD90)</f>
        <v/>
      </c>
      <c r="Z87" s="445" t="str">
        <f>IF(B87="","",'APH KIC KIA PC'!AC90)</f>
        <v/>
      </c>
      <c r="AA87" s="446" t="str">
        <f>IF(B87="","",'APH KIC KIA PC'!AI90)</f>
        <v/>
      </c>
      <c r="AB87" s="447" t="str">
        <f>IF(B87="","",'APH KIC KIA PC'!AJ90)</f>
        <v/>
      </c>
      <c r="AC87" s="442" t="str">
        <f>IF(B87="","",'APH KIC KIA PC'!W90)</f>
        <v/>
      </c>
      <c r="AD87" s="443" t="str">
        <f>IF('3. Förpackningsdata'!M90="","",'3. Förpackningsdata'!M90)</f>
        <v/>
      </c>
      <c r="AE87" s="442" t="str">
        <f>IF('APH KIC KIA PC'!J90="","",'APH KIC KIA PC'!J90)</f>
        <v/>
      </c>
    </row>
    <row r="88" spans="1:31" s="327" customFormat="1" x14ac:dyDescent="0.25">
      <c r="A88" s="346">
        <v>87</v>
      </c>
      <c r="B88" s="438" t="str">
        <f>IF('1. Artikeldata Grund'!E91="","",'1. Artikeldata Grund'!E91)</f>
        <v/>
      </c>
      <c r="C88" s="439" t="str">
        <f>IF('1. Artikeldata Grund'!D91="","",'1. Artikeldata Grund'!D91)</f>
        <v/>
      </c>
      <c r="D88" s="440" t="str">
        <f>IF('APH KIC KIA PC'!D91="","",'APH KIC KIA PC'!D91)</f>
        <v/>
      </c>
      <c r="E88" s="439" t="str">
        <f>IF('APH KIC KIA PC'!F91="","",'APH KIC KIA PC'!F91)</f>
        <v/>
      </c>
      <c r="F88" s="442" t="str">
        <f>IF('APH KIC KIA PC'!S91="","",'APH KIC KIA PC'!S91)</f>
        <v xml:space="preserve">  Välj…</v>
      </c>
      <c r="G88" s="442">
        <f>IF('APH KIC KIA PC'!M91="","",'APH KIC KIA PC'!M91)</f>
        <v>910</v>
      </c>
      <c r="H88" s="441" t="str">
        <f>IF(G88&lt;&gt;200,"",IF('2. Artikeldata Utökad'!I91="","",'2. Artikeldata Utökad'!I91))</f>
        <v/>
      </c>
      <c r="I88" s="440" t="str">
        <f>IF('APH KIC KIA PC'!L91="Välj….","",'APH KIC KIA PC'!L91)</f>
        <v/>
      </c>
      <c r="J88" s="440" t="str">
        <f>IF(B88="","",_xlfn.XLOOKUP(I88,Artikelgrupper!A:A,Artikelgrupper!B:B))</f>
        <v/>
      </c>
      <c r="K88" s="440" t="str">
        <f>IF(B88="","",_xlfn.XLOOKUP(I88,Artikelgrupper!A:A,Artikelgrupper!C:C))</f>
        <v/>
      </c>
      <c r="L88" s="440" t="str">
        <f>IF(B88="","",_xlfn.XLOOKUP(I88,Artikelgrupper!A:A,Artikelgrupper!D:D))</f>
        <v/>
      </c>
      <c r="M88" s="443" t="str">
        <f>IF(B88="","",'APH KIC KIA PC'!Q91)</f>
        <v/>
      </c>
      <c r="N88" s="442" t="str">
        <f>IF('APH KIC KIA PC'!R91="","",'APH KIC KIA PC'!R91)</f>
        <v/>
      </c>
      <c r="O88" s="442" t="str">
        <f>IF('APH KIC KIA PC'!T91="","",'APH KIC KIA PC'!T91)</f>
        <v/>
      </c>
      <c r="P88" s="442" t="str">
        <f>IF('APH KIC KIA PC'!K91="","",'APH KIC KIA PC'!K91)</f>
        <v>Välj…</v>
      </c>
      <c r="Q88" s="440" t="str">
        <f>IF(B88="","",'2. Artikeldata Utökad'!E91)</f>
        <v/>
      </c>
      <c r="R88" s="440" t="str">
        <f>IF(B88="","",'2. Artikeldata Utökad'!F91)</f>
        <v/>
      </c>
      <c r="S88" s="440" t="str">
        <f>IF(B88="","",'3. Förpackningsdata'!G91/10)</f>
        <v/>
      </c>
      <c r="T88" s="440" t="str">
        <f>IF(B88="","",'3. Förpackningsdata'!H91/10)</f>
        <v/>
      </c>
      <c r="U88" s="440" t="str">
        <f>IF(B88="","",'3. Förpackningsdata'!I91/10)</f>
        <v/>
      </c>
      <c r="V88" s="469" t="str">
        <f>IF(B88="","",'APH KIC KIA PC'!Z91)</f>
        <v/>
      </c>
      <c r="W88" s="444" t="str">
        <f>IF(B88="","",'APH KIC KIA PC'!AA91)</f>
        <v/>
      </c>
      <c r="X88" s="445" t="str">
        <f>IF(B88="","",'APH KIC KIA PC'!AB91)</f>
        <v/>
      </c>
      <c r="Y88" s="446" t="str">
        <f>IF(B88="","",'APH KIC KIA PC'!AD91)</f>
        <v/>
      </c>
      <c r="Z88" s="445" t="str">
        <f>IF(B88="","",'APH KIC KIA PC'!AC91)</f>
        <v/>
      </c>
      <c r="AA88" s="446" t="str">
        <f>IF(B88="","",'APH KIC KIA PC'!AI91)</f>
        <v/>
      </c>
      <c r="AB88" s="447" t="str">
        <f>IF(B88="","",'APH KIC KIA PC'!AJ91)</f>
        <v/>
      </c>
      <c r="AC88" s="442" t="str">
        <f>IF(B88="","",'APH KIC KIA PC'!W91)</f>
        <v/>
      </c>
      <c r="AD88" s="443" t="str">
        <f>IF('3. Förpackningsdata'!M91="","",'3. Förpackningsdata'!M91)</f>
        <v/>
      </c>
      <c r="AE88" s="442" t="str">
        <f>IF('APH KIC KIA PC'!J91="","",'APH KIC KIA PC'!J91)</f>
        <v/>
      </c>
    </row>
    <row r="89" spans="1:31" s="327" customFormat="1" x14ac:dyDescent="0.25">
      <c r="A89" s="346">
        <v>88</v>
      </c>
      <c r="B89" s="438" t="str">
        <f>IF('1. Artikeldata Grund'!E92="","",'1. Artikeldata Grund'!E92)</f>
        <v/>
      </c>
      <c r="C89" s="439" t="str">
        <f>IF('1. Artikeldata Grund'!D92="","",'1. Artikeldata Grund'!D92)</f>
        <v/>
      </c>
      <c r="D89" s="440" t="str">
        <f>IF('APH KIC KIA PC'!D92="","",'APH KIC KIA PC'!D92)</f>
        <v/>
      </c>
      <c r="E89" s="439" t="str">
        <f>IF('APH KIC KIA PC'!F92="","",'APH KIC KIA PC'!F92)</f>
        <v/>
      </c>
      <c r="F89" s="442" t="str">
        <f>IF('APH KIC KIA PC'!S92="","",'APH KIC KIA PC'!S92)</f>
        <v xml:space="preserve">  Välj…</v>
      </c>
      <c r="G89" s="442">
        <f>IF('APH KIC KIA PC'!M92="","",'APH KIC KIA PC'!M92)</f>
        <v>910</v>
      </c>
      <c r="H89" s="441" t="str">
        <f>IF(G89&lt;&gt;200,"",IF('2. Artikeldata Utökad'!I92="","",'2. Artikeldata Utökad'!I92))</f>
        <v/>
      </c>
      <c r="I89" s="440" t="str">
        <f>IF('APH KIC KIA PC'!L92="Välj….","",'APH KIC KIA PC'!L92)</f>
        <v/>
      </c>
      <c r="J89" s="440" t="str">
        <f>IF(B89="","",_xlfn.XLOOKUP(I89,Artikelgrupper!A:A,Artikelgrupper!B:B))</f>
        <v/>
      </c>
      <c r="K89" s="440" t="str">
        <f>IF(B89="","",_xlfn.XLOOKUP(I89,Artikelgrupper!A:A,Artikelgrupper!C:C))</f>
        <v/>
      </c>
      <c r="L89" s="440" t="str">
        <f>IF(B89="","",_xlfn.XLOOKUP(I89,Artikelgrupper!A:A,Artikelgrupper!D:D))</f>
        <v/>
      </c>
      <c r="M89" s="443" t="str">
        <f>IF(B89="","",'APH KIC KIA PC'!Q92)</f>
        <v/>
      </c>
      <c r="N89" s="442" t="str">
        <f>IF('APH KIC KIA PC'!R92="","",'APH KIC KIA PC'!R92)</f>
        <v/>
      </c>
      <c r="O89" s="442" t="str">
        <f>IF('APH KIC KIA PC'!T92="","",'APH KIC KIA PC'!T92)</f>
        <v/>
      </c>
      <c r="P89" s="442" t="str">
        <f>IF('APH KIC KIA PC'!K92="","",'APH KIC KIA PC'!K92)</f>
        <v>Välj…</v>
      </c>
      <c r="Q89" s="440" t="str">
        <f>IF(B89="","",'2. Artikeldata Utökad'!E92)</f>
        <v/>
      </c>
      <c r="R89" s="440" t="str">
        <f>IF(B89="","",'2. Artikeldata Utökad'!F92)</f>
        <v/>
      </c>
      <c r="S89" s="440" t="str">
        <f>IF(B89="","",'3. Förpackningsdata'!G92/10)</f>
        <v/>
      </c>
      <c r="T89" s="440" t="str">
        <f>IF(B89="","",'3. Förpackningsdata'!H92/10)</f>
        <v/>
      </c>
      <c r="U89" s="440" t="str">
        <f>IF(B89="","",'3. Förpackningsdata'!I92/10)</f>
        <v/>
      </c>
      <c r="V89" s="469" t="str">
        <f>IF(B89="","",'APH KIC KIA PC'!Z92)</f>
        <v/>
      </c>
      <c r="W89" s="444" t="str">
        <f>IF(B89="","",'APH KIC KIA PC'!AA92)</f>
        <v/>
      </c>
      <c r="X89" s="445" t="str">
        <f>IF(B89="","",'APH KIC KIA PC'!AB92)</f>
        <v/>
      </c>
      <c r="Y89" s="446" t="str">
        <f>IF(B89="","",'APH KIC KIA PC'!AD92)</f>
        <v/>
      </c>
      <c r="Z89" s="445" t="str">
        <f>IF(B89="","",'APH KIC KIA PC'!AC92)</f>
        <v/>
      </c>
      <c r="AA89" s="446" t="str">
        <f>IF(B89="","",'APH KIC KIA PC'!AI92)</f>
        <v/>
      </c>
      <c r="AB89" s="447" t="str">
        <f>IF(B89="","",'APH KIC KIA PC'!AJ92)</f>
        <v/>
      </c>
      <c r="AC89" s="442" t="str">
        <f>IF(B89="","",'APH KIC KIA PC'!W92)</f>
        <v/>
      </c>
      <c r="AD89" s="443" t="str">
        <f>IF('3. Förpackningsdata'!M92="","",'3. Förpackningsdata'!M92)</f>
        <v/>
      </c>
      <c r="AE89" s="442" t="str">
        <f>IF('APH KIC KIA PC'!J92="","",'APH KIC KIA PC'!J92)</f>
        <v/>
      </c>
    </row>
    <row r="90" spans="1:31" s="327" customFormat="1" x14ac:dyDescent="0.25">
      <c r="A90" s="346">
        <v>89</v>
      </c>
      <c r="B90" s="438" t="str">
        <f>IF('1. Artikeldata Grund'!E93="","",'1. Artikeldata Grund'!E93)</f>
        <v/>
      </c>
      <c r="C90" s="439" t="str">
        <f>IF('1. Artikeldata Grund'!D93="","",'1. Artikeldata Grund'!D93)</f>
        <v/>
      </c>
      <c r="D90" s="440" t="str">
        <f>IF('APH KIC KIA PC'!D93="","",'APH KIC KIA PC'!D93)</f>
        <v/>
      </c>
      <c r="E90" s="439" t="str">
        <f>IF('APH KIC KIA PC'!F93="","",'APH KIC KIA PC'!F93)</f>
        <v/>
      </c>
      <c r="F90" s="442" t="str">
        <f>IF('APH KIC KIA PC'!S93="","",'APH KIC KIA PC'!S93)</f>
        <v xml:space="preserve">  Välj…</v>
      </c>
      <c r="G90" s="442">
        <f>IF('APH KIC KIA PC'!M93="","",'APH KIC KIA PC'!M93)</f>
        <v>910</v>
      </c>
      <c r="H90" s="441" t="str">
        <f>IF(G90&lt;&gt;200,"",IF('2. Artikeldata Utökad'!I93="","",'2. Artikeldata Utökad'!I93))</f>
        <v/>
      </c>
      <c r="I90" s="440" t="str">
        <f>IF('APH KIC KIA PC'!L93="Välj….","",'APH KIC KIA PC'!L93)</f>
        <v/>
      </c>
      <c r="J90" s="440" t="str">
        <f>IF(B90="","",_xlfn.XLOOKUP(I90,Artikelgrupper!A:A,Artikelgrupper!B:B))</f>
        <v/>
      </c>
      <c r="K90" s="440" t="str">
        <f>IF(B90="","",_xlfn.XLOOKUP(I90,Artikelgrupper!A:A,Artikelgrupper!C:C))</f>
        <v/>
      </c>
      <c r="L90" s="440" t="str">
        <f>IF(B90="","",_xlfn.XLOOKUP(I90,Artikelgrupper!A:A,Artikelgrupper!D:D))</f>
        <v/>
      </c>
      <c r="M90" s="443" t="str">
        <f>IF(B90="","",'APH KIC KIA PC'!Q93)</f>
        <v/>
      </c>
      <c r="N90" s="442" t="str">
        <f>IF('APH KIC KIA PC'!R93="","",'APH KIC KIA PC'!R93)</f>
        <v/>
      </c>
      <c r="O90" s="442" t="str">
        <f>IF('APH KIC KIA PC'!T93="","",'APH KIC KIA PC'!T93)</f>
        <v/>
      </c>
      <c r="P90" s="442" t="str">
        <f>IF('APH KIC KIA PC'!K93="","",'APH KIC KIA PC'!K93)</f>
        <v>Välj…</v>
      </c>
      <c r="Q90" s="440" t="str">
        <f>IF(B90="","",'2. Artikeldata Utökad'!E93)</f>
        <v/>
      </c>
      <c r="R90" s="440" t="str">
        <f>IF(B90="","",'2. Artikeldata Utökad'!F93)</f>
        <v/>
      </c>
      <c r="S90" s="440" t="str">
        <f>IF(B90="","",'3. Förpackningsdata'!G93/10)</f>
        <v/>
      </c>
      <c r="T90" s="440" t="str">
        <f>IF(B90="","",'3. Förpackningsdata'!H93/10)</f>
        <v/>
      </c>
      <c r="U90" s="440" t="str">
        <f>IF(B90="","",'3. Förpackningsdata'!I93/10)</f>
        <v/>
      </c>
      <c r="V90" s="469" t="str">
        <f>IF(B90="","",'APH KIC KIA PC'!Z93)</f>
        <v/>
      </c>
      <c r="W90" s="444" t="str">
        <f>IF(B90="","",'APH KIC KIA PC'!AA93)</f>
        <v/>
      </c>
      <c r="X90" s="445" t="str">
        <f>IF(B90="","",'APH KIC KIA PC'!AB93)</f>
        <v/>
      </c>
      <c r="Y90" s="446" t="str">
        <f>IF(B90="","",'APH KIC KIA PC'!AD93)</f>
        <v/>
      </c>
      <c r="Z90" s="445" t="str">
        <f>IF(B90="","",'APH KIC KIA PC'!AC93)</f>
        <v/>
      </c>
      <c r="AA90" s="446" t="str">
        <f>IF(B90="","",'APH KIC KIA PC'!AI93)</f>
        <v/>
      </c>
      <c r="AB90" s="447" t="str">
        <f>IF(B90="","",'APH KIC KIA PC'!AJ93)</f>
        <v/>
      </c>
      <c r="AC90" s="442" t="str">
        <f>IF(B90="","",'APH KIC KIA PC'!W93)</f>
        <v/>
      </c>
      <c r="AD90" s="443" t="str">
        <f>IF('3. Förpackningsdata'!M93="","",'3. Förpackningsdata'!M93)</f>
        <v/>
      </c>
      <c r="AE90" s="442" t="str">
        <f>IF('APH KIC KIA PC'!J93="","",'APH KIC KIA PC'!J93)</f>
        <v/>
      </c>
    </row>
    <row r="91" spans="1:31" s="326" customFormat="1" x14ac:dyDescent="0.25">
      <c r="A91" s="346">
        <v>90</v>
      </c>
      <c r="B91" s="438" t="str">
        <f>IF('1. Artikeldata Grund'!E94="","",'1. Artikeldata Grund'!E94)</f>
        <v/>
      </c>
      <c r="C91" s="439" t="str">
        <f>IF('1. Artikeldata Grund'!D94="","",'1. Artikeldata Grund'!D94)</f>
        <v/>
      </c>
      <c r="D91" s="440" t="str">
        <f>IF('APH KIC KIA PC'!D94="","",'APH KIC KIA PC'!D94)</f>
        <v/>
      </c>
      <c r="E91" s="439" t="str">
        <f>IF('APH KIC KIA PC'!F94="","",'APH KIC KIA PC'!F94)</f>
        <v/>
      </c>
      <c r="F91" s="442" t="str">
        <f>IF('APH KIC KIA PC'!S94="","",'APH KIC KIA PC'!S94)</f>
        <v xml:space="preserve">  Välj…</v>
      </c>
      <c r="G91" s="442">
        <f>IF('APH KIC KIA PC'!M94="","",'APH KIC KIA PC'!M94)</f>
        <v>910</v>
      </c>
      <c r="H91" s="441" t="str">
        <f>IF(G91&lt;&gt;200,"",IF('2. Artikeldata Utökad'!I94="","",'2. Artikeldata Utökad'!I94))</f>
        <v/>
      </c>
      <c r="I91" s="440" t="str">
        <f>IF('APH KIC KIA PC'!L94="Välj….","",'APH KIC KIA PC'!L94)</f>
        <v/>
      </c>
      <c r="J91" s="440" t="str">
        <f>IF(B91="","",_xlfn.XLOOKUP(I91,Artikelgrupper!A:A,Artikelgrupper!B:B))</f>
        <v/>
      </c>
      <c r="K91" s="440" t="str">
        <f>IF(B91="","",_xlfn.XLOOKUP(I91,Artikelgrupper!A:A,Artikelgrupper!C:C))</f>
        <v/>
      </c>
      <c r="L91" s="440" t="str">
        <f>IF(B91="","",_xlfn.XLOOKUP(I91,Artikelgrupper!A:A,Artikelgrupper!D:D))</f>
        <v/>
      </c>
      <c r="M91" s="443" t="str">
        <f>IF(B91="","",'APH KIC KIA PC'!Q94)</f>
        <v/>
      </c>
      <c r="N91" s="442" t="str">
        <f>IF('APH KIC KIA PC'!R94="","",'APH KIC KIA PC'!R94)</f>
        <v/>
      </c>
      <c r="O91" s="442" t="str">
        <f>IF('APH KIC KIA PC'!T94="","",'APH KIC KIA PC'!T94)</f>
        <v/>
      </c>
      <c r="P91" s="442" t="str">
        <f>IF('APH KIC KIA PC'!K94="","",'APH KIC KIA PC'!K94)</f>
        <v>Välj…</v>
      </c>
      <c r="Q91" s="440" t="str">
        <f>IF(B91="","",'2. Artikeldata Utökad'!E94)</f>
        <v/>
      </c>
      <c r="R91" s="440" t="str">
        <f>IF(B91="","",'2. Artikeldata Utökad'!F94)</f>
        <v/>
      </c>
      <c r="S91" s="440" t="str">
        <f>IF(B91="","",'3. Förpackningsdata'!G94/10)</f>
        <v/>
      </c>
      <c r="T91" s="440" t="str">
        <f>IF(B91="","",'3. Förpackningsdata'!H94/10)</f>
        <v/>
      </c>
      <c r="U91" s="440" t="str">
        <f>IF(B91="","",'3. Förpackningsdata'!I94/10)</f>
        <v/>
      </c>
      <c r="V91" s="469" t="str">
        <f>IF(B91="","",'APH KIC KIA PC'!Z94)</f>
        <v/>
      </c>
      <c r="W91" s="444" t="str">
        <f>IF(B91="","",'APH KIC KIA PC'!AA94)</f>
        <v/>
      </c>
      <c r="X91" s="445" t="str">
        <f>IF(B91="","",'APH KIC KIA PC'!AB94)</f>
        <v/>
      </c>
      <c r="Y91" s="446" t="str">
        <f>IF(B91="","",'APH KIC KIA PC'!AD94)</f>
        <v/>
      </c>
      <c r="Z91" s="445" t="str">
        <f>IF(B91="","",'APH KIC KIA PC'!AC94)</f>
        <v/>
      </c>
      <c r="AA91" s="446" t="str">
        <f>IF(B91="","",'APH KIC KIA PC'!AI94)</f>
        <v/>
      </c>
      <c r="AB91" s="447" t="str">
        <f>IF(B91="","",'APH KIC KIA PC'!AJ94)</f>
        <v/>
      </c>
      <c r="AC91" s="442" t="str">
        <f>IF(B91="","",'APH KIC KIA PC'!W94)</f>
        <v/>
      </c>
      <c r="AD91" s="443" t="str">
        <f>IF('3. Förpackningsdata'!M94="","",'3. Förpackningsdata'!M94)</f>
        <v/>
      </c>
      <c r="AE91" s="442" t="str">
        <f>IF('APH KIC KIA PC'!J94="","",'APH KIC KIA PC'!J94)</f>
        <v/>
      </c>
    </row>
    <row r="92" spans="1:31" s="326" customFormat="1" x14ac:dyDescent="0.25">
      <c r="A92" s="346">
        <v>91</v>
      </c>
      <c r="B92" s="438" t="str">
        <f>IF('1. Artikeldata Grund'!E95="","",'1. Artikeldata Grund'!E95)</f>
        <v/>
      </c>
      <c r="C92" s="439" t="str">
        <f>IF('1. Artikeldata Grund'!D95="","",'1. Artikeldata Grund'!D95)</f>
        <v/>
      </c>
      <c r="D92" s="440" t="str">
        <f>IF('APH KIC KIA PC'!D95="","",'APH KIC KIA PC'!D95)</f>
        <v/>
      </c>
      <c r="E92" s="439" t="str">
        <f>IF('APH KIC KIA PC'!F95="","",'APH KIC KIA PC'!F95)</f>
        <v/>
      </c>
      <c r="F92" s="442" t="str">
        <f>IF('APH KIC KIA PC'!S95="","",'APH KIC KIA PC'!S95)</f>
        <v xml:space="preserve">  Välj…</v>
      </c>
      <c r="G92" s="442">
        <f>IF('APH KIC KIA PC'!M95="","",'APH KIC KIA PC'!M95)</f>
        <v>910</v>
      </c>
      <c r="H92" s="441" t="str">
        <f>IF(G92&lt;&gt;200,"",IF('2. Artikeldata Utökad'!I95="","",'2. Artikeldata Utökad'!I95))</f>
        <v/>
      </c>
      <c r="I92" s="440" t="str">
        <f>IF('APH KIC KIA PC'!L95="Välj….","",'APH KIC KIA PC'!L95)</f>
        <v/>
      </c>
      <c r="J92" s="440" t="str">
        <f>IF(B92="","",_xlfn.XLOOKUP(I92,Artikelgrupper!A:A,Artikelgrupper!B:B))</f>
        <v/>
      </c>
      <c r="K92" s="440" t="str">
        <f>IF(B92="","",_xlfn.XLOOKUP(I92,Artikelgrupper!A:A,Artikelgrupper!C:C))</f>
        <v/>
      </c>
      <c r="L92" s="440" t="str">
        <f>IF(B92="","",_xlfn.XLOOKUP(I92,Artikelgrupper!A:A,Artikelgrupper!D:D))</f>
        <v/>
      </c>
      <c r="M92" s="443" t="str">
        <f>IF(B92="","",'APH KIC KIA PC'!Q95)</f>
        <v/>
      </c>
      <c r="N92" s="442" t="str">
        <f>IF('APH KIC KIA PC'!R95="","",'APH KIC KIA PC'!R95)</f>
        <v/>
      </c>
      <c r="O92" s="442" t="str">
        <f>IF('APH KIC KIA PC'!T95="","",'APH KIC KIA PC'!T95)</f>
        <v/>
      </c>
      <c r="P92" s="442" t="str">
        <f>IF('APH KIC KIA PC'!K95="","",'APH KIC KIA PC'!K95)</f>
        <v>Välj…</v>
      </c>
      <c r="Q92" s="440" t="str">
        <f>IF(B92="","",'2. Artikeldata Utökad'!E95)</f>
        <v/>
      </c>
      <c r="R92" s="440" t="str">
        <f>IF(B92="","",'2. Artikeldata Utökad'!F95)</f>
        <v/>
      </c>
      <c r="S92" s="440" t="str">
        <f>IF(B92="","",'3. Förpackningsdata'!G95/10)</f>
        <v/>
      </c>
      <c r="T92" s="440" t="str">
        <f>IF(B92="","",'3. Förpackningsdata'!H95/10)</f>
        <v/>
      </c>
      <c r="U92" s="440" t="str">
        <f>IF(B92="","",'3. Förpackningsdata'!I95/10)</f>
        <v/>
      </c>
      <c r="V92" s="469" t="str">
        <f>IF(B92="","",'APH KIC KIA PC'!Z95)</f>
        <v/>
      </c>
      <c r="W92" s="444" t="str">
        <f>IF(B92="","",'APH KIC KIA PC'!AA95)</f>
        <v/>
      </c>
      <c r="X92" s="445" t="str">
        <f>IF(B92="","",'APH KIC KIA PC'!AB95)</f>
        <v/>
      </c>
      <c r="Y92" s="446" t="str">
        <f>IF(B92="","",'APH KIC KIA PC'!AD95)</f>
        <v/>
      </c>
      <c r="Z92" s="445" t="str">
        <f>IF(B92="","",'APH KIC KIA PC'!AC95)</f>
        <v/>
      </c>
      <c r="AA92" s="446" t="str">
        <f>IF(B92="","",'APH KIC KIA PC'!AI95)</f>
        <v/>
      </c>
      <c r="AB92" s="447" t="str">
        <f>IF(B92="","",'APH KIC KIA PC'!AJ95)</f>
        <v/>
      </c>
      <c r="AC92" s="442" t="str">
        <f>IF(B92="","",'APH KIC KIA PC'!W95)</f>
        <v/>
      </c>
      <c r="AD92" s="443" t="str">
        <f>IF('3. Förpackningsdata'!M95="","",'3. Förpackningsdata'!M95)</f>
        <v/>
      </c>
      <c r="AE92" s="442" t="str">
        <f>IF('APH KIC KIA PC'!J95="","",'APH KIC KIA PC'!J95)</f>
        <v/>
      </c>
    </row>
    <row r="93" spans="1:31" s="326" customFormat="1" x14ac:dyDescent="0.25">
      <c r="A93" s="346">
        <v>92</v>
      </c>
      <c r="B93" s="438" t="str">
        <f>IF('1. Artikeldata Grund'!E96="","",'1. Artikeldata Grund'!E96)</f>
        <v/>
      </c>
      <c r="C93" s="439" t="str">
        <f>IF('1. Artikeldata Grund'!D96="","",'1. Artikeldata Grund'!D96)</f>
        <v/>
      </c>
      <c r="D93" s="440" t="str">
        <f>IF('APH KIC KIA PC'!D96="","",'APH KIC KIA PC'!D96)</f>
        <v/>
      </c>
      <c r="E93" s="439" t="str">
        <f>IF('APH KIC KIA PC'!F96="","",'APH KIC KIA PC'!F96)</f>
        <v/>
      </c>
      <c r="F93" s="442" t="str">
        <f>IF('APH KIC KIA PC'!S96="","",'APH KIC KIA PC'!S96)</f>
        <v xml:space="preserve">  Välj…</v>
      </c>
      <c r="G93" s="442">
        <f>IF('APH KIC KIA PC'!M96="","",'APH KIC KIA PC'!M96)</f>
        <v>910</v>
      </c>
      <c r="H93" s="441" t="str">
        <f>IF(G93&lt;&gt;200,"",IF('2. Artikeldata Utökad'!I96="","",'2. Artikeldata Utökad'!I96))</f>
        <v/>
      </c>
      <c r="I93" s="440" t="str">
        <f>IF('APH KIC KIA PC'!L96="Välj….","",'APH KIC KIA PC'!L96)</f>
        <v/>
      </c>
      <c r="J93" s="440" t="str">
        <f>IF(B93="","",_xlfn.XLOOKUP(I93,Artikelgrupper!A:A,Artikelgrupper!B:B))</f>
        <v/>
      </c>
      <c r="K93" s="440" t="str">
        <f>IF(B93="","",_xlfn.XLOOKUP(I93,Artikelgrupper!A:A,Artikelgrupper!C:C))</f>
        <v/>
      </c>
      <c r="L93" s="440" t="str">
        <f>IF(B93="","",_xlfn.XLOOKUP(I93,Artikelgrupper!A:A,Artikelgrupper!D:D))</f>
        <v/>
      </c>
      <c r="M93" s="443" t="str">
        <f>IF(B93="","",'APH KIC KIA PC'!Q96)</f>
        <v/>
      </c>
      <c r="N93" s="442" t="str">
        <f>IF('APH KIC KIA PC'!R96="","",'APH KIC KIA PC'!R96)</f>
        <v/>
      </c>
      <c r="O93" s="442" t="str">
        <f>IF('APH KIC KIA PC'!T96="","",'APH KIC KIA PC'!T96)</f>
        <v/>
      </c>
      <c r="P93" s="442" t="str">
        <f>IF('APH KIC KIA PC'!K96="","",'APH KIC KIA PC'!K96)</f>
        <v>Välj…</v>
      </c>
      <c r="Q93" s="440" t="str">
        <f>IF(B93="","",'2. Artikeldata Utökad'!E96)</f>
        <v/>
      </c>
      <c r="R93" s="440" t="str">
        <f>IF(B93="","",'2. Artikeldata Utökad'!F96)</f>
        <v/>
      </c>
      <c r="S93" s="440" t="str">
        <f>IF(B93="","",'3. Förpackningsdata'!G96/10)</f>
        <v/>
      </c>
      <c r="T93" s="440" t="str">
        <f>IF(B93="","",'3. Förpackningsdata'!H96/10)</f>
        <v/>
      </c>
      <c r="U93" s="440" t="str">
        <f>IF(B93="","",'3. Förpackningsdata'!I96/10)</f>
        <v/>
      </c>
      <c r="V93" s="469" t="str">
        <f>IF(B93="","",'APH KIC KIA PC'!Z96)</f>
        <v/>
      </c>
      <c r="W93" s="444" t="str">
        <f>IF(B93="","",'APH KIC KIA PC'!AA96)</f>
        <v/>
      </c>
      <c r="X93" s="445" t="str">
        <f>IF(B93="","",'APH KIC KIA PC'!AB96)</f>
        <v/>
      </c>
      <c r="Y93" s="446" t="str">
        <f>IF(B93="","",'APH KIC KIA PC'!AD96)</f>
        <v/>
      </c>
      <c r="Z93" s="445" t="str">
        <f>IF(B93="","",'APH KIC KIA PC'!AC96)</f>
        <v/>
      </c>
      <c r="AA93" s="446" t="str">
        <f>IF(B93="","",'APH KIC KIA PC'!AI96)</f>
        <v/>
      </c>
      <c r="AB93" s="447" t="str">
        <f>IF(B93="","",'APH KIC KIA PC'!AJ96)</f>
        <v/>
      </c>
      <c r="AC93" s="442" t="str">
        <f>IF(B93="","",'APH KIC KIA PC'!W96)</f>
        <v/>
      </c>
      <c r="AD93" s="443" t="str">
        <f>IF('3. Förpackningsdata'!M96="","",'3. Förpackningsdata'!M96)</f>
        <v/>
      </c>
      <c r="AE93" s="442" t="str">
        <f>IF('APH KIC KIA PC'!J96="","",'APH KIC KIA PC'!J96)</f>
        <v/>
      </c>
    </row>
    <row r="94" spans="1:31" s="326" customFormat="1" x14ac:dyDescent="0.25">
      <c r="A94" s="346">
        <v>93</v>
      </c>
      <c r="B94" s="438" t="str">
        <f>IF('1. Artikeldata Grund'!E97="","",'1. Artikeldata Grund'!E97)</f>
        <v/>
      </c>
      <c r="C94" s="439" t="str">
        <f>IF('1. Artikeldata Grund'!D97="","",'1. Artikeldata Grund'!D97)</f>
        <v/>
      </c>
      <c r="D94" s="440" t="str">
        <f>IF('APH KIC KIA PC'!D97="","",'APH KIC KIA PC'!D97)</f>
        <v/>
      </c>
      <c r="E94" s="439" t="str">
        <f>IF('APH KIC KIA PC'!F97="","",'APH KIC KIA PC'!F97)</f>
        <v/>
      </c>
      <c r="F94" s="442" t="str">
        <f>IF('APH KIC KIA PC'!S97="","",'APH KIC KIA PC'!S97)</f>
        <v xml:space="preserve">  Välj…</v>
      </c>
      <c r="G94" s="442">
        <f>IF('APH KIC KIA PC'!M97="","",'APH KIC KIA PC'!M97)</f>
        <v>910</v>
      </c>
      <c r="H94" s="441" t="str">
        <f>IF(G94&lt;&gt;200,"",IF('2. Artikeldata Utökad'!I97="","",'2. Artikeldata Utökad'!I97))</f>
        <v/>
      </c>
      <c r="I94" s="440" t="str">
        <f>IF('APH KIC KIA PC'!L97="Välj….","",'APH KIC KIA PC'!L97)</f>
        <v/>
      </c>
      <c r="J94" s="440" t="str">
        <f>IF(B94="","",_xlfn.XLOOKUP(I94,Artikelgrupper!A:A,Artikelgrupper!B:B))</f>
        <v/>
      </c>
      <c r="K94" s="440" t="str">
        <f>IF(B94="","",_xlfn.XLOOKUP(I94,Artikelgrupper!A:A,Artikelgrupper!C:C))</f>
        <v/>
      </c>
      <c r="L94" s="440" t="str">
        <f>IF(B94="","",_xlfn.XLOOKUP(I94,Artikelgrupper!A:A,Artikelgrupper!D:D))</f>
        <v/>
      </c>
      <c r="M94" s="443" t="str">
        <f>IF(B94="","",'APH KIC KIA PC'!Q97)</f>
        <v/>
      </c>
      <c r="N94" s="442" t="str">
        <f>IF('APH KIC KIA PC'!R97="","",'APH KIC KIA PC'!R97)</f>
        <v/>
      </c>
      <c r="O94" s="442" t="str">
        <f>IF('APH KIC KIA PC'!T97="","",'APH KIC KIA PC'!T97)</f>
        <v/>
      </c>
      <c r="P94" s="442" t="str">
        <f>IF('APH KIC KIA PC'!K97="","",'APH KIC KIA PC'!K97)</f>
        <v>Välj…</v>
      </c>
      <c r="Q94" s="440" t="str">
        <f>IF(B94="","",'2. Artikeldata Utökad'!E97)</f>
        <v/>
      </c>
      <c r="R94" s="440" t="str">
        <f>IF(B94="","",'2. Artikeldata Utökad'!F97)</f>
        <v/>
      </c>
      <c r="S94" s="440" t="str">
        <f>IF(B94="","",'3. Förpackningsdata'!G97/10)</f>
        <v/>
      </c>
      <c r="T94" s="440" t="str">
        <f>IF(B94="","",'3. Förpackningsdata'!H97/10)</f>
        <v/>
      </c>
      <c r="U94" s="440" t="str">
        <f>IF(B94="","",'3. Förpackningsdata'!I97/10)</f>
        <v/>
      </c>
      <c r="V94" s="469" t="str">
        <f>IF(B94="","",'APH KIC KIA PC'!Z97)</f>
        <v/>
      </c>
      <c r="W94" s="444" t="str">
        <f>IF(B94="","",'APH KIC KIA PC'!AA97)</f>
        <v/>
      </c>
      <c r="X94" s="445" t="str">
        <f>IF(B94="","",'APH KIC KIA PC'!AB97)</f>
        <v/>
      </c>
      <c r="Y94" s="446" t="str">
        <f>IF(B94="","",'APH KIC KIA PC'!AD97)</f>
        <v/>
      </c>
      <c r="Z94" s="445" t="str">
        <f>IF(B94="","",'APH KIC KIA PC'!AC97)</f>
        <v/>
      </c>
      <c r="AA94" s="446" t="str">
        <f>IF(B94="","",'APH KIC KIA PC'!AI97)</f>
        <v/>
      </c>
      <c r="AB94" s="447" t="str">
        <f>IF(B94="","",'APH KIC KIA PC'!AJ97)</f>
        <v/>
      </c>
      <c r="AC94" s="442" t="str">
        <f>IF(B94="","",'APH KIC KIA PC'!W97)</f>
        <v/>
      </c>
      <c r="AD94" s="443" t="str">
        <f>IF('3. Förpackningsdata'!M97="","",'3. Förpackningsdata'!M97)</f>
        <v/>
      </c>
      <c r="AE94" s="442" t="str">
        <f>IF('APH KIC KIA PC'!J97="","",'APH KIC KIA PC'!J97)</f>
        <v/>
      </c>
    </row>
    <row r="95" spans="1:31" s="328" customFormat="1" x14ac:dyDescent="0.25">
      <c r="A95" s="346">
        <v>94</v>
      </c>
      <c r="B95" s="438" t="str">
        <f>IF('1. Artikeldata Grund'!E98="","",'1. Artikeldata Grund'!E98)</f>
        <v/>
      </c>
      <c r="C95" s="439" t="str">
        <f>IF('1. Artikeldata Grund'!D98="","",'1. Artikeldata Grund'!D98)</f>
        <v/>
      </c>
      <c r="D95" s="440" t="str">
        <f>IF('APH KIC KIA PC'!D98="","",'APH KIC KIA PC'!D98)</f>
        <v/>
      </c>
      <c r="E95" s="439" t="str">
        <f>IF('APH KIC KIA PC'!F98="","",'APH KIC KIA PC'!F98)</f>
        <v/>
      </c>
      <c r="F95" s="442" t="str">
        <f>IF('APH KIC KIA PC'!S98="","",'APH KIC KIA PC'!S98)</f>
        <v xml:space="preserve">  Välj…</v>
      </c>
      <c r="G95" s="442">
        <f>IF('APH KIC KIA PC'!M98="","",'APH KIC KIA PC'!M98)</f>
        <v>910</v>
      </c>
      <c r="H95" s="441" t="str">
        <f>IF(G95&lt;&gt;200,"",IF('2. Artikeldata Utökad'!I98="","",'2. Artikeldata Utökad'!I98))</f>
        <v/>
      </c>
      <c r="I95" s="440" t="str">
        <f>IF('APH KIC KIA PC'!L98="Välj….","",'APH KIC KIA PC'!L98)</f>
        <v/>
      </c>
      <c r="J95" s="440" t="str">
        <f>IF(B95="","",_xlfn.XLOOKUP(I95,Artikelgrupper!A:A,Artikelgrupper!B:B))</f>
        <v/>
      </c>
      <c r="K95" s="440" t="str">
        <f>IF(B95="","",_xlfn.XLOOKUP(I95,Artikelgrupper!A:A,Artikelgrupper!C:C))</f>
        <v/>
      </c>
      <c r="L95" s="440" t="str">
        <f>IF(B95="","",_xlfn.XLOOKUP(I95,Artikelgrupper!A:A,Artikelgrupper!D:D))</f>
        <v/>
      </c>
      <c r="M95" s="443" t="str">
        <f>IF(B95="","",'APH KIC KIA PC'!Q98)</f>
        <v/>
      </c>
      <c r="N95" s="442" t="str">
        <f>IF('APH KIC KIA PC'!R98="","",'APH KIC KIA PC'!R98)</f>
        <v/>
      </c>
      <c r="O95" s="442" t="str">
        <f>IF('APH KIC KIA PC'!T98="","",'APH KIC KIA PC'!T98)</f>
        <v/>
      </c>
      <c r="P95" s="442" t="str">
        <f>IF('APH KIC KIA PC'!K98="","",'APH KIC KIA PC'!K98)</f>
        <v>Välj…</v>
      </c>
      <c r="Q95" s="440" t="str">
        <f>IF(B95="","",'2. Artikeldata Utökad'!E98)</f>
        <v/>
      </c>
      <c r="R95" s="440" t="str">
        <f>IF(B95="","",'2. Artikeldata Utökad'!F98)</f>
        <v/>
      </c>
      <c r="S95" s="440" t="str">
        <f>IF(B95="","",'3. Förpackningsdata'!G98/10)</f>
        <v/>
      </c>
      <c r="T95" s="440" t="str">
        <f>IF(B95="","",'3. Förpackningsdata'!H98/10)</f>
        <v/>
      </c>
      <c r="U95" s="440" t="str">
        <f>IF(B95="","",'3. Förpackningsdata'!I98/10)</f>
        <v/>
      </c>
      <c r="V95" s="469" t="str">
        <f>IF(B95="","",'APH KIC KIA PC'!Z98)</f>
        <v/>
      </c>
      <c r="W95" s="444" t="str">
        <f>IF(B95="","",'APH KIC KIA PC'!AA98)</f>
        <v/>
      </c>
      <c r="X95" s="445" t="str">
        <f>IF(B95="","",'APH KIC KIA PC'!AB98)</f>
        <v/>
      </c>
      <c r="Y95" s="446" t="str">
        <f>IF(B95="","",'APH KIC KIA PC'!AD98)</f>
        <v/>
      </c>
      <c r="Z95" s="445" t="str">
        <f>IF(B95="","",'APH KIC KIA PC'!AC98)</f>
        <v/>
      </c>
      <c r="AA95" s="446" t="str">
        <f>IF(B95="","",'APH KIC KIA PC'!AI98)</f>
        <v/>
      </c>
      <c r="AB95" s="447" t="str">
        <f>IF(B95="","",'APH KIC KIA PC'!AJ98)</f>
        <v/>
      </c>
      <c r="AC95" s="442" t="str">
        <f>IF(B95="","",'APH KIC KIA PC'!W98)</f>
        <v/>
      </c>
      <c r="AD95" s="443" t="str">
        <f>IF('3. Förpackningsdata'!M98="","",'3. Förpackningsdata'!M98)</f>
        <v/>
      </c>
      <c r="AE95" s="442" t="str">
        <f>IF('APH KIC KIA PC'!J98="","",'APH KIC KIA PC'!J98)</f>
        <v/>
      </c>
    </row>
    <row r="96" spans="1:31" s="328" customFormat="1" x14ac:dyDescent="0.25">
      <c r="A96" s="346">
        <v>95</v>
      </c>
      <c r="B96" s="438" t="str">
        <f>IF('1. Artikeldata Grund'!E99="","",'1. Artikeldata Grund'!E99)</f>
        <v/>
      </c>
      <c r="C96" s="439" t="str">
        <f>IF('1. Artikeldata Grund'!D99="","",'1. Artikeldata Grund'!D99)</f>
        <v/>
      </c>
      <c r="D96" s="440" t="str">
        <f>IF('APH KIC KIA PC'!D99="","",'APH KIC KIA PC'!D99)</f>
        <v/>
      </c>
      <c r="E96" s="439" t="str">
        <f>IF('APH KIC KIA PC'!F99="","",'APH KIC KIA PC'!F99)</f>
        <v/>
      </c>
      <c r="F96" s="442" t="str">
        <f>IF('APH KIC KIA PC'!S99="","",'APH KIC KIA PC'!S99)</f>
        <v xml:space="preserve">  Välj…</v>
      </c>
      <c r="G96" s="442">
        <f>IF('APH KIC KIA PC'!M99="","",'APH KIC KIA PC'!M99)</f>
        <v>910</v>
      </c>
      <c r="H96" s="441" t="str">
        <f>IF(G96&lt;&gt;200,"",IF('2. Artikeldata Utökad'!I99="","",'2. Artikeldata Utökad'!I99))</f>
        <v/>
      </c>
      <c r="I96" s="440" t="str">
        <f>IF('APH KIC KIA PC'!L99="Välj….","",'APH KIC KIA PC'!L99)</f>
        <v/>
      </c>
      <c r="J96" s="440" t="str">
        <f>IF(B96="","",_xlfn.XLOOKUP(I96,Artikelgrupper!A:A,Artikelgrupper!B:B))</f>
        <v/>
      </c>
      <c r="K96" s="440" t="str">
        <f>IF(B96="","",_xlfn.XLOOKUP(I96,Artikelgrupper!A:A,Artikelgrupper!C:C))</f>
        <v/>
      </c>
      <c r="L96" s="440" t="str">
        <f>IF(B96="","",_xlfn.XLOOKUP(I96,Artikelgrupper!A:A,Artikelgrupper!D:D))</f>
        <v/>
      </c>
      <c r="M96" s="443" t="str">
        <f>IF(B96="","",'APH KIC KIA PC'!Q99)</f>
        <v/>
      </c>
      <c r="N96" s="442" t="str">
        <f>IF('APH KIC KIA PC'!R99="","",'APH KIC KIA PC'!R99)</f>
        <v/>
      </c>
      <c r="O96" s="442" t="str">
        <f>IF('APH KIC KIA PC'!T99="","",'APH KIC KIA PC'!T99)</f>
        <v/>
      </c>
      <c r="P96" s="442" t="str">
        <f>IF('APH KIC KIA PC'!K99="","",'APH KIC KIA PC'!K99)</f>
        <v>Välj…</v>
      </c>
      <c r="Q96" s="440" t="str">
        <f>IF(B96="","",'2. Artikeldata Utökad'!E99)</f>
        <v/>
      </c>
      <c r="R96" s="440" t="str">
        <f>IF(B96="","",'2. Artikeldata Utökad'!F99)</f>
        <v/>
      </c>
      <c r="S96" s="440" t="str">
        <f>IF(B96="","",'3. Förpackningsdata'!G99/10)</f>
        <v/>
      </c>
      <c r="T96" s="440" t="str">
        <f>IF(B96="","",'3. Förpackningsdata'!H99/10)</f>
        <v/>
      </c>
      <c r="U96" s="440" t="str">
        <f>IF(B96="","",'3. Förpackningsdata'!I99/10)</f>
        <v/>
      </c>
      <c r="V96" s="469" t="str">
        <f>IF(B96="","",'APH KIC KIA PC'!Z99)</f>
        <v/>
      </c>
      <c r="W96" s="444" t="str">
        <f>IF(B96="","",'APH KIC KIA PC'!AA99)</f>
        <v/>
      </c>
      <c r="X96" s="445" t="str">
        <f>IF(B96="","",'APH KIC KIA PC'!AB99)</f>
        <v/>
      </c>
      <c r="Y96" s="446" t="str">
        <f>IF(B96="","",'APH KIC KIA PC'!AD99)</f>
        <v/>
      </c>
      <c r="Z96" s="445" t="str">
        <f>IF(B96="","",'APH KIC KIA PC'!AC99)</f>
        <v/>
      </c>
      <c r="AA96" s="446" t="str">
        <f>IF(B96="","",'APH KIC KIA PC'!AI99)</f>
        <v/>
      </c>
      <c r="AB96" s="447" t="str">
        <f>IF(B96="","",'APH KIC KIA PC'!AJ99)</f>
        <v/>
      </c>
      <c r="AC96" s="442" t="str">
        <f>IF(B96="","",'APH KIC KIA PC'!W99)</f>
        <v/>
      </c>
      <c r="AD96" s="443" t="str">
        <f>IF('3. Förpackningsdata'!M99="","",'3. Förpackningsdata'!M99)</f>
        <v/>
      </c>
      <c r="AE96" s="442" t="str">
        <f>IF('APH KIC KIA PC'!J99="","",'APH KIC KIA PC'!J99)</f>
        <v/>
      </c>
    </row>
    <row r="97" spans="1:31" s="326" customFormat="1" x14ac:dyDescent="0.25">
      <c r="A97" s="346">
        <v>96</v>
      </c>
      <c r="B97" s="438" t="str">
        <f>IF('1. Artikeldata Grund'!E100="","",'1. Artikeldata Grund'!E100)</f>
        <v/>
      </c>
      <c r="C97" s="439" t="str">
        <f>IF('1. Artikeldata Grund'!D100="","",'1. Artikeldata Grund'!D100)</f>
        <v/>
      </c>
      <c r="D97" s="440" t="str">
        <f>IF('APH KIC KIA PC'!D100="","",'APH KIC KIA PC'!D100)</f>
        <v/>
      </c>
      <c r="E97" s="439" t="str">
        <f>IF('APH KIC KIA PC'!F100="","",'APH KIC KIA PC'!F100)</f>
        <v/>
      </c>
      <c r="F97" s="442" t="str">
        <f>IF('APH KIC KIA PC'!S100="","",'APH KIC KIA PC'!S100)</f>
        <v xml:space="preserve">  Välj…</v>
      </c>
      <c r="G97" s="442">
        <f>IF('APH KIC KIA PC'!M100="","",'APH KIC KIA PC'!M100)</f>
        <v>910</v>
      </c>
      <c r="H97" s="441" t="str">
        <f>IF(G97&lt;&gt;200,"",IF('2. Artikeldata Utökad'!I100="","",'2. Artikeldata Utökad'!I100))</f>
        <v/>
      </c>
      <c r="I97" s="440" t="str">
        <f>IF('APH KIC KIA PC'!L100="Välj….","",'APH KIC KIA PC'!L100)</f>
        <v/>
      </c>
      <c r="J97" s="440" t="str">
        <f>IF(B97="","",_xlfn.XLOOKUP(I97,Artikelgrupper!A:A,Artikelgrupper!B:B))</f>
        <v/>
      </c>
      <c r="K97" s="440" t="str">
        <f>IF(B97="","",_xlfn.XLOOKUP(I97,Artikelgrupper!A:A,Artikelgrupper!C:C))</f>
        <v/>
      </c>
      <c r="L97" s="440" t="str">
        <f>IF(B97="","",_xlfn.XLOOKUP(I97,Artikelgrupper!A:A,Artikelgrupper!D:D))</f>
        <v/>
      </c>
      <c r="M97" s="443" t="str">
        <f>IF(B97="","",'APH KIC KIA PC'!Q100)</f>
        <v/>
      </c>
      <c r="N97" s="442" t="str">
        <f>IF('APH KIC KIA PC'!R100="","",'APH KIC KIA PC'!R100)</f>
        <v/>
      </c>
      <c r="O97" s="442" t="str">
        <f>IF('APH KIC KIA PC'!T100="","",'APH KIC KIA PC'!T100)</f>
        <v/>
      </c>
      <c r="P97" s="442" t="str">
        <f>IF('APH KIC KIA PC'!K100="","",'APH KIC KIA PC'!K100)</f>
        <v>Välj…</v>
      </c>
      <c r="Q97" s="440" t="str">
        <f>IF(B97="","",'2. Artikeldata Utökad'!E100)</f>
        <v/>
      </c>
      <c r="R97" s="440" t="str">
        <f>IF(B97="","",'2. Artikeldata Utökad'!F100)</f>
        <v/>
      </c>
      <c r="S97" s="440" t="str">
        <f>IF(B97="","",'3. Förpackningsdata'!G100/10)</f>
        <v/>
      </c>
      <c r="T97" s="440" t="str">
        <f>IF(B97="","",'3. Förpackningsdata'!H100/10)</f>
        <v/>
      </c>
      <c r="U97" s="440" t="str">
        <f>IF(B97="","",'3. Förpackningsdata'!I100/10)</f>
        <v/>
      </c>
      <c r="V97" s="469" t="str">
        <f>IF(B97="","",'APH KIC KIA PC'!Z100)</f>
        <v/>
      </c>
      <c r="W97" s="444" t="str">
        <f>IF(B97="","",'APH KIC KIA PC'!AA100)</f>
        <v/>
      </c>
      <c r="X97" s="445" t="str">
        <f>IF(B97="","",'APH KIC KIA PC'!AB100)</f>
        <v/>
      </c>
      <c r="Y97" s="446" t="str">
        <f>IF(B97="","",'APH KIC KIA PC'!AD100)</f>
        <v/>
      </c>
      <c r="Z97" s="445" t="str">
        <f>IF(B97="","",'APH KIC KIA PC'!AC100)</f>
        <v/>
      </c>
      <c r="AA97" s="446" t="str">
        <f>IF(B97="","",'APH KIC KIA PC'!AI100)</f>
        <v/>
      </c>
      <c r="AB97" s="447" t="str">
        <f>IF(B97="","",'APH KIC KIA PC'!AJ100)</f>
        <v/>
      </c>
      <c r="AC97" s="442" t="str">
        <f>IF(B97="","",'APH KIC KIA PC'!W100)</f>
        <v/>
      </c>
      <c r="AD97" s="443" t="str">
        <f>IF('3. Förpackningsdata'!M100="","",'3. Förpackningsdata'!M100)</f>
        <v/>
      </c>
      <c r="AE97" s="442" t="str">
        <f>IF('APH KIC KIA PC'!J100="","",'APH KIC KIA PC'!J100)</f>
        <v/>
      </c>
    </row>
    <row r="98" spans="1:31" s="332" customFormat="1" x14ac:dyDescent="0.25">
      <c r="A98" s="346">
        <v>97</v>
      </c>
      <c r="B98" s="438" t="str">
        <f>IF('1. Artikeldata Grund'!E101="","",'1. Artikeldata Grund'!E101)</f>
        <v/>
      </c>
      <c r="C98" s="439" t="str">
        <f>IF('1. Artikeldata Grund'!D101="","",'1. Artikeldata Grund'!D101)</f>
        <v/>
      </c>
      <c r="D98" s="440" t="str">
        <f>IF('APH KIC KIA PC'!D101="","",'APH KIC KIA PC'!D101)</f>
        <v/>
      </c>
      <c r="E98" s="439" t="str">
        <f>IF('APH KIC KIA PC'!F101="","",'APH KIC KIA PC'!F101)</f>
        <v/>
      </c>
      <c r="F98" s="442" t="str">
        <f>IF('APH KIC KIA PC'!S101="","",'APH KIC KIA PC'!S101)</f>
        <v xml:space="preserve">  Välj…</v>
      </c>
      <c r="G98" s="442">
        <f>IF('APH KIC KIA PC'!M101="","",'APH KIC KIA PC'!M101)</f>
        <v>910</v>
      </c>
      <c r="H98" s="441" t="str">
        <f>IF(G98&lt;&gt;200,"",IF('2. Artikeldata Utökad'!I101="","",'2. Artikeldata Utökad'!I101))</f>
        <v/>
      </c>
      <c r="I98" s="440" t="str">
        <f>IF('APH KIC KIA PC'!L101="Välj….","",'APH KIC KIA PC'!L101)</f>
        <v/>
      </c>
      <c r="J98" s="440" t="str">
        <f>IF(B98="","",_xlfn.XLOOKUP(I98,Artikelgrupper!A:A,Artikelgrupper!B:B))</f>
        <v/>
      </c>
      <c r="K98" s="440" t="str">
        <f>IF(B98="","",_xlfn.XLOOKUP(I98,Artikelgrupper!A:A,Artikelgrupper!C:C))</f>
        <v/>
      </c>
      <c r="L98" s="440" t="str">
        <f>IF(B98="","",_xlfn.XLOOKUP(I98,Artikelgrupper!A:A,Artikelgrupper!D:D))</f>
        <v/>
      </c>
      <c r="M98" s="443" t="str">
        <f>IF(B98="","",'APH KIC KIA PC'!Q101)</f>
        <v/>
      </c>
      <c r="N98" s="442" t="str">
        <f>IF('APH KIC KIA PC'!R101="","",'APH KIC KIA PC'!R101)</f>
        <v/>
      </c>
      <c r="O98" s="442" t="str">
        <f>IF('APH KIC KIA PC'!T101="","",'APH KIC KIA PC'!T101)</f>
        <v/>
      </c>
      <c r="P98" s="442" t="str">
        <f>IF('APH KIC KIA PC'!K101="","",'APH KIC KIA PC'!K101)</f>
        <v>Välj…</v>
      </c>
      <c r="Q98" s="440" t="str">
        <f>IF(B98="","",'2. Artikeldata Utökad'!E101)</f>
        <v/>
      </c>
      <c r="R98" s="440" t="str">
        <f>IF(B98="","",'2. Artikeldata Utökad'!F101)</f>
        <v/>
      </c>
      <c r="S98" s="440" t="str">
        <f>IF(B98="","",'3. Förpackningsdata'!G101/10)</f>
        <v/>
      </c>
      <c r="T98" s="440" t="str">
        <f>IF(B98="","",'3. Förpackningsdata'!H101/10)</f>
        <v/>
      </c>
      <c r="U98" s="440" t="str">
        <f>IF(B98="","",'3. Förpackningsdata'!I101/10)</f>
        <v/>
      </c>
      <c r="V98" s="469" t="str">
        <f>IF(B98="","",'APH KIC KIA PC'!Z101)</f>
        <v/>
      </c>
      <c r="W98" s="444" t="str">
        <f>IF(B98="","",'APH KIC KIA PC'!AA101)</f>
        <v/>
      </c>
      <c r="X98" s="445" t="str">
        <f>IF(B98="","",'APH KIC KIA PC'!AB101)</f>
        <v/>
      </c>
      <c r="Y98" s="446" t="str">
        <f>IF(B98="","",'APH KIC KIA PC'!AD101)</f>
        <v/>
      </c>
      <c r="Z98" s="445" t="str">
        <f>IF(B98="","",'APH KIC KIA PC'!AC101)</f>
        <v/>
      </c>
      <c r="AA98" s="446" t="str">
        <f>IF(B98="","",'APH KIC KIA PC'!AI101)</f>
        <v/>
      </c>
      <c r="AB98" s="447" t="str">
        <f>IF(B98="","",'APH KIC KIA PC'!AJ101)</f>
        <v/>
      </c>
      <c r="AC98" s="442" t="str">
        <f>IF(B98="","",'APH KIC KIA PC'!W101)</f>
        <v/>
      </c>
      <c r="AD98" s="443" t="str">
        <f>IF('3. Förpackningsdata'!M101="","",'3. Förpackningsdata'!M101)</f>
        <v/>
      </c>
      <c r="AE98" s="442" t="str">
        <f>IF('APH KIC KIA PC'!J101="","",'APH KIC KIA PC'!J101)</f>
        <v/>
      </c>
    </row>
    <row r="99" spans="1:31" s="332" customFormat="1" x14ac:dyDescent="0.25">
      <c r="A99" s="346">
        <v>98</v>
      </c>
      <c r="B99" s="438" t="str">
        <f>IF('1. Artikeldata Grund'!E102="","",'1. Artikeldata Grund'!E102)</f>
        <v/>
      </c>
      <c r="C99" s="439" t="str">
        <f>IF('1. Artikeldata Grund'!D102="","",'1. Artikeldata Grund'!D102)</f>
        <v/>
      </c>
      <c r="D99" s="440" t="str">
        <f>IF('APH KIC KIA PC'!D102="","",'APH KIC KIA PC'!D102)</f>
        <v/>
      </c>
      <c r="E99" s="439" t="str">
        <f>IF('APH KIC KIA PC'!F102="","",'APH KIC KIA PC'!F102)</f>
        <v/>
      </c>
      <c r="F99" s="442" t="str">
        <f>IF('APH KIC KIA PC'!S102="","",'APH KIC KIA PC'!S102)</f>
        <v xml:space="preserve">  Välj…</v>
      </c>
      <c r="G99" s="442">
        <f>IF('APH KIC KIA PC'!M102="","",'APH KIC KIA PC'!M102)</f>
        <v>910</v>
      </c>
      <c r="H99" s="441" t="str">
        <f>IF(G99&lt;&gt;200,"",IF('2. Artikeldata Utökad'!I102="","",'2. Artikeldata Utökad'!I102))</f>
        <v/>
      </c>
      <c r="I99" s="440" t="str">
        <f>IF('APH KIC KIA PC'!L102="Välj….","",'APH KIC KIA PC'!L102)</f>
        <v/>
      </c>
      <c r="J99" s="440" t="str">
        <f>IF(B99="","",_xlfn.XLOOKUP(I99,Artikelgrupper!A:A,Artikelgrupper!B:B))</f>
        <v/>
      </c>
      <c r="K99" s="440" t="str">
        <f>IF(B99="","",_xlfn.XLOOKUP(I99,Artikelgrupper!A:A,Artikelgrupper!C:C))</f>
        <v/>
      </c>
      <c r="L99" s="440" t="str">
        <f>IF(B99="","",_xlfn.XLOOKUP(I99,Artikelgrupper!A:A,Artikelgrupper!D:D))</f>
        <v/>
      </c>
      <c r="M99" s="443" t="str">
        <f>IF(B99="","",'APH KIC KIA PC'!Q102)</f>
        <v/>
      </c>
      <c r="N99" s="442" t="str">
        <f>IF('APH KIC KIA PC'!R102="","",'APH KIC KIA PC'!R102)</f>
        <v/>
      </c>
      <c r="O99" s="442" t="str">
        <f>IF('APH KIC KIA PC'!T102="","",'APH KIC KIA PC'!T102)</f>
        <v/>
      </c>
      <c r="P99" s="442" t="str">
        <f>IF('APH KIC KIA PC'!K102="","",'APH KIC KIA PC'!K102)</f>
        <v>Välj…</v>
      </c>
      <c r="Q99" s="440" t="str">
        <f>IF(B99="","",'2. Artikeldata Utökad'!E102)</f>
        <v/>
      </c>
      <c r="R99" s="440" t="str">
        <f>IF(B99="","",'2. Artikeldata Utökad'!F102)</f>
        <v/>
      </c>
      <c r="S99" s="440" t="str">
        <f>IF(B99="","",'3. Förpackningsdata'!G102/10)</f>
        <v/>
      </c>
      <c r="T99" s="440" t="str">
        <f>IF(B99="","",'3. Förpackningsdata'!H102/10)</f>
        <v/>
      </c>
      <c r="U99" s="440" t="str">
        <f>IF(B99="","",'3. Förpackningsdata'!I102/10)</f>
        <v/>
      </c>
      <c r="V99" s="469" t="str">
        <f>IF(B99="","",'APH KIC KIA PC'!Z102)</f>
        <v/>
      </c>
      <c r="W99" s="444" t="str">
        <f>IF(B99="","",'APH KIC KIA PC'!AA102)</f>
        <v/>
      </c>
      <c r="X99" s="445" t="str">
        <f>IF(B99="","",'APH KIC KIA PC'!AB102)</f>
        <v/>
      </c>
      <c r="Y99" s="446" t="str">
        <f>IF(B99="","",'APH KIC KIA PC'!AD102)</f>
        <v/>
      </c>
      <c r="Z99" s="445" t="str">
        <f>IF(B99="","",'APH KIC KIA PC'!AC102)</f>
        <v/>
      </c>
      <c r="AA99" s="446" t="str">
        <f>IF(B99="","",'APH KIC KIA PC'!AI102)</f>
        <v/>
      </c>
      <c r="AB99" s="447" t="str">
        <f>IF(B99="","",'APH KIC KIA PC'!AJ102)</f>
        <v/>
      </c>
      <c r="AC99" s="442" t="str">
        <f>IF(B99="","",'APH KIC KIA PC'!W102)</f>
        <v/>
      </c>
      <c r="AD99" s="443" t="str">
        <f>IF('3. Förpackningsdata'!M102="","",'3. Förpackningsdata'!M102)</f>
        <v/>
      </c>
      <c r="AE99" s="442" t="str">
        <f>IF('APH KIC KIA PC'!J102="","",'APH KIC KIA PC'!J102)</f>
        <v/>
      </c>
    </row>
    <row r="100" spans="1:31" s="332" customFormat="1" x14ac:dyDescent="0.25">
      <c r="A100" s="346">
        <v>99</v>
      </c>
      <c r="B100" s="438" t="str">
        <f>IF('1. Artikeldata Grund'!E103="","",'1. Artikeldata Grund'!E103)</f>
        <v/>
      </c>
      <c r="C100" s="439" t="str">
        <f>IF('1. Artikeldata Grund'!D103="","",'1. Artikeldata Grund'!D103)</f>
        <v/>
      </c>
      <c r="D100" s="440" t="str">
        <f>IF('APH KIC KIA PC'!D103="","",'APH KIC KIA PC'!D103)</f>
        <v/>
      </c>
      <c r="E100" s="439" t="str">
        <f>IF('APH KIC KIA PC'!F103="","",'APH KIC KIA PC'!F103)</f>
        <v/>
      </c>
      <c r="F100" s="442" t="str">
        <f>IF('APH KIC KIA PC'!S103="","",'APH KIC KIA PC'!S103)</f>
        <v xml:space="preserve">  Välj…</v>
      </c>
      <c r="G100" s="442">
        <f>IF('APH KIC KIA PC'!M103="","",'APH KIC KIA PC'!M103)</f>
        <v>910</v>
      </c>
      <c r="H100" s="441" t="str">
        <f>IF(G100&lt;&gt;200,"",IF('2. Artikeldata Utökad'!I103="","",'2. Artikeldata Utökad'!I103))</f>
        <v/>
      </c>
      <c r="I100" s="440" t="str">
        <f>IF('APH KIC KIA PC'!L103="Välj….","",'APH KIC KIA PC'!L103)</f>
        <v/>
      </c>
      <c r="J100" s="440" t="str">
        <f>IF(B100="","",_xlfn.XLOOKUP(I100,Artikelgrupper!A:A,Artikelgrupper!B:B))</f>
        <v/>
      </c>
      <c r="K100" s="440" t="str">
        <f>IF(B100="","",_xlfn.XLOOKUP(I100,Artikelgrupper!A:A,Artikelgrupper!C:C))</f>
        <v/>
      </c>
      <c r="L100" s="440" t="str">
        <f>IF(B100="","",_xlfn.XLOOKUP(I100,Artikelgrupper!A:A,Artikelgrupper!D:D))</f>
        <v/>
      </c>
      <c r="M100" s="443" t="str">
        <f>IF(B100="","",'APH KIC KIA PC'!Q103)</f>
        <v/>
      </c>
      <c r="N100" s="442" t="str">
        <f>IF('APH KIC KIA PC'!R103="","",'APH KIC KIA PC'!R103)</f>
        <v/>
      </c>
      <c r="O100" s="442" t="str">
        <f>IF('APH KIC KIA PC'!T103="","",'APH KIC KIA PC'!T103)</f>
        <v/>
      </c>
      <c r="P100" s="442" t="str">
        <f>IF('APH KIC KIA PC'!K103="","",'APH KIC KIA PC'!K103)</f>
        <v>Välj…</v>
      </c>
      <c r="Q100" s="440" t="str">
        <f>IF(B100="","",'2. Artikeldata Utökad'!E103)</f>
        <v/>
      </c>
      <c r="R100" s="440" t="str">
        <f>IF(B100="","",'2. Artikeldata Utökad'!F103)</f>
        <v/>
      </c>
      <c r="S100" s="440" t="str">
        <f>IF(B100="","",'3. Förpackningsdata'!G103/10)</f>
        <v/>
      </c>
      <c r="T100" s="440" t="str">
        <f>IF(B100="","",'3. Förpackningsdata'!H103/10)</f>
        <v/>
      </c>
      <c r="U100" s="440" t="str">
        <f>IF(B100="","",'3. Förpackningsdata'!I103/10)</f>
        <v/>
      </c>
      <c r="V100" s="469" t="str">
        <f>IF(B100="","",'APH KIC KIA PC'!Z103)</f>
        <v/>
      </c>
      <c r="W100" s="444" t="str">
        <f>IF(B100="","",'APH KIC KIA PC'!AA103)</f>
        <v/>
      </c>
      <c r="X100" s="445" t="str">
        <f>IF(B100="","",'APH KIC KIA PC'!AB103)</f>
        <v/>
      </c>
      <c r="Y100" s="446" t="str">
        <f>IF(B100="","",'APH KIC KIA PC'!AD103)</f>
        <v/>
      </c>
      <c r="Z100" s="445" t="str">
        <f>IF(B100="","",'APH KIC KIA PC'!AC103)</f>
        <v/>
      </c>
      <c r="AA100" s="446" t="str">
        <f>IF(B100="","",'APH KIC KIA PC'!AI103)</f>
        <v/>
      </c>
      <c r="AB100" s="447" t="str">
        <f>IF(B100="","",'APH KIC KIA PC'!AJ103)</f>
        <v/>
      </c>
      <c r="AC100" s="442" t="str">
        <f>IF(B100="","",'APH KIC KIA PC'!W103)</f>
        <v/>
      </c>
      <c r="AD100" s="443" t="str">
        <f>IF('3. Förpackningsdata'!M103="","",'3. Förpackningsdata'!M103)</f>
        <v/>
      </c>
      <c r="AE100" s="442" t="str">
        <f>IF('APH KIC KIA PC'!J103="","",'APH KIC KIA PC'!J103)</f>
        <v/>
      </c>
    </row>
    <row r="101" spans="1:31" s="332" customFormat="1" x14ac:dyDescent="0.25">
      <c r="A101" s="346">
        <v>100</v>
      </c>
      <c r="B101" s="438" t="str">
        <f>IF('1. Artikeldata Grund'!E104="","",'1. Artikeldata Grund'!E104)</f>
        <v/>
      </c>
      <c r="C101" s="439" t="str">
        <f>IF('1. Artikeldata Grund'!D104="","",'1. Artikeldata Grund'!D104)</f>
        <v/>
      </c>
      <c r="D101" s="440" t="str">
        <f>IF('APH KIC KIA PC'!D104="","",'APH KIC KIA PC'!D104)</f>
        <v/>
      </c>
      <c r="E101" s="439" t="str">
        <f>IF('APH KIC KIA PC'!F104="","",'APH KIC KIA PC'!F104)</f>
        <v/>
      </c>
      <c r="F101" s="442" t="str">
        <f>IF('APH KIC KIA PC'!S104="","",'APH KIC KIA PC'!S104)</f>
        <v xml:space="preserve">  Välj…</v>
      </c>
      <c r="G101" s="442">
        <f>IF('APH KIC KIA PC'!M104="","",'APH KIC KIA PC'!M104)</f>
        <v>910</v>
      </c>
      <c r="H101" s="441" t="str">
        <f>IF(G101&lt;&gt;200,"",IF('2. Artikeldata Utökad'!I104="","",'2. Artikeldata Utökad'!I104))</f>
        <v/>
      </c>
      <c r="I101" s="440" t="str">
        <f>IF('APH KIC KIA PC'!L104="Välj….","",'APH KIC KIA PC'!L104)</f>
        <v/>
      </c>
      <c r="J101" s="440" t="str">
        <f>IF(B101="","",_xlfn.XLOOKUP(I101,Artikelgrupper!A:A,Artikelgrupper!B:B))</f>
        <v/>
      </c>
      <c r="K101" s="440" t="str">
        <f>IF(B101="","",_xlfn.XLOOKUP(I101,Artikelgrupper!A:A,Artikelgrupper!C:C))</f>
        <v/>
      </c>
      <c r="L101" s="440" t="str">
        <f>IF(B101="","",_xlfn.XLOOKUP(I101,Artikelgrupper!A:A,Artikelgrupper!D:D))</f>
        <v/>
      </c>
      <c r="M101" s="443" t="str">
        <f>IF(B101="","",'APH KIC KIA PC'!Q104)</f>
        <v/>
      </c>
      <c r="N101" s="442" t="str">
        <f>IF('APH KIC KIA PC'!R104="","",'APH KIC KIA PC'!R104)</f>
        <v/>
      </c>
      <c r="O101" s="442" t="str">
        <f>IF('APH KIC KIA PC'!T104="","",'APH KIC KIA PC'!T104)</f>
        <v/>
      </c>
      <c r="P101" s="442" t="str">
        <f>IF('APH KIC KIA PC'!K104="","",'APH KIC KIA PC'!K104)</f>
        <v>Välj…</v>
      </c>
      <c r="Q101" s="440" t="str">
        <f>IF(B101="","",'2. Artikeldata Utökad'!E104)</f>
        <v/>
      </c>
      <c r="R101" s="440" t="str">
        <f>IF(B101="","",'2. Artikeldata Utökad'!F104)</f>
        <v/>
      </c>
      <c r="S101" s="440" t="str">
        <f>IF(B101="","",'3. Förpackningsdata'!G104/10)</f>
        <v/>
      </c>
      <c r="T101" s="440" t="str">
        <f>IF(B101="","",'3. Förpackningsdata'!H104/10)</f>
        <v/>
      </c>
      <c r="U101" s="440" t="str">
        <f>IF(B101="","",'3. Förpackningsdata'!I104/10)</f>
        <v/>
      </c>
      <c r="V101" s="469" t="str">
        <f>IF(B101="","",'APH KIC KIA PC'!Z104)</f>
        <v/>
      </c>
      <c r="W101" s="444" t="str">
        <f>IF(B101="","",'APH KIC KIA PC'!AA104)</f>
        <v/>
      </c>
      <c r="X101" s="445" t="str">
        <f>IF(B101="","",'APH KIC KIA PC'!AB104)</f>
        <v/>
      </c>
      <c r="Y101" s="446" t="str">
        <f>IF(B101="","",'APH KIC KIA PC'!AD104)</f>
        <v/>
      </c>
      <c r="Z101" s="445" t="str">
        <f>IF(B101="","",'APH KIC KIA PC'!AC104)</f>
        <v/>
      </c>
      <c r="AA101" s="446" t="str">
        <f>IF(B101="","",'APH KIC KIA PC'!AI104)</f>
        <v/>
      </c>
      <c r="AB101" s="447" t="str">
        <f>IF(B101="","",'APH KIC KIA PC'!AJ104)</f>
        <v/>
      </c>
      <c r="AC101" s="442" t="str">
        <f>IF(B101="","",'APH KIC KIA PC'!W104)</f>
        <v/>
      </c>
      <c r="AD101" s="443" t="str">
        <f>IF('3. Förpackningsdata'!M104="","",'3. Förpackningsdata'!M104)</f>
        <v/>
      </c>
      <c r="AE101" s="442" t="str">
        <f>IF('APH KIC KIA PC'!J104="","",'APH KIC KIA PC'!J104)</f>
        <v/>
      </c>
    </row>
    <row r="102" spans="1:31" s="332" customFormat="1" x14ac:dyDescent="0.25">
      <c r="A102" s="346">
        <v>101</v>
      </c>
      <c r="B102" s="438" t="str">
        <f>IF('1. Artikeldata Grund'!E105="","",'1. Artikeldata Grund'!E105)</f>
        <v/>
      </c>
      <c r="C102" s="439" t="str">
        <f>IF('1. Artikeldata Grund'!D105="","",'1. Artikeldata Grund'!D105)</f>
        <v/>
      </c>
      <c r="D102" s="440" t="str">
        <f>IF('APH KIC KIA PC'!D105="","",'APH KIC KIA PC'!D105)</f>
        <v/>
      </c>
      <c r="E102" s="439" t="str">
        <f>IF('APH KIC KIA PC'!F105="","",'APH KIC KIA PC'!F105)</f>
        <v/>
      </c>
      <c r="F102" s="442" t="str">
        <f>IF('APH KIC KIA PC'!S105="","",'APH KIC KIA PC'!S105)</f>
        <v xml:space="preserve">  Välj…</v>
      </c>
      <c r="G102" s="442">
        <f>IF('APH KIC KIA PC'!M105="","",'APH KIC KIA PC'!M105)</f>
        <v>910</v>
      </c>
      <c r="H102" s="441" t="str">
        <f>IF(G102&lt;&gt;200,"",IF('2. Artikeldata Utökad'!I105="","",'2. Artikeldata Utökad'!I105))</f>
        <v/>
      </c>
      <c r="I102" s="440" t="str">
        <f>IF('APH KIC KIA PC'!L105="Välj….","",'APH KIC KIA PC'!L105)</f>
        <v/>
      </c>
      <c r="J102" s="440" t="str">
        <f>IF(B102="","",_xlfn.XLOOKUP(I102,Artikelgrupper!A:A,Artikelgrupper!B:B))</f>
        <v/>
      </c>
      <c r="K102" s="440" t="str">
        <f>IF(B102="","",_xlfn.XLOOKUP(I102,Artikelgrupper!A:A,Artikelgrupper!C:C))</f>
        <v/>
      </c>
      <c r="L102" s="440" t="str">
        <f>IF(B102="","",_xlfn.XLOOKUP(I102,Artikelgrupper!A:A,Artikelgrupper!D:D))</f>
        <v/>
      </c>
      <c r="M102" s="443" t="str">
        <f>IF(B102="","",'APH KIC KIA PC'!Q105)</f>
        <v/>
      </c>
      <c r="N102" s="442" t="str">
        <f>IF('APH KIC KIA PC'!R105="","",'APH KIC KIA PC'!R105)</f>
        <v/>
      </c>
      <c r="O102" s="442" t="str">
        <f>IF('APH KIC KIA PC'!T105="","",'APH KIC KIA PC'!T105)</f>
        <v/>
      </c>
      <c r="P102" s="442" t="str">
        <f>IF('APH KIC KIA PC'!K105="","",'APH KIC KIA PC'!K105)</f>
        <v>Välj…</v>
      </c>
      <c r="Q102" s="440" t="str">
        <f>IF(B102="","",'2. Artikeldata Utökad'!E105)</f>
        <v/>
      </c>
      <c r="R102" s="440" t="str">
        <f>IF(B102="","",'2. Artikeldata Utökad'!F105)</f>
        <v/>
      </c>
      <c r="S102" s="440" t="str">
        <f>IF(B102="","",'3. Förpackningsdata'!G105/10)</f>
        <v/>
      </c>
      <c r="T102" s="440" t="str">
        <f>IF(B102="","",'3. Förpackningsdata'!H105/10)</f>
        <v/>
      </c>
      <c r="U102" s="440" t="str">
        <f>IF(B102="","",'3. Förpackningsdata'!I105/10)</f>
        <v/>
      </c>
      <c r="V102" s="469" t="str">
        <f>IF(B102="","",'APH KIC KIA PC'!Z105)</f>
        <v/>
      </c>
      <c r="W102" s="444" t="str">
        <f>IF(B102="","",'APH KIC KIA PC'!AA105)</f>
        <v/>
      </c>
      <c r="X102" s="445" t="str">
        <f>IF(B102="","",'APH KIC KIA PC'!AB105)</f>
        <v/>
      </c>
      <c r="Y102" s="446" t="str">
        <f>IF(B102="","",'APH KIC KIA PC'!AD105)</f>
        <v/>
      </c>
      <c r="Z102" s="445" t="str">
        <f>IF(B102="","",'APH KIC KIA PC'!AC105)</f>
        <v/>
      </c>
      <c r="AA102" s="446" t="str">
        <f>IF(B102="","",'APH KIC KIA PC'!AI105)</f>
        <v/>
      </c>
      <c r="AB102" s="447" t="str">
        <f>IF(B102="","",'APH KIC KIA PC'!AJ105)</f>
        <v/>
      </c>
      <c r="AC102" s="442" t="str">
        <f>IF(B102="","",'APH KIC KIA PC'!W105)</f>
        <v/>
      </c>
      <c r="AD102" s="443" t="str">
        <f>IF('3. Förpackningsdata'!M105="","",'3. Förpackningsdata'!M105)</f>
        <v/>
      </c>
      <c r="AE102" s="442" t="str">
        <f>IF('APH KIC KIA PC'!J105="","",'APH KIC KIA PC'!J105)</f>
        <v/>
      </c>
    </row>
    <row r="103" spans="1:31" s="332" customFormat="1" x14ac:dyDescent="0.25">
      <c r="A103" s="346">
        <v>102</v>
      </c>
      <c r="B103" s="438" t="str">
        <f>IF('1. Artikeldata Grund'!E106="","",'1. Artikeldata Grund'!E106)</f>
        <v/>
      </c>
      <c r="C103" s="439" t="str">
        <f>IF('1. Artikeldata Grund'!D106="","",'1. Artikeldata Grund'!D106)</f>
        <v/>
      </c>
      <c r="D103" s="440" t="str">
        <f>IF('APH KIC KIA PC'!D106="","",'APH KIC KIA PC'!D106)</f>
        <v/>
      </c>
      <c r="E103" s="439" t="str">
        <f>IF('APH KIC KIA PC'!F106="","",'APH KIC KIA PC'!F106)</f>
        <v/>
      </c>
      <c r="F103" s="442" t="str">
        <f>IF('APH KIC KIA PC'!S106="","",'APH KIC KIA PC'!S106)</f>
        <v xml:space="preserve">  Välj…</v>
      </c>
      <c r="G103" s="442">
        <f>IF('APH KIC KIA PC'!M106="","",'APH KIC KIA PC'!M106)</f>
        <v>910</v>
      </c>
      <c r="H103" s="441" t="str">
        <f>IF(G103&lt;&gt;200,"",IF('2. Artikeldata Utökad'!I106="","",'2. Artikeldata Utökad'!I106))</f>
        <v/>
      </c>
      <c r="I103" s="440" t="str">
        <f>IF('APH KIC KIA PC'!L106="Välj….","",'APH KIC KIA PC'!L106)</f>
        <v/>
      </c>
      <c r="J103" s="440" t="str">
        <f>IF(B103="","",_xlfn.XLOOKUP(I103,Artikelgrupper!A:A,Artikelgrupper!B:B))</f>
        <v/>
      </c>
      <c r="K103" s="440" t="str">
        <f>IF(B103="","",_xlfn.XLOOKUP(I103,Artikelgrupper!A:A,Artikelgrupper!C:C))</f>
        <v/>
      </c>
      <c r="L103" s="440" t="str">
        <f>IF(B103="","",_xlfn.XLOOKUP(I103,Artikelgrupper!A:A,Artikelgrupper!D:D))</f>
        <v/>
      </c>
      <c r="M103" s="443" t="str">
        <f>IF(B103="","",'APH KIC KIA PC'!Q106)</f>
        <v/>
      </c>
      <c r="N103" s="442" t="str">
        <f>IF('APH KIC KIA PC'!R106="","",'APH KIC KIA PC'!R106)</f>
        <v/>
      </c>
      <c r="O103" s="442" t="str">
        <f>IF('APH KIC KIA PC'!T106="","",'APH KIC KIA PC'!T106)</f>
        <v/>
      </c>
      <c r="P103" s="442" t="str">
        <f>IF('APH KIC KIA PC'!K106="","",'APH KIC KIA PC'!K106)</f>
        <v>Välj…</v>
      </c>
      <c r="Q103" s="440" t="str">
        <f>IF(B103="","",'2. Artikeldata Utökad'!E106)</f>
        <v/>
      </c>
      <c r="R103" s="440" t="str">
        <f>IF(B103="","",'2. Artikeldata Utökad'!F106)</f>
        <v/>
      </c>
      <c r="S103" s="440" t="str">
        <f>IF(B103="","",'3. Förpackningsdata'!G106/10)</f>
        <v/>
      </c>
      <c r="T103" s="440" t="str">
        <f>IF(B103="","",'3. Förpackningsdata'!H106/10)</f>
        <v/>
      </c>
      <c r="U103" s="440" t="str">
        <f>IF(B103="","",'3. Förpackningsdata'!I106/10)</f>
        <v/>
      </c>
      <c r="V103" s="469" t="str">
        <f>IF(B103="","",'APH KIC KIA PC'!Z106)</f>
        <v/>
      </c>
      <c r="W103" s="444" t="str">
        <f>IF(B103="","",'APH KIC KIA PC'!AA106)</f>
        <v/>
      </c>
      <c r="X103" s="445" t="str">
        <f>IF(B103="","",'APH KIC KIA PC'!AB106)</f>
        <v/>
      </c>
      <c r="Y103" s="446" t="str">
        <f>IF(B103="","",'APH KIC KIA PC'!AD106)</f>
        <v/>
      </c>
      <c r="Z103" s="445" t="str">
        <f>IF(B103="","",'APH KIC KIA PC'!AC106)</f>
        <v/>
      </c>
      <c r="AA103" s="446" t="str">
        <f>IF(B103="","",'APH KIC KIA PC'!AI106)</f>
        <v/>
      </c>
      <c r="AB103" s="447" t="str">
        <f>IF(B103="","",'APH KIC KIA PC'!AJ106)</f>
        <v/>
      </c>
      <c r="AC103" s="442" t="str">
        <f>IF(B103="","",'APH KIC KIA PC'!W106)</f>
        <v/>
      </c>
      <c r="AD103" s="443" t="str">
        <f>IF('3. Förpackningsdata'!M106="","",'3. Förpackningsdata'!M106)</f>
        <v/>
      </c>
      <c r="AE103" s="442" t="str">
        <f>IF('APH KIC KIA PC'!J106="","",'APH KIC KIA PC'!J106)</f>
        <v/>
      </c>
    </row>
    <row r="104" spans="1:31" s="332" customFormat="1" x14ac:dyDescent="0.25">
      <c r="A104" s="346">
        <v>103</v>
      </c>
      <c r="B104" s="438" t="str">
        <f>IF('1. Artikeldata Grund'!E107="","",'1. Artikeldata Grund'!E107)</f>
        <v/>
      </c>
      <c r="C104" s="439" t="str">
        <f>IF('1. Artikeldata Grund'!D107="","",'1. Artikeldata Grund'!D107)</f>
        <v/>
      </c>
      <c r="D104" s="440" t="str">
        <f>IF('APH KIC KIA PC'!D107="","",'APH KIC KIA PC'!D107)</f>
        <v/>
      </c>
      <c r="E104" s="439" t="str">
        <f>IF('APH KIC KIA PC'!F107="","",'APH KIC KIA PC'!F107)</f>
        <v/>
      </c>
      <c r="F104" s="442" t="str">
        <f>IF('APH KIC KIA PC'!S107="","",'APH KIC KIA PC'!S107)</f>
        <v xml:space="preserve">  Välj…</v>
      </c>
      <c r="G104" s="442">
        <f>IF('APH KIC KIA PC'!M107="","",'APH KIC KIA PC'!M107)</f>
        <v>910</v>
      </c>
      <c r="H104" s="441" t="str">
        <f>IF(G104&lt;&gt;200,"",IF('2. Artikeldata Utökad'!I107="","",'2. Artikeldata Utökad'!I107))</f>
        <v/>
      </c>
      <c r="I104" s="440" t="str">
        <f>IF('APH KIC KIA PC'!L107="Välj….","",'APH KIC KIA PC'!L107)</f>
        <v/>
      </c>
      <c r="J104" s="440" t="str">
        <f>IF(B104="","",_xlfn.XLOOKUP(I104,Artikelgrupper!A:A,Artikelgrupper!B:B))</f>
        <v/>
      </c>
      <c r="K104" s="440" t="str">
        <f>IF(B104="","",_xlfn.XLOOKUP(I104,Artikelgrupper!A:A,Artikelgrupper!C:C))</f>
        <v/>
      </c>
      <c r="L104" s="440" t="str">
        <f>IF(B104="","",_xlfn.XLOOKUP(I104,Artikelgrupper!A:A,Artikelgrupper!D:D))</f>
        <v/>
      </c>
      <c r="M104" s="443" t="str">
        <f>IF(B104="","",'APH KIC KIA PC'!Q107)</f>
        <v/>
      </c>
      <c r="N104" s="442" t="str">
        <f>IF('APH KIC KIA PC'!R107="","",'APH KIC KIA PC'!R107)</f>
        <v/>
      </c>
      <c r="O104" s="442" t="str">
        <f>IF('APH KIC KIA PC'!T107="","",'APH KIC KIA PC'!T107)</f>
        <v/>
      </c>
      <c r="P104" s="442" t="str">
        <f>IF('APH KIC KIA PC'!K107="","",'APH KIC KIA PC'!K107)</f>
        <v>Välj…</v>
      </c>
      <c r="Q104" s="440" t="str">
        <f>IF(B104="","",'2. Artikeldata Utökad'!E107)</f>
        <v/>
      </c>
      <c r="R104" s="440" t="str">
        <f>IF(B104="","",'2. Artikeldata Utökad'!F107)</f>
        <v/>
      </c>
      <c r="S104" s="440" t="str">
        <f>IF(B104="","",'3. Förpackningsdata'!G107/10)</f>
        <v/>
      </c>
      <c r="T104" s="440" t="str">
        <f>IF(B104="","",'3. Förpackningsdata'!H107/10)</f>
        <v/>
      </c>
      <c r="U104" s="440" t="str">
        <f>IF(B104="","",'3. Förpackningsdata'!I107/10)</f>
        <v/>
      </c>
      <c r="V104" s="469" t="str">
        <f>IF(B104="","",'APH KIC KIA PC'!Z107)</f>
        <v/>
      </c>
      <c r="W104" s="444" t="str">
        <f>IF(B104="","",'APH KIC KIA PC'!AA107)</f>
        <v/>
      </c>
      <c r="X104" s="445" t="str">
        <f>IF(B104="","",'APH KIC KIA PC'!AB107)</f>
        <v/>
      </c>
      <c r="Y104" s="446" t="str">
        <f>IF(B104="","",'APH KIC KIA PC'!AD107)</f>
        <v/>
      </c>
      <c r="Z104" s="445" t="str">
        <f>IF(B104="","",'APH KIC KIA PC'!AC107)</f>
        <v/>
      </c>
      <c r="AA104" s="446" t="str">
        <f>IF(B104="","",'APH KIC KIA PC'!AI107)</f>
        <v/>
      </c>
      <c r="AB104" s="447" t="str">
        <f>IF(B104="","",'APH KIC KIA PC'!AJ107)</f>
        <v/>
      </c>
      <c r="AC104" s="442" t="str">
        <f>IF(B104="","",'APH KIC KIA PC'!W107)</f>
        <v/>
      </c>
      <c r="AD104" s="443" t="str">
        <f>IF('3. Förpackningsdata'!M107="","",'3. Förpackningsdata'!M107)</f>
        <v/>
      </c>
      <c r="AE104" s="442" t="str">
        <f>IF('APH KIC KIA PC'!J107="","",'APH KIC KIA PC'!J107)</f>
        <v/>
      </c>
    </row>
    <row r="105" spans="1:31" s="332" customFormat="1" x14ac:dyDescent="0.25">
      <c r="A105" s="346">
        <v>104</v>
      </c>
      <c r="B105" s="438" t="str">
        <f>IF('1. Artikeldata Grund'!E108="","",'1. Artikeldata Grund'!E108)</f>
        <v/>
      </c>
      <c r="C105" s="439" t="str">
        <f>IF('1. Artikeldata Grund'!D108="","",'1. Artikeldata Grund'!D108)</f>
        <v/>
      </c>
      <c r="D105" s="440" t="str">
        <f>IF('APH KIC KIA PC'!D108="","",'APH KIC KIA PC'!D108)</f>
        <v/>
      </c>
      <c r="E105" s="439" t="str">
        <f>IF('APH KIC KIA PC'!F108="","",'APH KIC KIA PC'!F108)</f>
        <v/>
      </c>
      <c r="F105" s="442" t="str">
        <f>IF('APH KIC KIA PC'!S108="","",'APH KIC KIA PC'!S108)</f>
        <v xml:space="preserve">  Välj…</v>
      </c>
      <c r="G105" s="442">
        <f>IF('APH KIC KIA PC'!M108="","",'APH KIC KIA PC'!M108)</f>
        <v>910</v>
      </c>
      <c r="H105" s="441" t="str">
        <f>IF(G105&lt;&gt;200,"",IF('2. Artikeldata Utökad'!I108="","",'2. Artikeldata Utökad'!I108))</f>
        <v/>
      </c>
      <c r="I105" s="440" t="str">
        <f>IF('APH KIC KIA PC'!L108="Välj….","",'APH KIC KIA PC'!L108)</f>
        <v/>
      </c>
      <c r="J105" s="440" t="str">
        <f>IF(B105="","",_xlfn.XLOOKUP(I105,Artikelgrupper!A:A,Artikelgrupper!B:B))</f>
        <v/>
      </c>
      <c r="K105" s="440" t="str">
        <f>IF(B105="","",_xlfn.XLOOKUP(I105,Artikelgrupper!A:A,Artikelgrupper!C:C))</f>
        <v/>
      </c>
      <c r="L105" s="440" t="str">
        <f>IF(B105="","",_xlfn.XLOOKUP(I105,Artikelgrupper!A:A,Artikelgrupper!D:D))</f>
        <v/>
      </c>
      <c r="M105" s="443" t="str">
        <f>IF(B105="","",'APH KIC KIA PC'!Q108)</f>
        <v/>
      </c>
      <c r="N105" s="442" t="str">
        <f>IF('APH KIC KIA PC'!R108="","",'APH KIC KIA PC'!R108)</f>
        <v/>
      </c>
      <c r="O105" s="442" t="str">
        <f>IF('APH KIC KIA PC'!T108="","",'APH KIC KIA PC'!T108)</f>
        <v/>
      </c>
      <c r="P105" s="442" t="str">
        <f>IF('APH KIC KIA PC'!K108="","",'APH KIC KIA PC'!K108)</f>
        <v>Välj…</v>
      </c>
      <c r="Q105" s="440" t="str">
        <f>IF(B105="","",'2. Artikeldata Utökad'!E108)</f>
        <v/>
      </c>
      <c r="R105" s="440" t="str">
        <f>IF(B105="","",'2. Artikeldata Utökad'!F108)</f>
        <v/>
      </c>
      <c r="S105" s="440" t="str">
        <f>IF(B105="","",'3. Förpackningsdata'!G108/10)</f>
        <v/>
      </c>
      <c r="T105" s="440" t="str">
        <f>IF(B105="","",'3. Förpackningsdata'!H108/10)</f>
        <v/>
      </c>
      <c r="U105" s="440" t="str">
        <f>IF(B105="","",'3. Förpackningsdata'!I108/10)</f>
        <v/>
      </c>
      <c r="V105" s="469" t="str">
        <f>IF(B105="","",'APH KIC KIA PC'!Z108)</f>
        <v/>
      </c>
      <c r="W105" s="444" t="str">
        <f>IF(B105="","",'APH KIC KIA PC'!AA108)</f>
        <v/>
      </c>
      <c r="X105" s="445" t="str">
        <f>IF(B105="","",'APH KIC KIA PC'!AB108)</f>
        <v/>
      </c>
      <c r="Y105" s="446" t="str">
        <f>IF(B105="","",'APH KIC KIA PC'!AD108)</f>
        <v/>
      </c>
      <c r="Z105" s="445" t="str">
        <f>IF(B105="","",'APH KIC KIA PC'!AC108)</f>
        <v/>
      </c>
      <c r="AA105" s="446" t="str">
        <f>IF(B105="","",'APH KIC KIA PC'!AI108)</f>
        <v/>
      </c>
      <c r="AB105" s="447" t="str">
        <f>IF(B105="","",'APH KIC KIA PC'!AJ108)</f>
        <v/>
      </c>
      <c r="AC105" s="442" t="str">
        <f>IF(B105="","",'APH KIC KIA PC'!W108)</f>
        <v/>
      </c>
      <c r="AD105" s="443" t="str">
        <f>IF('3. Förpackningsdata'!M108="","",'3. Förpackningsdata'!M108)</f>
        <v/>
      </c>
      <c r="AE105" s="442" t="str">
        <f>IF('APH KIC KIA PC'!J108="","",'APH KIC KIA PC'!J108)</f>
        <v/>
      </c>
    </row>
    <row r="106" spans="1:31" s="332" customFormat="1" x14ac:dyDescent="0.25">
      <c r="A106" s="346">
        <v>105</v>
      </c>
      <c r="B106" s="438" t="str">
        <f>IF('1. Artikeldata Grund'!E109="","",'1. Artikeldata Grund'!E109)</f>
        <v/>
      </c>
      <c r="C106" s="439" t="str">
        <f>IF('1. Artikeldata Grund'!D109="","",'1. Artikeldata Grund'!D109)</f>
        <v/>
      </c>
      <c r="D106" s="440" t="str">
        <f>IF('APH KIC KIA PC'!D109="","",'APH KIC KIA PC'!D109)</f>
        <v/>
      </c>
      <c r="E106" s="439" t="str">
        <f>IF('APH KIC KIA PC'!F109="","",'APH KIC KIA PC'!F109)</f>
        <v/>
      </c>
      <c r="F106" s="442" t="str">
        <f>IF('APH KIC KIA PC'!S109="","",'APH KIC KIA PC'!S109)</f>
        <v xml:space="preserve">  Välj…</v>
      </c>
      <c r="G106" s="442">
        <f>IF('APH KIC KIA PC'!M109="","",'APH KIC KIA PC'!M109)</f>
        <v>910</v>
      </c>
      <c r="H106" s="441" t="str">
        <f>IF(G106&lt;&gt;200,"",IF('2. Artikeldata Utökad'!I109="","",'2. Artikeldata Utökad'!I109))</f>
        <v/>
      </c>
      <c r="I106" s="440" t="str">
        <f>IF('APH KIC KIA PC'!L109="Välj….","",'APH KIC KIA PC'!L109)</f>
        <v/>
      </c>
      <c r="J106" s="440" t="str">
        <f>IF(B106="","",_xlfn.XLOOKUP(I106,Artikelgrupper!A:A,Artikelgrupper!B:B))</f>
        <v/>
      </c>
      <c r="K106" s="440" t="str">
        <f>IF(B106="","",_xlfn.XLOOKUP(I106,Artikelgrupper!A:A,Artikelgrupper!C:C))</f>
        <v/>
      </c>
      <c r="L106" s="440" t="str">
        <f>IF(B106="","",_xlfn.XLOOKUP(I106,Artikelgrupper!A:A,Artikelgrupper!D:D))</f>
        <v/>
      </c>
      <c r="M106" s="443" t="str">
        <f>IF(B106="","",'APH KIC KIA PC'!Q109)</f>
        <v/>
      </c>
      <c r="N106" s="442" t="str">
        <f>IF('APH KIC KIA PC'!R109="","",'APH KIC KIA PC'!R109)</f>
        <v/>
      </c>
      <c r="O106" s="442" t="str">
        <f>IF('APH KIC KIA PC'!T109="","",'APH KIC KIA PC'!T109)</f>
        <v/>
      </c>
      <c r="P106" s="442" t="str">
        <f>IF('APH KIC KIA PC'!K109="","",'APH KIC KIA PC'!K109)</f>
        <v>Välj…</v>
      </c>
      <c r="Q106" s="440" t="str">
        <f>IF(B106="","",'2. Artikeldata Utökad'!E109)</f>
        <v/>
      </c>
      <c r="R106" s="440" t="str">
        <f>IF(B106="","",'2. Artikeldata Utökad'!F109)</f>
        <v/>
      </c>
      <c r="S106" s="440" t="str">
        <f>IF(B106="","",'3. Förpackningsdata'!G109/10)</f>
        <v/>
      </c>
      <c r="T106" s="440" t="str">
        <f>IF(B106="","",'3. Förpackningsdata'!H109/10)</f>
        <v/>
      </c>
      <c r="U106" s="440" t="str">
        <f>IF(B106="","",'3. Förpackningsdata'!I109/10)</f>
        <v/>
      </c>
      <c r="V106" s="469" t="str">
        <f>IF(B106="","",'APH KIC KIA PC'!Z109)</f>
        <v/>
      </c>
      <c r="W106" s="444" t="str">
        <f>IF(B106="","",'APH KIC KIA PC'!AA109)</f>
        <v/>
      </c>
      <c r="X106" s="445" t="str">
        <f>IF(B106="","",'APH KIC KIA PC'!AB109)</f>
        <v/>
      </c>
      <c r="Y106" s="446" t="str">
        <f>IF(B106="","",'APH KIC KIA PC'!AD109)</f>
        <v/>
      </c>
      <c r="Z106" s="445" t="str">
        <f>IF(B106="","",'APH KIC KIA PC'!AC109)</f>
        <v/>
      </c>
      <c r="AA106" s="446" t="str">
        <f>IF(B106="","",'APH KIC KIA PC'!AI109)</f>
        <v/>
      </c>
      <c r="AB106" s="447" t="str">
        <f>IF(B106="","",'APH KIC KIA PC'!AJ109)</f>
        <v/>
      </c>
      <c r="AC106" s="442" t="str">
        <f>IF(B106="","",'APH KIC KIA PC'!W109)</f>
        <v/>
      </c>
      <c r="AD106" s="443" t="str">
        <f>IF('3. Förpackningsdata'!M109="","",'3. Förpackningsdata'!M109)</f>
        <v/>
      </c>
      <c r="AE106" s="442" t="str">
        <f>IF('APH KIC KIA PC'!J109="","",'APH KIC KIA PC'!J109)</f>
        <v/>
      </c>
    </row>
    <row r="107" spans="1:31" s="332" customFormat="1" x14ac:dyDescent="0.25">
      <c r="A107" s="346">
        <v>106</v>
      </c>
      <c r="B107" s="438" t="str">
        <f>IF('1. Artikeldata Grund'!E110="","",'1. Artikeldata Grund'!E110)</f>
        <v/>
      </c>
      <c r="C107" s="439" t="str">
        <f>IF('1. Artikeldata Grund'!D110="","",'1. Artikeldata Grund'!D110)</f>
        <v/>
      </c>
      <c r="D107" s="440" t="str">
        <f>IF('APH KIC KIA PC'!D110="","",'APH KIC KIA PC'!D110)</f>
        <v/>
      </c>
      <c r="E107" s="439" t="str">
        <f>IF('APH KIC KIA PC'!F110="","",'APH KIC KIA PC'!F110)</f>
        <v/>
      </c>
      <c r="F107" s="442" t="str">
        <f>IF('APH KIC KIA PC'!S110="","",'APH KIC KIA PC'!S110)</f>
        <v xml:space="preserve">  Välj…</v>
      </c>
      <c r="G107" s="442">
        <f>IF('APH KIC KIA PC'!M110="","",'APH KIC KIA PC'!M110)</f>
        <v>910</v>
      </c>
      <c r="H107" s="441" t="str">
        <f>IF(G107&lt;&gt;200,"",IF('2. Artikeldata Utökad'!I110="","",'2. Artikeldata Utökad'!I110))</f>
        <v/>
      </c>
      <c r="I107" s="440" t="str">
        <f>IF('APH KIC KIA PC'!L110="Välj….","",'APH KIC KIA PC'!L110)</f>
        <v/>
      </c>
      <c r="J107" s="440" t="str">
        <f>IF(B107="","",_xlfn.XLOOKUP(I107,Artikelgrupper!A:A,Artikelgrupper!B:B))</f>
        <v/>
      </c>
      <c r="K107" s="440" t="str">
        <f>IF(B107="","",_xlfn.XLOOKUP(I107,Artikelgrupper!A:A,Artikelgrupper!C:C))</f>
        <v/>
      </c>
      <c r="L107" s="440" t="str">
        <f>IF(B107="","",_xlfn.XLOOKUP(I107,Artikelgrupper!A:A,Artikelgrupper!D:D))</f>
        <v/>
      </c>
      <c r="M107" s="443" t="str">
        <f>IF(B107="","",'APH KIC KIA PC'!Q110)</f>
        <v/>
      </c>
      <c r="N107" s="442" t="str">
        <f>IF('APH KIC KIA PC'!R110="","",'APH KIC KIA PC'!R110)</f>
        <v/>
      </c>
      <c r="O107" s="442" t="str">
        <f>IF('APH KIC KIA PC'!T110="","",'APH KIC KIA PC'!T110)</f>
        <v/>
      </c>
      <c r="P107" s="442" t="str">
        <f>IF('APH KIC KIA PC'!K110="","",'APH KIC KIA PC'!K110)</f>
        <v>Välj…</v>
      </c>
      <c r="Q107" s="440" t="str">
        <f>IF(B107="","",'2. Artikeldata Utökad'!E110)</f>
        <v/>
      </c>
      <c r="R107" s="440" t="str">
        <f>IF(B107="","",'2. Artikeldata Utökad'!F110)</f>
        <v/>
      </c>
      <c r="S107" s="440" t="str">
        <f>IF(B107="","",'3. Förpackningsdata'!G110/10)</f>
        <v/>
      </c>
      <c r="T107" s="440" t="str">
        <f>IF(B107="","",'3. Förpackningsdata'!H110/10)</f>
        <v/>
      </c>
      <c r="U107" s="440" t="str">
        <f>IF(B107="","",'3. Förpackningsdata'!I110/10)</f>
        <v/>
      </c>
      <c r="V107" s="469" t="str">
        <f>IF(B107="","",'APH KIC KIA PC'!Z110)</f>
        <v/>
      </c>
      <c r="W107" s="444" t="str">
        <f>IF(B107="","",'APH KIC KIA PC'!AA110)</f>
        <v/>
      </c>
      <c r="X107" s="445" t="str">
        <f>IF(B107="","",'APH KIC KIA PC'!AB110)</f>
        <v/>
      </c>
      <c r="Y107" s="446" t="str">
        <f>IF(B107="","",'APH KIC KIA PC'!AD110)</f>
        <v/>
      </c>
      <c r="Z107" s="445" t="str">
        <f>IF(B107="","",'APH KIC KIA PC'!AC110)</f>
        <v/>
      </c>
      <c r="AA107" s="446" t="str">
        <f>IF(B107="","",'APH KIC KIA PC'!AI110)</f>
        <v/>
      </c>
      <c r="AB107" s="447" t="str">
        <f>IF(B107="","",'APH KIC KIA PC'!AJ110)</f>
        <v/>
      </c>
      <c r="AC107" s="442" t="str">
        <f>IF(B107="","",'APH KIC KIA PC'!W110)</f>
        <v/>
      </c>
      <c r="AD107" s="443" t="str">
        <f>IF('3. Förpackningsdata'!M110="","",'3. Förpackningsdata'!M110)</f>
        <v/>
      </c>
      <c r="AE107" s="442" t="str">
        <f>IF('APH KIC KIA PC'!J110="","",'APH KIC KIA PC'!J110)</f>
        <v/>
      </c>
    </row>
    <row r="108" spans="1:31" s="332" customFormat="1" x14ac:dyDescent="0.25">
      <c r="A108" s="346">
        <v>107</v>
      </c>
      <c r="B108" s="438" t="str">
        <f>IF('1. Artikeldata Grund'!E111="","",'1. Artikeldata Grund'!E111)</f>
        <v/>
      </c>
      <c r="C108" s="439" t="str">
        <f>IF('1. Artikeldata Grund'!D111="","",'1. Artikeldata Grund'!D111)</f>
        <v/>
      </c>
      <c r="D108" s="440" t="str">
        <f>IF('APH KIC KIA PC'!D111="","",'APH KIC KIA PC'!D111)</f>
        <v/>
      </c>
      <c r="E108" s="439" t="str">
        <f>IF('APH KIC KIA PC'!F111="","",'APH KIC KIA PC'!F111)</f>
        <v/>
      </c>
      <c r="F108" s="442" t="str">
        <f>IF('APH KIC KIA PC'!S111="","",'APH KIC KIA PC'!S111)</f>
        <v xml:space="preserve">  Välj…</v>
      </c>
      <c r="G108" s="442">
        <f>IF('APH KIC KIA PC'!M111="","",'APH KIC KIA PC'!M111)</f>
        <v>910</v>
      </c>
      <c r="H108" s="441" t="str">
        <f>IF(G108&lt;&gt;200,"",IF('2. Artikeldata Utökad'!I111="","",'2. Artikeldata Utökad'!I111))</f>
        <v/>
      </c>
      <c r="I108" s="440" t="str">
        <f>IF('APH KIC KIA PC'!L111="Välj….","",'APH KIC KIA PC'!L111)</f>
        <v/>
      </c>
      <c r="J108" s="440" t="str">
        <f>IF(B108="","",_xlfn.XLOOKUP(I108,Artikelgrupper!A:A,Artikelgrupper!B:B))</f>
        <v/>
      </c>
      <c r="K108" s="440" t="str">
        <f>IF(B108="","",_xlfn.XLOOKUP(I108,Artikelgrupper!A:A,Artikelgrupper!C:C))</f>
        <v/>
      </c>
      <c r="L108" s="440" t="str">
        <f>IF(B108="","",_xlfn.XLOOKUP(I108,Artikelgrupper!A:A,Artikelgrupper!D:D))</f>
        <v/>
      </c>
      <c r="M108" s="443" t="str">
        <f>IF(B108="","",'APH KIC KIA PC'!Q111)</f>
        <v/>
      </c>
      <c r="N108" s="442" t="str">
        <f>IF('APH KIC KIA PC'!R111="","",'APH KIC KIA PC'!R111)</f>
        <v/>
      </c>
      <c r="O108" s="442" t="str">
        <f>IF('APH KIC KIA PC'!T111="","",'APH KIC KIA PC'!T111)</f>
        <v/>
      </c>
      <c r="P108" s="442" t="str">
        <f>IF('APH KIC KIA PC'!K111="","",'APH KIC KIA PC'!K111)</f>
        <v>Välj…</v>
      </c>
      <c r="Q108" s="440" t="str">
        <f>IF(B108="","",'2. Artikeldata Utökad'!E111)</f>
        <v/>
      </c>
      <c r="R108" s="440" t="str">
        <f>IF(B108="","",'2. Artikeldata Utökad'!F111)</f>
        <v/>
      </c>
      <c r="S108" s="440" t="str">
        <f>IF(B108="","",'3. Förpackningsdata'!G111/10)</f>
        <v/>
      </c>
      <c r="T108" s="440" t="str">
        <f>IF(B108="","",'3. Förpackningsdata'!H111/10)</f>
        <v/>
      </c>
      <c r="U108" s="440" t="str">
        <f>IF(B108="","",'3. Förpackningsdata'!I111/10)</f>
        <v/>
      </c>
      <c r="V108" s="469" t="str">
        <f>IF(B108="","",'APH KIC KIA PC'!Z111)</f>
        <v/>
      </c>
      <c r="W108" s="444" t="str">
        <f>IF(B108="","",'APH KIC KIA PC'!AA111)</f>
        <v/>
      </c>
      <c r="X108" s="445" t="str">
        <f>IF(B108="","",'APH KIC KIA PC'!AB111)</f>
        <v/>
      </c>
      <c r="Y108" s="446" t="str">
        <f>IF(B108="","",'APH KIC KIA PC'!AD111)</f>
        <v/>
      </c>
      <c r="Z108" s="445" t="str">
        <f>IF(B108="","",'APH KIC KIA PC'!AC111)</f>
        <v/>
      </c>
      <c r="AA108" s="446" t="str">
        <f>IF(B108="","",'APH KIC KIA PC'!AI111)</f>
        <v/>
      </c>
      <c r="AB108" s="447" t="str">
        <f>IF(B108="","",'APH KIC KIA PC'!AJ111)</f>
        <v/>
      </c>
      <c r="AC108" s="442" t="str">
        <f>IF(B108="","",'APH KIC KIA PC'!W111)</f>
        <v/>
      </c>
      <c r="AD108" s="443" t="str">
        <f>IF('3. Förpackningsdata'!M111="","",'3. Förpackningsdata'!M111)</f>
        <v/>
      </c>
      <c r="AE108" s="442" t="str">
        <f>IF('APH KIC KIA PC'!J111="","",'APH KIC KIA PC'!J111)</f>
        <v/>
      </c>
    </row>
    <row r="109" spans="1:31" s="332" customFormat="1" x14ac:dyDescent="0.25">
      <c r="A109" s="346">
        <v>108</v>
      </c>
      <c r="B109" s="438" t="str">
        <f>IF('1. Artikeldata Grund'!E112="","",'1. Artikeldata Grund'!E112)</f>
        <v/>
      </c>
      <c r="C109" s="439" t="str">
        <f>IF('1. Artikeldata Grund'!D112="","",'1. Artikeldata Grund'!D112)</f>
        <v/>
      </c>
      <c r="D109" s="440" t="str">
        <f>IF('APH KIC KIA PC'!D112="","",'APH KIC KIA PC'!D112)</f>
        <v/>
      </c>
      <c r="E109" s="439" t="str">
        <f>IF('APH KIC KIA PC'!F112="","",'APH KIC KIA PC'!F112)</f>
        <v/>
      </c>
      <c r="F109" s="442" t="str">
        <f>IF('APH KIC KIA PC'!S112="","",'APH KIC KIA PC'!S112)</f>
        <v xml:space="preserve">  Välj…</v>
      </c>
      <c r="G109" s="442">
        <f>IF('APH KIC KIA PC'!M112="","",'APH KIC KIA PC'!M112)</f>
        <v>910</v>
      </c>
      <c r="H109" s="441" t="str">
        <f>IF(G109&lt;&gt;200,"",IF('2. Artikeldata Utökad'!I112="","",'2. Artikeldata Utökad'!I112))</f>
        <v/>
      </c>
      <c r="I109" s="440" t="str">
        <f>IF('APH KIC KIA PC'!L112="Välj….","",'APH KIC KIA PC'!L112)</f>
        <v/>
      </c>
      <c r="J109" s="440" t="str">
        <f>IF(B109="","",_xlfn.XLOOKUP(I109,Artikelgrupper!A:A,Artikelgrupper!B:B))</f>
        <v/>
      </c>
      <c r="K109" s="440" t="str">
        <f>IF(B109="","",_xlfn.XLOOKUP(I109,Artikelgrupper!A:A,Artikelgrupper!C:C))</f>
        <v/>
      </c>
      <c r="L109" s="440" t="str">
        <f>IF(B109="","",_xlfn.XLOOKUP(I109,Artikelgrupper!A:A,Artikelgrupper!D:D))</f>
        <v/>
      </c>
      <c r="M109" s="443" t="str">
        <f>IF(B109="","",'APH KIC KIA PC'!Q112)</f>
        <v/>
      </c>
      <c r="N109" s="442" t="str">
        <f>IF('APH KIC KIA PC'!R112="","",'APH KIC KIA PC'!R112)</f>
        <v/>
      </c>
      <c r="O109" s="442" t="str">
        <f>IF('APH KIC KIA PC'!T112="","",'APH KIC KIA PC'!T112)</f>
        <v/>
      </c>
      <c r="P109" s="442" t="str">
        <f>IF('APH KIC KIA PC'!K112="","",'APH KIC KIA PC'!K112)</f>
        <v>Välj…</v>
      </c>
      <c r="Q109" s="440" t="str">
        <f>IF(B109="","",'2. Artikeldata Utökad'!E112)</f>
        <v/>
      </c>
      <c r="R109" s="440" t="str">
        <f>IF(B109="","",'2. Artikeldata Utökad'!F112)</f>
        <v/>
      </c>
      <c r="S109" s="440" t="str">
        <f>IF(B109="","",'3. Förpackningsdata'!G112/10)</f>
        <v/>
      </c>
      <c r="T109" s="440" t="str">
        <f>IF(B109="","",'3. Förpackningsdata'!H112/10)</f>
        <v/>
      </c>
      <c r="U109" s="440" t="str">
        <f>IF(B109="","",'3. Förpackningsdata'!I112/10)</f>
        <v/>
      </c>
      <c r="V109" s="469" t="str">
        <f>IF(B109="","",'APH KIC KIA PC'!Z112)</f>
        <v/>
      </c>
      <c r="W109" s="444" t="str">
        <f>IF(B109="","",'APH KIC KIA PC'!AA112)</f>
        <v/>
      </c>
      <c r="X109" s="445" t="str">
        <f>IF(B109="","",'APH KIC KIA PC'!AB112)</f>
        <v/>
      </c>
      <c r="Y109" s="446" t="str">
        <f>IF(B109="","",'APH KIC KIA PC'!AD112)</f>
        <v/>
      </c>
      <c r="Z109" s="445" t="str">
        <f>IF(B109="","",'APH KIC KIA PC'!AC112)</f>
        <v/>
      </c>
      <c r="AA109" s="446" t="str">
        <f>IF(B109="","",'APH KIC KIA PC'!AI112)</f>
        <v/>
      </c>
      <c r="AB109" s="447" t="str">
        <f>IF(B109="","",'APH KIC KIA PC'!AJ112)</f>
        <v/>
      </c>
      <c r="AC109" s="442" t="str">
        <f>IF(B109="","",'APH KIC KIA PC'!W112)</f>
        <v/>
      </c>
      <c r="AD109" s="443" t="str">
        <f>IF('3. Förpackningsdata'!M112="","",'3. Förpackningsdata'!M112)</f>
        <v/>
      </c>
      <c r="AE109" s="442" t="str">
        <f>IF('APH KIC KIA PC'!J112="","",'APH KIC KIA PC'!J112)</f>
        <v/>
      </c>
    </row>
    <row r="110" spans="1:31" s="332" customFormat="1" x14ac:dyDescent="0.25">
      <c r="A110" s="346">
        <v>109</v>
      </c>
      <c r="B110" s="438" t="str">
        <f>IF('1. Artikeldata Grund'!E113="","",'1. Artikeldata Grund'!E113)</f>
        <v/>
      </c>
      <c r="C110" s="439" t="str">
        <f>IF('1. Artikeldata Grund'!D113="","",'1. Artikeldata Grund'!D113)</f>
        <v/>
      </c>
      <c r="D110" s="440" t="str">
        <f>IF('APH KIC KIA PC'!D113="","",'APH KIC KIA PC'!D113)</f>
        <v/>
      </c>
      <c r="E110" s="439" t="str">
        <f>IF('APH KIC KIA PC'!F113="","",'APH KIC KIA PC'!F113)</f>
        <v/>
      </c>
      <c r="F110" s="442" t="str">
        <f>IF('APH KIC KIA PC'!S113="","",'APH KIC KIA PC'!S113)</f>
        <v xml:space="preserve">  Välj…</v>
      </c>
      <c r="G110" s="442">
        <f>IF('APH KIC KIA PC'!M113="","",'APH KIC KIA PC'!M113)</f>
        <v>910</v>
      </c>
      <c r="H110" s="441" t="str">
        <f>IF(G110&lt;&gt;200,"",IF('2. Artikeldata Utökad'!I113="","",'2. Artikeldata Utökad'!I113))</f>
        <v/>
      </c>
      <c r="I110" s="440" t="str">
        <f>IF('APH KIC KIA PC'!L113="Välj….","",'APH KIC KIA PC'!L113)</f>
        <v/>
      </c>
      <c r="J110" s="440" t="str">
        <f>IF(B110="","",_xlfn.XLOOKUP(I110,Artikelgrupper!A:A,Artikelgrupper!B:B))</f>
        <v/>
      </c>
      <c r="K110" s="440" t="str">
        <f>IF(B110="","",_xlfn.XLOOKUP(I110,Artikelgrupper!A:A,Artikelgrupper!C:C))</f>
        <v/>
      </c>
      <c r="L110" s="440" t="str">
        <f>IF(B110="","",_xlfn.XLOOKUP(I110,Artikelgrupper!A:A,Artikelgrupper!D:D))</f>
        <v/>
      </c>
      <c r="M110" s="443" t="str">
        <f>IF(B110="","",'APH KIC KIA PC'!Q113)</f>
        <v/>
      </c>
      <c r="N110" s="442" t="str">
        <f>IF('APH KIC KIA PC'!R113="","",'APH KIC KIA PC'!R113)</f>
        <v/>
      </c>
      <c r="O110" s="442" t="str">
        <f>IF('APH KIC KIA PC'!T113="","",'APH KIC KIA PC'!T113)</f>
        <v/>
      </c>
      <c r="P110" s="442" t="str">
        <f>IF('APH KIC KIA PC'!K113="","",'APH KIC KIA PC'!K113)</f>
        <v>Välj…</v>
      </c>
      <c r="Q110" s="440" t="str">
        <f>IF(B110="","",'2. Artikeldata Utökad'!E113)</f>
        <v/>
      </c>
      <c r="R110" s="440" t="str">
        <f>IF(B110="","",'2. Artikeldata Utökad'!F113)</f>
        <v/>
      </c>
      <c r="S110" s="440" t="str">
        <f>IF(B110="","",'3. Förpackningsdata'!G113/10)</f>
        <v/>
      </c>
      <c r="T110" s="440" t="str">
        <f>IF(B110="","",'3. Förpackningsdata'!H113/10)</f>
        <v/>
      </c>
      <c r="U110" s="440" t="str">
        <f>IF(B110="","",'3. Förpackningsdata'!I113/10)</f>
        <v/>
      </c>
      <c r="V110" s="469" t="str">
        <f>IF(B110="","",'APH KIC KIA PC'!Z113)</f>
        <v/>
      </c>
      <c r="W110" s="444" t="str">
        <f>IF(B110="","",'APH KIC KIA PC'!AA113)</f>
        <v/>
      </c>
      <c r="X110" s="445" t="str">
        <f>IF(B110="","",'APH KIC KIA PC'!AB113)</f>
        <v/>
      </c>
      <c r="Y110" s="446" t="str">
        <f>IF(B110="","",'APH KIC KIA PC'!AD113)</f>
        <v/>
      </c>
      <c r="Z110" s="445" t="str">
        <f>IF(B110="","",'APH KIC KIA PC'!AC113)</f>
        <v/>
      </c>
      <c r="AA110" s="446" t="str">
        <f>IF(B110="","",'APH KIC KIA PC'!AI113)</f>
        <v/>
      </c>
      <c r="AB110" s="447" t="str">
        <f>IF(B110="","",'APH KIC KIA PC'!AJ113)</f>
        <v/>
      </c>
      <c r="AC110" s="442" t="str">
        <f>IF(B110="","",'APH KIC KIA PC'!W113)</f>
        <v/>
      </c>
      <c r="AD110" s="443" t="str">
        <f>IF('3. Förpackningsdata'!M113="","",'3. Förpackningsdata'!M113)</f>
        <v/>
      </c>
      <c r="AE110" s="442" t="str">
        <f>IF('APH KIC KIA PC'!J113="","",'APH KIC KIA PC'!J113)</f>
        <v/>
      </c>
    </row>
    <row r="111" spans="1:31" s="332" customFormat="1" x14ac:dyDescent="0.25">
      <c r="A111" s="346">
        <v>110</v>
      </c>
      <c r="B111" s="438" t="str">
        <f>IF('1. Artikeldata Grund'!E114="","",'1. Artikeldata Grund'!E114)</f>
        <v/>
      </c>
      <c r="C111" s="439" t="str">
        <f>IF('1. Artikeldata Grund'!D114="","",'1. Artikeldata Grund'!D114)</f>
        <v/>
      </c>
      <c r="D111" s="440" t="str">
        <f>IF('APH KIC KIA PC'!D114="","",'APH KIC KIA PC'!D114)</f>
        <v/>
      </c>
      <c r="E111" s="439" t="str">
        <f>IF('APH KIC KIA PC'!F114="","",'APH KIC KIA PC'!F114)</f>
        <v/>
      </c>
      <c r="F111" s="442" t="str">
        <f>IF('APH KIC KIA PC'!S114="","",'APH KIC KIA PC'!S114)</f>
        <v xml:space="preserve">  Välj…</v>
      </c>
      <c r="G111" s="442">
        <f>IF('APH KIC KIA PC'!M114="","",'APH KIC KIA PC'!M114)</f>
        <v>910</v>
      </c>
      <c r="H111" s="441" t="str">
        <f>IF(G111&lt;&gt;200,"",IF('2. Artikeldata Utökad'!I114="","",'2. Artikeldata Utökad'!I114))</f>
        <v/>
      </c>
      <c r="I111" s="440" t="str">
        <f>IF('APH KIC KIA PC'!L114="Välj….","",'APH KIC KIA PC'!L114)</f>
        <v/>
      </c>
      <c r="J111" s="440" t="str">
        <f>IF(B111="","",_xlfn.XLOOKUP(I111,Artikelgrupper!A:A,Artikelgrupper!B:B))</f>
        <v/>
      </c>
      <c r="K111" s="440" t="str">
        <f>IF(B111="","",_xlfn.XLOOKUP(I111,Artikelgrupper!A:A,Artikelgrupper!C:C))</f>
        <v/>
      </c>
      <c r="L111" s="440" t="str">
        <f>IF(B111="","",_xlfn.XLOOKUP(I111,Artikelgrupper!A:A,Artikelgrupper!D:D))</f>
        <v/>
      </c>
      <c r="M111" s="443" t="str">
        <f>IF(B111="","",'APH KIC KIA PC'!Q114)</f>
        <v/>
      </c>
      <c r="N111" s="442" t="str">
        <f>IF('APH KIC KIA PC'!R114="","",'APH KIC KIA PC'!R114)</f>
        <v/>
      </c>
      <c r="O111" s="442" t="str">
        <f>IF('APH KIC KIA PC'!T114="","",'APH KIC KIA PC'!T114)</f>
        <v/>
      </c>
      <c r="P111" s="442" t="str">
        <f>IF('APH KIC KIA PC'!K114="","",'APH KIC KIA PC'!K114)</f>
        <v>Välj…</v>
      </c>
      <c r="Q111" s="440" t="str">
        <f>IF(B111="","",'2. Artikeldata Utökad'!E114)</f>
        <v/>
      </c>
      <c r="R111" s="440" t="str">
        <f>IF(B111="","",'2. Artikeldata Utökad'!F114)</f>
        <v/>
      </c>
      <c r="S111" s="440" t="str">
        <f>IF(B111="","",'3. Förpackningsdata'!G114/10)</f>
        <v/>
      </c>
      <c r="T111" s="440" t="str">
        <f>IF(B111="","",'3. Förpackningsdata'!H114/10)</f>
        <v/>
      </c>
      <c r="U111" s="440" t="str">
        <f>IF(B111="","",'3. Förpackningsdata'!I114/10)</f>
        <v/>
      </c>
      <c r="V111" s="469" t="str">
        <f>IF(B111="","",'APH KIC KIA PC'!Z114)</f>
        <v/>
      </c>
      <c r="W111" s="444" t="str">
        <f>IF(B111="","",'APH KIC KIA PC'!AA114)</f>
        <v/>
      </c>
      <c r="X111" s="445" t="str">
        <f>IF(B111="","",'APH KIC KIA PC'!AB114)</f>
        <v/>
      </c>
      <c r="Y111" s="446" t="str">
        <f>IF(B111="","",'APH KIC KIA PC'!AD114)</f>
        <v/>
      </c>
      <c r="Z111" s="445" t="str">
        <f>IF(B111="","",'APH KIC KIA PC'!AC114)</f>
        <v/>
      </c>
      <c r="AA111" s="446" t="str">
        <f>IF(B111="","",'APH KIC KIA PC'!AI114)</f>
        <v/>
      </c>
      <c r="AB111" s="447" t="str">
        <f>IF(B111="","",'APH KIC KIA PC'!AJ114)</f>
        <v/>
      </c>
      <c r="AC111" s="442" t="str">
        <f>IF(B111="","",'APH KIC KIA PC'!W114)</f>
        <v/>
      </c>
      <c r="AD111" s="443" t="str">
        <f>IF('3. Förpackningsdata'!M114="","",'3. Förpackningsdata'!M114)</f>
        <v/>
      </c>
      <c r="AE111" s="442" t="str">
        <f>IF('APH KIC KIA PC'!J114="","",'APH KIC KIA PC'!J114)</f>
        <v/>
      </c>
    </row>
    <row r="112" spans="1:31" s="332" customFormat="1" x14ac:dyDescent="0.25">
      <c r="A112" s="346">
        <v>111</v>
      </c>
      <c r="B112" s="438" t="str">
        <f>IF('1. Artikeldata Grund'!E115="","",'1. Artikeldata Grund'!E115)</f>
        <v/>
      </c>
      <c r="C112" s="439" t="str">
        <f>IF('1. Artikeldata Grund'!D115="","",'1. Artikeldata Grund'!D115)</f>
        <v/>
      </c>
      <c r="D112" s="440" t="str">
        <f>IF('APH KIC KIA PC'!D115="","",'APH KIC KIA PC'!D115)</f>
        <v/>
      </c>
      <c r="E112" s="439" t="str">
        <f>IF('APH KIC KIA PC'!F115="","",'APH KIC KIA PC'!F115)</f>
        <v/>
      </c>
      <c r="F112" s="442" t="str">
        <f>IF('APH KIC KIA PC'!S115="","",'APH KIC KIA PC'!S115)</f>
        <v xml:space="preserve">  Välj…</v>
      </c>
      <c r="G112" s="442">
        <f>IF('APH KIC KIA PC'!M115="","",'APH KIC KIA PC'!M115)</f>
        <v>910</v>
      </c>
      <c r="H112" s="441" t="str">
        <f>IF(G112&lt;&gt;200,"",IF('2. Artikeldata Utökad'!I115="","",'2. Artikeldata Utökad'!I115))</f>
        <v/>
      </c>
      <c r="I112" s="440" t="str">
        <f>IF('APH KIC KIA PC'!L115="Välj….","",'APH KIC KIA PC'!L115)</f>
        <v/>
      </c>
      <c r="J112" s="440" t="str">
        <f>IF(B112="","",_xlfn.XLOOKUP(I112,Artikelgrupper!A:A,Artikelgrupper!B:B))</f>
        <v/>
      </c>
      <c r="K112" s="440" t="str">
        <f>IF(B112="","",_xlfn.XLOOKUP(I112,Artikelgrupper!A:A,Artikelgrupper!C:C))</f>
        <v/>
      </c>
      <c r="L112" s="440" t="str">
        <f>IF(B112="","",_xlfn.XLOOKUP(I112,Artikelgrupper!A:A,Artikelgrupper!D:D))</f>
        <v/>
      </c>
      <c r="M112" s="443" t="str">
        <f>IF(B112="","",'APH KIC KIA PC'!Q115)</f>
        <v/>
      </c>
      <c r="N112" s="442" t="str">
        <f>IF('APH KIC KIA PC'!R115="","",'APH KIC KIA PC'!R115)</f>
        <v/>
      </c>
      <c r="O112" s="442" t="str">
        <f>IF('APH KIC KIA PC'!T115="","",'APH KIC KIA PC'!T115)</f>
        <v/>
      </c>
      <c r="P112" s="442" t="str">
        <f>IF('APH KIC KIA PC'!K115="","",'APH KIC KIA PC'!K115)</f>
        <v>Välj…</v>
      </c>
      <c r="Q112" s="440" t="str">
        <f>IF(B112="","",'2. Artikeldata Utökad'!E115)</f>
        <v/>
      </c>
      <c r="R112" s="440" t="str">
        <f>IF(B112="","",'2. Artikeldata Utökad'!F115)</f>
        <v/>
      </c>
      <c r="S112" s="440" t="str">
        <f>IF(B112="","",'3. Förpackningsdata'!G115/10)</f>
        <v/>
      </c>
      <c r="T112" s="440" t="str">
        <f>IF(B112="","",'3. Förpackningsdata'!H115/10)</f>
        <v/>
      </c>
      <c r="U112" s="440" t="str">
        <f>IF(B112="","",'3. Förpackningsdata'!I115/10)</f>
        <v/>
      </c>
      <c r="V112" s="469" t="str">
        <f>IF(B112="","",'APH KIC KIA PC'!Z115)</f>
        <v/>
      </c>
      <c r="W112" s="444" t="str">
        <f>IF(B112="","",'APH KIC KIA PC'!AA115)</f>
        <v/>
      </c>
      <c r="X112" s="445" t="str">
        <f>IF(B112="","",'APH KIC KIA PC'!AB115)</f>
        <v/>
      </c>
      <c r="Y112" s="446" t="str">
        <f>IF(B112="","",'APH KIC KIA PC'!AD115)</f>
        <v/>
      </c>
      <c r="Z112" s="445" t="str">
        <f>IF(B112="","",'APH KIC KIA PC'!AC115)</f>
        <v/>
      </c>
      <c r="AA112" s="446" t="str">
        <f>IF(B112="","",'APH KIC KIA PC'!AI115)</f>
        <v/>
      </c>
      <c r="AB112" s="447" t="str">
        <f>IF(B112="","",'APH KIC KIA PC'!AJ115)</f>
        <v/>
      </c>
      <c r="AC112" s="442" t="str">
        <f>IF(B112="","",'APH KIC KIA PC'!W115)</f>
        <v/>
      </c>
      <c r="AD112" s="443" t="str">
        <f>IF('3. Förpackningsdata'!M115="","",'3. Förpackningsdata'!M115)</f>
        <v/>
      </c>
      <c r="AE112" s="442" t="str">
        <f>IF('APH KIC KIA PC'!J115="","",'APH KIC KIA PC'!J115)</f>
        <v/>
      </c>
    </row>
    <row r="113" spans="1:31" s="332" customFormat="1" x14ac:dyDescent="0.25">
      <c r="A113" s="346">
        <v>112</v>
      </c>
      <c r="B113" s="438" t="str">
        <f>IF('1. Artikeldata Grund'!E116="","",'1. Artikeldata Grund'!E116)</f>
        <v/>
      </c>
      <c r="C113" s="439" t="str">
        <f>IF('1. Artikeldata Grund'!D116="","",'1. Artikeldata Grund'!D116)</f>
        <v/>
      </c>
      <c r="D113" s="440" t="str">
        <f>IF('APH KIC KIA PC'!D116="","",'APH KIC KIA PC'!D116)</f>
        <v/>
      </c>
      <c r="E113" s="439" t="str">
        <f>IF('APH KIC KIA PC'!F116="","",'APH KIC KIA PC'!F116)</f>
        <v/>
      </c>
      <c r="F113" s="442" t="str">
        <f>IF('APH KIC KIA PC'!S116="","",'APH KIC KIA PC'!S116)</f>
        <v xml:space="preserve">  Välj…</v>
      </c>
      <c r="G113" s="442">
        <f>IF('APH KIC KIA PC'!M116="","",'APH KIC KIA PC'!M116)</f>
        <v>910</v>
      </c>
      <c r="H113" s="441" t="str">
        <f>IF(G113&lt;&gt;200,"",IF('2. Artikeldata Utökad'!I116="","",'2. Artikeldata Utökad'!I116))</f>
        <v/>
      </c>
      <c r="I113" s="440" t="str">
        <f>IF('APH KIC KIA PC'!L116="Välj….","",'APH KIC KIA PC'!L116)</f>
        <v/>
      </c>
      <c r="J113" s="440" t="str">
        <f>IF(B113="","",_xlfn.XLOOKUP(I113,Artikelgrupper!A:A,Artikelgrupper!B:B))</f>
        <v/>
      </c>
      <c r="K113" s="440" t="str">
        <f>IF(B113="","",_xlfn.XLOOKUP(I113,Artikelgrupper!A:A,Artikelgrupper!C:C))</f>
        <v/>
      </c>
      <c r="L113" s="440" t="str">
        <f>IF(B113="","",_xlfn.XLOOKUP(I113,Artikelgrupper!A:A,Artikelgrupper!D:D))</f>
        <v/>
      </c>
      <c r="M113" s="443" t="str">
        <f>IF(B113="","",'APH KIC KIA PC'!Q116)</f>
        <v/>
      </c>
      <c r="N113" s="442" t="str">
        <f>IF('APH KIC KIA PC'!R116="","",'APH KIC KIA PC'!R116)</f>
        <v/>
      </c>
      <c r="O113" s="442" t="str">
        <f>IF('APH KIC KIA PC'!T116="","",'APH KIC KIA PC'!T116)</f>
        <v/>
      </c>
      <c r="P113" s="442" t="str">
        <f>IF('APH KIC KIA PC'!K116="","",'APH KIC KIA PC'!K116)</f>
        <v>Välj…</v>
      </c>
      <c r="Q113" s="440" t="str">
        <f>IF(B113="","",'2. Artikeldata Utökad'!E116)</f>
        <v/>
      </c>
      <c r="R113" s="440" t="str">
        <f>IF(B113="","",'2. Artikeldata Utökad'!F116)</f>
        <v/>
      </c>
      <c r="S113" s="440" t="str">
        <f>IF(B113="","",'3. Förpackningsdata'!G116/10)</f>
        <v/>
      </c>
      <c r="T113" s="440" t="str">
        <f>IF(B113="","",'3. Förpackningsdata'!H116/10)</f>
        <v/>
      </c>
      <c r="U113" s="440" t="str">
        <f>IF(B113="","",'3. Förpackningsdata'!I116/10)</f>
        <v/>
      </c>
      <c r="V113" s="469" t="str">
        <f>IF(B113="","",'APH KIC KIA PC'!Z116)</f>
        <v/>
      </c>
      <c r="W113" s="444" t="str">
        <f>IF(B113="","",'APH KIC KIA PC'!AA116)</f>
        <v/>
      </c>
      <c r="X113" s="445" t="str">
        <f>IF(B113="","",'APH KIC KIA PC'!AB116)</f>
        <v/>
      </c>
      <c r="Y113" s="446" t="str">
        <f>IF(B113="","",'APH KIC KIA PC'!AD116)</f>
        <v/>
      </c>
      <c r="Z113" s="445" t="str">
        <f>IF(B113="","",'APH KIC KIA PC'!AC116)</f>
        <v/>
      </c>
      <c r="AA113" s="446" t="str">
        <f>IF(B113="","",'APH KIC KIA PC'!AI116)</f>
        <v/>
      </c>
      <c r="AB113" s="447" t="str">
        <f>IF(B113="","",'APH KIC KIA PC'!AJ116)</f>
        <v/>
      </c>
      <c r="AC113" s="442" t="str">
        <f>IF(B113="","",'APH KIC KIA PC'!W116)</f>
        <v/>
      </c>
      <c r="AD113" s="443" t="str">
        <f>IF('3. Förpackningsdata'!M116="","",'3. Förpackningsdata'!M116)</f>
        <v/>
      </c>
      <c r="AE113" s="442" t="str">
        <f>IF('APH KIC KIA PC'!J116="","",'APH KIC KIA PC'!J116)</f>
        <v/>
      </c>
    </row>
    <row r="114" spans="1:31" s="332" customFormat="1" x14ac:dyDescent="0.25">
      <c r="A114" s="346">
        <v>113</v>
      </c>
      <c r="B114" s="438" t="str">
        <f>IF('1. Artikeldata Grund'!E117="","",'1. Artikeldata Grund'!E117)</f>
        <v/>
      </c>
      <c r="C114" s="439" t="str">
        <f>IF('1. Artikeldata Grund'!D117="","",'1. Artikeldata Grund'!D117)</f>
        <v/>
      </c>
      <c r="D114" s="440" t="str">
        <f>IF('APH KIC KIA PC'!D117="","",'APH KIC KIA PC'!D117)</f>
        <v/>
      </c>
      <c r="E114" s="439" t="str">
        <f>IF('APH KIC KIA PC'!F117="","",'APH KIC KIA PC'!F117)</f>
        <v/>
      </c>
      <c r="F114" s="442" t="str">
        <f>IF('APH KIC KIA PC'!S117="","",'APH KIC KIA PC'!S117)</f>
        <v xml:space="preserve">  Välj…</v>
      </c>
      <c r="G114" s="442">
        <f>IF('APH KIC KIA PC'!M117="","",'APH KIC KIA PC'!M117)</f>
        <v>910</v>
      </c>
      <c r="H114" s="441" t="str">
        <f>IF(G114&lt;&gt;200,"",IF('2. Artikeldata Utökad'!I117="","",'2. Artikeldata Utökad'!I117))</f>
        <v/>
      </c>
      <c r="I114" s="440" t="str">
        <f>IF('APH KIC KIA PC'!L117="Välj….","",'APH KIC KIA PC'!L117)</f>
        <v/>
      </c>
      <c r="J114" s="440" t="str">
        <f>IF(B114="","",_xlfn.XLOOKUP(I114,Artikelgrupper!A:A,Artikelgrupper!B:B))</f>
        <v/>
      </c>
      <c r="K114" s="440" t="str">
        <f>IF(B114="","",_xlfn.XLOOKUP(I114,Artikelgrupper!A:A,Artikelgrupper!C:C))</f>
        <v/>
      </c>
      <c r="L114" s="440" t="str">
        <f>IF(B114="","",_xlfn.XLOOKUP(I114,Artikelgrupper!A:A,Artikelgrupper!D:D))</f>
        <v/>
      </c>
      <c r="M114" s="443" t="str">
        <f>IF(B114="","",'APH KIC KIA PC'!Q117)</f>
        <v/>
      </c>
      <c r="N114" s="442" t="str">
        <f>IF('APH KIC KIA PC'!R117="","",'APH KIC KIA PC'!R117)</f>
        <v/>
      </c>
      <c r="O114" s="442" t="str">
        <f>IF('APH KIC KIA PC'!T117="","",'APH KIC KIA PC'!T117)</f>
        <v/>
      </c>
      <c r="P114" s="442" t="str">
        <f>IF('APH KIC KIA PC'!K117="","",'APH KIC KIA PC'!K117)</f>
        <v>Välj…</v>
      </c>
      <c r="Q114" s="440" t="str">
        <f>IF(B114="","",'2. Artikeldata Utökad'!E117)</f>
        <v/>
      </c>
      <c r="R114" s="440" t="str">
        <f>IF(B114="","",'2. Artikeldata Utökad'!F117)</f>
        <v/>
      </c>
      <c r="S114" s="440" t="str">
        <f>IF(B114="","",'3. Förpackningsdata'!G117/10)</f>
        <v/>
      </c>
      <c r="T114" s="440" t="str">
        <f>IF(B114="","",'3. Förpackningsdata'!H117/10)</f>
        <v/>
      </c>
      <c r="U114" s="440" t="str">
        <f>IF(B114="","",'3. Förpackningsdata'!I117/10)</f>
        <v/>
      </c>
      <c r="V114" s="469" t="str">
        <f>IF(B114="","",'APH KIC KIA PC'!Z117)</f>
        <v/>
      </c>
      <c r="W114" s="444" t="str">
        <f>IF(B114="","",'APH KIC KIA PC'!AA117)</f>
        <v/>
      </c>
      <c r="X114" s="445" t="str">
        <f>IF(B114="","",'APH KIC KIA PC'!AB117)</f>
        <v/>
      </c>
      <c r="Y114" s="446" t="str">
        <f>IF(B114="","",'APH KIC KIA PC'!AD117)</f>
        <v/>
      </c>
      <c r="Z114" s="445" t="str">
        <f>IF(B114="","",'APH KIC KIA PC'!AC117)</f>
        <v/>
      </c>
      <c r="AA114" s="446" t="str">
        <f>IF(B114="","",'APH KIC KIA PC'!AI117)</f>
        <v/>
      </c>
      <c r="AB114" s="447" t="str">
        <f>IF(B114="","",'APH KIC KIA PC'!AJ117)</f>
        <v/>
      </c>
      <c r="AC114" s="442" t="str">
        <f>IF(B114="","",'APH KIC KIA PC'!W117)</f>
        <v/>
      </c>
      <c r="AD114" s="443" t="str">
        <f>IF('3. Förpackningsdata'!M117="","",'3. Förpackningsdata'!M117)</f>
        <v/>
      </c>
      <c r="AE114" s="442" t="str">
        <f>IF('APH KIC KIA PC'!J117="","",'APH KIC KIA PC'!J117)</f>
        <v/>
      </c>
    </row>
    <row r="115" spans="1:31" s="332" customFormat="1" x14ac:dyDescent="0.25">
      <c r="A115" s="346">
        <v>114</v>
      </c>
      <c r="B115" s="438" t="str">
        <f>IF('1. Artikeldata Grund'!E118="","",'1. Artikeldata Grund'!E118)</f>
        <v/>
      </c>
      <c r="C115" s="439" t="str">
        <f>IF('1. Artikeldata Grund'!D118="","",'1. Artikeldata Grund'!D118)</f>
        <v/>
      </c>
      <c r="D115" s="440" t="str">
        <f>IF('APH KIC KIA PC'!D118="","",'APH KIC KIA PC'!D118)</f>
        <v/>
      </c>
      <c r="E115" s="439" t="str">
        <f>IF('APH KIC KIA PC'!F118="","",'APH KIC KIA PC'!F118)</f>
        <v/>
      </c>
      <c r="F115" s="442" t="str">
        <f>IF('APH KIC KIA PC'!S118="","",'APH KIC KIA PC'!S118)</f>
        <v xml:space="preserve">  Välj…</v>
      </c>
      <c r="G115" s="442">
        <f>IF('APH KIC KIA PC'!M118="","",'APH KIC KIA PC'!M118)</f>
        <v>910</v>
      </c>
      <c r="H115" s="441" t="str">
        <f>IF(G115&lt;&gt;200,"",IF('2. Artikeldata Utökad'!I118="","",'2. Artikeldata Utökad'!I118))</f>
        <v/>
      </c>
      <c r="I115" s="440" t="str">
        <f>IF('APH KIC KIA PC'!L118="Välj….","",'APH KIC KIA PC'!L118)</f>
        <v/>
      </c>
      <c r="J115" s="440" t="str">
        <f>IF(B115="","",_xlfn.XLOOKUP(I115,Artikelgrupper!A:A,Artikelgrupper!B:B))</f>
        <v/>
      </c>
      <c r="K115" s="440" t="str">
        <f>IF(B115="","",_xlfn.XLOOKUP(I115,Artikelgrupper!A:A,Artikelgrupper!C:C))</f>
        <v/>
      </c>
      <c r="L115" s="440" t="str">
        <f>IF(B115="","",_xlfn.XLOOKUP(I115,Artikelgrupper!A:A,Artikelgrupper!D:D))</f>
        <v/>
      </c>
      <c r="M115" s="443" t="str">
        <f>IF(B115="","",'APH KIC KIA PC'!Q118)</f>
        <v/>
      </c>
      <c r="N115" s="442" t="str">
        <f>IF('APH KIC KIA PC'!R118="","",'APH KIC KIA PC'!R118)</f>
        <v/>
      </c>
      <c r="O115" s="442" t="str">
        <f>IF('APH KIC KIA PC'!T118="","",'APH KIC KIA PC'!T118)</f>
        <v/>
      </c>
      <c r="P115" s="442" t="str">
        <f>IF('APH KIC KIA PC'!K118="","",'APH KIC KIA PC'!K118)</f>
        <v>Välj…</v>
      </c>
      <c r="Q115" s="440" t="str">
        <f>IF(B115="","",'2. Artikeldata Utökad'!E118)</f>
        <v/>
      </c>
      <c r="R115" s="440" t="str">
        <f>IF(B115="","",'2. Artikeldata Utökad'!F118)</f>
        <v/>
      </c>
      <c r="S115" s="440" t="str">
        <f>IF(B115="","",'3. Förpackningsdata'!G118/10)</f>
        <v/>
      </c>
      <c r="T115" s="440" t="str">
        <f>IF(B115="","",'3. Förpackningsdata'!H118/10)</f>
        <v/>
      </c>
      <c r="U115" s="440" t="str">
        <f>IF(B115="","",'3. Förpackningsdata'!I118/10)</f>
        <v/>
      </c>
      <c r="V115" s="469" t="str">
        <f>IF(B115="","",'APH KIC KIA PC'!Z118)</f>
        <v/>
      </c>
      <c r="W115" s="444" t="str">
        <f>IF(B115="","",'APH KIC KIA PC'!AA118)</f>
        <v/>
      </c>
      <c r="X115" s="445" t="str">
        <f>IF(B115="","",'APH KIC KIA PC'!AB118)</f>
        <v/>
      </c>
      <c r="Y115" s="446" t="str">
        <f>IF(B115="","",'APH KIC KIA PC'!AD118)</f>
        <v/>
      </c>
      <c r="Z115" s="445" t="str">
        <f>IF(B115="","",'APH KIC KIA PC'!AC118)</f>
        <v/>
      </c>
      <c r="AA115" s="446" t="str">
        <f>IF(B115="","",'APH KIC KIA PC'!AI118)</f>
        <v/>
      </c>
      <c r="AB115" s="447" t="str">
        <f>IF(B115="","",'APH KIC KIA PC'!AJ118)</f>
        <v/>
      </c>
      <c r="AC115" s="442" t="str">
        <f>IF(B115="","",'APH KIC KIA PC'!W118)</f>
        <v/>
      </c>
      <c r="AD115" s="443" t="str">
        <f>IF('3. Förpackningsdata'!M118="","",'3. Förpackningsdata'!M118)</f>
        <v/>
      </c>
      <c r="AE115" s="442" t="str">
        <f>IF('APH KIC KIA PC'!J118="","",'APH KIC KIA PC'!J118)</f>
        <v/>
      </c>
    </row>
    <row r="116" spans="1:31" s="332" customFormat="1" ht="15.6" customHeight="1" x14ac:dyDescent="0.25">
      <c r="A116" s="346">
        <v>115</v>
      </c>
      <c r="B116" s="438" t="str">
        <f>IF('1. Artikeldata Grund'!E119="","",'1. Artikeldata Grund'!E119)</f>
        <v/>
      </c>
      <c r="C116" s="439" t="str">
        <f>IF('1. Artikeldata Grund'!D119="","",'1. Artikeldata Grund'!D119)</f>
        <v/>
      </c>
      <c r="D116" s="440" t="str">
        <f>IF('APH KIC KIA PC'!D119="","",'APH KIC KIA PC'!D119)</f>
        <v/>
      </c>
      <c r="E116" s="439" t="str">
        <f>IF('APH KIC KIA PC'!F119="","",'APH KIC KIA PC'!F119)</f>
        <v/>
      </c>
      <c r="F116" s="442" t="str">
        <f>IF('APH KIC KIA PC'!S119="","",'APH KIC KIA PC'!S119)</f>
        <v xml:space="preserve">  Välj…</v>
      </c>
      <c r="G116" s="442">
        <f>IF('APH KIC KIA PC'!M119="","",'APH KIC KIA PC'!M119)</f>
        <v>910</v>
      </c>
      <c r="H116" s="441" t="str">
        <f>IF(G116&lt;&gt;200,"",IF('2. Artikeldata Utökad'!I119="","",'2. Artikeldata Utökad'!I119))</f>
        <v/>
      </c>
      <c r="I116" s="440" t="str">
        <f>IF('APH KIC KIA PC'!L119="Välj….","",'APH KIC KIA PC'!L119)</f>
        <v/>
      </c>
      <c r="J116" s="440" t="str">
        <f>IF(B116="","",_xlfn.XLOOKUP(I116,Artikelgrupper!A:A,Artikelgrupper!B:B))</f>
        <v/>
      </c>
      <c r="K116" s="440" t="str">
        <f>IF(B116="","",_xlfn.XLOOKUP(I116,Artikelgrupper!A:A,Artikelgrupper!C:C))</f>
        <v/>
      </c>
      <c r="L116" s="440" t="str">
        <f>IF(B116="","",_xlfn.XLOOKUP(I116,Artikelgrupper!A:A,Artikelgrupper!D:D))</f>
        <v/>
      </c>
      <c r="M116" s="443" t="str">
        <f>IF(B116="","",'APH KIC KIA PC'!Q119)</f>
        <v/>
      </c>
      <c r="N116" s="442" t="str">
        <f>IF('APH KIC KIA PC'!R119="","",'APH KIC KIA PC'!R119)</f>
        <v/>
      </c>
      <c r="O116" s="442" t="str">
        <f>IF('APH KIC KIA PC'!T119="","",'APH KIC KIA PC'!T119)</f>
        <v/>
      </c>
      <c r="P116" s="442" t="str">
        <f>IF('APH KIC KIA PC'!K119="","",'APH KIC KIA PC'!K119)</f>
        <v>Välj…</v>
      </c>
      <c r="Q116" s="440" t="str">
        <f>IF(B116="","",'2. Artikeldata Utökad'!E119)</f>
        <v/>
      </c>
      <c r="R116" s="440" t="str">
        <f>IF(B116="","",'2. Artikeldata Utökad'!F119)</f>
        <v/>
      </c>
      <c r="S116" s="440" t="str">
        <f>IF(B116="","",'3. Förpackningsdata'!G119/10)</f>
        <v/>
      </c>
      <c r="T116" s="440" t="str">
        <f>IF(B116="","",'3. Förpackningsdata'!H119/10)</f>
        <v/>
      </c>
      <c r="U116" s="440" t="str">
        <f>IF(B116="","",'3. Förpackningsdata'!I119/10)</f>
        <v/>
      </c>
      <c r="V116" s="469" t="str">
        <f>IF(B116="","",'APH KIC KIA PC'!Z119)</f>
        <v/>
      </c>
      <c r="W116" s="444" t="str">
        <f>IF(B116="","",'APH KIC KIA PC'!AA119)</f>
        <v/>
      </c>
      <c r="X116" s="445" t="str">
        <f>IF(B116="","",'APH KIC KIA PC'!AB119)</f>
        <v/>
      </c>
      <c r="Y116" s="446" t="str">
        <f>IF(B116="","",'APH KIC KIA PC'!AD119)</f>
        <v/>
      </c>
      <c r="Z116" s="445" t="str">
        <f>IF(B116="","",'APH KIC KIA PC'!AC119)</f>
        <v/>
      </c>
      <c r="AA116" s="446" t="str">
        <f>IF(B116="","",'APH KIC KIA PC'!AI119)</f>
        <v/>
      </c>
      <c r="AB116" s="447" t="str">
        <f>IF(B116="","",'APH KIC KIA PC'!AJ119)</f>
        <v/>
      </c>
      <c r="AC116" s="442" t="str">
        <f>IF(B116="","",'APH KIC KIA PC'!W119)</f>
        <v/>
      </c>
      <c r="AD116" s="443" t="str">
        <f>IF('3. Förpackningsdata'!M119="","",'3. Förpackningsdata'!M119)</f>
        <v/>
      </c>
      <c r="AE116" s="442" t="str">
        <f>IF('APH KIC KIA PC'!J119="","",'APH KIC KIA PC'!J119)</f>
        <v/>
      </c>
    </row>
    <row r="117" spans="1:31" s="332" customFormat="1" x14ac:dyDescent="0.25">
      <c r="A117" s="346">
        <v>116</v>
      </c>
      <c r="B117" s="438" t="str">
        <f>IF('1. Artikeldata Grund'!E120="","",'1. Artikeldata Grund'!E120)</f>
        <v/>
      </c>
      <c r="C117" s="439" t="str">
        <f>IF('1. Artikeldata Grund'!D120="","",'1. Artikeldata Grund'!D120)</f>
        <v/>
      </c>
      <c r="D117" s="440" t="str">
        <f>IF('APH KIC KIA PC'!D120="","",'APH KIC KIA PC'!D120)</f>
        <v/>
      </c>
      <c r="E117" s="439" t="str">
        <f>IF('APH KIC KIA PC'!F120="","",'APH KIC KIA PC'!F120)</f>
        <v/>
      </c>
      <c r="F117" s="442" t="str">
        <f>IF('APH KIC KIA PC'!S120="","",'APH KIC KIA PC'!S120)</f>
        <v xml:space="preserve">  Välj…</v>
      </c>
      <c r="G117" s="442">
        <f>IF('APH KIC KIA PC'!M120="","",'APH KIC KIA PC'!M120)</f>
        <v>910</v>
      </c>
      <c r="H117" s="441" t="str">
        <f>IF(G117&lt;&gt;200,"",IF('2. Artikeldata Utökad'!I120="","",'2. Artikeldata Utökad'!I120))</f>
        <v/>
      </c>
      <c r="I117" s="440" t="str">
        <f>IF('APH KIC KIA PC'!L120="Välj….","",'APH KIC KIA PC'!L120)</f>
        <v/>
      </c>
      <c r="J117" s="440" t="str">
        <f>IF(B117="","",_xlfn.XLOOKUP(I117,Artikelgrupper!A:A,Artikelgrupper!B:B))</f>
        <v/>
      </c>
      <c r="K117" s="440" t="str">
        <f>IF(B117="","",_xlfn.XLOOKUP(I117,Artikelgrupper!A:A,Artikelgrupper!C:C))</f>
        <v/>
      </c>
      <c r="L117" s="440" t="str">
        <f>IF(B117="","",_xlfn.XLOOKUP(I117,Artikelgrupper!A:A,Artikelgrupper!D:D))</f>
        <v/>
      </c>
      <c r="M117" s="443" t="str">
        <f>IF(B117="","",'APH KIC KIA PC'!Q120)</f>
        <v/>
      </c>
      <c r="N117" s="442" t="str">
        <f>IF('APH KIC KIA PC'!R120="","",'APH KIC KIA PC'!R120)</f>
        <v/>
      </c>
      <c r="O117" s="442" t="str">
        <f>IF('APH KIC KIA PC'!T120="","",'APH KIC KIA PC'!T120)</f>
        <v/>
      </c>
      <c r="P117" s="442" t="str">
        <f>IF('APH KIC KIA PC'!K120="","",'APH KIC KIA PC'!K120)</f>
        <v>Välj…</v>
      </c>
      <c r="Q117" s="440" t="str">
        <f>IF(B117="","",'2. Artikeldata Utökad'!E120)</f>
        <v/>
      </c>
      <c r="R117" s="440" t="str">
        <f>IF(B117="","",'2. Artikeldata Utökad'!F120)</f>
        <v/>
      </c>
      <c r="S117" s="440" t="str">
        <f>IF(B117="","",'3. Förpackningsdata'!G120/10)</f>
        <v/>
      </c>
      <c r="T117" s="440" t="str">
        <f>IF(B117="","",'3. Förpackningsdata'!H120/10)</f>
        <v/>
      </c>
      <c r="U117" s="440" t="str">
        <f>IF(B117="","",'3. Förpackningsdata'!I120/10)</f>
        <v/>
      </c>
      <c r="V117" s="469" t="str">
        <f>IF(B117="","",'APH KIC KIA PC'!Z120)</f>
        <v/>
      </c>
      <c r="W117" s="444" t="str">
        <f>IF(B117="","",'APH KIC KIA PC'!AA120)</f>
        <v/>
      </c>
      <c r="X117" s="445" t="str">
        <f>IF(B117="","",'APH KIC KIA PC'!AB120)</f>
        <v/>
      </c>
      <c r="Y117" s="446" t="str">
        <f>IF(B117="","",'APH KIC KIA PC'!AD120)</f>
        <v/>
      </c>
      <c r="Z117" s="445" t="str">
        <f>IF(B117="","",'APH KIC KIA PC'!AC120)</f>
        <v/>
      </c>
      <c r="AA117" s="446" t="str">
        <f>IF(B117="","",'APH KIC KIA PC'!AI120)</f>
        <v/>
      </c>
      <c r="AB117" s="447" t="str">
        <f>IF(B117="","",'APH KIC KIA PC'!AJ120)</f>
        <v/>
      </c>
      <c r="AC117" s="442" t="str">
        <f>IF(B117="","",'APH KIC KIA PC'!W120)</f>
        <v/>
      </c>
      <c r="AD117" s="443" t="str">
        <f>IF('3. Förpackningsdata'!M120="","",'3. Förpackningsdata'!M120)</f>
        <v/>
      </c>
      <c r="AE117" s="442" t="str">
        <f>IF('APH KIC KIA PC'!J120="","",'APH KIC KIA PC'!J120)</f>
        <v/>
      </c>
    </row>
    <row r="118" spans="1:31" s="332" customFormat="1" x14ac:dyDescent="0.25">
      <c r="A118" s="346">
        <v>117</v>
      </c>
      <c r="B118" s="438" t="str">
        <f>IF('1. Artikeldata Grund'!E121="","",'1. Artikeldata Grund'!E121)</f>
        <v/>
      </c>
      <c r="C118" s="439" t="str">
        <f>IF('1. Artikeldata Grund'!D121="","",'1. Artikeldata Grund'!D121)</f>
        <v/>
      </c>
      <c r="D118" s="440" t="str">
        <f>IF('APH KIC KIA PC'!D121="","",'APH KIC KIA PC'!D121)</f>
        <v/>
      </c>
      <c r="E118" s="439" t="str">
        <f>IF('APH KIC KIA PC'!F121="","",'APH KIC KIA PC'!F121)</f>
        <v/>
      </c>
      <c r="F118" s="442" t="str">
        <f>IF('APH KIC KIA PC'!S121="","",'APH KIC KIA PC'!S121)</f>
        <v xml:space="preserve">  Välj…</v>
      </c>
      <c r="G118" s="442">
        <f>IF('APH KIC KIA PC'!M121="","",'APH KIC KIA PC'!M121)</f>
        <v>910</v>
      </c>
      <c r="H118" s="441" t="str">
        <f>IF(G118&lt;&gt;200,"",IF('2. Artikeldata Utökad'!I121="","",'2. Artikeldata Utökad'!I121))</f>
        <v/>
      </c>
      <c r="I118" s="440" t="str">
        <f>IF('APH KIC KIA PC'!L121="Välj….","",'APH KIC KIA PC'!L121)</f>
        <v/>
      </c>
      <c r="J118" s="440" t="str">
        <f>IF(B118="","",_xlfn.XLOOKUP(I118,Artikelgrupper!A:A,Artikelgrupper!B:B))</f>
        <v/>
      </c>
      <c r="K118" s="440" t="str">
        <f>IF(B118="","",_xlfn.XLOOKUP(I118,Artikelgrupper!A:A,Artikelgrupper!C:C))</f>
        <v/>
      </c>
      <c r="L118" s="440" t="str">
        <f>IF(B118="","",_xlfn.XLOOKUP(I118,Artikelgrupper!A:A,Artikelgrupper!D:D))</f>
        <v/>
      </c>
      <c r="M118" s="443" t="str">
        <f>IF(B118="","",'APH KIC KIA PC'!Q121)</f>
        <v/>
      </c>
      <c r="N118" s="442" t="str">
        <f>IF('APH KIC KIA PC'!R121="","",'APH KIC KIA PC'!R121)</f>
        <v/>
      </c>
      <c r="O118" s="442" t="str">
        <f>IF('APH KIC KIA PC'!T121="","",'APH KIC KIA PC'!T121)</f>
        <v/>
      </c>
      <c r="P118" s="442" t="str">
        <f>IF('APH KIC KIA PC'!K121="","",'APH KIC KIA PC'!K121)</f>
        <v>Välj…</v>
      </c>
      <c r="Q118" s="440" t="str">
        <f>IF(B118="","",'2. Artikeldata Utökad'!E121)</f>
        <v/>
      </c>
      <c r="R118" s="440" t="str">
        <f>IF(B118="","",'2. Artikeldata Utökad'!F121)</f>
        <v/>
      </c>
      <c r="S118" s="440" t="str">
        <f>IF(B118="","",'3. Förpackningsdata'!G121/10)</f>
        <v/>
      </c>
      <c r="T118" s="440" t="str">
        <f>IF(B118="","",'3. Förpackningsdata'!H121/10)</f>
        <v/>
      </c>
      <c r="U118" s="440" t="str">
        <f>IF(B118="","",'3. Förpackningsdata'!I121/10)</f>
        <v/>
      </c>
      <c r="V118" s="469" t="str">
        <f>IF(B118="","",'APH KIC KIA PC'!Z121)</f>
        <v/>
      </c>
      <c r="W118" s="444" t="str">
        <f>IF(B118="","",'APH KIC KIA PC'!AA121)</f>
        <v/>
      </c>
      <c r="X118" s="445" t="str">
        <f>IF(B118="","",'APH KIC KIA PC'!AB121)</f>
        <v/>
      </c>
      <c r="Y118" s="446" t="str">
        <f>IF(B118="","",'APH KIC KIA PC'!AD121)</f>
        <v/>
      </c>
      <c r="Z118" s="445" t="str">
        <f>IF(B118="","",'APH KIC KIA PC'!AC121)</f>
        <v/>
      </c>
      <c r="AA118" s="446" t="str">
        <f>IF(B118="","",'APH KIC KIA PC'!AI121)</f>
        <v/>
      </c>
      <c r="AB118" s="447" t="str">
        <f>IF(B118="","",'APH KIC KIA PC'!AJ121)</f>
        <v/>
      </c>
      <c r="AC118" s="442" t="str">
        <f>IF(B118="","",'APH KIC KIA PC'!W121)</f>
        <v/>
      </c>
      <c r="AD118" s="443" t="str">
        <f>IF('3. Förpackningsdata'!M121="","",'3. Förpackningsdata'!M121)</f>
        <v/>
      </c>
      <c r="AE118" s="442" t="str">
        <f>IF('APH KIC KIA PC'!J121="","",'APH KIC KIA PC'!J121)</f>
        <v/>
      </c>
    </row>
    <row r="119" spans="1:31" s="332" customFormat="1" x14ac:dyDescent="0.25">
      <c r="A119" s="346">
        <v>118</v>
      </c>
      <c r="B119" s="438" t="str">
        <f>IF('1. Artikeldata Grund'!E122="","",'1. Artikeldata Grund'!E122)</f>
        <v/>
      </c>
      <c r="C119" s="439" t="str">
        <f>IF('1. Artikeldata Grund'!D122="","",'1. Artikeldata Grund'!D122)</f>
        <v/>
      </c>
      <c r="D119" s="440" t="str">
        <f>IF('APH KIC KIA PC'!D122="","",'APH KIC KIA PC'!D122)</f>
        <v/>
      </c>
      <c r="E119" s="439" t="str">
        <f>IF('APH KIC KIA PC'!F122="","",'APH KIC KIA PC'!F122)</f>
        <v/>
      </c>
      <c r="F119" s="442" t="str">
        <f>IF('APH KIC KIA PC'!S122="","",'APH KIC KIA PC'!S122)</f>
        <v xml:space="preserve">  Välj…</v>
      </c>
      <c r="G119" s="442">
        <f>IF('APH KIC KIA PC'!M122="","",'APH KIC KIA PC'!M122)</f>
        <v>910</v>
      </c>
      <c r="H119" s="441" t="str">
        <f>IF(G119&lt;&gt;200,"",IF('2. Artikeldata Utökad'!I122="","",'2. Artikeldata Utökad'!I122))</f>
        <v/>
      </c>
      <c r="I119" s="440" t="str">
        <f>IF('APH KIC KIA PC'!L122="Välj….","",'APH KIC KIA PC'!L122)</f>
        <v/>
      </c>
      <c r="J119" s="440" t="str">
        <f>IF(B119="","",_xlfn.XLOOKUP(I119,Artikelgrupper!A:A,Artikelgrupper!B:B))</f>
        <v/>
      </c>
      <c r="K119" s="440" t="str">
        <f>IF(B119="","",_xlfn.XLOOKUP(I119,Artikelgrupper!A:A,Artikelgrupper!C:C))</f>
        <v/>
      </c>
      <c r="L119" s="440" t="str">
        <f>IF(B119="","",_xlfn.XLOOKUP(I119,Artikelgrupper!A:A,Artikelgrupper!D:D))</f>
        <v/>
      </c>
      <c r="M119" s="443" t="str">
        <f>IF(B119="","",'APH KIC KIA PC'!Q122)</f>
        <v/>
      </c>
      <c r="N119" s="442" t="str">
        <f>IF('APH KIC KIA PC'!R122="","",'APH KIC KIA PC'!R122)</f>
        <v/>
      </c>
      <c r="O119" s="442" t="str">
        <f>IF('APH KIC KIA PC'!T122="","",'APH KIC KIA PC'!T122)</f>
        <v/>
      </c>
      <c r="P119" s="442" t="str">
        <f>IF('APH KIC KIA PC'!K122="","",'APH KIC KIA PC'!K122)</f>
        <v>Välj…</v>
      </c>
      <c r="Q119" s="440" t="str">
        <f>IF(B119="","",'2. Artikeldata Utökad'!E122)</f>
        <v/>
      </c>
      <c r="R119" s="440" t="str">
        <f>IF(B119="","",'2. Artikeldata Utökad'!F122)</f>
        <v/>
      </c>
      <c r="S119" s="440" t="str">
        <f>IF(B119="","",'3. Förpackningsdata'!G122/10)</f>
        <v/>
      </c>
      <c r="T119" s="440" t="str">
        <f>IF(B119="","",'3. Förpackningsdata'!H122/10)</f>
        <v/>
      </c>
      <c r="U119" s="440" t="str">
        <f>IF(B119="","",'3. Förpackningsdata'!I122/10)</f>
        <v/>
      </c>
      <c r="V119" s="469" t="str">
        <f>IF(B119="","",'APH KIC KIA PC'!Z122)</f>
        <v/>
      </c>
      <c r="W119" s="444" t="str">
        <f>IF(B119="","",'APH KIC KIA PC'!AA122)</f>
        <v/>
      </c>
      <c r="X119" s="445" t="str">
        <f>IF(B119="","",'APH KIC KIA PC'!AB122)</f>
        <v/>
      </c>
      <c r="Y119" s="446" t="str">
        <f>IF(B119="","",'APH KIC KIA PC'!AD122)</f>
        <v/>
      </c>
      <c r="Z119" s="445" t="str">
        <f>IF(B119="","",'APH KIC KIA PC'!AC122)</f>
        <v/>
      </c>
      <c r="AA119" s="446" t="str">
        <f>IF(B119="","",'APH KIC KIA PC'!AI122)</f>
        <v/>
      </c>
      <c r="AB119" s="447" t="str">
        <f>IF(B119="","",'APH KIC KIA PC'!AJ122)</f>
        <v/>
      </c>
      <c r="AC119" s="442" t="str">
        <f>IF(B119="","",'APH KIC KIA PC'!W122)</f>
        <v/>
      </c>
      <c r="AD119" s="443" t="str">
        <f>IF('3. Förpackningsdata'!M122="","",'3. Förpackningsdata'!M122)</f>
        <v/>
      </c>
      <c r="AE119" s="442" t="str">
        <f>IF('APH KIC KIA PC'!J122="","",'APH KIC KIA PC'!J122)</f>
        <v/>
      </c>
    </row>
    <row r="120" spans="1:31" s="332" customFormat="1" x14ac:dyDescent="0.25">
      <c r="A120" s="346">
        <v>119</v>
      </c>
      <c r="B120" s="438" t="str">
        <f>IF('1. Artikeldata Grund'!E123="","",'1. Artikeldata Grund'!E123)</f>
        <v/>
      </c>
      <c r="C120" s="439" t="str">
        <f>IF('1. Artikeldata Grund'!D123="","",'1. Artikeldata Grund'!D123)</f>
        <v/>
      </c>
      <c r="D120" s="440" t="str">
        <f>IF('APH KIC KIA PC'!D123="","",'APH KIC KIA PC'!D123)</f>
        <v/>
      </c>
      <c r="E120" s="439" t="str">
        <f>IF('APH KIC KIA PC'!F123="","",'APH KIC KIA PC'!F123)</f>
        <v/>
      </c>
      <c r="F120" s="442" t="str">
        <f>IF('APH KIC KIA PC'!S123="","",'APH KIC KIA PC'!S123)</f>
        <v xml:space="preserve">  Välj…</v>
      </c>
      <c r="G120" s="442">
        <f>IF('APH KIC KIA PC'!M123="","",'APH KIC KIA PC'!M123)</f>
        <v>910</v>
      </c>
      <c r="H120" s="441" t="str">
        <f>IF(G120&lt;&gt;200,"",IF('2. Artikeldata Utökad'!I123="","",'2. Artikeldata Utökad'!I123))</f>
        <v/>
      </c>
      <c r="I120" s="440" t="str">
        <f>IF('APH KIC KIA PC'!L123="Välj….","",'APH KIC KIA PC'!L123)</f>
        <v/>
      </c>
      <c r="J120" s="440" t="str">
        <f>IF(B120="","",_xlfn.XLOOKUP(I120,Artikelgrupper!A:A,Artikelgrupper!B:B))</f>
        <v/>
      </c>
      <c r="K120" s="440" t="str">
        <f>IF(B120="","",_xlfn.XLOOKUP(I120,Artikelgrupper!A:A,Artikelgrupper!C:C))</f>
        <v/>
      </c>
      <c r="L120" s="440" t="str">
        <f>IF(B120="","",_xlfn.XLOOKUP(I120,Artikelgrupper!A:A,Artikelgrupper!D:D))</f>
        <v/>
      </c>
      <c r="M120" s="443" t="str">
        <f>IF(B120="","",'APH KIC KIA PC'!Q123)</f>
        <v/>
      </c>
      <c r="N120" s="442" t="str">
        <f>IF('APH KIC KIA PC'!R123="","",'APH KIC KIA PC'!R123)</f>
        <v/>
      </c>
      <c r="O120" s="442" t="str">
        <f>IF('APH KIC KIA PC'!T123="","",'APH KIC KIA PC'!T123)</f>
        <v/>
      </c>
      <c r="P120" s="442" t="str">
        <f>IF('APH KIC KIA PC'!K123="","",'APH KIC KIA PC'!K123)</f>
        <v>Välj…</v>
      </c>
      <c r="Q120" s="440" t="str">
        <f>IF(B120="","",'2. Artikeldata Utökad'!E123)</f>
        <v/>
      </c>
      <c r="R120" s="440" t="str">
        <f>IF(B120="","",'2. Artikeldata Utökad'!F123)</f>
        <v/>
      </c>
      <c r="S120" s="440" t="str">
        <f>IF(B120="","",'3. Förpackningsdata'!G123/10)</f>
        <v/>
      </c>
      <c r="T120" s="440" t="str">
        <f>IF(B120="","",'3. Förpackningsdata'!H123/10)</f>
        <v/>
      </c>
      <c r="U120" s="440" t="str">
        <f>IF(B120="","",'3. Förpackningsdata'!I123/10)</f>
        <v/>
      </c>
      <c r="V120" s="469" t="str">
        <f>IF(B120="","",'APH KIC KIA PC'!Z123)</f>
        <v/>
      </c>
      <c r="W120" s="444" t="str">
        <f>IF(B120="","",'APH KIC KIA PC'!AA123)</f>
        <v/>
      </c>
      <c r="X120" s="445" t="str">
        <f>IF(B120="","",'APH KIC KIA PC'!AB123)</f>
        <v/>
      </c>
      <c r="Y120" s="446" t="str">
        <f>IF(B120="","",'APH KIC KIA PC'!AD123)</f>
        <v/>
      </c>
      <c r="Z120" s="445" t="str">
        <f>IF(B120="","",'APH KIC KIA PC'!AC123)</f>
        <v/>
      </c>
      <c r="AA120" s="446" t="str">
        <f>IF(B120="","",'APH KIC KIA PC'!AI123)</f>
        <v/>
      </c>
      <c r="AB120" s="447" t="str">
        <f>IF(B120="","",'APH KIC KIA PC'!AJ123)</f>
        <v/>
      </c>
      <c r="AC120" s="442" t="str">
        <f>IF(B120="","",'APH KIC KIA PC'!W123)</f>
        <v/>
      </c>
      <c r="AD120" s="443" t="str">
        <f>IF('3. Förpackningsdata'!M123="","",'3. Förpackningsdata'!M123)</f>
        <v/>
      </c>
      <c r="AE120" s="442" t="str">
        <f>IF('APH KIC KIA PC'!J123="","",'APH KIC KIA PC'!J123)</f>
        <v/>
      </c>
    </row>
    <row r="121" spans="1:31" s="332" customFormat="1" x14ac:dyDescent="0.25">
      <c r="A121" s="346">
        <v>120</v>
      </c>
      <c r="B121" s="438" t="str">
        <f>IF('1. Artikeldata Grund'!E124="","",'1. Artikeldata Grund'!E124)</f>
        <v/>
      </c>
      <c r="C121" s="439" t="str">
        <f>IF('1. Artikeldata Grund'!D124="","",'1. Artikeldata Grund'!D124)</f>
        <v/>
      </c>
      <c r="D121" s="440" t="str">
        <f>IF('APH KIC KIA PC'!D124="","",'APH KIC KIA PC'!D124)</f>
        <v/>
      </c>
      <c r="E121" s="439" t="str">
        <f>IF('APH KIC KIA PC'!F124="","",'APH KIC KIA PC'!F124)</f>
        <v/>
      </c>
      <c r="F121" s="442" t="str">
        <f>IF('APH KIC KIA PC'!S124="","",'APH KIC KIA PC'!S124)</f>
        <v xml:space="preserve">  Välj…</v>
      </c>
      <c r="G121" s="442">
        <f>IF('APH KIC KIA PC'!M124="","",'APH KIC KIA PC'!M124)</f>
        <v>910</v>
      </c>
      <c r="H121" s="441" t="str">
        <f>IF(G121&lt;&gt;200,"",IF('2. Artikeldata Utökad'!I124="","",'2. Artikeldata Utökad'!I124))</f>
        <v/>
      </c>
      <c r="I121" s="440" t="str">
        <f>IF('APH KIC KIA PC'!L124="Välj….","",'APH KIC KIA PC'!L124)</f>
        <v/>
      </c>
      <c r="J121" s="440" t="str">
        <f>IF(B121="","",_xlfn.XLOOKUP(I121,Artikelgrupper!A:A,Artikelgrupper!B:B))</f>
        <v/>
      </c>
      <c r="K121" s="440" t="str">
        <f>IF(B121="","",_xlfn.XLOOKUP(I121,Artikelgrupper!A:A,Artikelgrupper!C:C))</f>
        <v/>
      </c>
      <c r="L121" s="440" t="str">
        <f>IF(B121="","",_xlfn.XLOOKUP(I121,Artikelgrupper!A:A,Artikelgrupper!D:D))</f>
        <v/>
      </c>
      <c r="M121" s="443" t="str">
        <f>IF(B121="","",'APH KIC KIA PC'!Q124)</f>
        <v/>
      </c>
      <c r="N121" s="442" t="str">
        <f>IF('APH KIC KIA PC'!R124="","",'APH KIC KIA PC'!R124)</f>
        <v/>
      </c>
      <c r="O121" s="442" t="str">
        <f>IF('APH KIC KIA PC'!T124="","",'APH KIC KIA PC'!T124)</f>
        <v/>
      </c>
      <c r="P121" s="442" t="str">
        <f>IF('APH KIC KIA PC'!K124="","",'APH KIC KIA PC'!K124)</f>
        <v>Välj…</v>
      </c>
      <c r="Q121" s="440" t="str">
        <f>IF(B121="","",'2. Artikeldata Utökad'!E124)</f>
        <v/>
      </c>
      <c r="R121" s="440" t="str">
        <f>IF(B121="","",'2. Artikeldata Utökad'!F124)</f>
        <v/>
      </c>
      <c r="S121" s="440" t="str">
        <f>IF(B121="","",'3. Förpackningsdata'!G124/10)</f>
        <v/>
      </c>
      <c r="T121" s="440" t="str">
        <f>IF(B121="","",'3. Förpackningsdata'!H124/10)</f>
        <v/>
      </c>
      <c r="U121" s="440" t="str">
        <f>IF(B121="","",'3. Förpackningsdata'!I124/10)</f>
        <v/>
      </c>
      <c r="V121" s="469" t="str">
        <f>IF(B121="","",'APH KIC KIA PC'!Z124)</f>
        <v/>
      </c>
      <c r="W121" s="444" t="str">
        <f>IF(B121="","",'APH KIC KIA PC'!AA124)</f>
        <v/>
      </c>
      <c r="X121" s="445" t="str">
        <f>IF(B121="","",'APH KIC KIA PC'!AB124)</f>
        <v/>
      </c>
      <c r="Y121" s="446" t="str">
        <f>IF(B121="","",'APH KIC KIA PC'!AD124)</f>
        <v/>
      </c>
      <c r="Z121" s="445" t="str">
        <f>IF(B121="","",'APH KIC KIA PC'!AC124)</f>
        <v/>
      </c>
      <c r="AA121" s="446" t="str">
        <f>IF(B121="","",'APH KIC KIA PC'!AI124)</f>
        <v/>
      </c>
      <c r="AB121" s="447" t="str">
        <f>IF(B121="","",'APH KIC KIA PC'!AJ124)</f>
        <v/>
      </c>
      <c r="AC121" s="442" t="str">
        <f>IF(B121="","",'APH KIC KIA PC'!W124)</f>
        <v/>
      </c>
      <c r="AD121" s="443" t="str">
        <f>IF('3. Förpackningsdata'!M124="","",'3. Förpackningsdata'!M124)</f>
        <v/>
      </c>
      <c r="AE121" s="442" t="str">
        <f>IF('APH KIC KIA PC'!J124="","",'APH KIC KIA PC'!J124)</f>
        <v/>
      </c>
    </row>
    <row r="122" spans="1:31" s="332" customFormat="1" x14ac:dyDescent="0.25">
      <c r="A122" s="346">
        <v>121</v>
      </c>
      <c r="B122" s="438" t="str">
        <f>IF('1. Artikeldata Grund'!E125="","",'1. Artikeldata Grund'!E125)</f>
        <v/>
      </c>
      <c r="C122" s="439" t="str">
        <f>IF('1. Artikeldata Grund'!D125="","",'1. Artikeldata Grund'!D125)</f>
        <v/>
      </c>
      <c r="D122" s="440" t="str">
        <f>IF('APH KIC KIA PC'!D125="","",'APH KIC KIA PC'!D125)</f>
        <v/>
      </c>
      <c r="E122" s="439" t="str">
        <f>IF('APH KIC KIA PC'!F125="","",'APH KIC KIA PC'!F125)</f>
        <v/>
      </c>
      <c r="F122" s="442" t="str">
        <f>IF('APH KIC KIA PC'!S125="","",'APH KIC KIA PC'!S125)</f>
        <v xml:space="preserve">  Välj…</v>
      </c>
      <c r="G122" s="442">
        <f>IF('APH KIC KIA PC'!M125="","",'APH KIC KIA PC'!M125)</f>
        <v>910</v>
      </c>
      <c r="H122" s="441" t="str">
        <f>IF(G122&lt;&gt;200,"",IF('2. Artikeldata Utökad'!I125="","",'2. Artikeldata Utökad'!I125))</f>
        <v/>
      </c>
      <c r="I122" s="440" t="str">
        <f>IF('APH KIC KIA PC'!L125="Välj….","",'APH KIC KIA PC'!L125)</f>
        <v/>
      </c>
      <c r="J122" s="440" t="str">
        <f>IF(B122="","",_xlfn.XLOOKUP(I122,Artikelgrupper!A:A,Artikelgrupper!B:B))</f>
        <v/>
      </c>
      <c r="K122" s="440" t="str">
        <f>IF(B122="","",_xlfn.XLOOKUP(I122,Artikelgrupper!A:A,Artikelgrupper!C:C))</f>
        <v/>
      </c>
      <c r="L122" s="440" t="str">
        <f>IF(B122="","",_xlfn.XLOOKUP(I122,Artikelgrupper!A:A,Artikelgrupper!D:D))</f>
        <v/>
      </c>
      <c r="M122" s="443" t="str">
        <f>IF(B122="","",'APH KIC KIA PC'!Q125)</f>
        <v/>
      </c>
      <c r="N122" s="442" t="str">
        <f>IF('APH KIC KIA PC'!R125="","",'APH KIC KIA PC'!R125)</f>
        <v/>
      </c>
      <c r="O122" s="442" t="str">
        <f>IF('APH KIC KIA PC'!T125="","",'APH KIC KIA PC'!T125)</f>
        <v/>
      </c>
      <c r="P122" s="442" t="str">
        <f>IF('APH KIC KIA PC'!K125="","",'APH KIC KIA PC'!K125)</f>
        <v>Välj…</v>
      </c>
      <c r="Q122" s="440" t="str">
        <f>IF(B122="","",'2. Artikeldata Utökad'!E125)</f>
        <v/>
      </c>
      <c r="R122" s="440" t="str">
        <f>IF(B122="","",'2. Artikeldata Utökad'!F125)</f>
        <v/>
      </c>
      <c r="S122" s="440" t="str">
        <f>IF(B122="","",'3. Förpackningsdata'!G125/10)</f>
        <v/>
      </c>
      <c r="T122" s="440" t="str">
        <f>IF(B122="","",'3. Förpackningsdata'!H125/10)</f>
        <v/>
      </c>
      <c r="U122" s="440" t="str">
        <f>IF(B122="","",'3. Förpackningsdata'!I125/10)</f>
        <v/>
      </c>
      <c r="V122" s="469" t="str">
        <f>IF(B122="","",'APH KIC KIA PC'!Z125)</f>
        <v/>
      </c>
      <c r="W122" s="444" t="str">
        <f>IF(B122="","",'APH KIC KIA PC'!AA125)</f>
        <v/>
      </c>
      <c r="X122" s="445" t="str">
        <f>IF(B122="","",'APH KIC KIA PC'!AB125)</f>
        <v/>
      </c>
      <c r="Y122" s="446" t="str">
        <f>IF(B122="","",'APH KIC KIA PC'!AD125)</f>
        <v/>
      </c>
      <c r="Z122" s="445" t="str">
        <f>IF(B122="","",'APH KIC KIA PC'!AC125)</f>
        <v/>
      </c>
      <c r="AA122" s="446" t="str">
        <f>IF(B122="","",'APH KIC KIA PC'!AI125)</f>
        <v/>
      </c>
      <c r="AB122" s="447" t="str">
        <f>IF(B122="","",'APH KIC KIA PC'!AJ125)</f>
        <v/>
      </c>
      <c r="AC122" s="442" t="str">
        <f>IF(B122="","",'APH KIC KIA PC'!W125)</f>
        <v/>
      </c>
      <c r="AD122" s="443" t="str">
        <f>IF('3. Förpackningsdata'!M125="","",'3. Förpackningsdata'!M125)</f>
        <v/>
      </c>
      <c r="AE122" s="442" t="str">
        <f>IF('APH KIC KIA PC'!J125="","",'APH KIC KIA PC'!J125)</f>
        <v/>
      </c>
    </row>
    <row r="123" spans="1:31" s="332" customFormat="1" x14ac:dyDescent="0.25">
      <c r="A123" s="346">
        <v>122</v>
      </c>
      <c r="B123" s="438" t="str">
        <f>IF('1. Artikeldata Grund'!E126="","",'1. Artikeldata Grund'!E126)</f>
        <v/>
      </c>
      <c r="C123" s="439" t="str">
        <f>IF('1. Artikeldata Grund'!D126="","",'1. Artikeldata Grund'!D126)</f>
        <v/>
      </c>
      <c r="D123" s="440" t="str">
        <f>IF('APH KIC KIA PC'!D126="","",'APH KIC KIA PC'!D126)</f>
        <v/>
      </c>
      <c r="E123" s="439" t="str">
        <f>IF('APH KIC KIA PC'!F126="","",'APH KIC KIA PC'!F126)</f>
        <v/>
      </c>
      <c r="F123" s="442" t="str">
        <f>IF('APH KIC KIA PC'!S126="","",'APH KIC KIA PC'!S126)</f>
        <v xml:space="preserve">  Välj…</v>
      </c>
      <c r="G123" s="442">
        <f>IF('APH KIC KIA PC'!M126="","",'APH KIC KIA PC'!M126)</f>
        <v>910</v>
      </c>
      <c r="H123" s="441" t="str">
        <f>IF(G123&lt;&gt;200,"",IF('2. Artikeldata Utökad'!I126="","",'2. Artikeldata Utökad'!I126))</f>
        <v/>
      </c>
      <c r="I123" s="440" t="str">
        <f>IF('APH KIC KIA PC'!L126="Välj….","",'APH KIC KIA PC'!L126)</f>
        <v/>
      </c>
      <c r="J123" s="440" t="str">
        <f>IF(B123="","",_xlfn.XLOOKUP(I123,Artikelgrupper!A:A,Artikelgrupper!B:B))</f>
        <v/>
      </c>
      <c r="K123" s="440" t="str">
        <f>IF(B123="","",_xlfn.XLOOKUP(I123,Artikelgrupper!A:A,Artikelgrupper!C:C))</f>
        <v/>
      </c>
      <c r="L123" s="440" t="str">
        <f>IF(B123="","",_xlfn.XLOOKUP(I123,Artikelgrupper!A:A,Artikelgrupper!D:D))</f>
        <v/>
      </c>
      <c r="M123" s="443" t="str">
        <f>IF(B123="","",'APH KIC KIA PC'!Q126)</f>
        <v/>
      </c>
      <c r="N123" s="442" t="str">
        <f>IF('APH KIC KIA PC'!R126="","",'APH KIC KIA PC'!R126)</f>
        <v/>
      </c>
      <c r="O123" s="442" t="str">
        <f>IF('APH KIC KIA PC'!T126="","",'APH KIC KIA PC'!T126)</f>
        <v/>
      </c>
      <c r="P123" s="442" t="str">
        <f>IF('APH KIC KIA PC'!K126="","",'APH KIC KIA PC'!K126)</f>
        <v>Välj…</v>
      </c>
      <c r="Q123" s="440" t="str">
        <f>IF(B123="","",'2. Artikeldata Utökad'!E126)</f>
        <v/>
      </c>
      <c r="R123" s="440" t="str">
        <f>IF(B123="","",'2. Artikeldata Utökad'!F126)</f>
        <v/>
      </c>
      <c r="S123" s="440" t="str">
        <f>IF(B123="","",'3. Förpackningsdata'!G126/10)</f>
        <v/>
      </c>
      <c r="T123" s="440" t="str">
        <f>IF(B123="","",'3. Förpackningsdata'!H126/10)</f>
        <v/>
      </c>
      <c r="U123" s="440" t="str">
        <f>IF(B123="","",'3. Förpackningsdata'!I126/10)</f>
        <v/>
      </c>
      <c r="V123" s="469" t="str">
        <f>IF(B123="","",'APH KIC KIA PC'!Z126)</f>
        <v/>
      </c>
      <c r="W123" s="444" t="str">
        <f>IF(B123="","",'APH KIC KIA PC'!AA126)</f>
        <v/>
      </c>
      <c r="X123" s="445" t="str">
        <f>IF(B123="","",'APH KIC KIA PC'!AB126)</f>
        <v/>
      </c>
      <c r="Y123" s="446" t="str">
        <f>IF(B123="","",'APH KIC KIA PC'!AD126)</f>
        <v/>
      </c>
      <c r="Z123" s="445" t="str">
        <f>IF(B123="","",'APH KIC KIA PC'!AC126)</f>
        <v/>
      </c>
      <c r="AA123" s="446" t="str">
        <f>IF(B123="","",'APH KIC KIA PC'!AI126)</f>
        <v/>
      </c>
      <c r="AB123" s="447" t="str">
        <f>IF(B123="","",'APH KIC KIA PC'!AJ126)</f>
        <v/>
      </c>
      <c r="AC123" s="442" t="str">
        <f>IF(B123="","",'APH KIC KIA PC'!W126)</f>
        <v/>
      </c>
      <c r="AD123" s="443" t="str">
        <f>IF('3. Förpackningsdata'!M126="","",'3. Förpackningsdata'!M126)</f>
        <v/>
      </c>
      <c r="AE123" s="442" t="str">
        <f>IF('APH KIC KIA PC'!J126="","",'APH KIC KIA PC'!J126)</f>
        <v/>
      </c>
    </row>
    <row r="124" spans="1:31" s="332" customFormat="1" x14ac:dyDescent="0.25">
      <c r="A124" s="346">
        <v>123</v>
      </c>
      <c r="B124" s="438" t="str">
        <f>IF('1. Artikeldata Grund'!E127="","",'1. Artikeldata Grund'!E127)</f>
        <v/>
      </c>
      <c r="C124" s="439" t="str">
        <f>IF('1. Artikeldata Grund'!D127="","",'1. Artikeldata Grund'!D127)</f>
        <v/>
      </c>
      <c r="D124" s="440" t="str">
        <f>IF('APH KIC KIA PC'!D127="","",'APH KIC KIA PC'!D127)</f>
        <v/>
      </c>
      <c r="E124" s="439" t="str">
        <f>IF('APH KIC KIA PC'!F127="","",'APH KIC KIA PC'!F127)</f>
        <v/>
      </c>
      <c r="F124" s="442" t="str">
        <f>IF('APH KIC KIA PC'!S127="","",'APH KIC KIA PC'!S127)</f>
        <v xml:space="preserve">  Välj…</v>
      </c>
      <c r="G124" s="442">
        <f>IF('APH KIC KIA PC'!M127="","",'APH KIC KIA PC'!M127)</f>
        <v>910</v>
      </c>
      <c r="H124" s="441" t="str">
        <f>IF(G124&lt;&gt;200,"",IF('2. Artikeldata Utökad'!I127="","",'2. Artikeldata Utökad'!I127))</f>
        <v/>
      </c>
      <c r="I124" s="440" t="str">
        <f>IF('APH KIC KIA PC'!L127="Välj….","",'APH KIC KIA PC'!L127)</f>
        <v/>
      </c>
      <c r="J124" s="440" t="str">
        <f>IF(B124="","",_xlfn.XLOOKUP(I124,Artikelgrupper!A:A,Artikelgrupper!B:B))</f>
        <v/>
      </c>
      <c r="K124" s="440" t="str">
        <f>IF(B124="","",_xlfn.XLOOKUP(I124,Artikelgrupper!A:A,Artikelgrupper!C:C))</f>
        <v/>
      </c>
      <c r="L124" s="440" t="str">
        <f>IF(B124="","",_xlfn.XLOOKUP(I124,Artikelgrupper!A:A,Artikelgrupper!D:D))</f>
        <v/>
      </c>
      <c r="M124" s="443" t="str">
        <f>IF(B124="","",'APH KIC KIA PC'!Q127)</f>
        <v/>
      </c>
      <c r="N124" s="442" t="str">
        <f>IF('APH KIC KIA PC'!R127="","",'APH KIC KIA PC'!R127)</f>
        <v/>
      </c>
      <c r="O124" s="442" t="str">
        <f>IF('APH KIC KIA PC'!T127="","",'APH KIC KIA PC'!T127)</f>
        <v/>
      </c>
      <c r="P124" s="442" t="str">
        <f>IF('APH KIC KIA PC'!K127="","",'APH KIC KIA PC'!K127)</f>
        <v>Välj…</v>
      </c>
      <c r="Q124" s="440" t="str">
        <f>IF(B124="","",'2. Artikeldata Utökad'!E127)</f>
        <v/>
      </c>
      <c r="R124" s="440" t="str">
        <f>IF(B124="","",'2. Artikeldata Utökad'!F127)</f>
        <v/>
      </c>
      <c r="S124" s="440" t="str">
        <f>IF(B124="","",'3. Förpackningsdata'!G127/10)</f>
        <v/>
      </c>
      <c r="T124" s="440" t="str">
        <f>IF(B124="","",'3. Förpackningsdata'!H127/10)</f>
        <v/>
      </c>
      <c r="U124" s="440" t="str">
        <f>IF(B124="","",'3. Förpackningsdata'!I127/10)</f>
        <v/>
      </c>
      <c r="V124" s="469" t="str">
        <f>IF(B124="","",'APH KIC KIA PC'!Z127)</f>
        <v/>
      </c>
      <c r="W124" s="444" t="str">
        <f>IF(B124="","",'APH KIC KIA PC'!AA127)</f>
        <v/>
      </c>
      <c r="X124" s="445" t="str">
        <f>IF(B124="","",'APH KIC KIA PC'!AB127)</f>
        <v/>
      </c>
      <c r="Y124" s="446" t="str">
        <f>IF(B124="","",'APH KIC KIA PC'!AD127)</f>
        <v/>
      </c>
      <c r="Z124" s="445" t="str">
        <f>IF(B124="","",'APH KIC KIA PC'!AC127)</f>
        <v/>
      </c>
      <c r="AA124" s="446" t="str">
        <f>IF(B124="","",'APH KIC KIA PC'!AI127)</f>
        <v/>
      </c>
      <c r="AB124" s="447" t="str">
        <f>IF(B124="","",'APH KIC KIA PC'!AJ127)</f>
        <v/>
      </c>
      <c r="AC124" s="442" t="str">
        <f>IF(B124="","",'APH KIC KIA PC'!W127)</f>
        <v/>
      </c>
      <c r="AD124" s="443" t="str">
        <f>IF('3. Förpackningsdata'!M127="","",'3. Förpackningsdata'!M127)</f>
        <v/>
      </c>
      <c r="AE124" s="442" t="str">
        <f>IF('APH KIC KIA PC'!J127="","",'APH KIC KIA PC'!J127)</f>
        <v/>
      </c>
    </row>
    <row r="125" spans="1:31" s="332" customFormat="1" x14ac:dyDescent="0.25">
      <c r="A125" s="346">
        <v>124</v>
      </c>
      <c r="B125" s="438" t="str">
        <f>IF('1. Artikeldata Grund'!E128="","",'1. Artikeldata Grund'!E128)</f>
        <v/>
      </c>
      <c r="C125" s="439" t="str">
        <f>IF('1. Artikeldata Grund'!D128="","",'1. Artikeldata Grund'!D128)</f>
        <v/>
      </c>
      <c r="D125" s="440" t="str">
        <f>IF('APH KIC KIA PC'!D128="","",'APH KIC KIA PC'!D128)</f>
        <v/>
      </c>
      <c r="E125" s="439" t="str">
        <f>IF('APH KIC KIA PC'!F128="","",'APH KIC KIA PC'!F128)</f>
        <v/>
      </c>
      <c r="F125" s="442" t="str">
        <f>IF('APH KIC KIA PC'!S128="","",'APH KIC KIA PC'!S128)</f>
        <v xml:space="preserve">  Välj…</v>
      </c>
      <c r="G125" s="442">
        <f>IF('APH KIC KIA PC'!M128="","",'APH KIC KIA PC'!M128)</f>
        <v>910</v>
      </c>
      <c r="H125" s="441" t="str">
        <f>IF(G125&lt;&gt;200,"",IF('2. Artikeldata Utökad'!I128="","",'2. Artikeldata Utökad'!I128))</f>
        <v/>
      </c>
      <c r="I125" s="440" t="str">
        <f>IF('APH KIC KIA PC'!L128="Välj….","",'APH KIC KIA PC'!L128)</f>
        <v/>
      </c>
      <c r="J125" s="440" t="str">
        <f>IF(B125="","",_xlfn.XLOOKUP(I125,Artikelgrupper!A:A,Artikelgrupper!B:B))</f>
        <v/>
      </c>
      <c r="K125" s="440" t="str">
        <f>IF(B125="","",_xlfn.XLOOKUP(I125,Artikelgrupper!A:A,Artikelgrupper!C:C))</f>
        <v/>
      </c>
      <c r="L125" s="440" t="str">
        <f>IF(B125="","",_xlfn.XLOOKUP(I125,Artikelgrupper!A:A,Artikelgrupper!D:D))</f>
        <v/>
      </c>
      <c r="M125" s="443" t="str">
        <f>IF(B125="","",'APH KIC KIA PC'!Q128)</f>
        <v/>
      </c>
      <c r="N125" s="442" t="str">
        <f>IF('APH KIC KIA PC'!R128="","",'APH KIC KIA PC'!R128)</f>
        <v/>
      </c>
      <c r="O125" s="442" t="str">
        <f>IF('APH KIC KIA PC'!T128="","",'APH KIC KIA PC'!T128)</f>
        <v/>
      </c>
      <c r="P125" s="442" t="str">
        <f>IF('APH KIC KIA PC'!K128="","",'APH KIC KIA PC'!K128)</f>
        <v>Välj…</v>
      </c>
      <c r="Q125" s="440" t="str">
        <f>IF(B125="","",'2. Artikeldata Utökad'!E128)</f>
        <v/>
      </c>
      <c r="R125" s="440" t="str">
        <f>IF(B125="","",'2. Artikeldata Utökad'!F128)</f>
        <v/>
      </c>
      <c r="S125" s="440" t="str">
        <f>IF(B125="","",'3. Förpackningsdata'!G128/10)</f>
        <v/>
      </c>
      <c r="T125" s="440" t="str">
        <f>IF(B125="","",'3. Förpackningsdata'!H128/10)</f>
        <v/>
      </c>
      <c r="U125" s="440" t="str">
        <f>IF(B125="","",'3. Förpackningsdata'!I128/10)</f>
        <v/>
      </c>
      <c r="V125" s="469" t="str">
        <f>IF(B125="","",'APH KIC KIA PC'!Z128)</f>
        <v/>
      </c>
      <c r="W125" s="444" t="str">
        <f>IF(B125="","",'APH KIC KIA PC'!AA128)</f>
        <v/>
      </c>
      <c r="X125" s="445" t="str">
        <f>IF(B125="","",'APH KIC KIA PC'!AB128)</f>
        <v/>
      </c>
      <c r="Y125" s="446" t="str">
        <f>IF(B125="","",'APH KIC KIA PC'!AD128)</f>
        <v/>
      </c>
      <c r="Z125" s="445" t="str">
        <f>IF(B125="","",'APH KIC KIA PC'!AC128)</f>
        <v/>
      </c>
      <c r="AA125" s="446" t="str">
        <f>IF(B125="","",'APH KIC KIA PC'!AI128)</f>
        <v/>
      </c>
      <c r="AB125" s="447" t="str">
        <f>IF(B125="","",'APH KIC KIA PC'!AJ128)</f>
        <v/>
      </c>
      <c r="AC125" s="442" t="str">
        <f>IF(B125="","",'APH KIC KIA PC'!W128)</f>
        <v/>
      </c>
      <c r="AD125" s="443" t="str">
        <f>IF('3. Förpackningsdata'!M128="","",'3. Förpackningsdata'!M128)</f>
        <v/>
      </c>
      <c r="AE125" s="442" t="str">
        <f>IF('APH KIC KIA PC'!J128="","",'APH KIC KIA PC'!J128)</f>
        <v/>
      </c>
    </row>
    <row r="126" spans="1:31" s="332" customFormat="1" x14ac:dyDescent="0.25">
      <c r="A126" s="346">
        <v>125</v>
      </c>
      <c r="B126" s="438" t="str">
        <f>IF('1. Artikeldata Grund'!E129="","",'1. Artikeldata Grund'!E129)</f>
        <v/>
      </c>
      <c r="C126" s="439" t="str">
        <f>IF('1. Artikeldata Grund'!D129="","",'1. Artikeldata Grund'!D129)</f>
        <v/>
      </c>
      <c r="D126" s="440" t="str">
        <f>IF('APH KIC KIA PC'!D129="","",'APH KIC KIA PC'!D129)</f>
        <v/>
      </c>
      <c r="E126" s="439" t="str">
        <f>IF('APH KIC KIA PC'!F129="","",'APH KIC KIA PC'!F129)</f>
        <v/>
      </c>
      <c r="F126" s="442" t="str">
        <f>IF('APH KIC KIA PC'!S129="","",'APH KIC KIA PC'!S129)</f>
        <v xml:space="preserve">  Välj…</v>
      </c>
      <c r="G126" s="442">
        <f>IF('APH KIC KIA PC'!M129="","",'APH KIC KIA PC'!M129)</f>
        <v>910</v>
      </c>
      <c r="H126" s="441" t="str">
        <f>IF(G126&lt;&gt;200,"",IF('2. Artikeldata Utökad'!I129="","",'2. Artikeldata Utökad'!I129))</f>
        <v/>
      </c>
      <c r="I126" s="440" t="str">
        <f>IF('APH KIC KIA PC'!L129="Välj….","",'APH KIC KIA PC'!L129)</f>
        <v/>
      </c>
      <c r="J126" s="440" t="str">
        <f>IF(B126="","",_xlfn.XLOOKUP(I126,Artikelgrupper!A:A,Artikelgrupper!B:B))</f>
        <v/>
      </c>
      <c r="K126" s="440" t="str">
        <f>IF(B126="","",_xlfn.XLOOKUP(I126,Artikelgrupper!A:A,Artikelgrupper!C:C))</f>
        <v/>
      </c>
      <c r="L126" s="440" t="str">
        <f>IF(B126="","",_xlfn.XLOOKUP(I126,Artikelgrupper!A:A,Artikelgrupper!D:D))</f>
        <v/>
      </c>
      <c r="M126" s="443" t="str">
        <f>IF(B126="","",'APH KIC KIA PC'!Q129)</f>
        <v/>
      </c>
      <c r="N126" s="442" t="str">
        <f>IF('APH KIC KIA PC'!R129="","",'APH KIC KIA PC'!R129)</f>
        <v/>
      </c>
      <c r="O126" s="442" t="str">
        <f>IF('APH KIC KIA PC'!T129="","",'APH KIC KIA PC'!T129)</f>
        <v/>
      </c>
      <c r="P126" s="442" t="str">
        <f>IF('APH KIC KIA PC'!K129="","",'APH KIC KIA PC'!K129)</f>
        <v>Välj…</v>
      </c>
      <c r="Q126" s="440" t="str">
        <f>IF(B126="","",'2. Artikeldata Utökad'!E129)</f>
        <v/>
      </c>
      <c r="R126" s="440" t="str">
        <f>IF(B126="","",'2. Artikeldata Utökad'!F129)</f>
        <v/>
      </c>
      <c r="S126" s="440" t="str">
        <f>IF(B126="","",'3. Förpackningsdata'!G129/10)</f>
        <v/>
      </c>
      <c r="T126" s="440" t="str">
        <f>IF(B126="","",'3. Förpackningsdata'!H129/10)</f>
        <v/>
      </c>
      <c r="U126" s="440" t="str">
        <f>IF(B126="","",'3. Förpackningsdata'!I129/10)</f>
        <v/>
      </c>
      <c r="V126" s="469" t="str">
        <f>IF(B126="","",'APH KIC KIA PC'!Z129)</f>
        <v/>
      </c>
      <c r="W126" s="444" t="str">
        <f>IF(B126="","",'APH KIC KIA PC'!AA129)</f>
        <v/>
      </c>
      <c r="X126" s="445" t="str">
        <f>IF(B126="","",'APH KIC KIA PC'!AB129)</f>
        <v/>
      </c>
      <c r="Y126" s="446" t="str">
        <f>IF(B126="","",'APH KIC KIA PC'!AD129)</f>
        <v/>
      </c>
      <c r="Z126" s="445" t="str">
        <f>IF(B126="","",'APH KIC KIA PC'!AC129)</f>
        <v/>
      </c>
      <c r="AA126" s="446" t="str">
        <f>IF(B126="","",'APH KIC KIA PC'!AI129)</f>
        <v/>
      </c>
      <c r="AB126" s="447" t="str">
        <f>IF(B126="","",'APH KIC KIA PC'!AJ129)</f>
        <v/>
      </c>
      <c r="AC126" s="442" t="str">
        <f>IF(B126="","",'APH KIC KIA PC'!W129)</f>
        <v/>
      </c>
      <c r="AD126" s="443" t="str">
        <f>IF('3. Förpackningsdata'!M129="","",'3. Förpackningsdata'!M129)</f>
        <v/>
      </c>
      <c r="AE126" s="442" t="str">
        <f>IF('APH KIC KIA PC'!J129="","",'APH KIC KIA PC'!J129)</f>
        <v/>
      </c>
    </row>
    <row r="127" spans="1:31" s="332" customFormat="1" x14ac:dyDescent="0.25">
      <c r="A127" s="346">
        <v>126</v>
      </c>
      <c r="B127" s="438" t="str">
        <f>IF('1. Artikeldata Grund'!E130="","",'1. Artikeldata Grund'!E130)</f>
        <v/>
      </c>
      <c r="C127" s="439" t="str">
        <f>IF('1. Artikeldata Grund'!D130="","",'1. Artikeldata Grund'!D130)</f>
        <v/>
      </c>
      <c r="D127" s="440" t="str">
        <f>IF('APH KIC KIA PC'!D130="","",'APH KIC KIA PC'!D130)</f>
        <v/>
      </c>
      <c r="E127" s="439" t="str">
        <f>IF('APH KIC KIA PC'!F130="","",'APH KIC KIA PC'!F130)</f>
        <v/>
      </c>
      <c r="F127" s="442" t="str">
        <f>IF('APH KIC KIA PC'!S130="","",'APH KIC KIA PC'!S130)</f>
        <v xml:space="preserve">  Välj…</v>
      </c>
      <c r="G127" s="442">
        <f>IF('APH KIC KIA PC'!M130="","",'APH KIC KIA PC'!M130)</f>
        <v>910</v>
      </c>
      <c r="H127" s="441" t="str">
        <f>IF(G127&lt;&gt;200,"",IF('2. Artikeldata Utökad'!I130="","",'2. Artikeldata Utökad'!I130))</f>
        <v/>
      </c>
      <c r="I127" s="440" t="str">
        <f>IF('APH KIC KIA PC'!L130="Välj….","",'APH KIC KIA PC'!L130)</f>
        <v/>
      </c>
      <c r="J127" s="440" t="str">
        <f>IF(B127="","",_xlfn.XLOOKUP(I127,Artikelgrupper!A:A,Artikelgrupper!B:B))</f>
        <v/>
      </c>
      <c r="K127" s="440" t="str">
        <f>IF(B127="","",_xlfn.XLOOKUP(I127,Artikelgrupper!A:A,Artikelgrupper!C:C))</f>
        <v/>
      </c>
      <c r="L127" s="440" t="str">
        <f>IF(B127="","",_xlfn.XLOOKUP(I127,Artikelgrupper!A:A,Artikelgrupper!D:D))</f>
        <v/>
      </c>
      <c r="M127" s="443" t="str">
        <f>IF(B127="","",'APH KIC KIA PC'!Q130)</f>
        <v/>
      </c>
      <c r="N127" s="442" t="str">
        <f>IF('APH KIC KIA PC'!R130="","",'APH KIC KIA PC'!R130)</f>
        <v/>
      </c>
      <c r="O127" s="442" t="str">
        <f>IF('APH KIC KIA PC'!T130="","",'APH KIC KIA PC'!T130)</f>
        <v/>
      </c>
      <c r="P127" s="442" t="str">
        <f>IF('APH KIC KIA PC'!K130="","",'APH KIC KIA PC'!K130)</f>
        <v>Välj…</v>
      </c>
      <c r="Q127" s="440" t="str">
        <f>IF(B127="","",'2. Artikeldata Utökad'!E130)</f>
        <v/>
      </c>
      <c r="R127" s="440" t="str">
        <f>IF(B127="","",'2. Artikeldata Utökad'!F130)</f>
        <v/>
      </c>
      <c r="S127" s="440" t="str">
        <f>IF(B127="","",'3. Förpackningsdata'!G130/10)</f>
        <v/>
      </c>
      <c r="T127" s="440" t="str">
        <f>IF(B127="","",'3. Förpackningsdata'!H130/10)</f>
        <v/>
      </c>
      <c r="U127" s="440" t="str">
        <f>IF(B127="","",'3. Förpackningsdata'!I130/10)</f>
        <v/>
      </c>
      <c r="V127" s="469" t="str">
        <f>IF(B127="","",'APH KIC KIA PC'!Z130)</f>
        <v/>
      </c>
      <c r="W127" s="444" t="str">
        <f>IF(B127="","",'APH KIC KIA PC'!AA130)</f>
        <v/>
      </c>
      <c r="X127" s="445" t="str">
        <f>IF(B127="","",'APH KIC KIA PC'!AB130)</f>
        <v/>
      </c>
      <c r="Y127" s="446" t="str">
        <f>IF(B127="","",'APH KIC KIA PC'!AD130)</f>
        <v/>
      </c>
      <c r="Z127" s="445" t="str">
        <f>IF(B127="","",'APH KIC KIA PC'!AC130)</f>
        <v/>
      </c>
      <c r="AA127" s="446" t="str">
        <f>IF(B127="","",'APH KIC KIA PC'!AI130)</f>
        <v/>
      </c>
      <c r="AB127" s="447" t="str">
        <f>IF(B127="","",'APH KIC KIA PC'!AJ130)</f>
        <v/>
      </c>
      <c r="AC127" s="442" t="str">
        <f>IF(B127="","",'APH KIC KIA PC'!W130)</f>
        <v/>
      </c>
      <c r="AD127" s="443" t="str">
        <f>IF('3. Förpackningsdata'!M130="","",'3. Förpackningsdata'!M130)</f>
        <v/>
      </c>
      <c r="AE127" s="442" t="str">
        <f>IF('APH KIC KIA PC'!J130="","",'APH KIC KIA PC'!J130)</f>
        <v/>
      </c>
    </row>
    <row r="128" spans="1:31" s="332" customFormat="1" x14ac:dyDescent="0.25">
      <c r="A128" s="346">
        <v>127</v>
      </c>
      <c r="B128" s="438" t="str">
        <f>IF('1. Artikeldata Grund'!E131="","",'1. Artikeldata Grund'!E131)</f>
        <v/>
      </c>
      <c r="C128" s="439" t="str">
        <f>IF('1. Artikeldata Grund'!D131="","",'1. Artikeldata Grund'!D131)</f>
        <v/>
      </c>
      <c r="D128" s="440" t="str">
        <f>IF('APH KIC KIA PC'!D131="","",'APH KIC KIA PC'!D131)</f>
        <v/>
      </c>
      <c r="E128" s="439" t="str">
        <f>IF('APH KIC KIA PC'!F131="","",'APH KIC KIA PC'!F131)</f>
        <v/>
      </c>
      <c r="F128" s="442" t="str">
        <f>IF('APH KIC KIA PC'!S131="","",'APH KIC KIA PC'!S131)</f>
        <v xml:space="preserve">  Välj…</v>
      </c>
      <c r="G128" s="442">
        <f>IF('APH KIC KIA PC'!M131="","",'APH KIC KIA PC'!M131)</f>
        <v>910</v>
      </c>
      <c r="H128" s="441" t="str">
        <f>IF(G128&lt;&gt;200,"",IF('2. Artikeldata Utökad'!I131="","",'2. Artikeldata Utökad'!I131))</f>
        <v/>
      </c>
      <c r="I128" s="440" t="str">
        <f>IF('APH KIC KIA PC'!L131="Välj….","",'APH KIC KIA PC'!L131)</f>
        <v/>
      </c>
      <c r="J128" s="440" t="str">
        <f>IF(B128="","",_xlfn.XLOOKUP(I128,Artikelgrupper!A:A,Artikelgrupper!B:B))</f>
        <v/>
      </c>
      <c r="K128" s="440" t="str">
        <f>IF(B128="","",_xlfn.XLOOKUP(I128,Artikelgrupper!A:A,Artikelgrupper!C:C))</f>
        <v/>
      </c>
      <c r="L128" s="440" t="str">
        <f>IF(B128="","",_xlfn.XLOOKUP(I128,Artikelgrupper!A:A,Artikelgrupper!D:D))</f>
        <v/>
      </c>
      <c r="M128" s="443" t="str">
        <f>IF(B128="","",'APH KIC KIA PC'!Q131)</f>
        <v/>
      </c>
      <c r="N128" s="442" t="str">
        <f>IF('APH KIC KIA PC'!R131="","",'APH KIC KIA PC'!R131)</f>
        <v/>
      </c>
      <c r="O128" s="442" t="str">
        <f>IF('APH KIC KIA PC'!T131="","",'APH KIC KIA PC'!T131)</f>
        <v/>
      </c>
      <c r="P128" s="442" t="str">
        <f>IF('APH KIC KIA PC'!K131="","",'APH KIC KIA PC'!K131)</f>
        <v>Välj…</v>
      </c>
      <c r="Q128" s="440" t="str">
        <f>IF(B128="","",'2. Artikeldata Utökad'!E131)</f>
        <v/>
      </c>
      <c r="R128" s="440" t="str">
        <f>IF(B128="","",'2. Artikeldata Utökad'!F131)</f>
        <v/>
      </c>
      <c r="S128" s="440" t="str">
        <f>IF(B128="","",'3. Förpackningsdata'!G131/10)</f>
        <v/>
      </c>
      <c r="T128" s="440" t="str">
        <f>IF(B128="","",'3. Förpackningsdata'!H131/10)</f>
        <v/>
      </c>
      <c r="U128" s="440" t="str">
        <f>IF(B128="","",'3. Förpackningsdata'!I131/10)</f>
        <v/>
      </c>
      <c r="V128" s="469" t="str">
        <f>IF(B128="","",'APH KIC KIA PC'!Z131)</f>
        <v/>
      </c>
      <c r="W128" s="444" t="str">
        <f>IF(B128="","",'APH KIC KIA PC'!AA131)</f>
        <v/>
      </c>
      <c r="X128" s="445" t="str">
        <f>IF(B128="","",'APH KIC KIA PC'!AB131)</f>
        <v/>
      </c>
      <c r="Y128" s="446" t="str">
        <f>IF(B128="","",'APH KIC KIA PC'!AD131)</f>
        <v/>
      </c>
      <c r="Z128" s="445" t="str">
        <f>IF(B128="","",'APH KIC KIA PC'!AC131)</f>
        <v/>
      </c>
      <c r="AA128" s="446" t="str">
        <f>IF(B128="","",'APH KIC KIA PC'!AI131)</f>
        <v/>
      </c>
      <c r="AB128" s="447" t="str">
        <f>IF(B128="","",'APH KIC KIA PC'!AJ131)</f>
        <v/>
      </c>
      <c r="AC128" s="442" t="str">
        <f>IF(B128="","",'APH KIC KIA PC'!W131)</f>
        <v/>
      </c>
      <c r="AD128" s="443" t="str">
        <f>IF('3. Förpackningsdata'!M131="","",'3. Förpackningsdata'!M131)</f>
        <v/>
      </c>
      <c r="AE128" s="442" t="str">
        <f>IF('APH KIC KIA PC'!J131="","",'APH KIC KIA PC'!J131)</f>
        <v/>
      </c>
    </row>
    <row r="129" spans="1:31" s="332" customFormat="1" x14ac:dyDescent="0.25">
      <c r="A129" s="346">
        <v>128</v>
      </c>
      <c r="B129" s="438" t="str">
        <f>IF('1. Artikeldata Grund'!E132="","",'1. Artikeldata Grund'!E132)</f>
        <v/>
      </c>
      <c r="C129" s="439" t="str">
        <f>IF('1. Artikeldata Grund'!D132="","",'1. Artikeldata Grund'!D132)</f>
        <v/>
      </c>
      <c r="D129" s="440" t="str">
        <f>IF('APH KIC KIA PC'!D132="","",'APH KIC KIA PC'!D132)</f>
        <v/>
      </c>
      <c r="E129" s="439" t="str">
        <f>IF('APH KIC KIA PC'!F132="","",'APH KIC KIA PC'!F132)</f>
        <v/>
      </c>
      <c r="F129" s="442" t="str">
        <f>IF('APH KIC KIA PC'!S132="","",'APH KIC KIA PC'!S132)</f>
        <v xml:space="preserve">  Välj…</v>
      </c>
      <c r="G129" s="442">
        <f>IF('APH KIC KIA PC'!M132="","",'APH KIC KIA PC'!M132)</f>
        <v>910</v>
      </c>
      <c r="H129" s="441" t="str">
        <f>IF(G129&lt;&gt;200,"",IF('2. Artikeldata Utökad'!I132="","",'2. Artikeldata Utökad'!I132))</f>
        <v/>
      </c>
      <c r="I129" s="440" t="str">
        <f>IF('APH KIC KIA PC'!L132="Välj….","",'APH KIC KIA PC'!L132)</f>
        <v/>
      </c>
      <c r="J129" s="440" t="str">
        <f>IF(B129="","",_xlfn.XLOOKUP(I129,Artikelgrupper!A:A,Artikelgrupper!B:B))</f>
        <v/>
      </c>
      <c r="K129" s="440" t="str">
        <f>IF(B129="","",_xlfn.XLOOKUP(I129,Artikelgrupper!A:A,Artikelgrupper!C:C))</f>
        <v/>
      </c>
      <c r="L129" s="440" t="str">
        <f>IF(B129="","",_xlfn.XLOOKUP(I129,Artikelgrupper!A:A,Artikelgrupper!D:D))</f>
        <v/>
      </c>
      <c r="M129" s="443" t="str">
        <f>IF(B129="","",'APH KIC KIA PC'!Q132)</f>
        <v/>
      </c>
      <c r="N129" s="442" t="str">
        <f>IF('APH KIC KIA PC'!R132="","",'APH KIC KIA PC'!R132)</f>
        <v/>
      </c>
      <c r="O129" s="442" t="str">
        <f>IF('APH KIC KIA PC'!T132="","",'APH KIC KIA PC'!T132)</f>
        <v/>
      </c>
      <c r="P129" s="442" t="str">
        <f>IF('APH KIC KIA PC'!K132="","",'APH KIC KIA PC'!K132)</f>
        <v>Välj…</v>
      </c>
      <c r="Q129" s="440" t="str">
        <f>IF(B129="","",'2. Artikeldata Utökad'!E132)</f>
        <v/>
      </c>
      <c r="R129" s="440" t="str">
        <f>IF(B129="","",'2. Artikeldata Utökad'!F132)</f>
        <v/>
      </c>
      <c r="S129" s="440" t="str">
        <f>IF(B129="","",'3. Förpackningsdata'!G132/10)</f>
        <v/>
      </c>
      <c r="T129" s="440" t="str">
        <f>IF(B129="","",'3. Förpackningsdata'!H132/10)</f>
        <v/>
      </c>
      <c r="U129" s="440" t="str">
        <f>IF(B129="","",'3. Förpackningsdata'!I132/10)</f>
        <v/>
      </c>
      <c r="V129" s="469" t="str">
        <f>IF(B129="","",'APH KIC KIA PC'!Z132)</f>
        <v/>
      </c>
      <c r="W129" s="444" t="str">
        <f>IF(B129="","",'APH KIC KIA PC'!AA132)</f>
        <v/>
      </c>
      <c r="X129" s="445" t="str">
        <f>IF(B129="","",'APH KIC KIA PC'!AB132)</f>
        <v/>
      </c>
      <c r="Y129" s="446" t="str">
        <f>IF(B129="","",'APH KIC KIA PC'!AD132)</f>
        <v/>
      </c>
      <c r="Z129" s="445" t="str">
        <f>IF(B129="","",'APH KIC KIA PC'!AC132)</f>
        <v/>
      </c>
      <c r="AA129" s="446" t="str">
        <f>IF(B129="","",'APH KIC KIA PC'!AI132)</f>
        <v/>
      </c>
      <c r="AB129" s="447" t="str">
        <f>IF(B129="","",'APH KIC KIA PC'!AJ132)</f>
        <v/>
      </c>
      <c r="AC129" s="442" t="str">
        <f>IF(B129="","",'APH KIC KIA PC'!W132)</f>
        <v/>
      </c>
      <c r="AD129" s="443" t="str">
        <f>IF('3. Förpackningsdata'!M132="","",'3. Förpackningsdata'!M132)</f>
        <v/>
      </c>
      <c r="AE129" s="442" t="str">
        <f>IF('APH KIC KIA PC'!J132="","",'APH KIC KIA PC'!J132)</f>
        <v/>
      </c>
    </row>
    <row r="130" spans="1:31" s="332" customFormat="1" x14ac:dyDescent="0.25">
      <c r="A130" s="346">
        <v>129</v>
      </c>
      <c r="B130" s="438" t="str">
        <f>IF('1. Artikeldata Grund'!E133="","",'1. Artikeldata Grund'!E133)</f>
        <v/>
      </c>
      <c r="C130" s="439" t="str">
        <f>IF('1. Artikeldata Grund'!D133="","",'1. Artikeldata Grund'!D133)</f>
        <v/>
      </c>
      <c r="D130" s="440" t="str">
        <f>IF('APH KIC KIA PC'!D133="","",'APH KIC KIA PC'!D133)</f>
        <v/>
      </c>
      <c r="E130" s="439" t="str">
        <f>IF('APH KIC KIA PC'!F133="","",'APH KIC KIA PC'!F133)</f>
        <v/>
      </c>
      <c r="F130" s="442" t="str">
        <f>IF('APH KIC KIA PC'!S133="","",'APH KIC KIA PC'!S133)</f>
        <v xml:space="preserve">  Välj…</v>
      </c>
      <c r="G130" s="442">
        <f>IF('APH KIC KIA PC'!M133="","",'APH KIC KIA PC'!M133)</f>
        <v>910</v>
      </c>
      <c r="H130" s="441" t="str">
        <f>IF(G130&lt;&gt;200,"",IF('2. Artikeldata Utökad'!I133="","",'2. Artikeldata Utökad'!I133))</f>
        <v/>
      </c>
      <c r="I130" s="440" t="str">
        <f>IF('APH KIC KIA PC'!L133="Välj….","",'APH KIC KIA PC'!L133)</f>
        <v/>
      </c>
      <c r="J130" s="440" t="str">
        <f>IF(B130="","",_xlfn.XLOOKUP(I130,Artikelgrupper!A:A,Artikelgrupper!B:B))</f>
        <v/>
      </c>
      <c r="K130" s="440" t="str">
        <f>IF(B130="","",_xlfn.XLOOKUP(I130,Artikelgrupper!A:A,Artikelgrupper!C:C))</f>
        <v/>
      </c>
      <c r="L130" s="440" t="str">
        <f>IF(B130="","",_xlfn.XLOOKUP(I130,Artikelgrupper!A:A,Artikelgrupper!D:D))</f>
        <v/>
      </c>
      <c r="M130" s="443" t="str">
        <f>IF(B130="","",'APH KIC KIA PC'!Q133)</f>
        <v/>
      </c>
      <c r="N130" s="442" t="str">
        <f>IF('APH KIC KIA PC'!R133="","",'APH KIC KIA PC'!R133)</f>
        <v/>
      </c>
      <c r="O130" s="442" t="str">
        <f>IF('APH KIC KIA PC'!T133="","",'APH KIC KIA PC'!T133)</f>
        <v/>
      </c>
      <c r="P130" s="442" t="str">
        <f>IF('APH KIC KIA PC'!K133="","",'APH KIC KIA PC'!K133)</f>
        <v>Välj…</v>
      </c>
      <c r="Q130" s="440" t="str">
        <f>IF(B130="","",'2. Artikeldata Utökad'!E133)</f>
        <v/>
      </c>
      <c r="R130" s="440" t="str">
        <f>IF(B130="","",'2. Artikeldata Utökad'!F133)</f>
        <v/>
      </c>
      <c r="S130" s="440" t="str">
        <f>IF(B130="","",'3. Förpackningsdata'!G133/10)</f>
        <v/>
      </c>
      <c r="T130" s="440" t="str">
        <f>IF(B130="","",'3. Förpackningsdata'!H133/10)</f>
        <v/>
      </c>
      <c r="U130" s="440" t="str">
        <f>IF(B130="","",'3. Förpackningsdata'!I133/10)</f>
        <v/>
      </c>
      <c r="V130" s="469" t="str">
        <f>IF(B130="","",'APH KIC KIA PC'!Z133)</f>
        <v/>
      </c>
      <c r="W130" s="444" t="str">
        <f>IF(B130="","",'APH KIC KIA PC'!AA133)</f>
        <v/>
      </c>
      <c r="X130" s="445" t="str">
        <f>IF(B130="","",'APH KIC KIA PC'!AB133)</f>
        <v/>
      </c>
      <c r="Y130" s="446" t="str">
        <f>IF(B130="","",'APH KIC KIA PC'!AD133)</f>
        <v/>
      </c>
      <c r="Z130" s="445" t="str">
        <f>IF(B130="","",'APH KIC KIA PC'!AC133)</f>
        <v/>
      </c>
      <c r="AA130" s="446" t="str">
        <f>IF(B130="","",'APH KIC KIA PC'!AI133)</f>
        <v/>
      </c>
      <c r="AB130" s="447" t="str">
        <f>IF(B130="","",'APH KIC KIA PC'!AJ133)</f>
        <v/>
      </c>
      <c r="AC130" s="442" t="str">
        <f>IF(B130="","",'APH KIC KIA PC'!W133)</f>
        <v/>
      </c>
      <c r="AD130" s="443" t="str">
        <f>IF('3. Förpackningsdata'!M133="","",'3. Förpackningsdata'!M133)</f>
        <v/>
      </c>
      <c r="AE130" s="442" t="str">
        <f>IF('APH KIC KIA PC'!J133="","",'APH KIC KIA PC'!J133)</f>
        <v/>
      </c>
    </row>
    <row r="131" spans="1:31" s="332" customFormat="1" x14ac:dyDescent="0.25">
      <c r="A131" s="346">
        <v>130</v>
      </c>
      <c r="B131" s="438" t="str">
        <f>IF('1. Artikeldata Grund'!E134="","",'1. Artikeldata Grund'!E134)</f>
        <v/>
      </c>
      <c r="C131" s="439" t="str">
        <f>IF('1. Artikeldata Grund'!D134="","",'1. Artikeldata Grund'!D134)</f>
        <v/>
      </c>
      <c r="D131" s="440" t="str">
        <f>IF('APH KIC KIA PC'!D134="","",'APH KIC KIA PC'!D134)</f>
        <v/>
      </c>
      <c r="E131" s="439" t="str">
        <f>IF('APH KIC KIA PC'!F134="","",'APH KIC KIA PC'!F134)</f>
        <v/>
      </c>
      <c r="F131" s="442" t="str">
        <f>IF('APH KIC KIA PC'!S134="","",'APH KIC KIA PC'!S134)</f>
        <v xml:space="preserve">  Välj…</v>
      </c>
      <c r="G131" s="442">
        <f>IF('APH KIC KIA PC'!M134="","",'APH KIC KIA PC'!M134)</f>
        <v>910</v>
      </c>
      <c r="H131" s="441" t="str">
        <f>IF(G131&lt;&gt;200,"",IF('2. Artikeldata Utökad'!I134="","",'2. Artikeldata Utökad'!I134))</f>
        <v/>
      </c>
      <c r="I131" s="440" t="str">
        <f>IF('APH KIC KIA PC'!L134="Välj….","",'APH KIC KIA PC'!L134)</f>
        <v/>
      </c>
      <c r="J131" s="440" t="str">
        <f>IF(B131="","",_xlfn.XLOOKUP(I131,Artikelgrupper!A:A,Artikelgrupper!B:B))</f>
        <v/>
      </c>
      <c r="K131" s="440" t="str">
        <f>IF(B131="","",_xlfn.XLOOKUP(I131,Artikelgrupper!A:A,Artikelgrupper!C:C))</f>
        <v/>
      </c>
      <c r="L131" s="440" t="str">
        <f>IF(B131="","",_xlfn.XLOOKUP(I131,Artikelgrupper!A:A,Artikelgrupper!D:D))</f>
        <v/>
      </c>
      <c r="M131" s="443" t="str">
        <f>IF(B131="","",'APH KIC KIA PC'!Q134)</f>
        <v/>
      </c>
      <c r="N131" s="442" t="str">
        <f>IF('APH KIC KIA PC'!R134="","",'APH KIC KIA PC'!R134)</f>
        <v/>
      </c>
      <c r="O131" s="442" t="str">
        <f>IF('APH KIC KIA PC'!T134="","",'APH KIC KIA PC'!T134)</f>
        <v/>
      </c>
      <c r="P131" s="442" t="str">
        <f>IF('APH KIC KIA PC'!K134="","",'APH KIC KIA PC'!K134)</f>
        <v>Välj…</v>
      </c>
      <c r="Q131" s="440" t="str">
        <f>IF(B131="","",'2. Artikeldata Utökad'!E134)</f>
        <v/>
      </c>
      <c r="R131" s="440" t="str">
        <f>IF(B131="","",'2. Artikeldata Utökad'!F134)</f>
        <v/>
      </c>
      <c r="S131" s="440" t="str">
        <f>IF(B131="","",'3. Förpackningsdata'!G134/10)</f>
        <v/>
      </c>
      <c r="T131" s="440" t="str">
        <f>IF(B131="","",'3. Förpackningsdata'!H134/10)</f>
        <v/>
      </c>
      <c r="U131" s="440" t="str">
        <f>IF(B131="","",'3. Förpackningsdata'!I134/10)</f>
        <v/>
      </c>
      <c r="V131" s="469" t="str">
        <f>IF(B131="","",'APH KIC KIA PC'!Z134)</f>
        <v/>
      </c>
      <c r="W131" s="444" t="str">
        <f>IF(B131="","",'APH KIC KIA PC'!AA134)</f>
        <v/>
      </c>
      <c r="X131" s="445" t="str">
        <f>IF(B131="","",'APH KIC KIA PC'!AB134)</f>
        <v/>
      </c>
      <c r="Y131" s="446" t="str">
        <f>IF(B131="","",'APH KIC KIA PC'!AD134)</f>
        <v/>
      </c>
      <c r="Z131" s="445" t="str">
        <f>IF(B131="","",'APH KIC KIA PC'!AC134)</f>
        <v/>
      </c>
      <c r="AA131" s="446" t="str">
        <f>IF(B131="","",'APH KIC KIA PC'!AI134)</f>
        <v/>
      </c>
      <c r="AB131" s="447" t="str">
        <f>IF(B131="","",'APH KIC KIA PC'!AJ134)</f>
        <v/>
      </c>
      <c r="AC131" s="442" t="str">
        <f>IF(B131="","",'APH KIC KIA PC'!W134)</f>
        <v/>
      </c>
      <c r="AD131" s="443" t="str">
        <f>IF('3. Förpackningsdata'!M134="","",'3. Förpackningsdata'!M134)</f>
        <v/>
      </c>
      <c r="AE131" s="442" t="str">
        <f>IF('APH KIC KIA PC'!J134="","",'APH KIC KIA PC'!J134)</f>
        <v/>
      </c>
    </row>
    <row r="132" spans="1:31" s="332" customFormat="1" x14ac:dyDescent="0.25">
      <c r="A132" s="346">
        <v>131</v>
      </c>
      <c r="B132" s="438" t="str">
        <f>IF('1. Artikeldata Grund'!E135="","",'1. Artikeldata Grund'!E135)</f>
        <v/>
      </c>
      <c r="C132" s="439" t="str">
        <f>IF('1. Artikeldata Grund'!D135="","",'1. Artikeldata Grund'!D135)</f>
        <v/>
      </c>
      <c r="D132" s="440" t="str">
        <f>IF('APH KIC KIA PC'!D135="","",'APH KIC KIA PC'!D135)</f>
        <v/>
      </c>
      <c r="E132" s="439" t="str">
        <f>IF('APH KIC KIA PC'!F135="","",'APH KIC KIA PC'!F135)</f>
        <v/>
      </c>
      <c r="F132" s="442" t="str">
        <f>IF('APH KIC KIA PC'!S135="","",'APH KIC KIA PC'!S135)</f>
        <v xml:space="preserve">  Välj…</v>
      </c>
      <c r="G132" s="442">
        <f>IF('APH KIC KIA PC'!M135="","",'APH KIC KIA PC'!M135)</f>
        <v>910</v>
      </c>
      <c r="H132" s="441" t="str">
        <f>IF(G132&lt;&gt;200,"",IF('2. Artikeldata Utökad'!I135="","",'2. Artikeldata Utökad'!I135))</f>
        <v/>
      </c>
      <c r="I132" s="440" t="str">
        <f>IF('APH KIC KIA PC'!L135="Välj….","",'APH KIC KIA PC'!L135)</f>
        <v/>
      </c>
      <c r="J132" s="440" t="str">
        <f>IF(B132="","",_xlfn.XLOOKUP(I132,Artikelgrupper!A:A,Artikelgrupper!B:B))</f>
        <v/>
      </c>
      <c r="K132" s="440" t="str">
        <f>IF(B132="","",_xlfn.XLOOKUP(I132,Artikelgrupper!A:A,Artikelgrupper!C:C))</f>
        <v/>
      </c>
      <c r="L132" s="440" t="str">
        <f>IF(B132="","",_xlfn.XLOOKUP(I132,Artikelgrupper!A:A,Artikelgrupper!D:D))</f>
        <v/>
      </c>
      <c r="M132" s="443" t="str">
        <f>IF(B132="","",'APH KIC KIA PC'!Q135)</f>
        <v/>
      </c>
      <c r="N132" s="442" t="str">
        <f>IF('APH KIC KIA PC'!R135="","",'APH KIC KIA PC'!R135)</f>
        <v/>
      </c>
      <c r="O132" s="442" t="str">
        <f>IF('APH KIC KIA PC'!T135="","",'APH KIC KIA PC'!T135)</f>
        <v/>
      </c>
      <c r="P132" s="442" t="str">
        <f>IF('APH KIC KIA PC'!K135="","",'APH KIC KIA PC'!K135)</f>
        <v>Välj…</v>
      </c>
      <c r="Q132" s="440" t="str">
        <f>IF(B132="","",'2. Artikeldata Utökad'!E135)</f>
        <v/>
      </c>
      <c r="R132" s="440" t="str">
        <f>IF(B132="","",'2. Artikeldata Utökad'!F135)</f>
        <v/>
      </c>
      <c r="S132" s="440" t="str">
        <f>IF(B132="","",'3. Förpackningsdata'!G135/10)</f>
        <v/>
      </c>
      <c r="T132" s="440" t="str">
        <f>IF(B132="","",'3. Förpackningsdata'!H135/10)</f>
        <v/>
      </c>
      <c r="U132" s="440" t="str">
        <f>IF(B132="","",'3. Förpackningsdata'!I135/10)</f>
        <v/>
      </c>
      <c r="V132" s="469" t="str">
        <f>IF(B132="","",'APH KIC KIA PC'!Z135)</f>
        <v/>
      </c>
      <c r="W132" s="444" t="str">
        <f>IF(B132="","",'APH KIC KIA PC'!AA135)</f>
        <v/>
      </c>
      <c r="X132" s="445" t="str">
        <f>IF(B132="","",'APH KIC KIA PC'!AB135)</f>
        <v/>
      </c>
      <c r="Y132" s="446" t="str">
        <f>IF(B132="","",'APH KIC KIA PC'!AD135)</f>
        <v/>
      </c>
      <c r="Z132" s="445" t="str">
        <f>IF(B132="","",'APH KIC KIA PC'!AC135)</f>
        <v/>
      </c>
      <c r="AA132" s="446" t="str">
        <f>IF(B132="","",'APH KIC KIA PC'!AI135)</f>
        <v/>
      </c>
      <c r="AB132" s="447" t="str">
        <f>IF(B132="","",'APH KIC KIA PC'!AJ135)</f>
        <v/>
      </c>
      <c r="AC132" s="442" t="str">
        <f>IF(B132="","",'APH KIC KIA PC'!W135)</f>
        <v/>
      </c>
      <c r="AD132" s="443" t="str">
        <f>IF('3. Förpackningsdata'!M135="","",'3. Förpackningsdata'!M135)</f>
        <v/>
      </c>
      <c r="AE132" s="442" t="str">
        <f>IF('APH KIC KIA PC'!J135="","",'APH KIC KIA PC'!J135)</f>
        <v/>
      </c>
    </row>
    <row r="133" spans="1:31" s="332" customFormat="1" x14ac:dyDescent="0.25">
      <c r="A133" s="346">
        <v>132</v>
      </c>
      <c r="B133" s="438" t="str">
        <f>IF('1. Artikeldata Grund'!E136="","",'1. Artikeldata Grund'!E136)</f>
        <v/>
      </c>
      <c r="C133" s="439" t="str">
        <f>IF('1. Artikeldata Grund'!D136="","",'1. Artikeldata Grund'!D136)</f>
        <v/>
      </c>
      <c r="D133" s="440" t="str">
        <f>IF('APH KIC KIA PC'!D136="","",'APH KIC KIA PC'!D136)</f>
        <v/>
      </c>
      <c r="E133" s="439" t="str">
        <f>IF('APH KIC KIA PC'!F136="","",'APH KIC KIA PC'!F136)</f>
        <v/>
      </c>
      <c r="F133" s="442" t="str">
        <f>IF('APH KIC KIA PC'!S136="","",'APH KIC KIA PC'!S136)</f>
        <v xml:space="preserve">  Välj…</v>
      </c>
      <c r="G133" s="442">
        <f>IF('APH KIC KIA PC'!M136="","",'APH KIC KIA PC'!M136)</f>
        <v>910</v>
      </c>
      <c r="H133" s="441" t="str">
        <f>IF(G133&lt;&gt;200,"",IF('2. Artikeldata Utökad'!I136="","",'2. Artikeldata Utökad'!I136))</f>
        <v/>
      </c>
      <c r="I133" s="440" t="str">
        <f>IF('APH KIC KIA PC'!L136="Välj….","",'APH KIC KIA PC'!L136)</f>
        <v/>
      </c>
      <c r="J133" s="440" t="str">
        <f>IF(B133="","",_xlfn.XLOOKUP(I133,Artikelgrupper!A:A,Artikelgrupper!B:B))</f>
        <v/>
      </c>
      <c r="K133" s="440" t="str">
        <f>IF(B133="","",_xlfn.XLOOKUP(I133,Artikelgrupper!A:A,Artikelgrupper!C:C))</f>
        <v/>
      </c>
      <c r="L133" s="440" t="str">
        <f>IF(B133="","",_xlfn.XLOOKUP(I133,Artikelgrupper!A:A,Artikelgrupper!D:D))</f>
        <v/>
      </c>
      <c r="M133" s="443" t="str">
        <f>IF(B133="","",'APH KIC KIA PC'!Q136)</f>
        <v/>
      </c>
      <c r="N133" s="442" t="str">
        <f>IF('APH KIC KIA PC'!R136="","",'APH KIC KIA PC'!R136)</f>
        <v/>
      </c>
      <c r="O133" s="442" t="str">
        <f>IF('APH KIC KIA PC'!T136="","",'APH KIC KIA PC'!T136)</f>
        <v/>
      </c>
      <c r="P133" s="442" t="str">
        <f>IF('APH KIC KIA PC'!K136="","",'APH KIC KIA PC'!K136)</f>
        <v>Välj…</v>
      </c>
      <c r="Q133" s="440" t="str">
        <f>IF(B133="","",'2. Artikeldata Utökad'!E136)</f>
        <v/>
      </c>
      <c r="R133" s="440" t="str">
        <f>IF(B133="","",'2. Artikeldata Utökad'!F136)</f>
        <v/>
      </c>
      <c r="S133" s="440" t="str">
        <f>IF(B133="","",'3. Förpackningsdata'!G136/10)</f>
        <v/>
      </c>
      <c r="T133" s="440" t="str">
        <f>IF(B133="","",'3. Förpackningsdata'!H136/10)</f>
        <v/>
      </c>
      <c r="U133" s="440" t="str">
        <f>IF(B133="","",'3. Förpackningsdata'!I136/10)</f>
        <v/>
      </c>
      <c r="V133" s="469" t="str">
        <f>IF(B133="","",'APH KIC KIA PC'!Z136)</f>
        <v/>
      </c>
      <c r="W133" s="444" t="str">
        <f>IF(B133="","",'APH KIC KIA PC'!AA136)</f>
        <v/>
      </c>
      <c r="X133" s="445" t="str">
        <f>IF(B133="","",'APH KIC KIA PC'!AB136)</f>
        <v/>
      </c>
      <c r="Y133" s="446" t="str">
        <f>IF(B133="","",'APH KIC KIA PC'!AD136)</f>
        <v/>
      </c>
      <c r="Z133" s="445" t="str">
        <f>IF(B133="","",'APH KIC KIA PC'!AC136)</f>
        <v/>
      </c>
      <c r="AA133" s="446" t="str">
        <f>IF(B133="","",'APH KIC KIA PC'!AI136)</f>
        <v/>
      </c>
      <c r="AB133" s="447" t="str">
        <f>IF(B133="","",'APH KIC KIA PC'!AJ136)</f>
        <v/>
      </c>
      <c r="AC133" s="442" t="str">
        <f>IF(B133="","",'APH KIC KIA PC'!W136)</f>
        <v/>
      </c>
      <c r="AD133" s="443" t="str">
        <f>IF('3. Förpackningsdata'!M136="","",'3. Förpackningsdata'!M136)</f>
        <v/>
      </c>
      <c r="AE133" s="442" t="str">
        <f>IF('APH KIC KIA PC'!J136="","",'APH KIC KIA PC'!J136)</f>
        <v/>
      </c>
    </row>
    <row r="134" spans="1:31" s="332" customFormat="1" x14ac:dyDescent="0.25">
      <c r="A134" s="346">
        <v>133</v>
      </c>
      <c r="B134" s="438" t="str">
        <f>IF('1. Artikeldata Grund'!E137="","",'1. Artikeldata Grund'!E137)</f>
        <v/>
      </c>
      <c r="C134" s="439" t="str">
        <f>IF('1. Artikeldata Grund'!D137="","",'1. Artikeldata Grund'!D137)</f>
        <v/>
      </c>
      <c r="D134" s="440" t="str">
        <f>IF('APH KIC KIA PC'!D137="","",'APH KIC KIA PC'!D137)</f>
        <v/>
      </c>
      <c r="E134" s="439" t="str">
        <f>IF('APH KIC KIA PC'!F137="","",'APH KIC KIA PC'!F137)</f>
        <v/>
      </c>
      <c r="F134" s="442" t="str">
        <f>IF('APH KIC KIA PC'!S137="","",'APH KIC KIA PC'!S137)</f>
        <v xml:space="preserve">  Välj…</v>
      </c>
      <c r="G134" s="442">
        <f>IF('APH KIC KIA PC'!M137="","",'APH KIC KIA PC'!M137)</f>
        <v>910</v>
      </c>
      <c r="H134" s="441" t="str">
        <f>IF(G134&lt;&gt;200,"",IF('2. Artikeldata Utökad'!I137="","",'2. Artikeldata Utökad'!I137))</f>
        <v/>
      </c>
      <c r="I134" s="440" t="str">
        <f>IF('APH KIC KIA PC'!L137="Välj….","",'APH KIC KIA PC'!L137)</f>
        <v/>
      </c>
      <c r="J134" s="440" t="str">
        <f>IF(B134="","",_xlfn.XLOOKUP(I134,Artikelgrupper!A:A,Artikelgrupper!B:B))</f>
        <v/>
      </c>
      <c r="K134" s="440" t="str">
        <f>IF(B134="","",_xlfn.XLOOKUP(I134,Artikelgrupper!A:A,Artikelgrupper!C:C))</f>
        <v/>
      </c>
      <c r="L134" s="440" t="str">
        <f>IF(B134="","",_xlfn.XLOOKUP(I134,Artikelgrupper!A:A,Artikelgrupper!D:D))</f>
        <v/>
      </c>
      <c r="M134" s="443" t="str">
        <f>IF(B134="","",'APH KIC KIA PC'!Q137)</f>
        <v/>
      </c>
      <c r="N134" s="442" t="str">
        <f>IF('APH KIC KIA PC'!R137="","",'APH KIC KIA PC'!R137)</f>
        <v/>
      </c>
      <c r="O134" s="442" t="str">
        <f>IF('APH KIC KIA PC'!T137="","",'APH KIC KIA PC'!T137)</f>
        <v/>
      </c>
      <c r="P134" s="442" t="str">
        <f>IF('APH KIC KIA PC'!K137="","",'APH KIC KIA PC'!K137)</f>
        <v>Välj…</v>
      </c>
      <c r="Q134" s="440" t="str">
        <f>IF(B134="","",'2. Artikeldata Utökad'!E137)</f>
        <v/>
      </c>
      <c r="R134" s="440" t="str">
        <f>IF(B134="","",'2. Artikeldata Utökad'!F137)</f>
        <v/>
      </c>
      <c r="S134" s="440" t="str">
        <f>IF(B134="","",'3. Förpackningsdata'!G137/10)</f>
        <v/>
      </c>
      <c r="T134" s="440" t="str">
        <f>IF(B134="","",'3. Förpackningsdata'!H137/10)</f>
        <v/>
      </c>
      <c r="U134" s="440" t="str">
        <f>IF(B134="","",'3. Förpackningsdata'!I137/10)</f>
        <v/>
      </c>
      <c r="V134" s="469" t="str">
        <f>IF(B134="","",'APH KIC KIA PC'!Z137)</f>
        <v/>
      </c>
      <c r="W134" s="444" t="str">
        <f>IF(B134="","",'APH KIC KIA PC'!AA137)</f>
        <v/>
      </c>
      <c r="X134" s="445" t="str">
        <f>IF(B134="","",'APH KIC KIA PC'!AB137)</f>
        <v/>
      </c>
      <c r="Y134" s="446" t="str">
        <f>IF(B134="","",'APH KIC KIA PC'!AD137)</f>
        <v/>
      </c>
      <c r="Z134" s="445" t="str">
        <f>IF(B134="","",'APH KIC KIA PC'!AC137)</f>
        <v/>
      </c>
      <c r="AA134" s="446" t="str">
        <f>IF(B134="","",'APH KIC KIA PC'!AI137)</f>
        <v/>
      </c>
      <c r="AB134" s="447" t="str">
        <f>IF(B134="","",'APH KIC KIA PC'!AJ137)</f>
        <v/>
      </c>
      <c r="AC134" s="442" t="str">
        <f>IF(B134="","",'APH KIC KIA PC'!W137)</f>
        <v/>
      </c>
      <c r="AD134" s="443" t="str">
        <f>IF('3. Förpackningsdata'!M137="","",'3. Förpackningsdata'!M137)</f>
        <v/>
      </c>
      <c r="AE134" s="442" t="str">
        <f>IF('APH KIC KIA PC'!J137="","",'APH KIC KIA PC'!J137)</f>
        <v/>
      </c>
    </row>
    <row r="135" spans="1:31" s="332" customFormat="1" x14ac:dyDescent="0.25">
      <c r="A135" s="346">
        <v>134</v>
      </c>
      <c r="B135" s="438" t="str">
        <f>IF('1. Artikeldata Grund'!E138="","",'1. Artikeldata Grund'!E138)</f>
        <v/>
      </c>
      <c r="C135" s="439" t="str">
        <f>IF('1. Artikeldata Grund'!D138="","",'1. Artikeldata Grund'!D138)</f>
        <v/>
      </c>
      <c r="D135" s="440" t="str">
        <f>IF('APH KIC KIA PC'!D138="","",'APH KIC KIA PC'!D138)</f>
        <v/>
      </c>
      <c r="E135" s="439" t="str">
        <f>IF('APH KIC KIA PC'!F138="","",'APH KIC KIA PC'!F138)</f>
        <v/>
      </c>
      <c r="F135" s="442" t="str">
        <f>IF('APH KIC KIA PC'!S138="","",'APH KIC KIA PC'!S138)</f>
        <v xml:space="preserve">  Välj…</v>
      </c>
      <c r="G135" s="442">
        <f>IF('APH KIC KIA PC'!M138="","",'APH KIC KIA PC'!M138)</f>
        <v>910</v>
      </c>
      <c r="H135" s="441" t="str">
        <f>IF(G135&lt;&gt;200,"",IF('2. Artikeldata Utökad'!I138="","",'2. Artikeldata Utökad'!I138))</f>
        <v/>
      </c>
      <c r="I135" s="440" t="str">
        <f>IF('APH KIC KIA PC'!L138="Välj….","",'APH KIC KIA PC'!L138)</f>
        <v/>
      </c>
      <c r="J135" s="440" t="str">
        <f>IF(B135="","",_xlfn.XLOOKUP(I135,Artikelgrupper!A:A,Artikelgrupper!B:B))</f>
        <v/>
      </c>
      <c r="K135" s="440" t="str">
        <f>IF(B135="","",_xlfn.XLOOKUP(I135,Artikelgrupper!A:A,Artikelgrupper!C:C))</f>
        <v/>
      </c>
      <c r="L135" s="440" t="str">
        <f>IF(B135="","",_xlfn.XLOOKUP(I135,Artikelgrupper!A:A,Artikelgrupper!D:D))</f>
        <v/>
      </c>
      <c r="M135" s="443" t="str">
        <f>IF(B135="","",'APH KIC KIA PC'!Q138)</f>
        <v/>
      </c>
      <c r="N135" s="442" t="str">
        <f>IF('APH KIC KIA PC'!R138="","",'APH KIC KIA PC'!R138)</f>
        <v/>
      </c>
      <c r="O135" s="442" t="str">
        <f>IF('APH KIC KIA PC'!T138="","",'APH KIC KIA PC'!T138)</f>
        <v/>
      </c>
      <c r="P135" s="442" t="str">
        <f>IF('APH KIC KIA PC'!K138="","",'APH KIC KIA PC'!K138)</f>
        <v>Välj…</v>
      </c>
      <c r="Q135" s="440" t="str">
        <f>IF(B135="","",'2. Artikeldata Utökad'!E138)</f>
        <v/>
      </c>
      <c r="R135" s="440" t="str">
        <f>IF(B135="","",'2. Artikeldata Utökad'!F138)</f>
        <v/>
      </c>
      <c r="S135" s="440" t="str">
        <f>IF(B135="","",'3. Förpackningsdata'!G138/10)</f>
        <v/>
      </c>
      <c r="T135" s="440" t="str">
        <f>IF(B135="","",'3. Förpackningsdata'!H138/10)</f>
        <v/>
      </c>
      <c r="U135" s="440" t="str">
        <f>IF(B135="","",'3. Förpackningsdata'!I138/10)</f>
        <v/>
      </c>
      <c r="V135" s="469" t="str">
        <f>IF(B135="","",'APH KIC KIA PC'!Z138)</f>
        <v/>
      </c>
      <c r="W135" s="444" t="str">
        <f>IF(B135="","",'APH KIC KIA PC'!AA138)</f>
        <v/>
      </c>
      <c r="X135" s="445" t="str">
        <f>IF(B135="","",'APH KIC KIA PC'!AB138)</f>
        <v/>
      </c>
      <c r="Y135" s="446" t="str">
        <f>IF(B135="","",'APH KIC KIA PC'!AD138)</f>
        <v/>
      </c>
      <c r="Z135" s="445" t="str">
        <f>IF(B135="","",'APH KIC KIA PC'!AC138)</f>
        <v/>
      </c>
      <c r="AA135" s="446" t="str">
        <f>IF(B135="","",'APH KIC KIA PC'!AI138)</f>
        <v/>
      </c>
      <c r="AB135" s="447" t="str">
        <f>IF(B135="","",'APH KIC KIA PC'!AJ138)</f>
        <v/>
      </c>
      <c r="AC135" s="442" t="str">
        <f>IF(B135="","",'APH KIC KIA PC'!W138)</f>
        <v/>
      </c>
      <c r="AD135" s="443" t="str">
        <f>IF('3. Förpackningsdata'!M138="","",'3. Förpackningsdata'!M138)</f>
        <v/>
      </c>
      <c r="AE135" s="442" t="str">
        <f>IF('APH KIC KIA PC'!J138="","",'APH KIC KIA PC'!J138)</f>
        <v/>
      </c>
    </row>
    <row r="136" spans="1:31" s="332" customFormat="1" x14ac:dyDescent="0.25">
      <c r="A136" s="346">
        <v>135</v>
      </c>
      <c r="B136" s="438" t="str">
        <f>IF('1. Artikeldata Grund'!E139="","",'1. Artikeldata Grund'!E139)</f>
        <v/>
      </c>
      <c r="C136" s="439" t="str">
        <f>IF('1. Artikeldata Grund'!D139="","",'1. Artikeldata Grund'!D139)</f>
        <v/>
      </c>
      <c r="D136" s="440" t="str">
        <f>IF('APH KIC KIA PC'!D139="","",'APH KIC KIA PC'!D139)</f>
        <v/>
      </c>
      <c r="E136" s="439" t="str">
        <f>IF('APH KIC KIA PC'!F139="","",'APH KIC KIA PC'!F139)</f>
        <v/>
      </c>
      <c r="F136" s="442" t="str">
        <f>IF('APH KIC KIA PC'!S139="","",'APH KIC KIA PC'!S139)</f>
        <v xml:space="preserve">  Välj…</v>
      </c>
      <c r="G136" s="442">
        <f>IF('APH KIC KIA PC'!M139="","",'APH KIC KIA PC'!M139)</f>
        <v>910</v>
      </c>
      <c r="H136" s="441" t="str">
        <f>IF(G136&lt;&gt;200,"",IF('2. Artikeldata Utökad'!I139="","",'2. Artikeldata Utökad'!I139))</f>
        <v/>
      </c>
      <c r="I136" s="440" t="str">
        <f>IF('APH KIC KIA PC'!L139="Välj….","",'APH KIC KIA PC'!L139)</f>
        <v/>
      </c>
      <c r="J136" s="440" t="str">
        <f>IF(B136="","",_xlfn.XLOOKUP(I136,Artikelgrupper!A:A,Artikelgrupper!B:B))</f>
        <v/>
      </c>
      <c r="K136" s="440" t="str">
        <f>IF(B136="","",_xlfn.XLOOKUP(I136,Artikelgrupper!A:A,Artikelgrupper!C:C))</f>
        <v/>
      </c>
      <c r="L136" s="440" t="str">
        <f>IF(B136="","",_xlfn.XLOOKUP(I136,Artikelgrupper!A:A,Artikelgrupper!D:D))</f>
        <v/>
      </c>
      <c r="M136" s="443" t="str">
        <f>IF(B136="","",'APH KIC KIA PC'!Q139)</f>
        <v/>
      </c>
      <c r="N136" s="442" t="str">
        <f>IF('APH KIC KIA PC'!R139="","",'APH KIC KIA PC'!R139)</f>
        <v/>
      </c>
      <c r="O136" s="442" t="str">
        <f>IF('APH KIC KIA PC'!T139="","",'APH KIC KIA PC'!T139)</f>
        <v/>
      </c>
      <c r="P136" s="442" t="str">
        <f>IF('APH KIC KIA PC'!K139="","",'APH KIC KIA PC'!K139)</f>
        <v>Välj…</v>
      </c>
      <c r="Q136" s="440" t="str">
        <f>IF(B136="","",'2. Artikeldata Utökad'!E139)</f>
        <v/>
      </c>
      <c r="R136" s="440" t="str">
        <f>IF(B136="","",'2. Artikeldata Utökad'!F139)</f>
        <v/>
      </c>
      <c r="S136" s="440" t="str">
        <f>IF(B136="","",'3. Förpackningsdata'!G139/10)</f>
        <v/>
      </c>
      <c r="T136" s="440" t="str">
        <f>IF(B136="","",'3. Förpackningsdata'!H139/10)</f>
        <v/>
      </c>
      <c r="U136" s="440" t="str">
        <f>IF(B136="","",'3. Förpackningsdata'!I139/10)</f>
        <v/>
      </c>
      <c r="V136" s="469" t="str">
        <f>IF(B136="","",'APH KIC KIA PC'!Z139)</f>
        <v/>
      </c>
      <c r="W136" s="444" t="str">
        <f>IF(B136="","",'APH KIC KIA PC'!AA139)</f>
        <v/>
      </c>
      <c r="X136" s="445" t="str">
        <f>IF(B136="","",'APH KIC KIA PC'!AB139)</f>
        <v/>
      </c>
      <c r="Y136" s="446" t="str">
        <f>IF(B136="","",'APH KIC KIA PC'!AD139)</f>
        <v/>
      </c>
      <c r="Z136" s="445" t="str">
        <f>IF(B136="","",'APH KIC KIA PC'!AC139)</f>
        <v/>
      </c>
      <c r="AA136" s="446" t="str">
        <f>IF(B136="","",'APH KIC KIA PC'!AI139)</f>
        <v/>
      </c>
      <c r="AB136" s="447" t="str">
        <f>IF(B136="","",'APH KIC KIA PC'!AJ139)</f>
        <v/>
      </c>
      <c r="AC136" s="442" t="str">
        <f>IF(B136="","",'APH KIC KIA PC'!W139)</f>
        <v/>
      </c>
      <c r="AD136" s="443" t="str">
        <f>IF('3. Förpackningsdata'!M139="","",'3. Förpackningsdata'!M139)</f>
        <v/>
      </c>
      <c r="AE136" s="442" t="str">
        <f>IF('APH KIC KIA PC'!J139="","",'APH KIC KIA PC'!J139)</f>
        <v/>
      </c>
    </row>
    <row r="137" spans="1:31" s="332" customFormat="1" x14ac:dyDescent="0.25">
      <c r="A137" s="346">
        <v>136</v>
      </c>
      <c r="B137" s="438" t="str">
        <f>IF('1. Artikeldata Grund'!E140="","",'1. Artikeldata Grund'!E140)</f>
        <v/>
      </c>
      <c r="C137" s="439" t="str">
        <f>IF('1. Artikeldata Grund'!D140="","",'1. Artikeldata Grund'!D140)</f>
        <v/>
      </c>
      <c r="D137" s="440" t="str">
        <f>IF('APH KIC KIA PC'!D140="","",'APH KIC KIA PC'!D140)</f>
        <v/>
      </c>
      <c r="E137" s="439" t="str">
        <f>IF('APH KIC KIA PC'!F140="","",'APH KIC KIA PC'!F140)</f>
        <v/>
      </c>
      <c r="F137" s="442" t="str">
        <f>IF('APH KIC KIA PC'!S140="","",'APH KIC KIA PC'!S140)</f>
        <v xml:space="preserve">  Välj…</v>
      </c>
      <c r="G137" s="442">
        <f>IF('APH KIC KIA PC'!M140="","",'APH KIC KIA PC'!M140)</f>
        <v>910</v>
      </c>
      <c r="H137" s="441" t="str">
        <f>IF(G137&lt;&gt;200,"",IF('2. Artikeldata Utökad'!I140="","",'2. Artikeldata Utökad'!I140))</f>
        <v/>
      </c>
      <c r="I137" s="440" t="str">
        <f>IF('APH KIC KIA PC'!L140="Välj….","",'APH KIC KIA PC'!L140)</f>
        <v/>
      </c>
      <c r="J137" s="440" t="str">
        <f>IF(B137="","",_xlfn.XLOOKUP(I137,Artikelgrupper!A:A,Artikelgrupper!B:B))</f>
        <v/>
      </c>
      <c r="K137" s="440" t="str">
        <f>IF(B137="","",_xlfn.XLOOKUP(I137,Artikelgrupper!A:A,Artikelgrupper!C:C))</f>
        <v/>
      </c>
      <c r="L137" s="440" t="str">
        <f>IF(B137="","",_xlfn.XLOOKUP(I137,Artikelgrupper!A:A,Artikelgrupper!D:D))</f>
        <v/>
      </c>
      <c r="M137" s="443" t="str">
        <f>IF(B137="","",'APH KIC KIA PC'!Q140)</f>
        <v/>
      </c>
      <c r="N137" s="442" t="str">
        <f>IF('APH KIC KIA PC'!R140="","",'APH KIC KIA PC'!R140)</f>
        <v/>
      </c>
      <c r="O137" s="442" t="str">
        <f>IF('APH KIC KIA PC'!T140="","",'APH KIC KIA PC'!T140)</f>
        <v/>
      </c>
      <c r="P137" s="442" t="str">
        <f>IF('APH KIC KIA PC'!K140="","",'APH KIC KIA PC'!K140)</f>
        <v>Välj…</v>
      </c>
      <c r="Q137" s="440" t="str">
        <f>IF(B137="","",'2. Artikeldata Utökad'!E140)</f>
        <v/>
      </c>
      <c r="R137" s="440" t="str">
        <f>IF(B137="","",'2. Artikeldata Utökad'!F140)</f>
        <v/>
      </c>
      <c r="S137" s="440" t="str">
        <f>IF(B137="","",'3. Förpackningsdata'!G140/10)</f>
        <v/>
      </c>
      <c r="T137" s="440" t="str">
        <f>IF(B137="","",'3. Förpackningsdata'!H140/10)</f>
        <v/>
      </c>
      <c r="U137" s="440" t="str">
        <f>IF(B137="","",'3. Förpackningsdata'!I140/10)</f>
        <v/>
      </c>
      <c r="V137" s="469" t="str">
        <f>IF(B137="","",'APH KIC KIA PC'!Z140)</f>
        <v/>
      </c>
      <c r="W137" s="444" t="str">
        <f>IF(B137="","",'APH KIC KIA PC'!AA140)</f>
        <v/>
      </c>
      <c r="X137" s="445" t="str">
        <f>IF(B137="","",'APH KIC KIA PC'!AB140)</f>
        <v/>
      </c>
      <c r="Y137" s="446" t="str">
        <f>IF(B137="","",'APH KIC KIA PC'!AD140)</f>
        <v/>
      </c>
      <c r="Z137" s="445" t="str">
        <f>IF(B137="","",'APH KIC KIA PC'!AC140)</f>
        <v/>
      </c>
      <c r="AA137" s="446" t="str">
        <f>IF(B137="","",'APH KIC KIA PC'!AI140)</f>
        <v/>
      </c>
      <c r="AB137" s="447" t="str">
        <f>IF(B137="","",'APH KIC KIA PC'!AJ140)</f>
        <v/>
      </c>
      <c r="AC137" s="442" t="str">
        <f>IF(B137="","",'APH KIC KIA PC'!W140)</f>
        <v/>
      </c>
      <c r="AD137" s="443" t="str">
        <f>IF('3. Förpackningsdata'!M140="","",'3. Förpackningsdata'!M140)</f>
        <v/>
      </c>
      <c r="AE137" s="442" t="str">
        <f>IF('APH KIC KIA PC'!J140="","",'APH KIC KIA PC'!J140)</f>
        <v/>
      </c>
    </row>
    <row r="138" spans="1:31" s="332" customFormat="1" x14ac:dyDescent="0.25">
      <c r="A138" s="346">
        <v>137</v>
      </c>
      <c r="B138" s="438" t="str">
        <f>IF('1. Artikeldata Grund'!E141="","",'1. Artikeldata Grund'!E141)</f>
        <v/>
      </c>
      <c r="C138" s="439" t="str">
        <f>IF('1. Artikeldata Grund'!D141="","",'1. Artikeldata Grund'!D141)</f>
        <v/>
      </c>
      <c r="D138" s="440" t="str">
        <f>IF('APH KIC KIA PC'!D141="","",'APH KIC KIA PC'!D141)</f>
        <v/>
      </c>
      <c r="E138" s="439" t="str">
        <f>IF('APH KIC KIA PC'!F141="","",'APH KIC KIA PC'!F141)</f>
        <v/>
      </c>
      <c r="F138" s="442" t="str">
        <f>IF('APH KIC KIA PC'!S141="","",'APH KIC KIA PC'!S141)</f>
        <v xml:space="preserve">  Välj…</v>
      </c>
      <c r="G138" s="442">
        <f>IF('APH KIC KIA PC'!M141="","",'APH KIC KIA PC'!M141)</f>
        <v>910</v>
      </c>
      <c r="H138" s="441" t="str">
        <f>IF(G138&lt;&gt;200,"",IF('2. Artikeldata Utökad'!I141="","",'2. Artikeldata Utökad'!I141))</f>
        <v/>
      </c>
      <c r="I138" s="440" t="str">
        <f>IF('APH KIC KIA PC'!L141="Välj….","",'APH KIC KIA PC'!L141)</f>
        <v/>
      </c>
      <c r="J138" s="440" t="str">
        <f>IF(B138="","",_xlfn.XLOOKUP(I138,Artikelgrupper!A:A,Artikelgrupper!B:B))</f>
        <v/>
      </c>
      <c r="K138" s="440" t="str">
        <f>IF(B138="","",_xlfn.XLOOKUP(I138,Artikelgrupper!A:A,Artikelgrupper!C:C))</f>
        <v/>
      </c>
      <c r="L138" s="440" t="str">
        <f>IF(B138="","",_xlfn.XLOOKUP(I138,Artikelgrupper!A:A,Artikelgrupper!D:D))</f>
        <v/>
      </c>
      <c r="M138" s="443" t="str">
        <f>IF(B138="","",'APH KIC KIA PC'!Q141)</f>
        <v/>
      </c>
      <c r="N138" s="442" t="str">
        <f>IF('APH KIC KIA PC'!R141="","",'APH KIC KIA PC'!R141)</f>
        <v/>
      </c>
      <c r="O138" s="442" t="str">
        <f>IF('APH KIC KIA PC'!T141="","",'APH KIC KIA PC'!T141)</f>
        <v/>
      </c>
      <c r="P138" s="442" t="str">
        <f>IF('APH KIC KIA PC'!K141="","",'APH KIC KIA PC'!K141)</f>
        <v>Välj…</v>
      </c>
      <c r="Q138" s="440" t="str">
        <f>IF(B138="","",'2. Artikeldata Utökad'!E141)</f>
        <v/>
      </c>
      <c r="R138" s="440" t="str">
        <f>IF(B138="","",'2. Artikeldata Utökad'!F141)</f>
        <v/>
      </c>
      <c r="S138" s="440" t="str">
        <f>IF(B138="","",'3. Förpackningsdata'!G141/10)</f>
        <v/>
      </c>
      <c r="T138" s="440" t="str">
        <f>IF(B138="","",'3. Förpackningsdata'!H141/10)</f>
        <v/>
      </c>
      <c r="U138" s="440" t="str">
        <f>IF(B138="","",'3. Förpackningsdata'!I141/10)</f>
        <v/>
      </c>
      <c r="V138" s="469" t="str">
        <f>IF(B138="","",'APH KIC KIA PC'!Z141)</f>
        <v/>
      </c>
      <c r="W138" s="444" t="str">
        <f>IF(B138="","",'APH KIC KIA PC'!AA141)</f>
        <v/>
      </c>
      <c r="X138" s="445" t="str">
        <f>IF(B138="","",'APH KIC KIA PC'!AB141)</f>
        <v/>
      </c>
      <c r="Y138" s="446" t="str">
        <f>IF(B138="","",'APH KIC KIA PC'!AD141)</f>
        <v/>
      </c>
      <c r="Z138" s="445" t="str">
        <f>IF(B138="","",'APH KIC KIA PC'!AC141)</f>
        <v/>
      </c>
      <c r="AA138" s="446" t="str">
        <f>IF(B138="","",'APH KIC KIA PC'!AI141)</f>
        <v/>
      </c>
      <c r="AB138" s="447" t="str">
        <f>IF(B138="","",'APH KIC KIA PC'!AJ141)</f>
        <v/>
      </c>
      <c r="AC138" s="442" t="str">
        <f>IF(B138="","",'APH KIC KIA PC'!W141)</f>
        <v/>
      </c>
      <c r="AD138" s="443" t="str">
        <f>IF('3. Förpackningsdata'!M141="","",'3. Förpackningsdata'!M141)</f>
        <v/>
      </c>
      <c r="AE138" s="442" t="str">
        <f>IF('APH KIC KIA PC'!J141="","",'APH KIC KIA PC'!J141)</f>
        <v/>
      </c>
    </row>
    <row r="139" spans="1:31" s="332" customFormat="1" x14ac:dyDescent="0.25">
      <c r="A139" s="346">
        <v>138</v>
      </c>
      <c r="B139" s="438" t="str">
        <f>IF('1. Artikeldata Grund'!E142="","",'1. Artikeldata Grund'!E142)</f>
        <v/>
      </c>
      <c r="C139" s="439" t="str">
        <f>IF('1. Artikeldata Grund'!D142="","",'1. Artikeldata Grund'!D142)</f>
        <v/>
      </c>
      <c r="D139" s="440" t="str">
        <f>IF('APH KIC KIA PC'!D142="","",'APH KIC KIA PC'!D142)</f>
        <v/>
      </c>
      <c r="E139" s="439" t="str">
        <f>IF('APH KIC KIA PC'!F142="","",'APH KIC KIA PC'!F142)</f>
        <v/>
      </c>
      <c r="F139" s="442" t="str">
        <f>IF('APH KIC KIA PC'!S142="","",'APH KIC KIA PC'!S142)</f>
        <v xml:space="preserve">  Välj…</v>
      </c>
      <c r="G139" s="442">
        <f>IF('APH KIC KIA PC'!M142="","",'APH KIC KIA PC'!M142)</f>
        <v>910</v>
      </c>
      <c r="H139" s="441" t="str">
        <f>IF(G139&lt;&gt;200,"",IF('2. Artikeldata Utökad'!I142="","",'2. Artikeldata Utökad'!I142))</f>
        <v/>
      </c>
      <c r="I139" s="440" t="str">
        <f>IF('APH KIC KIA PC'!L142="Välj….","",'APH KIC KIA PC'!L142)</f>
        <v/>
      </c>
      <c r="J139" s="440" t="str">
        <f>IF(B139="","",_xlfn.XLOOKUP(I139,Artikelgrupper!A:A,Artikelgrupper!B:B))</f>
        <v/>
      </c>
      <c r="K139" s="440" t="str">
        <f>IF(B139="","",_xlfn.XLOOKUP(I139,Artikelgrupper!A:A,Artikelgrupper!C:C))</f>
        <v/>
      </c>
      <c r="L139" s="440" t="str">
        <f>IF(B139="","",_xlfn.XLOOKUP(I139,Artikelgrupper!A:A,Artikelgrupper!D:D))</f>
        <v/>
      </c>
      <c r="M139" s="443" t="str">
        <f>IF(B139="","",'APH KIC KIA PC'!Q142)</f>
        <v/>
      </c>
      <c r="N139" s="442" t="str">
        <f>IF('APH KIC KIA PC'!R142="","",'APH KIC KIA PC'!R142)</f>
        <v/>
      </c>
      <c r="O139" s="442" t="str">
        <f>IF('APH KIC KIA PC'!T142="","",'APH KIC KIA PC'!T142)</f>
        <v/>
      </c>
      <c r="P139" s="442" t="str">
        <f>IF('APH KIC KIA PC'!K142="","",'APH KIC KIA PC'!K142)</f>
        <v>Välj…</v>
      </c>
      <c r="Q139" s="440" t="str">
        <f>IF(B139="","",'2. Artikeldata Utökad'!E142)</f>
        <v/>
      </c>
      <c r="R139" s="440" t="str">
        <f>IF(B139="","",'2. Artikeldata Utökad'!F142)</f>
        <v/>
      </c>
      <c r="S139" s="440" t="str">
        <f>IF(B139="","",'3. Förpackningsdata'!G142/10)</f>
        <v/>
      </c>
      <c r="T139" s="440" t="str">
        <f>IF(B139="","",'3. Förpackningsdata'!H142/10)</f>
        <v/>
      </c>
      <c r="U139" s="440" t="str">
        <f>IF(B139="","",'3. Förpackningsdata'!I142/10)</f>
        <v/>
      </c>
      <c r="V139" s="469" t="str">
        <f>IF(B139="","",'APH KIC KIA PC'!Z142)</f>
        <v/>
      </c>
      <c r="W139" s="444" t="str">
        <f>IF(B139="","",'APH KIC KIA PC'!AA142)</f>
        <v/>
      </c>
      <c r="X139" s="445" t="str">
        <f>IF(B139="","",'APH KIC KIA PC'!AB142)</f>
        <v/>
      </c>
      <c r="Y139" s="446" t="str">
        <f>IF(B139="","",'APH KIC KIA PC'!AD142)</f>
        <v/>
      </c>
      <c r="Z139" s="445" t="str">
        <f>IF(B139="","",'APH KIC KIA PC'!AC142)</f>
        <v/>
      </c>
      <c r="AA139" s="446" t="str">
        <f>IF(B139="","",'APH KIC KIA PC'!AI142)</f>
        <v/>
      </c>
      <c r="AB139" s="447" t="str">
        <f>IF(B139="","",'APH KIC KIA PC'!AJ142)</f>
        <v/>
      </c>
      <c r="AC139" s="442" t="str">
        <f>IF(B139="","",'APH KIC KIA PC'!W142)</f>
        <v/>
      </c>
      <c r="AD139" s="443" t="str">
        <f>IF('3. Förpackningsdata'!M142="","",'3. Förpackningsdata'!M142)</f>
        <v/>
      </c>
      <c r="AE139" s="442" t="str">
        <f>IF('APH KIC KIA PC'!J142="","",'APH KIC KIA PC'!J142)</f>
        <v/>
      </c>
    </row>
    <row r="140" spans="1:31" s="332" customFormat="1" x14ac:dyDescent="0.25">
      <c r="A140" s="346">
        <v>139</v>
      </c>
      <c r="B140" s="438" t="str">
        <f>IF('1. Artikeldata Grund'!E143="","",'1. Artikeldata Grund'!E143)</f>
        <v/>
      </c>
      <c r="C140" s="439" t="str">
        <f>IF('1. Artikeldata Grund'!D143="","",'1. Artikeldata Grund'!D143)</f>
        <v/>
      </c>
      <c r="D140" s="440" t="str">
        <f>IF('APH KIC KIA PC'!D143="","",'APH KIC KIA PC'!D143)</f>
        <v/>
      </c>
      <c r="E140" s="439" t="str">
        <f>IF('APH KIC KIA PC'!F143="","",'APH KIC KIA PC'!F143)</f>
        <v/>
      </c>
      <c r="F140" s="442" t="str">
        <f>IF('APH KIC KIA PC'!S143="","",'APH KIC KIA PC'!S143)</f>
        <v xml:space="preserve">  Välj…</v>
      </c>
      <c r="G140" s="442">
        <f>IF('APH KIC KIA PC'!M143="","",'APH KIC KIA PC'!M143)</f>
        <v>910</v>
      </c>
      <c r="H140" s="441" t="str">
        <f>IF(G140&lt;&gt;200,"",IF('2. Artikeldata Utökad'!I143="","",'2. Artikeldata Utökad'!I143))</f>
        <v/>
      </c>
      <c r="I140" s="440" t="str">
        <f>IF('APH KIC KIA PC'!L143="Välj….","",'APH KIC KIA PC'!L143)</f>
        <v/>
      </c>
      <c r="J140" s="440" t="str">
        <f>IF(B140="","",_xlfn.XLOOKUP(I140,Artikelgrupper!A:A,Artikelgrupper!B:B))</f>
        <v/>
      </c>
      <c r="K140" s="440" t="str">
        <f>IF(B140="","",_xlfn.XLOOKUP(I140,Artikelgrupper!A:A,Artikelgrupper!C:C))</f>
        <v/>
      </c>
      <c r="L140" s="440" t="str">
        <f>IF(B140="","",_xlfn.XLOOKUP(I140,Artikelgrupper!A:A,Artikelgrupper!D:D))</f>
        <v/>
      </c>
      <c r="M140" s="443" t="str">
        <f>IF(B140="","",'APH KIC KIA PC'!Q143)</f>
        <v/>
      </c>
      <c r="N140" s="442" t="str">
        <f>IF('APH KIC KIA PC'!R143="","",'APH KIC KIA PC'!R143)</f>
        <v/>
      </c>
      <c r="O140" s="442" t="str">
        <f>IF('APH KIC KIA PC'!T143="","",'APH KIC KIA PC'!T143)</f>
        <v/>
      </c>
      <c r="P140" s="442" t="str">
        <f>IF('APH KIC KIA PC'!K143="","",'APH KIC KIA PC'!K143)</f>
        <v>Välj…</v>
      </c>
      <c r="Q140" s="440" t="str">
        <f>IF(B140="","",'2. Artikeldata Utökad'!E143)</f>
        <v/>
      </c>
      <c r="R140" s="440" t="str">
        <f>IF(B140="","",'2. Artikeldata Utökad'!F143)</f>
        <v/>
      </c>
      <c r="S140" s="440" t="str">
        <f>IF(B140="","",'3. Förpackningsdata'!G143/10)</f>
        <v/>
      </c>
      <c r="T140" s="440" t="str">
        <f>IF(B140="","",'3. Förpackningsdata'!H143/10)</f>
        <v/>
      </c>
      <c r="U140" s="440" t="str">
        <f>IF(B140="","",'3. Förpackningsdata'!I143/10)</f>
        <v/>
      </c>
      <c r="V140" s="469" t="str">
        <f>IF(B140="","",'APH KIC KIA PC'!Z143)</f>
        <v/>
      </c>
      <c r="W140" s="444" t="str">
        <f>IF(B140="","",'APH KIC KIA PC'!AA143)</f>
        <v/>
      </c>
      <c r="X140" s="445" t="str">
        <f>IF(B140="","",'APH KIC KIA PC'!AB143)</f>
        <v/>
      </c>
      <c r="Y140" s="446" t="str">
        <f>IF(B140="","",'APH KIC KIA PC'!AD143)</f>
        <v/>
      </c>
      <c r="Z140" s="445" t="str">
        <f>IF(B140="","",'APH KIC KIA PC'!AC143)</f>
        <v/>
      </c>
      <c r="AA140" s="446" t="str">
        <f>IF(B140="","",'APH KIC KIA PC'!AI143)</f>
        <v/>
      </c>
      <c r="AB140" s="447" t="str">
        <f>IF(B140="","",'APH KIC KIA PC'!AJ143)</f>
        <v/>
      </c>
      <c r="AC140" s="442" t="str">
        <f>IF(B140="","",'APH KIC KIA PC'!W143)</f>
        <v/>
      </c>
      <c r="AD140" s="443" t="str">
        <f>IF('3. Förpackningsdata'!M143="","",'3. Förpackningsdata'!M143)</f>
        <v/>
      </c>
      <c r="AE140" s="442" t="str">
        <f>IF('APH KIC KIA PC'!J143="","",'APH KIC KIA PC'!J143)</f>
        <v/>
      </c>
    </row>
    <row r="141" spans="1:31" s="332" customFormat="1" x14ac:dyDescent="0.25">
      <c r="A141" s="346">
        <v>140</v>
      </c>
      <c r="B141" s="438" t="str">
        <f>IF('1. Artikeldata Grund'!E144="","",'1. Artikeldata Grund'!E144)</f>
        <v/>
      </c>
      <c r="C141" s="439" t="str">
        <f>IF('1. Artikeldata Grund'!D144="","",'1. Artikeldata Grund'!D144)</f>
        <v/>
      </c>
      <c r="D141" s="440" t="str">
        <f>IF('APH KIC KIA PC'!D144="","",'APH KIC KIA PC'!D144)</f>
        <v/>
      </c>
      <c r="E141" s="439" t="str">
        <f>IF('APH KIC KIA PC'!F144="","",'APH KIC KIA PC'!F144)</f>
        <v/>
      </c>
      <c r="F141" s="442" t="str">
        <f>IF('APH KIC KIA PC'!S144="","",'APH KIC KIA PC'!S144)</f>
        <v xml:space="preserve">  Välj…</v>
      </c>
      <c r="G141" s="442">
        <f>IF('APH KIC KIA PC'!M144="","",'APH KIC KIA PC'!M144)</f>
        <v>910</v>
      </c>
      <c r="H141" s="441" t="str">
        <f>IF(G141&lt;&gt;200,"",IF('2. Artikeldata Utökad'!I144="","",'2. Artikeldata Utökad'!I144))</f>
        <v/>
      </c>
      <c r="I141" s="440" t="str">
        <f>IF('APH KIC KIA PC'!L144="Välj….","",'APH KIC KIA PC'!L144)</f>
        <v/>
      </c>
      <c r="J141" s="440" t="str">
        <f>IF(B141="","",_xlfn.XLOOKUP(I141,Artikelgrupper!A:A,Artikelgrupper!B:B))</f>
        <v/>
      </c>
      <c r="K141" s="440" t="str">
        <f>IF(B141="","",_xlfn.XLOOKUP(I141,Artikelgrupper!A:A,Artikelgrupper!C:C))</f>
        <v/>
      </c>
      <c r="L141" s="440" t="str">
        <f>IF(B141="","",_xlfn.XLOOKUP(I141,Artikelgrupper!A:A,Artikelgrupper!D:D))</f>
        <v/>
      </c>
      <c r="M141" s="443" t="str">
        <f>IF(B141="","",'APH KIC KIA PC'!Q144)</f>
        <v/>
      </c>
      <c r="N141" s="442" t="str">
        <f>IF('APH KIC KIA PC'!R144="","",'APH KIC KIA PC'!R144)</f>
        <v/>
      </c>
      <c r="O141" s="442" t="str">
        <f>IF('APH KIC KIA PC'!T144="","",'APH KIC KIA PC'!T144)</f>
        <v/>
      </c>
      <c r="P141" s="442" t="str">
        <f>IF('APH KIC KIA PC'!K144="","",'APH KIC KIA PC'!K144)</f>
        <v>Välj…</v>
      </c>
      <c r="Q141" s="440" t="str">
        <f>IF(B141="","",'2. Artikeldata Utökad'!E144)</f>
        <v/>
      </c>
      <c r="R141" s="440" t="str">
        <f>IF(B141="","",'2. Artikeldata Utökad'!F144)</f>
        <v/>
      </c>
      <c r="S141" s="440" t="str">
        <f>IF(B141="","",'3. Förpackningsdata'!G144/10)</f>
        <v/>
      </c>
      <c r="T141" s="440" t="str">
        <f>IF(B141="","",'3. Förpackningsdata'!H144/10)</f>
        <v/>
      </c>
      <c r="U141" s="440" t="str">
        <f>IF(B141="","",'3. Förpackningsdata'!I144/10)</f>
        <v/>
      </c>
      <c r="V141" s="469" t="str">
        <f>IF(B141="","",'APH KIC KIA PC'!Z144)</f>
        <v/>
      </c>
      <c r="W141" s="444" t="str">
        <f>IF(B141="","",'APH KIC KIA PC'!AA144)</f>
        <v/>
      </c>
      <c r="X141" s="445" t="str">
        <f>IF(B141="","",'APH KIC KIA PC'!AB144)</f>
        <v/>
      </c>
      <c r="Y141" s="446" t="str">
        <f>IF(B141="","",'APH KIC KIA PC'!AD144)</f>
        <v/>
      </c>
      <c r="Z141" s="445" t="str">
        <f>IF(B141="","",'APH KIC KIA PC'!AC144)</f>
        <v/>
      </c>
      <c r="AA141" s="446" t="str">
        <f>IF(B141="","",'APH KIC KIA PC'!AI144)</f>
        <v/>
      </c>
      <c r="AB141" s="447" t="str">
        <f>IF(B141="","",'APH KIC KIA PC'!AJ144)</f>
        <v/>
      </c>
      <c r="AC141" s="442" t="str">
        <f>IF(B141="","",'APH KIC KIA PC'!W144)</f>
        <v/>
      </c>
      <c r="AD141" s="443" t="str">
        <f>IF('3. Förpackningsdata'!M144="","",'3. Förpackningsdata'!M144)</f>
        <v/>
      </c>
      <c r="AE141" s="442" t="str">
        <f>IF('APH KIC KIA PC'!J144="","",'APH KIC KIA PC'!J144)</f>
        <v/>
      </c>
    </row>
    <row r="142" spans="1:31" s="332" customFormat="1" x14ac:dyDescent="0.25">
      <c r="A142" s="346">
        <v>141</v>
      </c>
      <c r="B142" s="438" t="str">
        <f>IF('1. Artikeldata Grund'!E145="","",'1. Artikeldata Grund'!E145)</f>
        <v/>
      </c>
      <c r="C142" s="439" t="str">
        <f>IF('1. Artikeldata Grund'!D145="","",'1. Artikeldata Grund'!D145)</f>
        <v/>
      </c>
      <c r="D142" s="440" t="str">
        <f>IF('APH KIC KIA PC'!D145="","",'APH KIC KIA PC'!D145)</f>
        <v/>
      </c>
      <c r="E142" s="439" t="str">
        <f>IF('APH KIC KIA PC'!F145="","",'APH KIC KIA PC'!F145)</f>
        <v/>
      </c>
      <c r="F142" s="442" t="str">
        <f>IF('APH KIC KIA PC'!S145="","",'APH KIC KIA PC'!S145)</f>
        <v xml:space="preserve">  Välj…</v>
      </c>
      <c r="G142" s="442">
        <f>IF('APH KIC KIA PC'!M145="","",'APH KIC KIA PC'!M145)</f>
        <v>910</v>
      </c>
      <c r="H142" s="441" t="str">
        <f>IF(G142&lt;&gt;200,"",IF('2. Artikeldata Utökad'!I145="","",'2. Artikeldata Utökad'!I145))</f>
        <v/>
      </c>
      <c r="I142" s="440" t="str">
        <f>IF('APH KIC KIA PC'!L145="Välj….","",'APH KIC KIA PC'!L145)</f>
        <v/>
      </c>
      <c r="J142" s="440" t="str">
        <f>IF(B142="","",_xlfn.XLOOKUP(I142,Artikelgrupper!A:A,Artikelgrupper!B:B))</f>
        <v/>
      </c>
      <c r="K142" s="440" t="str">
        <f>IF(B142="","",_xlfn.XLOOKUP(I142,Artikelgrupper!A:A,Artikelgrupper!C:C))</f>
        <v/>
      </c>
      <c r="L142" s="440" t="str">
        <f>IF(B142="","",_xlfn.XLOOKUP(I142,Artikelgrupper!A:A,Artikelgrupper!D:D))</f>
        <v/>
      </c>
      <c r="M142" s="443" t="str">
        <f>IF(B142="","",'APH KIC KIA PC'!Q145)</f>
        <v/>
      </c>
      <c r="N142" s="442" t="str">
        <f>IF('APH KIC KIA PC'!R145="","",'APH KIC KIA PC'!R145)</f>
        <v/>
      </c>
      <c r="O142" s="442" t="str">
        <f>IF('APH KIC KIA PC'!T145="","",'APH KIC KIA PC'!T145)</f>
        <v/>
      </c>
      <c r="P142" s="442" t="str">
        <f>IF('APH KIC KIA PC'!K145="","",'APH KIC KIA PC'!K145)</f>
        <v>Välj…</v>
      </c>
      <c r="Q142" s="440" t="str">
        <f>IF(B142="","",'2. Artikeldata Utökad'!E145)</f>
        <v/>
      </c>
      <c r="R142" s="440" t="str">
        <f>IF(B142="","",'2. Artikeldata Utökad'!F145)</f>
        <v/>
      </c>
      <c r="S142" s="440" t="str">
        <f>IF(B142="","",'3. Förpackningsdata'!G145/10)</f>
        <v/>
      </c>
      <c r="T142" s="440" t="str">
        <f>IF(B142="","",'3. Förpackningsdata'!H145/10)</f>
        <v/>
      </c>
      <c r="U142" s="440" t="str">
        <f>IF(B142="","",'3. Förpackningsdata'!I145/10)</f>
        <v/>
      </c>
      <c r="V142" s="469" t="str">
        <f>IF(B142="","",'APH KIC KIA PC'!Z145)</f>
        <v/>
      </c>
      <c r="W142" s="444" t="str">
        <f>IF(B142="","",'APH KIC KIA PC'!AA145)</f>
        <v/>
      </c>
      <c r="X142" s="445" t="str">
        <f>IF(B142="","",'APH KIC KIA PC'!AB145)</f>
        <v/>
      </c>
      <c r="Y142" s="446" t="str">
        <f>IF(B142="","",'APH KIC KIA PC'!AD145)</f>
        <v/>
      </c>
      <c r="Z142" s="445" t="str">
        <f>IF(B142="","",'APH KIC KIA PC'!AC145)</f>
        <v/>
      </c>
      <c r="AA142" s="446" t="str">
        <f>IF(B142="","",'APH KIC KIA PC'!AI145)</f>
        <v/>
      </c>
      <c r="AB142" s="447" t="str">
        <f>IF(B142="","",'APH KIC KIA PC'!AJ145)</f>
        <v/>
      </c>
      <c r="AC142" s="442" t="str">
        <f>IF(B142="","",'APH KIC KIA PC'!W145)</f>
        <v/>
      </c>
      <c r="AD142" s="443" t="str">
        <f>IF('3. Förpackningsdata'!M145="","",'3. Förpackningsdata'!M145)</f>
        <v/>
      </c>
      <c r="AE142" s="442" t="str">
        <f>IF('APH KIC KIA PC'!J145="","",'APH KIC KIA PC'!J145)</f>
        <v/>
      </c>
    </row>
    <row r="143" spans="1:31" s="332" customFormat="1" x14ac:dyDescent="0.25">
      <c r="A143" s="346">
        <v>142</v>
      </c>
      <c r="B143" s="438" t="str">
        <f>IF('1. Artikeldata Grund'!E146="","",'1. Artikeldata Grund'!E146)</f>
        <v/>
      </c>
      <c r="C143" s="439" t="str">
        <f>IF('1. Artikeldata Grund'!D146="","",'1. Artikeldata Grund'!D146)</f>
        <v/>
      </c>
      <c r="D143" s="440" t="str">
        <f>IF('APH KIC KIA PC'!D146="","",'APH KIC KIA PC'!D146)</f>
        <v/>
      </c>
      <c r="E143" s="439" t="str">
        <f>IF('APH KIC KIA PC'!F146="","",'APH KIC KIA PC'!F146)</f>
        <v/>
      </c>
      <c r="F143" s="442" t="str">
        <f>IF('APH KIC KIA PC'!S146="","",'APH KIC KIA PC'!S146)</f>
        <v xml:space="preserve">  Välj…</v>
      </c>
      <c r="G143" s="442">
        <f>IF('APH KIC KIA PC'!M146="","",'APH KIC KIA PC'!M146)</f>
        <v>910</v>
      </c>
      <c r="H143" s="441" t="str">
        <f>IF(G143&lt;&gt;200,"",IF('2. Artikeldata Utökad'!I146="","",'2. Artikeldata Utökad'!I146))</f>
        <v/>
      </c>
      <c r="I143" s="440" t="str">
        <f>IF('APH KIC KIA PC'!L146="Välj….","",'APH KIC KIA PC'!L146)</f>
        <v/>
      </c>
      <c r="J143" s="440" t="str">
        <f>IF(B143="","",_xlfn.XLOOKUP(I143,Artikelgrupper!A:A,Artikelgrupper!B:B))</f>
        <v/>
      </c>
      <c r="K143" s="440" t="str">
        <f>IF(B143="","",_xlfn.XLOOKUP(I143,Artikelgrupper!A:A,Artikelgrupper!C:C))</f>
        <v/>
      </c>
      <c r="L143" s="440" t="str">
        <f>IF(B143="","",_xlfn.XLOOKUP(I143,Artikelgrupper!A:A,Artikelgrupper!D:D))</f>
        <v/>
      </c>
      <c r="M143" s="443" t="str">
        <f>IF(B143="","",'APH KIC KIA PC'!Q146)</f>
        <v/>
      </c>
      <c r="N143" s="442" t="str">
        <f>IF('APH KIC KIA PC'!R146="","",'APH KIC KIA PC'!R146)</f>
        <v/>
      </c>
      <c r="O143" s="442" t="str">
        <f>IF('APH KIC KIA PC'!T146="","",'APH KIC KIA PC'!T146)</f>
        <v/>
      </c>
      <c r="P143" s="442" t="str">
        <f>IF('APH KIC KIA PC'!K146="","",'APH KIC KIA PC'!K146)</f>
        <v>Välj…</v>
      </c>
      <c r="Q143" s="440" t="str">
        <f>IF(B143="","",'2. Artikeldata Utökad'!E146)</f>
        <v/>
      </c>
      <c r="R143" s="440" t="str">
        <f>IF(B143="","",'2. Artikeldata Utökad'!F146)</f>
        <v/>
      </c>
      <c r="S143" s="440" t="str">
        <f>IF(B143="","",'3. Förpackningsdata'!G146/10)</f>
        <v/>
      </c>
      <c r="T143" s="440" t="str">
        <f>IF(B143="","",'3. Förpackningsdata'!H146/10)</f>
        <v/>
      </c>
      <c r="U143" s="440" t="str">
        <f>IF(B143="","",'3. Förpackningsdata'!I146/10)</f>
        <v/>
      </c>
      <c r="V143" s="469" t="str">
        <f>IF(B143="","",'APH KIC KIA PC'!Z146)</f>
        <v/>
      </c>
      <c r="W143" s="444" t="str">
        <f>IF(B143="","",'APH KIC KIA PC'!AA146)</f>
        <v/>
      </c>
      <c r="X143" s="445" t="str">
        <f>IF(B143="","",'APH KIC KIA PC'!AB146)</f>
        <v/>
      </c>
      <c r="Y143" s="446" t="str">
        <f>IF(B143="","",'APH KIC KIA PC'!AD146)</f>
        <v/>
      </c>
      <c r="Z143" s="445" t="str">
        <f>IF(B143="","",'APH KIC KIA PC'!AC146)</f>
        <v/>
      </c>
      <c r="AA143" s="446" t="str">
        <f>IF(B143="","",'APH KIC KIA PC'!AI146)</f>
        <v/>
      </c>
      <c r="AB143" s="447" t="str">
        <f>IF(B143="","",'APH KIC KIA PC'!AJ146)</f>
        <v/>
      </c>
      <c r="AC143" s="442" t="str">
        <f>IF(B143="","",'APH KIC KIA PC'!W146)</f>
        <v/>
      </c>
      <c r="AD143" s="443" t="str">
        <f>IF('3. Förpackningsdata'!M146="","",'3. Förpackningsdata'!M146)</f>
        <v/>
      </c>
      <c r="AE143" s="442" t="str">
        <f>IF('APH KIC KIA PC'!J146="","",'APH KIC KIA PC'!J146)</f>
        <v/>
      </c>
    </row>
    <row r="144" spans="1:31" s="332" customFormat="1" x14ac:dyDescent="0.25">
      <c r="A144" s="346">
        <v>143</v>
      </c>
      <c r="B144" s="438" t="str">
        <f>IF('1. Artikeldata Grund'!E147="","",'1. Artikeldata Grund'!E147)</f>
        <v/>
      </c>
      <c r="C144" s="439" t="str">
        <f>IF('1. Artikeldata Grund'!D147="","",'1. Artikeldata Grund'!D147)</f>
        <v/>
      </c>
      <c r="D144" s="440" t="str">
        <f>IF('APH KIC KIA PC'!D147="","",'APH KIC KIA PC'!D147)</f>
        <v/>
      </c>
      <c r="E144" s="439" t="str">
        <f>IF('APH KIC KIA PC'!F147="","",'APH KIC KIA PC'!F147)</f>
        <v/>
      </c>
      <c r="F144" s="442" t="str">
        <f>IF('APH KIC KIA PC'!S147="","",'APH KIC KIA PC'!S147)</f>
        <v xml:space="preserve">  Välj…</v>
      </c>
      <c r="G144" s="442">
        <f>IF('APH KIC KIA PC'!M147="","",'APH KIC KIA PC'!M147)</f>
        <v>910</v>
      </c>
      <c r="H144" s="441" t="str">
        <f>IF(G144&lt;&gt;200,"",IF('2. Artikeldata Utökad'!I147="","",'2. Artikeldata Utökad'!I147))</f>
        <v/>
      </c>
      <c r="I144" s="440" t="str">
        <f>IF('APH KIC KIA PC'!L147="Välj….","",'APH KIC KIA PC'!L147)</f>
        <v/>
      </c>
      <c r="J144" s="440" t="str">
        <f>IF(B144="","",_xlfn.XLOOKUP(I144,Artikelgrupper!A:A,Artikelgrupper!B:B))</f>
        <v/>
      </c>
      <c r="K144" s="440" t="str">
        <f>IF(B144="","",_xlfn.XLOOKUP(I144,Artikelgrupper!A:A,Artikelgrupper!C:C))</f>
        <v/>
      </c>
      <c r="L144" s="440" t="str">
        <f>IF(B144="","",_xlfn.XLOOKUP(I144,Artikelgrupper!A:A,Artikelgrupper!D:D))</f>
        <v/>
      </c>
      <c r="M144" s="443" t="str">
        <f>IF(B144="","",'APH KIC KIA PC'!Q147)</f>
        <v/>
      </c>
      <c r="N144" s="442" t="str">
        <f>IF('APH KIC KIA PC'!R147="","",'APH KIC KIA PC'!R147)</f>
        <v/>
      </c>
      <c r="O144" s="442" t="str">
        <f>IF('APH KIC KIA PC'!T147="","",'APH KIC KIA PC'!T147)</f>
        <v/>
      </c>
      <c r="P144" s="442" t="str">
        <f>IF('APH KIC KIA PC'!K147="","",'APH KIC KIA PC'!K147)</f>
        <v>Välj…</v>
      </c>
      <c r="Q144" s="440" t="str">
        <f>IF(B144="","",'2. Artikeldata Utökad'!E147)</f>
        <v/>
      </c>
      <c r="R144" s="440" t="str">
        <f>IF(B144="","",'2. Artikeldata Utökad'!F147)</f>
        <v/>
      </c>
      <c r="S144" s="440" t="str">
        <f>IF(B144="","",'3. Förpackningsdata'!G147/10)</f>
        <v/>
      </c>
      <c r="T144" s="440" t="str">
        <f>IF(B144="","",'3. Förpackningsdata'!H147/10)</f>
        <v/>
      </c>
      <c r="U144" s="440" t="str">
        <f>IF(B144="","",'3. Förpackningsdata'!I147/10)</f>
        <v/>
      </c>
      <c r="V144" s="469" t="str">
        <f>IF(B144="","",'APH KIC KIA PC'!Z147)</f>
        <v/>
      </c>
      <c r="W144" s="444" t="str">
        <f>IF(B144="","",'APH KIC KIA PC'!AA147)</f>
        <v/>
      </c>
      <c r="X144" s="445" t="str">
        <f>IF(B144="","",'APH KIC KIA PC'!AB147)</f>
        <v/>
      </c>
      <c r="Y144" s="446" t="str">
        <f>IF(B144="","",'APH KIC KIA PC'!AD147)</f>
        <v/>
      </c>
      <c r="Z144" s="445" t="str">
        <f>IF(B144="","",'APH KIC KIA PC'!AC147)</f>
        <v/>
      </c>
      <c r="AA144" s="446" t="str">
        <f>IF(B144="","",'APH KIC KIA PC'!AI147)</f>
        <v/>
      </c>
      <c r="AB144" s="447" t="str">
        <f>IF(B144="","",'APH KIC KIA PC'!AJ147)</f>
        <v/>
      </c>
      <c r="AC144" s="442" t="str">
        <f>IF(B144="","",'APH KIC KIA PC'!W147)</f>
        <v/>
      </c>
      <c r="AD144" s="443" t="str">
        <f>IF('3. Förpackningsdata'!M147="","",'3. Förpackningsdata'!M147)</f>
        <v/>
      </c>
      <c r="AE144" s="442" t="str">
        <f>IF('APH KIC KIA PC'!J147="","",'APH KIC KIA PC'!J147)</f>
        <v/>
      </c>
    </row>
    <row r="145" spans="1:31" s="332" customFormat="1" x14ac:dyDescent="0.25">
      <c r="A145" s="346">
        <v>144</v>
      </c>
      <c r="B145" s="438" t="str">
        <f>IF('1. Artikeldata Grund'!E148="","",'1. Artikeldata Grund'!E148)</f>
        <v/>
      </c>
      <c r="C145" s="439" t="str">
        <f>IF('1. Artikeldata Grund'!D148="","",'1. Artikeldata Grund'!D148)</f>
        <v/>
      </c>
      <c r="D145" s="440" t="str">
        <f>IF('APH KIC KIA PC'!D148="","",'APH KIC KIA PC'!D148)</f>
        <v/>
      </c>
      <c r="E145" s="439" t="str">
        <f>IF('APH KIC KIA PC'!F148="","",'APH KIC KIA PC'!F148)</f>
        <v/>
      </c>
      <c r="F145" s="442" t="str">
        <f>IF('APH KIC KIA PC'!S148="","",'APH KIC KIA PC'!S148)</f>
        <v xml:space="preserve">  Välj…</v>
      </c>
      <c r="G145" s="442">
        <f>IF('APH KIC KIA PC'!M148="","",'APH KIC KIA PC'!M148)</f>
        <v>910</v>
      </c>
      <c r="H145" s="441" t="str">
        <f>IF(G145&lt;&gt;200,"",IF('2. Artikeldata Utökad'!I148="","",'2. Artikeldata Utökad'!I148))</f>
        <v/>
      </c>
      <c r="I145" s="440" t="str">
        <f>IF('APH KIC KIA PC'!L148="Välj….","",'APH KIC KIA PC'!L148)</f>
        <v/>
      </c>
      <c r="J145" s="440" t="str">
        <f>IF(B145="","",_xlfn.XLOOKUP(I145,Artikelgrupper!A:A,Artikelgrupper!B:B))</f>
        <v/>
      </c>
      <c r="K145" s="440" t="str">
        <f>IF(B145="","",_xlfn.XLOOKUP(I145,Artikelgrupper!A:A,Artikelgrupper!C:C))</f>
        <v/>
      </c>
      <c r="L145" s="440" t="str">
        <f>IF(B145="","",_xlfn.XLOOKUP(I145,Artikelgrupper!A:A,Artikelgrupper!D:D))</f>
        <v/>
      </c>
      <c r="M145" s="443" t="str">
        <f>IF(B145="","",'APH KIC KIA PC'!Q148)</f>
        <v/>
      </c>
      <c r="N145" s="442" t="str">
        <f>IF('APH KIC KIA PC'!R148="","",'APH KIC KIA PC'!R148)</f>
        <v/>
      </c>
      <c r="O145" s="442" t="str">
        <f>IF('APH KIC KIA PC'!T148="","",'APH KIC KIA PC'!T148)</f>
        <v/>
      </c>
      <c r="P145" s="442" t="str">
        <f>IF('APH KIC KIA PC'!K148="","",'APH KIC KIA PC'!K148)</f>
        <v>Välj…</v>
      </c>
      <c r="Q145" s="440" t="str">
        <f>IF(B145="","",'2. Artikeldata Utökad'!E148)</f>
        <v/>
      </c>
      <c r="R145" s="440" t="str">
        <f>IF(B145="","",'2. Artikeldata Utökad'!F148)</f>
        <v/>
      </c>
      <c r="S145" s="440" t="str">
        <f>IF(B145="","",'3. Förpackningsdata'!G148/10)</f>
        <v/>
      </c>
      <c r="T145" s="440" t="str">
        <f>IF(B145="","",'3. Förpackningsdata'!H148/10)</f>
        <v/>
      </c>
      <c r="U145" s="440" t="str">
        <f>IF(B145="","",'3. Förpackningsdata'!I148/10)</f>
        <v/>
      </c>
      <c r="V145" s="469" t="str">
        <f>IF(B145="","",'APH KIC KIA PC'!Z148)</f>
        <v/>
      </c>
      <c r="W145" s="444" t="str">
        <f>IF(B145="","",'APH KIC KIA PC'!AA148)</f>
        <v/>
      </c>
      <c r="X145" s="445" t="str">
        <f>IF(B145="","",'APH KIC KIA PC'!AB148)</f>
        <v/>
      </c>
      <c r="Y145" s="446" t="str">
        <f>IF(B145="","",'APH KIC KIA PC'!AD148)</f>
        <v/>
      </c>
      <c r="Z145" s="445" t="str">
        <f>IF(B145="","",'APH KIC KIA PC'!AC148)</f>
        <v/>
      </c>
      <c r="AA145" s="446" t="str">
        <f>IF(B145="","",'APH KIC KIA PC'!AI148)</f>
        <v/>
      </c>
      <c r="AB145" s="447" t="str">
        <f>IF(B145="","",'APH KIC KIA PC'!AJ148)</f>
        <v/>
      </c>
      <c r="AC145" s="442" t="str">
        <f>IF(B145="","",'APH KIC KIA PC'!W148)</f>
        <v/>
      </c>
      <c r="AD145" s="443" t="str">
        <f>IF('3. Förpackningsdata'!M148="","",'3. Förpackningsdata'!M148)</f>
        <v/>
      </c>
      <c r="AE145" s="442" t="str">
        <f>IF('APH KIC KIA PC'!J148="","",'APH KIC KIA PC'!J148)</f>
        <v/>
      </c>
    </row>
    <row r="146" spans="1:31" s="332" customFormat="1" x14ac:dyDescent="0.25">
      <c r="A146" s="346">
        <v>145</v>
      </c>
      <c r="B146" s="438" t="str">
        <f>IF('1. Artikeldata Grund'!E149="","",'1. Artikeldata Grund'!E149)</f>
        <v/>
      </c>
      <c r="C146" s="439" t="str">
        <f>IF('1. Artikeldata Grund'!D149="","",'1. Artikeldata Grund'!D149)</f>
        <v/>
      </c>
      <c r="D146" s="440" t="str">
        <f>IF('APH KIC KIA PC'!D149="","",'APH KIC KIA PC'!D149)</f>
        <v/>
      </c>
      <c r="E146" s="439" t="str">
        <f>IF('APH KIC KIA PC'!F149="","",'APH KIC KIA PC'!F149)</f>
        <v/>
      </c>
      <c r="F146" s="442" t="str">
        <f>IF('APH KIC KIA PC'!S149="","",'APH KIC KIA PC'!S149)</f>
        <v xml:space="preserve">  Välj…</v>
      </c>
      <c r="G146" s="442">
        <f>IF('APH KIC KIA PC'!M149="","",'APH KIC KIA PC'!M149)</f>
        <v>910</v>
      </c>
      <c r="H146" s="441" t="str">
        <f>IF(G146&lt;&gt;200,"",IF('2. Artikeldata Utökad'!I149="","",'2. Artikeldata Utökad'!I149))</f>
        <v/>
      </c>
      <c r="I146" s="440" t="str">
        <f>IF('APH KIC KIA PC'!L149="Välj….","",'APH KIC KIA PC'!L149)</f>
        <v/>
      </c>
      <c r="J146" s="440" t="str">
        <f>IF(B146="","",_xlfn.XLOOKUP(I146,Artikelgrupper!A:A,Artikelgrupper!B:B))</f>
        <v/>
      </c>
      <c r="K146" s="440" t="str">
        <f>IF(B146="","",_xlfn.XLOOKUP(I146,Artikelgrupper!A:A,Artikelgrupper!C:C))</f>
        <v/>
      </c>
      <c r="L146" s="440" t="str">
        <f>IF(B146="","",_xlfn.XLOOKUP(I146,Artikelgrupper!A:A,Artikelgrupper!D:D))</f>
        <v/>
      </c>
      <c r="M146" s="443" t="str">
        <f>IF(B146="","",'APH KIC KIA PC'!Q149)</f>
        <v/>
      </c>
      <c r="N146" s="442" t="str">
        <f>IF('APH KIC KIA PC'!R149="","",'APH KIC KIA PC'!R149)</f>
        <v/>
      </c>
      <c r="O146" s="442" t="str">
        <f>IF('APH KIC KIA PC'!T149="","",'APH KIC KIA PC'!T149)</f>
        <v/>
      </c>
      <c r="P146" s="442" t="str">
        <f>IF('APH KIC KIA PC'!K149="","",'APH KIC KIA PC'!K149)</f>
        <v>Välj…</v>
      </c>
      <c r="Q146" s="440" t="str">
        <f>IF(B146="","",'2. Artikeldata Utökad'!E149)</f>
        <v/>
      </c>
      <c r="R146" s="440" t="str">
        <f>IF(B146="","",'2. Artikeldata Utökad'!F149)</f>
        <v/>
      </c>
      <c r="S146" s="440" t="str">
        <f>IF(B146="","",'3. Förpackningsdata'!G149/10)</f>
        <v/>
      </c>
      <c r="T146" s="440" t="str">
        <f>IF(B146="","",'3. Förpackningsdata'!H149/10)</f>
        <v/>
      </c>
      <c r="U146" s="440" t="str">
        <f>IF(B146="","",'3. Förpackningsdata'!I149/10)</f>
        <v/>
      </c>
      <c r="V146" s="469" t="str">
        <f>IF(B146="","",'APH KIC KIA PC'!Z149)</f>
        <v/>
      </c>
      <c r="W146" s="444" t="str">
        <f>IF(B146="","",'APH KIC KIA PC'!AA149)</f>
        <v/>
      </c>
      <c r="X146" s="445" t="str">
        <f>IF(B146="","",'APH KIC KIA PC'!AB149)</f>
        <v/>
      </c>
      <c r="Y146" s="446" t="str">
        <f>IF(B146="","",'APH KIC KIA PC'!AD149)</f>
        <v/>
      </c>
      <c r="Z146" s="445" t="str">
        <f>IF(B146="","",'APH KIC KIA PC'!AC149)</f>
        <v/>
      </c>
      <c r="AA146" s="446" t="str">
        <f>IF(B146="","",'APH KIC KIA PC'!AI149)</f>
        <v/>
      </c>
      <c r="AB146" s="447" t="str">
        <f>IF(B146="","",'APH KIC KIA PC'!AJ149)</f>
        <v/>
      </c>
      <c r="AC146" s="442" t="str">
        <f>IF(B146="","",'APH KIC KIA PC'!W149)</f>
        <v/>
      </c>
      <c r="AD146" s="443" t="str">
        <f>IF('3. Förpackningsdata'!M149="","",'3. Förpackningsdata'!M149)</f>
        <v/>
      </c>
      <c r="AE146" s="442" t="str">
        <f>IF('APH KIC KIA PC'!J149="","",'APH KIC KIA PC'!J149)</f>
        <v/>
      </c>
    </row>
    <row r="147" spans="1:31" s="332" customFormat="1" x14ac:dyDescent="0.25">
      <c r="A147" s="346">
        <v>146</v>
      </c>
      <c r="B147" s="438" t="str">
        <f>IF('1. Artikeldata Grund'!E150="","",'1. Artikeldata Grund'!E150)</f>
        <v/>
      </c>
      <c r="C147" s="439" t="str">
        <f>IF('1. Artikeldata Grund'!D150="","",'1. Artikeldata Grund'!D150)</f>
        <v/>
      </c>
      <c r="D147" s="440" t="str">
        <f>IF('APH KIC KIA PC'!D150="","",'APH KIC KIA PC'!D150)</f>
        <v/>
      </c>
      <c r="E147" s="439" t="str">
        <f>IF('APH KIC KIA PC'!F150="","",'APH KIC KIA PC'!F150)</f>
        <v/>
      </c>
      <c r="F147" s="442" t="str">
        <f>IF('APH KIC KIA PC'!S150="","",'APH KIC KIA PC'!S150)</f>
        <v xml:space="preserve">  Välj…</v>
      </c>
      <c r="G147" s="442">
        <f>IF('APH KIC KIA PC'!M150="","",'APH KIC KIA PC'!M150)</f>
        <v>910</v>
      </c>
      <c r="H147" s="441" t="str">
        <f>IF(G147&lt;&gt;200,"",IF('2. Artikeldata Utökad'!I150="","",'2. Artikeldata Utökad'!I150))</f>
        <v/>
      </c>
      <c r="I147" s="440" t="str">
        <f>IF('APH KIC KIA PC'!L150="Välj….","",'APH KIC KIA PC'!L150)</f>
        <v/>
      </c>
      <c r="J147" s="440" t="str">
        <f>IF(B147="","",_xlfn.XLOOKUP(I147,Artikelgrupper!A:A,Artikelgrupper!B:B))</f>
        <v/>
      </c>
      <c r="K147" s="440" t="str">
        <f>IF(B147="","",_xlfn.XLOOKUP(I147,Artikelgrupper!A:A,Artikelgrupper!C:C))</f>
        <v/>
      </c>
      <c r="L147" s="440" t="str">
        <f>IF(B147="","",_xlfn.XLOOKUP(I147,Artikelgrupper!A:A,Artikelgrupper!D:D))</f>
        <v/>
      </c>
      <c r="M147" s="443" t="str">
        <f>IF(B147="","",'APH KIC KIA PC'!Q150)</f>
        <v/>
      </c>
      <c r="N147" s="442" t="str">
        <f>IF('APH KIC KIA PC'!R150="","",'APH KIC KIA PC'!R150)</f>
        <v/>
      </c>
      <c r="O147" s="442" t="str">
        <f>IF('APH KIC KIA PC'!T150="","",'APH KIC KIA PC'!T150)</f>
        <v/>
      </c>
      <c r="P147" s="442" t="str">
        <f>IF('APH KIC KIA PC'!K150="","",'APH KIC KIA PC'!K150)</f>
        <v>Välj…</v>
      </c>
      <c r="Q147" s="440" t="str">
        <f>IF(B147="","",'2. Artikeldata Utökad'!E150)</f>
        <v/>
      </c>
      <c r="R147" s="440" t="str">
        <f>IF(B147="","",'2. Artikeldata Utökad'!F150)</f>
        <v/>
      </c>
      <c r="S147" s="440" t="str">
        <f>IF(B147="","",'3. Förpackningsdata'!G150/10)</f>
        <v/>
      </c>
      <c r="T147" s="440" t="str">
        <f>IF(B147="","",'3. Förpackningsdata'!H150/10)</f>
        <v/>
      </c>
      <c r="U147" s="440" t="str">
        <f>IF(B147="","",'3. Förpackningsdata'!I150/10)</f>
        <v/>
      </c>
      <c r="V147" s="469" t="str">
        <f>IF(B147="","",'APH KIC KIA PC'!Z150)</f>
        <v/>
      </c>
      <c r="W147" s="444" t="str">
        <f>IF(B147="","",'APH KIC KIA PC'!AA150)</f>
        <v/>
      </c>
      <c r="X147" s="445" t="str">
        <f>IF(B147="","",'APH KIC KIA PC'!AB150)</f>
        <v/>
      </c>
      <c r="Y147" s="446" t="str">
        <f>IF(B147="","",'APH KIC KIA PC'!AD150)</f>
        <v/>
      </c>
      <c r="Z147" s="445" t="str">
        <f>IF(B147="","",'APH KIC KIA PC'!AC150)</f>
        <v/>
      </c>
      <c r="AA147" s="446" t="str">
        <f>IF(B147="","",'APH KIC KIA PC'!AI150)</f>
        <v/>
      </c>
      <c r="AB147" s="447" t="str">
        <f>IF(B147="","",'APH KIC KIA PC'!AJ150)</f>
        <v/>
      </c>
      <c r="AC147" s="442" t="str">
        <f>IF(B147="","",'APH KIC KIA PC'!W150)</f>
        <v/>
      </c>
      <c r="AD147" s="443" t="str">
        <f>IF('3. Förpackningsdata'!M150="","",'3. Förpackningsdata'!M150)</f>
        <v/>
      </c>
      <c r="AE147" s="442" t="str">
        <f>IF('APH KIC KIA PC'!J150="","",'APH KIC KIA PC'!J150)</f>
        <v/>
      </c>
    </row>
    <row r="148" spans="1:31" s="332" customFormat="1" x14ac:dyDescent="0.25">
      <c r="A148" s="346">
        <v>147</v>
      </c>
      <c r="B148" s="438" t="str">
        <f>IF('1. Artikeldata Grund'!E151="","",'1. Artikeldata Grund'!E151)</f>
        <v/>
      </c>
      <c r="C148" s="439" t="str">
        <f>IF('1. Artikeldata Grund'!D151="","",'1. Artikeldata Grund'!D151)</f>
        <v/>
      </c>
      <c r="D148" s="440" t="str">
        <f>IF('APH KIC KIA PC'!D151="","",'APH KIC KIA PC'!D151)</f>
        <v/>
      </c>
      <c r="E148" s="439" t="str">
        <f>IF('APH KIC KIA PC'!F151="","",'APH KIC KIA PC'!F151)</f>
        <v/>
      </c>
      <c r="F148" s="442" t="str">
        <f>IF('APH KIC KIA PC'!S151="","",'APH KIC KIA PC'!S151)</f>
        <v xml:space="preserve">  Välj…</v>
      </c>
      <c r="G148" s="442">
        <f>IF('APH KIC KIA PC'!M151="","",'APH KIC KIA PC'!M151)</f>
        <v>910</v>
      </c>
      <c r="H148" s="441" t="str">
        <f>IF(G148&lt;&gt;200,"",IF('2. Artikeldata Utökad'!I151="","",'2. Artikeldata Utökad'!I151))</f>
        <v/>
      </c>
      <c r="I148" s="440" t="str">
        <f>IF('APH KIC KIA PC'!L151="Välj….","",'APH KIC KIA PC'!L151)</f>
        <v/>
      </c>
      <c r="J148" s="440" t="str">
        <f>IF(B148="","",_xlfn.XLOOKUP(I148,Artikelgrupper!A:A,Artikelgrupper!B:B))</f>
        <v/>
      </c>
      <c r="K148" s="440" t="str">
        <f>IF(B148="","",_xlfn.XLOOKUP(I148,Artikelgrupper!A:A,Artikelgrupper!C:C))</f>
        <v/>
      </c>
      <c r="L148" s="440" t="str">
        <f>IF(B148="","",_xlfn.XLOOKUP(I148,Artikelgrupper!A:A,Artikelgrupper!D:D))</f>
        <v/>
      </c>
      <c r="M148" s="443" t="str">
        <f>IF(B148="","",'APH KIC KIA PC'!Q151)</f>
        <v/>
      </c>
      <c r="N148" s="442" t="str">
        <f>IF('APH KIC KIA PC'!R151="","",'APH KIC KIA PC'!R151)</f>
        <v/>
      </c>
      <c r="O148" s="442" t="str">
        <f>IF('APH KIC KIA PC'!T151="","",'APH KIC KIA PC'!T151)</f>
        <v/>
      </c>
      <c r="P148" s="442" t="str">
        <f>IF('APH KIC KIA PC'!K151="","",'APH KIC KIA PC'!K151)</f>
        <v>Välj…</v>
      </c>
      <c r="Q148" s="440" t="str">
        <f>IF(B148="","",'2. Artikeldata Utökad'!E151)</f>
        <v/>
      </c>
      <c r="R148" s="440" t="str">
        <f>IF(B148="","",'2. Artikeldata Utökad'!F151)</f>
        <v/>
      </c>
      <c r="S148" s="440" t="str">
        <f>IF(B148="","",'3. Förpackningsdata'!G151/10)</f>
        <v/>
      </c>
      <c r="T148" s="440" t="str">
        <f>IF(B148="","",'3. Förpackningsdata'!H151/10)</f>
        <v/>
      </c>
      <c r="U148" s="440" t="str">
        <f>IF(B148="","",'3. Förpackningsdata'!I151/10)</f>
        <v/>
      </c>
      <c r="V148" s="469" t="str">
        <f>IF(B148="","",'APH KIC KIA PC'!Z151)</f>
        <v/>
      </c>
      <c r="W148" s="444" t="str">
        <f>IF(B148="","",'APH KIC KIA PC'!AA151)</f>
        <v/>
      </c>
      <c r="X148" s="445" t="str">
        <f>IF(B148="","",'APH KIC KIA PC'!AB151)</f>
        <v/>
      </c>
      <c r="Y148" s="446" t="str">
        <f>IF(B148="","",'APH KIC KIA PC'!AD151)</f>
        <v/>
      </c>
      <c r="Z148" s="445" t="str">
        <f>IF(B148="","",'APH KIC KIA PC'!AC151)</f>
        <v/>
      </c>
      <c r="AA148" s="446" t="str">
        <f>IF(B148="","",'APH KIC KIA PC'!AI151)</f>
        <v/>
      </c>
      <c r="AB148" s="447" t="str">
        <f>IF(B148="","",'APH KIC KIA PC'!AJ151)</f>
        <v/>
      </c>
      <c r="AC148" s="442" t="str">
        <f>IF(B148="","",'APH KIC KIA PC'!W151)</f>
        <v/>
      </c>
      <c r="AD148" s="443" t="str">
        <f>IF('3. Förpackningsdata'!M151="","",'3. Förpackningsdata'!M151)</f>
        <v/>
      </c>
      <c r="AE148" s="442" t="str">
        <f>IF('APH KIC KIA PC'!J151="","",'APH KIC KIA PC'!J151)</f>
        <v/>
      </c>
    </row>
    <row r="149" spans="1:31" s="332" customFormat="1" x14ac:dyDescent="0.25">
      <c r="A149" s="346">
        <v>148</v>
      </c>
      <c r="B149" s="438" t="str">
        <f>IF('1. Artikeldata Grund'!E152="","",'1. Artikeldata Grund'!E152)</f>
        <v/>
      </c>
      <c r="C149" s="439" t="str">
        <f>IF('1. Artikeldata Grund'!D152="","",'1. Artikeldata Grund'!D152)</f>
        <v/>
      </c>
      <c r="D149" s="440" t="str">
        <f>IF('APH KIC KIA PC'!D152="","",'APH KIC KIA PC'!D152)</f>
        <v/>
      </c>
      <c r="E149" s="439" t="str">
        <f>IF('APH KIC KIA PC'!F152="","",'APH KIC KIA PC'!F152)</f>
        <v/>
      </c>
      <c r="F149" s="442" t="str">
        <f>IF('APH KIC KIA PC'!S152="","",'APH KIC KIA PC'!S152)</f>
        <v xml:space="preserve">  Välj…</v>
      </c>
      <c r="G149" s="442">
        <f>IF('APH KIC KIA PC'!M152="","",'APH KIC KIA PC'!M152)</f>
        <v>910</v>
      </c>
      <c r="H149" s="441" t="str">
        <f>IF(G149&lt;&gt;200,"",IF('2. Artikeldata Utökad'!I152="","",'2. Artikeldata Utökad'!I152))</f>
        <v/>
      </c>
      <c r="I149" s="440" t="str">
        <f>IF('APH KIC KIA PC'!L152="Välj….","",'APH KIC KIA PC'!L152)</f>
        <v/>
      </c>
      <c r="J149" s="440" t="str">
        <f>IF(B149="","",_xlfn.XLOOKUP(I149,Artikelgrupper!A:A,Artikelgrupper!B:B))</f>
        <v/>
      </c>
      <c r="K149" s="440" t="str">
        <f>IF(B149="","",_xlfn.XLOOKUP(I149,Artikelgrupper!A:A,Artikelgrupper!C:C))</f>
        <v/>
      </c>
      <c r="L149" s="440" t="str">
        <f>IF(B149="","",_xlfn.XLOOKUP(I149,Artikelgrupper!A:A,Artikelgrupper!D:D))</f>
        <v/>
      </c>
      <c r="M149" s="443" t="str">
        <f>IF(B149="","",'APH KIC KIA PC'!Q152)</f>
        <v/>
      </c>
      <c r="N149" s="442" t="str">
        <f>IF('APH KIC KIA PC'!R152="","",'APH KIC KIA PC'!R152)</f>
        <v/>
      </c>
      <c r="O149" s="442" t="str">
        <f>IF('APH KIC KIA PC'!T152="","",'APH KIC KIA PC'!T152)</f>
        <v/>
      </c>
      <c r="P149" s="442" t="str">
        <f>IF('APH KIC KIA PC'!K152="","",'APH KIC KIA PC'!K152)</f>
        <v>Välj…</v>
      </c>
      <c r="Q149" s="440" t="str">
        <f>IF(B149="","",'2. Artikeldata Utökad'!E152)</f>
        <v/>
      </c>
      <c r="R149" s="440" t="str">
        <f>IF(B149="","",'2. Artikeldata Utökad'!F152)</f>
        <v/>
      </c>
      <c r="S149" s="440" t="str">
        <f>IF(B149="","",'3. Förpackningsdata'!G152/10)</f>
        <v/>
      </c>
      <c r="T149" s="440" t="str">
        <f>IF(B149="","",'3. Förpackningsdata'!H152/10)</f>
        <v/>
      </c>
      <c r="U149" s="440" t="str">
        <f>IF(B149="","",'3. Förpackningsdata'!I152/10)</f>
        <v/>
      </c>
      <c r="V149" s="469" t="str">
        <f>IF(B149="","",'APH KIC KIA PC'!Z152)</f>
        <v/>
      </c>
      <c r="W149" s="444" t="str">
        <f>IF(B149="","",'APH KIC KIA PC'!AA152)</f>
        <v/>
      </c>
      <c r="X149" s="445" t="str">
        <f>IF(B149="","",'APH KIC KIA PC'!AB152)</f>
        <v/>
      </c>
      <c r="Y149" s="446" t="str">
        <f>IF(B149="","",'APH KIC KIA PC'!AD152)</f>
        <v/>
      </c>
      <c r="Z149" s="445" t="str">
        <f>IF(B149="","",'APH KIC KIA PC'!AC152)</f>
        <v/>
      </c>
      <c r="AA149" s="446" t="str">
        <f>IF(B149="","",'APH KIC KIA PC'!AI152)</f>
        <v/>
      </c>
      <c r="AB149" s="447" t="str">
        <f>IF(B149="","",'APH KIC KIA PC'!AJ152)</f>
        <v/>
      </c>
      <c r="AC149" s="442" t="str">
        <f>IF(B149="","",'APH KIC KIA PC'!W152)</f>
        <v/>
      </c>
      <c r="AD149" s="443" t="str">
        <f>IF('3. Förpackningsdata'!M152="","",'3. Förpackningsdata'!M152)</f>
        <v/>
      </c>
      <c r="AE149" s="442" t="str">
        <f>IF('APH KIC KIA PC'!J152="","",'APH KIC KIA PC'!J152)</f>
        <v/>
      </c>
    </row>
    <row r="150" spans="1:31" s="332" customFormat="1" x14ac:dyDescent="0.25">
      <c r="A150" s="346">
        <v>149</v>
      </c>
      <c r="B150" s="438" t="str">
        <f>IF('1. Artikeldata Grund'!E153="","",'1. Artikeldata Grund'!E153)</f>
        <v/>
      </c>
      <c r="C150" s="439" t="str">
        <f>IF('1. Artikeldata Grund'!D153="","",'1. Artikeldata Grund'!D153)</f>
        <v/>
      </c>
      <c r="D150" s="440" t="str">
        <f>IF('APH KIC KIA PC'!D153="","",'APH KIC KIA PC'!D153)</f>
        <v/>
      </c>
      <c r="E150" s="439" t="str">
        <f>IF('APH KIC KIA PC'!F153="","",'APH KIC KIA PC'!F153)</f>
        <v/>
      </c>
      <c r="F150" s="442" t="str">
        <f>IF('APH KIC KIA PC'!S153="","",'APH KIC KIA PC'!S153)</f>
        <v xml:space="preserve">  Välj…</v>
      </c>
      <c r="G150" s="442">
        <f>IF('APH KIC KIA PC'!M153="","",'APH KIC KIA PC'!M153)</f>
        <v>910</v>
      </c>
      <c r="H150" s="441" t="str">
        <f>IF(G150&lt;&gt;200,"",IF('2. Artikeldata Utökad'!I153="","",'2. Artikeldata Utökad'!I153))</f>
        <v/>
      </c>
      <c r="I150" s="440" t="str">
        <f>IF('APH KIC KIA PC'!L153="Välj….","",'APH KIC KIA PC'!L153)</f>
        <v/>
      </c>
      <c r="J150" s="440" t="str">
        <f>IF(B150="","",_xlfn.XLOOKUP(I150,Artikelgrupper!A:A,Artikelgrupper!B:B))</f>
        <v/>
      </c>
      <c r="K150" s="440" t="str">
        <f>IF(B150="","",_xlfn.XLOOKUP(I150,Artikelgrupper!A:A,Artikelgrupper!C:C))</f>
        <v/>
      </c>
      <c r="L150" s="440" t="str">
        <f>IF(B150="","",_xlfn.XLOOKUP(I150,Artikelgrupper!A:A,Artikelgrupper!D:D))</f>
        <v/>
      </c>
      <c r="M150" s="443" t="str">
        <f>IF(B150="","",'APH KIC KIA PC'!Q153)</f>
        <v/>
      </c>
      <c r="N150" s="442" t="str">
        <f>IF('APH KIC KIA PC'!R153="","",'APH KIC KIA PC'!R153)</f>
        <v/>
      </c>
      <c r="O150" s="442" t="str">
        <f>IF('APH KIC KIA PC'!T153="","",'APH KIC KIA PC'!T153)</f>
        <v/>
      </c>
      <c r="P150" s="442" t="str">
        <f>IF('APH KIC KIA PC'!K153="","",'APH KIC KIA PC'!K153)</f>
        <v>Välj…</v>
      </c>
      <c r="Q150" s="440" t="str">
        <f>IF(B150="","",'2. Artikeldata Utökad'!E153)</f>
        <v/>
      </c>
      <c r="R150" s="440" t="str">
        <f>IF(B150="","",'2. Artikeldata Utökad'!F153)</f>
        <v/>
      </c>
      <c r="S150" s="440" t="str">
        <f>IF(B150="","",'3. Förpackningsdata'!G153/10)</f>
        <v/>
      </c>
      <c r="T150" s="440" t="str">
        <f>IF(B150="","",'3. Förpackningsdata'!H153/10)</f>
        <v/>
      </c>
      <c r="U150" s="440" t="str">
        <f>IF(B150="","",'3. Förpackningsdata'!I153/10)</f>
        <v/>
      </c>
      <c r="V150" s="469" t="str">
        <f>IF(B150="","",'APH KIC KIA PC'!Z153)</f>
        <v/>
      </c>
      <c r="W150" s="444" t="str">
        <f>IF(B150="","",'APH KIC KIA PC'!AA153)</f>
        <v/>
      </c>
      <c r="X150" s="445" t="str">
        <f>IF(B150="","",'APH KIC KIA PC'!AB153)</f>
        <v/>
      </c>
      <c r="Y150" s="446" t="str">
        <f>IF(B150="","",'APH KIC KIA PC'!AD153)</f>
        <v/>
      </c>
      <c r="Z150" s="445" t="str">
        <f>IF(B150="","",'APH KIC KIA PC'!AC153)</f>
        <v/>
      </c>
      <c r="AA150" s="446" t="str">
        <f>IF(B150="","",'APH KIC KIA PC'!AI153)</f>
        <v/>
      </c>
      <c r="AB150" s="447" t="str">
        <f>IF(B150="","",'APH KIC KIA PC'!AJ153)</f>
        <v/>
      </c>
      <c r="AC150" s="442" t="str">
        <f>IF(B150="","",'APH KIC KIA PC'!W153)</f>
        <v/>
      </c>
      <c r="AD150" s="443" t="str">
        <f>IF('3. Förpackningsdata'!M153="","",'3. Förpackningsdata'!M153)</f>
        <v/>
      </c>
      <c r="AE150" s="442" t="str">
        <f>IF('APH KIC KIA PC'!J153="","",'APH KIC KIA PC'!J153)</f>
        <v/>
      </c>
    </row>
    <row r="151" spans="1:31" s="332" customFormat="1" x14ac:dyDescent="0.25">
      <c r="A151" s="346">
        <v>150</v>
      </c>
      <c r="B151" s="438" t="str">
        <f>IF('1. Artikeldata Grund'!E154="","",'1. Artikeldata Grund'!E154)</f>
        <v/>
      </c>
      <c r="C151" s="439" t="str">
        <f>IF('1. Artikeldata Grund'!D154="","",'1. Artikeldata Grund'!D154)</f>
        <v/>
      </c>
      <c r="D151" s="440" t="str">
        <f>IF('APH KIC KIA PC'!D154="","",'APH KIC KIA PC'!D154)</f>
        <v/>
      </c>
      <c r="E151" s="439" t="str">
        <f>IF('APH KIC KIA PC'!F154="","",'APH KIC KIA PC'!F154)</f>
        <v/>
      </c>
      <c r="F151" s="442" t="str">
        <f>IF('APH KIC KIA PC'!S154="","",'APH KIC KIA PC'!S154)</f>
        <v xml:space="preserve">  Välj…</v>
      </c>
      <c r="G151" s="442">
        <f>IF('APH KIC KIA PC'!M154="","",'APH KIC KIA PC'!M154)</f>
        <v>910</v>
      </c>
      <c r="H151" s="441" t="str">
        <f>IF(G151&lt;&gt;200,"",IF('2. Artikeldata Utökad'!I154="","",'2. Artikeldata Utökad'!I154))</f>
        <v/>
      </c>
      <c r="I151" s="440" t="str">
        <f>IF('APH KIC KIA PC'!L154="Välj….","",'APH KIC KIA PC'!L154)</f>
        <v/>
      </c>
      <c r="J151" s="440" t="str">
        <f>IF(B151="","",_xlfn.XLOOKUP(I151,Artikelgrupper!A:A,Artikelgrupper!B:B))</f>
        <v/>
      </c>
      <c r="K151" s="440" t="str">
        <f>IF(B151="","",_xlfn.XLOOKUP(I151,Artikelgrupper!A:A,Artikelgrupper!C:C))</f>
        <v/>
      </c>
      <c r="L151" s="440" t="str">
        <f>IF(B151="","",_xlfn.XLOOKUP(I151,Artikelgrupper!A:A,Artikelgrupper!D:D))</f>
        <v/>
      </c>
      <c r="M151" s="443" t="str">
        <f>IF(B151="","",'APH KIC KIA PC'!Q154)</f>
        <v/>
      </c>
      <c r="N151" s="442" t="str">
        <f>IF('APH KIC KIA PC'!R154="","",'APH KIC KIA PC'!R154)</f>
        <v/>
      </c>
      <c r="O151" s="442" t="str">
        <f>IF('APH KIC KIA PC'!T154="","",'APH KIC KIA PC'!T154)</f>
        <v/>
      </c>
      <c r="P151" s="442" t="str">
        <f>IF('APH KIC KIA PC'!K154="","",'APH KIC KIA PC'!K154)</f>
        <v>Välj…</v>
      </c>
      <c r="Q151" s="440" t="str">
        <f>IF(B151="","",'2. Artikeldata Utökad'!E154)</f>
        <v/>
      </c>
      <c r="R151" s="440" t="str">
        <f>IF(B151="","",'2. Artikeldata Utökad'!F154)</f>
        <v/>
      </c>
      <c r="S151" s="440" t="str">
        <f>IF(B151="","",'3. Förpackningsdata'!G154/10)</f>
        <v/>
      </c>
      <c r="T151" s="440" t="str">
        <f>IF(B151="","",'3. Förpackningsdata'!H154/10)</f>
        <v/>
      </c>
      <c r="U151" s="440" t="str">
        <f>IF(B151="","",'3. Förpackningsdata'!I154/10)</f>
        <v/>
      </c>
      <c r="V151" s="469" t="str">
        <f>IF(B151="","",'APH KIC KIA PC'!Z154)</f>
        <v/>
      </c>
      <c r="W151" s="444" t="str">
        <f>IF(B151="","",'APH KIC KIA PC'!AA154)</f>
        <v/>
      </c>
      <c r="X151" s="445" t="str">
        <f>IF(B151="","",'APH KIC KIA PC'!AB154)</f>
        <v/>
      </c>
      <c r="Y151" s="446" t="str">
        <f>IF(B151="","",'APH KIC KIA PC'!AD154)</f>
        <v/>
      </c>
      <c r="Z151" s="445" t="str">
        <f>IF(B151="","",'APH KIC KIA PC'!AC154)</f>
        <v/>
      </c>
      <c r="AA151" s="446" t="str">
        <f>IF(B151="","",'APH KIC KIA PC'!AI154)</f>
        <v/>
      </c>
      <c r="AB151" s="447" t="str">
        <f>IF(B151="","",'APH KIC KIA PC'!AJ154)</f>
        <v/>
      </c>
      <c r="AC151" s="442" t="str">
        <f>IF(B151="","",'APH KIC KIA PC'!W154)</f>
        <v/>
      </c>
      <c r="AD151" s="443" t="str">
        <f>IF('3. Förpackningsdata'!M154="","",'3. Förpackningsdata'!M154)</f>
        <v/>
      </c>
      <c r="AE151" s="442" t="str">
        <f>IF('APH KIC KIA PC'!J154="","",'APH KIC KIA PC'!J154)</f>
        <v/>
      </c>
    </row>
    <row r="152" spans="1:31" s="332" customFormat="1" x14ac:dyDescent="0.25">
      <c r="A152" s="346">
        <v>151</v>
      </c>
      <c r="B152" s="438" t="str">
        <f>IF('1. Artikeldata Grund'!E155="","",'1. Artikeldata Grund'!E155)</f>
        <v/>
      </c>
      <c r="C152" s="439" t="str">
        <f>IF('1. Artikeldata Grund'!D155="","",'1. Artikeldata Grund'!D155)</f>
        <v/>
      </c>
      <c r="D152" s="440" t="str">
        <f>IF('APH KIC KIA PC'!D155="","",'APH KIC KIA PC'!D155)</f>
        <v/>
      </c>
      <c r="E152" s="439" t="str">
        <f>IF('APH KIC KIA PC'!F155="","",'APH KIC KIA PC'!F155)</f>
        <v/>
      </c>
      <c r="F152" s="442" t="str">
        <f>IF('APH KIC KIA PC'!S155="","",'APH KIC KIA PC'!S155)</f>
        <v xml:space="preserve">  Välj…</v>
      </c>
      <c r="G152" s="442">
        <f>IF('APH KIC KIA PC'!M155="","",'APH KIC KIA PC'!M155)</f>
        <v>910</v>
      </c>
      <c r="H152" s="441" t="str">
        <f>IF(G152&lt;&gt;200,"",IF('2. Artikeldata Utökad'!I155="","",'2. Artikeldata Utökad'!I155))</f>
        <v/>
      </c>
      <c r="I152" s="440" t="str">
        <f>IF('APH KIC KIA PC'!L155="Välj….","",'APH KIC KIA PC'!L155)</f>
        <v/>
      </c>
      <c r="J152" s="440" t="str">
        <f>IF(B152="","",_xlfn.XLOOKUP(I152,Artikelgrupper!A:A,Artikelgrupper!B:B))</f>
        <v/>
      </c>
      <c r="K152" s="440" t="str">
        <f>IF(B152="","",_xlfn.XLOOKUP(I152,Artikelgrupper!A:A,Artikelgrupper!C:C))</f>
        <v/>
      </c>
      <c r="L152" s="440" t="str">
        <f>IF(B152="","",_xlfn.XLOOKUP(I152,Artikelgrupper!A:A,Artikelgrupper!D:D))</f>
        <v/>
      </c>
      <c r="M152" s="443" t="str">
        <f>IF(B152="","",'APH KIC KIA PC'!Q155)</f>
        <v/>
      </c>
      <c r="N152" s="442" t="str">
        <f>IF('APH KIC KIA PC'!R155="","",'APH KIC KIA PC'!R155)</f>
        <v/>
      </c>
      <c r="O152" s="442" t="str">
        <f>IF('APH KIC KIA PC'!T155="","",'APH KIC KIA PC'!T155)</f>
        <v/>
      </c>
      <c r="P152" s="442" t="str">
        <f>IF('APH KIC KIA PC'!K155="","",'APH KIC KIA PC'!K155)</f>
        <v>Välj…</v>
      </c>
      <c r="Q152" s="440" t="str">
        <f>IF(B152="","",'2. Artikeldata Utökad'!E155)</f>
        <v/>
      </c>
      <c r="R152" s="440" t="str">
        <f>IF(B152="","",'2. Artikeldata Utökad'!F155)</f>
        <v/>
      </c>
      <c r="S152" s="440" t="str">
        <f>IF(B152="","",'3. Förpackningsdata'!G155/10)</f>
        <v/>
      </c>
      <c r="T152" s="440" t="str">
        <f>IF(B152="","",'3. Förpackningsdata'!H155/10)</f>
        <v/>
      </c>
      <c r="U152" s="440" t="str">
        <f>IF(B152="","",'3. Förpackningsdata'!I155/10)</f>
        <v/>
      </c>
      <c r="V152" s="469" t="str">
        <f>IF(B152="","",'APH KIC KIA PC'!Z155)</f>
        <v/>
      </c>
      <c r="W152" s="444" t="str">
        <f>IF(B152="","",'APH KIC KIA PC'!AA155)</f>
        <v/>
      </c>
      <c r="X152" s="445" t="str">
        <f>IF(B152="","",'APH KIC KIA PC'!AB155)</f>
        <v/>
      </c>
      <c r="Y152" s="446" t="str">
        <f>IF(B152="","",'APH KIC KIA PC'!AD155)</f>
        <v/>
      </c>
      <c r="Z152" s="445" t="str">
        <f>IF(B152="","",'APH KIC KIA PC'!AC155)</f>
        <v/>
      </c>
      <c r="AA152" s="446" t="str">
        <f>IF(B152="","",'APH KIC KIA PC'!AI155)</f>
        <v/>
      </c>
      <c r="AB152" s="447" t="str">
        <f>IF(B152="","",'APH KIC KIA PC'!AJ155)</f>
        <v/>
      </c>
      <c r="AC152" s="442" t="str">
        <f>IF(B152="","",'APH KIC KIA PC'!W155)</f>
        <v/>
      </c>
      <c r="AD152" s="443" t="str">
        <f>IF('3. Förpackningsdata'!M155="","",'3. Förpackningsdata'!M155)</f>
        <v/>
      </c>
      <c r="AE152" s="442" t="str">
        <f>IF('APH KIC KIA PC'!J155="","",'APH KIC KIA PC'!J155)</f>
        <v/>
      </c>
    </row>
    <row r="153" spans="1:31" s="332" customFormat="1" x14ac:dyDescent="0.25">
      <c r="A153" s="346">
        <v>152</v>
      </c>
      <c r="B153" s="438" t="str">
        <f>IF('1. Artikeldata Grund'!E156="","",'1. Artikeldata Grund'!E156)</f>
        <v/>
      </c>
      <c r="C153" s="439" t="str">
        <f>IF('1. Artikeldata Grund'!D156="","",'1. Artikeldata Grund'!D156)</f>
        <v/>
      </c>
      <c r="D153" s="440" t="str">
        <f>IF('APH KIC KIA PC'!D156="","",'APH KIC KIA PC'!D156)</f>
        <v/>
      </c>
      <c r="E153" s="439" t="str">
        <f>IF('APH KIC KIA PC'!F156="","",'APH KIC KIA PC'!F156)</f>
        <v/>
      </c>
      <c r="F153" s="442" t="str">
        <f>IF('APH KIC KIA PC'!S156="","",'APH KIC KIA PC'!S156)</f>
        <v xml:space="preserve">  Välj…</v>
      </c>
      <c r="G153" s="442">
        <f>IF('APH KIC KIA PC'!M156="","",'APH KIC KIA PC'!M156)</f>
        <v>910</v>
      </c>
      <c r="H153" s="441" t="str">
        <f>IF(G153&lt;&gt;200,"",IF('2. Artikeldata Utökad'!I156="","",'2. Artikeldata Utökad'!I156))</f>
        <v/>
      </c>
      <c r="I153" s="440" t="str">
        <f>IF('APH KIC KIA PC'!L156="Välj….","",'APH KIC KIA PC'!L156)</f>
        <v/>
      </c>
      <c r="J153" s="440" t="str">
        <f>IF(B153="","",_xlfn.XLOOKUP(I153,Artikelgrupper!A:A,Artikelgrupper!B:B))</f>
        <v/>
      </c>
      <c r="K153" s="440" t="str">
        <f>IF(B153="","",_xlfn.XLOOKUP(I153,Artikelgrupper!A:A,Artikelgrupper!C:C))</f>
        <v/>
      </c>
      <c r="L153" s="440" t="str">
        <f>IF(B153="","",_xlfn.XLOOKUP(I153,Artikelgrupper!A:A,Artikelgrupper!D:D))</f>
        <v/>
      </c>
      <c r="M153" s="443" t="str">
        <f>IF(B153="","",'APH KIC KIA PC'!Q156)</f>
        <v/>
      </c>
      <c r="N153" s="442" t="str">
        <f>IF('APH KIC KIA PC'!R156="","",'APH KIC KIA PC'!R156)</f>
        <v/>
      </c>
      <c r="O153" s="442" t="str">
        <f>IF('APH KIC KIA PC'!T156="","",'APH KIC KIA PC'!T156)</f>
        <v/>
      </c>
      <c r="P153" s="442" t="str">
        <f>IF('APH KIC KIA PC'!K156="","",'APH KIC KIA PC'!K156)</f>
        <v>Välj…</v>
      </c>
      <c r="Q153" s="440" t="str">
        <f>IF(B153="","",'2. Artikeldata Utökad'!E156)</f>
        <v/>
      </c>
      <c r="R153" s="440" t="str">
        <f>IF(B153="","",'2. Artikeldata Utökad'!F156)</f>
        <v/>
      </c>
      <c r="S153" s="440" t="str">
        <f>IF(B153="","",'3. Förpackningsdata'!G156/10)</f>
        <v/>
      </c>
      <c r="T153" s="440" t="str">
        <f>IF(B153="","",'3. Förpackningsdata'!H156/10)</f>
        <v/>
      </c>
      <c r="U153" s="440" t="str">
        <f>IF(B153="","",'3. Förpackningsdata'!I156/10)</f>
        <v/>
      </c>
      <c r="V153" s="469" t="str">
        <f>IF(B153="","",'APH KIC KIA PC'!Z156)</f>
        <v/>
      </c>
      <c r="W153" s="444" t="str">
        <f>IF(B153="","",'APH KIC KIA PC'!AA156)</f>
        <v/>
      </c>
      <c r="X153" s="445" t="str">
        <f>IF(B153="","",'APH KIC KIA PC'!AB156)</f>
        <v/>
      </c>
      <c r="Y153" s="446" t="str">
        <f>IF(B153="","",'APH KIC KIA PC'!AD156)</f>
        <v/>
      </c>
      <c r="Z153" s="445" t="str">
        <f>IF(B153="","",'APH KIC KIA PC'!AC156)</f>
        <v/>
      </c>
      <c r="AA153" s="446" t="str">
        <f>IF(B153="","",'APH KIC KIA PC'!AI156)</f>
        <v/>
      </c>
      <c r="AB153" s="447" t="str">
        <f>IF(B153="","",'APH KIC KIA PC'!AJ156)</f>
        <v/>
      </c>
      <c r="AC153" s="442" t="str">
        <f>IF(B153="","",'APH KIC KIA PC'!W156)</f>
        <v/>
      </c>
      <c r="AD153" s="443" t="str">
        <f>IF('3. Förpackningsdata'!M156="","",'3. Förpackningsdata'!M156)</f>
        <v/>
      </c>
      <c r="AE153" s="442" t="str">
        <f>IF('APH KIC KIA PC'!J156="","",'APH KIC KIA PC'!J156)</f>
        <v/>
      </c>
    </row>
    <row r="154" spans="1:31" s="332" customFormat="1" x14ac:dyDescent="0.25">
      <c r="A154" s="346">
        <v>153</v>
      </c>
      <c r="B154" s="438" t="str">
        <f>IF('1. Artikeldata Grund'!E157="","",'1. Artikeldata Grund'!E157)</f>
        <v/>
      </c>
      <c r="C154" s="439" t="str">
        <f>IF('1. Artikeldata Grund'!D157="","",'1. Artikeldata Grund'!D157)</f>
        <v/>
      </c>
      <c r="D154" s="440" t="str">
        <f>IF('APH KIC KIA PC'!D157="","",'APH KIC KIA PC'!D157)</f>
        <v/>
      </c>
      <c r="E154" s="439" t="str">
        <f>IF('APH KIC KIA PC'!F157="","",'APH KIC KIA PC'!F157)</f>
        <v/>
      </c>
      <c r="F154" s="442" t="str">
        <f>IF('APH KIC KIA PC'!S157="","",'APH KIC KIA PC'!S157)</f>
        <v xml:space="preserve">  Välj…</v>
      </c>
      <c r="G154" s="442">
        <f>IF('APH KIC KIA PC'!M157="","",'APH KIC KIA PC'!M157)</f>
        <v>910</v>
      </c>
      <c r="H154" s="441" t="str">
        <f>IF(G154&lt;&gt;200,"",IF('2. Artikeldata Utökad'!I157="","",'2. Artikeldata Utökad'!I157))</f>
        <v/>
      </c>
      <c r="I154" s="440" t="str">
        <f>IF('APH KIC KIA PC'!L157="Välj….","",'APH KIC KIA PC'!L157)</f>
        <v/>
      </c>
      <c r="J154" s="440" t="str">
        <f>IF(B154="","",_xlfn.XLOOKUP(I154,Artikelgrupper!A:A,Artikelgrupper!B:B))</f>
        <v/>
      </c>
      <c r="K154" s="440" t="str">
        <f>IF(B154="","",_xlfn.XLOOKUP(I154,Artikelgrupper!A:A,Artikelgrupper!C:C))</f>
        <v/>
      </c>
      <c r="L154" s="440" t="str">
        <f>IF(B154="","",_xlfn.XLOOKUP(I154,Artikelgrupper!A:A,Artikelgrupper!D:D))</f>
        <v/>
      </c>
      <c r="M154" s="443" t="str">
        <f>IF(B154="","",'APH KIC KIA PC'!Q157)</f>
        <v/>
      </c>
      <c r="N154" s="442" t="str">
        <f>IF('APH KIC KIA PC'!R157="","",'APH KIC KIA PC'!R157)</f>
        <v/>
      </c>
      <c r="O154" s="442" t="str">
        <f>IF('APH KIC KIA PC'!T157="","",'APH KIC KIA PC'!T157)</f>
        <v/>
      </c>
      <c r="P154" s="442" t="str">
        <f>IF('APH KIC KIA PC'!K157="","",'APH KIC KIA PC'!K157)</f>
        <v>Välj…</v>
      </c>
      <c r="Q154" s="440" t="str">
        <f>IF(B154="","",'2. Artikeldata Utökad'!E157)</f>
        <v/>
      </c>
      <c r="R154" s="440" t="str">
        <f>IF(B154="","",'2. Artikeldata Utökad'!F157)</f>
        <v/>
      </c>
      <c r="S154" s="440" t="str">
        <f>IF(B154="","",'3. Förpackningsdata'!G157/10)</f>
        <v/>
      </c>
      <c r="T154" s="440" t="str">
        <f>IF(B154="","",'3. Förpackningsdata'!H157/10)</f>
        <v/>
      </c>
      <c r="U154" s="440" t="str">
        <f>IF(B154="","",'3. Förpackningsdata'!I157/10)</f>
        <v/>
      </c>
      <c r="V154" s="469" t="str">
        <f>IF(B154="","",'APH KIC KIA PC'!Z157)</f>
        <v/>
      </c>
      <c r="W154" s="444" t="str">
        <f>IF(B154="","",'APH KIC KIA PC'!AA157)</f>
        <v/>
      </c>
      <c r="X154" s="445" t="str">
        <f>IF(B154="","",'APH KIC KIA PC'!AB157)</f>
        <v/>
      </c>
      <c r="Y154" s="446" t="str">
        <f>IF(B154="","",'APH KIC KIA PC'!AD157)</f>
        <v/>
      </c>
      <c r="Z154" s="445" t="str">
        <f>IF(B154="","",'APH KIC KIA PC'!AC157)</f>
        <v/>
      </c>
      <c r="AA154" s="446" t="str">
        <f>IF(B154="","",'APH KIC KIA PC'!AI157)</f>
        <v/>
      </c>
      <c r="AB154" s="447" t="str">
        <f>IF(B154="","",'APH KIC KIA PC'!AJ157)</f>
        <v/>
      </c>
      <c r="AC154" s="442" t="str">
        <f>IF(B154="","",'APH KIC KIA PC'!W157)</f>
        <v/>
      </c>
      <c r="AD154" s="443" t="str">
        <f>IF('3. Förpackningsdata'!M157="","",'3. Förpackningsdata'!M157)</f>
        <v/>
      </c>
      <c r="AE154" s="442" t="str">
        <f>IF('APH KIC KIA PC'!J157="","",'APH KIC KIA PC'!J157)</f>
        <v/>
      </c>
    </row>
    <row r="155" spans="1:31" s="332" customFormat="1" x14ac:dyDescent="0.25">
      <c r="A155" s="346">
        <v>154</v>
      </c>
      <c r="B155" s="438" t="str">
        <f>IF('1. Artikeldata Grund'!E158="","",'1. Artikeldata Grund'!E158)</f>
        <v/>
      </c>
      <c r="C155" s="439" t="str">
        <f>IF('1. Artikeldata Grund'!D158="","",'1. Artikeldata Grund'!D158)</f>
        <v/>
      </c>
      <c r="D155" s="440" t="str">
        <f>IF('APH KIC KIA PC'!D158="","",'APH KIC KIA PC'!D158)</f>
        <v/>
      </c>
      <c r="E155" s="439" t="str">
        <f>IF('APH KIC KIA PC'!F158="","",'APH KIC KIA PC'!F158)</f>
        <v/>
      </c>
      <c r="F155" s="442" t="str">
        <f>IF('APH KIC KIA PC'!S158="","",'APH KIC KIA PC'!S158)</f>
        <v xml:space="preserve">  Välj…</v>
      </c>
      <c r="G155" s="442">
        <f>IF('APH KIC KIA PC'!M158="","",'APH KIC KIA PC'!M158)</f>
        <v>910</v>
      </c>
      <c r="H155" s="441" t="str">
        <f>IF(G155&lt;&gt;200,"",IF('2. Artikeldata Utökad'!I158="","",'2. Artikeldata Utökad'!I158))</f>
        <v/>
      </c>
      <c r="I155" s="440" t="str">
        <f>IF('APH KIC KIA PC'!L158="Välj….","",'APH KIC KIA PC'!L158)</f>
        <v/>
      </c>
      <c r="J155" s="440" t="str">
        <f>IF(B155="","",_xlfn.XLOOKUP(I155,Artikelgrupper!A:A,Artikelgrupper!B:B))</f>
        <v/>
      </c>
      <c r="K155" s="440" t="str">
        <f>IF(B155="","",_xlfn.XLOOKUP(I155,Artikelgrupper!A:A,Artikelgrupper!C:C))</f>
        <v/>
      </c>
      <c r="L155" s="440" t="str">
        <f>IF(B155="","",_xlfn.XLOOKUP(I155,Artikelgrupper!A:A,Artikelgrupper!D:D))</f>
        <v/>
      </c>
      <c r="M155" s="443" t="str">
        <f>IF(B155="","",'APH KIC KIA PC'!Q158)</f>
        <v/>
      </c>
      <c r="N155" s="442" t="str">
        <f>IF('APH KIC KIA PC'!R158="","",'APH KIC KIA PC'!R158)</f>
        <v/>
      </c>
      <c r="O155" s="442" t="str">
        <f>IF('APH KIC KIA PC'!T158="","",'APH KIC KIA PC'!T158)</f>
        <v/>
      </c>
      <c r="P155" s="442" t="str">
        <f>IF('APH KIC KIA PC'!K158="","",'APH KIC KIA PC'!K158)</f>
        <v>Välj…</v>
      </c>
      <c r="Q155" s="440" t="str">
        <f>IF(B155="","",'2. Artikeldata Utökad'!E158)</f>
        <v/>
      </c>
      <c r="R155" s="440" t="str">
        <f>IF(B155="","",'2. Artikeldata Utökad'!F158)</f>
        <v/>
      </c>
      <c r="S155" s="440" t="str">
        <f>IF(B155="","",'3. Förpackningsdata'!G158/10)</f>
        <v/>
      </c>
      <c r="T155" s="440" t="str">
        <f>IF(B155="","",'3. Förpackningsdata'!H158/10)</f>
        <v/>
      </c>
      <c r="U155" s="440" t="str">
        <f>IF(B155="","",'3. Förpackningsdata'!I158/10)</f>
        <v/>
      </c>
      <c r="V155" s="469" t="str">
        <f>IF(B155="","",'APH KIC KIA PC'!Z158)</f>
        <v/>
      </c>
      <c r="W155" s="444" t="str">
        <f>IF(B155="","",'APH KIC KIA PC'!AA158)</f>
        <v/>
      </c>
      <c r="X155" s="445" t="str">
        <f>IF(B155="","",'APH KIC KIA PC'!AB158)</f>
        <v/>
      </c>
      <c r="Y155" s="446" t="str">
        <f>IF(B155="","",'APH KIC KIA PC'!AD158)</f>
        <v/>
      </c>
      <c r="Z155" s="445" t="str">
        <f>IF(B155="","",'APH KIC KIA PC'!AC158)</f>
        <v/>
      </c>
      <c r="AA155" s="446" t="str">
        <f>IF(B155="","",'APH KIC KIA PC'!AI158)</f>
        <v/>
      </c>
      <c r="AB155" s="447" t="str">
        <f>IF(B155="","",'APH KIC KIA PC'!AJ158)</f>
        <v/>
      </c>
      <c r="AC155" s="442" t="str">
        <f>IF(B155="","",'APH KIC KIA PC'!W158)</f>
        <v/>
      </c>
      <c r="AD155" s="443" t="str">
        <f>IF('3. Förpackningsdata'!M158="","",'3. Förpackningsdata'!M158)</f>
        <v/>
      </c>
      <c r="AE155" s="442" t="str">
        <f>IF('APH KIC KIA PC'!J158="","",'APH KIC KIA PC'!J158)</f>
        <v/>
      </c>
    </row>
    <row r="156" spans="1:31" s="332" customFormat="1" x14ac:dyDescent="0.25">
      <c r="A156" s="346">
        <v>155</v>
      </c>
      <c r="B156" s="438" t="str">
        <f>IF('1. Artikeldata Grund'!E159="","",'1. Artikeldata Grund'!E159)</f>
        <v/>
      </c>
      <c r="C156" s="439" t="str">
        <f>IF('1. Artikeldata Grund'!D159="","",'1. Artikeldata Grund'!D159)</f>
        <v/>
      </c>
      <c r="D156" s="440" t="str">
        <f>IF('APH KIC KIA PC'!D159="","",'APH KIC KIA PC'!D159)</f>
        <v/>
      </c>
      <c r="E156" s="439" t="str">
        <f>IF('APH KIC KIA PC'!F159="","",'APH KIC KIA PC'!F159)</f>
        <v/>
      </c>
      <c r="F156" s="442" t="str">
        <f>IF('APH KIC KIA PC'!S159="","",'APH KIC KIA PC'!S159)</f>
        <v xml:space="preserve">  Välj…</v>
      </c>
      <c r="G156" s="442">
        <f>IF('APH KIC KIA PC'!M159="","",'APH KIC KIA PC'!M159)</f>
        <v>910</v>
      </c>
      <c r="H156" s="441" t="str">
        <f>IF(G156&lt;&gt;200,"",IF('2. Artikeldata Utökad'!I159="","",'2. Artikeldata Utökad'!I159))</f>
        <v/>
      </c>
      <c r="I156" s="440" t="str">
        <f>IF('APH KIC KIA PC'!L159="Välj….","",'APH KIC KIA PC'!L159)</f>
        <v/>
      </c>
      <c r="J156" s="440" t="str">
        <f>IF(B156="","",_xlfn.XLOOKUP(I156,Artikelgrupper!A:A,Artikelgrupper!B:B))</f>
        <v/>
      </c>
      <c r="K156" s="440" t="str">
        <f>IF(B156="","",_xlfn.XLOOKUP(I156,Artikelgrupper!A:A,Artikelgrupper!C:C))</f>
        <v/>
      </c>
      <c r="L156" s="440" t="str">
        <f>IF(B156="","",_xlfn.XLOOKUP(I156,Artikelgrupper!A:A,Artikelgrupper!D:D))</f>
        <v/>
      </c>
      <c r="M156" s="443" t="str">
        <f>IF(B156="","",'APH KIC KIA PC'!Q159)</f>
        <v/>
      </c>
      <c r="N156" s="442" t="str">
        <f>IF('APH KIC KIA PC'!R159="","",'APH KIC KIA PC'!R159)</f>
        <v/>
      </c>
      <c r="O156" s="442" t="str">
        <f>IF('APH KIC KIA PC'!T159="","",'APH KIC KIA PC'!T159)</f>
        <v/>
      </c>
      <c r="P156" s="442" t="str">
        <f>IF('APH KIC KIA PC'!K159="","",'APH KIC KIA PC'!K159)</f>
        <v>Välj…</v>
      </c>
      <c r="Q156" s="440" t="str">
        <f>IF(B156="","",'2. Artikeldata Utökad'!E159)</f>
        <v/>
      </c>
      <c r="R156" s="440" t="str">
        <f>IF(B156="","",'2. Artikeldata Utökad'!F159)</f>
        <v/>
      </c>
      <c r="S156" s="440" t="str">
        <f>IF(B156="","",'3. Förpackningsdata'!G159/10)</f>
        <v/>
      </c>
      <c r="T156" s="440" t="str">
        <f>IF(B156="","",'3. Förpackningsdata'!H159/10)</f>
        <v/>
      </c>
      <c r="U156" s="440" t="str">
        <f>IF(B156="","",'3. Förpackningsdata'!I159/10)</f>
        <v/>
      </c>
      <c r="V156" s="469" t="str">
        <f>IF(B156="","",'APH KIC KIA PC'!Z159)</f>
        <v/>
      </c>
      <c r="W156" s="444" t="str">
        <f>IF(B156="","",'APH KIC KIA PC'!AA159)</f>
        <v/>
      </c>
      <c r="X156" s="445" t="str">
        <f>IF(B156="","",'APH KIC KIA PC'!AB159)</f>
        <v/>
      </c>
      <c r="Y156" s="446" t="str">
        <f>IF(B156="","",'APH KIC KIA PC'!AD159)</f>
        <v/>
      </c>
      <c r="Z156" s="445" t="str">
        <f>IF(B156="","",'APH KIC KIA PC'!AC159)</f>
        <v/>
      </c>
      <c r="AA156" s="446" t="str">
        <f>IF(B156="","",'APH KIC KIA PC'!AI159)</f>
        <v/>
      </c>
      <c r="AB156" s="447" t="str">
        <f>IF(B156="","",'APH KIC KIA PC'!AJ159)</f>
        <v/>
      </c>
      <c r="AC156" s="442" t="str">
        <f>IF(B156="","",'APH KIC KIA PC'!W159)</f>
        <v/>
      </c>
      <c r="AD156" s="443" t="str">
        <f>IF('3. Förpackningsdata'!M159="","",'3. Förpackningsdata'!M159)</f>
        <v/>
      </c>
      <c r="AE156" s="442" t="str">
        <f>IF('APH KIC KIA PC'!J159="","",'APH KIC KIA PC'!J159)</f>
        <v/>
      </c>
    </row>
    <row r="157" spans="1:31" s="332" customFormat="1" x14ac:dyDescent="0.25">
      <c r="A157" s="346">
        <v>156</v>
      </c>
      <c r="B157" s="438" t="str">
        <f>IF('1. Artikeldata Grund'!E160="","",'1. Artikeldata Grund'!E160)</f>
        <v/>
      </c>
      <c r="C157" s="439" t="str">
        <f>IF('1. Artikeldata Grund'!D160="","",'1. Artikeldata Grund'!D160)</f>
        <v/>
      </c>
      <c r="D157" s="440" t="str">
        <f>IF('APH KIC KIA PC'!D160="","",'APH KIC KIA PC'!D160)</f>
        <v/>
      </c>
      <c r="E157" s="439" t="str">
        <f>IF('APH KIC KIA PC'!F160="","",'APH KIC KIA PC'!F160)</f>
        <v/>
      </c>
      <c r="F157" s="442" t="str">
        <f>IF('APH KIC KIA PC'!S160="","",'APH KIC KIA PC'!S160)</f>
        <v xml:space="preserve">  Välj…</v>
      </c>
      <c r="G157" s="442">
        <f>IF('APH KIC KIA PC'!M160="","",'APH KIC KIA PC'!M160)</f>
        <v>910</v>
      </c>
      <c r="H157" s="441" t="str">
        <f>IF(G157&lt;&gt;200,"",IF('2. Artikeldata Utökad'!I160="","",'2. Artikeldata Utökad'!I160))</f>
        <v/>
      </c>
      <c r="I157" s="440" t="str">
        <f>IF('APH KIC KIA PC'!L160="Välj….","",'APH KIC KIA PC'!L160)</f>
        <v/>
      </c>
      <c r="J157" s="440" t="str">
        <f>IF(B157="","",_xlfn.XLOOKUP(I157,Artikelgrupper!A:A,Artikelgrupper!B:B))</f>
        <v/>
      </c>
      <c r="K157" s="440" t="str">
        <f>IF(B157="","",_xlfn.XLOOKUP(I157,Artikelgrupper!A:A,Artikelgrupper!C:C))</f>
        <v/>
      </c>
      <c r="L157" s="440" t="str">
        <f>IF(B157="","",_xlfn.XLOOKUP(I157,Artikelgrupper!A:A,Artikelgrupper!D:D))</f>
        <v/>
      </c>
      <c r="M157" s="443" t="str">
        <f>IF(B157="","",'APH KIC KIA PC'!Q160)</f>
        <v/>
      </c>
      <c r="N157" s="442" t="str">
        <f>IF('APH KIC KIA PC'!R160="","",'APH KIC KIA PC'!R160)</f>
        <v/>
      </c>
      <c r="O157" s="442" t="str">
        <f>IF('APH KIC KIA PC'!T160="","",'APH KIC KIA PC'!T160)</f>
        <v/>
      </c>
      <c r="P157" s="442" t="str">
        <f>IF('APH KIC KIA PC'!K160="","",'APH KIC KIA PC'!K160)</f>
        <v>Välj…</v>
      </c>
      <c r="Q157" s="440" t="str">
        <f>IF(B157="","",'2. Artikeldata Utökad'!E160)</f>
        <v/>
      </c>
      <c r="R157" s="440" t="str">
        <f>IF(B157="","",'2. Artikeldata Utökad'!F160)</f>
        <v/>
      </c>
      <c r="S157" s="440" t="str">
        <f>IF(B157="","",'3. Förpackningsdata'!G160/10)</f>
        <v/>
      </c>
      <c r="T157" s="440" t="str">
        <f>IF(B157="","",'3. Förpackningsdata'!H160/10)</f>
        <v/>
      </c>
      <c r="U157" s="440" t="str">
        <f>IF(B157="","",'3. Förpackningsdata'!I160/10)</f>
        <v/>
      </c>
      <c r="V157" s="469" t="str">
        <f>IF(B157="","",'APH KIC KIA PC'!Z160)</f>
        <v/>
      </c>
      <c r="W157" s="444" t="str">
        <f>IF(B157="","",'APH KIC KIA PC'!AA160)</f>
        <v/>
      </c>
      <c r="X157" s="445" t="str">
        <f>IF(B157="","",'APH KIC KIA PC'!AB160)</f>
        <v/>
      </c>
      <c r="Y157" s="446" t="str">
        <f>IF(B157="","",'APH KIC KIA PC'!AD160)</f>
        <v/>
      </c>
      <c r="Z157" s="445" t="str">
        <f>IF(B157="","",'APH KIC KIA PC'!AC160)</f>
        <v/>
      </c>
      <c r="AA157" s="446" t="str">
        <f>IF(B157="","",'APH KIC KIA PC'!AI160)</f>
        <v/>
      </c>
      <c r="AB157" s="447" t="str">
        <f>IF(B157="","",'APH KIC KIA PC'!AJ160)</f>
        <v/>
      </c>
      <c r="AC157" s="442" t="str">
        <f>IF(B157="","",'APH KIC KIA PC'!W160)</f>
        <v/>
      </c>
      <c r="AD157" s="443" t="str">
        <f>IF('3. Förpackningsdata'!M160="","",'3. Förpackningsdata'!M160)</f>
        <v/>
      </c>
      <c r="AE157" s="442" t="str">
        <f>IF('APH KIC KIA PC'!J160="","",'APH KIC KIA PC'!J160)</f>
        <v/>
      </c>
    </row>
    <row r="158" spans="1:31" s="332" customFormat="1" x14ac:dyDescent="0.25">
      <c r="A158" s="346">
        <v>157</v>
      </c>
      <c r="B158" s="438" t="str">
        <f>IF('1. Artikeldata Grund'!E161="","",'1. Artikeldata Grund'!E161)</f>
        <v/>
      </c>
      <c r="C158" s="439" t="str">
        <f>IF('1. Artikeldata Grund'!D161="","",'1. Artikeldata Grund'!D161)</f>
        <v/>
      </c>
      <c r="D158" s="440" t="str">
        <f>IF('APH KIC KIA PC'!D161="","",'APH KIC KIA PC'!D161)</f>
        <v/>
      </c>
      <c r="E158" s="439" t="str">
        <f>IF('APH KIC KIA PC'!F161="","",'APH KIC KIA PC'!F161)</f>
        <v/>
      </c>
      <c r="F158" s="442" t="str">
        <f>IF('APH KIC KIA PC'!S161="","",'APH KIC KIA PC'!S161)</f>
        <v xml:space="preserve">  Välj…</v>
      </c>
      <c r="G158" s="442">
        <f>IF('APH KIC KIA PC'!M161="","",'APH KIC KIA PC'!M161)</f>
        <v>910</v>
      </c>
      <c r="H158" s="441" t="str">
        <f>IF(G158&lt;&gt;200,"",IF('2. Artikeldata Utökad'!I161="","",'2. Artikeldata Utökad'!I161))</f>
        <v/>
      </c>
      <c r="I158" s="440" t="str">
        <f>IF('APH KIC KIA PC'!L161="Välj….","",'APH KIC KIA PC'!L161)</f>
        <v/>
      </c>
      <c r="J158" s="440" t="str">
        <f>IF(B158="","",_xlfn.XLOOKUP(I158,Artikelgrupper!A:A,Artikelgrupper!B:B))</f>
        <v/>
      </c>
      <c r="K158" s="440" t="str">
        <f>IF(B158="","",_xlfn.XLOOKUP(I158,Artikelgrupper!A:A,Artikelgrupper!C:C))</f>
        <v/>
      </c>
      <c r="L158" s="440" t="str">
        <f>IF(B158="","",_xlfn.XLOOKUP(I158,Artikelgrupper!A:A,Artikelgrupper!D:D))</f>
        <v/>
      </c>
      <c r="M158" s="443" t="str">
        <f>IF(B158="","",'APH KIC KIA PC'!Q161)</f>
        <v/>
      </c>
      <c r="N158" s="442" t="str">
        <f>IF('APH KIC KIA PC'!R161="","",'APH KIC KIA PC'!R161)</f>
        <v/>
      </c>
      <c r="O158" s="442" t="str">
        <f>IF('APH KIC KIA PC'!T161="","",'APH KIC KIA PC'!T161)</f>
        <v/>
      </c>
      <c r="P158" s="442" t="str">
        <f>IF('APH KIC KIA PC'!K161="","",'APH KIC KIA PC'!K161)</f>
        <v>Välj…</v>
      </c>
      <c r="Q158" s="440" t="str">
        <f>IF(B158="","",'2. Artikeldata Utökad'!E161)</f>
        <v/>
      </c>
      <c r="R158" s="440" t="str">
        <f>IF(B158="","",'2. Artikeldata Utökad'!F161)</f>
        <v/>
      </c>
      <c r="S158" s="440" t="str">
        <f>IF(B158="","",'3. Förpackningsdata'!G161/10)</f>
        <v/>
      </c>
      <c r="T158" s="440" t="str">
        <f>IF(B158="","",'3. Förpackningsdata'!H161/10)</f>
        <v/>
      </c>
      <c r="U158" s="440" t="str">
        <f>IF(B158="","",'3. Förpackningsdata'!I161/10)</f>
        <v/>
      </c>
      <c r="V158" s="469" t="str">
        <f>IF(B158="","",'APH KIC KIA PC'!Z161)</f>
        <v/>
      </c>
      <c r="W158" s="444" t="str">
        <f>IF(B158="","",'APH KIC KIA PC'!AA161)</f>
        <v/>
      </c>
      <c r="X158" s="445" t="str">
        <f>IF(B158="","",'APH KIC KIA PC'!AB161)</f>
        <v/>
      </c>
      <c r="Y158" s="446" t="str">
        <f>IF(B158="","",'APH KIC KIA PC'!AD161)</f>
        <v/>
      </c>
      <c r="Z158" s="445" t="str">
        <f>IF(B158="","",'APH KIC KIA PC'!AC161)</f>
        <v/>
      </c>
      <c r="AA158" s="446" t="str">
        <f>IF(B158="","",'APH KIC KIA PC'!AI161)</f>
        <v/>
      </c>
      <c r="AB158" s="447" t="str">
        <f>IF(B158="","",'APH KIC KIA PC'!AJ161)</f>
        <v/>
      </c>
      <c r="AC158" s="442" t="str">
        <f>IF(B158="","",'APH KIC KIA PC'!W161)</f>
        <v/>
      </c>
      <c r="AD158" s="443" t="str">
        <f>IF('3. Förpackningsdata'!M161="","",'3. Förpackningsdata'!M161)</f>
        <v/>
      </c>
      <c r="AE158" s="442" t="str">
        <f>IF('APH KIC KIA PC'!J161="","",'APH KIC KIA PC'!J161)</f>
        <v/>
      </c>
    </row>
    <row r="159" spans="1:31" s="332" customFormat="1" x14ac:dyDescent="0.25">
      <c r="A159" s="346">
        <v>158</v>
      </c>
      <c r="B159" s="438" t="str">
        <f>IF('1. Artikeldata Grund'!E162="","",'1. Artikeldata Grund'!E162)</f>
        <v/>
      </c>
      <c r="C159" s="439" t="str">
        <f>IF('1. Artikeldata Grund'!D162="","",'1. Artikeldata Grund'!D162)</f>
        <v/>
      </c>
      <c r="D159" s="440" t="str">
        <f>IF('APH KIC KIA PC'!D162="","",'APH KIC KIA PC'!D162)</f>
        <v/>
      </c>
      <c r="E159" s="439" t="str">
        <f>IF('APH KIC KIA PC'!F162="","",'APH KIC KIA PC'!F162)</f>
        <v/>
      </c>
      <c r="F159" s="442" t="str">
        <f>IF('APH KIC KIA PC'!S162="","",'APH KIC KIA PC'!S162)</f>
        <v xml:space="preserve">  Välj…</v>
      </c>
      <c r="G159" s="442">
        <f>IF('APH KIC KIA PC'!M162="","",'APH KIC KIA PC'!M162)</f>
        <v>910</v>
      </c>
      <c r="H159" s="441" t="str">
        <f>IF(G159&lt;&gt;200,"",IF('2. Artikeldata Utökad'!I162="","",'2. Artikeldata Utökad'!I162))</f>
        <v/>
      </c>
      <c r="I159" s="440" t="str">
        <f>IF('APH KIC KIA PC'!L162="Välj….","",'APH KIC KIA PC'!L162)</f>
        <v/>
      </c>
      <c r="J159" s="440" t="str">
        <f>IF(B159="","",_xlfn.XLOOKUP(I159,Artikelgrupper!A:A,Artikelgrupper!B:B))</f>
        <v/>
      </c>
      <c r="K159" s="440" t="str">
        <f>IF(B159="","",_xlfn.XLOOKUP(I159,Artikelgrupper!A:A,Artikelgrupper!C:C))</f>
        <v/>
      </c>
      <c r="L159" s="440" t="str">
        <f>IF(B159="","",_xlfn.XLOOKUP(I159,Artikelgrupper!A:A,Artikelgrupper!D:D))</f>
        <v/>
      </c>
      <c r="M159" s="443" t="str">
        <f>IF(B159="","",'APH KIC KIA PC'!Q162)</f>
        <v/>
      </c>
      <c r="N159" s="442" t="str">
        <f>IF('APH KIC KIA PC'!R162="","",'APH KIC KIA PC'!R162)</f>
        <v/>
      </c>
      <c r="O159" s="442" t="str">
        <f>IF('APH KIC KIA PC'!T162="","",'APH KIC KIA PC'!T162)</f>
        <v/>
      </c>
      <c r="P159" s="442" t="str">
        <f>IF('APH KIC KIA PC'!K162="","",'APH KIC KIA PC'!K162)</f>
        <v>Välj…</v>
      </c>
      <c r="Q159" s="440" t="str">
        <f>IF(B159="","",'2. Artikeldata Utökad'!E162)</f>
        <v/>
      </c>
      <c r="R159" s="440" t="str">
        <f>IF(B159="","",'2. Artikeldata Utökad'!F162)</f>
        <v/>
      </c>
      <c r="S159" s="440" t="str">
        <f>IF(B159="","",'3. Förpackningsdata'!G162/10)</f>
        <v/>
      </c>
      <c r="T159" s="440" t="str">
        <f>IF(B159="","",'3. Förpackningsdata'!H162/10)</f>
        <v/>
      </c>
      <c r="U159" s="440" t="str">
        <f>IF(B159="","",'3. Förpackningsdata'!I162/10)</f>
        <v/>
      </c>
      <c r="V159" s="469" t="str">
        <f>IF(B159="","",'APH KIC KIA PC'!Z162)</f>
        <v/>
      </c>
      <c r="W159" s="444" t="str">
        <f>IF(B159="","",'APH KIC KIA PC'!AA162)</f>
        <v/>
      </c>
      <c r="X159" s="445" t="str">
        <f>IF(B159="","",'APH KIC KIA PC'!AB162)</f>
        <v/>
      </c>
      <c r="Y159" s="446" t="str">
        <f>IF(B159="","",'APH KIC KIA PC'!AD162)</f>
        <v/>
      </c>
      <c r="Z159" s="445" t="str">
        <f>IF(B159="","",'APH KIC KIA PC'!AC162)</f>
        <v/>
      </c>
      <c r="AA159" s="446" t="str">
        <f>IF(B159="","",'APH KIC KIA PC'!AI162)</f>
        <v/>
      </c>
      <c r="AB159" s="447" t="str">
        <f>IF(B159="","",'APH KIC KIA PC'!AJ162)</f>
        <v/>
      </c>
      <c r="AC159" s="442" t="str">
        <f>IF(B159="","",'APH KIC KIA PC'!W162)</f>
        <v/>
      </c>
      <c r="AD159" s="443" t="str">
        <f>IF('3. Förpackningsdata'!M162="","",'3. Förpackningsdata'!M162)</f>
        <v/>
      </c>
      <c r="AE159" s="442" t="str">
        <f>IF('APH KIC KIA PC'!J162="","",'APH KIC KIA PC'!J162)</f>
        <v/>
      </c>
    </row>
    <row r="160" spans="1:31" s="332" customFormat="1" x14ac:dyDescent="0.25">
      <c r="A160" s="346">
        <v>159</v>
      </c>
      <c r="B160" s="438" t="str">
        <f>IF('1. Artikeldata Grund'!E163="","",'1. Artikeldata Grund'!E163)</f>
        <v/>
      </c>
      <c r="C160" s="439" t="str">
        <f>IF('1. Artikeldata Grund'!D163="","",'1. Artikeldata Grund'!D163)</f>
        <v/>
      </c>
      <c r="D160" s="440" t="str">
        <f>IF('APH KIC KIA PC'!D163="","",'APH KIC KIA PC'!D163)</f>
        <v/>
      </c>
      <c r="E160" s="439" t="str">
        <f>IF('APH KIC KIA PC'!F163="","",'APH KIC KIA PC'!F163)</f>
        <v/>
      </c>
      <c r="F160" s="442" t="str">
        <f>IF('APH KIC KIA PC'!S163="","",'APH KIC KIA PC'!S163)</f>
        <v xml:space="preserve">  Välj…</v>
      </c>
      <c r="G160" s="442">
        <f>IF('APH KIC KIA PC'!M163="","",'APH KIC KIA PC'!M163)</f>
        <v>910</v>
      </c>
      <c r="H160" s="441" t="str">
        <f>IF(G160&lt;&gt;200,"",IF('2. Artikeldata Utökad'!I163="","",'2. Artikeldata Utökad'!I163))</f>
        <v/>
      </c>
      <c r="I160" s="440" t="str">
        <f>IF('APH KIC KIA PC'!L163="Välj….","",'APH KIC KIA PC'!L163)</f>
        <v/>
      </c>
      <c r="J160" s="440" t="str">
        <f>IF(B160="","",_xlfn.XLOOKUP(I160,Artikelgrupper!A:A,Artikelgrupper!B:B))</f>
        <v/>
      </c>
      <c r="K160" s="440" t="str">
        <f>IF(B160="","",_xlfn.XLOOKUP(I160,Artikelgrupper!A:A,Artikelgrupper!C:C))</f>
        <v/>
      </c>
      <c r="L160" s="440" t="str">
        <f>IF(B160="","",_xlfn.XLOOKUP(I160,Artikelgrupper!A:A,Artikelgrupper!D:D))</f>
        <v/>
      </c>
      <c r="M160" s="443" t="str">
        <f>IF(B160="","",'APH KIC KIA PC'!Q163)</f>
        <v/>
      </c>
      <c r="N160" s="442" t="str">
        <f>IF('APH KIC KIA PC'!R163="","",'APH KIC KIA PC'!R163)</f>
        <v/>
      </c>
      <c r="O160" s="442" t="str">
        <f>IF('APH KIC KIA PC'!T163="","",'APH KIC KIA PC'!T163)</f>
        <v/>
      </c>
      <c r="P160" s="442" t="str">
        <f>IF('APH KIC KIA PC'!K163="","",'APH KIC KIA PC'!K163)</f>
        <v>Välj…</v>
      </c>
      <c r="Q160" s="440" t="str">
        <f>IF(B160="","",'2. Artikeldata Utökad'!E163)</f>
        <v/>
      </c>
      <c r="R160" s="440" t="str">
        <f>IF(B160="","",'2. Artikeldata Utökad'!F163)</f>
        <v/>
      </c>
      <c r="S160" s="440" t="str">
        <f>IF(B160="","",'3. Förpackningsdata'!G163/10)</f>
        <v/>
      </c>
      <c r="T160" s="440" t="str">
        <f>IF(B160="","",'3. Förpackningsdata'!H163/10)</f>
        <v/>
      </c>
      <c r="U160" s="440" t="str">
        <f>IF(B160="","",'3. Förpackningsdata'!I163/10)</f>
        <v/>
      </c>
      <c r="V160" s="469" t="str">
        <f>IF(B160="","",'APH KIC KIA PC'!Z163)</f>
        <v/>
      </c>
      <c r="W160" s="444" t="str">
        <f>IF(B160="","",'APH KIC KIA PC'!AA163)</f>
        <v/>
      </c>
      <c r="X160" s="445" t="str">
        <f>IF(B160="","",'APH KIC KIA PC'!AB163)</f>
        <v/>
      </c>
      <c r="Y160" s="446" t="str">
        <f>IF(B160="","",'APH KIC KIA PC'!AD163)</f>
        <v/>
      </c>
      <c r="Z160" s="445" t="str">
        <f>IF(B160="","",'APH KIC KIA PC'!AC163)</f>
        <v/>
      </c>
      <c r="AA160" s="446" t="str">
        <f>IF(B160="","",'APH KIC KIA PC'!AI163)</f>
        <v/>
      </c>
      <c r="AB160" s="447" t="str">
        <f>IF(B160="","",'APH KIC KIA PC'!AJ163)</f>
        <v/>
      </c>
      <c r="AC160" s="442" t="str">
        <f>IF(B160="","",'APH KIC KIA PC'!W163)</f>
        <v/>
      </c>
      <c r="AD160" s="443" t="str">
        <f>IF('3. Förpackningsdata'!M163="","",'3. Förpackningsdata'!M163)</f>
        <v/>
      </c>
      <c r="AE160" s="442" t="str">
        <f>IF('APH KIC KIA PC'!J163="","",'APH KIC KIA PC'!J163)</f>
        <v/>
      </c>
    </row>
    <row r="161" spans="1:31" s="332" customFormat="1" x14ac:dyDescent="0.25">
      <c r="A161" s="346">
        <v>160</v>
      </c>
      <c r="B161" s="438" t="str">
        <f>IF('1. Artikeldata Grund'!E164="","",'1. Artikeldata Grund'!E164)</f>
        <v/>
      </c>
      <c r="C161" s="439" t="str">
        <f>IF('1. Artikeldata Grund'!D164="","",'1. Artikeldata Grund'!D164)</f>
        <v/>
      </c>
      <c r="D161" s="440" t="str">
        <f>IF('APH KIC KIA PC'!D164="","",'APH KIC KIA PC'!D164)</f>
        <v/>
      </c>
      <c r="E161" s="439" t="str">
        <f>IF('APH KIC KIA PC'!F164="","",'APH KIC KIA PC'!F164)</f>
        <v/>
      </c>
      <c r="F161" s="442" t="str">
        <f>IF('APH KIC KIA PC'!S164="","",'APH KIC KIA PC'!S164)</f>
        <v xml:space="preserve">  Välj…</v>
      </c>
      <c r="G161" s="442">
        <f>IF('APH KIC KIA PC'!M164="","",'APH KIC KIA PC'!M164)</f>
        <v>910</v>
      </c>
      <c r="H161" s="441" t="str">
        <f>IF(G161&lt;&gt;200,"",IF('2. Artikeldata Utökad'!I164="","",'2. Artikeldata Utökad'!I164))</f>
        <v/>
      </c>
      <c r="I161" s="440" t="str">
        <f>IF('APH KIC KIA PC'!L164="Välj….","",'APH KIC KIA PC'!L164)</f>
        <v/>
      </c>
      <c r="J161" s="440" t="str">
        <f>IF(B161="","",_xlfn.XLOOKUP(I161,Artikelgrupper!A:A,Artikelgrupper!B:B))</f>
        <v/>
      </c>
      <c r="K161" s="440" t="str">
        <f>IF(B161="","",_xlfn.XLOOKUP(I161,Artikelgrupper!A:A,Artikelgrupper!C:C))</f>
        <v/>
      </c>
      <c r="L161" s="440" t="str">
        <f>IF(B161="","",_xlfn.XLOOKUP(I161,Artikelgrupper!A:A,Artikelgrupper!D:D))</f>
        <v/>
      </c>
      <c r="M161" s="443" t="str">
        <f>IF(B161="","",'APH KIC KIA PC'!Q164)</f>
        <v/>
      </c>
      <c r="N161" s="442" t="str">
        <f>IF('APH KIC KIA PC'!R164="","",'APH KIC KIA PC'!R164)</f>
        <v/>
      </c>
      <c r="O161" s="442" t="str">
        <f>IF('APH KIC KIA PC'!T164="","",'APH KIC KIA PC'!T164)</f>
        <v/>
      </c>
      <c r="P161" s="442" t="str">
        <f>IF('APH KIC KIA PC'!K164="","",'APH KIC KIA PC'!K164)</f>
        <v>Välj…</v>
      </c>
      <c r="Q161" s="440" t="str">
        <f>IF(B161="","",'2. Artikeldata Utökad'!E164)</f>
        <v/>
      </c>
      <c r="R161" s="440" t="str">
        <f>IF(B161="","",'2. Artikeldata Utökad'!F164)</f>
        <v/>
      </c>
      <c r="S161" s="440" t="str">
        <f>IF(B161="","",'3. Förpackningsdata'!G164/10)</f>
        <v/>
      </c>
      <c r="T161" s="440" t="str">
        <f>IF(B161="","",'3. Förpackningsdata'!H164/10)</f>
        <v/>
      </c>
      <c r="U161" s="440" t="str">
        <f>IF(B161="","",'3. Förpackningsdata'!I164/10)</f>
        <v/>
      </c>
      <c r="V161" s="469" t="str">
        <f>IF(B161="","",'APH KIC KIA PC'!Z164)</f>
        <v/>
      </c>
      <c r="W161" s="444" t="str">
        <f>IF(B161="","",'APH KIC KIA PC'!AA164)</f>
        <v/>
      </c>
      <c r="X161" s="445" t="str">
        <f>IF(B161="","",'APH KIC KIA PC'!AB164)</f>
        <v/>
      </c>
      <c r="Y161" s="446" t="str">
        <f>IF(B161="","",'APH KIC KIA PC'!AD164)</f>
        <v/>
      </c>
      <c r="Z161" s="445" t="str">
        <f>IF(B161="","",'APH KIC KIA PC'!AC164)</f>
        <v/>
      </c>
      <c r="AA161" s="446" t="str">
        <f>IF(B161="","",'APH KIC KIA PC'!AI164)</f>
        <v/>
      </c>
      <c r="AB161" s="447" t="str">
        <f>IF(B161="","",'APH KIC KIA PC'!AJ164)</f>
        <v/>
      </c>
      <c r="AC161" s="442" t="str">
        <f>IF(B161="","",'APH KIC KIA PC'!W164)</f>
        <v/>
      </c>
      <c r="AD161" s="443" t="str">
        <f>IF('3. Förpackningsdata'!M164="","",'3. Förpackningsdata'!M164)</f>
        <v/>
      </c>
      <c r="AE161" s="442" t="str">
        <f>IF('APH KIC KIA PC'!J164="","",'APH KIC KIA PC'!J164)</f>
        <v/>
      </c>
    </row>
    <row r="162" spans="1:31" s="332" customFormat="1" x14ac:dyDescent="0.25">
      <c r="A162" s="346">
        <v>161</v>
      </c>
      <c r="B162" s="438" t="str">
        <f>IF('1. Artikeldata Grund'!E165="","",'1. Artikeldata Grund'!E165)</f>
        <v/>
      </c>
      <c r="C162" s="439" t="str">
        <f>IF('1. Artikeldata Grund'!D165="","",'1. Artikeldata Grund'!D165)</f>
        <v/>
      </c>
      <c r="D162" s="440" t="str">
        <f>IF('APH KIC KIA PC'!D165="","",'APH KIC KIA PC'!D165)</f>
        <v/>
      </c>
      <c r="E162" s="439" t="str">
        <f>IF('APH KIC KIA PC'!F165="","",'APH KIC KIA PC'!F165)</f>
        <v/>
      </c>
      <c r="F162" s="442" t="str">
        <f>IF('APH KIC KIA PC'!S165="","",'APH KIC KIA PC'!S165)</f>
        <v xml:space="preserve">  Välj…</v>
      </c>
      <c r="G162" s="442">
        <f>IF('APH KIC KIA PC'!M165="","",'APH KIC KIA PC'!M165)</f>
        <v>910</v>
      </c>
      <c r="H162" s="441" t="str">
        <f>IF(G162&lt;&gt;200,"",IF('2. Artikeldata Utökad'!I165="","",'2. Artikeldata Utökad'!I165))</f>
        <v/>
      </c>
      <c r="I162" s="440" t="str">
        <f>IF('APH KIC KIA PC'!L165="Välj….","",'APH KIC KIA PC'!L165)</f>
        <v/>
      </c>
      <c r="J162" s="440" t="str">
        <f>IF(B162="","",_xlfn.XLOOKUP(I162,Artikelgrupper!A:A,Artikelgrupper!B:B))</f>
        <v/>
      </c>
      <c r="K162" s="440" t="str">
        <f>IF(B162="","",_xlfn.XLOOKUP(I162,Artikelgrupper!A:A,Artikelgrupper!C:C))</f>
        <v/>
      </c>
      <c r="L162" s="440" t="str">
        <f>IF(B162="","",_xlfn.XLOOKUP(I162,Artikelgrupper!A:A,Artikelgrupper!D:D))</f>
        <v/>
      </c>
      <c r="M162" s="443" t="str">
        <f>IF(B162="","",'APH KIC KIA PC'!Q165)</f>
        <v/>
      </c>
      <c r="N162" s="442" t="str">
        <f>IF('APH KIC KIA PC'!R165="","",'APH KIC KIA PC'!R165)</f>
        <v/>
      </c>
      <c r="O162" s="442" t="str">
        <f>IF('APH KIC KIA PC'!T165="","",'APH KIC KIA PC'!T165)</f>
        <v/>
      </c>
      <c r="P162" s="442" t="str">
        <f>IF('APH KIC KIA PC'!K165="","",'APH KIC KIA PC'!K165)</f>
        <v>Välj…</v>
      </c>
      <c r="Q162" s="440" t="str">
        <f>IF(B162="","",'2. Artikeldata Utökad'!E165)</f>
        <v/>
      </c>
      <c r="R162" s="440" t="str">
        <f>IF(B162="","",'2. Artikeldata Utökad'!F165)</f>
        <v/>
      </c>
      <c r="S162" s="440" t="str">
        <f>IF(B162="","",'3. Förpackningsdata'!G165/10)</f>
        <v/>
      </c>
      <c r="T162" s="440" t="str">
        <f>IF(B162="","",'3. Förpackningsdata'!H165/10)</f>
        <v/>
      </c>
      <c r="U162" s="440" t="str">
        <f>IF(B162="","",'3. Förpackningsdata'!I165/10)</f>
        <v/>
      </c>
      <c r="V162" s="469" t="str">
        <f>IF(B162="","",'APH KIC KIA PC'!Z165)</f>
        <v/>
      </c>
      <c r="W162" s="444" t="str">
        <f>IF(B162="","",'APH KIC KIA PC'!AA165)</f>
        <v/>
      </c>
      <c r="X162" s="445" t="str">
        <f>IF(B162="","",'APH KIC KIA PC'!AB165)</f>
        <v/>
      </c>
      <c r="Y162" s="446" t="str">
        <f>IF(B162="","",'APH KIC KIA PC'!AD165)</f>
        <v/>
      </c>
      <c r="Z162" s="445" t="str">
        <f>IF(B162="","",'APH KIC KIA PC'!AC165)</f>
        <v/>
      </c>
      <c r="AA162" s="446" t="str">
        <f>IF(B162="","",'APH KIC KIA PC'!AI165)</f>
        <v/>
      </c>
      <c r="AB162" s="447" t="str">
        <f>IF(B162="","",'APH KIC KIA PC'!AJ165)</f>
        <v/>
      </c>
      <c r="AC162" s="442" t="str">
        <f>IF(B162="","",'APH KIC KIA PC'!W165)</f>
        <v/>
      </c>
      <c r="AD162" s="443" t="str">
        <f>IF('3. Förpackningsdata'!M165="","",'3. Förpackningsdata'!M165)</f>
        <v/>
      </c>
      <c r="AE162" s="442" t="str">
        <f>IF('APH KIC KIA PC'!J165="","",'APH KIC KIA PC'!J165)</f>
        <v/>
      </c>
    </row>
    <row r="163" spans="1:31" s="332" customFormat="1" x14ac:dyDescent="0.25">
      <c r="A163" s="346">
        <v>162</v>
      </c>
      <c r="B163" s="438" t="str">
        <f>IF('1. Artikeldata Grund'!E166="","",'1. Artikeldata Grund'!E166)</f>
        <v/>
      </c>
      <c r="C163" s="439" t="str">
        <f>IF('1. Artikeldata Grund'!D166="","",'1. Artikeldata Grund'!D166)</f>
        <v/>
      </c>
      <c r="D163" s="440" t="str">
        <f>IF('APH KIC KIA PC'!D166="","",'APH KIC KIA PC'!D166)</f>
        <v/>
      </c>
      <c r="E163" s="439" t="str">
        <f>IF('APH KIC KIA PC'!F166="","",'APH KIC KIA PC'!F166)</f>
        <v/>
      </c>
      <c r="F163" s="442" t="str">
        <f>IF('APH KIC KIA PC'!S166="","",'APH KIC KIA PC'!S166)</f>
        <v xml:space="preserve">  Välj…</v>
      </c>
      <c r="G163" s="442">
        <f>IF('APH KIC KIA PC'!M166="","",'APH KIC KIA PC'!M166)</f>
        <v>910</v>
      </c>
      <c r="H163" s="441" t="str">
        <f>IF(G163&lt;&gt;200,"",IF('2. Artikeldata Utökad'!I166="","",'2. Artikeldata Utökad'!I166))</f>
        <v/>
      </c>
      <c r="I163" s="440" t="str">
        <f>IF('APH KIC KIA PC'!L166="Välj….","",'APH KIC KIA PC'!L166)</f>
        <v/>
      </c>
      <c r="J163" s="440" t="str">
        <f>IF(B163="","",_xlfn.XLOOKUP(I163,Artikelgrupper!A:A,Artikelgrupper!B:B))</f>
        <v/>
      </c>
      <c r="K163" s="440" t="str">
        <f>IF(B163="","",_xlfn.XLOOKUP(I163,Artikelgrupper!A:A,Artikelgrupper!C:C))</f>
        <v/>
      </c>
      <c r="L163" s="440" t="str">
        <f>IF(B163="","",_xlfn.XLOOKUP(I163,Artikelgrupper!A:A,Artikelgrupper!D:D))</f>
        <v/>
      </c>
      <c r="M163" s="443" t="str">
        <f>IF(B163="","",'APH KIC KIA PC'!Q166)</f>
        <v/>
      </c>
      <c r="N163" s="442" t="str">
        <f>IF('APH KIC KIA PC'!R166="","",'APH KIC KIA PC'!R166)</f>
        <v/>
      </c>
      <c r="O163" s="442" t="str">
        <f>IF('APH KIC KIA PC'!T166="","",'APH KIC KIA PC'!T166)</f>
        <v/>
      </c>
      <c r="P163" s="442" t="str">
        <f>IF('APH KIC KIA PC'!K166="","",'APH KIC KIA PC'!K166)</f>
        <v>Välj…</v>
      </c>
      <c r="Q163" s="440" t="str">
        <f>IF(B163="","",'2. Artikeldata Utökad'!E166)</f>
        <v/>
      </c>
      <c r="R163" s="440" t="str">
        <f>IF(B163="","",'2. Artikeldata Utökad'!F166)</f>
        <v/>
      </c>
      <c r="S163" s="440" t="str">
        <f>IF(B163="","",'3. Förpackningsdata'!G166/10)</f>
        <v/>
      </c>
      <c r="T163" s="440" t="str">
        <f>IF(B163="","",'3. Förpackningsdata'!H166/10)</f>
        <v/>
      </c>
      <c r="U163" s="440" t="str">
        <f>IF(B163="","",'3. Förpackningsdata'!I166/10)</f>
        <v/>
      </c>
      <c r="V163" s="469" t="str">
        <f>IF(B163="","",'APH KIC KIA PC'!Z166)</f>
        <v/>
      </c>
      <c r="W163" s="444" t="str">
        <f>IF(B163="","",'APH KIC KIA PC'!AA166)</f>
        <v/>
      </c>
      <c r="X163" s="445" t="str">
        <f>IF(B163="","",'APH KIC KIA PC'!AB166)</f>
        <v/>
      </c>
      <c r="Y163" s="446" t="str">
        <f>IF(B163="","",'APH KIC KIA PC'!AD166)</f>
        <v/>
      </c>
      <c r="Z163" s="445" t="str">
        <f>IF(B163="","",'APH KIC KIA PC'!AC166)</f>
        <v/>
      </c>
      <c r="AA163" s="446" t="str">
        <f>IF(B163="","",'APH KIC KIA PC'!AI166)</f>
        <v/>
      </c>
      <c r="AB163" s="447" t="str">
        <f>IF(B163="","",'APH KIC KIA PC'!AJ166)</f>
        <v/>
      </c>
      <c r="AC163" s="442" t="str">
        <f>IF(B163="","",'APH KIC KIA PC'!W166)</f>
        <v/>
      </c>
      <c r="AD163" s="443" t="str">
        <f>IF('3. Förpackningsdata'!M166="","",'3. Förpackningsdata'!M166)</f>
        <v/>
      </c>
      <c r="AE163" s="442" t="str">
        <f>IF('APH KIC KIA PC'!J166="","",'APH KIC KIA PC'!J166)</f>
        <v/>
      </c>
    </row>
    <row r="164" spans="1:31" s="332" customFormat="1" x14ac:dyDescent="0.25">
      <c r="A164" s="346">
        <v>163</v>
      </c>
      <c r="B164" s="438" t="str">
        <f>IF('1. Artikeldata Grund'!E167="","",'1. Artikeldata Grund'!E167)</f>
        <v/>
      </c>
      <c r="C164" s="439" t="str">
        <f>IF('1. Artikeldata Grund'!D167="","",'1. Artikeldata Grund'!D167)</f>
        <v/>
      </c>
      <c r="D164" s="440" t="str">
        <f>IF('APH KIC KIA PC'!D167="","",'APH KIC KIA PC'!D167)</f>
        <v/>
      </c>
      <c r="E164" s="439" t="str">
        <f>IF('APH KIC KIA PC'!F167="","",'APH KIC KIA PC'!F167)</f>
        <v/>
      </c>
      <c r="F164" s="442" t="str">
        <f>IF('APH KIC KIA PC'!S167="","",'APH KIC KIA PC'!S167)</f>
        <v xml:space="preserve">  Välj…</v>
      </c>
      <c r="G164" s="442">
        <f>IF('APH KIC KIA PC'!M167="","",'APH KIC KIA PC'!M167)</f>
        <v>910</v>
      </c>
      <c r="H164" s="441" t="str">
        <f>IF(G164&lt;&gt;200,"",IF('2. Artikeldata Utökad'!I167="","",'2. Artikeldata Utökad'!I167))</f>
        <v/>
      </c>
      <c r="I164" s="440" t="str">
        <f>IF('APH KIC KIA PC'!L167="Välj….","",'APH KIC KIA PC'!L167)</f>
        <v/>
      </c>
      <c r="J164" s="440" t="str">
        <f>IF(B164="","",_xlfn.XLOOKUP(I164,Artikelgrupper!A:A,Artikelgrupper!B:B))</f>
        <v/>
      </c>
      <c r="K164" s="440" t="str">
        <f>IF(B164="","",_xlfn.XLOOKUP(I164,Artikelgrupper!A:A,Artikelgrupper!C:C))</f>
        <v/>
      </c>
      <c r="L164" s="440" t="str">
        <f>IF(B164="","",_xlfn.XLOOKUP(I164,Artikelgrupper!A:A,Artikelgrupper!D:D))</f>
        <v/>
      </c>
      <c r="M164" s="443" t="str">
        <f>IF(B164="","",'APH KIC KIA PC'!Q167)</f>
        <v/>
      </c>
      <c r="N164" s="442" t="str">
        <f>IF('APH KIC KIA PC'!R167="","",'APH KIC KIA PC'!R167)</f>
        <v/>
      </c>
      <c r="O164" s="442" t="str">
        <f>IF('APH KIC KIA PC'!T167="","",'APH KIC KIA PC'!T167)</f>
        <v/>
      </c>
      <c r="P164" s="442" t="str">
        <f>IF('APH KIC KIA PC'!K167="","",'APH KIC KIA PC'!K167)</f>
        <v>Välj…</v>
      </c>
      <c r="Q164" s="440" t="str">
        <f>IF(B164="","",'2. Artikeldata Utökad'!E167)</f>
        <v/>
      </c>
      <c r="R164" s="440" t="str">
        <f>IF(B164="","",'2. Artikeldata Utökad'!F167)</f>
        <v/>
      </c>
      <c r="S164" s="440" t="str">
        <f>IF(B164="","",'3. Förpackningsdata'!G167/10)</f>
        <v/>
      </c>
      <c r="T164" s="440" t="str">
        <f>IF(B164="","",'3. Förpackningsdata'!H167/10)</f>
        <v/>
      </c>
      <c r="U164" s="440" t="str">
        <f>IF(B164="","",'3. Förpackningsdata'!I167/10)</f>
        <v/>
      </c>
      <c r="V164" s="469" t="str">
        <f>IF(B164="","",'APH KIC KIA PC'!Z167)</f>
        <v/>
      </c>
      <c r="W164" s="444" t="str">
        <f>IF(B164="","",'APH KIC KIA PC'!AA167)</f>
        <v/>
      </c>
      <c r="X164" s="445" t="str">
        <f>IF(B164="","",'APH KIC KIA PC'!AB167)</f>
        <v/>
      </c>
      <c r="Y164" s="446" t="str">
        <f>IF(B164="","",'APH KIC KIA PC'!AD167)</f>
        <v/>
      </c>
      <c r="Z164" s="445" t="str">
        <f>IF(B164="","",'APH KIC KIA PC'!AC167)</f>
        <v/>
      </c>
      <c r="AA164" s="446" t="str">
        <f>IF(B164="","",'APH KIC KIA PC'!AI167)</f>
        <v/>
      </c>
      <c r="AB164" s="447" t="str">
        <f>IF(B164="","",'APH KIC KIA PC'!AJ167)</f>
        <v/>
      </c>
      <c r="AC164" s="442" t="str">
        <f>IF(B164="","",'APH KIC KIA PC'!W167)</f>
        <v/>
      </c>
      <c r="AD164" s="443" t="str">
        <f>IF('3. Förpackningsdata'!M167="","",'3. Förpackningsdata'!M167)</f>
        <v/>
      </c>
      <c r="AE164" s="442" t="str">
        <f>IF('APH KIC KIA PC'!J167="","",'APH KIC KIA PC'!J167)</f>
        <v/>
      </c>
    </row>
    <row r="165" spans="1:31" s="332" customFormat="1" x14ac:dyDescent="0.25">
      <c r="A165" s="346">
        <v>164</v>
      </c>
      <c r="B165" s="438" t="str">
        <f>IF('1. Artikeldata Grund'!E168="","",'1. Artikeldata Grund'!E168)</f>
        <v/>
      </c>
      <c r="C165" s="439" t="str">
        <f>IF('1. Artikeldata Grund'!D168="","",'1. Artikeldata Grund'!D168)</f>
        <v/>
      </c>
      <c r="D165" s="440" t="str">
        <f>IF('APH KIC KIA PC'!D168="","",'APH KIC KIA PC'!D168)</f>
        <v/>
      </c>
      <c r="E165" s="439" t="str">
        <f>IF('APH KIC KIA PC'!F168="","",'APH KIC KIA PC'!F168)</f>
        <v/>
      </c>
      <c r="F165" s="442" t="str">
        <f>IF('APH KIC KIA PC'!S168="","",'APH KIC KIA PC'!S168)</f>
        <v xml:space="preserve">  Välj…</v>
      </c>
      <c r="G165" s="442">
        <f>IF('APH KIC KIA PC'!M168="","",'APH KIC KIA PC'!M168)</f>
        <v>910</v>
      </c>
      <c r="H165" s="441" t="str">
        <f>IF(G165&lt;&gt;200,"",IF('2. Artikeldata Utökad'!I168="","",'2. Artikeldata Utökad'!I168))</f>
        <v/>
      </c>
      <c r="I165" s="440" t="str">
        <f>IF('APH KIC KIA PC'!L168="Välj….","",'APH KIC KIA PC'!L168)</f>
        <v/>
      </c>
      <c r="J165" s="440" t="str">
        <f>IF(B165="","",_xlfn.XLOOKUP(I165,Artikelgrupper!A:A,Artikelgrupper!B:B))</f>
        <v/>
      </c>
      <c r="K165" s="440" t="str">
        <f>IF(B165="","",_xlfn.XLOOKUP(I165,Artikelgrupper!A:A,Artikelgrupper!C:C))</f>
        <v/>
      </c>
      <c r="L165" s="440" t="str">
        <f>IF(B165="","",_xlfn.XLOOKUP(I165,Artikelgrupper!A:A,Artikelgrupper!D:D))</f>
        <v/>
      </c>
      <c r="M165" s="443" t="str">
        <f>IF(B165="","",'APH KIC KIA PC'!Q168)</f>
        <v/>
      </c>
      <c r="N165" s="442" t="str">
        <f>IF('APH KIC KIA PC'!R168="","",'APH KIC KIA PC'!R168)</f>
        <v/>
      </c>
      <c r="O165" s="442" t="str">
        <f>IF('APH KIC KIA PC'!T168="","",'APH KIC KIA PC'!T168)</f>
        <v/>
      </c>
      <c r="P165" s="442" t="str">
        <f>IF('APH KIC KIA PC'!K168="","",'APH KIC KIA PC'!K168)</f>
        <v>Välj…</v>
      </c>
      <c r="Q165" s="440" t="str">
        <f>IF(B165="","",'2. Artikeldata Utökad'!E168)</f>
        <v/>
      </c>
      <c r="R165" s="440" t="str">
        <f>IF(B165="","",'2. Artikeldata Utökad'!F168)</f>
        <v/>
      </c>
      <c r="S165" s="440" t="str">
        <f>IF(B165="","",'3. Förpackningsdata'!G168/10)</f>
        <v/>
      </c>
      <c r="T165" s="440" t="str">
        <f>IF(B165="","",'3. Förpackningsdata'!H168/10)</f>
        <v/>
      </c>
      <c r="U165" s="440" t="str">
        <f>IF(B165="","",'3. Förpackningsdata'!I168/10)</f>
        <v/>
      </c>
      <c r="V165" s="469" t="str">
        <f>IF(B165="","",'APH KIC KIA PC'!Z168)</f>
        <v/>
      </c>
      <c r="W165" s="444" t="str">
        <f>IF(B165="","",'APH KIC KIA PC'!AA168)</f>
        <v/>
      </c>
      <c r="X165" s="445" t="str">
        <f>IF(B165="","",'APH KIC KIA PC'!AB168)</f>
        <v/>
      </c>
      <c r="Y165" s="446" t="str">
        <f>IF(B165="","",'APH KIC KIA PC'!AD168)</f>
        <v/>
      </c>
      <c r="Z165" s="445" t="str">
        <f>IF(B165="","",'APH KIC KIA PC'!AC168)</f>
        <v/>
      </c>
      <c r="AA165" s="446" t="str">
        <f>IF(B165="","",'APH KIC KIA PC'!AI168)</f>
        <v/>
      </c>
      <c r="AB165" s="447" t="str">
        <f>IF(B165="","",'APH KIC KIA PC'!AJ168)</f>
        <v/>
      </c>
      <c r="AC165" s="442" t="str">
        <f>IF(B165="","",'APH KIC KIA PC'!W168)</f>
        <v/>
      </c>
      <c r="AD165" s="443" t="str">
        <f>IF('3. Förpackningsdata'!M168="","",'3. Förpackningsdata'!M168)</f>
        <v/>
      </c>
      <c r="AE165" s="442" t="str">
        <f>IF('APH KIC KIA PC'!J168="","",'APH KIC KIA PC'!J168)</f>
        <v/>
      </c>
    </row>
    <row r="166" spans="1:31" s="332" customFormat="1" x14ac:dyDescent="0.25">
      <c r="A166" s="346">
        <v>165</v>
      </c>
      <c r="B166" s="438" t="str">
        <f>IF('1. Artikeldata Grund'!E169="","",'1. Artikeldata Grund'!E169)</f>
        <v/>
      </c>
      <c r="C166" s="439" t="str">
        <f>IF('1. Artikeldata Grund'!D169="","",'1. Artikeldata Grund'!D169)</f>
        <v/>
      </c>
      <c r="D166" s="440" t="str">
        <f>IF('APH KIC KIA PC'!D169="","",'APH KIC KIA PC'!D169)</f>
        <v/>
      </c>
      <c r="E166" s="439" t="str">
        <f>IF('APH KIC KIA PC'!F169="","",'APH KIC KIA PC'!F169)</f>
        <v/>
      </c>
      <c r="F166" s="442" t="str">
        <f>IF('APH KIC KIA PC'!S169="","",'APH KIC KIA PC'!S169)</f>
        <v xml:space="preserve">  Välj…</v>
      </c>
      <c r="G166" s="442">
        <f>IF('APH KIC KIA PC'!M169="","",'APH KIC KIA PC'!M169)</f>
        <v>910</v>
      </c>
      <c r="H166" s="441" t="str">
        <f>IF(G166&lt;&gt;200,"",IF('2. Artikeldata Utökad'!I169="","",'2. Artikeldata Utökad'!I169))</f>
        <v/>
      </c>
      <c r="I166" s="440" t="str">
        <f>IF('APH KIC KIA PC'!L169="Välj….","",'APH KIC KIA PC'!L169)</f>
        <v/>
      </c>
      <c r="J166" s="440" t="str">
        <f>IF(B166="","",_xlfn.XLOOKUP(I166,Artikelgrupper!A:A,Artikelgrupper!B:B))</f>
        <v/>
      </c>
      <c r="K166" s="440" t="str">
        <f>IF(B166="","",_xlfn.XLOOKUP(I166,Artikelgrupper!A:A,Artikelgrupper!C:C))</f>
        <v/>
      </c>
      <c r="L166" s="440" t="str">
        <f>IF(B166="","",_xlfn.XLOOKUP(I166,Artikelgrupper!A:A,Artikelgrupper!D:D))</f>
        <v/>
      </c>
      <c r="M166" s="443" t="str">
        <f>IF(B166="","",'APH KIC KIA PC'!Q169)</f>
        <v/>
      </c>
      <c r="N166" s="442" t="str">
        <f>IF('APH KIC KIA PC'!R169="","",'APH KIC KIA PC'!R169)</f>
        <v/>
      </c>
      <c r="O166" s="442" t="str">
        <f>IF('APH KIC KIA PC'!T169="","",'APH KIC KIA PC'!T169)</f>
        <v/>
      </c>
      <c r="P166" s="442" t="str">
        <f>IF('APH KIC KIA PC'!K169="","",'APH KIC KIA PC'!K169)</f>
        <v>Välj…</v>
      </c>
      <c r="Q166" s="440" t="str">
        <f>IF(B166="","",'2. Artikeldata Utökad'!E169)</f>
        <v/>
      </c>
      <c r="R166" s="440" t="str">
        <f>IF(B166="","",'2. Artikeldata Utökad'!F169)</f>
        <v/>
      </c>
      <c r="S166" s="440" t="str">
        <f>IF(B166="","",'3. Förpackningsdata'!G169/10)</f>
        <v/>
      </c>
      <c r="T166" s="440" t="str">
        <f>IF(B166="","",'3. Förpackningsdata'!H169/10)</f>
        <v/>
      </c>
      <c r="U166" s="440" t="str">
        <f>IF(B166="","",'3. Förpackningsdata'!I169/10)</f>
        <v/>
      </c>
      <c r="V166" s="469" t="str">
        <f>IF(B166="","",'APH KIC KIA PC'!Z169)</f>
        <v/>
      </c>
      <c r="W166" s="444" t="str">
        <f>IF(B166="","",'APH KIC KIA PC'!AA169)</f>
        <v/>
      </c>
      <c r="X166" s="445" t="str">
        <f>IF(B166="","",'APH KIC KIA PC'!AB169)</f>
        <v/>
      </c>
      <c r="Y166" s="446" t="str">
        <f>IF(B166="","",'APH KIC KIA PC'!AD169)</f>
        <v/>
      </c>
      <c r="Z166" s="445" t="str">
        <f>IF(B166="","",'APH KIC KIA PC'!AC169)</f>
        <v/>
      </c>
      <c r="AA166" s="446" t="str">
        <f>IF(B166="","",'APH KIC KIA PC'!AI169)</f>
        <v/>
      </c>
      <c r="AB166" s="447" t="str">
        <f>IF(B166="","",'APH KIC KIA PC'!AJ169)</f>
        <v/>
      </c>
      <c r="AC166" s="442" t="str">
        <f>IF(B166="","",'APH KIC KIA PC'!W169)</f>
        <v/>
      </c>
      <c r="AD166" s="443" t="str">
        <f>IF('3. Förpackningsdata'!M169="","",'3. Förpackningsdata'!M169)</f>
        <v/>
      </c>
      <c r="AE166" s="442" t="str">
        <f>IF('APH KIC KIA PC'!J169="","",'APH KIC KIA PC'!J169)</f>
        <v/>
      </c>
    </row>
    <row r="167" spans="1:31" s="332" customFormat="1" x14ac:dyDescent="0.25">
      <c r="A167" s="346">
        <v>166</v>
      </c>
      <c r="B167" s="438" t="str">
        <f>IF('1. Artikeldata Grund'!E170="","",'1. Artikeldata Grund'!E170)</f>
        <v/>
      </c>
      <c r="C167" s="439" t="str">
        <f>IF('1. Artikeldata Grund'!D170="","",'1. Artikeldata Grund'!D170)</f>
        <v/>
      </c>
      <c r="D167" s="440" t="str">
        <f>IF('APH KIC KIA PC'!D170="","",'APH KIC KIA PC'!D170)</f>
        <v/>
      </c>
      <c r="E167" s="439" t="str">
        <f>IF('APH KIC KIA PC'!F170="","",'APH KIC KIA PC'!F170)</f>
        <v/>
      </c>
      <c r="F167" s="442" t="str">
        <f>IF('APH KIC KIA PC'!S170="","",'APH KIC KIA PC'!S170)</f>
        <v xml:space="preserve">  Välj…</v>
      </c>
      <c r="G167" s="442">
        <f>IF('APH KIC KIA PC'!M170="","",'APH KIC KIA PC'!M170)</f>
        <v>910</v>
      </c>
      <c r="H167" s="441" t="str">
        <f>IF(G167&lt;&gt;200,"",IF('2. Artikeldata Utökad'!I170="","",'2. Artikeldata Utökad'!I170))</f>
        <v/>
      </c>
      <c r="I167" s="440" t="str">
        <f>IF('APH KIC KIA PC'!L170="Välj….","",'APH KIC KIA PC'!L170)</f>
        <v/>
      </c>
      <c r="J167" s="440" t="str">
        <f>IF(B167="","",_xlfn.XLOOKUP(I167,Artikelgrupper!A:A,Artikelgrupper!B:B))</f>
        <v/>
      </c>
      <c r="K167" s="440" t="str">
        <f>IF(B167="","",_xlfn.XLOOKUP(I167,Artikelgrupper!A:A,Artikelgrupper!C:C))</f>
        <v/>
      </c>
      <c r="L167" s="440" t="str">
        <f>IF(B167="","",_xlfn.XLOOKUP(I167,Artikelgrupper!A:A,Artikelgrupper!D:D))</f>
        <v/>
      </c>
      <c r="M167" s="443" t="str">
        <f>IF(B167="","",'APH KIC KIA PC'!Q170)</f>
        <v/>
      </c>
      <c r="N167" s="442" t="str">
        <f>IF('APH KIC KIA PC'!R170="","",'APH KIC KIA PC'!R170)</f>
        <v/>
      </c>
      <c r="O167" s="442" t="str">
        <f>IF('APH KIC KIA PC'!T170="","",'APH KIC KIA PC'!T170)</f>
        <v/>
      </c>
      <c r="P167" s="442" t="str">
        <f>IF('APH KIC KIA PC'!K170="","",'APH KIC KIA PC'!K170)</f>
        <v>Välj…</v>
      </c>
      <c r="Q167" s="440" t="str">
        <f>IF(B167="","",'2. Artikeldata Utökad'!E170)</f>
        <v/>
      </c>
      <c r="R167" s="440" t="str">
        <f>IF(B167="","",'2. Artikeldata Utökad'!F170)</f>
        <v/>
      </c>
      <c r="S167" s="440" t="str">
        <f>IF(B167="","",'3. Förpackningsdata'!G170/10)</f>
        <v/>
      </c>
      <c r="T167" s="440" t="str">
        <f>IF(B167="","",'3. Förpackningsdata'!H170/10)</f>
        <v/>
      </c>
      <c r="U167" s="440" t="str">
        <f>IF(B167="","",'3. Förpackningsdata'!I170/10)</f>
        <v/>
      </c>
      <c r="V167" s="469" t="str">
        <f>IF(B167="","",'APH KIC KIA PC'!Z170)</f>
        <v/>
      </c>
      <c r="W167" s="444" t="str">
        <f>IF(B167="","",'APH KIC KIA PC'!AA170)</f>
        <v/>
      </c>
      <c r="X167" s="445" t="str">
        <f>IF(B167="","",'APH KIC KIA PC'!AB170)</f>
        <v/>
      </c>
      <c r="Y167" s="446" t="str">
        <f>IF(B167="","",'APH KIC KIA PC'!AD170)</f>
        <v/>
      </c>
      <c r="Z167" s="445" t="str">
        <f>IF(B167="","",'APH KIC KIA PC'!AC170)</f>
        <v/>
      </c>
      <c r="AA167" s="446" t="str">
        <f>IF(B167="","",'APH KIC KIA PC'!AI170)</f>
        <v/>
      </c>
      <c r="AB167" s="447" t="str">
        <f>IF(B167="","",'APH KIC KIA PC'!AJ170)</f>
        <v/>
      </c>
      <c r="AC167" s="442" t="str">
        <f>IF(B167="","",'APH KIC KIA PC'!W170)</f>
        <v/>
      </c>
      <c r="AD167" s="443" t="str">
        <f>IF('3. Förpackningsdata'!M170="","",'3. Förpackningsdata'!M170)</f>
        <v/>
      </c>
      <c r="AE167" s="442" t="str">
        <f>IF('APH KIC KIA PC'!J170="","",'APH KIC KIA PC'!J170)</f>
        <v/>
      </c>
    </row>
    <row r="168" spans="1:31" s="332" customFormat="1" x14ac:dyDescent="0.25">
      <c r="A168" s="346">
        <v>167</v>
      </c>
      <c r="B168" s="438" t="str">
        <f>IF('1. Artikeldata Grund'!E171="","",'1. Artikeldata Grund'!E171)</f>
        <v/>
      </c>
      <c r="C168" s="439" t="str">
        <f>IF('1. Artikeldata Grund'!D171="","",'1. Artikeldata Grund'!D171)</f>
        <v/>
      </c>
      <c r="D168" s="440" t="str">
        <f>IF('APH KIC KIA PC'!D171="","",'APH KIC KIA PC'!D171)</f>
        <v/>
      </c>
      <c r="E168" s="439" t="str">
        <f>IF('APH KIC KIA PC'!F171="","",'APH KIC KIA PC'!F171)</f>
        <v/>
      </c>
      <c r="F168" s="442" t="str">
        <f>IF('APH KIC KIA PC'!S171="","",'APH KIC KIA PC'!S171)</f>
        <v xml:space="preserve">  Välj…</v>
      </c>
      <c r="G168" s="442">
        <f>IF('APH KIC KIA PC'!M171="","",'APH KIC KIA PC'!M171)</f>
        <v>910</v>
      </c>
      <c r="H168" s="441" t="str">
        <f>IF(G168&lt;&gt;200,"",IF('2. Artikeldata Utökad'!I171="","",'2. Artikeldata Utökad'!I171))</f>
        <v/>
      </c>
      <c r="I168" s="440" t="str">
        <f>IF('APH KIC KIA PC'!L171="Välj….","",'APH KIC KIA PC'!L171)</f>
        <v/>
      </c>
      <c r="J168" s="440" t="str">
        <f>IF(B168="","",_xlfn.XLOOKUP(I168,Artikelgrupper!A:A,Artikelgrupper!B:B))</f>
        <v/>
      </c>
      <c r="K168" s="440" t="str">
        <f>IF(B168="","",_xlfn.XLOOKUP(I168,Artikelgrupper!A:A,Artikelgrupper!C:C))</f>
        <v/>
      </c>
      <c r="L168" s="440" t="str">
        <f>IF(B168="","",_xlfn.XLOOKUP(I168,Artikelgrupper!A:A,Artikelgrupper!D:D))</f>
        <v/>
      </c>
      <c r="M168" s="443" t="str">
        <f>IF(B168="","",'APH KIC KIA PC'!Q171)</f>
        <v/>
      </c>
      <c r="N168" s="442" t="str">
        <f>IF('APH KIC KIA PC'!R171="","",'APH KIC KIA PC'!R171)</f>
        <v/>
      </c>
      <c r="O168" s="442" t="str">
        <f>IF('APH KIC KIA PC'!T171="","",'APH KIC KIA PC'!T171)</f>
        <v/>
      </c>
      <c r="P168" s="442" t="str">
        <f>IF('APH KIC KIA PC'!K171="","",'APH KIC KIA PC'!K171)</f>
        <v>Välj…</v>
      </c>
      <c r="Q168" s="440" t="str">
        <f>IF(B168="","",'2. Artikeldata Utökad'!E171)</f>
        <v/>
      </c>
      <c r="R168" s="440" t="str">
        <f>IF(B168="","",'2. Artikeldata Utökad'!F171)</f>
        <v/>
      </c>
      <c r="S168" s="440" t="str">
        <f>IF(B168="","",'3. Förpackningsdata'!G171/10)</f>
        <v/>
      </c>
      <c r="T168" s="440" t="str">
        <f>IF(B168="","",'3. Förpackningsdata'!H171/10)</f>
        <v/>
      </c>
      <c r="U168" s="440" t="str">
        <f>IF(B168="","",'3. Förpackningsdata'!I171/10)</f>
        <v/>
      </c>
      <c r="V168" s="469" t="str">
        <f>IF(B168="","",'APH KIC KIA PC'!Z171)</f>
        <v/>
      </c>
      <c r="W168" s="444" t="str">
        <f>IF(B168="","",'APH KIC KIA PC'!AA171)</f>
        <v/>
      </c>
      <c r="X168" s="445" t="str">
        <f>IF(B168="","",'APH KIC KIA PC'!AB171)</f>
        <v/>
      </c>
      <c r="Y168" s="446" t="str">
        <f>IF(B168="","",'APH KIC KIA PC'!AD171)</f>
        <v/>
      </c>
      <c r="Z168" s="445" t="str">
        <f>IF(B168="","",'APH KIC KIA PC'!AC171)</f>
        <v/>
      </c>
      <c r="AA168" s="446" t="str">
        <f>IF(B168="","",'APH KIC KIA PC'!AI171)</f>
        <v/>
      </c>
      <c r="AB168" s="447" t="str">
        <f>IF(B168="","",'APH KIC KIA PC'!AJ171)</f>
        <v/>
      </c>
      <c r="AC168" s="442" t="str">
        <f>IF(B168="","",'APH KIC KIA PC'!W171)</f>
        <v/>
      </c>
      <c r="AD168" s="443" t="str">
        <f>IF('3. Förpackningsdata'!M171="","",'3. Förpackningsdata'!M171)</f>
        <v/>
      </c>
      <c r="AE168" s="442" t="str">
        <f>IF('APH KIC KIA PC'!J171="","",'APH KIC KIA PC'!J171)</f>
        <v/>
      </c>
    </row>
    <row r="169" spans="1:31" s="332" customFormat="1" x14ac:dyDescent="0.25">
      <c r="A169" s="346">
        <v>168</v>
      </c>
      <c r="B169" s="438" t="str">
        <f>IF('1. Artikeldata Grund'!E172="","",'1. Artikeldata Grund'!E172)</f>
        <v/>
      </c>
      <c r="C169" s="439" t="str">
        <f>IF('1. Artikeldata Grund'!D172="","",'1. Artikeldata Grund'!D172)</f>
        <v/>
      </c>
      <c r="D169" s="440" t="str">
        <f>IF('APH KIC KIA PC'!D172="","",'APH KIC KIA PC'!D172)</f>
        <v/>
      </c>
      <c r="E169" s="439" t="str">
        <f>IF('APH KIC KIA PC'!F172="","",'APH KIC KIA PC'!F172)</f>
        <v/>
      </c>
      <c r="F169" s="442" t="str">
        <f>IF('APH KIC KIA PC'!S172="","",'APH KIC KIA PC'!S172)</f>
        <v xml:space="preserve">  Välj…</v>
      </c>
      <c r="G169" s="442">
        <f>IF('APH KIC KIA PC'!M172="","",'APH KIC KIA PC'!M172)</f>
        <v>910</v>
      </c>
      <c r="H169" s="441" t="str">
        <f>IF(G169&lt;&gt;200,"",IF('2. Artikeldata Utökad'!I172="","",'2. Artikeldata Utökad'!I172))</f>
        <v/>
      </c>
      <c r="I169" s="440" t="str">
        <f>IF('APH KIC KIA PC'!L172="Välj….","",'APH KIC KIA PC'!L172)</f>
        <v/>
      </c>
      <c r="J169" s="440" t="str">
        <f>IF(B169="","",_xlfn.XLOOKUP(I169,Artikelgrupper!A:A,Artikelgrupper!B:B))</f>
        <v/>
      </c>
      <c r="K169" s="440" t="str">
        <f>IF(B169="","",_xlfn.XLOOKUP(I169,Artikelgrupper!A:A,Artikelgrupper!C:C))</f>
        <v/>
      </c>
      <c r="L169" s="440" t="str">
        <f>IF(B169="","",_xlfn.XLOOKUP(I169,Artikelgrupper!A:A,Artikelgrupper!D:D))</f>
        <v/>
      </c>
      <c r="M169" s="443" t="str">
        <f>IF(B169="","",'APH KIC KIA PC'!Q172)</f>
        <v/>
      </c>
      <c r="N169" s="442" t="str">
        <f>IF('APH KIC KIA PC'!R172="","",'APH KIC KIA PC'!R172)</f>
        <v/>
      </c>
      <c r="O169" s="442" t="str">
        <f>IF('APH KIC KIA PC'!T172="","",'APH KIC KIA PC'!T172)</f>
        <v/>
      </c>
      <c r="P169" s="442" t="str">
        <f>IF('APH KIC KIA PC'!K172="","",'APH KIC KIA PC'!K172)</f>
        <v>Välj…</v>
      </c>
      <c r="Q169" s="440" t="str">
        <f>IF(B169="","",'2. Artikeldata Utökad'!E172)</f>
        <v/>
      </c>
      <c r="R169" s="440" t="str">
        <f>IF(B169="","",'2. Artikeldata Utökad'!F172)</f>
        <v/>
      </c>
      <c r="S169" s="440" t="str">
        <f>IF(B169="","",'3. Förpackningsdata'!G172/10)</f>
        <v/>
      </c>
      <c r="T169" s="440" t="str">
        <f>IF(B169="","",'3. Förpackningsdata'!H172/10)</f>
        <v/>
      </c>
      <c r="U169" s="440" t="str">
        <f>IF(B169="","",'3. Förpackningsdata'!I172/10)</f>
        <v/>
      </c>
      <c r="V169" s="469" t="str">
        <f>IF(B169="","",'APH KIC KIA PC'!Z172)</f>
        <v/>
      </c>
      <c r="W169" s="444" t="str">
        <f>IF(B169="","",'APH KIC KIA PC'!AA172)</f>
        <v/>
      </c>
      <c r="X169" s="445" t="str">
        <f>IF(B169="","",'APH KIC KIA PC'!AB172)</f>
        <v/>
      </c>
      <c r="Y169" s="446" t="str">
        <f>IF(B169="","",'APH KIC KIA PC'!AD172)</f>
        <v/>
      </c>
      <c r="Z169" s="445" t="str">
        <f>IF(B169="","",'APH KIC KIA PC'!AC172)</f>
        <v/>
      </c>
      <c r="AA169" s="446" t="str">
        <f>IF(B169="","",'APH KIC KIA PC'!AI172)</f>
        <v/>
      </c>
      <c r="AB169" s="447" t="str">
        <f>IF(B169="","",'APH KIC KIA PC'!AJ172)</f>
        <v/>
      </c>
      <c r="AC169" s="442" t="str">
        <f>IF(B169="","",'APH KIC KIA PC'!W172)</f>
        <v/>
      </c>
      <c r="AD169" s="443" t="str">
        <f>IF('3. Förpackningsdata'!M172="","",'3. Förpackningsdata'!M172)</f>
        <v/>
      </c>
      <c r="AE169" s="442" t="str">
        <f>IF('APH KIC KIA PC'!J172="","",'APH KIC KIA PC'!J172)</f>
        <v/>
      </c>
    </row>
    <row r="170" spans="1:31" s="332" customFormat="1" x14ac:dyDescent="0.25">
      <c r="A170" s="346">
        <v>169</v>
      </c>
      <c r="B170" s="438" t="str">
        <f>IF('1. Artikeldata Grund'!E173="","",'1. Artikeldata Grund'!E173)</f>
        <v/>
      </c>
      <c r="C170" s="439" t="str">
        <f>IF('1. Artikeldata Grund'!D173="","",'1. Artikeldata Grund'!D173)</f>
        <v/>
      </c>
      <c r="D170" s="440" t="str">
        <f>IF('APH KIC KIA PC'!D173="","",'APH KIC KIA PC'!D173)</f>
        <v/>
      </c>
      <c r="E170" s="439" t="str">
        <f>IF('APH KIC KIA PC'!F173="","",'APH KIC KIA PC'!F173)</f>
        <v/>
      </c>
      <c r="F170" s="442" t="str">
        <f>IF('APH KIC KIA PC'!S173="","",'APH KIC KIA PC'!S173)</f>
        <v xml:space="preserve">  Välj…</v>
      </c>
      <c r="G170" s="442">
        <f>IF('APH KIC KIA PC'!M173="","",'APH KIC KIA PC'!M173)</f>
        <v>910</v>
      </c>
      <c r="H170" s="441" t="str">
        <f>IF(G170&lt;&gt;200,"",IF('2. Artikeldata Utökad'!I173="","",'2. Artikeldata Utökad'!I173))</f>
        <v/>
      </c>
      <c r="I170" s="440" t="str">
        <f>IF('APH KIC KIA PC'!L173="Välj….","",'APH KIC KIA PC'!L173)</f>
        <v/>
      </c>
      <c r="J170" s="440" t="str">
        <f>IF(B170="","",_xlfn.XLOOKUP(I170,Artikelgrupper!A:A,Artikelgrupper!B:B))</f>
        <v/>
      </c>
      <c r="K170" s="440" t="str">
        <f>IF(B170="","",_xlfn.XLOOKUP(I170,Artikelgrupper!A:A,Artikelgrupper!C:C))</f>
        <v/>
      </c>
      <c r="L170" s="440" t="str">
        <f>IF(B170="","",_xlfn.XLOOKUP(I170,Artikelgrupper!A:A,Artikelgrupper!D:D))</f>
        <v/>
      </c>
      <c r="M170" s="443" t="str">
        <f>IF(B170="","",'APH KIC KIA PC'!Q173)</f>
        <v/>
      </c>
      <c r="N170" s="442" t="str">
        <f>IF('APH KIC KIA PC'!R173="","",'APH KIC KIA PC'!R173)</f>
        <v/>
      </c>
      <c r="O170" s="442" t="str">
        <f>IF('APH KIC KIA PC'!T173="","",'APH KIC KIA PC'!T173)</f>
        <v/>
      </c>
      <c r="P170" s="442" t="str">
        <f>IF('APH KIC KIA PC'!K173="","",'APH KIC KIA PC'!K173)</f>
        <v>Välj…</v>
      </c>
      <c r="Q170" s="440" t="str">
        <f>IF(B170="","",'2. Artikeldata Utökad'!E173)</f>
        <v/>
      </c>
      <c r="R170" s="440" t="str">
        <f>IF(B170="","",'2. Artikeldata Utökad'!F173)</f>
        <v/>
      </c>
      <c r="S170" s="440" t="str">
        <f>IF(B170="","",'3. Förpackningsdata'!G173/10)</f>
        <v/>
      </c>
      <c r="T170" s="440" t="str">
        <f>IF(B170="","",'3. Förpackningsdata'!H173/10)</f>
        <v/>
      </c>
      <c r="U170" s="440" t="str">
        <f>IF(B170="","",'3. Förpackningsdata'!I173/10)</f>
        <v/>
      </c>
      <c r="V170" s="469" t="str">
        <f>IF(B170="","",'APH KIC KIA PC'!Z173)</f>
        <v/>
      </c>
      <c r="W170" s="444" t="str">
        <f>IF(B170="","",'APH KIC KIA PC'!AA173)</f>
        <v/>
      </c>
      <c r="X170" s="445" t="str">
        <f>IF(B170="","",'APH KIC KIA PC'!AB173)</f>
        <v/>
      </c>
      <c r="Y170" s="446" t="str">
        <f>IF(B170="","",'APH KIC KIA PC'!AD173)</f>
        <v/>
      </c>
      <c r="Z170" s="445" t="str">
        <f>IF(B170="","",'APH KIC KIA PC'!AC173)</f>
        <v/>
      </c>
      <c r="AA170" s="446" t="str">
        <f>IF(B170="","",'APH KIC KIA PC'!AI173)</f>
        <v/>
      </c>
      <c r="AB170" s="447" t="str">
        <f>IF(B170="","",'APH KIC KIA PC'!AJ173)</f>
        <v/>
      </c>
      <c r="AC170" s="442" t="str">
        <f>IF(B170="","",'APH KIC KIA PC'!W173)</f>
        <v/>
      </c>
      <c r="AD170" s="443" t="str">
        <f>IF('3. Förpackningsdata'!M173="","",'3. Förpackningsdata'!M173)</f>
        <v/>
      </c>
      <c r="AE170" s="442" t="str">
        <f>IF('APH KIC KIA PC'!J173="","",'APH KIC KIA PC'!J173)</f>
        <v/>
      </c>
    </row>
    <row r="171" spans="1:31" s="332" customFormat="1" x14ac:dyDescent="0.25">
      <c r="A171" s="346">
        <v>170</v>
      </c>
      <c r="B171" s="438" t="str">
        <f>IF('1. Artikeldata Grund'!E174="","",'1. Artikeldata Grund'!E174)</f>
        <v/>
      </c>
      <c r="C171" s="439" t="str">
        <f>IF('1. Artikeldata Grund'!D174="","",'1. Artikeldata Grund'!D174)</f>
        <v/>
      </c>
      <c r="D171" s="440" t="str">
        <f>IF('APH KIC KIA PC'!D174="","",'APH KIC KIA PC'!D174)</f>
        <v/>
      </c>
      <c r="E171" s="439" t="str">
        <f>IF('APH KIC KIA PC'!F174="","",'APH KIC KIA PC'!F174)</f>
        <v/>
      </c>
      <c r="F171" s="442" t="str">
        <f>IF('APH KIC KIA PC'!S174="","",'APH KIC KIA PC'!S174)</f>
        <v xml:space="preserve">  Välj…</v>
      </c>
      <c r="G171" s="442">
        <f>IF('APH KIC KIA PC'!M174="","",'APH KIC KIA PC'!M174)</f>
        <v>910</v>
      </c>
      <c r="H171" s="441" t="str">
        <f>IF(G171&lt;&gt;200,"",IF('2. Artikeldata Utökad'!I174="","",'2. Artikeldata Utökad'!I174))</f>
        <v/>
      </c>
      <c r="I171" s="440" t="str">
        <f>IF('APH KIC KIA PC'!L174="Välj….","",'APH KIC KIA PC'!L174)</f>
        <v/>
      </c>
      <c r="J171" s="440" t="str">
        <f>IF(B171="","",_xlfn.XLOOKUP(I171,Artikelgrupper!A:A,Artikelgrupper!B:B))</f>
        <v/>
      </c>
      <c r="K171" s="440" t="str">
        <f>IF(B171="","",_xlfn.XLOOKUP(I171,Artikelgrupper!A:A,Artikelgrupper!C:C))</f>
        <v/>
      </c>
      <c r="L171" s="440" t="str">
        <f>IF(B171="","",_xlfn.XLOOKUP(I171,Artikelgrupper!A:A,Artikelgrupper!D:D))</f>
        <v/>
      </c>
      <c r="M171" s="443" t="str">
        <f>IF(B171="","",'APH KIC KIA PC'!Q174)</f>
        <v/>
      </c>
      <c r="N171" s="442" t="str">
        <f>IF('APH KIC KIA PC'!R174="","",'APH KIC KIA PC'!R174)</f>
        <v/>
      </c>
      <c r="O171" s="442" t="str">
        <f>IF('APH KIC KIA PC'!T174="","",'APH KIC KIA PC'!T174)</f>
        <v/>
      </c>
      <c r="P171" s="442" t="str">
        <f>IF('APH KIC KIA PC'!K174="","",'APH KIC KIA PC'!K174)</f>
        <v>Välj…</v>
      </c>
      <c r="Q171" s="440" t="str">
        <f>IF(B171="","",'2. Artikeldata Utökad'!E174)</f>
        <v/>
      </c>
      <c r="R171" s="440" t="str">
        <f>IF(B171="","",'2. Artikeldata Utökad'!F174)</f>
        <v/>
      </c>
      <c r="S171" s="440" t="str">
        <f>IF(B171="","",'3. Förpackningsdata'!G174/10)</f>
        <v/>
      </c>
      <c r="T171" s="440" t="str">
        <f>IF(B171="","",'3. Förpackningsdata'!H174/10)</f>
        <v/>
      </c>
      <c r="U171" s="440" t="str">
        <f>IF(B171="","",'3. Förpackningsdata'!I174/10)</f>
        <v/>
      </c>
      <c r="V171" s="469" t="str">
        <f>IF(B171="","",'APH KIC KIA PC'!Z174)</f>
        <v/>
      </c>
      <c r="W171" s="444" t="str">
        <f>IF(B171="","",'APH KIC KIA PC'!AA174)</f>
        <v/>
      </c>
      <c r="X171" s="445" t="str">
        <f>IF(B171="","",'APH KIC KIA PC'!AB174)</f>
        <v/>
      </c>
      <c r="Y171" s="446" t="str">
        <f>IF(B171="","",'APH KIC KIA PC'!AD174)</f>
        <v/>
      </c>
      <c r="Z171" s="445" t="str">
        <f>IF(B171="","",'APH KIC KIA PC'!AC174)</f>
        <v/>
      </c>
      <c r="AA171" s="446" t="str">
        <f>IF(B171="","",'APH KIC KIA PC'!AI174)</f>
        <v/>
      </c>
      <c r="AB171" s="447" t="str">
        <f>IF(B171="","",'APH KIC KIA PC'!AJ174)</f>
        <v/>
      </c>
      <c r="AC171" s="442" t="str">
        <f>IF(B171="","",'APH KIC KIA PC'!W174)</f>
        <v/>
      </c>
      <c r="AD171" s="443" t="str">
        <f>IF('3. Förpackningsdata'!M174="","",'3. Förpackningsdata'!M174)</f>
        <v/>
      </c>
      <c r="AE171" s="442" t="str">
        <f>IF('APH KIC KIA PC'!J174="","",'APH KIC KIA PC'!J174)</f>
        <v/>
      </c>
    </row>
    <row r="172" spans="1:31" s="332" customFormat="1" x14ac:dyDescent="0.25">
      <c r="A172" s="346">
        <v>171</v>
      </c>
      <c r="B172" s="438" t="str">
        <f>IF('1. Artikeldata Grund'!E175="","",'1. Artikeldata Grund'!E175)</f>
        <v/>
      </c>
      <c r="C172" s="439" t="str">
        <f>IF('1. Artikeldata Grund'!D175="","",'1. Artikeldata Grund'!D175)</f>
        <v/>
      </c>
      <c r="D172" s="440" t="str">
        <f>IF('APH KIC KIA PC'!D175="","",'APH KIC KIA PC'!D175)</f>
        <v/>
      </c>
      <c r="E172" s="439" t="str">
        <f>IF('APH KIC KIA PC'!F175="","",'APH KIC KIA PC'!F175)</f>
        <v/>
      </c>
      <c r="F172" s="442" t="str">
        <f>IF('APH KIC KIA PC'!S175="","",'APH KIC KIA PC'!S175)</f>
        <v xml:space="preserve">  Välj…</v>
      </c>
      <c r="G172" s="442">
        <f>IF('APH KIC KIA PC'!M175="","",'APH KIC KIA PC'!M175)</f>
        <v>910</v>
      </c>
      <c r="H172" s="441" t="str">
        <f>IF(G172&lt;&gt;200,"",IF('2. Artikeldata Utökad'!I175="","",'2. Artikeldata Utökad'!I175))</f>
        <v/>
      </c>
      <c r="I172" s="440" t="str">
        <f>IF('APH KIC KIA PC'!L175="Välj….","",'APH KIC KIA PC'!L175)</f>
        <v/>
      </c>
      <c r="J172" s="440" t="str">
        <f>IF(B172="","",_xlfn.XLOOKUP(I172,Artikelgrupper!A:A,Artikelgrupper!B:B))</f>
        <v/>
      </c>
      <c r="K172" s="440" t="str">
        <f>IF(B172="","",_xlfn.XLOOKUP(I172,Artikelgrupper!A:A,Artikelgrupper!C:C))</f>
        <v/>
      </c>
      <c r="L172" s="440" t="str">
        <f>IF(B172="","",_xlfn.XLOOKUP(I172,Artikelgrupper!A:A,Artikelgrupper!D:D))</f>
        <v/>
      </c>
      <c r="M172" s="443" t="str">
        <f>IF(B172="","",'APH KIC KIA PC'!Q175)</f>
        <v/>
      </c>
      <c r="N172" s="442" t="str">
        <f>IF('APH KIC KIA PC'!R175="","",'APH KIC KIA PC'!R175)</f>
        <v/>
      </c>
      <c r="O172" s="442" t="str">
        <f>IF('APH KIC KIA PC'!T175="","",'APH KIC KIA PC'!T175)</f>
        <v/>
      </c>
      <c r="P172" s="442" t="str">
        <f>IF('APH KIC KIA PC'!K175="","",'APH KIC KIA PC'!K175)</f>
        <v>Välj…</v>
      </c>
      <c r="Q172" s="440" t="str">
        <f>IF(B172="","",'2. Artikeldata Utökad'!E175)</f>
        <v/>
      </c>
      <c r="R172" s="440" t="str">
        <f>IF(B172="","",'2. Artikeldata Utökad'!F175)</f>
        <v/>
      </c>
      <c r="S172" s="440" t="str">
        <f>IF(B172="","",'3. Förpackningsdata'!G175/10)</f>
        <v/>
      </c>
      <c r="T172" s="440" t="str">
        <f>IF(B172="","",'3. Förpackningsdata'!H175/10)</f>
        <v/>
      </c>
      <c r="U172" s="440" t="str">
        <f>IF(B172="","",'3. Förpackningsdata'!I175/10)</f>
        <v/>
      </c>
      <c r="V172" s="469" t="str">
        <f>IF(B172="","",'APH KIC KIA PC'!Z175)</f>
        <v/>
      </c>
      <c r="W172" s="444" t="str">
        <f>IF(B172="","",'APH KIC KIA PC'!AA175)</f>
        <v/>
      </c>
      <c r="X172" s="445" t="str">
        <f>IF(B172="","",'APH KIC KIA PC'!AB175)</f>
        <v/>
      </c>
      <c r="Y172" s="446" t="str">
        <f>IF(B172="","",'APH KIC KIA PC'!AD175)</f>
        <v/>
      </c>
      <c r="Z172" s="445" t="str">
        <f>IF(B172="","",'APH KIC KIA PC'!AC175)</f>
        <v/>
      </c>
      <c r="AA172" s="446" t="str">
        <f>IF(B172="","",'APH KIC KIA PC'!AI175)</f>
        <v/>
      </c>
      <c r="AB172" s="447" t="str">
        <f>IF(B172="","",'APH KIC KIA PC'!AJ175)</f>
        <v/>
      </c>
      <c r="AC172" s="442" t="str">
        <f>IF(B172="","",'APH KIC KIA PC'!W175)</f>
        <v/>
      </c>
      <c r="AD172" s="443" t="str">
        <f>IF('3. Förpackningsdata'!M175="","",'3. Förpackningsdata'!M175)</f>
        <v/>
      </c>
      <c r="AE172" s="442" t="str">
        <f>IF('APH KIC KIA PC'!J175="","",'APH KIC KIA PC'!J175)</f>
        <v/>
      </c>
    </row>
    <row r="173" spans="1:31" s="332" customFormat="1" x14ac:dyDescent="0.25">
      <c r="A173" s="346">
        <v>172</v>
      </c>
      <c r="B173" s="438" t="str">
        <f>IF('1. Artikeldata Grund'!E176="","",'1. Artikeldata Grund'!E176)</f>
        <v/>
      </c>
      <c r="C173" s="439" t="str">
        <f>IF('1. Artikeldata Grund'!D176="","",'1. Artikeldata Grund'!D176)</f>
        <v/>
      </c>
      <c r="D173" s="440" t="str">
        <f>IF('APH KIC KIA PC'!D176="","",'APH KIC KIA PC'!D176)</f>
        <v/>
      </c>
      <c r="E173" s="439" t="str">
        <f>IF('APH KIC KIA PC'!F176="","",'APH KIC KIA PC'!F176)</f>
        <v/>
      </c>
      <c r="F173" s="442" t="str">
        <f>IF('APH KIC KIA PC'!S176="","",'APH KIC KIA PC'!S176)</f>
        <v xml:space="preserve">  Välj…</v>
      </c>
      <c r="G173" s="442">
        <f>IF('APH KIC KIA PC'!M176="","",'APH KIC KIA PC'!M176)</f>
        <v>910</v>
      </c>
      <c r="H173" s="441" t="str">
        <f>IF(G173&lt;&gt;200,"",IF('2. Artikeldata Utökad'!I176="","",'2. Artikeldata Utökad'!I176))</f>
        <v/>
      </c>
      <c r="I173" s="440" t="str">
        <f>IF('APH KIC KIA PC'!L176="Välj….","",'APH KIC KIA PC'!L176)</f>
        <v/>
      </c>
      <c r="J173" s="440" t="str">
        <f>IF(B173="","",_xlfn.XLOOKUP(I173,Artikelgrupper!A:A,Artikelgrupper!B:B))</f>
        <v/>
      </c>
      <c r="K173" s="440" t="str">
        <f>IF(B173="","",_xlfn.XLOOKUP(I173,Artikelgrupper!A:A,Artikelgrupper!C:C))</f>
        <v/>
      </c>
      <c r="L173" s="440" t="str">
        <f>IF(B173="","",_xlfn.XLOOKUP(I173,Artikelgrupper!A:A,Artikelgrupper!D:D))</f>
        <v/>
      </c>
      <c r="M173" s="443" t="str">
        <f>IF(B173="","",'APH KIC KIA PC'!Q176)</f>
        <v/>
      </c>
      <c r="N173" s="442" t="str">
        <f>IF('APH KIC KIA PC'!R176="","",'APH KIC KIA PC'!R176)</f>
        <v/>
      </c>
      <c r="O173" s="442" t="str">
        <f>IF('APH KIC KIA PC'!T176="","",'APH KIC KIA PC'!T176)</f>
        <v/>
      </c>
      <c r="P173" s="442" t="str">
        <f>IF('APH KIC KIA PC'!K176="","",'APH KIC KIA PC'!K176)</f>
        <v>Välj…</v>
      </c>
      <c r="Q173" s="440" t="str">
        <f>IF(B173="","",'2. Artikeldata Utökad'!E176)</f>
        <v/>
      </c>
      <c r="R173" s="440" t="str">
        <f>IF(B173="","",'2. Artikeldata Utökad'!F176)</f>
        <v/>
      </c>
      <c r="S173" s="440" t="str">
        <f>IF(B173="","",'3. Förpackningsdata'!G176/10)</f>
        <v/>
      </c>
      <c r="T173" s="440" t="str">
        <f>IF(B173="","",'3. Förpackningsdata'!H176/10)</f>
        <v/>
      </c>
      <c r="U173" s="440" t="str">
        <f>IF(B173="","",'3. Förpackningsdata'!I176/10)</f>
        <v/>
      </c>
      <c r="V173" s="469" t="str">
        <f>IF(B173="","",'APH KIC KIA PC'!Z176)</f>
        <v/>
      </c>
      <c r="W173" s="444" t="str">
        <f>IF(B173="","",'APH KIC KIA PC'!AA176)</f>
        <v/>
      </c>
      <c r="X173" s="445" t="str">
        <f>IF(B173="","",'APH KIC KIA PC'!AB176)</f>
        <v/>
      </c>
      <c r="Y173" s="446" t="str">
        <f>IF(B173="","",'APH KIC KIA PC'!AD176)</f>
        <v/>
      </c>
      <c r="Z173" s="445" t="str">
        <f>IF(B173="","",'APH KIC KIA PC'!AC176)</f>
        <v/>
      </c>
      <c r="AA173" s="446" t="str">
        <f>IF(B173="","",'APH KIC KIA PC'!AI176)</f>
        <v/>
      </c>
      <c r="AB173" s="447" t="str">
        <f>IF(B173="","",'APH KIC KIA PC'!AJ176)</f>
        <v/>
      </c>
      <c r="AC173" s="442" t="str">
        <f>IF(B173="","",'APH KIC KIA PC'!W176)</f>
        <v/>
      </c>
      <c r="AD173" s="443" t="str">
        <f>IF('3. Förpackningsdata'!M176="","",'3. Förpackningsdata'!M176)</f>
        <v/>
      </c>
      <c r="AE173" s="442" t="str">
        <f>IF('APH KIC KIA PC'!J176="","",'APH KIC KIA PC'!J176)</f>
        <v/>
      </c>
    </row>
    <row r="174" spans="1:31" s="332" customFormat="1" x14ac:dyDescent="0.25">
      <c r="A174" s="346">
        <v>173</v>
      </c>
      <c r="B174" s="438" t="str">
        <f>IF('1. Artikeldata Grund'!E177="","",'1. Artikeldata Grund'!E177)</f>
        <v/>
      </c>
      <c r="C174" s="439" t="str">
        <f>IF('1. Artikeldata Grund'!D177="","",'1. Artikeldata Grund'!D177)</f>
        <v/>
      </c>
      <c r="D174" s="440" t="str">
        <f>IF('APH KIC KIA PC'!D177="","",'APH KIC KIA PC'!D177)</f>
        <v/>
      </c>
      <c r="E174" s="439" t="str">
        <f>IF('APH KIC KIA PC'!F177="","",'APH KIC KIA PC'!F177)</f>
        <v/>
      </c>
      <c r="F174" s="442" t="str">
        <f>IF('APH KIC KIA PC'!S177="","",'APH KIC KIA PC'!S177)</f>
        <v xml:space="preserve">  Välj…</v>
      </c>
      <c r="G174" s="442">
        <f>IF('APH KIC KIA PC'!M177="","",'APH KIC KIA PC'!M177)</f>
        <v>910</v>
      </c>
      <c r="H174" s="441" t="str">
        <f>IF(G174&lt;&gt;200,"",IF('2. Artikeldata Utökad'!I177="","",'2. Artikeldata Utökad'!I177))</f>
        <v/>
      </c>
      <c r="I174" s="440" t="str">
        <f>IF('APH KIC KIA PC'!L177="Välj….","",'APH KIC KIA PC'!L177)</f>
        <v/>
      </c>
      <c r="J174" s="440" t="str">
        <f>IF(B174="","",_xlfn.XLOOKUP(I174,Artikelgrupper!A:A,Artikelgrupper!B:B))</f>
        <v/>
      </c>
      <c r="K174" s="440" t="str">
        <f>IF(B174="","",_xlfn.XLOOKUP(I174,Artikelgrupper!A:A,Artikelgrupper!C:C))</f>
        <v/>
      </c>
      <c r="L174" s="440" t="str">
        <f>IF(B174="","",_xlfn.XLOOKUP(I174,Artikelgrupper!A:A,Artikelgrupper!D:D))</f>
        <v/>
      </c>
      <c r="M174" s="443" t="str">
        <f>IF(B174="","",'APH KIC KIA PC'!Q177)</f>
        <v/>
      </c>
      <c r="N174" s="442" t="str">
        <f>IF('APH KIC KIA PC'!R177="","",'APH KIC KIA PC'!R177)</f>
        <v/>
      </c>
      <c r="O174" s="442" t="str">
        <f>IF('APH KIC KIA PC'!T177="","",'APH KIC KIA PC'!T177)</f>
        <v/>
      </c>
      <c r="P174" s="442" t="str">
        <f>IF('APH KIC KIA PC'!K177="","",'APH KIC KIA PC'!K177)</f>
        <v>Välj…</v>
      </c>
      <c r="Q174" s="440" t="str">
        <f>IF(B174="","",'2. Artikeldata Utökad'!E177)</f>
        <v/>
      </c>
      <c r="R174" s="440" t="str">
        <f>IF(B174="","",'2. Artikeldata Utökad'!F177)</f>
        <v/>
      </c>
      <c r="S174" s="440" t="str">
        <f>IF(B174="","",'3. Förpackningsdata'!G177/10)</f>
        <v/>
      </c>
      <c r="T174" s="440" t="str">
        <f>IF(B174="","",'3. Förpackningsdata'!H177/10)</f>
        <v/>
      </c>
      <c r="U174" s="440" t="str">
        <f>IF(B174="","",'3. Förpackningsdata'!I177/10)</f>
        <v/>
      </c>
      <c r="V174" s="469" t="str">
        <f>IF(B174="","",'APH KIC KIA PC'!Z177)</f>
        <v/>
      </c>
      <c r="W174" s="444" t="str">
        <f>IF(B174="","",'APH KIC KIA PC'!AA177)</f>
        <v/>
      </c>
      <c r="X174" s="445" t="str">
        <f>IF(B174="","",'APH KIC KIA PC'!AB177)</f>
        <v/>
      </c>
      <c r="Y174" s="446" t="str">
        <f>IF(B174="","",'APH KIC KIA PC'!AD177)</f>
        <v/>
      </c>
      <c r="Z174" s="445" t="str">
        <f>IF(B174="","",'APH KIC KIA PC'!AC177)</f>
        <v/>
      </c>
      <c r="AA174" s="446" t="str">
        <f>IF(B174="","",'APH KIC KIA PC'!AI177)</f>
        <v/>
      </c>
      <c r="AB174" s="447" t="str">
        <f>IF(B174="","",'APH KIC KIA PC'!AJ177)</f>
        <v/>
      </c>
      <c r="AC174" s="442" t="str">
        <f>IF(B174="","",'APH KIC KIA PC'!W177)</f>
        <v/>
      </c>
      <c r="AD174" s="443" t="str">
        <f>IF('3. Förpackningsdata'!M177="","",'3. Förpackningsdata'!M177)</f>
        <v/>
      </c>
      <c r="AE174" s="442" t="str">
        <f>IF('APH KIC KIA PC'!J177="","",'APH KIC KIA PC'!J177)</f>
        <v/>
      </c>
    </row>
    <row r="175" spans="1:31" s="332" customFormat="1" x14ac:dyDescent="0.25">
      <c r="A175" s="346">
        <v>174</v>
      </c>
      <c r="B175" s="438" t="str">
        <f>IF('1. Artikeldata Grund'!E178="","",'1. Artikeldata Grund'!E178)</f>
        <v/>
      </c>
      <c r="C175" s="439" t="str">
        <f>IF('1. Artikeldata Grund'!D178="","",'1. Artikeldata Grund'!D178)</f>
        <v/>
      </c>
      <c r="D175" s="440" t="str">
        <f>IF('APH KIC KIA PC'!D178="","",'APH KIC KIA PC'!D178)</f>
        <v/>
      </c>
      <c r="E175" s="439" t="str">
        <f>IF('APH KIC KIA PC'!F178="","",'APH KIC KIA PC'!F178)</f>
        <v/>
      </c>
      <c r="F175" s="442" t="str">
        <f>IF('APH KIC KIA PC'!S178="","",'APH KIC KIA PC'!S178)</f>
        <v xml:space="preserve">  Välj…</v>
      </c>
      <c r="G175" s="442">
        <f>IF('APH KIC KIA PC'!M178="","",'APH KIC KIA PC'!M178)</f>
        <v>910</v>
      </c>
      <c r="H175" s="441" t="str">
        <f>IF(G175&lt;&gt;200,"",IF('2. Artikeldata Utökad'!I178="","",'2. Artikeldata Utökad'!I178))</f>
        <v/>
      </c>
      <c r="I175" s="440" t="str">
        <f>IF('APH KIC KIA PC'!L178="Välj….","",'APH KIC KIA PC'!L178)</f>
        <v/>
      </c>
      <c r="J175" s="440" t="str">
        <f>IF(B175="","",_xlfn.XLOOKUP(I175,Artikelgrupper!A:A,Artikelgrupper!B:B))</f>
        <v/>
      </c>
      <c r="K175" s="440" t="str">
        <f>IF(B175="","",_xlfn.XLOOKUP(I175,Artikelgrupper!A:A,Artikelgrupper!C:C))</f>
        <v/>
      </c>
      <c r="L175" s="440" t="str">
        <f>IF(B175="","",_xlfn.XLOOKUP(I175,Artikelgrupper!A:A,Artikelgrupper!D:D))</f>
        <v/>
      </c>
      <c r="M175" s="443" t="str">
        <f>IF(B175="","",'APH KIC KIA PC'!Q178)</f>
        <v/>
      </c>
      <c r="N175" s="442" t="str">
        <f>IF('APH KIC KIA PC'!R178="","",'APH KIC KIA PC'!R178)</f>
        <v/>
      </c>
      <c r="O175" s="442" t="str">
        <f>IF('APH KIC KIA PC'!T178="","",'APH KIC KIA PC'!T178)</f>
        <v/>
      </c>
      <c r="P175" s="442" t="str">
        <f>IF('APH KIC KIA PC'!K178="","",'APH KIC KIA PC'!K178)</f>
        <v>Välj…</v>
      </c>
      <c r="Q175" s="440" t="str">
        <f>IF(B175="","",'2. Artikeldata Utökad'!E178)</f>
        <v/>
      </c>
      <c r="R175" s="440" t="str">
        <f>IF(B175="","",'2. Artikeldata Utökad'!F178)</f>
        <v/>
      </c>
      <c r="S175" s="440" t="str">
        <f>IF(B175="","",'3. Förpackningsdata'!G178/10)</f>
        <v/>
      </c>
      <c r="T175" s="440" t="str">
        <f>IF(B175="","",'3. Förpackningsdata'!H178/10)</f>
        <v/>
      </c>
      <c r="U175" s="440" t="str">
        <f>IF(B175="","",'3. Förpackningsdata'!I178/10)</f>
        <v/>
      </c>
      <c r="V175" s="469" t="str">
        <f>IF(B175="","",'APH KIC KIA PC'!Z178)</f>
        <v/>
      </c>
      <c r="W175" s="444" t="str">
        <f>IF(B175="","",'APH KIC KIA PC'!AA178)</f>
        <v/>
      </c>
      <c r="X175" s="445" t="str">
        <f>IF(B175="","",'APH KIC KIA PC'!AB178)</f>
        <v/>
      </c>
      <c r="Y175" s="446" t="str">
        <f>IF(B175="","",'APH KIC KIA PC'!AD178)</f>
        <v/>
      </c>
      <c r="Z175" s="445" t="str">
        <f>IF(B175="","",'APH KIC KIA PC'!AC178)</f>
        <v/>
      </c>
      <c r="AA175" s="446" t="str">
        <f>IF(B175="","",'APH KIC KIA PC'!AI178)</f>
        <v/>
      </c>
      <c r="AB175" s="447" t="str">
        <f>IF(B175="","",'APH KIC KIA PC'!AJ178)</f>
        <v/>
      </c>
      <c r="AC175" s="442" t="str">
        <f>IF(B175="","",'APH KIC KIA PC'!W178)</f>
        <v/>
      </c>
      <c r="AD175" s="443" t="str">
        <f>IF('3. Förpackningsdata'!M178="","",'3. Förpackningsdata'!M178)</f>
        <v/>
      </c>
      <c r="AE175" s="442" t="str">
        <f>IF('APH KIC KIA PC'!J178="","",'APH KIC KIA PC'!J178)</f>
        <v/>
      </c>
    </row>
    <row r="176" spans="1:31" s="332" customFormat="1" x14ac:dyDescent="0.25">
      <c r="A176" s="346">
        <v>175</v>
      </c>
      <c r="B176" s="438" t="str">
        <f>IF('1. Artikeldata Grund'!E179="","",'1. Artikeldata Grund'!E179)</f>
        <v/>
      </c>
      <c r="C176" s="439" t="str">
        <f>IF('1. Artikeldata Grund'!D179="","",'1. Artikeldata Grund'!D179)</f>
        <v/>
      </c>
      <c r="D176" s="440" t="str">
        <f>IF('APH KIC KIA PC'!D179="","",'APH KIC KIA PC'!D179)</f>
        <v/>
      </c>
      <c r="E176" s="439" t="str">
        <f>IF('APH KIC KIA PC'!F179="","",'APH KIC KIA PC'!F179)</f>
        <v/>
      </c>
      <c r="F176" s="442" t="str">
        <f>IF('APH KIC KIA PC'!S179="","",'APH KIC KIA PC'!S179)</f>
        <v xml:space="preserve">  Välj…</v>
      </c>
      <c r="G176" s="442">
        <f>IF('APH KIC KIA PC'!M179="","",'APH KIC KIA PC'!M179)</f>
        <v>910</v>
      </c>
      <c r="H176" s="441" t="str">
        <f>IF(G176&lt;&gt;200,"",IF('2. Artikeldata Utökad'!I179="","",'2. Artikeldata Utökad'!I179))</f>
        <v/>
      </c>
      <c r="I176" s="440" t="str">
        <f>IF('APH KIC KIA PC'!L179="Välj….","",'APH KIC KIA PC'!L179)</f>
        <v/>
      </c>
      <c r="J176" s="440" t="str">
        <f>IF(B176="","",_xlfn.XLOOKUP(I176,Artikelgrupper!A:A,Artikelgrupper!B:B))</f>
        <v/>
      </c>
      <c r="K176" s="440" t="str">
        <f>IF(B176="","",_xlfn.XLOOKUP(I176,Artikelgrupper!A:A,Artikelgrupper!C:C))</f>
        <v/>
      </c>
      <c r="L176" s="440" t="str">
        <f>IF(B176="","",_xlfn.XLOOKUP(I176,Artikelgrupper!A:A,Artikelgrupper!D:D))</f>
        <v/>
      </c>
      <c r="M176" s="443" t="str">
        <f>IF(B176="","",'APH KIC KIA PC'!Q179)</f>
        <v/>
      </c>
      <c r="N176" s="442" t="str">
        <f>IF('APH KIC KIA PC'!R179="","",'APH KIC KIA PC'!R179)</f>
        <v/>
      </c>
      <c r="O176" s="442" t="str">
        <f>IF('APH KIC KIA PC'!T179="","",'APH KIC KIA PC'!T179)</f>
        <v/>
      </c>
      <c r="P176" s="442" t="str">
        <f>IF('APH KIC KIA PC'!K179="","",'APH KIC KIA PC'!K179)</f>
        <v>Välj…</v>
      </c>
      <c r="Q176" s="440" t="str">
        <f>IF(B176="","",'2. Artikeldata Utökad'!E179)</f>
        <v/>
      </c>
      <c r="R176" s="440" t="str">
        <f>IF(B176="","",'2. Artikeldata Utökad'!F179)</f>
        <v/>
      </c>
      <c r="S176" s="440" t="str">
        <f>IF(B176="","",'3. Förpackningsdata'!G179/10)</f>
        <v/>
      </c>
      <c r="T176" s="440" t="str">
        <f>IF(B176="","",'3. Förpackningsdata'!H179/10)</f>
        <v/>
      </c>
      <c r="U176" s="440" t="str">
        <f>IF(B176="","",'3. Förpackningsdata'!I179/10)</f>
        <v/>
      </c>
      <c r="V176" s="469" t="str">
        <f>IF(B176="","",'APH KIC KIA PC'!Z179)</f>
        <v/>
      </c>
      <c r="W176" s="444" t="str">
        <f>IF(B176="","",'APH KIC KIA PC'!AA179)</f>
        <v/>
      </c>
      <c r="X176" s="445" t="str">
        <f>IF(B176="","",'APH KIC KIA PC'!AB179)</f>
        <v/>
      </c>
      <c r="Y176" s="446" t="str">
        <f>IF(B176="","",'APH KIC KIA PC'!AD179)</f>
        <v/>
      </c>
      <c r="Z176" s="445" t="str">
        <f>IF(B176="","",'APH KIC KIA PC'!AC179)</f>
        <v/>
      </c>
      <c r="AA176" s="446" t="str">
        <f>IF(B176="","",'APH KIC KIA PC'!AI179)</f>
        <v/>
      </c>
      <c r="AB176" s="447" t="str">
        <f>IF(B176="","",'APH KIC KIA PC'!AJ179)</f>
        <v/>
      </c>
      <c r="AC176" s="442" t="str">
        <f>IF(B176="","",'APH KIC KIA PC'!W179)</f>
        <v/>
      </c>
      <c r="AD176" s="443" t="str">
        <f>IF('3. Förpackningsdata'!M179="","",'3. Förpackningsdata'!M179)</f>
        <v/>
      </c>
      <c r="AE176" s="442" t="str">
        <f>IF('APH KIC KIA PC'!J179="","",'APH KIC KIA PC'!J179)</f>
        <v/>
      </c>
    </row>
    <row r="177" spans="1:31" s="332" customFormat="1" x14ac:dyDescent="0.25">
      <c r="A177" s="346">
        <v>176</v>
      </c>
      <c r="B177" s="438" t="str">
        <f>IF('1. Artikeldata Grund'!E180="","",'1. Artikeldata Grund'!E180)</f>
        <v/>
      </c>
      <c r="C177" s="439" t="str">
        <f>IF('1. Artikeldata Grund'!D180="","",'1. Artikeldata Grund'!D180)</f>
        <v/>
      </c>
      <c r="D177" s="440" t="str">
        <f>IF('APH KIC KIA PC'!D180="","",'APH KIC KIA PC'!D180)</f>
        <v/>
      </c>
      <c r="E177" s="439" t="str">
        <f>IF('APH KIC KIA PC'!F180="","",'APH KIC KIA PC'!F180)</f>
        <v/>
      </c>
      <c r="F177" s="442" t="str">
        <f>IF('APH KIC KIA PC'!S180="","",'APH KIC KIA PC'!S180)</f>
        <v xml:space="preserve">  Välj…</v>
      </c>
      <c r="G177" s="442">
        <f>IF('APH KIC KIA PC'!M180="","",'APH KIC KIA PC'!M180)</f>
        <v>910</v>
      </c>
      <c r="H177" s="441" t="str">
        <f>IF(G177&lt;&gt;200,"",IF('2. Artikeldata Utökad'!I180="","",'2. Artikeldata Utökad'!I180))</f>
        <v/>
      </c>
      <c r="I177" s="440" t="str">
        <f>IF('APH KIC KIA PC'!L180="Välj….","",'APH KIC KIA PC'!L180)</f>
        <v/>
      </c>
      <c r="J177" s="440" t="str">
        <f>IF(B177="","",_xlfn.XLOOKUP(I177,Artikelgrupper!A:A,Artikelgrupper!B:B))</f>
        <v/>
      </c>
      <c r="K177" s="440" t="str">
        <f>IF(B177="","",_xlfn.XLOOKUP(I177,Artikelgrupper!A:A,Artikelgrupper!C:C))</f>
        <v/>
      </c>
      <c r="L177" s="440" t="str">
        <f>IF(B177="","",_xlfn.XLOOKUP(I177,Artikelgrupper!A:A,Artikelgrupper!D:D))</f>
        <v/>
      </c>
      <c r="M177" s="443" t="str">
        <f>IF(B177="","",'APH KIC KIA PC'!Q180)</f>
        <v/>
      </c>
      <c r="N177" s="442" t="str">
        <f>IF('APH KIC KIA PC'!R180="","",'APH KIC KIA PC'!R180)</f>
        <v/>
      </c>
      <c r="O177" s="442" t="str">
        <f>IF('APH KIC KIA PC'!T180="","",'APH KIC KIA PC'!T180)</f>
        <v/>
      </c>
      <c r="P177" s="442" t="str">
        <f>IF('APH KIC KIA PC'!K180="","",'APH KIC KIA PC'!K180)</f>
        <v>Välj…</v>
      </c>
      <c r="Q177" s="440" t="str">
        <f>IF(B177="","",'2. Artikeldata Utökad'!E180)</f>
        <v/>
      </c>
      <c r="R177" s="440" t="str">
        <f>IF(B177="","",'2. Artikeldata Utökad'!F180)</f>
        <v/>
      </c>
      <c r="S177" s="440" t="str">
        <f>IF(B177="","",'3. Förpackningsdata'!G180/10)</f>
        <v/>
      </c>
      <c r="T177" s="440" t="str">
        <f>IF(B177="","",'3. Förpackningsdata'!H180/10)</f>
        <v/>
      </c>
      <c r="U177" s="440" t="str">
        <f>IF(B177="","",'3. Förpackningsdata'!I180/10)</f>
        <v/>
      </c>
      <c r="V177" s="469" t="str">
        <f>IF(B177="","",'APH KIC KIA PC'!Z180)</f>
        <v/>
      </c>
      <c r="W177" s="444" t="str">
        <f>IF(B177="","",'APH KIC KIA PC'!AA180)</f>
        <v/>
      </c>
      <c r="X177" s="445" t="str">
        <f>IF(B177="","",'APH KIC KIA PC'!AB180)</f>
        <v/>
      </c>
      <c r="Y177" s="446" t="str">
        <f>IF(B177="","",'APH KIC KIA PC'!AD180)</f>
        <v/>
      </c>
      <c r="Z177" s="445" t="str">
        <f>IF(B177="","",'APH KIC KIA PC'!AC180)</f>
        <v/>
      </c>
      <c r="AA177" s="446" t="str">
        <f>IF(B177="","",'APH KIC KIA PC'!AI180)</f>
        <v/>
      </c>
      <c r="AB177" s="447" t="str">
        <f>IF(B177="","",'APH KIC KIA PC'!AJ180)</f>
        <v/>
      </c>
      <c r="AC177" s="442" t="str">
        <f>IF(B177="","",'APH KIC KIA PC'!W180)</f>
        <v/>
      </c>
      <c r="AD177" s="443" t="str">
        <f>IF('3. Förpackningsdata'!M180="","",'3. Förpackningsdata'!M180)</f>
        <v/>
      </c>
      <c r="AE177" s="442" t="str">
        <f>IF('APH KIC KIA PC'!J180="","",'APH KIC KIA PC'!J180)</f>
        <v/>
      </c>
    </row>
    <row r="178" spans="1:31" s="332" customFormat="1" x14ac:dyDescent="0.25">
      <c r="A178" s="346">
        <v>177</v>
      </c>
      <c r="B178" s="438" t="str">
        <f>IF('1. Artikeldata Grund'!E181="","",'1. Artikeldata Grund'!E181)</f>
        <v/>
      </c>
      <c r="C178" s="439" t="str">
        <f>IF('1. Artikeldata Grund'!D181="","",'1. Artikeldata Grund'!D181)</f>
        <v/>
      </c>
      <c r="D178" s="440" t="str">
        <f>IF('APH KIC KIA PC'!D181="","",'APH KIC KIA PC'!D181)</f>
        <v/>
      </c>
      <c r="E178" s="439" t="str">
        <f>IF('APH KIC KIA PC'!F181="","",'APH KIC KIA PC'!F181)</f>
        <v/>
      </c>
      <c r="F178" s="442" t="str">
        <f>IF('APH KIC KIA PC'!S181="","",'APH KIC KIA PC'!S181)</f>
        <v xml:space="preserve">  Välj…</v>
      </c>
      <c r="G178" s="442">
        <f>IF('APH KIC KIA PC'!M181="","",'APH KIC KIA PC'!M181)</f>
        <v>910</v>
      </c>
      <c r="H178" s="441" t="str">
        <f>IF(G178&lt;&gt;200,"",IF('2. Artikeldata Utökad'!I181="","",'2. Artikeldata Utökad'!I181))</f>
        <v/>
      </c>
      <c r="I178" s="440" t="str">
        <f>IF('APH KIC KIA PC'!L181="Välj….","",'APH KIC KIA PC'!L181)</f>
        <v/>
      </c>
      <c r="J178" s="440" t="str">
        <f>IF(B178="","",_xlfn.XLOOKUP(I178,Artikelgrupper!A:A,Artikelgrupper!B:B))</f>
        <v/>
      </c>
      <c r="K178" s="440" t="str">
        <f>IF(B178="","",_xlfn.XLOOKUP(I178,Artikelgrupper!A:A,Artikelgrupper!C:C))</f>
        <v/>
      </c>
      <c r="L178" s="440" t="str">
        <f>IF(B178="","",_xlfn.XLOOKUP(I178,Artikelgrupper!A:A,Artikelgrupper!D:D))</f>
        <v/>
      </c>
      <c r="M178" s="443" t="str">
        <f>IF(B178="","",'APH KIC KIA PC'!Q181)</f>
        <v/>
      </c>
      <c r="N178" s="442" t="str">
        <f>IF('APH KIC KIA PC'!R181="","",'APH KIC KIA PC'!R181)</f>
        <v/>
      </c>
      <c r="O178" s="442" t="str">
        <f>IF('APH KIC KIA PC'!T181="","",'APH KIC KIA PC'!T181)</f>
        <v/>
      </c>
      <c r="P178" s="442" t="str">
        <f>IF('APH KIC KIA PC'!K181="","",'APH KIC KIA PC'!K181)</f>
        <v>Välj…</v>
      </c>
      <c r="Q178" s="440" t="str">
        <f>IF(B178="","",'2. Artikeldata Utökad'!E181)</f>
        <v/>
      </c>
      <c r="R178" s="440" t="str">
        <f>IF(B178="","",'2. Artikeldata Utökad'!F181)</f>
        <v/>
      </c>
      <c r="S178" s="440" t="str">
        <f>IF(B178="","",'3. Förpackningsdata'!G181/10)</f>
        <v/>
      </c>
      <c r="T178" s="440" t="str">
        <f>IF(B178="","",'3. Förpackningsdata'!H181/10)</f>
        <v/>
      </c>
      <c r="U178" s="440" t="str">
        <f>IF(B178="","",'3. Förpackningsdata'!I181/10)</f>
        <v/>
      </c>
      <c r="V178" s="469" t="str">
        <f>IF(B178="","",'APH KIC KIA PC'!Z181)</f>
        <v/>
      </c>
      <c r="W178" s="444" t="str">
        <f>IF(B178="","",'APH KIC KIA PC'!AA181)</f>
        <v/>
      </c>
      <c r="X178" s="445" t="str">
        <f>IF(B178="","",'APH KIC KIA PC'!AB181)</f>
        <v/>
      </c>
      <c r="Y178" s="446" t="str">
        <f>IF(B178="","",'APH KIC KIA PC'!AD181)</f>
        <v/>
      </c>
      <c r="Z178" s="445" t="str">
        <f>IF(B178="","",'APH KIC KIA PC'!AC181)</f>
        <v/>
      </c>
      <c r="AA178" s="446" t="str">
        <f>IF(B178="","",'APH KIC KIA PC'!AI181)</f>
        <v/>
      </c>
      <c r="AB178" s="447" t="str">
        <f>IF(B178="","",'APH KIC KIA PC'!AJ181)</f>
        <v/>
      </c>
      <c r="AC178" s="442" t="str">
        <f>IF(B178="","",'APH KIC KIA PC'!W181)</f>
        <v/>
      </c>
      <c r="AD178" s="443" t="str">
        <f>IF('3. Förpackningsdata'!M181="","",'3. Förpackningsdata'!M181)</f>
        <v/>
      </c>
      <c r="AE178" s="442" t="str">
        <f>IF('APH KIC KIA PC'!J181="","",'APH KIC KIA PC'!J181)</f>
        <v/>
      </c>
    </row>
    <row r="179" spans="1:31" s="332" customFormat="1" x14ac:dyDescent="0.25">
      <c r="A179" s="346">
        <v>178</v>
      </c>
      <c r="B179" s="438" t="str">
        <f>IF('1. Artikeldata Grund'!E182="","",'1. Artikeldata Grund'!E182)</f>
        <v/>
      </c>
      <c r="C179" s="439" t="str">
        <f>IF('1. Artikeldata Grund'!D182="","",'1. Artikeldata Grund'!D182)</f>
        <v/>
      </c>
      <c r="D179" s="440" t="str">
        <f>IF('APH KIC KIA PC'!D182="","",'APH KIC KIA PC'!D182)</f>
        <v/>
      </c>
      <c r="E179" s="439" t="str">
        <f>IF('APH KIC KIA PC'!F182="","",'APH KIC KIA PC'!F182)</f>
        <v/>
      </c>
      <c r="F179" s="442" t="str">
        <f>IF('APH KIC KIA PC'!S182="","",'APH KIC KIA PC'!S182)</f>
        <v xml:space="preserve">  Välj…</v>
      </c>
      <c r="G179" s="442">
        <f>IF('APH KIC KIA PC'!M182="","",'APH KIC KIA PC'!M182)</f>
        <v>910</v>
      </c>
      <c r="H179" s="441" t="str">
        <f>IF(G179&lt;&gt;200,"",IF('2. Artikeldata Utökad'!I182="","",'2. Artikeldata Utökad'!I182))</f>
        <v/>
      </c>
      <c r="I179" s="440" t="str">
        <f>IF('APH KIC KIA PC'!L182="Välj….","",'APH KIC KIA PC'!L182)</f>
        <v/>
      </c>
      <c r="J179" s="440" t="str">
        <f>IF(B179="","",_xlfn.XLOOKUP(I179,Artikelgrupper!A:A,Artikelgrupper!B:B))</f>
        <v/>
      </c>
      <c r="K179" s="440" t="str">
        <f>IF(B179="","",_xlfn.XLOOKUP(I179,Artikelgrupper!A:A,Artikelgrupper!C:C))</f>
        <v/>
      </c>
      <c r="L179" s="440" t="str">
        <f>IF(B179="","",_xlfn.XLOOKUP(I179,Artikelgrupper!A:A,Artikelgrupper!D:D))</f>
        <v/>
      </c>
      <c r="M179" s="443" t="str">
        <f>IF(B179="","",'APH KIC KIA PC'!Q182)</f>
        <v/>
      </c>
      <c r="N179" s="442" t="str">
        <f>IF('APH KIC KIA PC'!R182="","",'APH KIC KIA PC'!R182)</f>
        <v/>
      </c>
      <c r="O179" s="442" t="str">
        <f>IF('APH KIC KIA PC'!T182="","",'APH KIC KIA PC'!T182)</f>
        <v/>
      </c>
      <c r="P179" s="442" t="str">
        <f>IF('APH KIC KIA PC'!K182="","",'APH KIC KIA PC'!K182)</f>
        <v>Välj…</v>
      </c>
      <c r="Q179" s="440" t="str">
        <f>IF(B179="","",'2. Artikeldata Utökad'!E182)</f>
        <v/>
      </c>
      <c r="R179" s="440" t="str">
        <f>IF(B179="","",'2. Artikeldata Utökad'!F182)</f>
        <v/>
      </c>
      <c r="S179" s="440" t="str">
        <f>IF(B179="","",'3. Förpackningsdata'!G182/10)</f>
        <v/>
      </c>
      <c r="T179" s="440" t="str">
        <f>IF(B179="","",'3. Förpackningsdata'!H182/10)</f>
        <v/>
      </c>
      <c r="U179" s="440" t="str">
        <f>IF(B179="","",'3. Förpackningsdata'!I182/10)</f>
        <v/>
      </c>
      <c r="V179" s="469" t="str">
        <f>IF(B179="","",'APH KIC KIA PC'!Z182)</f>
        <v/>
      </c>
      <c r="W179" s="444" t="str">
        <f>IF(B179="","",'APH KIC KIA PC'!AA182)</f>
        <v/>
      </c>
      <c r="X179" s="445" t="str">
        <f>IF(B179="","",'APH KIC KIA PC'!AB182)</f>
        <v/>
      </c>
      <c r="Y179" s="446" t="str">
        <f>IF(B179="","",'APH KIC KIA PC'!AD182)</f>
        <v/>
      </c>
      <c r="Z179" s="445" t="str">
        <f>IF(B179="","",'APH KIC KIA PC'!AC182)</f>
        <v/>
      </c>
      <c r="AA179" s="446" t="str">
        <f>IF(B179="","",'APH KIC KIA PC'!AI182)</f>
        <v/>
      </c>
      <c r="AB179" s="447" t="str">
        <f>IF(B179="","",'APH KIC KIA PC'!AJ182)</f>
        <v/>
      </c>
      <c r="AC179" s="442" t="str">
        <f>IF(B179="","",'APH KIC KIA PC'!W182)</f>
        <v/>
      </c>
      <c r="AD179" s="443" t="str">
        <f>IF('3. Förpackningsdata'!M182="","",'3. Förpackningsdata'!M182)</f>
        <v/>
      </c>
      <c r="AE179" s="442" t="str">
        <f>IF('APH KIC KIA PC'!J182="","",'APH KIC KIA PC'!J182)</f>
        <v/>
      </c>
    </row>
    <row r="180" spans="1:31" s="332" customFormat="1" x14ac:dyDescent="0.25">
      <c r="A180" s="346">
        <v>179</v>
      </c>
      <c r="B180" s="438" t="str">
        <f>IF('1. Artikeldata Grund'!E183="","",'1. Artikeldata Grund'!E183)</f>
        <v/>
      </c>
      <c r="C180" s="439" t="str">
        <f>IF('1. Artikeldata Grund'!D183="","",'1. Artikeldata Grund'!D183)</f>
        <v/>
      </c>
      <c r="D180" s="440" t="str">
        <f>IF('APH KIC KIA PC'!D183="","",'APH KIC KIA PC'!D183)</f>
        <v/>
      </c>
      <c r="E180" s="439" t="str">
        <f>IF('APH KIC KIA PC'!F183="","",'APH KIC KIA PC'!F183)</f>
        <v/>
      </c>
      <c r="F180" s="442" t="str">
        <f>IF('APH KIC KIA PC'!S183="","",'APH KIC KIA PC'!S183)</f>
        <v xml:space="preserve">  Välj…</v>
      </c>
      <c r="G180" s="442">
        <f>IF('APH KIC KIA PC'!M183="","",'APH KIC KIA PC'!M183)</f>
        <v>910</v>
      </c>
      <c r="H180" s="441" t="str">
        <f>IF(G180&lt;&gt;200,"",IF('2. Artikeldata Utökad'!I183="","",'2. Artikeldata Utökad'!I183))</f>
        <v/>
      </c>
      <c r="I180" s="440" t="str">
        <f>IF('APH KIC KIA PC'!L183="Välj….","",'APH KIC KIA PC'!L183)</f>
        <v/>
      </c>
      <c r="J180" s="440" t="str">
        <f>IF(B180="","",_xlfn.XLOOKUP(I180,Artikelgrupper!A:A,Artikelgrupper!B:B))</f>
        <v/>
      </c>
      <c r="K180" s="440" t="str">
        <f>IF(B180="","",_xlfn.XLOOKUP(I180,Artikelgrupper!A:A,Artikelgrupper!C:C))</f>
        <v/>
      </c>
      <c r="L180" s="440" t="str">
        <f>IF(B180="","",_xlfn.XLOOKUP(I180,Artikelgrupper!A:A,Artikelgrupper!D:D))</f>
        <v/>
      </c>
      <c r="M180" s="443" t="str">
        <f>IF(B180="","",'APH KIC KIA PC'!Q183)</f>
        <v/>
      </c>
      <c r="N180" s="442" t="str">
        <f>IF('APH KIC KIA PC'!R183="","",'APH KIC KIA PC'!R183)</f>
        <v/>
      </c>
      <c r="O180" s="442" t="str">
        <f>IF('APH KIC KIA PC'!T183="","",'APH KIC KIA PC'!T183)</f>
        <v/>
      </c>
      <c r="P180" s="442" t="str">
        <f>IF('APH KIC KIA PC'!K183="","",'APH KIC KIA PC'!K183)</f>
        <v>Välj…</v>
      </c>
      <c r="Q180" s="440" t="str">
        <f>IF(B180="","",'2. Artikeldata Utökad'!E183)</f>
        <v/>
      </c>
      <c r="R180" s="440" t="str">
        <f>IF(B180="","",'2. Artikeldata Utökad'!F183)</f>
        <v/>
      </c>
      <c r="S180" s="440" t="str">
        <f>IF(B180="","",'3. Förpackningsdata'!G183/10)</f>
        <v/>
      </c>
      <c r="T180" s="440" t="str">
        <f>IF(B180="","",'3. Förpackningsdata'!H183/10)</f>
        <v/>
      </c>
      <c r="U180" s="440" t="str">
        <f>IF(B180="","",'3. Förpackningsdata'!I183/10)</f>
        <v/>
      </c>
      <c r="V180" s="469" t="str">
        <f>IF(B180="","",'APH KIC KIA PC'!Z183)</f>
        <v/>
      </c>
      <c r="W180" s="444" t="str">
        <f>IF(B180="","",'APH KIC KIA PC'!AA183)</f>
        <v/>
      </c>
      <c r="X180" s="445" t="str">
        <f>IF(B180="","",'APH KIC KIA PC'!AB183)</f>
        <v/>
      </c>
      <c r="Y180" s="446" t="str">
        <f>IF(B180="","",'APH KIC KIA PC'!AD183)</f>
        <v/>
      </c>
      <c r="Z180" s="445" t="str">
        <f>IF(B180="","",'APH KIC KIA PC'!AC183)</f>
        <v/>
      </c>
      <c r="AA180" s="446" t="str">
        <f>IF(B180="","",'APH KIC KIA PC'!AI183)</f>
        <v/>
      </c>
      <c r="AB180" s="447" t="str">
        <f>IF(B180="","",'APH KIC KIA PC'!AJ183)</f>
        <v/>
      </c>
      <c r="AC180" s="442" t="str">
        <f>IF(B180="","",'APH KIC KIA PC'!W183)</f>
        <v/>
      </c>
      <c r="AD180" s="443" t="str">
        <f>IF('3. Förpackningsdata'!M183="","",'3. Förpackningsdata'!M183)</f>
        <v/>
      </c>
      <c r="AE180" s="442" t="str">
        <f>IF('APH KIC KIA PC'!J183="","",'APH KIC KIA PC'!J183)</f>
        <v/>
      </c>
    </row>
    <row r="181" spans="1:31" s="332" customFormat="1" x14ac:dyDescent="0.25">
      <c r="A181" s="346">
        <v>180</v>
      </c>
      <c r="B181" s="438" t="str">
        <f>IF('1. Artikeldata Grund'!E184="","",'1. Artikeldata Grund'!E184)</f>
        <v/>
      </c>
      <c r="C181" s="439" t="str">
        <f>IF('1. Artikeldata Grund'!D184="","",'1. Artikeldata Grund'!D184)</f>
        <v/>
      </c>
      <c r="D181" s="440" t="str">
        <f>IF('APH KIC KIA PC'!D184="","",'APH KIC KIA PC'!D184)</f>
        <v/>
      </c>
      <c r="E181" s="439" t="str">
        <f>IF('APH KIC KIA PC'!F184="","",'APH KIC KIA PC'!F184)</f>
        <v/>
      </c>
      <c r="F181" s="442" t="str">
        <f>IF('APH KIC KIA PC'!S184="","",'APH KIC KIA PC'!S184)</f>
        <v xml:space="preserve">  Välj…</v>
      </c>
      <c r="G181" s="442">
        <f>IF('APH KIC KIA PC'!M184="","",'APH KIC KIA PC'!M184)</f>
        <v>910</v>
      </c>
      <c r="H181" s="441" t="str">
        <f>IF(G181&lt;&gt;200,"",IF('2. Artikeldata Utökad'!I184="","",'2. Artikeldata Utökad'!I184))</f>
        <v/>
      </c>
      <c r="I181" s="440" t="str">
        <f>IF('APH KIC KIA PC'!L184="Välj….","",'APH KIC KIA PC'!L184)</f>
        <v/>
      </c>
      <c r="J181" s="440" t="str">
        <f>IF(B181="","",_xlfn.XLOOKUP(I181,Artikelgrupper!A:A,Artikelgrupper!B:B))</f>
        <v/>
      </c>
      <c r="K181" s="440" t="str">
        <f>IF(B181="","",_xlfn.XLOOKUP(I181,Artikelgrupper!A:A,Artikelgrupper!C:C))</f>
        <v/>
      </c>
      <c r="L181" s="440" t="str">
        <f>IF(B181="","",_xlfn.XLOOKUP(I181,Artikelgrupper!A:A,Artikelgrupper!D:D))</f>
        <v/>
      </c>
      <c r="M181" s="443" t="str">
        <f>IF(B181="","",'APH KIC KIA PC'!Q184)</f>
        <v/>
      </c>
      <c r="N181" s="442" t="str">
        <f>IF('APH KIC KIA PC'!R184="","",'APH KIC KIA PC'!R184)</f>
        <v/>
      </c>
      <c r="O181" s="442" t="str">
        <f>IF('APH KIC KIA PC'!T184="","",'APH KIC KIA PC'!T184)</f>
        <v/>
      </c>
      <c r="P181" s="442" t="str">
        <f>IF('APH KIC KIA PC'!K184="","",'APH KIC KIA PC'!K184)</f>
        <v>Välj…</v>
      </c>
      <c r="Q181" s="440" t="str">
        <f>IF(B181="","",'2. Artikeldata Utökad'!E184)</f>
        <v/>
      </c>
      <c r="R181" s="440" t="str">
        <f>IF(B181="","",'2. Artikeldata Utökad'!F184)</f>
        <v/>
      </c>
      <c r="S181" s="440" t="str">
        <f>IF(B181="","",'3. Förpackningsdata'!G184/10)</f>
        <v/>
      </c>
      <c r="T181" s="440" t="str">
        <f>IF(B181="","",'3. Förpackningsdata'!H184/10)</f>
        <v/>
      </c>
      <c r="U181" s="440" t="str">
        <f>IF(B181="","",'3. Förpackningsdata'!I184/10)</f>
        <v/>
      </c>
      <c r="V181" s="469" t="str">
        <f>IF(B181="","",'APH KIC KIA PC'!Z184)</f>
        <v/>
      </c>
      <c r="W181" s="444" t="str">
        <f>IF(B181="","",'APH KIC KIA PC'!AA184)</f>
        <v/>
      </c>
      <c r="X181" s="445" t="str">
        <f>IF(B181="","",'APH KIC KIA PC'!AB184)</f>
        <v/>
      </c>
      <c r="Y181" s="446" t="str">
        <f>IF(B181="","",'APH KIC KIA PC'!AD184)</f>
        <v/>
      </c>
      <c r="Z181" s="445" t="str">
        <f>IF(B181="","",'APH KIC KIA PC'!AC184)</f>
        <v/>
      </c>
      <c r="AA181" s="446" t="str">
        <f>IF(B181="","",'APH KIC KIA PC'!AI184)</f>
        <v/>
      </c>
      <c r="AB181" s="447" t="str">
        <f>IF(B181="","",'APH KIC KIA PC'!AJ184)</f>
        <v/>
      </c>
      <c r="AC181" s="442" t="str">
        <f>IF(B181="","",'APH KIC KIA PC'!W184)</f>
        <v/>
      </c>
      <c r="AD181" s="443" t="str">
        <f>IF('3. Förpackningsdata'!M184="","",'3. Förpackningsdata'!M184)</f>
        <v/>
      </c>
      <c r="AE181" s="442" t="str">
        <f>IF('APH KIC KIA PC'!J184="","",'APH KIC KIA PC'!J184)</f>
        <v/>
      </c>
    </row>
    <row r="182" spans="1:31" s="332" customFormat="1" x14ac:dyDescent="0.25">
      <c r="A182" s="346">
        <v>181</v>
      </c>
      <c r="B182" s="438" t="str">
        <f>IF('1. Artikeldata Grund'!E185="","",'1. Artikeldata Grund'!E185)</f>
        <v/>
      </c>
      <c r="C182" s="439" t="str">
        <f>IF('1. Artikeldata Grund'!D185="","",'1. Artikeldata Grund'!D185)</f>
        <v/>
      </c>
      <c r="D182" s="440" t="str">
        <f>IF('APH KIC KIA PC'!D185="","",'APH KIC KIA PC'!D185)</f>
        <v/>
      </c>
      <c r="E182" s="439" t="str">
        <f>IF('APH KIC KIA PC'!F185="","",'APH KIC KIA PC'!F185)</f>
        <v/>
      </c>
      <c r="F182" s="442" t="str">
        <f>IF('APH KIC KIA PC'!S185="","",'APH KIC KIA PC'!S185)</f>
        <v xml:space="preserve">  Välj…</v>
      </c>
      <c r="G182" s="442">
        <f>IF('APH KIC KIA PC'!M185="","",'APH KIC KIA PC'!M185)</f>
        <v>910</v>
      </c>
      <c r="H182" s="441" t="str">
        <f>IF(G182&lt;&gt;200,"",IF('2. Artikeldata Utökad'!I185="","",'2. Artikeldata Utökad'!I185))</f>
        <v/>
      </c>
      <c r="I182" s="440" t="str">
        <f>IF('APH KIC KIA PC'!L185="Välj….","",'APH KIC KIA PC'!L185)</f>
        <v/>
      </c>
      <c r="J182" s="440" t="str">
        <f>IF(B182="","",_xlfn.XLOOKUP(I182,Artikelgrupper!A:A,Artikelgrupper!B:B))</f>
        <v/>
      </c>
      <c r="K182" s="440" t="str">
        <f>IF(B182="","",_xlfn.XLOOKUP(I182,Artikelgrupper!A:A,Artikelgrupper!C:C))</f>
        <v/>
      </c>
      <c r="L182" s="440" t="str">
        <f>IF(B182="","",_xlfn.XLOOKUP(I182,Artikelgrupper!A:A,Artikelgrupper!D:D))</f>
        <v/>
      </c>
      <c r="M182" s="443" t="str">
        <f>IF(B182="","",'APH KIC KIA PC'!Q185)</f>
        <v/>
      </c>
      <c r="N182" s="442" t="str">
        <f>IF('APH KIC KIA PC'!R185="","",'APH KIC KIA PC'!R185)</f>
        <v/>
      </c>
      <c r="O182" s="442" t="str">
        <f>IF('APH KIC KIA PC'!T185="","",'APH KIC KIA PC'!T185)</f>
        <v/>
      </c>
      <c r="P182" s="442" t="str">
        <f>IF('APH KIC KIA PC'!K185="","",'APH KIC KIA PC'!K185)</f>
        <v>Välj…</v>
      </c>
      <c r="Q182" s="440" t="str">
        <f>IF(B182="","",'2. Artikeldata Utökad'!E185)</f>
        <v/>
      </c>
      <c r="R182" s="440" t="str">
        <f>IF(B182="","",'2. Artikeldata Utökad'!F185)</f>
        <v/>
      </c>
      <c r="S182" s="440" t="str">
        <f>IF(B182="","",'3. Förpackningsdata'!G185/10)</f>
        <v/>
      </c>
      <c r="T182" s="440" t="str">
        <f>IF(B182="","",'3. Förpackningsdata'!H185/10)</f>
        <v/>
      </c>
      <c r="U182" s="440" t="str">
        <f>IF(B182="","",'3. Förpackningsdata'!I185/10)</f>
        <v/>
      </c>
      <c r="V182" s="469" t="str">
        <f>IF(B182="","",'APH KIC KIA PC'!Z185)</f>
        <v/>
      </c>
      <c r="W182" s="444" t="str">
        <f>IF(B182="","",'APH KIC KIA PC'!AA185)</f>
        <v/>
      </c>
      <c r="X182" s="445" t="str">
        <f>IF(B182="","",'APH KIC KIA PC'!AB185)</f>
        <v/>
      </c>
      <c r="Y182" s="446" t="str">
        <f>IF(B182="","",'APH KIC KIA PC'!AD185)</f>
        <v/>
      </c>
      <c r="Z182" s="445" t="str">
        <f>IF(B182="","",'APH KIC KIA PC'!AC185)</f>
        <v/>
      </c>
      <c r="AA182" s="446" t="str">
        <f>IF(B182="","",'APH KIC KIA PC'!AI185)</f>
        <v/>
      </c>
      <c r="AB182" s="447" t="str">
        <f>IF(B182="","",'APH KIC KIA PC'!AJ185)</f>
        <v/>
      </c>
      <c r="AC182" s="442" t="str">
        <f>IF(B182="","",'APH KIC KIA PC'!W185)</f>
        <v/>
      </c>
      <c r="AD182" s="443" t="str">
        <f>IF('3. Förpackningsdata'!M185="","",'3. Förpackningsdata'!M185)</f>
        <v/>
      </c>
      <c r="AE182" s="442" t="str">
        <f>IF('APH KIC KIA PC'!J185="","",'APH KIC KIA PC'!J185)</f>
        <v/>
      </c>
    </row>
    <row r="183" spans="1:31" s="332" customFormat="1" x14ac:dyDescent="0.25">
      <c r="A183" s="346">
        <v>182</v>
      </c>
      <c r="B183" s="438" t="str">
        <f>IF('1. Artikeldata Grund'!E186="","",'1. Artikeldata Grund'!E186)</f>
        <v/>
      </c>
      <c r="C183" s="439" t="str">
        <f>IF('1. Artikeldata Grund'!D186="","",'1. Artikeldata Grund'!D186)</f>
        <v/>
      </c>
      <c r="D183" s="440" t="str">
        <f>IF('APH KIC KIA PC'!D186="","",'APH KIC KIA PC'!D186)</f>
        <v/>
      </c>
      <c r="E183" s="439" t="str">
        <f>IF('APH KIC KIA PC'!F186="","",'APH KIC KIA PC'!F186)</f>
        <v/>
      </c>
      <c r="F183" s="442" t="str">
        <f>IF('APH KIC KIA PC'!S186="","",'APH KIC KIA PC'!S186)</f>
        <v xml:space="preserve">  Välj…</v>
      </c>
      <c r="G183" s="442">
        <f>IF('APH KIC KIA PC'!M186="","",'APH KIC KIA PC'!M186)</f>
        <v>910</v>
      </c>
      <c r="H183" s="441" t="str">
        <f>IF(G183&lt;&gt;200,"",IF('2. Artikeldata Utökad'!I186="","",'2. Artikeldata Utökad'!I186))</f>
        <v/>
      </c>
      <c r="I183" s="440" t="str">
        <f>IF('APH KIC KIA PC'!L186="Välj….","",'APH KIC KIA PC'!L186)</f>
        <v/>
      </c>
      <c r="J183" s="440" t="str">
        <f>IF(B183="","",_xlfn.XLOOKUP(I183,Artikelgrupper!A:A,Artikelgrupper!B:B))</f>
        <v/>
      </c>
      <c r="K183" s="440" t="str">
        <f>IF(B183="","",_xlfn.XLOOKUP(I183,Artikelgrupper!A:A,Artikelgrupper!C:C))</f>
        <v/>
      </c>
      <c r="L183" s="440" t="str">
        <f>IF(B183="","",_xlfn.XLOOKUP(I183,Artikelgrupper!A:A,Artikelgrupper!D:D))</f>
        <v/>
      </c>
      <c r="M183" s="443" t="str">
        <f>IF(B183="","",'APH KIC KIA PC'!Q186)</f>
        <v/>
      </c>
      <c r="N183" s="442" t="str">
        <f>IF('APH KIC KIA PC'!R186="","",'APH KIC KIA PC'!R186)</f>
        <v/>
      </c>
      <c r="O183" s="442" t="str">
        <f>IF('APH KIC KIA PC'!T186="","",'APH KIC KIA PC'!T186)</f>
        <v/>
      </c>
      <c r="P183" s="442" t="str">
        <f>IF('APH KIC KIA PC'!K186="","",'APH KIC KIA PC'!K186)</f>
        <v>Välj…</v>
      </c>
      <c r="Q183" s="440" t="str">
        <f>IF(B183="","",'2. Artikeldata Utökad'!E186)</f>
        <v/>
      </c>
      <c r="R183" s="440" t="str">
        <f>IF(B183="","",'2. Artikeldata Utökad'!F186)</f>
        <v/>
      </c>
      <c r="S183" s="440" t="str">
        <f>IF(B183="","",'3. Förpackningsdata'!G186/10)</f>
        <v/>
      </c>
      <c r="T183" s="440" t="str">
        <f>IF(B183="","",'3. Förpackningsdata'!H186/10)</f>
        <v/>
      </c>
      <c r="U183" s="440" t="str">
        <f>IF(B183="","",'3. Förpackningsdata'!I186/10)</f>
        <v/>
      </c>
      <c r="V183" s="469" t="str">
        <f>IF(B183="","",'APH KIC KIA PC'!Z186)</f>
        <v/>
      </c>
      <c r="W183" s="444" t="str">
        <f>IF(B183="","",'APH KIC KIA PC'!AA186)</f>
        <v/>
      </c>
      <c r="X183" s="445" t="str">
        <f>IF(B183="","",'APH KIC KIA PC'!AB186)</f>
        <v/>
      </c>
      <c r="Y183" s="446" t="str">
        <f>IF(B183="","",'APH KIC KIA PC'!AD186)</f>
        <v/>
      </c>
      <c r="Z183" s="445" t="str">
        <f>IF(B183="","",'APH KIC KIA PC'!AC186)</f>
        <v/>
      </c>
      <c r="AA183" s="446" t="str">
        <f>IF(B183="","",'APH KIC KIA PC'!AI186)</f>
        <v/>
      </c>
      <c r="AB183" s="447" t="str">
        <f>IF(B183="","",'APH KIC KIA PC'!AJ186)</f>
        <v/>
      </c>
      <c r="AC183" s="442" t="str">
        <f>IF(B183="","",'APH KIC KIA PC'!W186)</f>
        <v/>
      </c>
      <c r="AD183" s="443" t="str">
        <f>IF('3. Förpackningsdata'!M186="","",'3. Förpackningsdata'!M186)</f>
        <v/>
      </c>
      <c r="AE183" s="442" t="str">
        <f>IF('APH KIC KIA PC'!J186="","",'APH KIC KIA PC'!J186)</f>
        <v/>
      </c>
    </row>
    <row r="184" spans="1:31" s="332" customFormat="1" x14ac:dyDescent="0.25">
      <c r="A184" s="346">
        <v>183</v>
      </c>
      <c r="B184" s="438" t="str">
        <f>IF('1. Artikeldata Grund'!E187="","",'1. Artikeldata Grund'!E187)</f>
        <v/>
      </c>
      <c r="C184" s="439" t="str">
        <f>IF('1. Artikeldata Grund'!D187="","",'1. Artikeldata Grund'!D187)</f>
        <v/>
      </c>
      <c r="D184" s="440" t="str">
        <f>IF('APH KIC KIA PC'!D187="","",'APH KIC KIA PC'!D187)</f>
        <v/>
      </c>
      <c r="E184" s="439" t="str">
        <f>IF('APH KIC KIA PC'!F187="","",'APH KIC KIA PC'!F187)</f>
        <v/>
      </c>
      <c r="F184" s="442" t="str">
        <f>IF('APH KIC KIA PC'!S187="","",'APH KIC KIA PC'!S187)</f>
        <v xml:space="preserve">  Välj…</v>
      </c>
      <c r="G184" s="442">
        <f>IF('APH KIC KIA PC'!M187="","",'APH KIC KIA PC'!M187)</f>
        <v>910</v>
      </c>
      <c r="H184" s="441" t="str">
        <f>IF(G184&lt;&gt;200,"",IF('2. Artikeldata Utökad'!I187="","",'2. Artikeldata Utökad'!I187))</f>
        <v/>
      </c>
      <c r="I184" s="440" t="str">
        <f>IF('APH KIC KIA PC'!L187="Välj….","",'APH KIC KIA PC'!L187)</f>
        <v/>
      </c>
      <c r="J184" s="440" t="str">
        <f>IF(B184="","",_xlfn.XLOOKUP(I184,Artikelgrupper!A:A,Artikelgrupper!B:B))</f>
        <v/>
      </c>
      <c r="K184" s="440" t="str">
        <f>IF(B184="","",_xlfn.XLOOKUP(I184,Artikelgrupper!A:A,Artikelgrupper!C:C))</f>
        <v/>
      </c>
      <c r="L184" s="440" t="str">
        <f>IF(B184="","",_xlfn.XLOOKUP(I184,Artikelgrupper!A:A,Artikelgrupper!D:D))</f>
        <v/>
      </c>
      <c r="M184" s="443" t="str">
        <f>IF(B184="","",'APH KIC KIA PC'!Q187)</f>
        <v/>
      </c>
      <c r="N184" s="442" t="str">
        <f>IF('APH KIC KIA PC'!R187="","",'APH KIC KIA PC'!R187)</f>
        <v/>
      </c>
      <c r="O184" s="442" t="str">
        <f>IF('APH KIC KIA PC'!T187="","",'APH KIC KIA PC'!T187)</f>
        <v/>
      </c>
      <c r="P184" s="442" t="str">
        <f>IF('APH KIC KIA PC'!K187="","",'APH KIC KIA PC'!K187)</f>
        <v>Välj…</v>
      </c>
      <c r="Q184" s="440" t="str">
        <f>IF(B184="","",'2. Artikeldata Utökad'!E187)</f>
        <v/>
      </c>
      <c r="R184" s="440" t="str">
        <f>IF(B184="","",'2. Artikeldata Utökad'!F187)</f>
        <v/>
      </c>
      <c r="S184" s="440" t="str">
        <f>IF(B184="","",'3. Förpackningsdata'!G187/10)</f>
        <v/>
      </c>
      <c r="T184" s="440" t="str">
        <f>IF(B184="","",'3. Förpackningsdata'!H187/10)</f>
        <v/>
      </c>
      <c r="U184" s="440" t="str">
        <f>IF(B184="","",'3. Förpackningsdata'!I187/10)</f>
        <v/>
      </c>
      <c r="V184" s="469" t="str">
        <f>IF(B184="","",'APH KIC KIA PC'!Z187)</f>
        <v/>
      </c>
      <c r="W184" s="444" t="str">
        <f>IF(B184="","",'APH KIC KIA PC'!AA187)</f>
        <v/>
      </c>
      <c r="X184" s="445" t="str">
        <f>IF(B184="","",'APH KIC KIA PC'!AB187)</f>
        <v/>
      </c>
      <c r="Y184" s="446" t="str">
        <f>IF(B184="","",'APH KIC KIA PC'!AD187)</f>
        <v/>
      </c>
      <c r="Z184" s="445" t="str">
        <f>IF(B184="","",'APH KIC KIA PC'!AC187)</f>
        <v/>
      </c>
      <c r="AA184" s="446" t="str">
        <f>IF(B184="","",'APH KIC KIA PC'!AI187)</f>
        <v/>
      </c>
      <c r="AB184" s="447" t="str">
        <f>IF(B184="","",'APH KIC KIA PC'!AJ187)</f>
        <v/>
      </c>
      <c r="AC184" s="442" t="str">
        <f>IF(B184="","",'APH KIC KIA PC'!W187)</f>
        <v/>
      </c>
      <c r="AD184" s="443" t="str">
        <f>IF('3. Förpackningsdata'!M187="","",'3. Förpackningsdata'!M187)</f>
        <v/>
      </c>
      <c r="AE184" s="442" t="str">
        <f>IF('APH KIC KIA PC'!J187="","",'APH KIC KIA PC'!J187)</f>
        <v/>
      </c>
    </row>
    <row r="185" spans="1:31" s="332" customFormat="1" x14ac:dyDescent="0.25">
      <c r="A185" s="346">
        <v>184</v>
      </c>
      <c r="B185" s="438" t="str">
        <f>IF('1. Artikeldata Grund'!E188="","",'1. Artikeldata Grund'!E188)</f>
        <v/>
      </c>
      <c r="C185" s="439" t="str">
        <f>IF('1. Artikeldata Grund'!D188="","",'1. Artikeldata Grund'!D188)</f>
        <v/>
      </c>
      <c r="D185" s="440" t="str">
        <f>IF('APH KIC KIA PC'!D188="","",'APH KIC KIA PC'!D188)</f>
        <v/>
      </c>
      <c r="E185" s="439" t="str">
        <f>IF('APH KIC KIA PC'!F188="","",'APH KIC KIA PC'!F188)</f>
        <v/>
      </c>
      <c r="F185" s="442" t="str">
        <f>IF('APH KIC KIA PC'!S188="","",'APH KIC KIA PC'!S188)</f>
        <v xml:space="preserve">  Välj…</v>
      </c>
      <c r="G185" s="442">
        <f>IF('APH KIC KIA PC'!M188="","",'APH KIC KIA PC'!M188)</f>
        <v>910</v>
      </c>
      <c r="H185" s="441" t="str">
        <f>IF(G185&lt;&gt;200,"",IF('2. Artikeldata Utökad'!I188="","",'2. Artikeldata Utökad'!I188))</f>
        <v/>
      </c>
      <c r="I185" s="440" t="str">
        <f>IF('APH KIC KIA PC'!L188="Välj….","",'APH KIC KIA PC'!L188)</f>
        <v/>
      </c>
      <c r="J185" s="440" t="str">
        <f>IF(B185="","",_xlfn.XLOOKUP(I185,Artikelgrupper!A:A,Artikelgrupper!B:B))</f>
        <v/>
      </c>
      <c r="K185" s="440" t="str">
        <f>IF(B185="","",_xlfn.XLOOKUP(I185,Artikelgrupper!A:A,Artikelgrupper!C:C))</f>
        <v/>
      </c>
      <c r="L185" s="440" t="str">
        <f>IF(B185="","",_xlfn.XLOOKUP(I185,Artikelgrupper!A:A,Artikelgrupper!D:D))</f>
        <v/>
      </c>
      <c r="M185" s="443" t="str">
        <f>IF(B185="","",'APH KIC KIA PC'!Q188)</f>
        <v/>
      </c>
      <c r="N185" s="442" t="str">
        <f>IF('APH KIC KIA PC'!R188="","",'APH KIC KIA PC'!R188)</f>
        <v/>
      </c>
      <c r="O185" s="442" t="str">
        <f>IF('APH KIC KIA PC'!T188="","",'APH KIC KIA PC'!T188)</f>
        <v/>
      </c>
      <c r="P185" s="442" t="str">
        <f>IF('APH KIC KIA PC'!K188="","",'APH KIC KIA PC'!K188)</f>
        <v>Välj…</v>
      </c>
      <c r="Q185" s="440" t="str">
        <f>IF(B185="","",'2. Artikeldata Utökad'!E188)</f>
        <v/>
      </c>
      <c r="R185" s="440" t="str">
        <f>IF(B185="","",'2. Artikeldata Utökad'!F188)</f>
        <v/>
      </c>
      <c r="S185" s="440" t="str">
        <f>IF(B185="","",'3. Förpackningsdata'!G188/10)</f>
        <v/>
      </c>
      <c r="T185" s="440" t="str">
        <f>IF(B185="","",'3. Förpackningsdata'!H188/10)</f>
        <v/>
      </c>
      <c r="U185" s="440" t="str">
        <f>IF(B185="","",'3. Förpackningsdata'!I188/10)</f>
        <v/>
      </c>
      <c r="V185" s="469" t="str">
        <f>IF(B185="","",'APH KIC KIA PC'!Z188)</f>
        <v/>
      </c>
      <c r="W185" s="444" t="str">
        <f>IF(B185="","",'APH KIC KIA PC'!AA188)</f>
        <v/>
      </c>
      <c r="X185" s="445" t="str">
        <f>IF(B185="","",'APH KIC KIA PC'!AB188)</f>
        <v/>
      </c>
      <c r="Y185" s="446" t="str">
        <f>IF(B185="","",'APH KIC KIA PC'!AD188)</f>
        <v/>
      </c>
      <c r="Z185" s="445" t="str">
        <f>IF(B185="","",'APH KIC KIA PC'!AC188)</f>
        <v/>
      </c>
      <c r="AA185" s="446" t="str">
        <f>IF(B185="","",'APH KIC KIA PC'!AI188)</f>
        <v/>
      </c>
      <c r="AB185" s="447" t="str">
        <f>IF(B185="","",'APH KIC KIA PC'!AJ188)</f>
        <v/>
      </c>
      <c r="AC185" s="442" t="str">
        <f>IF(B185="","",'APH KIC KIA PC'!W188)</f>
        <v/>
      </c>
      <c r="AD185" s="443" t="str">
        <f>IF('3. Förpackningsdata'!M188="","",'3. Förpackningsdata'!M188)</f>
        <v/>
      </c>
      <c r="AE185" s="442" t="str">
        <f>IF('APH KIC KIA PC'!J188="","",'APH KIC KIA PC'!J188)</f>
        <v/>
      </c>
    </row>
    <row r="186" spans="1:31" s="332" customFormat="1" x14ac:dyDescent="0.25">
      <c r="A186" s="346">
        <v>185</v>
      </c>
      <c r="B186" s="438" t="str">
        <f>IF('1. Artikeldata Grund'!E189="","",'1. Artikeldata Grund'!E189)</f>
        <v/>
      </c>
      <c r="C186" s="439" t="str">
        <f>IF('1. Artikeldata Grund'!D189="","",'1. Artikeldata Grund'!D189)</f>
        <v/>
      </c>
      <c r="D186" s="440" t="str">
        <f>IF('APH KIC KIA PC'!D189="","",'APH KIC KIA PC'!D189)</f>
        <v/>
      </c>
      <c r="E186" s="439" t="str">
        <f>IF('APH KIC KIA PC'!F189="","",'APH KIC KIA PC'!F189)</f>
        <v/>
      </c>
      <c r="F186" s="442" t="str">
        <f>IF('APH KIC KIA PC'!S189="","",'APH KIC KIA PC'!S189)</f>
        <v xml:space="preserve">  Välj…</v>
      </c>
      <c r="G186" s="442">
        <f>IF('APH KIC KIA PC'!M189="","",'APH KIC KIA PC'!M189)</f>
        <v>910</v>
      </c>
      <c r="H186" s="441" t="str">
        <f>IF(G186&lt;&gt;200,"",IF('2. Artikeldata Utökad'!I189="","",'2. Artikeldata Utökad'!I189))</f>
        <v/>
      </c>
      <c r="I186" s="440" t="str">
        <f>IF('APH KIC KIA PC'!L189="Välj….","",'APH KIC KIA PC'!L189)</f>
        <v/>
      </c>
      <c r="J186" s="440" t="str">
        <f>IF(B186="","",_xlfn.XLOOKUP(I186,Artikelgrupper!A:A,Artikelgrupper!B:B))</f>
        <v/>
      </c>
      <c r="K186" s="440" t="str">
        <f>IF(B186="","",_xlfn.XLOOKUP(I186,Artikelgrupper!A:A,Artikelgrupper!C:C))</f>
        <v/>
      </c>
      <c r="L186" s="440" t="str">
        <f>IF(B186="","",_xlfn.XLOOKUP(I186,Artikelgrupper!A:A,Artikelgrupper!D:D))</f>
        <v/>
      </c>
      <c r="M186" s="443" t="str">
        <f>IF(B186="","",'APH KIC KIA PC'!Q189)</f>
        <v/>
      </c>
      <c r="N186" s="442" t="str">
        <f>IF('APH KIC KIA PC'!R189="","",'APH KIC KIA PC'!R189)</f>
        <v/>
      </c>
      <c r="O186" s="442" t="str">
        <f>IF('APH KIC KIA PC'!T189="","",'APH KIC KIA PC'!T189)</f>
        <v/>
      </c>
      <c r="P186" s="442" t="str">
        <f>IF('APH KIC KIA PC'!K189="","",'APH KIC KIA PC'!K189)</f>
        <v>Välj…</v>
      </c>
      <c r="Q186" s="440" t="str">
        <f>IF(B186="","",'2. Artikeldata Utökad'!E189)</f>
        <v/>
      </c>
      <c r="R186" s="440" t="str">
        <f>IF(B186="","",'2. Artikeldata Utökad'!F189)</f>
        <v/>
      </c>
      <c r="S186" s="440" t="str">
        <f>IF(B186="","",'3. Förpackningsdata'!G189/10)</f>
        <v/>
      </c>
      <c r="T186" s="440" t="str">
        <f>IF(B186="","",'3. Förpackningsdata'!H189/10)</f>
        <v/>
      </c>
      <c r="U186" s="440" t="str">
        <f>IF(B186="","",'3. Förpackningsdata'!I189/10)</f>
        <v/>
      </c>
      <c r="V186" s="469" t="str">
        <f>IF(B186="","",'APH KIC KIA PC'!Z189)</f>
        <v/>
      </c>
      <c r="W186" s="444" t="str">
        <f>IF(B186="","",'APH KIC KIA PC'!AA189)</f>
        <v/>
      </c>
      <c r="X186" s="445" t="str">
        <f>IF(B186="","",'APH KIC KIA PC'!AB189)</f>
        <v/>
      </c>
      <c r="Y186" s="446" t="str">
        <f>IF(B186="","",'APH KIC KIA PC'!AD189)</f>
        <v/>
      </c>
      <c r="Z186" s="445" t="str">
        <f>IF(B186="","",'APH KIC KIA PC'!AC189)</f>
        <v/>
      </c>
      <c r="AA186" s="446" t="str">
        <f>IF(B186="","",'APH KIC KIA PC'!AI189)</f>
        <v/>
      </c>
      <c r="AB186" s="447" t="str">
        <f>IF(B186="","",'APH KIC KIA PC'!AJ189)</f>
        <v/>
      </c>
      <c r="AC186" s="442" t="str">
        <f>IF(B186="","",'APH KIC KIA PC'!W189)</f>
        <v/>
      </c>
      <c r="AD186" s="443" t="str">
        <f>IF('3. Förpackningsdata'!M189="","",'3. Förpackningsdata'!M189)</f>
        <v/>
      </c>
      <c r="AE186" s="442" t="str">
        <f>IF('APH KIC KIA PC'!J189="","",'APH KIC KIA PC'!J189)</f>
        <v/>
      </c>
    </row>
    <row r="187" spans="1:31" s="332" customFormat="1" x14ac:dyDescent="0.25">
      <c r="A187" s="346">
        <v>186</v>
      </c>
      <c r="B187" s="438" t="str">
        <f>IF('1. Artikeldata Grund'!E190="","",'1. Artikeldata Grund'!E190)</f>
        <v/>
      </c>
      <c r="C187" s="439" t="str">
        <f>IF('1. Artikeldata Grund'!D190="","",'1. Artikeldata Grund'!D190)</f>
        <v/>
      </c>
      <c r="D187" s="440" t="str">
        <f>IF('APH KIC KIA PC'!D190="","",'APH KIC KIA PC'!D190)</f>
        <v/>
      </c>
      <c r="E187" s="439" t="str">
        <f>IF('APH KIC KIA PC'!F190="","",'APH KIC KIA PC'!F190)</f>
        <v/>
      </c>
      <c r="F187" s="442" t="str">
        <f>IF('APH KIC KIA PC'!S190="","",'APH KIC KIA PC'!S190)</f>
        <v xml:space="preserve">  Välj…</v>
      </c>
      <c r="G187" s="442">
        <f>IF('APH KIC KIA PC'!M190="","",'APH KIC KIA PC'!M190)</f>
        <v>910</v>
      </c>
      <c r="H187" s="441" t="str">
        <f>IF(G187&lt;&gt;200,"",IF('2. Artikeldata Utökad'!I190="","",'2. Artikeldata Utökad'!I190))</f>
        <v/>
      </c>
      <c r="I187" s="440" t="str">
        <f>IF('APH KIC KIA PC'!L190="Välj….","",'APH KIC KIA PC'!L190)</f>
        <v/>
      </c>
      <c r="J187" s="440" t="str">
        <f>IF(B187="","",_xlfn.XLOOKUP(I187,Artikelgrupper!A:A,Artikelgrupper!B:B))</f>
        <v/>
      </c>
      <c r="K187" s="440" t="str">
        <f>IF(B187="","",_xlfn.XLOOKUP(I187,Artikelgrupper!A:A,Artikelgrupper!C:C))</f>
        <v/>
      </c>
      <c r="L187" s="440" t="str">
        <f>IF(B187="","",_xlfn.XLOOKUP(I187,Artikelgrupper!A:A,Artikelgrupper!D:D))</f>
        <v/>
      </c>
      <c r="M187" s="443" t="str">
        <f>IF(B187="","",'APH KIC KIA PC'!Q190)</f>
        <v/>
      </c>
      <c r="N187" s="442" t="str">
        <f>IF('APH KIC KIA PC'!R190="","",'APH KIC KIA PC'!R190)</f>
        <v/>
      </c>
      <c r="O187" s="442" t="str">
        <f>IF('APH KIC KIA PC'!T190="","",'APH KIC KIA PC'!T190)</f>
        <v/>
      </c>
      <c r="P187" s="442" t="str">
        <f>IF('APH KIC KIA PC'!K190="","",'APH KIC KIA PC'!K190)</f>
        <v>Välj…</v>
      </c>
      <c r="Q187" s="440" t="str">
        <f>IF(B187="","",'2. Artikeldata Utökad'!E190)</f>
        <v/>
      </c>
      <c r="R187" s="440" t="str">
        <f>IF(B187="","",'2. Artikeldata Utökad'!F190)</f>
        <v/>
      </c>
      <c r="S187" s="440" t="str">
        <f>IF(B187="","",'3. Förpackningsdata'!G190/10)</f>
        <v/>
      </c>
      <c r="T187" s="440" t="str">
        <f>IF(B187="","",'3. Förpackningsdata'!H190/10)</f>
        <v/>
      </c>
      <c r="U187" s="440" t="str">
        <f>IF(B187="","",'3. Förpackningsdata'!I190/10)</f>
        <v/>
      </c>
      <c r="V187" s="469" t="str">
        <f>IF(B187="","",'APH KIC KIA PC'!Z190)</f>
        <v/>
      </c>
      <c r="W187" s="444" t="str">
        <f>IF(B187="","",'APH KIC KIA PC'!AA190)</f>
        <v/>
      </c>
      <c r="X187" s="445" t="str">
        <f>IF(B187="","",'APH KIC KIA PC'!AB190)</f>
        <v/>
      </c>
      <c r="Y187" s="446" t="str">
        <f>IF(B187="","",'APH KIC KIA PC'!AD190)</f>
        <v/>
      </c>
      <c r="Z187" s="445" t="str">
        <f>IF(B187="","",'APH KIC KIA PC'!AC190)</f>
        <v/>
      </c>
      <c r="AA187" s="446" t="str">
        <f>IF(B187="","",'APH KIC KIA PC'!AI190)</f>
        <v/>
      </c>
      <c r="AB187" s="447" t="str">
        <f>IF(B187="","",'APH KIC KIA PC'!AJ190)</f>
        <v/>
      </c>
      <c r="AC187" s="442" t="str">
        <f>IF(B187="","",'APH KIC KIA PC'!W190)</f>
        <v/>
      </c>
      <c r="AD187" s="443" t="str">
        <f>IF('3. Förpackningsdata'!M190="","",'3. Förpackningsdata'!M190)</f>
        <v/>
      </c>
      <c r="AE187" s="442" t="str">
        <f>IF('APH KIC KIA PC'!J190="","",'APH KIC KIA PC'!J190)</f>
        <v/>
      </c>
    </row>
    <row r="188" spans="1:31" s="332" customFormat="1" x14ac:dyDescent="0.25">
      <c r="A188" s="346">
        <v>187</v>
      </c>
      <c r="B188" s="438" t="str">
        <f>IF('1. Artikeldata Grund'!E191="","",'1. Artikeldata Grund'!E191)</f>
        <v/>
      </c>
      <c r="C188" s="439" t="str">
        <f>IF('1. Artikeldata Grund'!D191="","",'1. Artikeldata Grund'!D191)</f>
        <v/>
      </c>
      <c r="D188" s="440" t="str">
        <f>IF('APH KIC KIA PC'!D191="","",'APH KIC KIA PC'!D191)</f>
        <v/>
      </c>
      <c r="E188" s="439" t="str">
        <f>IF('APH KIC KIA PC'!F191="","",'APH KIC KIA PC'!F191)</f>
        <v/>
      </c>
      <c r="F188" s="442" t="str">
        <f>IF('APH KIC KIA PC'!S191="","",'APH KIC KIA PC'!S191)</f>
        <v xml:space="preserve">  Välj…</v>
      </c>
      <c r="G188" s="442">
        <f>IF('APH KIC KIA PC'!M191="","",'APH KIC KIA PC'!M191)</f>
        <v>910</v>
      </c>
      <c r="H188" s="441" t="str">
        <f>IF(G188&lt;&gt;200,"",IF('2. Artikeldata Utökad'!I191="","",'2. Artikeldata Utökad'!I191))</f>
        <v/>
      </c>
      <c r="I188" s="440" t="str">
        <f>IF('APH KIC KIA PC'!L191="Välj….","",'APH KIC KIA PC'!L191)</f>
        <v/>
      </c>
      <c r="J188" s="440" t="str">
        <f>IF(B188="","",_xlfn.XLOOKUP(I188,Artikelgrupper!A:A,Artikelgrupper!B:B))</f>
        <v/>
      </c>
      <c r="K188" s="440" t="str">
        <f>IF(B188="","",_xlfn.XLOOKUP(I188,Artikelgrupper!A:A,Artikelgrupper!C:C))</f>
        <v/>
      </c>
      <c r="L188" s="440" t="str">
        <f>IF(B188="","",_xlfn.XLOOKUP(I188,Artikelgrupper!A:A,Artikelgrupper!D:D))</f>
        <v/>
      </c>
      <c r="M188" s="443" t="str">
        <f>IF(B188="","",'APH KIC KIA PC'!Q191)</f>
        <v/>
      </c>
      <c r="N188" s="442" t="str">
        <f>IF('APH KIC KIA PC'!R191="","",'APH KIC KIA PC'!R191)</f>
        <v/>
      </c>
      <c r="O188" s="442" t="str">
        <f>IF('APH KIC KIA PC'!T191="","",'APH KIC KIA PC'!T191)</f>
        <v/>
      </c>
      <c r="P188" s="442" t="str">
        <f>IF('APH KIC KIA PC'!K191="","",'APH KIC KIA PC'!K191)</f>
        <v>Välj…</v>
      </c>
      <c r="Q188" s="440" t="str">
        <f>IF(B188="","",'2. Artikeldata Utökad'!E191)</f>
        <v/>
      </c>
      <c r="R188" s="440" t="str">
        <f>IF(B188="","",'2. Artikeldata Utökad'!F191)</f>
        <v/>
      </c>
      <c r="S188" s="440" t="str">
        <f>IF(B188="","",'3. Förpackningsdata'!G191/10)</f>
        <v/>
      </c>
      <c r="T188" s="440" t="str">
        <f>IF(B188="","",'3. Förpackningsdata'!H191/10)</f>
        <v/>
      </c>
      <c r="U188" s="440" t="str">
        <f>IF(B188="","",'3. Förpackningsdata'!I191/10)</f>
        <v/>
      </c>
      <c r="V188" s="469" t="str">
        <f>IF(B188="","",'APH KIC KIA PC'!Z191)</f>
        <v/>
      </c>
      <c r="W188" s="444" t="str">
        <f>IF(B188="","",'APH KIC KIA PC'!AA191)</f>
        <v/>
      </c>
      <c r="X188" s="445" t="str">
        <f>IF(B188="","",'APH KIC KIA PC'!AB191)</f>
        <v/>
      </c>
      <c r="Y188" s="446" t="str">
        <f>IF(B188="","",'APH KIC KIA PC'!AD191)</f>
        <v/>
      </c>
      <c r="Z188" s="445" t="str">
        <f>IF(B188="","",'APH KIC KIA PC'!AC191)</f>
        <v/>
      </c>
      <c r="AA188" s="446" t="str">
        <f>IF(B188="","",'APH KIC KIA PC'!AI191)</f>
        <v/>
      </c>
      <c r="AB188" s="447" t="str">
        <f>IF(B188="","",'APH KIC KIA PC'!AJ191)</f>
        <v/>
      </c>
      <c r="AC188" s="442" t="str">
        <f>IF(B188="","",'APH KIC KIA PC'!W191)</f>
        <v/>
      </c>
      <c r="AD188" s="443" t="str">
        <f>IF('3. Förpackningsdata'!M191="","",'3. Förpackningsdata'!M191)</f>
        <v/>
      </c>
      <c r="AE188" s="442" t="str">
        <f>IF('APH KIC KIA PC'!J191="","",'APH KIC KIA PC'!J191)</f>
        <v/>
      </c>
    </row>
    <row r="189" spans="1:31" s="332" customFormat="1" x14ac:dyDescent="0.25">
      <c r="A189" s="346">
        <v>188</v>
      </c>
      <c r="B189" s="438" t="str">
        <f>IF('1. Artikeldata Grund'!E192="","",'1. Artikeldata Grund'!E192)</f>
        <v/>
      </c>
      <c r="C189" s="439" t="str">
        <f>IF('1. Artikeldata Grund'!D192="","",'1. Artikeldata Grund'!D192)</f>
        <v/>
      </c>
      <c r="D189" s="440" t="str">
        <f>IF('APH KIC KIA PC'!D192="","",'APH KIC KIA PC'!D192)</f>
        <v/>
      </c>
      <c r="E189" s="439" t="str">
        <f>IF('APH KIC KIA PC'!F192="","",'APH KIC KIA PC'!F192)</f>
        <v/>
      </c>
      <c r="F189" s="442" t="str">
        <f>IF('APH KIC KIA PC'!S192="","",'APH KIC KIA PC'!S192)</f>
        <v xml:space="preserve">  Välj…</v>
      </c>
      <c r="G189" s="442">
        <f>IF('APH KIC KIA PC'!M192="","",'APH KIC KIA PC'!M192)</f>
        <v>910</v>
      </c>
      <c r="H189" s="441" t="str">
        <f>IF(G189&lt;&gt;200,"",IF('2. Artikeldata Utökad'!I192="","",'2. Artikeldata Utökad'!I192))</f>
        <v/>
      </c>
      <c r="I189" s="440" t="str">
        <f>IF('APH KIC KIA PC'!L192="Välj….","",'APH KIC KIA PC'!L192)</f>
        <v/>
      </c>
      <c r="J189" s="440" t="str">
        <f>IF(B189="","",_xlfn.XLOOKUP(I189,Artikelgrupper!A:A,Artikelgrupper!B:B))</f>
        <v/>
      </c>
      <c r="K189" s="440" t="str">
        <f>IF(B189="","",_xlfn.XLOOKUP(I189,Artikelgrupper!A:A,Artikelgrupper!C:C))</f>
        <v/>
      </c>
      <c r="L189" s="440" t="str">
        <f>IF(B189="","",_xlfn.XLOOKUP(I189,Artikelgrupper!A:A,Artikelgrupper!D:D))</f>
        <v/>
      </c>
      <c r="M189" s="443" t="str">
        <f>IF(B189="","",'APH KIC KIA PC'!Q192)</f>
        <v/>
      </c>
      <c r="N189" s="442" t="str">
        <f>IF('APH KIC KIA PC'!R192="","",'APH KIC KIA PC'!R192)</f>
        <v/>
      </c>
      <c r="O189" s="442" t="str">
        <f>IF('APH KIC KIA PC'!T192="","",'APH KIC KIA PC'!T192)</f>
        <v/>
      </c>
      <c r="P189" s="442" t="str">
        <f>IF('APH KIC KIA PC'!K192="","",'APH KIC KIA PC'!K192)</f>
        <v>Välj…</v>
      </c>
      <c r="Q189" s="440" t="str">
        <f>IF(B189="","",'2. Artikeldata Utökad'!E192)</f>
        <v/>
      </c>
      <c r="R189" s="440" t="str">
        <f>IF(B189="","",'2. Artikeldata Utökad'!F192)</f>
        <v/>
      </c>
      <c r="S189" s="440" t="str">
        <f>IF(B189="","",'3. Förpackningsdata'!G192/10)</f>
        <v/>
      </c>
      <c r="T189" s="440" t="str">
        <f>IF(B189="","",'3. Förpackningsdata'!H192/10)</f>
        <v/>
      </c>
      <c r="U189" s="440" t="str">
        <f>IF(B189="","",'3. Förpackningsdata'!I192/10)</f>
        <v/>
      </c>
      <c r="V189" s="469" t="str">
        <f>IF(B189="","",'APH KIC KIA PC'!Z192)</f>
        <v/>
      </c>
      <c r="W189" s="444" t="str">
        <f>IF(B189="","",'APH KIC KIA PC'!AA192)</f>
        <v/>
      </c>
      <c r="X189" s="445" t="str">
        <f>IF(B189="","",'APH KIC KIA PC'!AB192)</f>
        <v/>
      </c>
      <c r="Y189" s="446" t="str">
        <f>IF(B189="","",'APH KIC KIA PC'!AD192)</f>
        <v/>
      </c>
      <c r="Z189" s="445" t="str">
        <f>IF(B189="","",'APH KIC KIA PC'!AC192)</f>
        <v/>
      </c>
      <c r="AA189" s="446" t="str">
        <f>IF(B189="","",'APH KIC KIA PC'!AI192)</f>
        <v/>
      </c>
      <c r="AB189" s="447" t="str">
        <f>IF(B189="","",'APH KIC KIA PC'!AJ192)</f>
        <v/>
      </c>
      <c r="AC189" s="442" t="str">
        <f>IF(B189="","",'APH KIC KIA PC'!W192)</f>
        <v/>
      </c>
      <c r="AD189" s="443" t="str">
        <f>IF('3. Förpackningsdata'!M192="","",'3. Förpackningsdata'!M192)</f>
        <v/>
      </c>
      <c r="AE189" s="442" t="str">
        <f>IF('APH KIC KIA PC'!J192="","",'APH KIC KIA PC'!J192)</f>
        <v/>
      </c>
    </row>
    <row r="190" spans="1:31" s="332" customFormat="1" x14ac:dyDescent="0.25">
      <c r="A190" s="346">
        <v>189</v>
      </c>
      <c r="B190" s="438" t="str">
        <f>IF('1. Artikeldata Grund'!E193="","",'1. Artikeldata Grund'!E193)</f>
        <v/>
      </c>
      <c r="C190" s="439" t="str">
        <f>IF('1. Artikeldata Grund'!D193="","",'1. Artikeldata Grund'!D193)</f>
        <v/>
      </c>
      <c r="D190" s="440" t="str">
        <f>IF('APH KIC KIA PC'!D193="","",'APH KIC KIA PC'!D193)</f>
        <v/>
      </c>
      <c r="E190" s="439" t="str">
        <f>IF('APH KIC KIA PC'!F193="","",'APH KIC KIA PC'!F193)</f>
        <v/>
      </c>
      <c r="F190" s="442" t="str">
        <f>IF('APH KIC KIA PC'!S193="","",'APH KIC KIA PC'!S193)</f>
        <v xml:space="preserve">  Välj…</v>
      </c>
      <c r="G190" s="442">
        <f>IF('APH KIC KIA PC'!M193="","",'APH KIC KIA PC'!M193)</f>
        <v>910</v>
      </c>
      <c r="H190" s="441" t="str">
        <f>IF(G190&lt;&gt;200,"",IF('2. Artikeldata Utökad'!I193="","",'2. Artikeldata Utökad'!I193))</f>
        <v/>
      </c>
      <c r="I190" s="440" t="str">
        <f>IF('APH KIC KIA PC'!L193="Välj….","",'APH KIC KIA PC'!L193)</f>
        <v/>
      </c>
      <c r="J190" s="440" t="str">
        <f>IF(B190="","",_xlfn.XLOOKUP(I190,Artikelgrupper!A:A,Artikelgrupper!B:B))</f>
        <v/>
      </c>
      <c r="K190" s="440" t="str">
        <f>IF(B190="","",_xlfn.XLOOKUP(I190,Artikelgrupper!A:A,Artikelgrupper!C:C))</f>
        <v/>
      </c>
      <c r="L190" s="440" t="str">
        <f>IF(B190="","",_xlfn.XLOOKUP(I190,Artikelgrupper!A:A,Artikelgrupper!D:D))</f>
        <v/>
      </c>
      <c r="M190" s="443" t="str">
        <f>IF(B190="","",'APH KIC KIA PC'!Q193)</f>
        <v/>
      </c>
      <c r="N190" s="442" t="str">
        <f>IF('APH KIC KIA PC'!R193="","",'APH KIC KIA PC'!R193)</f>
        <v/>
      </c>
      <c r="O190" s="442" t="str">
        <f>IF('APH KIC KIA PC'!T193="","",'APH KIC KIA PC'!T193)</f>
        <v/>
      </c>
      <c r="P190" s="442" t="str">
        <f>IF('APH KIC KIA PC'!K193="","",'APH KIC KIA PC'!K193)</f>
        <v>Välj…</v>
      </c>
      <c r="Q190" s="440" t="str">
        <f>IF(B190="","",'2. Artikeldata Utökad'!E193)</f>
        <v/>
      </c>
      <c r="R190" s="440" t="str">
        <f>IF(B190="","",'2. Artikeldata Utökad'!F193)</f>
        <v/>
      </c>
      <c r="S190" s="440" t="str">
        <f>IF(B190="","",'3. Förpackningsdata'!G193/10)</f>
        <v/>
      </c>
      <c r="T190" s="440" t="str">
        <f>IF(B190="","",'3. Förpackningsdata'!H193/10)</f>
        <v/>
      </c>
      <c r="U190" s="440" t="str">
        <f>IF(B190="","",'3. Förpackningsdata'!I193/10)</f>
        <v/>
      </c>
      <c r="V190" s="469" t="str">
        <f>IF(B190="","",'APH KIC KIA PC'!Z193)</f>
        <v/>
      </c>
      <c r="W190" s="444" t="str">
        <f>IF(B190="","",'APH KIC KIA PC'!AA193)</f>
        <v/>
      </c>
      <c r="X190" s="445" t="str">
        <f>IF(B190="","",'APH KIC KIA PC'!AB193)</f>
        <v/>
      </c>
      <c r="Y190" s="446" t="str">
        <f>IF(B190="","",'APH KIC KIA PC'!AD193)</f>
        <v/>
      </c>
      <c r="Z190" s="445" t="str">
        <f>IF(B190="","",'APH KIC KIA PC'!AC193)</f>
        <v/>
      </c>
      <c r="AA190" s="446" t="str">
        <f>IF(B190="","",'APH KIC KIA PC'!AI193)</f>
        <v/>
      </c>
      <c r="AB190" s="447" t="str">
        <f>IF(B190="","",'APH KIC KIA PC'!AJ193)</f>
        <v/>
      </c>
      <c r="AC190" s="442" t="str">
        <f>IF(B190="","",'APH KIC KIA PC'!W193)</f>
        <v/>
      </c>
      <c r="AD190" s="443" t="str">
        <f>IF('3. Förpackningsdata'!M193="","",'3. Förpackningsdata'!M193)</f>
        <v/>
      </c>
      <c r="AE190" s="442" t="str">
        <f>IF('APH KIC KIA PC'!J193="","",'APH KIC KIA PC'!J193)</f>
        <v/>
      </c>
    </row>
    <row r="191" spans="1:31" s="332" customFormat="1" x14ac:dyDescent="0.25">
      <c r="A191" s="346">
        <v>190</v>
      </c>
      <c r="B191" s="438" t="str">
        <f>IF('1. Artikeldata Grund'!E194="","",'1. Artikeldata Grund'!E194)</f>
        <v/>
      </c>
      <c r="C191" s="439" t="str">
        <f>IF('1. Artikeldata Grund'!D194="","",'1. Artikeldata Grund'!D194)</f>
        <v/>
      </c>
      <c r="D191" s="440" t="str">
        <f>IF('APH KIC KIA PC'!D194="","",'APH KIC KIA PC'!D194)</f>
        <v/>
      </c>
      <c r="E191" s="439" t="str">
        <f>IF('APH KIC KIA PC'!F194="","",'APH KIC KIA PC'!F194)</f>
        <v/>
      </c>
      <c r="F191" s="442" t="str">
        <f>IF('APH KIC KIA PC'!S194="","",'APH KIC KIA PC'!S194)</f>
        <v xml:space="preserve">  Välj…</v>
      </c>
      <c r="G191" s="442">
        <f>IF('APH KIC KIA PC'!M194="","",'APH KIC KIA PC'!M194)</f>
        <v>910</v>
      </c>
      <c r="H191" s="441" t="str">
        <f>IF(G191&lt;&gt;200,"",IF('2. Artikeldata Utökad'!I194="","",'2. Artikeldata Utökad'!I194))</f>
        <v/>
      </c>
      <c r="I191" s="440" t="str">
        <f>IF('APH KIC KIA PC'!L194="Välj….","",'APH KIC KIA PC'!L194)</f>
        <v/>
      </c>
      <c r="J191" s="440" t="str">
        <f>IF(B191="","",_xlfn.XLOOKUP(I191,Artikelgrupper!A:A,Artikelgrupper!B:B))</f>
        <v/>
      </c>
      <c r="K191" s="440" t="str">
        <f>IF(B191="","",_xlfn.XLOOKUP(I191,Artikelgrupper!A:A,Artikelgrupper!C:C))</f>
        <v/>
      </c>
      <c r="L191" s="440" t="str">
        <f>IF(B191="","",_xlfn.XLOOKUP(I191,Artikelgrupper!A:A,Artikelgrupper!D:D))</f>
        <v/>
      </c>
      <c r="M191" s="443" t="str">
        <f>IF(B191="","",'APH KIC KIA PC'!Q194)</f>
        <v/>
      </c>
      <c r="N191" s="442" t="str">
        <f>IF('APH KIC KIA PC'!R194="","",'APH KIC KIA PC'!R194)</f>
        <v/>
      </c>
      <c r="O191" s="442" t="str">
        <f>IF('APH KIC KIA PC'!T194="","",'APH KIC KIA PC'!T194)</f>
        <v/>
      </c>
      <c r="P191" s="442" t="str">
        <f>IF('APH KIC KIA PC'!K194="","",'APH KIC KIA PC'!K194)</f>
        <v>Välj…</v>
      </c>
      <c r="Q191" s="440" t="str">
        <f>IF(B191="","",'2. Artikeldata Utökad'!E194)</f>
        <v/>
      </c>
      <c r="R191" s="440" t="str">
        <f>IF(B191="","",'2. Artikeldata Utökad'!F194)</f>
        <v/>
      </c>
      <c r="S191" s="440" t="str">
        <f>IF(B191="","",'3. Förpackningsdata'!G194/10)</f>
        <v/>
      </c>
      <c r="T191" s="440" t="str">
        <f>IF(B191="","",'3. Förpackningsdata'!H194/10)</f>
        <v/>
      </c>
      <c r="U191" s="440" t="str">
        <f>IF(B191="","",'3. Förpackningsdata'!I194/10)</f>
        <v/>
      </c>
      <c r="V191" s="469" t="str">
        <f>IF(B191="","",'APH KIC KIA PC'!Z194)</f>
        <v/>
      </c>
      <c r="W191" s="444" t="str">
        <f>IF(B191="","",'APH KIC KIA PC'!AA194)</f>
        <v/>
      </c>
      <c r="X191" s="445" t="str">
        <f>IF(B191="","",'APH KIC KIA PC'!AB194)</f>
        <v/>
      </c>
      <c r="Y191" s="446" t="str">
        <f>IF(B191="","",'APH KIC KIA PC'!AD194)</f>
        <v/>
      </c>
      <c r="Z191" s="445" t="str">
        <f>IF(B191="","",'APH KIC KIA PC'!AC194)</f>
        <v/>
      </c>
      <c r="AA191" s="446" t="str">
        <f>IF(B191="","",'APH KIC KIA PC'!AI194)</f>
        <v/>
      </c>
      <c r="AB191" s="447" t="str">
        <f>IF(B191="","",'APH KIC KIA PC'!AJ194)</f>
        <v/>
      </c>
      <c r="AC191" s="442" t="str">
        <f>IF(B191="","",'APH KIC KIA PC'!W194)</f>
        <v/>
      </c>
      <c r="AD191" s="443" t="str">
        <f>IF('3. Förpackningsdata'!M194="","",'3. Förpackningsdata'!M194)</f>
        <v/>
      </c>
      <c r="AE191" s="442" t="str">
        <f>IF('APH KIC KIA PC'!J194="","",'APH KIC KIA PC'!J194)</f>
        <v/>
      </c>
    </row>
    <row r="192" spans="1:31" s="332" customFormat="1" x14ac:dyDescent="0.25">
      <c r="A192" s="346">
        <v>191</v>
      </c>
      <c r="B192" s="438" t="str">
        <f>IF('1. Artikeldata Grund'!E195="","",'1. Artikeldata Grund'!E195)</f>
        <v/>
      </c>
      <c r="C192" s="439" t="str">
        <f>IF('1. Artikeldata Grund'!D195="","",'1. Artikeldata Grund'!D195)</f>
        <v/>
      </c>
      <c r="D192" s="440" t="str">
        <f>IF('APH KIC KIA PC'!D195="","",'APH KIC KIA PC'!D195)</f>
        <v/>
      </c>
      <c r="E192" s="439" t="str">
        <f>IF('APH KIC KIA PC'!F195="","",'APH KIC KIA PC'!F195)</f>
        <v/>
      </c>
      <c r="F192" s="442" t="str">
        <f>IF('APH KIC KIA PC'!S195="","",'APH KIC KIA PC'!S195)</f>
        <v xml:space="preserve">  Välj…</v>
      </c>
      <c r="G192" s="442">
        <f>IF('APH KIC KIA PC'!M195="","",'APH KIC KIA PC'!M195)</f>
        <v>910</v>
      </c>
      <c r="H192" s="441" t="str">
        <f>IF(G192&lt;&gt;200,"",IF('2. Artikeldata Utökad'!I195="","",'2. Artikeldata Utökad'!I195))</f>
        <v/>
      </c>
      <c r="I192" s="440" t="str">
        <f>IF('APH KIC KIA PC'!L195="Välj….","",'APH KIC KIA PC'!L195)</f>
        <v/>
      </c>
      <c r="J192" s="440" t="str">
        <f>IF(B192="","",_xlfn.XLOOKUP(I192,Artikelgrupper!A:A,Artikelgrupper!B:B))</f>
        <v/>
      </c>
      <c r="K192" s="440" t="str">
        <f>IF(B192="","",_xlfn.XLOOKUP(I192,Artikelgrupper!A:A,Artikelgrupper!C:C))</f>
        <v/>
      </c>
      <c r="L192" s="440" t="str">
        <f>IF(B192="","",_xlfn.XLOOKUP(I192,Artikelgrupper!A:A,Artikelgrupper!D:D))</f>
        <v/>
      </c>
      <c r="M192" s="443" t="str">
        <f>IF(B192="","",'APH KIC KIA PC'!Q195)</f>
        <v/>
      </c>
      <c r="N192" s="442" t="str">
        <f>IF('APH KIC KIA PC'!R195="","",'APH KIC KIA PC'!R195)</f>
        <v/>
      </c>
      <c r="O192" s="442" t="str">
        <f>IF('APH KIC KIA PC'!T195="","",'APH KIC KIA PC'!T195)</f>
        <v/>
      </c>
      <c r="P192" s="442" t="str">
        <f>IF('APH KIC KIA PC'!K195="","",'APH KIC KIA PC'!K195)</f>
        <v>Välj…</v>
      </c>
      <c r="Q192" s="440" t="str">
        <f>IF(B192="","",'2. Artikeldata Utökad'!E195)</f>
        <v/>
      </c>
      <c r="R192" s="440" t="str">
        <f>IF(B192="","",'2. Artikeldata Utökad'!F195)</f>
        <v/>
      </c>
      <c r="S192" s="440" t="str">
        <f>IF(B192="","",'3. Förpackningsdata'!G195/10)</f>
        <v/>
      </c>
      <c r="T192" s="440" t="str">
        <f>IF(B192="","",'3. Förpackningsdata'!H195/10)</f>
        <v/>
      </c>
      <c r="U192" s="440" t="str">
        <f>IF(B192="","",'3. Förpackningsdata'!I195/10)</f>
        <v/>
      </c>
      <c r="V192" s="469" t="str">
        <f>IF(B192="","",'APH KIC KIA PC'!Z195)</f>
        <v/>
      </c>
      <c r="W192" s="444" t="str">
        <f>IF(B192="","",'APH KIC KIA PC'!AA195)</f>
        <v/>
      </c>
      <c r="X192" s="445" t="str">
        <f>IF(B192="","",'APH KIC KIA PC'!AB195)</f>
        <v/>
      </c>
      <c r="Y192" s="446" t="str">
        <f>IF(B192="","",'APH KIC KIA PC'!AD195)</f>
        <v/>
      </c>
      <c r="Z192" s="445" t="str">
        <f>IF(B192="","",'APH KIC KIA PC'!AC195)</f>
        <v/>
      </c>
      <c r="AA192" s="446" t="str">
        <f>IF(B192="","",'APH KIC KIA PC'!AI195)</f>
        <v/>
      </c>
      <c r="AB192" s="447" t="str">
        <f>IF(B192="","",'APH KIC KIA PC'!AJ195)</f>
        <v/>
      </c>
      <c r="AC192" s="442" t="str">
        <f>IF(B192="","",'APH KIC KIA PC'!W195)</f>
        <v/>
      </c>
      <c r="AD192" s="443" t="str">
        <f>IF('3. Förpackningsdata'!M195="","",'3. Förpackningsdata'!M195)</f>
        <v/>
      </c>
      <c r="AE192" s="442" t="str">
        <f>IF('APH KIC KIA PC'!J195="","",'APH KIC KIA PC'!J195)</f>
        <v/>
      </c>
    </row>
    <row r="193" spans="1:31" s="332" customFormat="1" x14ac:dyDescent="0.25">
      <c r="A193" s="346">
        <v>192</v>
      </c>
      <c r="B193" s="438" t="str">
        <f>IF('1. Artikeldata Grund'!E196="","",'1. Artikeldata Grund'!E196)</f>
        <v/>
      </c>
      <c r="C193" s="439" t="str">
        <f>IF('1. Artikeldata Grund'!D196="","",'1. Artikeldata Grund'!D196)</f>
        <v/>
      </c>
      <c r="D193" s="440" t="str">
        <f>IF('APH KIC KIA PC'!D196="","",'APH KIC KIA PC'!D196)</f>
        <v/>
      </c>
      <c r="E193" s="439" t="str">
        <f>IF('APH KIC KIA PC'!F196="","",'APH KIC KIA PC'!F196)</f>
        <v/>
      </c>
      <c r="F193" s="442" t="str">
        <f>IF('APH KIC KIA PC'!S196="","",'APH KIC KIA PC'!S196)</f>
        <v xml:space="preserve">  Välj…</v>
      </c>
      <c r="G193" s="442">
        <f>IF('APH KIC KIA PC'!M196="","",'APH KIC KIA PC'!M196)</f>
        <v>910</v>
      </c>
      <c r="H193" s="441" t="str">
        <f>IF(G193&lt;&gt;200,"",IF('2. Artikeldata Utökad'!I196="","",'2. Artikeldata Utökad'!I196))</f>
        <v/>
      </c>
      <c r="I193" s="440" t="str">
        <f>IF('APH KIC KIA PC'!L196="Välj….","",'APH KIC KIA PC'!L196)</f>
        <v/>
      </c>
      <c r="J193" s="440" t="str">
        <f>IF(B193="","",_xlfn.XLOOKUP(I193,Artikelgrupper!A:A,Artikelgrupper!B:B))</f>
        <v/>
      </c>
      <c r="K193" s="440" t="str">
        <f>IF(B193="","",_xlfn.XLOOKUP(I193,Artikelgrupper!A:A,Artikelgrupper!C:C))</f>
        <v/>
      </c>
      <c r="L193" s="440" t="str">
        <f>IF(B193="","",_xlfn.XLOOKUP(I193,Artikelgrupper!A:A,Artikelgrupper!D:D))</f>
        <v/>
      </c>
      <c r="M193" s="443" t="str">
        <f>IF(B193="","",'APH KIC KIA PC'!Q196)</f>
        <v/>
      </c>
      <c r="N193" s="442" t="str">
        <f>IF('APH KIC KIA PC'!R196="","",'APH KIC KIA PC'!R196)</f>
        <v/>
      </c>
      <c r="O193" s="442" t="str">
        <f>IF('APH KIC KIA PC'!T196="","",'APH KIC KIA PC'!T196)</f>
        <v/>
      </c>
      <c r="P193" s="442" t="str">
        <f>IF('APH KIC KIA PC'!K196="","",'APH KIC KIA PC'!K196)</f>
        <v>Välj…</v>
      </c>
      <c r="Q193" s="440" t="str">
        <f>IF(B193="","",'2. Artikeldata Utökad'!E196)</f>
        <v/>
      </c>
      <c r="R193" s="440" t="str">
        <f>IF(B193="","",'2. Artikeldata Utökad'!F196)</f>
        <v/>
      </c>
      <c r="S193" s="440" t="str">
        <f>IF(B193="","",'3. Förpackningsdata'!G196/10)</f>
        <v/>
      </c>
      <c r="T193" s="440" t="str">
        <f>IF(B193="","",'3. Förpackningsdata'!H196/10)</f>
        <v/>
      </c>
      <c r="U193" s="440" t="str">
        <f>IF(B193="","",'3. Förpackningsdata'!I196/10)</f>
        <v/>
      </c>
      <c r="V193" s="469" t="str">
        <f>IF(B193="","",'APH KIC KIA PC'!Z196)</f>
        <v/>
      </c>
      <c r="W193" s="444" t="str">
        <f>IF(B193="","",'APH KIC KIA PC'!AA196)</f>
        <v/>
      </c>
      <c r="X193" s="445" t="str">
        <f>IF(B193="","",'APH KIC KIA PC'!AB196)</f>
        <v/>
      </c>
      <c r="Y193" s="446" t="str">
        <f>IF(B193="","",'APH KIC KIA PC'!AD196)</f>
        <v/>
      </c>
      <c r="Z193" s="445" t="str">
        <f>IF(B193="","",'APH KIC KIA PC'!AC196)</f>
        <v/>
      </c>
      <c r="AA193" s="446" t="str">
        <f>IF(B193="","",'APH KIC KIA PC'!AI196)</f>
        <v/>
      </c>
      <c r="AB193" s="447" t="str">
        <f>IF(B193="","",'APH KIC KIA PC'!AJ196)</f>
        <v/>
      </c>
      <c r="AC193" s="442" t="str">
        <f>IF(B193="","",'APH KIC KIA PC'!W196)</f>
        <v/>
      </c>
      <c r="AD193" s="443" t="str">
        <f>IF('3. Förpackningsdata'!M196="","",'3. Förpackningsdata'!M196)</f>
        <v/>
      </c>
      <c r="AE193" s="442" t="str">
        <f>IF('APH KIC KIA PC'!J196="","",'APH KIC KIA PC'!J196)</f>
        <v/>
      </c>
    </row>
    <row r="194" spans="1:31" s="332" customFormat="1" x14ac:dyDescent="0.25">
      <c r="A194" s="346">
        <v>193</v>
      </c>
      <c r="B194" s="438" t="str">
        <f>IF('1. Artikeldata Grund'!E197="","",'1. Artikeldata Grund'!E197)</f>
        <v/>
      </c>
      <c r="C194" s="439" t="str">
        <f>IF('1. Artikeldata Grund'!D197="","",'1. Artikeldata Grund'!D197)</f>
        <v/>
      </c>
      <c r="D194" s="440" t="str">
        <f>IF('APH KIC KIA PC'!D197="","",'APH KIC KIA PC'!D197)</f>
        <v/>
      </c>
      <c r="E194" s="439" t="str">
        <f>IF('APH KIC KIA PC'!F197="","",'APH KIC KIA PC'!F197)</f>
        <v/>
      </c>
      <c r="F194" s="442" t="str">
        <f>IF('APH KIC KIA PC'!S197="","",'APH KIC KIA PC'!S197)</f>
        <v xml:space="preserve">  Välj…</v>
      </c>
      <c r="G194" s="442">
        <f>IF('APH KIC KIA PC'!M197="","",'APH KIC KIA PC'!M197)</f>
        <v>910</v>
      </c>
      <c r="H194" s="441" t="str">
        <f>IF(G194&lt;&gt;200,"",IF('2. Artikeldata Utökad'!I197="","",'2. Artikeldata Utökad'!I197))</f>
        <v/>
      </c>
      <c r="I194" s="440" t="str">
        <f>IF('APH KIC KIA PC'!L197="Välj….","",'APH KIC KIA PC'!L197)</f>
        <v/>
      </c>
      <c r="J194" s="440" t="str">
        <f>IF(B194="","",_xlfn.XLOOKUP(I194,Artikelgrupper!A:A,Artikelgrupper!B:B))</f>
        <v/>
      </c>
      <c r="K194" s="440" t="str">
        <f>IF(B194="","",_xlfn.XLOOKUP(I194,Artikelgrupper!A:A,Artikelgrupper!C:C))</f>
        <v/>
      </c>
      <c r="L194" s="440" t="str">
        <f>IF(B194="","",_xlfn.XLOOKUP(I194,Artikelgrupper!A:A,Artikelgrupper!D:D))</f>
        <v/>
      </c>
      <c r="M194" s="443" t="str">
        <f>IF(B194="","",'APH KIC KIA PC'!Q197)</f>
        <v/>
      </c>
      <c r="N194" s="442" t="str">
        <f>IF('APH KIC KIA PC'!R197="","",'APH KIC KIA PC'!R197)</f>
        <v/>
      </c>
      <c r="O194" s="442" t="str">
        <f>IF('APH KIC KIA PC'!T197="","",'APH KIC KIA PC'!T197)</f>
        <v/>
      </c>
      <c r="P194" s="442" t="str">
        <f>IF('APH KIC KIA PC'!K197="","",'APH KIC KIA PC'!K197)</f>
        <v>Välj…</v>
      </c>
      <c r="Q194" s="440" t="str">
        <f>IF(B194="","",'2. Artikeldata Utökad'!E197)</f>
        <v/>
      </c>
      <c r="R194" s="440" t="str">
        <f>IF(B194="","",'2. Artikeldata Utökad'!F197)</f>
        <v/>
      </c>
      <c r="S194" s="440" t="str">
        <f>IF(B194="","",'3. Förpackningsdata'!G197/10)</f>
        <v/>
      </c>
      <c r="T194" s="440" t="str">
        <f>IF(B194="","",'3. Förpackningsdata'!H197/10)</f>
        <v/>
      </c>
      <c r="U194" s="440" t="str">
        <f>IF(B194="","",'3. Förpackningsdata'!I197/10)</f>
        <v/>
      </c>
      <c r="V194" s="469" t="str">
        <f>IF(B194="","",'APH KIC KIA PC'!Z197)</f>
        <v/>
      </c>
      <c r="W194" s="444" t="str">
        <f>IF(B194="","",'APH KIC KIA PC'!AA197)</f>
        <v/>
      </c>
      <c r="X194" s="445" t="str">
        <f>IF(B194="","",'APH KIC KIA PC'!AB197)</f>
        <v/>
      </c>
      <c r="Y194" s="446" t="str">
        <f>IF(B194="","",'APH KIC KIA PC'!AD197)</f>
        <v/>
      </c>
      <c r="Z194" s="445" t="str">
        <f>IF(B194="","",'APH KIC KIA PC'!AC197)</f>
        <v/>
      </c>
      <c r="AA194" s="446" t="str">
        <f>IF(B194="","",'APH KIC KIA PC'!AI197)</f>
        <v/>
      </c>
      <c r="AB194" s="447" t="str">
        <f>IF(B194="","",'APH KIC KIA PC'!AJ197)</f>
        <v/>
      </c>
      <c r="AC194" s="442" t="str">
        <f>IF(B194="","",'APH KIC KIA PC'!W197)</f>
        <v/>
      </c>
      <c r="AD194" s="443" t="str">
        <f>IF('3. Förpackningsdata'!M197="","",'3. Förpackningsdata'!M197)</f>
        <v/>
      </c>
      <c r="AE194" s="442" t="str">
        <f>IF('APH KIC KIA PC'!J197="","",'APH KIC KIA PC'!J197)</f>
        <v/>
      </c>
    </row>
    <row r="195" spans="1:31" s="332" customFormat="1" x14ac:dyDescent="0.25">
      <c r="A195" s="346">
        <v>194</v>
      </c>
      <c r="B195" s="438" t="str">
        <f>IF('1. Artikeldata Grund'!E198="","",'1. Artikeldata Grund'!E198)</f>
        <v/>
      </c>
      <c r="C195" s="439" t="str">
        <f>IF('1. Artikeldata Grund'!D198="","",'1. Artikeldata Grund'!D198)</f>
        <v/>
      </c>
      <c r="D195" s="440" t="str">
        <f>IF('APH KIC KIA PC'!D198="","",'APH KIC KIA PC'!D198)</f>
        <v/>
      </c>
      <c r="E195" s="439" t="str">
        <f>IF('APH KIC KIA PC'!F198="","",'APH KIC KIA PC'!F198)</f>
        <v/>
      </c>
      <c r="F195" s="442" t="str">
        <f>IF('APH KIC KIA PC'!S198="","",'APH KIC KIA PC'!S198)</f>
        <v xml:space="preserve">  Välj…</v>
      </c>
      <c r="G195" s="442">
        <f>IF('APH KIC KIA PC'!M198="","",'APH KIC KIA PC'!M198)</f>
        <v>910</v>
      </c>
      <c r="H195" s="441" t="str">
        <f>IF(G195&lt;&gt;200,"",IF('2. Artikeldata Utökad'!I198="","",'2. Artikeldata Utökad'!I198))</f>
        <v/>
      </c>
      <c r="I195" s="440" t="str">
        <f>IF('APH KIC KIA PC'!L198="Välj….","",'APH KIC KIA PC'!L198)</f>
        <v/>
      </c>
      <c r="J195" s="440" t="str">
        <f>IF(B195="","",_xlfn.XLOOKUP(I195,Artikelgrupper!A:A,Artikelgrupper!B:B))</f>
        <v/>
      </c>
      <c r="K195" s="440" t="str">
        <f>IF(B195="","",_xlfn.XLOOKUP(I195,Artikelgrupper!A:A,Artikelgrupper!C:C))</f>
        <v/>
      </c>
      <c r="L195" s="440" t="str">
        <f>IF(B195="","",_xlfn.XLOOKUP(I195,Artikelgrupper!A:A,Artikelgrupper!D:D))</f>
        <v/>
      </c>
      <c r="M195" s="443" t="str">
        <f>IF(B195="","",'APH KIC KIA PC'!Q198)</f>
        <v/>
      </c>
      <c r="N195" s="442" t="str">
        <f>IF('APH KIC KIA PC'!R198="","",'APH KIC KIA PC'!R198)</f>
        <v/>
      </c>
      <c r="O195" s="442" t="str">
        <f>IF('APH KIC KIA PC'!T198="","",'APH KIC KIA PC'!T198)</f>
        <v/>
      </c>
      <c r="P195" s="442" t="str">
        <f>IF('APH KIC KIA PC'!K198="","",'APH KIC KIA PC'!K198)</f>
        <v>Välj…</v>
      </c>
      <c r="Q195" s="440" t="str">
        <f>IF(B195="","",'2. Artikeldata Utökad'!E198)</f>
        <v/>
      </c>
      <c r="R195" s="440" t="str">
        <f>IF(B195="","",'2. Artikeldata Utökad'!F198)</f>
        <v/>
      </c>
      <c r="S195" s="440" t="str">
        <f>IF(B195="","",'3. Förpackningsdata'!G198/10)</f>
        <v/>
      </c>
      <c r="T195" s="440" t="str">
        <f>IF(B195="","",'3. Förpackningsdata'!H198/10)</f>
        <v/>
      </c>
      <c r="U195" s="440" t="str">
        <f>IF(B195="","",'3. Förpackningsdata'!I198/10)</f>
        <v/>
      </c>
      <c r="V195" s="469" t="str">
        <f>IF(B195="","",'APH KIC KIA PC'!Z198)</f>
        <v/>
      </c>
      <c r="W195" s="444" t="str">
        <f>IF(B195="","",'APH KIC KIA PC'!AA198)</f>
        <v/>
      </c>
      <c r="X195" s="445" t="str">
        <f>IF(B195="","",'APH KIC KIA PC'!AB198)</f>
        <v/>
      </c>
      <c r="Y195" s="446" t="str">
        <f>IF(B195="","",'APH KIC KIA PC'!AD198)</f>
        <v/>
      </c>
      <c r="Z195" s="445" t="str">
        <f>IF(B195="","",'APH KIC KIA PC'!AC198)</f>
        <v/>
      </c>
      <c r="AA195" s="446" t="str">
        <f>IF(B195="","",'APH KIC KIA PC'!AI198)</f>
        <v/>
      </c>
      <c r="AB195" s="447" t="str">
        <f>IF(B195="","",'APH KIC KIA PC'!AJ198)</f>
        <v/>
      </c>
      <c r="AC195" s="442" t="str">
        <f>IF(B195="","",'APH KIC KIA PC'!W198)</f>
        <v/>
      </c>
      <c r="AD195" s="443" t="str">
        <f>IF('3. Förpackningsdata'!M198="","",'3. Förpackningsdata'!M198)</f>
        <v/>
      </c>
      <c r="AE195" s="442" t="str">
        <f>IF('APH KIC KIA PC'!J198="","",'APH KIC KIA PC'!J198)</f>
        <v/>
      </c>
    </row>
    <row r="196" spans="1:31" s="332" customFormat="1" x14ac:dyDescent="0.25">
      <c r="A196" s="346">
        <v>195</v>
      </c>
      <c r="B196" s="438" t="str">
        <f>IF('1. Artikeldata Grund'!E199="","",'1. Artikeldata Grund'!E199)</f>
        <v/>
      </c>
      <c r="C196" s="439" t="str">
        <f>IF('1. Artikeldata Grund'!D199="","",'1. Artikeldata Grund'!D199)</f>
        <v/>
      </c>
      <c r="D196" s="440" t="str">
        <f>IF('APH KIC KIA PC'!D199="","",'APH KIC KIA PC'!D199)</f>
        <v/>
      </c>
      <c r="E196" s="439" t="str">
        <f>IF('APH KIC KIA PC'!F199="","",'APH KIC KIA PC'!F199)</f>
        <v/>
      </c>
      <c r="F196" s="442" t="str">
        <f>IF('APH KIC KIA PC'!S199="","",'APH KIC KIA PC'!S199)</f>
        <v xml:space="preserve">  Välj…</v>
      </c>
      <c r="G196" s="442">
        <f>IF('APH KIC KIA PC'!M199="","",'APH KIC KIA PC'!M199)</f>
        <v>910</v>
      </c>
      <c r="H196" s="441" t="str">
        <f>IF(G196&lt;&gt;200,"",IF('2. Artikeldata Utökad'!I199="","",'2. Artikeldata Utökad'!I199))</f>
        <v/>
      </c>
      <c r="I196" s="440" t="str">
        <f>IF('APH KIC KIA PC'!L199="Välj….","",'APH KIC KIA PC'!L199)</f>
        <v/>
      </c>
      <c r="J196" s="440" t="str">
        <f>IF(B196="","",_xlfn.XLOOKUP(I196,Artikelgrupper!A:A,Artikelgrupper!B:B))</f>
        <v/>
      </c>
      <c r="K196" s="440" t="str">
        <f>IF(B196="","",_xlfn.XLOOKUP(I196,Artikelgrupper!A:A,Artikelgrupper!C:C))</f>
        <v/>
      </c>
      <c r="L196" s="440" t="str">
        <f>IF(B196="","",_xlfn.XLOOKUP(I196,Artikelgrupper!A:A,Artikelgrupper!D:D))</f>
        <v/>
      </c>
      <c r="M196" s="443" t="str">
        <f>IF(B196="","",'APH KIC KIA PC'!Q199)</f>
        <v/>
      </c>
      <c r="N196" s="442" t="str">
        <f>IF('APH KIC KIA PC'!R199="","",'APH KIC KIA PC'!R199)</f>
        <v/>
      </c>
      <c r="O196" s="442" t="str">
        <f>IF('APH KIC KIA PC'!T199="","",'APH KIC KIA PC'!T199)</f>
        <v/>
      </c>
      <c r="P196" s="442" t="str">
        <f>IF('APH KIC KIA PC'!K199="","",'APH KIC KIA PC'!K199)</f>
        <v>Välj…</v>
      </c>
      <c r="Q196" s="440" t="str">
        <f>IF(B196="","",'2. Artikeldata Utökad'!E199)</f>
        <v/>
      </c>
      <c r="R196" s="440" t="str">
        <f>IF(B196="","",'2. Artikeldata Utökad'!F199)</f>
        <v/>
      </c>
      <c r="S196" s="440" t="str">
        <f>IF(B196="","",'3. Förpackningsdata'!G199/10)</f>
        <v/>
      </c>
      <c r="T196" s="440" t="str">
        <f>IF(B196="","",'3. Förpackningsdata'!H199/10)</f>
        <v/>
      </c>
      <c r="U196" s="440" t="str">
        <f>IF(B196="","",'3. Förpackningsdata'!I199/10)</f>
        <v/>
      </c>
      <c r="V196" s="469" t="str">
        <f>IF(B196="","",'APH KIC KIA PC'!Z199)</f>
        <v/>
      </c>
      <c r="W196" s="444" t="str">
        <f>IF(B196="","",'APH KIC KIA PC'!AA199)</f>
        <v/>
      </c>
      <c r="X196" s="445" t="str">
        <f>IF(B196="","",'APH KIC KIA PC'!AB199)</f>
        <v/>
      </c>
      <c r="Y196" s="446" t="str">
        <f>IF(B196="","",'APH KIC KIA PC'!AD199)</f>
        <v/>
      </c>
      <c r="Z196" s="445" t="str">
        <f>IF(B196="","",'APH KIC KIA PC'!AC199)</f>
        <v/>
      </c>
      <c r="AA196" s="446" t="str">
        <f>IF(B196="","",'APH KIC KIA PC'!AI199)</f>
        <v/>
      </c>
      <c r="AB196" s="447" t="str">
        <f>IF(B196="","",'APH KIC KIA PC'!AJ199)</f>
        <v/>
      </c>
      <c r="AC196" s="442" t="str">
        <f>IF(B196="","",'APH KIC KIA PC'!W199)</f>
        <v/>
      </c>
      <c r="AD196" s="443" t="str">
        <f>IF('3. Förpackningsdata'!M199="","",'3. Förpackningsdata'!M199)</f>
        <v/>
      </c>
      <c r="AE196" s="442" t="str">
        <f>IF('APH KIC KIA PC'!J199="","",'APH KIC KIA PC'!J199)</f>
        <v/>
      </c>
    </row>
    <row r="197" spans="1:31" s="332" customFormat="1" x14ac:dyDescent="0.25">
      <c r="A197" s="346">
        <v>196</v>
      </c>
      <c r="B197" s="438" t="str">
        <f>IF('1. Artikeldata Grund'!E200="","",'1. Artikeldata Grund'!E200)</f>
        <v/>
      </c>
      <c r="C197" s="439" t="str">
        <f>IF('1. Artikeldata Grund'!D200="","",'1. Artikeldata Grund'!D200)</f>
        <v/>
      </c>
      <c r="D197" s="440" t="str">
        <f>IF('APH KIC KIA PC'!D200="","",'APH KIC KIA PC'!D200)</f>
        <v/>
      </c>
      <c r="E197" s="439" t="str">
        <f>IF('APH KIC KIA PC'!F200="","",'APH KIC KIA PC'!F200)</f>
        <v/>
      </c>
      <c r="F197" s="442" t="str">
        <f>IF('APH KIC KIA PC'!S200="","",'APH KIC KIA PC'!S200)</f>
        <v xml:space="preserve">  Välj…</v>
      </c>
      <c r="G197" s="442">
        <f>IF('APH KIC KIA PC'!M200="","",'APH KIC KIA PC'!M200)</f>
        <v>910</v>
      </c>
      <c r="H197" s="441" t="str">
        <f>IF(G197&lt;&gt;200,"",IF('2. Artikeldata Utökad'!I200="","",'2. Artikeldata Utökad'!I200))</f>
        <v/>
      </c>
      <c r="I197" s="440" t="str">
        <f>IF('APH KIC KIA PC'!L200="Välj….","",'APH KIC KIA PC'!L200)</f>
        <v/>
      </c>
      <c r="J197" s="440" t="str">
        <f>IF(B197="","",_xlfn.XLOOKUP(I197,Artikelgrupper!A:A,Artikelgrupper!B:B))</f>
        <v/>
      </c>
      <c r="K197" s="440" t="str">
        <f>IF(B197="","",_xlfn.XLOOKUP(I197,Artikelgrupper!A:A,Artikelgrupper!C:C))</f>
        <v/>
      </c>
      <c r="L197" s="440" t="str">
        <f>IF(B197="","",_xlfn.XLOOKUP(I197,Artikelgrupper!A:A,Artikelgrupper!D:D))</f>
        <v/>
      </c>
      <c r="M197" s="443" t="str">
        <f>IF(B197="","",'APH KIC KIA PC'!Q200)</f>
        <v/>
      </c>
      <c r="N197" s="442" t="str">
        <f>IF('APH KIC KIA PC'!R200="","",'APH KIC KIA PC'!R200)</f>
        <v/>
      </c>
      <c r="O197" s="442" t="str">
        <f>IF('APH KIC KIA PC'!T200="","",'APH KIC KIA PC'!T200)</f>
        <v/>
      </c>
      <c r="P197" s="442" t="str">
        <f>IF('APH KIC KIA PC'!K200="","",'APH KIC KIA PC'!K200)</f>
        <v>Välj…</v>
      </c>
      <c r="Q197" s="440" t="str">
        <f>IF(B197="","",'2. Artikeldata Utökad'!E200)</f>
        <v/>
      </c>
      <c r="R197" s="440" t="str">
        <f>IF(B197="","",'2. Artikeldata Utökad'!F200)</f>
        <v/>
      </c>
      <c r="S197" s="440" t="str">
        <f>IF(B197="","",'3. Förpackningsdata'!G200/10)</f>
        <v/>
      </c>
      <c r="T197" s="440" t="str">
        <f>IF(B197="","",'3. Förpackningsdata'!H200/10)</f>
        <v/>
      </c>
      <c r="U197" s="440" t="str">
        <f>IF(B197="","",'3. Förpackningsdata'!I200/10)</f>
        <v/>
      </c>
      <c r="V197" s="469" t="str">
        <f>IF(B197="","",'APH KIC KIA PC'!Z200)</f>
        <v/>
      </c>
      <c r="W197" s="444" t="str">
        <f>IF(B197="","",'APH KIC KIA PC'!AA200)</f>
        <v/>
      </c>
      <c r="X197" s="445" t="str">
        <f>IF(B197="","",'APH KIC KIA PC'!AB200)</f>
        <v/>
      </c>
      <c r="Y197" s="446" t="str">
        <f>IF(B197="","",'APH KIC KIA PC'!AD200)</f>
        <v/>
      </c>
      <c r="Z197" s="445" t="str">
        <f>IF(B197="","",'APH KIC KIA PC'!AC200)</f>
        <v/>
      </c>
      <c r="AA197" s="446" t="str">
        <f>IF(B197="","",'APH KIC KIA PC'!AI200)</f>
        <v/>
      </c>
      <c r="AB197" s="447" t="str">
        <f>IF(B197="","",'APH KIC KIA PC'!AJ200)</f>
        <v/>
      </c>
      <c r="AC197" s="442" t="str">
        <f>IF(B197="","",'APH KIC KIA PC'!W200)</f>
        <v/>
      </c>
      <c r="AD197" s="443" t="str">
        <f>IF('3. Förpackningsdata'!M200="","",'3. Förpackningsdata'!M200)</f>
        <v/>
      </c>
      <c r="AE197" s="442" t="str">
        <f>IF('APH KIC KIA PC'!J200="","",'APH KIC KIA PC'!J200)</f>
        <v/>
      </c>
    </row>
    <row r="198" spans="1:31" s="332" customFormat="1" x14ac:dyDescent="0.25">
      <c r="A198" s="346">
        <v>197</v>
      </c>
      <c r="B198" s="438" t="str">
        <f>IF('1. Artikeldata Grund'!E201="","",'1. Artikeldata Grund'!E201)</f>
        <v/>
      </c>
      <c r="C198" s="439" t="str">
        <f>IF('1. Artikeldata Grund'!D201="","",'1. Artikeldata Grund'!D201)</f>
        <v/>
      </c>
      <c r="D198" s="440" t="str">
        <f>IF('APH KIC KIA PC'!D201="","",'APH KIC KIA PC'!D201)</f>
        <v/>
      </c>
      <c r="E198" s="439" t="str">
        <f>IF('APH KIC KIA PC'!F201="","",'APH KIC KIA PC'!F201)</f>
        <v/>
      </c>
      <c r="F198" s="442" t="str">
        <f>IF('APH KIC KIA PC'!S201="","",'APH KIC KIA PC'!S201)</f>
        <v xml:space="preserve">  Välj…</v>
      </c>
      <c r="G198" s="442">
        <f>IF('APH KIC KIA PC'!M201="","",'APH KIC KIA PC'!M201)</f>
        <v>910</v>
      </c>
      <c r="H198" s="441" t="str">
        <f>IF(G198&lt;&gt;200,"",IF('2. Artikeldata Utökad'!I201="","",'2. Artikeldata Utökad'!I201))</f>
        <v/>
      </c>
      <c r="I198" s="440" t="str">
        <f>IF('APH KIC KIA PC'!L201="Välj….","",'APH KIC KIA PC'!L201)</f>
        <v/>
      </c>
      <c r="J198" s="440" t="str">
        <f>IF(B198="","",_xlfn.XLOOKUP(I198,Artikelgrupper!A:A,Artikelgrupper!B:B))</f>
        <v/>
      </c>
      <c r="K198" s="440" t="str">
        <f>IF(B198="","",_xlfn.XLOOKUP(I198,Artikelgrupper!A:A,Artikelgrupper!C:C))</f>
        <v/>
      </c>
      <c r="L198" s="440" t="str">
        <f>IF(B198="","",_xlfn.XLOOKUP(I198,Artikelgrupper!A:A,Artikelgrupper!D:D))</f>
        <v/>
      </c>
      <c r="M198" s="443" t="str">
        <f>IF(B198="","",'APH KIC KIA PC'!Q201)</f>
        <v/>
      </c>
      <c r="N198" s="442" t="str">
        <f>IF('APH KIC KIA PC'!R201="","",'APH KIC KIA PC'!R201)</f>
        <v/>
      </c>
      <c r="O198" s="442" t="str">
        <f>IF('APH KIC KIA PC'!T201="","",'APH KIC KIA PC'!T201)</f>
        <v/>
      </c>
      <c r="P198" s="442" t="str">
        <f>IF('APH KIC KIA PC'!K201="","",'APH KIC KIA PC'!K201)</f>
        <v>Välj…</v>
      </c>
      <c r="Q198" s="440" t="str">
        <f>IF(B198="","",'2. Artikeldata Utökad'!E201)</f>
        <v/>
      </c>
      <c r="R198" s="440" t="str">
        <f>IF(B198="","",'2. Artikeldata Utökad'!F201)</f>
        <v/>
      </c>
      <c r="S198" s="440" t="str">
        <f>IF(B198="","",'3. Förpackningsdata'!G201/10)</f>
        <v/>
      </c>
      <c r="T198" s="440" t="str">
        <f>IF(B198="","",'3. Förpackningsdata'!H201/10)</f>
        <v/>
      </c>
      <c r="U198" s="440" t="str">
        <f>IF(B198="","",'3. Förpackningsdata'!I201/10)</f>
        <v/>
      </c>
      <c r="V198" s="469" t="str">
        <f>IF(B198="","",'APH KIC KIA PC'!Z201)</f>
        <v/>
      </c>
      <c r="W198" s="444" t="str">
        <f>IF(B198="","",'APH KIC KIA PC'!AA201)</f>
        <v/>
      </c>
      <c r="X198" s="445" t="str">
        <f>IF(B198="","",'APH KIC KIA PC'!AB201)</f>
        <v/>
      </c>
      <c r="Y198" s="446" t="str">
        <f>IF(B198="","",'APH KIC KIA PC'!AD201)</f>
        <v/>
      </c>
      <c r="Z198" s="445" t="str">
        <f>IF(B198="","",'APH KIC KIA PC'!AC201)</f>
        <v/>
      </c>
      <c r="AA198" s="446" t="str">
        <f>IF(B198="","",'APH KIC KIA PC'!AI201)</f>
        <v/>
      </c>
      <c r="AB198" s="447" t="str">
        <f>IF(B198="","",'APH KIC KIA PC'!AJ201)</f>
        <v/>
      </c>
      <c r="AC198" s="442" t="str">
        <f>IF(B198="","",'APH KIC KIA PC'!W201)</f>
        <v/>
      </c>
      <c r="AD198" s="443" t="str">
        <f>IF('3. Förpackningsdata'!M201="","",'3. Förpackningsdata'!M201)</f>
        <v/>
      </c>
      <c r="AE198" s="442" t="str">
        <f>IF('APH KIC KIA PC'!J201="","",'APH KIC KIA PC'!J201)</f>
        <v/>
      </c>
    </row>
    <row r="199" spans="1:31" s="332" customFormat="1" x14ac:dyDescent="0.25">
      <c r="A199" s="346">
        <v>198</v>
      </c>
      <c r="B199" s="438" t="str">
        <f>IF('1. Artikeldata Grund'!E202="","",'1. Artikeldata Grund'!E202)</f>
        <v/>
      </c>
      <c r="C199" s="439" t="str">
        <f>IF('1. Artikeldata Grund'!D202="","",'1. Artikeldata Grund'!D202)</f>
        <v/>
      </c>
      <c r="D199" s="440" t="str">
        <f>IF('APH KIC KIA PC'!D202="","",'APH KIC KIA PC'!D202)</f>
        <v/>
      </c>
      <c r="E199" s="439" t="str">
        <f>IF('APH KIC KIA PC'!F202="","",'APH KIC KIA PC'!F202)</f>
        <v/>
      </c>
      <c r="F199" s="442" t="str">
        <f>IF('APH KIC KIA PC'!S202="","",'APH KIC KIA PC'!S202)</f>
        <v xml:space="preserve">  Välj…</v>
      </c>
      <c r="G199" s="442">
        <f>IF('APH KIC KIA PC'!M202="","",'APH KIC KIA PC'!M202)</f>
        <v>910</v>
      </c>
      <c r="H199" s="441" t="str">
        <f>IF(G199&lt;&gt;200,"",IF('2. Artikeldata Utökad'!I202="","",'2. Artikeldata Utökad'!I202))</f>
        <v/>
      </c>
      <c r="I199" s="440" t="str">
        <f>IF('APH KIC KIA PC'!L202="Välj….","",'APH KIC KIA PC'!L202)</f>
        <v/>
      </c>
      <c r="J199" s="440" t="str">
        <f>IF(B199="","",_xlfn.XLOOKUP(I199,Artikelgrupper!A:A,Artikelgrupper!B:B))</f>
        <v/>
      </c>
      <c r="K199" s="440" t="str">
        <f>IF(B199="","",_xlfn.XLOOKUP(I199,Artikelgrupper!A:A,Artikelgrupper!C:C))</f>
        <v/>
      </c>
      <c r="L199" s="440" t="str">
        <f>IF(B199="","",_xlfn.XLOOKUP(I199,Artikelgrupper!A:A,Artikelgrupper!D:D))</f>
        <v/>
      </c>
      <c r="M199" s="443" t="str">
        <f>IF(B199="","",'APH KIC KIA PC'!Q202)</f>
        <v/>
      </c>
      <c r="N199" s="442" t="str">
        <f>IF('APH KIC KIA PC'!R202="","",'APH KIC KIA PC'!R202)</f>
        <v/>
      </c>
      <c r="O199" s="442" t="str">
        <f>IF('APH KIC KIA PC'!T202="","",'APH KIC KIA PC'!T202)</f>
        <v/>
      </c>
      <c r="P199" s="442" t="str">
        <f>IF('APH KIC KIA PC'!K202="","",'APH KIC KIA PC'!K202)</f>
        <v>Välj…</v>
      </c>
      <c r="Q199" s="440" t="str">
        <f>IF(B199="","",'2. Artikeldata Utökad'!E202)</f>
        <v/>
      </c>
      <c r="R199" s="440" t="str">
        <f>IF(B199="","",'2. Artikeldata Utökad'!F202)</f>
        <v/>
      </c>
      <c r="S199" s="440" t="str">
        <f>IF(B199="","",'3. Förpackningsdata'!G202/10)</f>
        <v/>
      </c>
      <c r="T199" s="440" t="str">
        <f>IF(B199="","",'3. Förpackningsdata'!H202/10)</f>
        <v/>
      </c>
      <c r="U199" s="440" t="str">
        <f>IF(B199="","",'3. Förpackningsdata'!I202/10)</f>
        <v/>
      </c>
      <c r="V199" s="469" t="str">
        <f>IF(B199="","",'APH KIC KIA PC'!Z202)</f>
        <v/>
      </c>
      <c r="W199" s="444" t="str">
        <f>IF(B199="","",'APH KIC KIA PC'!AA202)</f>
        <v/>
      </c>
      <c r="X199" s="445" t="str">
        <f>IF(B199="","",'APH KIC KIA PC'!AB202)</f>
        <v/>
      </c>
      <c r="Y199" s="446" t="str">
        <f>IF(B199="","",'APH KIC KIA PC'!AD202)</f>
        <v/>
      </c>
      <c r="Z199" s="445" t="str">
        <f>IF(B199="","",'APH KIC KIA PC'!AC202)</f>
        <v/>
      </c>
      <c r="AA199" s="446" t="str">
        <f>IF(B199="","",'APH KIC KIA PC'!AI202)</f>
        <v/>
      </c>
      <c r="AB199" s="447" t="str">
        <f>IF(B199="","",'APH KIC KIA PC'!AJ202)</f>
        <v/>
      </c>
      <c r="AC199" s="442" t="str">
        <f>IF(B199="","",'APH KIC KIA PC'!W202)</f>
        <v/>
      </c>
      <c r="AD199" s="443" t="str">
        <f>IF('3. Förpackningsdata'!M202="","",'3. Förpackningsdata'!M202)</f>
        <v/>
      </c>
      <c r="AE199" s="442" t="str">
        <f>IF('APH KIC KIA PC'!J202="","",'APH KIC KIA PC'!J202)</f>
        <v/>
      </c>
    </row>
    <row r="200" spans="1:31" s="332" customFormat="1" x14ac:dyDescent="0.25">
      <c r="A200" s="346">
        <v>199</v>
      </c>
      <c r="B200" s="438" t="str">
        <f>IF('1. Artikeldata Grund'!E203="","",'1. Artikeldata Grund'!E203)</f>
        <v/>
      </c>
      <c r="C200" s="439" t="str">
        <f>IF('1. Artikeldata Grund'!D203="","",'1. Artikeldata Grund'!D203)</f>
        <v/>
      </c>
      <c r="D200" s="440" t="str">
        <f>IF('APH KIC KIA PC'!D203="","",'APH KIC KIA PC'!D203)</f>
        <v/>
      </c>
      <c r="E200" s="439" t="str">
        <f>IF('APH KIC KIA PC'!F203="","",'APH KIC KIA PC'!F203)</f>
        <v/>
      </c>
      <c r="F200" s="442" t="str">
        <f>IF('APH KIC KIA PC'!S203="","",'APH KIC KIA PC'!S203)</f>
        <v xml:space="preserve">  Välj…</v>
      </c>
      <c r="G200" s="442">
        <f>IF('APH KIC KIA PC'!M203="","",'APH KIC KIA PC'!M203)</f>
        <v>910</v>
      </c>
      <c r="H200" s="441" t="str">
        <f>IF(G200&lt;&gt;200,"",IF('2. Artikeldata Utökad'!I203="","",'2. Artikeldata Utökad'!I203))</f>
        <v/>
      </c>
      <c r="I200" s="440" t="str">
        <f>IF('APH KIC KIA PC'!L203="Välj….","",'APH KIC KIA PC'!L203)</f>
        <v/>
      </c>
      <c r="J200" s="440" t="str">
        <f>IF(B200="","",_xlfn.XLOOKUP(I200,Artikelgrupper!A:A,Artikelgrupper!B:B))</f>
        <v/>
      </c>
      <c r="K200" s="440" t="str">
        <f>IF(B200="","",_xlfn.XLOOKUP(I200,Artikelgrupper!A:A,Artikelgrupper!C:C))</f>
        <v/>
      </c>
      <c r="L200" s="440" t="str">
        <f>IF(B200="","",_xlfn.XLOOKUP(I200,Artikelgrupper!A:A,Artikelgrupper!D:D))</f>
        <v/>
      </c>
      <c r="M200" s="443" t="str">
        <f>IF(B200="","",'APH KIC KIA PC'!Q203)</f>
        <v/>
      </c>
      <c r="N200" s="442" t="str">
        <f>IF('APH KIC KIA PC'!R203="","",'APH KIC KIA PC'!R203)</f>
        <v/>
      </c>
      <c r="O200" s="442" t="str">
        <f>IF('APH KIC KIA PC'!T203="","",'APH KIC KIA PC'!T203)</f>
        <v/>
      </c>
      <c r="P200" s="442" t="str">
        <f>IF('APH KIC KIA PC'!K203="","",'APH KIC KIA PC'!K203)</f>
        <v>Välj…</v>
      </c>
      <c r="Q200" s="440" t="str">
        <f>IF(B200="","",'2. Artikeldata Utökad'!E203)</f>
        <v/>
      </c>
      <c r="R200" s="440" t="str">
        <f>IF(B200="","",'2. Artikeldata Utökad'!F203)</f>
        <v/>
      </c>
      <c r="S200" s="440" t="str">
        <f>IF(B200="","",'3. Förpackningsdata'!G203/10)</f>
        <v/>
      </c>
      <c r="T200" s="440" t="str">
        <f>IF(B200="","",'3. Förpackningsdata'!H203/10)</f>
        <v/>
      </c>
      <c r="U200" s="440" t="str">
        <f>IF(B200="","",'3. Förpackningsdata'!I203/10)</f>
        <v/>
      </c>
      <c r="V200" s="469" t="str">
        <f>IF(B200="","",'APH KIC KIA PC'!Z203)</f>
        <v/>
      </c>
      <c r="W200" s="444" t="str">
        <f>IF(B200="","",'APH KIC KIA PC'!AA203)</f>
        <v/>
      </c>
      <c r="X200" s="445" t="str">
        <f>IF(B200="","",'APH KIC KIA PC'!AB203)</f>
        <v/>
      </c>
      <c r="Y200" s="446" t="str">
        <f>IF(B200="","",'APH KIC KIA PC'!AD203)</f>
        <v/>
      </c>
      <c r="Z200" s="445" t="str">
        <f>IF(B200="","",'APH KIC KIA PC'!AC203)</f>
        <v/>
      </c>
      <c r="AA200" s="446" t="str">
        <f>IF(B200="","",'APH KIC KIA PC'!AI203)</f>
        <v/>
      </c>
      <c r="AB200" s="447" t="str">
        <f>IF(B200="","",'APH KIC KIA PC'!AJ203)</f>
        <v/>
      </c>
      <c r="AC200" s="442" t="str">
        <f>IF(B200="","",'APH KIC KIA PC'!W203)</f>
        <v/>
      </c>
      <c r="AD200" s="443" t="str">
        <f>IF('3. Förpackningsdata'!M203="","",'3. Förpackningsdata'!M203)</f>
        <v/>
      </c>
      <c r="AE200" s="442" t="str">
        <f>IF('APH KIC KIA PC'!J203="","",'APH KIC KIA PC'!J203)</f>
        <v/>
      </c>
    </row>
    <row r="201" spans="1:31" s="332" customFormat="1" x14ac:dyDescent="0.25">
      <c r="A201" s="346">
        <v>200</v>
      </c>
      <c r="B201" s="438" t="str">
        <f>IF('1. Artikeldata Grund'!E204="","",'1. Artikeldata Grund'!E204)</f>
        <v/>
      </c>
      <c r="C201" s="439" t="str">
        <f>IF('1. Artikeldata Grund'!D204="","",'1. Artikeldata Grund'!D204)</f>
        <v/>
      </c>
      <c r="D201" s="440" t="str">
        <f>IF('APH KIC KIA PC'!D204="","",'APH KIC KIA PC'!D204)</f>
        <v/>
      </c>
      <c r="E201" s="439" t="str">
        <f>IF('APH KIC KIA PC'!F204="","",'APH KIC KIA PC'!F204)</f>
        <v/>
      </c>
      <c r="F201" s="442" t="str">
        <f>IF('APH KIC KIA PC'!S204="","",'APH KIC KIA PC'!S204)</f>
        <v xml:space="preserve">  Välj…</v>
      </c>
      <c r="G201" s="442">
        <f>IF('APH KIC KIA PC'!M204="","",'APH KIC KIA PC'!M204)</f>
        <v>910</v>
      </c>
      <c r="H201" s="441" t="str">
        <f>IF(G201&lt;&gt;200,"",IF('2. Artikeldata Utökad'!I204="","",'2. Artikeldata Utökad'!I204))</f>
        <v/>
      </c>
      <c r="I201" s="440" t="str">
        <f>IF('APH KIC KIA PC'!L204="Välj….","",'APH KIC KIA PC'!L204)</f>
        <v/>
      </c>
      <c r="J201" s="440" t="str">
        <f>IF(B201="","",_xlfn.XLOOKUP(I201,Artikelgrupper!A:A,Artikelgrupper!B:B))</f>
        <v/>
      </c>
      <c r="K201" s="440" t="str">
        <f>IF(B201="","",_xlfn.XLOOKUP(I201,Artikelgrupper!A:A,Artikelgrupper!C:C))</f>
        <v/>
      </c>
      <c r="L201" s="440" t="str">
        <f>IF(B201="","",_xlfn.XLOOKUP(I201,Artikelgrupper!A:A,Artikelgrupper!D:D))</f>
        <v/>
      </c>
      <c r="M201" s="443" t="str">
        <f>IF(B201="","",'APH KIC KIA PC'!Q204)</f>
        <v/>
      </c>
      <c r="N201" s="442" t="str">
        <f>IF('APH KIC KIA PC'!R204="","",'APH KIC KIA PC'!R204)</f>
        <v/>
      </c>
      <c r="O201" s="442" t="str">
        <f>IF('APH KIC KIA PC'!T204="","",'APH KIC KIA PC'!T204)</f>
        <v/>
      </c>
      <c r="P201" s="442" t="str">
        <f>IF('APH KIC KIA PC'!K204="","",'APH KIC KIA PC'!K204)</f>
        <v>Välj…</v>
      </c>
      <c r="Q201" s="440" t="str">
        <f>IF(B201="","",'2. Artikeldata Utökad'!E204)</f>
        <v/>
      </c>
      <c r="R201" s="440" t="str">
        <f>IF(B201="","",'2. Artikeldata Utökad'!F204)</f>
        <v/>
      </c>
      <c r="S201" s="440" t="str">
        <f>IF(B201="","",'3. Förpackningsdata'!G204/10)</f>
        <v/>
      </c>
      <c r="T201" s="440" t="str">
        <f>IF(B201="","",'3. Förpackningsdata'!H204/10)</f>
        <v/>
      </c>
      <c r="U201" s="440" t="str">
        <f>IF(B201="","",'3. Förpackningsdata'!I204/10)</f>
        <v/>
      </c>
      <c r="V201" s="469" t="str">
        <f>IF(B201="","",'APH KIC KIA PC'!Z204)</f>
        <v/>
      </c>
      <c r="W201" s="444" t="str">
        <f>IF(B201="","",'APH KIC KIA PC'!AA204)</f>
        <v/>
      </c>
      <c r="X201" s="445" t="str">
        <f>IF(B201="","",'APH KIC KIA PC'!AB204)</f>
        <v/>
      </c>
      <c r="Y201" s="446" t="str">
        <f>IF(B201="","",'APH KIC KIA PC'!AD204)</f>
        <v/>
      </c>
      <c r="Z201" s="445" t="str">
        <f>IF(B201="","",'APH KIC KIA PC'!AC204)</f>
        <v/>
      </c>
      <c r="AA201" s="446" t="str">
        <f>IF(B201="","",'APH KIC KIA PC'!AI204)</f>
        <v/>
      </c>
      <c r="AB201" s="447" t="str">
        <f>IF(B201="","",'APH KIC KIA PC'!AJ204)</f>
        <v/>
      </c>
      <c r="AC201" s="442" t="str">
        <f>IF(B201="","",'APH KIC KIA PC'!W204)</f>
        <v/>
      </c>
      <c r="AD201" s="443" t="str">
        <f>IF('3. Förpackningsdata'!M204="","",'3. Förpackningsdata'!M204)</f>
        <v/>
      </c>
      <c r="AE201" s="442" t="str">
        <f>IF('APH KIC KIA PC'!J204="","",'APH KIC KIA PC'!J204)</f>
        <v/>
      </c>
    </row>
    <row r="202" spans="1:31" s="332" customFormat="1" x14ac:dyDescent="0.25">
      <c r="A202" s="329"/>
      <c r="B202" s="330"/>
      <c r="C202" s="331"/>
      <c r="D202"/>
      <c r="E202" s="331"/>
      <c r="F202"/>
      <c r="G202"/>
      <c r="H202"/>
      <c r="I202"/>
      <c r="J202"/>
      <c r="K202"/>
      <c r="L202"/>
      <c r="M202"/>
      <c r="N202"/>
      <c r="O202"/>
      <c r="P202"/>
      <c r="Q202"/>
      <c r="R202"/>
      <c r="S202"/>
      <c r="T202"/>
      <c r="U202"/>
      <c r="V202"/>
      <c r="W202"/>
      <c r="X202"/>
      <c r="Y202"/>
      <c r="Z202"/>
      <c r="AA202"/>
      <c r="AB202"/>
      <c r="AC202"/>
      <c r="AD202"/>
      <c r="AE202"/>
    </row>
    <row r="203" spans="1:31" s="332" customFormat="1" x14ac:dyDescent="0.25">
      <c r="A203" s="329"/>
      <c r="B203" s="330"/>
      <c r="C203" s="331"/>
      <c r="D203"/>
      <c r="E203" s="331"/>
      <c r="F203"/>
      <c r="G203"/>
      <c r="H203"/>
      <c r="I203"/>
      <c r="J203"/>
      <c r="K203"/>
      <c r="L203"/>
      <c r="M203"/>
      <c r="N203"/>
      <c r="O203"/>
      <c r="P203"/>
      <c r="Q203"/>
      <c r="R203"/>
      <c r="S203"/>
      <c r="T203"/>
      <c r="U203"/>
      <c r="V203"/>
      <c r="W203"/>
      <c r="X203"/>
      <c r="Y203"/>
      <c r="Z203"/>
      <c r="AA203"/>
      <c r="AB203"/>
      <c r="AC203"/>
      <c r="AD203"/>
      <c r="AE203"/>
    </row>
    <row r="204" spans="1:31" s="332" customFormat="1" x14ac:dyDescent="0.25">
      <c r="A204" s="329"/>
      <c r="B204" s="330"/>
      <c r="C204" s="331"/>
      <c r="D204"/>
      <c r="E204" s="331"/>
      <c r="F204"/>
      <c r="G204"/>
      <c r="H204"/>
      <c r="I204"/>
      <c r="J204"/>
      <c r="K204"/>
      <c r="L204"/>
      <c r="M204"/>
      <c r="N204"/>
      <c r="O204"/>
      <c r="P204"/>
      <c r="Q204"/>
      <c r="R204"/>
      <c r="S204"/>
      <c r="T204"/>
      <c r="U204"/>
      <c r="V204"/>
      <c r="W204"/>
      <c r="X204"/>
      <c r="Y204"/>
      <c r="Z204"/>
      <c r="AA204"/>
      <c r="AB204"/>
      <c r="AC204"/>
      <c r="AD204"/>
      <c r="AE204"/>
    </row>
    <row r="205" spans="1:31" s="332" customFormat="1" x14ac:dyDescent="0.25">
      <c r="A205" s="329"/>
      <c r="B205" s="330"/>
      <c r="C205" s="331"/>
      <c r="D205"/>
      <c r="E205" s="331"/>
      <c r="F205"/>
      <c r="G205"/>
      <c r="H205"/>
      <c r="I205"/>
      <c r="J205"/>
      <c r="K205"/>
      <c r="L205"/>
      <c r="M205"/>
      <c r="N205"/>
      <c r="O205"/>
      <c r="P205"/>
      <c r="Q205"/>
      <c r="R205"/>
      <c r="S205"/>
      <c r="T205"/>
      <c r="U205"/>
      <c r="V205"/>
      <c r="W205"/>
      <c r="X205"/>
      <c r="Y205"/>
      <c r="Z205"/>
      <c r="AA205"/>
      <c r="AB205"/>
      <c r="AC205"/>
      <c r="AD205"/>
      <c r="AE205"/>
    </row>
    <row r="206" spans="1:31" s="332" customFormat="1" x14ac:dyDescent="0.25">
      <c r="A206" s="329"/>
      <c r="B206" s="330"/>
      <c r="C206" s="331"/>
      <c r="D206"/>
      <c r="E206" s="331"/>
      <c r="F206"/>
      <c r="G206"/>
      <c r="H206"/>
      <c r="I206"/>
      <c r="J206"/>
      <c r="K206"/>
      <c r="L206"/>
      <c r="M206"/>
      <c r="N206"/>
      <c r="O206"/>
      <c r="P206"/>
      <c r="Q206"/>
      <c r="R206"/>
      <c r="S206"/>
      <c r="T206"/>
      <c r="U206"/>
      <c r="V206"/>
      <c r="W206"/>
      <c r="X206"/>
      <c r="Y206"/>
      <c r="Z206"/>
      <c r="AA206"/>
      <c r="AB206"/>
      <c r="AC206"/>
      <c r="AD206"/>
      <c r="AE206"/>
    </row>
    <row r="207" spans="1:31" s="332" customFormat="1" x14ac:dyDescent="0.25">
      <c r="A207" s="329"/>
      <c r="B207" s="330"/>
      <c r="C207" s="331"/>
      <c r="D207"/>
      <c r="E207" s="331"/>
      <c r="F207"/>
      <c r="G207"/>
      <c r="H207"/>
      <c r="I207"/>
      <c r="J207"/>
      <c r="K207"/>
      <c r="L207"/>
      <c r="M207"/>
      <c r="N207"/>
      <c r="O207"/>
      <c r="P207"/>
      <c r="Q207"/>
      <c r="R207"/>
      <c r="S207"/>
      <c r="T207"/>
      <c r="U207"/>
      <c r="V207"/>
      <c r="W207"/>
      <c r="X207"/>
      <c r="Y207"/>
      <c r="Z207"/>
      <c r="AA207"/>
      <c r="AB207"/>
      <c r="AC207"/>
      <c r="AD207"/>
      <c r="AE207"/>
    </row>
    <row r="208" spans="1:31" s="332" customFormat="1" x14ac:dyDescent="0.25">
      <c r="A208" s="329"/>
      <c r="B208" s="330"/>
      <c r="C208" s="331"/>
      <c r="D208"/>
      <c r="E208" s="331"/>
      <c r="F208"/>
      <c r="G208"/>
      <c r="H208"/>
      <c r="I208"/>
      <c r="J208"/>
      <c r="K208"/>
      <c r="L208"/>
      <c r="M208"/>
      <c r="N208"/>
      <c r="O208"/>
      <c r="P208"/>
      <c r="Q208"/>
      <c r="R208"/>
      <c r="S208"/>
      <c r="T208"/>
      <c r="U208"/>
      <c r="V208"/>
      <c r="W208"/>
      <c r="X208"/>
      <c r="Y208"/>
      <c r="Z208"/>
      <c r="AA208"/>
      <c r="AB208"/>
      <c r="AC208"/>
      <c r="AD208"/>
      <c r="AE208"/>
    </row>
    <row r="209" spans="1:31" s="332" customFormat="1" x14ac:dyDescent="0.25">
      <c r="A209" s="329"/>
      <c r="B209" s="330"/>
      <c r="C209" s="331"/>
      <c r="D209"/>
      <c r="E209" s="331"/>
      <c r="F209"/>
      <c r="G209"/>
      <c r="H209"/>
      <c r="I209"/>
      <c r="J209"/>
      <c r="K209"/>
      <c r="L209"/>
      <c r="M209"/>
      <c r="N209"/>
      <c r="O209"/>
      <c r="P209"/>
      <c r="Q209"/>
      <c r="R209"/>
      <c r="S209"/>
      <c r="T209"/>
      <c r="U209"/>
      <c r="V209"/>
      <c r="W209"/>
      <c r="X209"/>
      <c r="Y209"/>
      <c r="Z209"/>
      <c r="AA209"/>
      <c r="AB209"/>
      <c r="AC209"/>
      <c r="AD209"/>
      <c r="AE209"/>
    </row>
    <row r="210" spans="1:31" s="332" customFormat="1" x14ac:dyDescent="0.25">
      <c r="A210" s="329"/>
      <c r="B210" s="330"/>
      <c r="C210" s="331"/>
      <c r="D210"/>
      <c r="E210" s="331"/>
      <c r="F210"/>
      <c r="G210"/>
      <c r="H210"/>
      <c r="I210"/>
      <c r="J210"/>
      <c r="K210"/>
      <c r="L210"/>
      <c r="M210"/>
      <c r="N210"/>
      <c r="O210"/>
      <c r="P210"/>
      <c r="Q210"/>
      <c r="R210"/>
      <c r="S210"/>
      <c r="T210"/>
      <c r="U210"/>
      <c r="V210"/>
      <c r="W210"/>
      <c r="X210"/>
      <c r="Y210"/>
      <c r="Z210"/>
      <c r="AA210"/>
      <c r="AB210"/>
      <c r="AC210"/>
      <c r="AD210"/>
      <c r="AE210"/>
    </row>
    <row r="211" spans="1:31" s="332" customFormat="1" x14ac:dyDescent="0.25">
      <c r="A211" s="329"/>
      <c r="B211" s="330"/>
      <c r="C211" s="331"/>
      <c r="D211"/>
      <c r="E211" s="331"/>
      <c r="F211"/>
      <c r="G211"/>
      <c r="H211"/>
      <c r="I211"/>
      <c r="J211"/>
      <c r="K211"/>
      <c r="L211"/>
      <c r="M211"/>
      <c r="N211"/>
      <c r="O211"/>
      <c r="P211"/>
      <c r="Q211"/>
      <c r="R211"/>
      <c r="S211"/>
      <c r="T211"/>
      <c r="U211"/>
      <c r="V211"/>
      <c r="W211"/>
      <c r="X211"/>
      <c r="Y211"/>
      <c r="Z211"/>
      <c r="AA211"/>
      <c r="AB211"/>
      <c r="AC211"/>
      <c r="AD211"/>
      <c r="AE211"/>
    </row>
    <row r="212" spans="1:31" s="332" customFormat="1" x14ac:dyDescent="0.25">
      <c r="A212" s="329"/>
      <c r="B212" s="330"/>
      <c r="C212" s="331"/>
      <c r="D212"/>
      <c r="E212" s="331"/>
      <c r="F212"/>
      <c r="G212"/>
      <c r="H212"/>
      <c r="I212"/>
      <c r="J212"/>
      <c r="K212"/>
      <c r="L212"/>
      <c r="M212"/>
      <c r="N212"/>
      <c r="O212"/>
      <c r="P212"/>
      <c r="Q212"/>
      <c r="R212"/>
      <c r="S212"/>
      <c r="T212"/>
      <c r="U212"/>
      <c r="V212"/>
      <c r="W212"/>
      <c r="X212"/>
      <c r="Y212"/>
      <c r="Z212"/>
      <c r="AA212"/>
      <c r="AB212"/>
      <c r="AC212"/>
      <c r="AD212"/>
      <c r="AE212"/>
    </row>
    <row r="213" spans="1:31" s="332" customFormat="1" x14ac:dyDescent="0.25">
      <c r="A213" s="329"/>
      <c r="B213" s="330"/>
      <c r="C213" s="331"/>
      <c r="D213"/>
      <c r="E213" s="331"/>
      <c r="F213"/>
      <c r="G213"/>
      <c r="H213"/>
      <c r="I213"/>
      <c r="J213"/>
      <c r="K213"/>
      <c r="L213"/>
      <c r="M213"/>
      <c r="N213"/>
      <c r="O213"/>
      <c r="P213"/>
      <c r="Q213"/>
      <c r="R213"/>
      <c r="S213"/>
      <c r="T213"/>
      <c r="U213"/>
      <c r="V213"/>
      <c r="W213"/>
      <c r="X213"/>
      <c r="Y213"/>
      <c r="Z213"/>
      <c r="AA213"/>
      <c r="AB213"/>
      <c r="AC213"/>
      <c r="AD213"/>
      <c r="AE213"/>
    </row>
    <row r="214" spans="1:31" s="332" customFormat="1" x14ac:dyDescent="0.25">
      <c r="A214" s="329"/>
      <c r="B214" s="330"/>
      <c r="C214" s="331"/>
      <c r="D214"/>
      <c r="E214" s="331"/>
      <c r="F214"/>
      <c r="G214"/>
      <c r="H214"/>
      <c r="I214"/>
      <c r="J214"/>
      <c r="K214"/>
      <c r="L214"/>
      <c r="M214"/>
      <c r="N214"/>
      <c r="O214"/>
      <c r="P214"/>
      <c r="Q214"/>
      <c r="R214"/>
      <c r="S214"/>
      <c r="T214"/>
      <c r="U214"/>
      <c r="V214"/>
      <c r="W214"/>
      <c r="X214"/>
      <c r="Y214"/>
      <c r="Z214"/>
      <c r="AA214"/>
      <c r="AB214"/>
      <c r="AC214"/>
      <c r="AD214"/>
      <c r="AE214"/>
    </row>
    <row r="215" spans="1:31" s="332" customFormat="1" x14ac:dyDescent="0.25">
      <c r="A215" s="329"/>
      <c r="B215" s="330"/>
      <c r="C215" s="331"/>
      <c r="D215"/>
      <c r="E215" s="331"/>
      <c r="F215"/>
      <c r="G215"/>
      <c r="H215"/>
      <c r="I215"/>
      <c r="J215"/>
      <c r="K215"/>
      <c r="L215"/>
      <c r="M215"/>
      <c r="N215"/>
      <c r="O215"/>
      <c r="P215"/>
      <c r="Q215"/>
      <c r="R215"/>
      <c r="S215"/>
      <c r="T215"/>
      <c r="U215"/>
      <c r="V215"/>
      <c r="W215"/>
      <c r="X215"/>
      <c r="Y215"/>
      <c r="Z215"/>
      <c r="AA215"/>
      <c r="AB215"/>
      <c r="AC215"/>
      <c r="AD215"/>
      <c r="AE215"/>
    </row>
    <row r="216" spans="1:31" s="332" customFormat="1" x14ac:dyDescent="0.25">
      <c r="A216" s="329"/>
      <c r="B216" s="330"/>
      <c r="C216" s="331"/>
      <c r="D216"/>
      <c r="E216" s="331"/>
      <c r="F216"/>
      <c r="G216"/>
      <c r="H216"/>
      <c r="I216"/>
      <c r="J216"/>
      <c r="K216"/>
      <c r="L216"/>
      <c r="M216"/>
      <c r="N216"/>
      <c r="O216"/>
      <c r="P216"/>
      <c r="Q216"/>
      <c r="R216"/>
      <c r="S216"/>
      <c r="T216"/>
      <c r="U216"/>
      <c r="V216"/>
      <c r="W216"/>
      <c r="X216"/>
      <c r="Y216"/>
      <c r="Z216"/>
      <c r="AA216"/>
      <c r="AB216"/>
      <c r="AC216"/>
      <c r="AD216"/>
      <c r="AE216"/>
    </row>
    <row r="217" spans="1:31" s="332" customFormat="1" x14ac:dyDescent="0.25">
      <c r="A217" s="329"/>
      <c r="B217" s="330"/>
      <c r="C217" s="331"/>
      <c r="D217"/>
      <c r="E217" s="331"/>
      <c r="F217"/>
      <c r="G217"/>
      <c r="H217"/>
      <c r="I217"/>
      <c r="J217"/>
      <c r="K217"/>
      <c r="L217"/>
      <c r="M217"/>
      <c r="N217"/>
      <c r="O217"/>
      <c r="P217"/>
      <c r="Q217"/>
      <c r="R217"/>
      <c r="S217"/>
      <c r="T217"/>
      <c r="U217"/>
      <c r="V217"/>
      <c r="W217"/>
      <c r="X217"/>
      <c r="Y217"/>
      <c r="Z217"/>
      <c r="AA217"/>
      <c r="AB217"/>
      <c r="AC217"/>
      <c r="AD217"/>
      <c r="AE217"/>
    </row>
    <row r="218" spans="1:31" s="332" customFormat="1" x14ac:dyDescent="0.25">
      <c r="A218" s="329"/>
      <c r="B218" s="330"/>
      <c r="C218" s="331"/>
      <c r="D218"/>
      <c r="E218" s="331"/>
      <c r="F218"/>
      <c r="G218"/>
      <c r="H218"/>
      <c r="I218"/>
      <c r="J218"/>
      <c r="K218"/>
      <c r="L218"/>
      <c r="M218"/>
      <c r="N218"/>
      <c r="O218"/>
      <c r="P218"/>
      <c r="Q218"/>
      <c r="R218"/>
      <c r="S218"/>
      <c r="T218"/>
      <c r="U218"/>
      <c r="V218"/>
      <c r="W218"/>
      <c r="X218"/>
      <c r="Y218"/>
      <c r="Z218"/>
      <c r="AA218"/>
      <c r="AB218"/>
      <c r="AC218"/>
      <c r="AD218"/>
      <c r="AE218"/>
    </row>
    <row r="219" spans="1:31" s="332" customFormat="1" x14ac:dyDescent="0.25">
      <c r="A219" s="329"/>
      <c r="B219" s="330"/>
      <c r="C219" s="331"/>
      <c r="D219"/>
      <c r="E219" s="331"/>
      <c r="F219"/>
      <c r="G219"/>
      <c r="H219"/>
      <c r="I219"/>
      <c r="J219"/>
      <c r="K219"/>
      <c r="L219"/>
      <c r="M219"/>
      <c r="N219"/>
      <c r="O219"/>
      <c r="P219"/>
      <c r="Q219"/>
      <c r="R219"/>
      <c r="S219"/>
      <c r="T219"/>
      <c r="U219"/>
      <c r="V219"/>
      <c r="W219"/>
      <c r="X219"/>
      <c r="Y219"/>
      <c r="Z219"/>
      <c r="AA219"/>
      <c r="AB219"/>
      <c r="AC219"/>
      <c r="AD219"/>
      <c r="AE219"/>
    </row>
    <row r="220" spans="1:31" s="332" customFormat="1" x14ac:dyDescent="0.25">
      <c r="A220" s="329"/>
      <c r="B220" s="330"/>
      <c r="C220" s="331"/>
      <c r="D220"/>
      <c r="E220" s="331"/>
      <c r="F220"/>
      <c r="G220"/>
      <c r="H220"/>
      <c r="I220"/>
      <c r="J220"/>
      <c r="K220"/>
      <c r="L220"/>
      <c r="M220"/>
      <c r="N220"/>
      <c r="O220"/>
      <c r="P220"/>
      <c r="Q220"/>
      <c r="R220"/>
      <c r="S220"/>
      <c r="T220"/>
      <c r="U220"/>
      <c r="V220"/>
      <c r="W220"/>
      <c r="X220"/>
      <c r="Y220"/>
      <c r="Z220"/>
      <c r="AA220"/>
      <c r="AB220"/>
      <c r="AC220"/>
      <c r="AD220"/>
      <c r="AE220"/>
    </row>
    <row r="221" spans="1:31" s="332" customFormat="1" x14ac:dyDescent="0.25">
      <c r="A221" s="329"/>
      <c r="B221" s="330"/>
      <c r="C221" s="331"/>
      <c r="D221"/>
      <c r="E221" s="331"/>
      <c r="F221"/>
      <c r="G221"/>
      <c r="H221"/>
      <c r="I221"/>
      <c r="J221"/>
      <c r="K221"/>
      <c r="L221"/>
      <c r="M221"/>
      <c r="N221"/>
      <c r="O221"/>
      <c r="P221"/>
      <c r="Q221"/>
      <c r="R221"/>
      <c r="S221"/>
      <c r="T221"/>
      <c r="U221"/>
      <c r="V221"/>
      <c r="W221"/>
      <c r="X221"/>
      <c r="Y221"/>
      <c r="Z221"/>
      <c r="AA221"/>
      <c r="AB221"/>
      <c r="AC221"/>
      <c r="AD221"/>
      <c r="AE221"/>
    </row>
    <row r="222" spans="1:31" s="332" customFormat="1" x14ac:dyDescent="0.25">
      <c r="A222" s="329"/>
      <c r="B222" s="330"/>
      <c r="C222" s="331"/>
      <c r="D222"/>
      <c r="E222" s="331"/>
      <c r="F222"/>
      <c r="G222"/>
      <c r="H222"/>
      <c r="I222"/>
      <c r="J222"/>
      <c r="K222"/>
      <c r="L222"/>
      <c r="M222"/>
      <c r="N222"/>
      <c r="O222"/>
      <c r="P222"/>
      <c r="Q222"/>
      <c r="R222"/>
      <c r="S222"/>
      <c r="T222"/>
      <c r="U222"/>
      <c r="V222"/>
      <c r="W222"/>
      <c r="X222"/>
      <c r="Y222"/>
      <c r="Z222"/>
      <c r="AA222"/>
      <c r="AB222"/>
      <c r="AC222"/>
      <c r="AD222"/>
      <c r="AE222"/>
    </row>
    <row r="223" spans="1:31" s="332" customFormat="1" x14ac:dyDescent="0.25">
      <c r="A223" s="329"/>
      <c r="B223" s="330"/>
      <c r="C223" s="331"/>
      <c r="D223"/>
      <c r="E223" s="331"/>
      <c r="F223"/>
      <c r="G223"/>
      <c r="H223"/>
      <c r="I223"/>
      <c r="J223"/>
      <c r="K223"/>
      <c r="L223"/>
      <c r="M223"/>
      <c r="N223"/>
      <c r="O223"/>
      <c r="P223"/>
      <c r="Q223"/>
      <c r="R223"/>
      <c r="S223"/>
      <c r="T223"/>
      <c r="U223"/>
      <c r="V223"/>
      <c r="W223"/>
      <c r="X223"/>
      <c r="Y223"/>
      <c r="Z223"/>
      <c r="AA223"/>
      <c r="AB223"/>
      <c r="AC223"/>
      <c r="AD223"/>
      <c r="AE223"/>
    </row>
    <row r="224" spans="1:31" s="332" customFormat="1" x14ac:dyDescent="0.25">
      <c r="A224" s="329"/>
      <c r="B224" s="330"/>
      <c r="C224" s="331"/>
      <c r="D224"/>
      <c r="E224" s="331"/>
      <c r="F224"/>
      <c r="G224"/>
      <c r="H224"/>
      <c r="I224"/>
      <c r="J224"/>
      <c r="K224"/>
      <c r="L224"/>
      <c r="M224"/>
      <c r="N224"/>
      <c r="O224"/>
      <c r="P224"/>
      <c r="Q224"/>
      <c r="R224"/>
      <c r="S224"/>
      <c r="T224"/>
      <c r="U224"/>
      <c r="V224"/>
      <c r="W224"/>
      <c r="X224"/>
      <c r="Y224"/>
      <c r="Z224"/>
      <c r="AA224"/>
      <c r="AB224"/>
      <c r="AC224"/>
      <c r="AD224"/>
      <c r="AE224"/>
    </row>
    <row r="225" spans="1:31" s="332" customFormat="1" x14ac:dyDescent="0.25">
      <c r="A225" s="329"/>
      <c r="B225" s="330"/>
      <c r="C225" s="331"/>
      <c r="D225"/>
      <c r="E225" s="331"/>
      <c r="F225"/>
      <c r="G225"/>
      <c r="H225"/>
      <c r="I225"/>
      <c r="J225"/>
      <c r="K225"/>
      <c r="L225"/>
      <c r="M225"/>
      <c r="N225"/>
      <c r="O225"/>
      <c r="P225"/>
      <c r="Q225"/>
      <c r="R225"/>
      <c r="S225"/>
      <c r="T225"/>
      <c r="U225"/>
      <c r="V225"/>
      <c r="W225"/>
      <c r="X225"/>
      <c r="Y225"/>
      <c r="Z225"/>
      <c r="AA225"/>
      <c r="AB225"/>
      <c r="AC225"/>
      <c r="AD225"/>
      <c r="AE225"/>
    </row>
    <row r="226" spans="1:31" s="332" customFormat="1" x14ac:dyDescent="0.25">
      <c r="A226" s="329"/>
      <c r="B226" s="330"/>
      <c r="C226" s="331"/>
      <c r="D226"/>
      <c r="E226" s="331"/>
      <c r="F226"/>
      <c r="G226"/>
      <c r="H226"/>
      <c r="I226"/>
      <c r="J226"/>
      <c r="K226"/>
      <c r="L226"/>
      <c r="M226"/>
      <c r="N226"/>
      <c r="O226"/>
      <c r="P226"/>
      <c r="Q226"/>
      <c r="R226"/>
      <c r="S226"/>
      <c r="T226"/>
      <c r="U226"/>
      <c r="V226"/>
      <c r="W226"/>
      <c r="X226"/>
      <c r="Y226"/>
      <c r="Z226"/>
      <c r="AA226"/>
      <c r="AB226"/>
      <c r="AC226"/>
      <c r="AD226"/>
      <c r="AE226"/>
    </row>
    <row r="227" spans="1:31" s="332" customFormat="1" x14ac:dyDescent="0.25">
      <c r="A227" s="329"/>
      <c r="B227" s="330"/>
      <c r="C227" s="331"/>
      <c r="D227"/>
      <c r="E227" s="331"/>
      <c r="F227"/>
      <c r="G227"/>
      <c r="H227"/>
      <c r="I227"/>
      <c r="J227"/>
      <c r="K227"/>
      <c r="L227"/>
      <c r="M227"/>
      <c r="N227"/>
      <c r="O227"/>
      <c r="P227"/>
      <c r="Q227"/>
      <c r="R227"/>
      <c r="S227"/>
      <c r="T227"/>
      <c r="U227"/>
      <c r="V227"/>
      <c r="W227"/>
      <c r="X227"/>
      <c r="Y227"/>
      <c r="Z227"/>
      <c r="AA227"/>
      <c r="AB227"/>
      <c r="AC227"/>
      <c r="AD227"/>
      <c r="AE227"/>
    </row>
    <row r="228" spans="1:31" s="332" customFormat="1" x14ac:dyDescent="0.25">
      <c r="A228" s="329"/>
      <c r="B228" s="330"/>
      <c r="C228" s="331"/>
      <c r="D228"/>
      <c r="E228" s="331"/>
      <c r="F228"/>
      <c r="G228"/>
      <c r="H228"/>
      <c r="I228"/>
      <c r="J228"/>
      <c r="K228"/>
      <c r="L228"/>
      <c r="M228"/>
      <c r="N228"/>
      <c r="O228"/>
      <c r="P228"/>
      <c r="Q228"/>
      <c r="R228"/>
      <c r="S228"/>
      <c r="T228"/>
      <c r="U228"/>
      <c r="V228"/>
      <c r="W228"/>
      <c r="X228"/>
      <c r="Y228"/>
      <c r="Z228"/>
      <c r="AA228"/>
      <c r="AB228"/>
      <c r="AC228"/>
      <c r="AD228"/>
      <c r="AE228"/>
    </row>
    <row r="229" spans="1:31" s="332" customFormat="1" x14ac:dyDescent="0.25">
      <c r="A229" s="329"/>
      <c r="B229" s="330"/>
      <c r="C229" s="331"/>
      <c r="D229"/>
      <c r="E229" s="331"/>
      <c r="F229"/>
      <c r="G229"/>
      <c r="H229"/>
      <c r="I229"/>
      <c r="J229"/>
      <c r="K229"/>
      <c r="L229"/>
      <c r="M229"/>
      <c r="N229"/>
      <c r="O229"/>
      <c r="P229"/>
      <c r="Q229"/>
      <c r="R229"/>
      <c r="S229"/>
      <c r="T229"/>
      <c r="U229"/>
      <c r="V229"/>
      <c r="W229"/>
      <c r="X229"/>
      <c r="Y229"/>
      <c r="Z229"/>
      <c r="AA229"/>
      <c r="AB229"/>
      <c r="AC229"/>
      <c r="AD229"/>
      <c r="AE229"/>
    </row>
    <row r="230" spans="1:31" s="332" customFormat="1" x14ac:dyDescent="0.25">
      <c r="A230" s="329"/>
      <c r="B230" s="330"/>
      <c r="C230" s="331"/>
      <c r="D230"/>
      <c r="E230" s="331"/>
      <c r="F230"/>
      <c r="G230"/>
      <c r="H230"/>
      <c r="I230"/>
      <c r="J230"/>
      <c r="K230"/>
      <c r="L230"/>
      <c r="M230"/>
      <c r="N230"/>
      <c r="O230"/>
      <c r="P230"/>
      <c r="Q230"/>
      <c r="R230"/>
      <c r="S230"/>
      <c r="T230"/>
      <c r="U230"/>
      <c r="V230"/>
      <c r="W230"/>
      <c r="X230"/>
      <c r="Y230"/>
      <c r="Z230"/>
      <c r="AA230"/>
      <c r="AB230"/>
      <c r="AC230"/>
      <c r="AD230"/>
      <c r="AE230"/>
    </row>
    <row r="231" spans="1:31" s="332" customFormat="1" x14ac:dyDescent="0.25">
      <c r="A231" s="329"/>
      <c r="B231" s="330"/>
      <c r="C231" s="331"/>
      <c r="D231"/>
      <c r="E231" s="331"/>
      <c r="F231"/>
      <c r="G231"/>
      <c r="H231"/>
      <c r="I231"/>
      <c r="J231"/>
      <c r="K231"/>
      <c r="L231"/>
      <c r="M231"/>
      <c r="N231"/>
      <c r="O231"/>
      <c r="P231"/>
      <c r="Q231"/>
      <c r="R231"/>
      <c r="S231"/>
      <c r="T231"/>
      <c r="U231"/>
      <c r="V231"/>
      <c r="W231"/>
      <c r="X231"/>
      <c r="Y231"/>
      <c r="Z231"/>
      <c r="AA231"/>
      <c r="AB231"/>
      <c r="AC231"/>
      <c r="AD231"/>
      <c r="AE231"/>
    </row>
    <row r="232" spans="1:31" s="332" customFormat="1" x14ac:dyDescent="0.25">
      <c r="A232" s="329"/>
      <c r="B232" s="330"/>
      <c r="C232" s="331"/>
      <c r="D232"/>
      <c r="E232" s="331"/>
      <c r="F232"/>
      <c r="G232"/>
      <c r="H232"/>
      <c r="I232"/>
      <c r="J232"/>
      <c r="K232"/>
      <c r="L232"/>
      <c r="M232"/>
      <c r="N232"/>
      <c r="O232"/>
      <c r="P232"/>
      <c r="Q232"/>
      <c r="R232"/>
      <c r="S232"/>
      <c r="T232"/>
      <c r="U232"/>
      <c r="V232"/>
      <c r="W232"/>
      <c r="X232"/>
      <c r="Y232"/>
      <c r="Z232"/>
      <c r="AA232"/>
      <c r="AB232"/>
      <c r="AC232"/>
      <c r="AD232"/>
      <c r="AE232"/>
    </row>
    <row r="233" spans="1:31" s="332" customFormat="1" x14ac:dyDescent="0.25">
      <c r="A233" s="329"/>
      <c r="B233" s="330"/>
      <c r="C233" s="331"/>
      <c r="D233"/>
      <c r="E233" s="331"/>
      <c r="F233"/>
      <c r="G233"/>
      <c r="H233"/>
      <c r="I233"/>
      <c r="J233"/>
      <c r="K233"/>
      <c r="L233"/>
      <c r="M233"/>
      <c r="N233"/>
      <c r="O233"/>
      <c r="P233"/>
      <c r="Q233"/>
      <c r="R233"/>
      <c r="S233"/>
      <c r="T233"/>
      <c r="U233"/>
      <c r="V233"/>
      <c r="W233"/>
      <c r="X233"/>
      <c r="Y233"/>
      <c r="Z233"/>
      <c r="AA233"/>
      <c r="AB233"/>
      <c r="AC233"/>
      <c r="AD233"/>
      <c r="AE233"/>
    </row>
    <row r="234" spans="1:31" s="332" customFormat="1" x14ac:dyDescent="0.25">
      <c r="A234" s="329"/>
      <c r="B234" s="330"/>
      <c r="C234" s="331"/>
      <c r="D234"/>
      <c r="E234" s="331"/>
      <c r="F234"/>
      <c r="G234"/>
      <c r="H234"/>
      <c r="I234"/>
      <c r="J234"/>
      <c r="K234"/>
      <c r="L234"/>
      <c r="M234"/>
      <c r="N234"/>
      <c r="O234"/>
      <c r="P234"/>
      <c r="Q234"/>
      <c r="R234"/>
      <c r="S234"/>
      <c r="T234"/>
      <c r="U234"/>
      <c r="V234"/>
      <c r="W234"/>
      <c r="X234"/>
      <c r="Y234"/>
      <c r="Z234"/>
      <c r="AA234"/>
      <c r="AB234"/>
      <c r="AC234"/>
      <c r="AD234"/>
      <c r="AE234"/>
    </row>
    <row r="235" spans="1:31" s="332" customFormat="1" x14ac:dyDescent="0.25">
      <c r="A235" s="329"/>
      <c r="B235" s="330"/>
      <c r="C235" s="331"/>
      <c r="D235"/>
      <c r="E235" s="331"/>
      <c r="F235"/>
      <c r="G235"/>
      <c r="H235"/>
      <c r="I235"/>
      <c r="J235"/>
      <c r="K235"/>
      <c r="L235"/>
      <c r="M235"/>
      <c r="N235"/>
      <c r="O235"/>
      <c r="P235"/>
      <c r="Q235"/>
      <c r="R235"/>
      <c r="S235"/>
      <c r="T235"/>
      <c r="U235"/>
      <c r="V235"/>
      <c r="W235"/>
      <c r="X235"/>
      <c r="Y235"/>
      <c r="Z235"/>
      <c r="AA235"/>
      <c r="AB235"/>
      <c r="AC235"/>
      <c r="AD235"/>
      <c r="AE235"/>
    </row>
    <row r="236" spans="1:31" s="332" customFormat="1" x14ac:dyDescent="0.25">
      <c r="A236" s="329"/>
      <c r="B236" s="330"/>
      <c r="C236" s="331"/>
      <c r="D236"/>
      <c r="E236" s="331"/>
      <c r="F236"/>
      <c r="G236"/>
      <c r="H236"/>
      <c r="I236"/>
      <c r="J236"/>
      <c r="K236"/>
      <c r="L236"/>
      <c r="M236"/>
      <c r="N236"/>
      <c r="O236"/>
      <c r="P236"/>
      <c r="Q236"/>
      <c r="R236"/>
      <c r="S236"/>
      <c r="T236"/>
      <c r="U236"/>
      <c r="V236"/>
      <c r="W236"/>
      <c r="X236"/>
      <c r="Y236"/>
      <c r="Z236"/>
      <c r="AA236"/>
      <c r="AB236"/>
      <c r="AC236"/>
      <c r="AD236"/>
      <c r="AE236"/>
    </row>
    <row r="237" spans="1:31" s="332" customFormat="1" x14ac:dyDescent="0.25">
      <c r="A237" s="329"/>
      <c r="B237" s="330"/>
      <c r="C237" s="331"/>
      <c r="D237"/>
      <c r="E237" s="331"/>
      <c r="F237"/>
      <c r="G237"/>
      <c r="H237"/>
      <c r="I237"/>
      <c r="J237"/>
      <c r="K237"/>
      <c r="L237"/>
      <c r="M237"/>
      <c r="N237"/>
      <c r="O237"/>
      <c r="P237"/>
      <c r="Q237"/>
      <c r="R237"/>
      <c r="S237"/>
      <c r="T237"/>
      <c r="U237"/>
      <c r="V237"/>
      <c r="W237"/>
      <c r="X237"/>
      <c r="Y237"/>
      <c r="Z237"/>
      <c r="AA237"/>
      <c r="AB237"/>
      <c r="AC237"/>
      <c r="AD237"/>
      <c r="AE237"/>
    </row>
    <row r="238" spans="1:31" s="332" customFormat="1" x14ac:dyDescent="0.25">
      <c r="A238" s="329"/>
      <c r="B238" s="330"/>
      <c r="C238" s="331"/>
      <c r="D238"/>
      <c r="E238" s="331"/>
      <c r="F238"/>
      <c r="G238"/>
      <c r="H238"/>
      <c r="I238"/>
      <c r="J238"/>
      <c r="K238"/>
      <c r="L238"/>
      <c r="M238"/>
      <c r="N238"/>
      <c r="O238"/>
      <c r="P238"/>
      <c r="Q238"/>
      <c r="R238"/>
      <c r="S238"/>
      <c r="T238"/>
      <c r="U238"/>
      <c r="V238"/>
      <c r="W238"/>
      <c r="X238"/>
      <c r="Y238"/>
      <c r="Z238"/>
      <c r="AA238"/>
      <c r="AB238"/>
      <c r="AC238"/>
      <c r="AD238"/>
      <c r="AE238"/>
    </row>
    <row r="239" spans="1:31" s="332" customFormat="1" x14ac:dyDescent="0.25">
      <c r="A239" s="329"/>
      <c r="B239" s="330"/>
      <c r="C239" s="331"/>
      <c r="D239"/>
      <c r="E239" s="331"/>
      <c r="F239"/>
      <c r="G239"/>
      <c r="H239"/>
      <c r="I239"/>
      <c r="J239"/>
      <c r="K239"/>
      <c r="L239"/>
      <c r="M239"/>
      <c r="N239"/>
      <c r="O239"/>
      <c r="P239"/>
      <c r="Q239"/>
      <c r="R239"/>
      <c r="S239"/>
      <c r="T239"/>
      <c r="U239"/>
      <c r="V239"/>
      <c r="W239"/>
      <c r="X239"/>
      <c r="Y239"/>
      <c r="Z239"/>
      <c r="AA239"/>
      <c r="AB239"/>
      <c r="AC239"/>
      <c r="AD239"/>
      <c r="AE239"/>
    </row>
    <row r="240" spans="1:31" s="332" customFormat="1" x14ac:dyDescent="0.25">
      <c r="A240" s="329"/>
      <c r="B240" s="330"/>
      <c r="C240" s="331"/>
      <c r="D240"/>
      <c r="E240" s="331"/>
      <c r="F240"/>
      <c r="G240"/>
      <c r="H240"/>
      <c r="I240"/>
      <c r="J240"/>
      <c r="K240"/>
      <c r="L240"/>
      <c r="M240"/>
      <c r="N240"/>
      <c r="O240"/>
      <c r="P240"/>
      <c r="Q240"/>
      <c r="R240"/>
      <c r="S240"/>
      <c r="T240"/>
      <c r="U240"/>
      <c r="V240"/>
      <c r="W240"/>
      <c r="X240"/>
      <c r="Y240"/>
      <c r="Z240"/>
      <c r="AA240"/>
      <c r="AB240"/>
      <c r="AC240"/>
      <c r="AD240"/>
      <c r="AE240"/>
    </row>
    <row r="241" spans="1:31" s="332" customFormat="1" x14ac:dyDescent="0.25">
      <c r="A241" s="329"/>
      <c r="B241" s="330"/>
      <c r="C241" s="331"/>
      <c r="D241"/>
      <c r="E241" s="331"/>
      <c r="F241"/>
      <c r="G241"/>
      <c r="H241"/>
      <c r="I241"/>
      <c r="J241"/>
      <c r="K241"/>
      <c r="L241"/>
      <c r="M241"/>
      <c r="N241"/>
      <c r="O241"/>
      <c r="P241"/>
      <c r="Q241"/>
      <c r="R241"/>
      <c r="S241"/>
      <c r="T241"/>
      <c r="U241"/>
      <c r="V241"/>
      <c r="W241"/>
      <c r="X241"/>
      <c r="Y241"/>
      <c r="Z241"/>
      <c r="AA241"/>
      <c r="AB241"/>
      <c r="AC241"/>
      <c r="AD241"/>
      <c r="AE241"/>
    </row>
    <row r="242" spans="1:31" s="332" customFormat="1" x14ac:dyDescent="0.25">
      <c r="A242" s="329"/>
      <c r="B242" s="330"/>
      <c r="C242" s="331"/>
      <c r="D242"/>
      <c r="E242" s="331"/>
      <c r="F242"/>
      <c r="G242"/>
      <c r="H242"/>
      <c r="I242"/>
      <c r="J242"/>
      <c r="K242"/>
      <c r="L242"/>
      <c r="M242"/>
      <c r="N242"/>
      <c r="O242"/>
      <c r="P242"/>
      <c r="Q242"/>
      <c r="R242"/>
      <c r="S242"/>
      <c r="T242"/>
      <c r="U242"/>
      <c r="V242"/>
      <c r="W242"/>
      <c r="X242"/>
      <c r="Y242"/>
      <c r="Z242"/>
      <c r="AA242"/>
      <c r="AB242"/>
      <c r="AC242"/>
      <c r="AD242"/>
      <c r="AE242"/>
    </row>
    <row r="243" spans="1:31" s="332" customFormat="1" x14ac:dyDescent="0.25">
      <c r="A243" s="329"/>
      <c r="B243" s="330"/>
      <c r="C243" s="331"/>
      <c r="D243"/>
      <c r="E243" s="331"/>
      <c r="F243"/>
      <c r="G243"/>
      <c r="H243"/>
      <c r="I243"/>
      <c r="J243"/>
      <c r="K243"/>
      <c r="L243"/>
      <c r="M243"/>
      <c r="N243"/>
      <c r="O243"/>
      <c r="P243"/>
      <c r="Q243"/>
      <c r="R243"/>
      <c r="S243"/>
      <c r="T243"/>
      <c r="U243"/>
      <c r="V243"/>
      <c r="W243"/>
      <c r="X243"/>
      <c r="Y243"/>
      <c r="Z243"/>
      <c r="AA243"/>
      <c r="AB243"/>
      <c r="AC243"/>
      <c r="AD243"/>
      <c r="AE243"/>
    </row>
    <row r="244" spans="1:31" s="332" customFormat="1" x14ac:dyDescent="0.25">
      <c r="A244" s="329"/>
      <c r="B244" s="330"/>
      <c r="C244" s="331"/>
      <c r="D244"/>
      <c r="E244" s="331"/>
      <c r="F244"/>
      <c r="G244"/>
      <c r="H244"/>
      <c r="I244"/>
      <c r="J244"/>
      <c r="K244"/>
      <c r="L244"/>
      <c r="M244"/>
      <c r="N244"/>
      <c r="O244"/>
      <c r="P244"/>
      <c r="Q244"/>
      <c r="R244"/>
      <c r="S244"/>
      <c r="T244"/>
      <c r="U244"/>
      <c r="V244"/>
      <c r="W244"/>
      <c r="X244"/>
      <c r="Y244"/>
      <c r="Z244"/>
      <c r="AA244"/>
      <c r="AB244"/>
      <c r="AC244"/>
      <c r="AD244"/>
      <c r="AE244"/>
    </row>
    <row r="245" spans="1:31" s="332" customFormat="1" x14ac:dyDescent="0.25">
      <c r="A245" s="329"/>
      <c r="B245" s="330"/>
      <c r="C245" s="331"/>
      <c r="D245"/>
      <c r="E245" s="331"/>
      <c r="F245"/>
      <c r="G245"/>
      <c r="H245"/>
      <c r="I245"/>
      <c r="J245"/>
      <c r="K245"/>
      <c r="L245"/>
      <c r="M245"/>
      <c r="N245"/>
      <c r="O245"/>
      <c r="P245"/>
      <c r="Q245"/>
      <c r="R245"/>
      <c r="S245"/>
      <c r="T245"/>
      <c r="U245"/>
      <c r="V245"/>
      <c r="W245"/>
      <c r="X245"/>
      <c r="Y245"/>
      <c r="Z245"/>
      <c r="AA245"/>
      <c r="AB245"/>
      <c r="AC245"/>
      <c r="AD245"/>
      <c r="AE245"/>
    </row>
    <row r="246" spans="1:31" s="332" customFormat="1" x14ac:dyDescent="0.25">
      <c r="A246" s="329"/>
      <c r="B246" s="330"/>
      <c r="C246" s="331"/>
      <c r="D246"/>
      <c r="E246" s="331"/>
      <c r="F246"/>
      <c r="G246"/>
      <c r="H246"/>
      <c r="I246"/>
      <c r="J246"/>
      <c r="K246"/>
      <c r="L246"/>
      <c r="M246"/>
      <c r="N246"/>
      <c r="O246"/>
      <c r="P246"/>
      <c r="Q246"/>
      <c r="R246"/>
      <c r="S246"/>
      <c r="T246"/>
      <c r="U246"/>
      <c r="V246"/>
      <c r="W246"/>
      <c r="X246"/>
      <c r="Y246"/>
      <c r="Z246"/>
      <c r="AA246"/>
      <c r="AB246"/>
      <c r="AC246"/>
      <c r="AD246"/>
      <c r="AE246"/>
    </row>
    <row r="247" spans="1:31" s="332" customFormat="1" x14ac:dyDescent="0.25">
      <c r="A247" s="329"/>
      <c r="B247" s="330"/>
      <c r="C247" s="331"/>
      <c r="D247"/>
      <c r="E247" s="331"/>
      <c r="F247"/>
      <c r="G247"/>
      <c r="H247"/>
      <c r="I247"/>
      <c r="J247"/>
      <c r="K247"/>
      <c r="L247"/>
      <c r="M247"/>
      <c r="N247"/>
      <c r="O247"/>
      <c r="P247"/>
      <c r="Q247"/>
      <c r="R247"/>
      <c r="S247"/>
      <c r="T247"/>
      <c r="U247"/>
      <c r="V247"/>
      <c r="W247"/>
      <c r="X247"/>
      <c r="Y247"/>
      <c r="Z247"/>
      <c r="AA247"/>
      <c r="AB247"/>
      <c r="AC247"/>
      <c r="AD247"/>
      <c r="AE247"/>
    </row>
    <row r="248" spans="1:31" s="332" customFormat="1" x14ac:dyDescent="0.25">
      <c r="A248" s="329"/>
      <c r="B248" s="330"/>
      <c r="C248" s="331"/>
      <c r="D248"/>
      <c r="E248" s="331"/>
      <c r="F248"/>
      <c r="G248"/>
      <c r="H248"/>
      <c r="I248"/>
      <c r="J248"/>
      <c r="K248"/>
      <c r="L248"/>
      <c r="M248"/>
      <c r="N248"/>
      <c r="O248"/>
      <c r="P248"/>
      <c r="Q248"/>
      <c r="R248"/>
      <c r="S248"/>
      <c r="T248"/>
      <c r="U248"/>
      <c r="V248"/>
      <c r="W248"/>
      <c r="X248"/>
      <c r="Y248"/>
      <c r="Z248"/>
      <c r="AA248"/>
      <c r="AB248"/>
      <c r="AC248"/>
      <c r="AD248"/>
      <c r="AE248"/>
    </row>
    <row r="249" spans="1:31" s="332" customFormat="1" x14ac:dyDescent="0.25">
      <c r="A249" s="329"/>
      <c r="B249" s="330"/>
      <c r="C249" s="331"/>
      <c r="D249"/>
      <c r="E249" s="331"/>
      <c r="F249"/>
      <c r="G249"/>
      <c r="H249"/>
      <c r="I249"/>
      <c r="J249"/>
      <c r="K249"/>
      <c r="L249"/>
      <c r="M249"/>
      <c r="N249"/>
      <c r="O249"/>
      <c r="P249"/>
      <c r="Q249"/>
      <c r="R249"/>
      <c r="S249"/>
      <c r="T249"/>
      <c r="U249"/>
      <c r="V249"/>
      <c r="W249"/>
      <c r="X249"/>
      <c r="Y249"/>
      <c r="Z249"/>
      <c r="AA249"/>
      <c r="AB249"/>
      <c r="AC249"/>
      <c r="AD249"/>
      <c r="AE249"/>
    </row>
    <row r="250" spans="1:31" s="332" customFormat="1" x14ac:dyDescent="0.25">
      <c r="A250" s="329"/>
      <c r="B250" s="330"/>
      <c r="C250" s="331"/>
      <c r="D250"/>
      <c r="E250" s="331"/>
      <c r="F250"/>
      <c r="G250"/>
      <c r="H250"/>
      <c r="I250"/>
      <c r="J250"/>
      <c r="K250"/>
      <c r="L250"/>
      <c r="M250"/>
      <c r="N250"/>
      <c r="O250"/>
      <c r="P250"/>
      <c r="Q250"/>
      <c r="R250"/>
      <c r="S250"/>
      <c r="T250"/>
      <c r="U250"/>
      <c r="V250"/>
      <c r="W250"/>
      <c r="X250"/>
      <c r="Y250"/>
      <c r="Z250"/>
      <c r="AA250"/>
      <c r="AB250"/>
      <c r="AC250"/>
      <c r="AD250"/>
      <c r="AE250"/>
    </row>
    <row r="251" spans="1:31" s="332" customFormat="1" x14ac:dyDescent="0.25">
      <c r="A251" s="329"/>
      <c r="B251" s="330"/>
      <c r="C251" s="331"/>
      <c r="D251"/>
      <c r="E251" s="331"/>
      <c r="F251"/>
      <c r="G251"/>
      <c r="H251"/>
      <c r="I251"/>
      <c r="J251"/>
      <c r="K251"/>
      <c r="L251"/>
      <c r="M251"/>
      <c r="N251"/>
      <c r="O251"/>
      <c r="P251"/>
      <c r="Q251"/>
      <c r="R251"/>
      <c r="S251"/>
      <c r="T251"/>
      <c r="U251"/>
      <c r="V251"/>
      <c r="W251"/>
      <c r="X251"/>
      <c r="Y251"/>
      <c r="Z251"/>
      <c r="AA251"/>
      <c r="AB251"/>
      <c r="AC251"/>
      <c r="AD251"/>
      <c r="AE251"/>
    </row>
    <row r="252" spans="1:31" s="332" customFormat="1" x14ac:dyDescent="0.25">
      <c r="A252" s="329"/>
      <c r="B252" s="330"/>
      <c r="C252" s="331"/>
      <c r="D252"/>
      <c r="E252" s="331"/>
      <c r="F252"/>
      <c r="G252"/>
      <c r="H252"/>
      <c r="I252"/>
      <c r="J252"/>
      <c r="K252"/>
      <c r="L252"/>
      <c r="M252"/>
      <c r="N252"/>
      <c r="O252"/>
      <c r="P252"/>
      <c r="Q252"/>
      <c r="R252"/>
      <c r="S252"/>
      <c r="T252"/>
      <c r="U252"/>
      <c r="V252"/>
      <c r="W252"/>
      <c r="X252"/>
      <c r="Y252"/>
      <c r="Z252"/>
      <c r="AA252"/>
      <c r="AB252"/>
      <c r="AC252"/>
      <c r="AD252"/>
      <c r="AE252"/>
    </row>
    <row r="253" spans="1:31" s="332" customFormat="1" x14ac:dyDescent="0.25">
      <c r="A253" s="329"/>
      <c r="B253" s="330"/>
      <c r="C253" s="331"/>
      <c r="D253"/>
      <c r="E253" s="331"/>
      <c r="F253"/>
      <c r="G253"/>
      <c r="H253"/>
      <c r="I253"/>
      <c r="J253"/>
      <c r="K253"/>
      <c r="L253"/>
      <c r="M253"/>
      <c r="N253"/>
      <c r="O253"/>
      <c r="P253"/>
      <c r="Q253"/>
      <c r="R253"/>
      <c r="S253"/>
      <c r="T253"/>
      <c r="U253"/>
      <c r="V253"/>
      <c r="W253"/>
      <c r="X253"/>
      <c r="Y253"/>
      <c r="Z253"/>
      <c r="AA253"/>
      <c r="AB253"/>
      <c r="AC253"/>
      <c r="AD253"/>
      <c r="AE253"/>
    </row>
    <row r="254" spans="1:31" s="332" customFormat="1" x14ac:dyDescent="0.25">
      <c r="A254" s="329"/>
      <c r="B254" s="330"/>
      <c r="C254" s="331"/>
      <c r="D254"/>
      <c r="E254" s="331"/>
      <c r="F254"/>
      <c r="G254"/>
      <c r="H254"/>
      <c r="I254"/>
      <c r="J254"/>
      <c r="K254"/>
      <c r="L254"/>
      <c r="M254"/>
      <c r="N254"/>
      <c r="O254"/>
      <c r="P254"/>
      <c r="Q254"/>
      <c r="R254"/>
      <c r="S254"/>
      <c r="T254"/>
      <c r="U254"/>
      <c r="V254"/>
      <c r="W254"/>
      <c r="X254"/>
      <c r="Y254"/>
      <c r="Z254"/>
      <c r="AA254"/>
      <c r="AB254"/>
      <c r="AC254"/>
      <c r="AD254"/>
      <c r="AE254"/>
    </row>
    <row r="255" spans="1:31" s="332" customFormat="1" x14ac:dyDescent="0.25">
      <c r="A255" s="329"/>
      <c r="B255" s="330"/>
      <c r="C255" s="331"/>
      <c r="D255"/>
      <c r="E255" s="331"/>
      <c r="F255"/>
      <c r="G255"/>
      <c r="H255"/>
      <c r="I255"/>
      <c r="J255"/>
      <c r="K255"/>
      <c r="L255"/>
      <c r="M255"/>
      <c r="N255"/>
      <c r="O255"/>
      <c r="P255"/>
      <c r="Q255"/>
      <c r="R255"/>
      <c r="S255"/>
      <c r="T255"/>
      <c r="U255"/>
      <c r="V255"/>
      <c r="W255"/>
      <c r="X255"/>
      <c r="Y255"/>
      <c r="Z255"/>
      <c r="AA255"/>
      <c r="AB255"/>
      <c r="AC255"/>
      <c r="AD255"/>
      <c r="AE255"/>
    </row>
    <row r="256" spans="1:31" s="332" customFormat="1" x14ac:dyDescent="0.25">
      <c r="A256" s="329"/>
      <c r="B256" s="330"/>
      <c r="C256" s="331"/>
      <c r="D256"/>
      <c r="E256" s="331"/>
      <c r="F256"/>
      <c r="G256"/>
      <c r="H256"/>
      <c r="I256"/>
      <c r="J256"/>
      <c r="K256"/>
      <c r="L256"/>
      <c r="M256"/>
      <c r="N256"/>
      <c r="O256"/>
      <c r="P256"/>
      <c r="Q256"/>
      <c r="R256"/>
      <c r="S256"/>
      <c r="T256"/>
      <c r="U256"/>
      <c r="V256"/>
      <c r="W256"/>
      <c r="X256"/>
      <c r="Y256"/>
      <c r="Z256"/>
      <c r="AA256"/>
      <c r="AB256"/>
      <c r="AC256"/>
      <c r="AD256"/>
      <c r="AE256"/>
    </row>
    <row r="257" spans="1:31" s="332" customFormat="1" x14ac:dyDescent="0.25">
      <c r="A257" s="329"/>
      <c r="B257" s="330"/>
      <c r="C257" s="331"/>
      <c r="D257"/>
      <c r="E257" s="331"/>
      <c r="F257"/>
      <c r="G257"/>
      <c r="H257"/>
      <c r="I257"/>
      <c r="J257"/>
      <c r="K257"/>
      <c r="L257"/>
      <c r="M257"/>
      <c r="N257"/>
      <c r="O257"/>
      <c r="P257"/>
      <c r="Q257"/>
      <c r="R257"/>
      <c r="S257"/>
      <c r="T257"/>
      <c r="U257"/>
      <c r="V257"/>
      <c r="W257"/>
      <c r="X257"/>
      <c r="Y257"/>
      <c r="Z257"/>
      <c r="AA257"/>
      <c r="AB257"/>
      <c r="AC257"/>
      <c r="AD257"/>
      <c r="AE257"/>
    </row>
    <row r="258" spans="1:31" s="332" customFormat="1" x14ac:dyDescent="0.25">
      <c r="A258" s="329"/>
      <c r="B258" s="330"/>
      <c r="C258" s="331"/>
      <c r="D258"/>
      <c r="E258" s="331"/>
      <c r="F258"/>
      <c r="G258"/>
      <c r="H258"/>
      <c r="I258"/>
      <c r="J258"/>
      <c r="K258"/>
      <c r="L258"/>
      <c r="M258"/>
      <c r="N258"/>
      <c r="O258"/>
      <c r="P258"/>
      <c r="Q258"/>
      <c r="R258"/>
      <c r="S258"/>
      <c r="T258"/>
      <c r="U258"/>
      <c r="V258"/>
      <c r="W258"/>
      <c r="X258"/>
      <c r="Y258"/>
      <c r="Z258"/>
      <c r="AA258"/>
      <c r="AB258"/>
      <c r="AC258"/>
      <c r="AD258"/>
      <c r="AE258"/>
    </row>
    <row r="259" spans="1:31" s="332" customFormat="1" x14ac:dyDescent="0.25">
      <c r="A259" s="329"/>
      <c r="B259" s="330"/>
      <c r="C259" s="331"/>
      <c r="D259"/>
      <c r="E259" s="331"/>
      <c r="F259"/>
      <c r="G259"/>
      <c r="H259"/>
      <c r="I259"/>
      <c r="J259"/>
      <c r="K259"/>
      <c r="L259"/>
      <c r="M259"/>
      <c r="N259"/>
      <c r="O259"/>
      <c r="P259"/>
      <c r="Q259"/>
      <c r="R259"/>
      <c r="S259"/>
      <c r="T259"/>
      <c r="U259"/>
      <c r="V259"/>
      <c r="W259"/>
      <c r="X259"/>
      <c r="Y259"/>
      <c r="Z259"/>
      <c r="AA259"/>
      <c r="AB259"/>
      <c r="AC259"/>
      <c r="AD259"/>
      <c r="AE259"/>
    </row>
    <row r="260" spans="1:31" s="332" customFormat="1" x14ac:dyDescent="0.25">
      <c r="A260" s="329"/>
      <c r="B260" s="330"/>
      <c r="C260" s="331"/>
      <c r="D260"/>
      <c r="E260" s="331"/>
      <c r="F260"/>
      <c r="G260"/>
      <c r="H260"/>
      <c r="I260"/>
      <c r="J260"/>
      <c r="K260"/>
      <c r="L260"/>
      <c r="M260"/>
      <c r="N260"/>
      <c r="O260"/>
      <c r="P260"/>
      <c r="Q260"/>
      <c r="R260"/>
      <c r="S260"/>
      <c r="T260"/>
      <c r="U260"/>
      <c r="V260"/>
      <c r="W260"/>
      <c r="X260"/>
      <c r="Y260"/>
      <c r="Z260"/>
      <c r="AA260"/>
      <c r="AB260"/>
      <c r="AC260"/>
      <c r="AD260"/>
      <c r="AE260"/>
    </row>
    <row r="261" spans="1:31" s="332" customFormat="1" x14ac:dyDescent="0.25">
      <c r="A261" s="329"/>
      <c r="B261" s="330"/>
      <c r="C261" s="331"/>
      <c r="D261"/>
      <c r="E261" s="331"/>
      <c r="F261"/>
      <c r="G261"/>
      <c r="H261"/>
      <c r="I261"/>
      <c r="J261"/>
      <c r="K261"/>
      <c r="L261"/>
      <c r="M261"/>
      <c r="N261"/>
      <c r="O261"/>
      <c r="P261"/>
      <c r="Q261"/>
      <c r="R261"/>
      <c r="S261"/>
      <c r="T261"/>
      <c r="U261"/>
      <c r="V261"/>
      <c r="W261"/>
      <c r="X261"/>
      <c r="Y261"/>
      <c r="Z261"/>
      <c r="AA261"/>
      <c r="AB261"/>
      <c r="AC261"/>
      <c r="AD261"/>
      <c r="AE261"/>
    </row>
    <row r="262" spans="1:31" s="332" customFormat="1" x14ac:dyDescent="0.25">
      <c r="A262" s="329"/>
      <c r="B262" s="330"/>
      <c r="C262" s="331"/>
      <c r="D262"/>
      <c r="E262" s="331"/>
      <c r="F262"/>
      <c r="G262"/>
      <c r="H262"/>
      <c r="I262"/>
      <c r="J262"/>
      <c r="K262"/>
      <c r="L262"/>
      <c r="M262"/>
      <c r="N262"/>
      <c r="O262"/>
      <c r="P262"/>
      <c r="Q262"/>
      <c r="R262"/>
      <c r="S262"/>
      <c r="T262"/>
      <c r="U262"/>
      <c r="V262"/>
      <c r="W262"/>
      <c r="X262"/>
      <c r="Y262"/>
      <c r="Z262"/>
      <c r="AA262"/>
      <c r="AB262"/>
      <c r="AC262"/>
      <c r="AD262"/>
      <c r="AE262"/>
    </row>
    <row r="263" spans="1:31" s="332" customFormat="1" x14ac:dyDescent="0.25">
      <c r="A263" s="329"/>
      <c r="B263" s="330"/>
      <c r="C263" s="331"/>
      <c r="D263"/>
      <c r="E263" s="331"/>
      <c r="F263"/>
      <c r="G263"/>
      <c r="H263"/>
      <c r="I263"/>
      <c r="J263"/>
      <c r="K263"/>
      <c r="L263"/>
      <c r="M263"/>
      <c r="N263"/>
      <c r="O263"/>
      <c r="P263"/>
      <c r="Q263"/>
      <c r="R263"/>
      <c r="S263"/>
      <c r="T263"/>
      <c r="U263"/>
      <c r="V263"/>
      <c r="W263"/>
      <c r="X263"/>
      <c r="Y263"/>
      <c r="Z263"/>
      <c r="AA263"/>
      <c r="AB263"/>
      <c r="AC263"/>
      <c r="AD263"/>
      <c r="AE263"/>
    </row>
    <row r="264" spans="1:31" s="332" customFormat="1" x14ac:dyDescent="0.25">
      <c r="A264" s="329"/>
      <c r="B264" s="330"/>
      <c r="C264" s="331"/>
      <c r="D264"/>
      <c r="E264" s="331"/>
      <c r="F264"/>
      <c r="G264"/>
      <c r="H264"/>
      <c r="I264"/>
      <c r="J264"/>
      <c r="K264"/>
      <c r="L264"/>
      <c r="M264"/>
      <c r="N264"/>
      <c r="O264"/>
      <c r="P264"/>
      <c r="Q264"/>
      <c r="R264"/>
      <c r="S264"/>
      <c r="T264"/>
      <c r="U264"/>
      <c r="V264"/>
      <c r="W264"/>
      <c r="X264"/>
      <c r="Y264"/>
      <c r="Z264"/>
      <c r="AA264"/>
      <c r="AB264"/>
      <c r="AC264"/>
      <c r="AD264"/>
      <c r="AE264"/>
    </row>
    <row r="265" spans="1:31" s="332" customFormat="1" x14ac:dyDescent="0.25">
      <c r="A265" s="329"/>
      <c r="B265" s="330"/>
      <c r="C265" s="331"/>
      <c r="D265"/>
      <c r="E265" s="331"/>
      <c r="F265"/>
      <c r="G265"/>
      <c r="H265"/>
      <c r="I265"/>
      <c r="J265"/>
      <c r="K265"/>
      <c r="L265"/>
      <c r="M265"/>
      <c r="N265"/>
      <c r="O265"/>
      <c r="P265"/>
      <c r="Q265"/>
      <c r="R265"/>
      <c r="S265"/>
      <c r="T265"/>
      <c r="U265"/>
      <c r="V265"/>
      <c r="W265"/>
      <c r="X265"/>
      <c r="Y265"/>
      <c r="Z265"/>
      <c r="AA265"/>
      <c r="AB265"/>
      <c r="AC265"/>
      <c r="AD265"/>
      <c r="AE265"/>
    </row>
    <row r="266" spans="1:31" s="332" customFormat="1" x14ac:dyDescent="0.25">
      <c r="A266" s="329"/>
      <c r="B266" s="330"/>
      <c r="C266" s="331"/>
      <c r="D266"/>
      <c r="E266" s="331"/>
      <c r="F266"/>
      <c r="G266"/>
      <c r="H266"/>
      <c r="I266"/>
      <c r="J266"/>
      <c r="K266"/>
      <c r="L266"/>
      <c r="M266"/>
      <c r="N266"/>
      <c r="O266"/>
      <c r="P266"/>
      <c r="Q266"/>
      <c r="R266"/>
      <c r="S266"/>
      <c r="T266"/>
      <c r="U266"/>
      <c r="V266"/>
      <c r="W266"/>
      <c r="X266"/>
      <c r="Y266"/>
      <c r="Z266"/>
      <c r="AA266"/>
      <c r="AB266"/>
      <c r="AC266"/>
      <c r="AD266"/>
      <c r="AE266"/>
    </row>
    <row r="267" spans="1:31" s="332" customFormat="1" x14ac:dyDescent="0.25">
      <c r="A267" s="329"/>
      <c r="B267" s="330"/>
      <c r="C267" s="331"/>
      <c r="D267"/>
      <c r="E267" s="331"/>
      <c r="F267"/>
      <c r="G267"/>
      <c r="H267"/>
      <c r="I267"/>
      <c r="J267"/>
      <c r="K267"/>
      <c r="L267"/>
      <c r="M267"/>
      <c r="N267"/>
      <c r="O267"/>
      <c r="P267"/>
      <c r="Q267"/>
      <c r="R267"/>
      <c r="S267"/>
      <c r="T267"/>
      <c r="U267"/>
      <c r="V267"/>
      <c r="W267"/>
      <c r="X267"/>
      <c r="Y267"/>
      <c r="Z267"/>
      <c r="AA267"/>
      <c r="AB267"/>
      <c r="AC267"/>
      <c r="AD267"/>
      <c r="AE267"/>
    </row>
    <row r="268" spans="1:31" s="332" customFormat="1" x14ac:dyDescent="0.25">
      <c r="A268" s="329"/>
      <c r="B268" s="330"/>
      <c r="C268" s="331"/>
      <c r="D268"/>
      <c r="E268" s="331"/>
      <c r="F268"/>
      <c r="G268"/>
      <c r="H268"/>
      <c r="I268"/>
      <c r="J268"/>
      <c r="K268"/>
      <c r="L268"/>
      <c r="M268"/>
      <c r="N268"/>
      <c r="O268"/>
      <c r="P268"/>
      <c r="Q268"/>
      <c r="R268"/>
      <c r="S268"/>
      <c r="T268"/>
      <c r="U268"/>
      <c r="V268"/>
      <c r="W268"/>
      <c r="X268"/>
      <c r="Y268"/>
      <c r="Z268"/>
      <c r="AA268"/>
      <c r="AB268"/>
      <c r="AC268"/>
      <c r="AD268"/>
      <c r="AE268"/>
    </row>
    <row r="269" spans="1:31" s="332" customFormat="1" x14ac:dyDescent="0.25">
      <c r="A269" s="329"/>
      <c r="B269" s="330"/>
      <c r="C269" s="331"/>
      <c r="D269"/>
      <c r="E269" s="331"/>
      <c r="F269"/>
      <c r="G269"/>
      <c r="H269"/>
      <c r="I269"/>
      <c r="J269"/>
      <c r="K269"/>
      <c r="L269"/>
      <c r="M269"/>
      <c r="N269"/>
      <c r="O269"/>
      <c r="P269"/>
      <c r="Q269"/>
      <c r="R269"/>
      <c r="S269"/>
      <c r="T269"/>
      <c r="U269"/>
      <c r="V269"/>
      <c r="W269"/>
      <c r="X269"/>
      <c r="Y269"/>
      <c r="Z269"/>
      <c r="AA269"/>
      <c r="AB269"/>
      <c r="AC269"/>
      <c r="AD269"/>
      <c r="AE269"/>
    </row>
    <row r="270" spans="1:31" s="332" customFormat="1" x14ac:dyDescent="0.25">
      <c r="A270" s="329"/>
      <c r="B270" s="330"/>
      <c r="C270" s="331"/>
      <c r="D270"/>
      <c r="E270" s="331"/>
      <c r="F270"/>
      <c r="G270"/>
      <c r="H270"/>
      <c r="I270"/>
      <c r="J270"/>
      <c r="K270"/>
      <c r="L270"/>
      <c r="M270"/>
      <c r="N270"/>
      <c r="O270"/>
      <c r="P270"/>
      <c r="Q270"/>
      <c r="R270"/>
      <c r="S270"/>
      <c r="T270"/>
      <c r="U270"/>
      <c r="V270"/>
      <c r="W270"/>
      <c r="X270"/>
      <c r="Y270"/>
      <c r="Z270"/>
      <c r="AA270"/>
      <c r="AB270"/>
      <c r="AC270"/>
      <c r="AD270"/>
      <c r="AE270"/>
    </row>
    <row r="271" spans="1:31" s="332" customFormat="1" x14ac:dyDescent="0.25">
      <c r="A271" s="329"/>
      <c r="B271" s="330"/>
      <c r="C271" s="331"/>
      <c r="D271"/>
      <c r="E271" s="331"/>
      <c r="F271"/>
      <c r="G271"/>
      <c r="H271"/>
      <c r="I271"/>
      <c r="J271"/>
      <c r="K271"/>
      <c r="L271"/>
      <c r="M271"/>
      <c r="N271"/>
      <c r="O271"/>
      <c r="P271"/>
      <c r="Q271"/>
      <c r="R271"/>
      <c r="S271"/>
      <c r="T271"/>
      <c r="U271"/>
      <c r="V271"/>
      <c r="W271"/>
      <c r="X271"/>
      <c r="Y271"/>
      <c r="Z271"/>
      <c r="AA271"/>
      <c r="AB271"/>
      <c r="AC271"/>
      <c r="AD271"/>
      <c r="AE271"/>
    </row>
    <row r="272" spans="1:31" s="332" customFormat="1" x14ac:dyDescent="0.25">
      <c r="A272" s="329"/>
      <c r="B272" s="330"/>
      <c r="C272" s="331"/>
      <c r="D272"/>
      <c r="E272" s="331"/>
      <c r="F272"/>
      <c r="G272"/>
      <c r="H272"/>
      <c r="I272"/>
      <c r="J272"/>
      <c r="K272"/>
      <c r="L272"/>
      <c r="M272"/>
      <c r="N272"/>
      <c r="O272"/>
      <c r="P272"/>
      <c r="Q272"/>
      <c r="R272"/>
      <c r="S272"/>
      <c r="T272"/>
      <c r="U272"/>
      <c r="V272"/>
      <c r="W272"/>
      <c r="X272"/>
      <c r="Y272"/>
      <c r="Z272"/>
      <c r="AA272"/>
      <c r="AB272"/>
      <c r="AC272"/>
      <c r="AD272"/>
      <c r="AE272"/>
    </row>
    <row r="273" spans="1:31" s="332" customFormat="1" x14ac:dyDescent="0.25">
      <c r="A273" s="329"/>
      <c r="B273" s="330"/>
      <c r="C273" s="331"/>
      <c r="D273"/>
      <c r="E273" s="331"/>
      <c r="F273"/>
      <c r="G273"/>
      <c r="H273"/>
      <c r="I273"/>
      <c r="J273"/>
      <c r="K273"/>
      <c r="L273"/>
      <c r="M273"/>
      <c r="N273"/>
      <c r="O273"/>
      <c r="P273"/>
      <c r="Q273"/>
      <c r="R273"/>
      <c r="S273"/>
      <c r="T273"/>
      <c r="U273"/>
      <c r="V273"/>
      <c r="W273"/>
      <c r="X273"/>
      <c r="Y273"/>
      <c r="Z273"/>
      <c r="AA273"/>
      <c r="AB273"/>
      <c r="AC273"/>
      <c r="AD273"/>
      <c r="AE273"/>
    </row>
    <row r="274" spans="1:31" s="332" customFormat="1" x14ac:dyDescent="0.25">
      <c r="A274" s="329"/>
      <c r="B274" s="330"/>
      <c r="C274" s="331"/>
      <c r="D274"/>
      <c r="E274" s="331"/>
      <c r="F274"/>
      <c r="G274"/>
      <c r="H274"/>
      <c r="I274"/>
      <c r="J274"/>
      <c r="K274"/>
      <c r="L274"/>
      <c r="M274"/>
      <c r="N274"/>
      <c r="O274"/>
      <c r="P274"/>
      <c r="Q274"/>
      <c r="R274"/>
      <c r="S274"/>
      <c r="T274"/>
      <c r="U274"/>
      <c r="V274"/>
      <c r="W274"/>
      <c r="X274"/>
      <c r="Y274"/>
      <c r="Z274"/>
      <c r="AA274"/>
      <c r="AB274"/>
      <c r="AC274"/>
      <c r="AD274"/>
      <c r="AE274"/>
    </row>
    <row r="275" spans="1:31" s="332" customFormat="1" x14ac:dyDescent="0.25">
      <c r="A275" s="329"/>
      <c r="B275" s="330"/>
      <c r="C275" s="331"/>
      <c r="D275"/>
      <c r="E275" s="331"/>
      <c r="F275"/>
      <c r="G275"/>
      <c r="H275"/>
      <c r="I275"/>
      <c r="J275"/>
      <c r="K275"/>
      <c r="L275"/>
      <c r="M275"/>
      <c r="N275"/>
      <c r="O275"/>
      <c r="P275"/>
      <c r="Q275"/>
      <c r="R275"/>
      <c r="S275"/>
      <c r="T275"/>
      <c r="U275"/>
      <c r="V275"/>
      <c r="W275"/>
      <c r="X275"/>
      <c r="Y275"/>
      <c r="Z275"/>
      <c r="AA275"/>
      <c r="AB275"/>
      <c r="AC275"/>
      <c r="AD275"/>
      <c r="AE275"/>
    </row>
    <row r="276" spans="1:31" s="332" customFormat="1" x14ac:dyDescent="0.25">
      <c r="A276" s="329"/>
      <c r="B276" s="330"/>
      <c r="C276" s="331"/>
      <c r="D276"/>
      <c r="E276" s="331"/>
      <c r="F276"/>
      <c r="G276"/>
      <c r="H276"/>
      <c r="I276"/>
      <c r="J276"/>
      <c r="K276"/>
      <c r="L276"/>
      <c r="M276"/>
      <c r="N276"/>
      <c r="O276"/>
      <c r="P276"/>
      <c r="Q276"/>
      <c r="R276"/>
      <c r="S276"/>
      <c r="T276"/>
      <c r="U276"/>
      <c r="V276"/>
      <c r="W276"/>
      <c r="X276"/>
      <c r="Y276"/>
      <c r="Z276"/>
      <c r="AA276"/>
      <c r="AB276"/>
      <c r="AC276"/>
      <c r="AD276"/>
      <c r="AE276"/>
    </row>
    <row r="277" spans="1:31" s="332" customFormat="1" x14ac:dyDescent="0.25">
      <c r="A277" s="329"/>
      <c r="B277" s="330"/>
      <c r="C277" s="331"/>
      <c r="D277"/>
      <c r="E277" s="331"/>
      <c r="F277"/>
      <c r="G277"/>
      <c r="H277"/>
      <c r="I277"/>
      <c r="J277"/>
      <c r="K277"/>
      <c r="L277"/>
      <c r="M277"/>
      <c r="N277"/>
      <c r="O277"/>
      <c r="P277"/>
      <c r="Q277"/>
      <c r="R277"/>
      <c r="S277"/>
      <c r="T277"/>
      <c r="U277"/>
      <c r="V277"/>
      <c r="W277"/>
      <c r="X277"/>
      <c r="Y277"/>
      <c r="Z277"/>
      <c r="AA277"/>
      <c r="AB277"/>
      <c r="AC277"/>
      <c r="AD277"/>
      <c r="AE277"/>
    </row>
    <row r="278" spans="1:31" s="332" customFormat="1" x14ac:dyDescent="0.25">
      <c r="A278" s="329"/>
      <c r="B278" s="330"/>
      <c r="C278" s="331"/>
      <c r="D278"/>
      <c r="E278" s="331"/>
      <c r="F278"/>
      <c r="G278"/>
      <c r="H278"/>
      <c r="I278"/>
      <c r="J278"/>
      <c r="K278"/>
      <c r="L278"/>
      <c r="M278"/>
      <c r="N278"/>
      <c r="O278"/>
      <c r="P278"/>
      <c r="Q278"/>
      <c r="R278"/>
      <c r="S278"/>
      <c r="T278"/>
      <c r="U278"/>
      <c r="V278"/>
      <c r="W278"/>
      <c r="X278"/>
      <c r="Y278"/>
      <c r="Z278"/>
      <c r="AA278"/>
      <c r="AB278"/>
      <c r="AC278"/>
      <c r="AD278"/>
      <c r="AE278"/>
    </row>
    <row r="279" spans="1:31" s="332" customFormat="1" x14ac:dyDescent="0.25">
      <c r="A279" s="329"/>
      <c r="B279" s="330"/>
      <c r="C279" s="331"/>
      <c r="D279"/>
      <c r="E279" s="331"/>
      <c r="F279"/>
      <c r="G279"/>
      <c r="H279"/>
      <c r="I279"/>
      <c r="J279"/>
      <c r="K279"/>
      <c r="L279"/>
      <c r="M279"/>
      <c r="N279"/>
      <c r="O279"/>
      <c r="P279"/>
      <c r="Q279"/>
      <c r="R279"/>
      <c r="S279"/>
      <c r="T279"/>
      <c r="U279"/>
      <c r="V279"/>
      <c r="W279"/>
      <c r="X279"/>
      <c r="Y279"/>
      <c r="Z279"/>
      <c r="AA279"/>
      <c r="AB279"/>
      <c r="AC279"/>
      <c r="AD279"/>
      <c r="AE279"/>
    </row>
    <row r="280" spans="1:31" s="332" customFormat="1" x14ac:dyDescent="0.25">
      <c r="A280" s="329"/>
      <c r="B280" s="330"/>
      <c r="C280" s="331"/>
      <c r="D280"/>
      <c r="E280" s="331"/>
      <c r="F280"/>
      <c r="G280"/>
      <c r="H280"/>
      <c r="I280"/>
      <c r="J280"/>
      <c r="K280"/>
      <c r="L280"/>
      <c r="M280"/>
      <c r="N280"/>
      <c r="O280"/>
      <c r="P280"/>
      <c r="Q280"/>
      <c r="R280"/>
      <c r="S280"/>
      <c r="T280"/>
      <c r="U280"/>
      <c r="V280"/>
      <c r="W280"/>
      <c r="X280"/>
      <c r="Y280"/>
      <c r="Z280"/>
      <c r="AA280"/>
      <c r="AB280"/>
      <c r="AC280"/>
      <c r="AD280"/>
      <c r="AE280"/>
    </row>
    <row r="281" spans="1:31" s="332" customFormat="1" x14ac:dyDescent="0.25">
      <c r="A281" s="329"/>
      <c r="B281" s="330"/>
      <c r="C281" s="331"/>
      <c r="D281"/>
      <c r="E281" s="331"/>
      <c r="F281"/>
      <c r="G281"/>
      <c r="H281"/>
      <c r="I281"/>
      <c r="J281"/>
      <c r="K281"/>
      <c r="L281"/>
      <c r="M281"/>
      <c r="N281"/>
      <c r="O281"/>
      <c r="P281"/>
      <c r="Q281"/>
      <c r="R281"/>
      <c r="S281"/>
      <c r="T281"/>
      <c r="U281"/>
      <c r="V281"/>
      <c r="W281"/>
      <c r="X281"/>
      <c r="Y281"/>
      <c r="Z281"/>
      <c r="AA281"/>
      <c r="AB281"/>
      <c r="AC281"/>
      <c r="AD281"/>
      <c r="AE281"/>
    </row>
    <row r="282" spans="1:31" s="332" customFormat="1" x14ac:dyDescent="0.25">
      <c r="A282" s="329"/>
      <c r="B282" s="330"/>
      <c r="C282" s="331"/>
      <c r="D282"/>
      <c r="E282" s="331"/>
      <c r="F282"/>
      <c r="G282"/>
      <c r="H282"/>
      <c r="I282"/>
      <c r="J282"/>
      <c r="K282"/>
      <c r="L282"/>
      <c r="M282"/>
      <c r="N282"/>
      <c r="O282"/>
      <c r="P282"/>
      <c r="Q282"/>
      <c r="R282"/>
      <c r="S282"/>
      <c r="T282"/>
      <c r="U282"/>
      <c r="V282"/>
      <c r="W282"/>
      <c r="X282"/>
      <c r="Y282"/>
      <c r="Z282"/>
      <c r="AA282"/>
      <c r="AB282"/>
      <c r="AC282"/>
      <c r="AD282"/>
      <c r="AE282"/>
    </row>
    <row r="283" spans="1:31" s="332" customFormat="1" x14ac:dyDescent="0.25">
      <c r="A283" s="329"/>
      <c r="B283" s="330"/>
      <c r="C283" s="331"/>
      <c r="D283"/>
      <c r="E283" s="331"/>
      <c r="F283"/>
      <c r="G283"/>
      <c r="H283"/>
      <c r="I283"/>
      <c r="J283"/>
      <c r="K283"/>
      <c r="L283"/>
      <c r="M283"/>
      <c r="N283"/>
      <c r="O283"/>
      <c r="P283"/>
      <c r="Q283"/>
      <c r="R283"/>
      <c r="S283"/>
      <c r="T283"/>
      <c r="U283"/>
      <c r="V283"/>
      <c r="W283"/>
      <c r="X283"/>
      <c r="Y283"/>
      <c r="Z283"/>
      <c r="AA283"/>
      <c r="AB283"/>
      <c r="AC283"/>
      <c r="AD283"/>
      <c r="AE283"/>
    </row>
    <row r="284" spans="1:31" s="332" customFormat="1" x14ac:dyDescent="0.25">
      <c r="A284" s="329"/>
      <c r="B284" s="330"/>
      <c r="C284" s="331"/>
      <c r="D284"/>
      <c r="E284" s="331"/>
      <c r="F284"/>
      <c r="G284"/>
      <c r="H284"/>
      <c r="I284"/>
      <c r="J284"/>
      <c r="K284"/>
      <c r="L284"/>
      <c r="M284"/>
      <c r="N284"/>
      <c r="O284"/>
      <c r="P284"/>
      <c r="Q284"/>
      <c r="R284"/>
      <c r="S284"/>
      <c r="T284"/>
      <c r="U284"/>
      <c r="V284"/>
      <c r="W284"/>
      <c r="X284"/>
      <c r="Y284"/>
      <c r="Z284"/>
      <c r="AA284"/>
      <c r="AB284"/>
      <c r="AC284"/>
      <c r="AD284"/>
      <c r="AE284"/>
    </row>
    <row r="285" spans="1:31" s="332" customFormat="1" x14ac:dyDescent="0.25">
      <c r="A285" s="329"/>
      <c r="B285" s="330"/>
      <c r="C285" s="331"/>
      <c r="D285"/>
      <c r="E285" s="331"/>
      <c r="F285"/>
      <c r="G285"/>
      <c r="H285"/>
      <c r="I285"/>
      <c r="J285"/>
      <c r="K285"/>
      <c r="L285"/>
      <c r="M285"/>
      <c r="N285"/>
      <c r="O285"/>
      <c r="P285"/>
      <c r="Q285"/>
      <c r="R285"/>
      <c r="S285"/>
      <c r="T285"/>
      <c r="U285"/>
      <c r="V285"/>
      <c r="W285"/>
      <c r="X285"/>
      <c r="Y285"/>
      <c r="Z285"/>
      <c r="AA285"/>
      <c r="AB285"/>
      <c r="AC285"/>
      <c r="AD285"/>
      <c r="AE285"/>
    </row>
    <row r="286" spans="1:31" s="332" customFormat="1" x14ac:dyDescent="0.25">
      <c r="A286" s="329"/>
      <c r="B286" s="330"/>
      <c r="C286" s="331"/>
      <c r="D286"/>
      <c r="E286" s="331"/>
      <c r="F286"/>
      <c r="G286"/>
      <c r="H286"/>
      <c r="I286"/>
      <c r="J286"/>
      <c r="K286"/>
      <c r="L286"/>
      <c r="M286"/>
      <c r="N286"/>
      <c r="O286"/>
      <c r="P286"/>
      <c r="Q286"/>
      <c r="R286"/>
      <c r="S286"/>
      <c r="T286"/>
      <c r="U286"/>
      <c r="V286"/>
      <c r="W286"/>
      <c r="X286"/>
      <c r="Y286"/>
      <c r="Z286"/>
      <c r="AA286"/>
      <c r="AB286"/>
      <c r="AC286"/>
      <c r="AD286"/>
      <c r="AE286"/>
    </row>
    <row r="287" spans="1:31" s="332" customFormat="1" x14ac:dyDescent="0.25">
      <c r="A287" s="329"/>
      <c r="B287" s="330"/>
      <c r="C287" s="331"/>
      <c r="D287"/>
      <c r="E287" s="331"/>
      <c r="F287"/>
      <c r="G287"/>
      <c r="H287"/>
      <c r="I287"/>
      <c r="J287"/>
      <c r="K287"/>
      <c r="L287"/>
      <c r="M287"/>
      <c r="N287"/>
      <c r="O287"/>
      <c r="P287"/>
      <c r="Q287"/>
      <c r="R287"/>
      <c r="S287"/>
      <c r="T287"/>
      <c r="U287"/>
      <c r="V287"/>
      <c r="W287"/>
      <c r="X287"/>
      <c r="Y287"/>
      <c r="Z287"/>
      <c r="AA287"/>
      <c r="AB287"/>
      <c r="AC287"/>
      <c r="AD287"/>
      <c r="AE287"/>
    </row>
    <row r="288" spans="1:31" s="332" customFormat="1" x14ac:dyDescent="0.25">
      <c r="A288" s="329"/>
      <c r="B288" s="330"/>
      <c r="C288" s="331"/>
      <c r="D288"/>
      <c r="E288" s="331"/>
      <c r="F288"/>
      <c r="G288"/>
      <c r="H288"/>
      <c r="I288"/>
      <c r="J288"/>
      <c r="K288"/>
      <c r="L288"/>
      <c r="M288"/>
      <c r="N288"/>
      <c r="O288"/>
      <c r="P288"/>
      <c r="Q288"/>
      <c r="R288"/>
      <c r="S288"/>
      <c r="T288"/>
      <c r="U288"/>
      <c r="V288"/>
      <c r="W288"/>
      <c r="X288"/>
      <c r="Y288"/>
      <c r="Z288"/>
      <c r="AA288"/>
      <c r="AB288"/>
      <c r="AC288"/>
      <c r="AD288"/>
      <c r="AE288"/>
    </row>
    <row r="289" spans="1:31" s="332" customFormat="1" x14ac:dyDescent="0.25">
      <c r="A289" s="329"/>
      <c r="B289" s="330"/>
      <c r="C289" s="331"/>
      <c r="D289"/>
      <c r="E289" s="331"/>
      <c r="F289"/>
      <c r="G289"/>
      <c r="H289"/>
      <c r="I289"/>
      <c r="J289"/>
      <c r="K289"/>
      <c r="L289"/>
      <c r="M289"/>
      <c r="N289"/>
      <c r="O289"/>
      <c r="P289"/>
      <c r="Q289"/>
      <c r="R289"/>
      <c r="S289"/>
      <c r="T289"/>
      <c r="U289"/>
      <c r="V289"/>
      <c r="W289"/>
      <c r="X289"/>
      <c r="Y289"/>
      <c r="Z289"/>
      <c r="AA289"/>
      <c r="AB289"/>
      <c r="AC289"/>
      <c r="AD289"/>
      <c r="AE289"/>
    </row>
    <row r="290" spans="1:31" s="332" customFormat="1" x14ac:dyDescent="0.25">
      <c r="A290" s="329"/>
      <c r="B290" s="330"/>
      <c r="C290" s="331"/>
      <c r="D290"/>
      <c r="E290" s="331"/>
      <c r="F290"/>
      <c r="G290"/>
      <c r="H290"/>
      <c r="I290"/>
      <c r="J290"/>
      <c r="K290"/>
      <c r="L290"/>
      <c r="M290"/>
      <c r="N290"/>
      <c r="O290"/>
      <c r="P290"/>
      <c r="Q290"/>
      <c r="R290"/>
      <c r="S290"/>
      <c r="T290"/>
      <c r="U290"/>
      <c r="V290"/>
      <c r="W290"/>
      <c r="X290"/>
      <c r="Y290"/>
      <c r="Z290"/>
      <c r="AA290"/>
      <c r="AB290"/>
      <c r="AC290"/>
      <c r="AD290"/>
      <c r="AE290"/>
    </row>
    <row r="291" spans="1:31" s="332" customFormat="1" x14ac:dyDescent="0.25">
      <c r="A291" s="329"/>
      <c r="B291" s="330"/>
      <c r="C291" s="331"/>
      <c r="D291"/>
      <c r="E291" s="331"/>
      <c r="F291"/>
      <c r="G291"/>
      <c r="H291"/>
      <c r="I291"/>
      <c r="J291"/>
      <c r="K291"/>
      <c r="L291"/>
      <c r="M291"/>
      <c r="N291"/>
      <c r="O291"/>
      <c r="P291"/>
      <c r="Q291"/>
      <c r="R291"/>
      <c r="S291"/>
      <c r="T291"/>
      <c r="U291"/>
      <c r="V291"/>
      <c r="W291"/>
      <c r="X291"/>
      <c r="Y291"/>
      <c r="Z291"/>
      <c r="AA291"/>
      <c r="AB291"/>
      <c r="AC291"/>
      <c r="AD291"/>
      <c r="AE291"/>
    </row>
    <row r="292" spans="1:31" s="332" customFormat="1" x14ac:dyDescent="0.25">
      <c r="A292" s="329"/>
      <c r="B292" s="330"/>
      <c r="C292" s="331"/>
      <c r="D292"/>
      <c r="E292" s="331"/>
      <c r="F292"/>
      <c r="G292"/>
      <c r="H292"/>
      <c r="I292"/>
      <c r="J292"/>
      <c r="K292"/>
      <c r="L292"/>
      <c r="M292"/>
      <c r="N292"/>
      <c r="O292"/>
      <c r="P292"/>
      <c r="Q292"/>
      <c r="R292"/>
      <c r="S292"/>
      <c r="T292"/>
      <c r="U292"/>
      <c r="V292"/>
      <c r="W292"/>
      <c r="X292"/>
      <c r="Y292"/>
      <c r="Z292"/>
      <c r="AA292"/>
      <c r="AB292"/>
      <c r="AC292"/>
      <c r="AD292"/>
      <c r="AE292"/>
    </row>
    <row r="293" spans="1:31" s="332" customFormat="1" x14ac:dyDescent="0.25">
      <c r="A293" s="329"/>
      <c r="B293" s="330"/>
      <c r="C293" s="331"/>
      <c r="D293"/>
      <c r="E293" s="331"/>
      <c r="F293"/>
      <c r="G293"/>
      <c r="H293"/>
      <c r="I293"/>
      <c r="J293"/>
      <c r="K293"/>
      <c r="L293"/>
      <c r="M293"/>
      <c r="N293"/>
      <c r="O293"/>
      <c r="P293"/>
      <c r="Q293"/>
      <c r="R293"/>
      <c r="S293"/>
      <c r="T293"/>
      <c r="U293"/>
      <c r="V293"/>
      <c r="W293"/>
      <c r="X293"/>
      <c r="Y293"/>
      <c r="Z293"/>
      <c r="AA293"/>
      <c r="AB293"/>
      <c r="AC293"/>
      <c r="AD293"/>
      <c r="AE293"/>
    </row>
    <row r="294" spans="1:31" s="332" customFormat="1" x14ac:dyDescent="0.25">
      <c r="A294" s="329"/>
      <c r="B294" s="330"/>
      <c r="C294" s="331"/>
      <c r="D294"/>
      <c r="E294" s="331"/>
      <c r="F294"/>
      <c r="G294"/>
      <c r="H294"/>
      <c r="I294"/>
      <c r="J294"/>
      <c r="K294"/>
      <c r="L294"/>
      <c r="M294"/>
      <c r="N294"/>
      <c r="O294"/>
      <c r="P294"/>
      <c r="Q294"/>
      <c r="R294"/>
      <c r="S294"/>
      <c r="T294"/>
      <c r="U294"/>
      <c r="V294"/>
      <c r="W294"/>
      <c r="X294"/>
      <c r="Y294"/>
      <c r="Z294"/>
      <c r="AA294"/>
      <c r="AB294"/>
      <c r="AC294"/>
      <c r="AD294"/>
      <c r="AE294"/>
    </row>
    <row r="295" spans="1:31" s="332" customFormat="1" x14ac:dyDescent="0.25">
      <c r="A295" s="329"/>
      <c r="B295" s="330"/>
      <c r="C295" s="331"/>
      <c r="D295"/>
      <c r="E295" s="331"/>
      <c r="F295"/>
      <c r="G295"/>
      <c r="H295"/>
      <c r="I295"/>
      <c r="J295"/>
      <c r="K295"/>
      <c r="L295"/>
      <c r="M295"/>
      <c r="N295"/>
      <c r="O295"/>
      <c r="P295"/>
      <c r="Q295"/>
      <c r="R295"/>
      <c r="S295"/>
      <c r="T295"/>
      <c r="U295"/>
      <c r="V295"/>
      <c r="W295"/>
      <c r="X295"/>
      <c r="Y295"/>
      <c r="Z295"/>
      <c r="AA295"/>
      <c r="AB295"/>
      <c r="AC295"/>
      <c r="AD295"/>
      <c r="AE295"/>
    </row>
    <row r="296" spans="1:31" s="332" customFormat="1" x14ac:dyDescent="0.25">
      <c r="A296" s="329"/>
      <c r="B296" s="330"/>
      <c r="C296" s="331"/>
      <c r="D296"/>
      <c r="E296" s="331"/>
      <c r="F296"/>
      <c r="G296"/>
      <c r="H296"/>
      <c r="I296"/>
      <c r="J296"/>
      <c r="K296"/>
      <c r="L296"/>
      <c r="M296"/>
      <c r="N296"/>
      <c r="O296"/>
      <c r="P296"/>
      <c r="Q296"/>
      <c r="R296"/>
      <c r="S296"/>
      <c r="T296"/>
      <c r="U296"/>
      <c r="V296"/>
      <c r="W296"/>
      <c r="X296"/>
      <c r="Y296"/>
      <c r="Z296"/>
      <c r="AA296"/>
      <c r="AB296"/>
      <c r="AC296"/>
      <c r="AD296"/>
      <c r="AE296"/>
    </row>
    <row r="297" spans="1:31" s="332" customFormat="1" x14ac:dyDescent="0.25">
      <c r="A297" s="329"/>
      <c r="B297" s="330"/>
      <c r="C297" s="331"/>
      <c r="D297"/>
      <c r="E297" s="331"/>
      <c r="F297"/>
      <c r="G297"/>
      <c r="H297"/>
      <c r="I297"/>
      <c r="J297"/>
      <c r="K297"/>
      <c r="L297"/>
      <c r="M297"/>
      <c r="N297"/>
      <c r="O297"/>
      <c r="P297"/>
      <c r="Q297"/>
      <c r="R297"/>
      <c r="S297"/>
      <c r="T297"/>
      <c r="U297"/>
      <c r="V297"/>
      <c r="W297"/>
      <c r="X297"/>
      <c r="Y297"/>
      <c r="Z297"/>
      <c r="AA297"/>
      <c r="AB297"/>
      <c r="AC297"/>
      <c r="AD297"/>
      <c r="AE297"/>
    </row>
    <row r="298" spans="1:31" s="332" customFormat="1" x14ac:dyDescent="0.25">
      <c r="A298" s="329"/>
      <c r="B298" s="330"/>
      <c r="C298" s="331"/>
      <c r="D298"/>
      <c r="E298" s="331"/>
      <c r="F298"/>
      <c r="G298"/>
      <c r="H298"/>
      <c r="I298"/>
      <c r="J298"/>
      <c r="K298"/>
      <c r="L298"/>
      <c r="M298"/>
      <c r="N298"/>
      <c r="O298"/>
      <c r="P298"/>
      <c r="Q298"/>
      <c r="R298"/>
      <c r="S298"/>
      <c r="T298"/>
      <c r="U298"/>
      <c r="V298"/>
      <c r="W298"/>
      <c r="X298"/>
      <c r="Y298"/>
      <c r="Z298"/>
      <c r="AA298"/>
      <c r="AB298"/>
      <c r="AC298"/>
      <c r="AD298"/>
      <c r="AE298"/>
    </row>
    <row r="299" spans="1:31" s="332" customFormat="1" x14ac:dyDescent="0.25">
      <c r="A299" s="329"/>
      <c r="B299" s="330"/>
      <c r="C299" s="331"/>
      <c r="D299"/>
      <c r="E299" s="331"/>
      <c r="F299"/>
      <c r="G299"/>
      <c r="H299"/>
      <c r="I299"/>
      <c r="J299"/>
      <c r="K299"/>
      <c r="L299"/>
      <c r="M299"/>
      <c r="N299"/>
      <c r="O299"/>
      <c r="P299"/>
      <c r="Q299"/>
      <c r="R299"/>
      <c r="S299"/>
      <c r="T299"/>
      <c r="U299"/>
      <c r="V299"/>
      <c r="W299"/>
      <c r="X299"/>
      <c r="Y299"/>
      <c r="Z299"/>
      <c r="AA299"/>
      <c r="AB299"/>
      <c r="AC299"/>
      <c r="AD299"/>
      <c r="AE299"/>
    </row>
    <row r="300" spans="1:31" s="332" customFormat="1" x14ac:dyDescent="0.25">
      <c r="A300" s="329"/>
      <c r="B300" s="330"/>
      <c r="C300" s="331"/>
      <c r="D300"/>
      <c r="E300" s="331"/>
      <c r="F300"/>
      <c r="G300"/>
      <c r="H300"/>
      <c r="I300"/>
      <c r="J300"/>
      <c r="K300"/>
      <c r="L300"/>
      <c r="M300"/>
      <c r="N300"/>
      <c r="O300"/>
      <c r="P300"/>
      <c r="Q300"/>
      <c r="R300"/>
      <c r="S300"/>
      <c r="T300"/>
      <c r="U300"/>
      <c r="V300"/>
      <c r="W300"/>
      <c r="X300"/>
      <c r="Y300"/>
      <c r="Z300"/>
      <c r="AA300"/>
      <c r="AB300"/>
      <c r="AC300"/>
      <c r="AD300"/>
      <c r="AE300"/>
    </row>
    <row r="301" spans="1:31" s="332" customFormat="1" x14ac:dyDescent="0.25">
      <c r="A301" s="329"/>
      <c r="B301" s="330"/>
      <c r="C301" s="331"/>
      <c r="D301"/>
      <c r="E301" s="331"/>
      <c r="F301"/>
      <c r="G301"/>
      <c r="H301"/>
      <c r="I301"/>
      <c r="J301"/>
      <c r="K301"/>
      <c r="L301"/>
      <c r="M301"/>
      <c r="N301"/>
      <c r="O301"/>
      <c r="P301"/>
      <c r="Q301"/>
      <c r="R301"/>
      <c r="S301"/>
      <c r="T301"/>
      <c r="U301"/>
      <c r="V301"/>
      <c r="W301"/>
      <c r="X301"/>
      <c r="Y301"/>
      <c r="Z301"/>
      <c r="AA301"/>
      <c r="AB301"/>
      <c r="AC301"/>
      <c r="AD301"/>
      <c r="AE301"/>
    </row>
    <row r="302" spans="1:31" s="332" customFormat="1" x14ac:dyDescent="0.25">
      <c r="A302" s="329"/>
      <c r="B302" s="330"/>
      <c r="C302" s="331"/>
      <c r="D302"/>
      <c r="E302" s="331"/>
      <c r="F302"/>
      <c r="G302"/>
      <c r="H302"/>
      <c r="I302"/>
      <c r="J302"/>
      <c r="K302"/>
      <c r="L302"/>
      <c r="M302"/>
      <c r="N302"/>
      <c r="O302"/>
      <c r="P302"/>
      <c r="Q302"/>
      <c r="R302"/>
      <c r="S302"/>
      <c r="T302"/>
      <c r="U302"/>
      <c r="V302"/>
      <c r="W302"/>
      <c r="X302"/>
      <c r="Y302"/>
      <c r="Z302"/>
      <c r="AA302"/>
      <c r="AB302"/>
      <c r="AC302"/>
      <c r="AD302"/>
      <c r="AE302"/>
    </row>
    <row r="303" spans="1:31" s="333" customFormat="1" x14ac:dyDescent="0.25">
      <c r="A303" s="329"/>
      <c r="B303" s="330"/>
      <c r="C303" s="331"/>
      <c r="D303"/>
      <c r="E303" s="331"/>
      <c r="F303"/>
      <c r="G303"/>
      <c r="H303"/>
      <c r="I303"/>
      <c r="J303"/>
      <c r="K303"/>
      <c r="L303"/>
      <c r="M303"/>
      <c r="N303"/>
      <c r="O303"/>
      <c r="P303"/>
      <c r="Q303"/>
      <c r="R303"/>
      <c r="S303"/>
      <c r="T303"/>
      <c r="U303"/>
      <c r="V303"/>
      <c r="W303"/>
      <c r="X303"/>
      <c r="Y303"/>
      <c r="Z303"/>
      <c r="AA303"/>
      <c r="AB303"/>
      <c r="AC303"/>
      <c r="AD303"/>
      <c r="AE303"/>
    </row>
    <row r="304" spans="1:31" s="333" customFormat="1" x14ac:dyDescent="0.25">
      <c r="A304" s="329"/>
      <c r="B304" s="330"/>
      <c r="C304" s="331"/>
      <c r="D304"/>
      <c r="E304" s="331"/>
      <c r="F304"/>
      <c r="G304"/>
      <c r="H304"/>
      <c r="I304"/>
      <c r="J304"/>
      <c r="K304"/>
      <c r="L304"/>
      <c r="M304"/>
      <c r="N304"/>
      <c r="O304"/>
      <c r="P304"/>
      <c r="Q304"/>
      <c r="R304"/>
      <c r="S304"/>
      <c r="T304"/>
      <c r="U304"/>
      <c r="V304"/>
      <c r="W304"/>
      <c r="X304"/>
      <c r="Y304"/>
      <c r="Z304"/>
      <c r="AA304"/>
      <c r="AB304"/>
      <c r="AC304"/>
      <c r="AD304"/>
      <c r="AE304"/>
    </row>
    <row r="305" spans="1:31" s="333" customFormat="1" x14ac:dyDescent="0.25">
      <c r="A305" s="329"/>
      <c r="B305" s="330"/>
      <c r="C305" s="331"/>
      <c r="D305"/>
      <c r="E305" s="331"/>
      <c r="F305"/>
      <c r="G305"/>
      <c r="H305"/>
      <c r="I305"/>
      <c r="J305"/>
      <c r="K305"/>
      <c r="L305"/>
      <c r="M305"/>
      <c r="N305"/>
      <c r="O305"/>
      <c r="P305"/>
      <c r="Q305"/>
      <c r="R305"/>
      <c r="S305"/>
      <c r="T305"/>
      <c r="U305"/>
      <c r="V305"/>
      <c r="W305"/>
      <c r="X305"/>
      <c r="Y305"/>
      <c r="Z305"/>
      <c r="AA305"/>
      <c r="AB305"/>
      <c r="AC305"/>
      <c r="AD305"/>
      <c r="AE305"/>
    </row>
    <row r="306" spans="1:31" s="333" customFormat="1" x14ac:dyDescent="0.25">
      <c r="A306" s="329"/>
      <c r="B306" s="330"/>
      <c r="C306" s="331"/>
      <c r="D306"/>
      <c r="E306" s="331"/>
      <c r="F306"/>
      <c r="G306"/>
      <c r="H306"/>
      <c r="I306"/>
      <c r="J306"/>
      <c r="K306"/>
      <c r="L306"/>
      <c r="M306"/>
      <c r="N306"/>
      <c r="O306"/>
      <c r="P306"/>
      <c r="Q306"/>
      <c r="R306"/>
      <c r="S306"/>
      <c r="T306"/>
      <c r="U306"/>
      <c r="V306"/>
      <c r="W306"/>
      <c r="X306"/>
      <c r="Y306"/>
      <c r="Z306"/>
      <c r="AA306"/>
      <c r="AB306"/>
      <c r="AC306"/>
      <c r="AD306"/>
      <c r="AE306"/>
    </row>
    <row r="307" spans="1:31" s="333" customFormat="1" x14ac:dyDescent="0.25">
      <c r="A307" s="329"/>
      <c r="B307" s="330"/>
      <c r="C307" s="331"/>
      <c r="D307"/>
      <c r="E307" s="331"/>
      <c r="F307"/>
      <c r="G307"/>
      <c r="H307"/>
      <c r="I307"/>
      <c r="J307"/>
      <c r="K307"/>
      <c r="L307"/>
      <c r="M307"/>
      <c r="N307"/>
      <c r="O307"/>
      <c r="P307"/>
      <c r="Q307"/>
      <c r="R307"/>
      <c r="S307"/>
      <c r="T307"/>
      <c r="U307"/>
      <c r="V307"/>
      <c r="W307"/>
      <c r="X307"/>
      <c r="Y307"/>
      <c r="Z307"/>
      <c r="AA307"/>
      <c r="AB307"/>
      <c r="AC307"/>
      <c r="AD307"/>
      <c r="AE307"/>
    </row>
    <row r="308" spans="1:31" s="333" customFormat="1" x14ac:dyDescent="0.25">
      <c r="A308" s="329"/>
      <c r="B308" s="330"/>
      <c r="C308" s="331"/>
      <c r="D308"/>
      <c r="E308" s="331"/>
      <c r="F308"/>
      <c r="G308"/>
      <c r="H308"/>
      <c r="I308"/>
      <c r="J308"/>
      <c r="K308"/>
      <c r="L308"/>
      <c r="M308"/>
      <c r="N308"/>
      <c r="O308"/>
      <c r="P308"/>
      <c r="Q308"/>
      <c r="R308"/>
      <c r="S308"/>
      <c r="T308"/>
      <c r="U308"/>
      <c r="V308"/>
      <c r="W308"/>
      <c r="X308"/>
      <c r="Y308"/>
      <c r="Z308"/>
      <c r="AA308"/>
      <c r="AB308"/>
      <c r="AC308"/>
      <c r="AD308"/>
      <c r="AE308"/>
    </row>
    <row r="309" spans="1:31" s="333" customFormat="1" x14ac:dyDescent="0.25">
      <c r="A309" s="329"/>
      <c r="B309" s="330"/>
      <c r="C309" s="331"/>
      <c r="D309"/>
      <c r="E309" s="331"/>
      <c r="F309"/>
      <c r="G309"/>
      <c r="H309"/>
      <c r="I309"/>
      <c r="J309"/>
      <c r="K309"/>
      <c r="L309"/>
      <c r="M309"/>
      <c r="N309"/>
      <c r="O309"/>
      <c r="P309"/>
      <c r="Q309"/>
      <c r="R309"/>
      <c r="S309"/>
      <c r="T309"/>
      <c r="U309"/>
      <c r="V309"/>
      <c r="W309"/>
      <c r="X309"/>
      <c r="Y309"/>
      <c r="Z309"/>
      <c r="AA309"/>
      <c r="AB309"/>
      <c r="AC309"/>
      <c r="AD309"/>
      <c r="AE309"/>
    </row>
    <row r="310" spans="1:31" s="333" customFormat="1" x14ac:dyDescent="0.25">
      <c r="A310" s="329"/>
      <c r="B310" s="330"/>
      <c r="C310" s="331"/>
      <c r="D310"/>
      <c r="E310" s="331"/>
      <c r="F310"/>
      <c r="G310"/>
      <c r="H310"/>
      <c r="I310"/>
      <c r="J310"/>
      <c r="K310"/>
      <c r="L310"/>
      <c r="M310"/>
      <c r="N310"/>
      <c r="O310"/>
      <c r="P310"/>
      <c r="Q310"/>
      <c r="R310"/>
      <c r="S310"/>
      <c r="T310"/>
      <c r="U310"/>
      <c r="V310"/>
      <c r="W310"/>
      <c r="X310"/>
      <c r="Y310"/>
      <c r="Z310"/>
      <c r="AA310"/>
      <c r="AB310"/>
      <c r="AC310"/>
      <c r="AD310"/>
      <c r="AE310"/>
    </row>
    <row r="311" spans="1:31" s="333" customFormat="1" x14ac:dyDescent="0.25">
      <c r="A311" s="329"/>
      <c r="B311" s="330"/>
      <c r="C311" s="331"/>
      <c r="D311"/>
      <c r="E311" s="331"/>
      <c r="F311"/>
      <c r="G311"/>
      <c r="H311"/>
      <c r="I311"/>
      <c r="J311"/>
      <c r="K311"/>
      <c r="L311"/>
      <c r="M311"/>
      <c r="N311"/>
      <c r="O311"/>
      <c r="P311"/>
      <c r="Q311"/>
      <c r="R311"/>
      <c r="S311"/>
      <c r="T311"/>
      <c r="U311"/>
      <c r="V311"/>
      <c r="W311"/>
      <c r="X311"/>
      <c r="Y311"/>
      <c r="Z311"/>
      <c r="AA311"/>
      <c r="AB311"/>
      <c r="AC311"/>
      <c r="AD311"/>
      <c r="AE311"/>
    </row>
    <row r="312" spans="1:31" s="333" customFormat="1" x14ac:dyDescent="0.25">
      <c r="A312" s="329"/>
      <c r="B312" s="330"/>
      <c r="C312" s="331"/>
      <c r="D312"/>
      <c r="E312" s="331"/>
      <c r="F312"/>
      <c r="G312"/>
      <c r="H312"/>
      <c r="I312"/>
      <c r="J312"/>
      <c r="K312"/>
      <c r="L312"/>
      <c r="M312"/>
      <c r="N312"/>
      <c r="O312"/>
      <c r="P312"/>
      <c r="Q312"/>
      <c r="R312"/>
      <c r="S312"/>
      <c r="T312"/>
      <c r="U312"/>
      <c r="V312"/>
      <c r="W312"/>
      <c r="X312"/>
      <c r="Y312"/>
      <c r="Z312"/>
      <c r="AA312"/>
      <c r="AB312"/>
      <c r="AC312"/>
      <c r="AD312"/>
      <c r="AE312"/>
    </row>
    <row r="313" spans="1:31" s="333" customFormat="1" x14ac:dyDescent="0.25">
      <c r="A313" s="329"/>
      <c r="B313" s="330"/>
      <c r="C313" s="331"/>
      <c r="D313"/>
      <c r="E313" s="331"/>
      <c r="F313"/>
      <c r="G313"/>
      <c r="H313"/>
      <c r="I313"/>
      <c r="J313"/>
      <c r="K313"/>
      <c r="L313"/>
      <c r="M313"/>
      <c r="N313"/>
      <c r="O313"/>
      <c r="P313"/>
      <c r="Q313"/>
      <c r="R313"/>
      <c r="S313"/>
      <c r="T313"/>
      <c r="U313"/>
      <c r="V313"/>
      <c r="W313"/>
      <c r="X313"/>
      <c r="Y313"/>
      <c r="Z313"/>
      <c r="AA313"/>
      <c r="AB313"/>
      <c r="AC313"/>
      <c r="AD313"/>
      <c r="AE313"/>
    </row>
    <row r="314" spans="1:31" s="333" customFormat="1" x14ac:dyDescent="0.25">
      <c r="A314" s="329"/>
      <c r="B314" s="330"/>
      <c r="C314" s="331"/>
      <c r="D314"/>
      <c r="E314" s="331"/>
      <c r="F314"/>
      <c r="G314"/>
      <c r="H314"/>
      <c r="I314"/>
      <c r="J314"/>
      <c r="K314"/>
      <c r="L314"/>
      <c r="M314"/>
      <c r="N314"/>
      <c r="O314"/>
      <c r="P314"/>
      <c r="Q314"/>
      <c r="R314"/>
      <c r="S314"/>
      <c r="T314"/>
      <c r="U314"/>
      <c r="V314"/>
      <c r="W314"/>
      <c r="X314"/>
      <c r="Y314"/>
      <c r="Z314"/>
      <c r="AA314"/>
      <c r="AB314"/>
      <c r="AC314"/>
      <c r="AD314"/>
      <c r="AE314"/>
    </row>
    <row r="315" spans="1:31" s="333" customFormat="1" x14ac:dyDescent="0.25">
      <c r="A315" s="329"/>
      <c r="B315" s="330"/>
      <c r="C315" s="331"/>
      <c r="D315"/>
      <c r="E315" s="331"/>
      <c r="F315"/>
      <c r="G315"/>
      <c r="H315"/>
      <c r="I315"/>
      <c r="J315"/>
      <c r="K315"/>
      <c r="L315"/>
      <c r="M315"/>
      <c r="N315"/>
      <c r="O315"/>
      <c r="P315"/>
      <c r="Q315"/>
      <c r="R315"/>
      <c r="S315"/>
      <c r="T315"/>
      <c r="U315"/>
      <c r="V315"/>
      <c r="W315"/>
      <c r="X315"/>
      <c r="Y315"/>
      <c r="Z315"/>
      <c r="AA315"/>
      <c r="AB315"/>
      <c r="AC315"/>
      <c r="AD315"/>
      <c r="AE315"/>
    </row>
    <row r="316" spans="1:31" s="333" customFormat="1" x14ac:dyDescent="0.25">
      <c r="A316" s="329"/>
      <c r="B316" s="330"/>
      <c r="C316" s="331"/>
      <c r="D316"/>
      <c r="E316" s="331"/>
      <c r="F316"/>
      <c r="G316"/>
      <c r="H316"/>
      <c r="I316"/>
      <c r="J316"/>
      <c r="K316"/>
      <c r="L316"/>
      <c r="M316"/>
      <c r="N316"/>
      <c r="O316"/>
      <c r="P316"/>
      <c r="Q316"/>
      <c r="R316"/>
      <c r="S316"/>
      <c r="T316"/>
      <c r="U316"/>
      <c r="V316"/>
      <c r="W316"/>
      <c r="X316"/>
      <c r="Y316"/>
      <c r="Z316"/>
      <c r="AA316"/>
      <c r="AB316"/>
      <c r="AC316"/>
      <c r="AD316"/>
      <c r="AE316"/>
    </row>
    <row r="317" spans="1:31" s="333" customFormat="1" x14ac:dyDescent="0.25">
      <c r="A317" s="329"/>
      <c r="B317" s="330"/>
      <c r="C317" s="331"/>
      <c r="D317"/>
      <c r="E317" s="331"/>
      <c r="F317"/>
      <c r="G317"/>
      <c r="H317"/>
      <c r="I317"/>
      <c r="J317"/>
      <c r="K317"/>
      <c r="L317"/>
      <c r="M317"/>
      <c r="N317"/>
      <c r="O317"/>
      <c r="P317"/>
      <c r="Q317"/>
      <c r="R317"/>
      <c r="S317"/>
      <c r="T317"/>
      <c r="U317"/>
      <c r="V317"/>
      <c r="W317"/>
      <c r="X317"/>
      <c r="Y317"/>
      <c r="Z317"/>
      <c r="AA317"/>
      <c r="AB317"/>
      <c r="AC317"/>
      <c r="AD317"/>
      <c r="AE317"/>
    </row>
    <row r="318" spans="1:31" s="333" customFormat="1" x14ac:dyDescent="0.25">
      <c r="A318" s="329"/>
      <c r="B318" s="330"/>
      <c r="C318" s="331"/>
      <c r="D318"/>
      <c r="E318" s="331"/>
      <c r="F318"/>
      <c r="G318"/>
      <c r="H318"/>
      <c r="I318"/>
      <c r="J318"/>
      <c r="K318"/>
      <c r="L318"/>
      <c r="M318"/>
      <c r="N318"/>
      <c r="O318"/>
      <c r="P318"/>
      <c r="Q318"/>
      <c r="R318"/>
      <c r="S318"/>
      <c r="T318"/>
      <c r="U318"/>
      <c r="V318"/>
      <c r="W318"/>
      <c r="X318"/>
      <c r="Y318"/>
      <c r="Z318"/>
      <c r="AA318"/>
      <c r="AB318"/>
      <c r="AC318"/>
      <c r="AD318"/>
      <c r="AE318"/>
    </row>
    <row r="319" spans="1:31" s="333" customFormat="1" x14ac:dyDescent="0.25">
      <c r="A319" s="329"/>
      <c r="B319" s="330"/>
      <c r="C319" s="331"/>
      <c r="D319"/>
      <c r="E319" s="331"/>
      <c r="F319"/>
      <c r="G319"/>
      <c r="H319"/>
      <c r="I319"/>
      <c r="J319"/>
      <c r="K319"/>
      <c r="L319"/>
      <c r="M319"/>
      <c r="N319"/>
      <c r="O319"/>
      <c r="P319"/>
      <c r="Q319"/>
      <c r="R319"/>
      <c r="S319"/>
      <c r="T319"/>
      <c r="U319"/>
      <c r="V319"/>
      <c r="W319"/>
      <c r="X319"/>
      <c r="Y319"/>
      <c r="Z319"/>
      <c r="AA319"/>
      <c r="AB319"/>
      <c r="AC319"/>
      <c r="AD319"/>
      <c r="AE319"/>
    </row>
    <row r="320" spans="1:31" s="333" customFormat="1" x14ac:dyDescent="0.25">
      <c r="A320" s="329"/>
      <c r="B320" s="330"/>
      <c r="C320" s="331"/>
      <c r="D320"/>
      <c r="E320" s="331"/>
      <c r="F320"/>
      <c r="G320"/>
      <c r="H320"/>
      <c r="I320"/>
      <c r="J320"/>
      <c r="K320"/>
      <c r="L320"/>
      <c r="M320"/>
      <c r="N320"/>
      <c r="O320"/>
      <c r="P320"/>
      <c r="Q320"/>
      <c r="R320"/>
      <c r="S320"/>
      <c r="T320"/>
      <c r="U320"/>
      <c r="V320"/>
      <c r="W320"/>
      <c r="X320"/>
      <c r="Y320"/>
      <c r="Z320"/>
      <c r="AA320"/>
      <c r="AB320"/>
      <c r="AC320"/>
      <c r="AD320"/>
      <c r="AE320"/>
    </row>
    <row r="321" spans="1:31" s="333" customFormat="1" x14ac:dyDescent="0.25">
      <c r="A321" s="329"/>
      <c r="B321" s="330"/>
      <c r="C321" s="331"/>
      <c r="D321"/>
      <c r="E321" s="331"/>
      <c r="F321"/>
      <c r="G321"/>
      <c r="H321"/>
      <c r="I321"/>
      <c r="J321"/>
      <c r="K321"/>
      <c r="L321"/>
      <c r="M321"/>
      <c r="N321"/>
      <c r="O321"/>
      <c r="P321"/>
      <c r="Q321"/>
      <c r="R321"/>
      <c r="S321"/>
      <c r="T321"/>
      <c r="U321"/>
      <c r="V321"/>
      <c r="W321"/>
      <c r="X321"/>
      <c r="Y321"/>
      <c r="Z321"/>
      <c r="AA321"/>
      <c r="AB321"/>
      <c r="AC321"/>
      <c r="AD321"/>
      <c r="AE321"/>
    </row>
    <row r="322" spans="1:31" s="333" customFormat="1" x14ac:dyDescent="0.25">
      <c r="A322" s="329"/>
      <c r="B322" s="330"/>
      <c r="C322" s="331"/>
      <c r="D322"/>
      <c r="E322" s="331"/>
      <c r="F322"/>
      <c r="G322"/>
      <c r="H322"/>
      <c r="I322"/>
      <c r="J322"/>
      <c r="K322"/>
      <c r="L322"/>
      <c r="M322"/>
      <c r="N322"/>
      <c r="O322"/>
      <c r="P322"/>
      <c r="Q322"/>
      <c r="R322"/>
      <c r="S322"/>
      <c r="T322"/>
      <c r="U322"/>
      <c r="V322"/>
      <c r="W322"/>
      <c r="X322"/>
      <c r="Y322"/>
      <c r="Z322"/>
      <c r="AA322"/>
      <c r="AB322"/>
      <c r="AC322"/>
      <c r="AD322"/>
      <c r="AE322"/>
    </row>
    <row r="323" spans="1:31" s="333" customFormat="1" x14ac:dyDescent="0.25">
      <c r="A323" s="329"/>
      <c r="B323" s="330"/>
      <c r="C323" s="331"/>
      <c r="D323"/>
      <c r="E323" s="331"/>
      <c r="F323"/>
      <c r="G323"/>
      <c r="H323"/>
      <c r="I323"/>
      <c r="J323"/>
      <c r="K323"/>
      <c r="L323"/>
      <c r="M323"/>
      <c r="N323"/>
      <c r="O323"/>
      <c r="P323"/>
      <c r="Q323"/>
      <c r="R323"/>
      <c r="S323"/>
      <c r="T323"/>
      <c r="U323"/>
      <c r="V323"/>
      <c r="W323"/>
      <c r="X323"/>
      <c r="Y323"/>
      <c r="Z323"/>
      <c r="AA323"/>
      <c r="AB323"/>
      <c r="AC323"/>
      <c r="AD323"/>
      <c r="AE323"/>
    </row>
    <row r="324" spans="1:31" s="333" customFormat="1" x14ac:dyDescent="0.25">
      <c r="A324" s="329"/>
      <c r="B324" s="330"/>
      <c r="C324" s="331"/>
      <c r="D324"/>
      <c r="E324" s="331"/>
      <c r="F324"/>
      <c r="G324"/>
      <c r="H324"/>
      <c r="I324"/>
      <c r="J324"/>
      <c r="K324"/>
      <c r="L324"/>
      <c r="M324"/>
      <c r="N324"/>
      <c r="O324"/>
      <c r="P324"/>
      <c r="Q324"/>
      <c r="R324"/>
      <c r="S324"/>
      <c r="T324"/>
      <c r="U324"/>
      <c r="V324"/>
      <c r="W324"/>
      <c r="X324"/>
      <c r="Y324"/>
      <c r="Z324"/>
      <c r="AA324"/>
      <c r="AB324"/>
      <c r="AC324"/>
      <c r="AD324"/>
      <c r="AE324"/>
    </row>
    <row r="325" spans="1:31" s="333" customFormat="1" x14ac:dyDescent="0.25">
      <c r="A325" s="329"/>
      <c r="B325" s="330"/>
      <c r="C325" s="331"/>
      <c r="D325"/>
      <c r="E325" s="331"/>
      <c r="F325"/>
      <c r="G325"/>
      <c r="H325"/>
      <c r="I325"/>
      <c r="J325"/>
      <c r="K325"/>
      <c r="L325"/>
      <c r="M325"/>
      <c r="N325"/>
      <c r="O325"/>
      <c r="P325"/>
      <c r="Q325"/>
      <c r="R325"/>
      <c r="S325"/>
      <c r="T325"/>
      <c r="U325"/>
      <c r="V325"/>
      <c r="W325"/>
      <c r="X325"/>
      <c r="Y325"/>
      <c r="Z325"/>
      <c r="AA325"/>
      <c r="AB325"/>
      <c r="AC325"/>
      <c r="AD325"/>
      <c r="AE325"/>
    </row>
    <row r="326" spans="1:31" s="333" customFormat="1" x14ac:dyDescent="0.25">
      <c r="A326" s="329"/>
      <c r="B326" s="330"/>
      <c r="C326" s="331"/>
      <c r="D326"/>
      <c r="E326" s="331"/>
      <c r="F326"/>
      <c r="G326"/>
      <c r="H326"/>
      <c r="I326"/>
      <c r="J326"/>
      <c r="K326"/>
      <c r="L326"/>
      <c r="M326"/>
      <c r="N326"/>
      <c r="O326"/>
      <c r="P326"/>
      <c r="Q326"/>
      <c r="R326"/>
      <c r="S326"/>
      <c r="T326"/>
      <c r="U326"/>
      <c r="V326"/>
      <c r="W326"/>
      <c r="X326"/>
      <c r="Y326"/>
      <c r="Z326"/>
      <c r="AA326"/>
      <c r="AB326"/>
      <c r="AC326"/>
      <c r="AD326"/>
      <c r="AE326"/>
    </row>
    <row r="327" spans="1:31" s="333" customFormat="1" x14ac:dyDescent="0.25">
      <c r="A327" s="329"/>
      <c r="B327" s="330"/>
      <c r="C327" s="331"/>
      <c r="D327"/>
      <c r="E327" s="331"/>
      <c r="F327"/>
      <c r="G327"/>
      <c r="H327"/>
      <c r="I327"/>
      <c r="J327"/>
      <c r="K327"/>
      <c r="L327"/>
      <c r="M327"/>
      <c r="N327"/>
      <c r="O327"/>
      <c r="P327"/>
      <c r="Q327"/>
      <c r="R327"/>
      <c r="S327"/>
      <c r="T327"/>
      <c r="U327"/>
      <c r="V327"/>
      <c r="W327"/>
      <c r="X327"/>
      <c r="Y327"/>
      <c r="Z327"/>
      <c r="AA327"/>
      <c r="AB327"/>
      <c r="AC327"/>
      <c r="AD327"/>
      <c r="AE327"/>
    </row>
    <row r="328" spans="1:31" s="333" customFormat="1" x14ac:dyDescent="0.25">
      <c r="A328" s="329"/>
      <c r="B328" s="330"/>
      <c r="C328" s="331"/>
      <c r="D328"/>
      <c r="E328" s="331"/>
      <c r="F328"/>
      <c r="G328"/>
      <c r="H328"/>
      <c r="I328"/>
      <c r="J328"/>
      <c r="K328"/>
      <c r="L328"/>
      <c r="M328"/>
      <c r="N328"/>
      <c r="O328"/>
      <c r="P328"/>
      <c r="Q328"/>
      <c r="R328"/>
      <c r="S328"/>
      <c r="T328"/>
      <c r="U328"/>
      <c r="V328"/>
      <c r="W328"/>
      <c r="X328"/>
      <c r="Y328"/>
      <c r="Z328"/>
      <c r="AA328"/>
      <c r="AB328"/>
      <c r="AC328"/>
      <c r="AD328"/>
      <c r="AE328"/>
    </row>
    <row r="329" spans="1:31" s="333" customFormat="1" x14ac:dyDescent="0.25">
      <c r="A329" s="329"/>
      <c r="B329" s="330"/>
      <c r="C329" s="331"/>
      <c r="D329"/>
      <c r="E329" s="331"/>
      <c r="F329"/>
      <c r="G329"/>
      <c r="H329"/>
      <c r="I329"/>
      <c r="J329"/>
      <c r="K329"/>
      <c r="L329"/>
      <c r="M329"/>
      <c r="N329"/>
      <c r="O329"/>
      <c r="P329"/>
      <c r="Q329"/>
      <c r="R329"/>
      <c r="S329"/>
      <c r="T329"/>
      <c r="U329"/>
      <c r="V329"/>
      <c r="W329"/>
      <c r="X329"/>
      <c r="Y329"/>
      <c r="Z329"/>
      <c r="AA329"/>
      <c r="AB329"/>
      <c r="AC329"/>
      <c r="AD329"/>
      <c r="AE329"/>
    </row>
    <row r="330" spans="1:31" s="333" customFormat="1" x14ac:dyDescent="0.25">
      <c r="A330" s="329"/>
      <c r="B330" s="330"/>
      <c r="C330" s="331"/>
      <c r="D330"/>
      <c r="E330" s="331"/>
      <c r="F330"/>
      <c r="G330"/>
      <c r="H330"/>
      <c r="I330"/>
      <c r="J330"/>
      <c r="K330"/>
      <c r="L330"/>
      <c r="M330"/>
      <c r="N330"/>
      <c r="O330"/>
      <c r="P330"/>
      <c r="Q330"/>
      <c r="R330"/>
      <c r="S330"/>
      <c r="T330"/>
      <c r="U330"/>
      <c r="V330"/>
      <c r="W330"/>
      <c r="X330"/>
      <c r="Y330"/>
      <c r="Z330"/>
      <c r="AA330"/>
      <c r="AB330"/>
      <c r="AC330"/>
      <c r="AD330"/>
      <c r="AE330"/>
    </row>
    <row r="331" spans="1:31" s="333" customFormat="1" x14ac:dyDescent="0.25">
      <c r="A331" s="329"/>
      <c r="B331" s="330"/>
      <c r="C331" s="331"/>
      <c r="D331"/>
      <c r="E331" s="331"/>
      <c r="F331"/>
      <c r="G331"/>
      <c r="H331"/>
      <c r="I331"/>
      <c r="J331"/>
      <c r="K331"/>
      <c r="L331"/>
      <c r="M331"/>
      <c r="N331"/>
      <c r="O331"/>
      <c r="P331"/>
      <c r="Q331"/>
      <c r="R331"/>
      <c r="S331"/>
      <c r="T331"/>
      <c r="U331"/>
      <c r="V331"/>
      <c r="W331"/>
      <c r="X331"/>
      <c r="Y331"/>
      <c r="Z331"/>
      <c r="AA331"/>
      <c r="AB331"/>
      <c r="AC331"/>
      <c r="AD331"/>
      <c r="AE331"/>
    </row>
    <row r="332" spans="1:31" s="333" customFormat="1" x14ac:dyDescent="0.25">
      <c r="A332" s="329"/>
      <c r="B332" s="330"/>
      <c r="C332" s="331"/>
      <c r="D332"/>
      <c r="E332" s="331"/>
      <c r="F332"/>
      <c r="G332"/>
      <c r="H332"/>
      <c r="I332"/>
      <c r="J332"/>
      <c r="K332"/>
      <c r="L332"/>
      <c r="M332"/>
      <c r="N332"/>
      <c r="O332"/>
      <c r="P332"/>
      <c r="Q332"/>
      <c r="R332"/>
      <c r="S332"/>
      <c r="T332"/>
      <c r="U332"/>
      <c r="V332"/>
      <c r="W332"/>
      <c r="X332"/>
      <c r="Y332"/>
      <c r="Z332"/>
      <c r="AA332"/>
      <c r="AB332"/>
      <c r="AC332"/>
      <c r="AD332"/>
      <c r="AE332"/>
    </row>
    <row r="333" spans="1:31" s="333" customFormat="1" x14ac:dyDescent="0.25">
      <c r="A333" s="329"/>
      <c r="B333" s="330"/>
      <c r="C333" s="331"/>
      <c r="D333"/>
      <c r="E333" s="331"/>
      <c r="F333"/>
      <c r="G333"/>
      <c r="H333"/>
      <c r="I333"/>
      <c r="J333"/>
      <c r="K333"/>
      <c r="L333"/>
      <c r="M333"/>
      <c r="N333"/>
      <c r="O333"/>
      <c r="P333"/>
      <c r="Q333"/>
      <c r="R333"/>
      <c r="S333"/>
      <c r="T333"/>
      <c r="U333"/>
      <c r="V333"/>
      <c r="W333"/>
      <c r="X333"/>
      <c r="Y333"/>
      <c r="Z333"/>
      <c r="AA333"/>
      <c r="AB333"/>
      <c r="AC333"/>
      <c r="AD333"/>
      <c r="AE333"/>
    </row>
    <row r="334" spans="1:31" s="333" customFormat="1" x14ac:dyDescent="0.25">
      <c r="A334" s="329"/>
      <c r="B334" s="330"/>
      <c r="C334" s="331"/>
      <c r="D334"/>
      <c r="E334" s="331"/>
      <c r="F334"/>
      <c r="G334"/>
      <c r="H334"/>
      <c r="I334"/>
      <c r="J334"/>
      <c r="K334"/>
      <c r="L334"/>
      <c r="M334"/>
      <c r="N334"/>
      <c r="O334"/>
      <c r="P334"/>
      <c r="Q334"/>
      <c r="R334"/>
      <c r="S334"/>
      <c r="T334"/>
      <c r="U334"/>
      <c r="V334"/>
      <c r="W334"/>
      <c r="X334"/>
      <c r="Y334"/>
      <c r="Z334"/>
      <c r="AA334"/>
      <c r="AB334"/>
      <c r="AC334"/>
      <c r="AD334"/>
      <c r="AE334"/>
    </row>
    <row r="335" spans="1:31" s="333" customFormat="1" x14ac:dyDescent="0.25">
      <c r="A335" s="329"/>
      <c r="B335" s="330"/>
      <c r="C335" s="331"/>
      <c r="D335"/>
      <c r="E335" s="331"/>
      <c r="F335"/>
      <c r="G335"/>
      <c r="H335"/>
      <c r="I335"/>
      <c r="J335"/>
      <c r="K335"/>
      <c r="L335"/>
      <c r="M335"/>
      <c r="N335"/>
      <c r="O335"/>
      <c r="P335"/>
      <c r="Q335"/>
      <c r="R335"/>
      <c r="S335"/>
      <c r="T335"/>
      <c r="U335"/>
      <c r="V335"/>
      <c r="W335"/>
      <c r="X335"/>
      <c r="Y335"/>
      <c r="Z335"/>
      <c r="AA335"/>
      <c r="AB335"/>
      <c r="AC335"/>
      <c r="AD335"/>
      <c r="AE335"/>
    </row>
    <row r="336" spans="1:31" s="333" customFormat="1" x14ac:dyDescent="0.25">
      <c r="A336" s="329"/>
      <c r="B336" s="330"/>
      <c r="C336" s="331"/>
      <c r="D336"/>
      <c r="E336" s="331"/>
      <c r="F336"/>
      <c r="G336"/>
      <c r="H336"/>
      <c r="I336"/>
      <c r="J336"/>
      <c r="K336"/>
      <c r="L336"/>
      <c r="M336"/>
      <c r="N336"/>
      <c r="O336"/>
      <c r="P336"/>
      <c r="Q336"/>
      <c r="R336"/>
      <c r="S336"/>
      <c r="T336"/>
      <c r="U336"/>
      <c r="V336"/>
      <c r="W336"/>
      <c r="X336"/>
      <c r="Y336"/>
      <c r="Z336"/>
      <c r="AA336"/>
      <c r="AB336"/>
      <c r="AC336"/>
      <c r="AD336"/>
      <c r="AE336"/>
    </row>
    <row r="337" spans="1:31" s="333" customFormat="1" x14ac:dyDescent="0.25">
      <c r="A337" s="329"/>
      <c r="B337" s="330"/>
      <c r="C337" s="331"/>
      <c r="D337"/>
      <c r="E337" s="331"/>
      <c r="F337"/>
      <c r="G337"/>
      <c r="H337"/>
      <c r="I337"/>
      <c r="J337"/>
      <c r="K337"/>
      <c r="L337"/>
      <c r="M337"/>
      <c r="N337"/>
      <c r="O337"/>
      <c r="P337"/>
      <c r="Q337"/>
      <c r="R337"/>
      <c r="S337"/>
      <c r="T337"/>
      <c r="U337"/>
      <c r="V337"/>
      <c r="W337"/>
      <c r="X337"/>
      <c r="Y337"/>
      <c r="Z337"/>
      <c r="AA337"/>
      <c r="AB337"/>
      <c r="AC337"/>
      <c r="AD337"/>
      <c r="AE337"/>
    </row>
    <row r="338" spans="1:31" s="333" customFormat="1" x14ac:dyDescent="0.25">
      <c r="A338" s="329"/>
      <c r="B338" s="330"/>
      <c r="C338" s="331"/>
      <c r="D338"/>
      <c r="E338" s="331"/>
      <c r="F338"/>
      <c r="G338"/>
      <c r="H338"/>
      <c r="I338"/>
      <c r="J338"/>
      <c r="K338"/>
      <c r="L338"/>
      <c r="M338"/>
      <c r="N338"/>
      <c r="O338"/>
      <c r="P338"/>
      <c r="Q338"/>
      <c r="R338"/>
      <c r="S338"/>
      <c r="T338"/>
      <c r="U338"/>
      <c r="V338"/>
      <c r="W338"/>
      <c r="X338"/>
      <c r="Y338"/>
      <c r="Z338"/>
      <c r="AA338"/>
      <c r="AB338"/>
      <c r="AC338"/>
      <c r="AD338"/>
      <c r="AE338"/>
    </row>
    <row r="339" spans="1:31" s="333" customFormat="1" x14ac:dyDescent="0.25">
      <c r="A339" s="329"/>
      <c r="B339" s="330"/>
      <c r="C339" s="331"/>
      <c r="D339"/>
      <c r="E339" s="331"/>
      <c r="F339"/>
      <c r="G339"/>
      <c r="H339"/>
      <c r="I339"/>
      <c r="J339"/>
      <c r="K339"/>
      <c r="L339"/>
      <c r="M339"/>
      <c r="N339"/>
      <c r="O339"/>
      <c r="P339"/>
      <c r="Q339"/>
      <c r="R339"/>
      <c r="S339"/>
      <c r="T339"/>
      <c r="U339"/>
      <c r="V339"/>
      <c r="W339"/>
      <c r="X339"/>
      <c r="Y339"/>
      <c r="Z339"/>
      <c r="AA339"/>
      <c r="AB339"/>
      <c r="AC339"/>
      <c r="AD339"/>
      <c r="AE339"/>
    </row>
    <row r="340" spans="1:31" s="333" customFormat="1" x14ac:dyDescent="0.25">
      <c r="A340" s="329"/>
      <c r="B340" s="330"/>
      <c r="C340" s="331"/>
      <c r="D340"/>
      <c r="E340" s="331"/>
      <c r="F340"/>
      <c r="G340"/>
      <c r="H340"/>
      <c r="I340"/>
      <c r="J340"/>
      <c r="K340"/>
      <c r="L340"/>
      <c r="M340"/>
      <c r="N340"/>
      <c r="O340"/>
      <c r="P340"/>
      <c r="Q340"/>
      <c r="R340"/>
      <c r="S340"/>
      <c r="T340"/>
      <c r="U340"/>
      <c r="V340"/>
      <c r="W340"/>
      <c r="X340"/>
      <c r="Y340"/>
      <c r="Z340"/>
      <c r="AA340"/>
      <c r="AB340"/>
      <c r="AC340"/>
      <c r="AD340"/>
      <c r="AE340"/>
    </row>
    <row r="341" spans="1:31" s="333" customFormat="1" x14ac:dyDescent="0.25">
      <c r="A341" s="329"/>
      <c r="B341" s="330"/>
      <c r="C341" s="331"/>
      <c r="D341"/>
      <c r="E341" s="331"/>
      <c r="F341"/>
      <c r="G341"/>
      <c r="H341"/>
      <c r="I341"/>
      <c r="J341"/>
      <c r="K341"/>
      <c r="L341"/>
      <c r="M341"/>
      <c r="N341"/>
      <c r="O341"/>
      <c r="P341"/>
      <c r="Q341"/>
      <c r="R341"/>
      <c r="S341"/>
      <c r="T341"/>
      <c r="U341"/>
      <c r="V341"/>
      <c r="W341"/>
      <c r="X341"/>
      <c r="Y341"/>
      <c r="Z341"/>
      <c r="AA341"/>
      <c r="AB341"/>
      <c r="AC341"/>
      <c r="AD341"/>
      <c r="AE341"/>
    </row>
    <row r="342" spans="1:31" s="333" customFormat="1" x14ac:dyDescent="0.25">
      <c r="A342" s="329"/>
      <c r="B342" s="330"/>
      <c r="C342" s="331"/>
      <c r="D342"/>
      <c r="E342" s="331"/>
      <c r="F342"/>
      <c r="G342"/>
      <c r="H342"/>
      <c r="I342"/>
      <c r="J342"/>
      <c r="K342"/>
      <c r="L342"/>
      <c r="M342"/>
      <c r="N342"/>
      <c r="O342"/>
      <c r="P342"/>
      <c r="Q342"/>
      <c r="R342"/>
      <c r="S342"/>
      <c r="T342"/>
      <c r="U342"/>
      <c r="V342"/>
      <c r="W342"/>
      <c r="X342"/>
      <c r="Y342"/>
      <c r="Z342"/>
      <c r="AA342"/>
      <c r="AB342"/>
      <c r="AC342"/>
      <c r="AD342"/>
      <c r="AE342"/>
    </row>
    <row r="343" spans="1:31" s="333" customFormat="1" x14ac:dyDescent="0.25">
      <c r="A343" s="329"/>
      <c r="B343" s="330"/>
      <c r="C343" s="331"/>
      <c r="D343"/>
      <c r="E343" s="331"/>
      <c r="F343"/>
      <c r="G343"/>
      <c r="H343"/>
      <c r="I343"/>
      <c r="J343"/>
      <c r="K343"/>
      <c r="L343"/>
      <c r="M343"/>
      <c r="N343"/>
      <c r="O343"/>
      <c r="P343"/>
      <c r="Q343"/>
      <c r="R343"/>
      <c r="S343"/>
      <c r="T343"/>
      <c r="U343"/>
      <c r="V343"/>
      <c r="W343"/>
      <c r="X343"/>
      <c r="Y343"/>
      <c r="Z343"/>
      <c r="AA343"/>
      <c r="AB343"/>
      <c r="AC343"/>
      <c r="AD343"/>
      <c r="AE343"/>
    </row>
    <row r="344" spans="1:31" s="333" customFormat="1" x14ac:dyDescent="0.25">
      <c r="A344" s="329"/>
      <c r="B344" s="330"/>
      <c r="C344" s="331"/>
      <c r="D344"/>
      <c r="E344" s="331"/>
      <c r="F344"/>
      <c r="G344"/>
      <c r="H344"/>
      <c r="I344"/>
      <c r="J344"/>
      <c r="K344"/>
      <c r="L344"/>
      <c r="M344"/>
      <c r="N344"/>
      <c r="O344"/>
      <c r="P344"/>
      <c r="Q344"/>
      <c r="R344"/>
      <c r="S344"/>
      <c r="T344"/>
      <c r="U344"/>
      <c r="V344"/>
      <c r="W344"/>
      <c r="X344"/>
      <c r="Y344"/>
      <c r="Z344"/>
      <c r="AA344"/>
      <c r="AB344"/>
      <c r="AC344"/>
      <c r="AD344"/>
      <c r="AE344"/>
    </row>
    <row r="345" spans="1:31" s="333" customFormat="1" x14ac:dyDescent="0.25">
      <c r="A345" s="329"/>
      <c r="B345" s="330"/>
      <c r="C345" s="331"/>
      <c r="D345"/>
      <c r="E345" s="331"/>
      <c r="F345"/>
      <c r="G345"/>
      <c r="H345"/>
      <c r="I345"/>
      <c r="J345"/>
      <c r="K345"/>
      <c r="L345"/>
      <c r="M345"/>
      <c r="N345"/>
      <c r="O345"/>
      <c r="P345"/>
      <c r="Q345"/>
      <c r="R345"/>
      <c r="S345"/>
      <c r="T345"/>
      <c r="U345"/>
      <c r="V345"/>
      <c r="W345"/>
      <c r="X345"/>
      <c r="Y345"/>
      <c r="Z345"/>
      <c r="AA345"/>
      <c r="AB345"/>
      <c r="AC345"/>
      <c r="AD345"/>
      <c r="AE345"/>
    </row>
    <row r="346" spans="1:31" s="333" customFormat="1" x14ac:dyDescent="0.25">
      <c r="A346" s="329"/>
      <c r="B346" s="330"/>
      <c r="C346" s="331"/>
      <c r="D346"/>
      <c r="E346" s="331"/>
      <c r="F346"/>
      <c r="G346"/>
      <c r="H346"/>
      <c r="I346"/>
      <c r="J346"/>
      <c r="K346"/>
      <c r="L346"/>
      <c r="M346"/>
      <c r="N346"/>
      <c r="O346"/>
      <c r="P346"/>
      <c r="Q346"/>
      <c r="R346"/>
      <c r="S346"/>
      <c r="T346"/>
      <c r="U346"/>
      <c r="V346"/>
      <c r="W346"/>
      <c r="X346"/>
      <c r="Y346"/>
      <c r="Z346"/>
      <c r="AA346"/>
      <c r="AB346"/>
      <c r="AC346"/>
      <c r="AD346"/>
      <c r="AE346"/>
    </row>
    <row r="347" spans="1:31" s="333" customFormat="1" x14ac:dyDescent="0.25">
      <c r="A347" s="329"/>
      <c r="B347" s="330"/>
      <c r="C347" s="331"/>
      <c r="D347"/>
      <c r="E347" s="331"/>
      <c r="F347"/>
      <c r="G347"/>
      <c r="H347"/>
      <c r="I347"/>
      <c r="J347"/>
      <c r="K347"/>
      <c r="L347"/>
      <c r="M347"/>
      <c r="N347"/>
      <c r="O347"/>
      <c r="P347"/>
      <c r="Q347"/>
      <c r="R347"/>
      <c r="S347"/>
      <c r="T347"/>
      <c r="U347"/>
      <c r="V347"/>
      <c r="W347"/>
      <c r="X347"/>
      <c r="Y347"/>
      <c r="Z347"/>
      <c r="AA347"/>
      <c r="AB347"/>
      <c r="AC347"/>
      <c r="AD347"/>
      <c r="AE347"/>
    </row>
    <row r="348" spans="1:31" s="333" customFormat="1" x14ac:dyDescent="0.25">
      <c r="A348" s="329"/>
      <c r="B348" s="330"/>
      <c r="C348" s="331"/>
      <c r="D348"/>
      <c r="E348" s="331"/>
      <c r="F348"/>
      <c r="G348"/>
      <c r="H348"/>
      <c r="I348"/>
      <c r="J348"/>
      <c r="K348"/>
      <c r="L348"/>
      <c r="M348"/>
      <c r="N348"/>
      <c r="O348"/>
      <c r="P348"/>
      <c r="Q348"/>
      <c r="R348"/>
      <c r="S348"/>
      <c r="T348"/>
      <c r="U348"/>
      <c r="V348"/>
      <c r="W348"/>
      <c r="X348"/>
      <c r="Y348"/>
      <c r="Z348"/>
      <c r="AA348"/>
      <c r="AB348"/>
      <c r="AC348"/>
      <c r="AD348"/>
      <c r="AE348"/>
    </row>
    <row r="349" spans="1:31" s="333" customFormat="1" x14ac:dyDescent="0.25">
      <c r="A349" s="329"/>
      <c r="B349" s="330"/>
      <c r="C349" s="331"/>
      <c r="D349"/>
      <c r="E349" s="331"/>
      <c r="F349"/>
      <c r="G349"/>
      <c r="H349"/>
      <c r="I349"/>
      <c r="J349"/>
      <c r="K349"/>
      <c r="L349"/>
      <c r="M349"/>
      <c r="N349"/>
      <c r="O349"/>
      <c r="P349"/>
      <c r="Q349"/>
      <c r="R349"/>
      <c r="S349"/>
      <c r="T349"/>
      <c r="U349"/>
      <c r="V349"/>
      <c r="W349"/>
      <c r="X349"/>
      <c r="Y349"/>
      <c r="Z349"/>
      <c r="AA349"/>
      <c r="AB349"/>
      <c r="AC349"/>
      <c r="AD349"/>
      <c r="AE349"/>
    </row>
    <row r="350" spans="1:31" s="333" customFormat="1" x14ac:dyDescent="0.25">
      <c r="A350" s="329"/>
      <c r="B350" s="330"/>
      <c r="C350" s="331"/>
      <c r="D350"/>
      <c r="E350" s="331"/>
      <c r="F350"/>
      <c r="G350"/>
      <c r="H350"/>
      <c r="I350"/>
      <c r="J350"/>
      <c r="K350"/>
      <c r="L350"/>
      <c r="M350"/>
      <c r="N350"/>
      <c r="O350"/>
      <c r="P350"/>
      <c r="Q350"/>
      <c r="R350"/>
      <c r="S350"/>
      <c r="T350"/>
      <c r="U350"/>
      <c r="V350"/>
      <c r="W350"/>
      <c r="X350"/>
      <c r="Y350"/>
      <c r="Z350"/>
      <c r="AA350"/>
      <c r="AB350"/>
      <c r="AC350"/>
      <c r="AD350"/>
      <c r="AE350"/>
    </row>
    <row r="351" spans="1:31" s="333" customFormat="1" x14ac:dyDescent="0.25">
      <c r="A351" s="329"/>
      <c r="B351" s="330"/>
      <c r="C351" s="331"/>
      <c r="D351"/>
      <c r="E351" s="331"/>
      <c r="F351"/>
      <c r="G351"/>
      <c r="H351"/>
      <c r="I351"/>
      <c r="J351"/>
      <c r="K351"/>
      <c r="L351"/>
      <c r="M351"/>
      <c r="N351"/>
      <c r="O351"/>
      <c r="P351"/>
      <c r="Q351"/>
      <c r="R351"/>
      <c r="S351"/>
      <c r="T351"/>
      <c r="U351"/>
      <c r="V351"/>
      <c r="W351"/>
      <c r="X351"/>
      <c r="Y351"/>
      <c r="Z351"/>
      <c r="AA351"/>
      <c r="AB351"/>
      <c r="AC351"/>
      <c r="AD351"/>
      <c r="AE351"/>
    </row>
    <row r="352" spans="1:31" s="333" customFormat="1" x14ac:dyDescent="0.25">
      <c r="A352" s="329"/>
      <c r="B352" s="330"/>
      <c r="C352" s="331"/>
      <c r="D352"/>
      <c r="E352" s="331"/>
      <c r="F352"/>
      <c r="G352"/>
      <c r="H352"/>
      <c r="I352"/>
      <c r="J352"/>
      <c r="K352"/>
      <c r="L352"/>
      <c r="M352"/>
      <c r="N352"/>
      <c r="O352"/>
      <c r="P352"/>
      <c r="Q352"/>
      <c r="R352"/>
      <c r="S352"/>
      <c r="T352"/>
      <c r="U352"/>
      <c r="V352"/>
      <c r="W352"/>
      <c r="X352"/>
      <c r="Y352"/>
      <c r="Z352"/>
      <c r="AA352"/>
      <c r="AB352"/>
      <c r="AC352"/>
      <c r="AD352"/>
      <c r="AE352"/>
    </row>
    <row r="353" spans="1:31" s="333" customFormat="1" x14ac:dyDescent="0.25">
      <c r="A353" s="329"/>
      <c r="B353" s="330"/>
      <c r="C353" s="331"/>
      <c r="D353"/>
      <c r="E353" s="331"/>
      <c r="F353"/>
      <c r="G353"/>
      <c r="H353"/>
      <c r="I353"/>
      <c r="J353"/>
      <c r="K353"/>
      <c r="L353"/>
      <c r="M353"/>
      <c r="N353"/>
      <c r="O353"/>
      <c r="P353"/>
      <c r="Q353"/>
      <c r="R353"/>
      <c r="S353"/>
      <c r="T353"/>
      <c r="U353"/>
      <c r="V353"/>
      <c r="W353"/>
      <c r="X353"/>
      <c r="Y353"/>
      <c r="Z353"/>
      <c r="AA353"/>
      <c r="AB353"/>
      <c r="AC353"/>
      <c r="AD353"/>
      <c r="AE353"/>
    </row>
    <row r="354" spans="1:31" s="333" customFormat="1" x14ac:dyDescent="0.25">
      <c r="A354" s="329"/>
      <c r="B354" s="330"/>
      <c r="C354" s="331"/>
      <c r="D354"/>
      <c r="E354" s="331"/>
      <c r="F354"/>
      <c r="G354"/>
      <c r="H354"/>
      <c r="I354"/>
      <c r="J354"/>
      <c r="K354"/>
      <c r="L354"/>
      <c r="M354"/>
      <c r="N354"/>
      <c r="O354"/>
      <c r="P354"/>
      <c r="Q354"/>
      <c r="R354"/>
      <c r="S354"/>
      <c r="T354"/>
      <c r="U354"/>
      <c r="V354"/>
      <c r="W354"/>
      <c r="X354"/>
      <c r="Y354"/>
      <c r="Z354"/>
      <c r="AA354"/>
      <c r="AB354"/>
      <c r="AC354"/>
      <c r="AD354"/>
      <c r="AE354"/>
    </row>
    <row r="355" spans="1:31" s="333" customFormat="1" x14ac:dyDescent="0.25">
      <c r="A355" s="329"/>
      <c r="B355" s="330"/>
      <c r="C355" s="331"/>
      <c r="D355"/>
      <c r="E355" s="331"/>
      <c r="F355"/>
      <c r="G355"/>
      <c r="H355"/>
      <c r="I355"/>
      <c r="J355"/>
      <c r="K355"/>
      <c r="L355"/>
      <c r="M355"/>
      <c r="N355"/>
      <c r="O355"/>
      <c r="P355"/>
      <c r="Q355"/>
      <c r="R355"/>
      <c r="S355"/>
      <c r="T355"/>
      <c r="U355"/>
      <c r="V355"/>
      <c r="W355"/>
      <c r="X355"/>
      <c r="Y355"/>
      <c r="Z355"/>
      <c r="AA355"/>
      <c r="AB355"/>
      <c r="AC355"/>
      <c r="AD355"/>
      <c r="AE355"/>
    </row>
    <row r="356" spans="1:31" s="333" customFormat="1" x14ac:dyDescent="0.25">
      <c r="A356" s="329"/>
      <c r="B356" s="330"/>
      <c r="C356" s="331"/>
      <c r="D356"/>
      <c r="E356" s="331"/>
      <c r="F356"/>
      <c r="G356"/>
      <c r="H356"/>
      <c r="I356"/>
      <c r="J356"/>
      <c r="K356"/>
      <c r="L356"/>
      <c r="M356"/>
      <c r="N356"/>
      <c r="O356"/>
      <c r="P356"/>
      <c r="Q356"/>
      <c r="R356"/>
      <c r="S356"/>
      <c r="T356"/>
      <c r="U356"/>
      <c r="V356"/>
      <c r="W356"/>
      <c r="X356"/>
      <c r="Y356"/>
      <c r="Z356"/>
      <c r="AA356"/>
      <c r="AB356"/>
      <c r="AC356"/>
      <c r="AD356"/>
      <c r="AE356"/>
    </row>
    <row r="357" spans="1:31" s="333" customFormat="1" x14ac:dyDescent="0.25">
      <c r="A357" s="329"/>
      <c r="B357" s="330"/>
      <c r="C357" s="331"/>
      <c r="D357"/>
      <c r="E357" s="331"/>
      <c r="F357"/>
      <c r="G357"/>
      <c r="H357"/>
      <c r="I357"/>
      <c r="J357"/>
      <c r="K357"/>
      <c r="L357"/>
      <c r="M357"/>
      <c r="N357"/>
      <c r="O357"/>
      <c r="P357"/>
      <c r="Q357"/>
      <c r="R357"/>
      <c r="S357"/>
      <c r="T357"/>
      <c r="U357"/>
      <c r="V357"/>
      <c r="W357"/>
      <c r="X357"/>
      <c r="Y357"/>
      <c r="Z357"/>
      <c r="AA357"/>
      <c r="AB357"/>
      <c r="AC357"/>
      <c r="AD357"/>
      <c r="AE357"/>
    </row>
    <row r="358" spans="1:31" s="333" customFormat="1" x14ac:dyDescent="0.25">
      <c r="A358" s="329"/>
      <c r="B358" s="330"/>
      <c r="C358" s="331"/>
      <c r="D358"/>
      <c r="E358" s="331"/>
      <c r="F358"/>
      <c r="G358"/>
      <c r="H358"/>
      <c r="I358"/>
      <c r="J358"/>
      <c r="K358"/>
      <c r="L358"/>
      <c r="M358"/>
      <c r="N358"/>
      <c r="O358"/>
      <c r="P358"/>
      <c r="Q358"/>
      <c r="R358"/>
      <c r="S358"/>
      <c r="T358"/>
      <c r="U358"/>
      <c r="V358"/>
      <c r="W358"/>
      <c r="X358"/>
      <c r="Y358"/>
      <c r="Z358"/>
      <c r="AA358"/>
      <c r="AB358"/>
      <c r="AC358"/>
      <c r="AD358"/>
      <c r="AE358"/>
    </row>
    <row r="359" spans="1:31" s="333" customFormat="1" x14ac:dyDescent="0.25">
      <c r="A359" s="329"/>
      <c r="B359" s="330"/>
      <c r="C359" s="331"/>
      <c r="D359"/>
      <c r="E359" s="331"/>
      <c r="F359"/>
      <c r="G359"/>
      <c r="H359"/>
      <c r="I359"/>
      <c r="J359"/>
      <c r="K359"/>
      <c r="L359"/>
      <c r="M359"/>
      <c r="N359"/>
      <c r="O359"/>
      <c r="P359"/>
      <c r="Q359"/>
      <c r="R359"/>
      <c r="S359"/>
      <c r="T359"/>
      <c r="U359"/>
      <c r="V359"/>
      <c r="W359"/>
      <c r="X359"/>
      <c r="Y359"/>
      <c r="Z359"/>
      <c r="AA359"/>
      <c r="AB359"/>
      <c r="AC359"/>
      <c r="AD359"/>
      <c r="AE359"/>
    </row>
    <row r="360" spans="1:31" s="333" customFormat="1" x14ac:dyDescent="0.25">
      <c r="A360" s="329"/>
      <c r="B360" s="330"/>
      <c r="C360" s="331"/>
      <c r="D360"/>
      <c r="E360" s="331"/>
      <c r="F360"/>
      <c r="G360"/>
      <c r="H360"/>
      <c r="I360"/>
      <c r="J360"/>
      <c r="K360"/>
      <c r="L360"/>
      <c r="M360"/>
      <c r="N360"/>
      <c r="O360"/>
      <c r="P360"/>
      <c r="Q360"/>
      <c r="R360"/>
      <c r="S360"/>
      <c r="T360"/>
      <c r="U360"/>
      <c r="V360"/>
      <c r="W360"/>
      <c r="X360"/>
      <c r="Y360"/>
      <c r="Z360"/>
      <c r="AA360"/>
      <c r="AB360"/>
      <c r="AC360"/>
      <c r="AD360"/>
      <c r="AE360"/>
    </row>
    <row r="361" spans="1:31" s="333" customFormat="1" x14ac:dyDescent="0.25">
      <c r="A361" s="329"/>
      <c r="B361" s="330"/>
      <c r="C361" s="331"/>
      <c r="D361"/>
      <c r="E361" s="331"/>
      <c r="F361"/>
      <c r="G361"/>
      <c r="H361"/>
      <c r="I361"/>
      <c r="J361"/>
      <c r="K361"/>
      <c r="L361"/>
      <c r="M361"/>
      <c r="N361"/>
      <c r="O361"/>
      <c r="P361"/>
      <c r="Q361"/>
      <c r="R361"/>
      <c r="S361"/>
      <c r="T361"/>
      <c r="U361"/>
      <c r="V361"/>
      <c r="W361"/>
      <c r="X361"/>
      <c r="Y361"/>
      <c r="Z361"/>
      <c r="AA361"/>
      <c r="AB361"/>
      <c r="AC361"/>
      <c r="AD361"/>
      <c r="AE361"/>
    </row>
    <row r="362" spans="1:31" s="333" customFormat="1" x14ac:dyDescent="0.25">
      <c r="A362" s="329"/>
      <c r="B362" s="330"/>
      <c r="C362" s="331"/>
      <c r="D362"/>
      <c r="E362" s="331"/>
      <c r="F362"/>
      <c r="G362"/>
      <c r="H362"/>
      <c r="I362"/>
      <c r="J362"/>
      <c r="K362"/>
      <c r="L362"/>
      <c r="M362"/>
      <c r="N362"/>
      <c r="O362"/>
      <c r="P362"/>
      <c r="Q362"/>
      <c r="R362"/>
      <c r="S362"/>
      <c r="T362"/>
      <c r="U362"/>
      <c r="V362"/>
      <c r="W362"/>
      <c r="X362"/>
      <c r="Y362"/>
      <c r="Z362"/>
      <c r="AA362"/>
      <c r="AB362"/>
      <c r="AC362"/>
      <c r="AD362"/>
      <c r="AE362"/>
    </row>
    <row r="363" spans="1:31" s="333" customFormat="1" x14ac:dyDescent="0.25">
      <c r="A363" s="329"/>
      <c r="B363" s="330"/>
      <c r="C363" s="331"/>
      <c r="D363"/>
      <c r="E363" s="331"/>
      <c r="F363"/>
      <c r="G363"/>
      <c r="H363"/>
      <c r="I363"/>
      <c r="J363"/>
      <c r="K363"/>
      <c r="L363"/>
      <c r="M363"/>
      <c r="N363"/>
      <c r="O363"/>
      <c r="P363"/>
      <c r="Q363"/>
      <c r="R363"/>
      <c r="S363"/>
      <c r="T363"/>
      <c r="U363"/>
      <c r="V363"/>
      <c r="W363"/>
      <c r="X363"/>
      <c r="Y363"/>
      <c r="Z363"/>
      <c r="AA363"/>
      <c r="AB363"/>
      <c r="AC363"/>
      <c r="AD363"/>
      <c r="AE363"/>
    </row>
    <row r="364" spans="1:31" s="333" customFormat="1" x14ac:dyDescent="0.25">
      <c r="A364" s="329"/>
      <c r="B364" s="330"/>
      <c r="C364" s="331"/>
      <c r="D364"/>
      <c r="E364" s="331"/>
      <c r="F364"/>
      <c r="G364"/>
      <c r="H364"/>
      <c r="I364"/>
      <c r="J364"/>
      <c r="K364"/>
      <c r="L364"/>
      <c r="M364"/>
      <c r="N364"/>
      <c r="O364"/>
      <c r="P364"/>
      <c r="Q364"/>
      <c r="R364"/>
      <c r="S364"/>
      <c r="T364"/>
      <c r="U364"/>
      <c r="V364"/>
      <c r="W364"/>
      <c r="X364"/>
      <c r="Y364"/>
      <c r="Z364"/>
      <c r="AA364"/>
      <c r="AB364"/>
      <c r="AC364"/>
      <c r="AD364"/>
      <c r="AE364"/>
    </row>
    <row r="365" spans="1:31" s="333" customFormat="1" x14ac:dyDescent="0.25">
      <c r="A365" s="329"/>
      <c r="B365" s="330"/>
      <c r="C365" s="331"/>
      <c r="D365"/>
      <c r="E365" s="331"/>
      <c r="F365"/>
      <c r="G365"/>
      <c r="H365"/>
      <c r="I365"/>
      <c r="J365"/>
      <c r="K365"/>
      <c r="L365"/>
      <c r="M365"/>
      <c r="N365"/>
      <c r="O365"/>
      <c r="P365"/>
      <c r="Q365"/>
      <c r="R365"/>
      <c r="S365"/>
      <c r="T365"/>
      <c r="U365"/>
      <c r="V365"/>
      <c r="W365"/>
      <c r="X365"/>
      <c r="Y365"/>
      <c r="Z365"/>
      <c r="AA365"/>
      <c r="AB365"/>
      <c r="AC365"/>
      <c r="AD365"/>
      <c r="AE365"/>
    </row>
    <row r="366" spans="1:31" s="333" customFormat="1" x14ac:dyDescent="0.25">
      <c r="A366" s="329"/>
      <c r="B366" s="330"/>
      <c r="C366" s="331"/>
      <c r="D366"/>
      <c r="E366" s="331"/>
      <c r="F366"/>
      <c r="G366"/>
      <c r="H366"/>
      <c r="I366"/>
      <c r="J366"/>
      <c r="K366"/>
      <c r="L366"/>
      <c r="M366"/>
      <c r="N366"/>
      <c r="O366"/>
      <c r="P366"/>
      <c r="Q366"/>
      <c r="R366"/>
      <c r="S366"/>
      <c r="T366"/>
      <c r="U366"/>
      <c r="V366"/>
      <c r="W366"/>
      <c r="X366"/>
      <c r="Y366"/>
      <c r="Z366"/>
      <c r="AA366"/>
      <c r="AB366"/>
      <c r="AC366"/>
      <c r="AD366"/>
      <c r="AE366"/>
    </row>
    <row r="367" spans="1:31" s="333" customFormat="1" x14ac:dyDescent="0.25">
      <c r="A367" s="329"/>
      <c r="B367" s="330"/>
      <c r="C367" s="331"/>
      <c r="D367"/>
      <c r="E367" s="331"/>
      <c r="F367"/>
      <c r="G367"/>
      <c r="H367"/>
      <c r="I367"/>
      <c r="J367"/>
      <c r="K367"/>
      <c r="L367"/>
      <c r="M367"/>
      <c r="N367"/>
      <c r="O367"/>
      <c r="P367"/>
      <c r="Q367"/>
      <c r="R367"/>
      <c r="S367"/>
      <c r="T367"/>
      <c r="U367"/>
      <c r="V367"/>
      <c r="W367"/>
      <c r="X367"/>
      <c r="Y367"/>
      <c r="Z367"/>
      <c r="AA367"/>
      <c r="AB367"/>
      <c r="AC367"/>
      <c r="AD367"/>
      <c r="AE367"/>
    </row>
    <row r="368" spans="1:31" s="333" customFormat="1" x14ac:dyDescent="0.25">
      <c r="A368" s="329"/>
      <c r="B368" s="330"/>
      <c r="C368" s="331"/>
      <c r="D368"/>
      <c r="E368" s="331"/>
      <c r="F368"/>
      <c r="G368"/>
      <c r="H368"/>
      <c r="I368"/>
      <c r="J368"/>
      <c r="K368"/>
      <c r="L368"/>
      <c r="M368"/>
      <c r="N368"/>
      <c r="O368"/>
      <c r="P368"/>
      <c r="Q368"/>
      <c r="R368"/>
      <c r="S368"/>
      <c r="T368"/>
      <c r="U368"/>
      <c r="V368"/>
      <c r="W368"/>
      <c r="X368"/>
      <c r="Y368"/>
      <c r="Z368"/>
      <c r="AA368"/>
      <c r="AB368"/>
      <c r="AC368"/>
      <c r="AD368"/>
      <c r="AE368"/>
    </row>
    <row r="369" spans="1:31" s="333" customFormat="1" x14ac:dyDescent="0.25">
      <c r="A369" s="329"/>
      <c r="B369" s="330"/>
      <c r="C369" s="331"/>
      <c r="D369"/>
      <c r="E369" s="331"/>
      <c r="F369"/>
      <c r="G369"/>
      <c r="H369"/>
      <c r="I369"/>
      <c r="J369"/>
      <c r="K369"/>
      <c r="L369"/>
      <c r="M369"/>
      <c r="N369"/>
      <c r="O369"/>
      <c r="P369"/>
      <c r="Q369"/>
      <c r="R369"/>
      <c r="S369"/>
      <c r="T369"/>
      <c r="U369"/>
      <c r="V369"/>
      <c r="W369"/>
      <c r="X369"/>
      <c r="Y369"/>
      <c r="Z369"/>
      <c r="AA369"/>
      <c r="AB369"/>
      <c r="AC369"/>
      <c r="AD369"/>
      <c r="AE369"/>
    </row>
    <row r="370" spans="1:31" s="333" customFormat="1" x14ac:dyDescent="0.25">
      <c r="A370" s="329"/>
      <c r="B370" s="330"/>
      <c r="C370" s="331"/>
      <c r="D370"/>
      <c r="E370" s="331"/>
      <c r="F370"/>
      <c r="G370"/>
      <c r="H370"/>
      <c r="I370"/>
      <c r="J370"/>
      <c r="K370"/>
      <c r="L370"/>
      <c r="M370"/>
      <c r="N370"/>
      <c r="O370"/>
      <c r="P370"/>
      <c r="Q370"/>
      <c r="R370"/>
      <c r="S370"/>
      <c r="T370"/>
      <c r="U370"/>
      <c r="V370"/>
      <c r="W370"/>
      <c r="X370"/>
      <c r="Y370"/>
      <c r="Z370"/>
      <c r="AA370"/>
      <c r="AB370"/>
      <c r="AC370"/>
      <c r="AD370"/>
      <c r="AE370"/>
    </row>
    <row r="371" spans="1:31" s="333" customFormat="1" x14ac:dyDescent="0.25">
      <c r="A371" s="329"/>
      <c r="B371" s="330"/>
      <c r="C371" s="331"/>
      <c r="D371"/>
      <c r="E371" s="331"/>
      <c r="F371"/>
      <c r="G371"/>
      <c r="H371"/>
      <c r="I371"/>
      <c r="J371"/>
      <c r="K371"/>
      <c r="L371"/>
      <c r="M371"/>
      <c r="N371"/>
      <c r="O371"/>
      <c r="P371"/>
      <c r="Q371"/>
      <c r="R371"/>
      <c r="S371"/>
      <c r="T371"/>
      <c r="U371"/>
      <c r="V371"/>
      <c r="W371"/>
      <c r="X371"/>
      <c r="Y371"/>
      <c r="Z371"/>
      <c r="AA371"/>
      <c r="AB371"/>
      <c r="AC371"/>
      <c r="AD371"/>
      <c r="AE371"/>
    </row>
    <row r="372" spans="1:31" s="333" customFormat="1" x14ac:dyDescent="0.25">
      <c r="A372" s="329"/>
      <c r="B372" s="330"/>
      <c r="C372" s="331"/>
      <c r="D372"/>
      <c r="E372" s="331"/>
      <c r="F372"/>
      <c r="G372"/>
      <c r="H372"/>
      <c r="I372"/>
      <c r="J372"/>
      <c r="K372"/>
      <c r="L372"/>
      <c r="M372"/>
      <c r="N372"/>
      <c r="O372"/>
      <c r="P372"/>
      <c r="Q372"/>
      <c r="R372"/>
      <c r="S372"/>
      <c r="T372"/>
      <c r="U372"/>
      <c r="V372"/>
      <c r="W372"/>
      <c r="X372"/>
      <c r="Y372"/>
      <c r="Z372"/>
      <c r="AA372"/>
      <c r="AB372"/>
      <c r="AC372"/>
      <c r="AD372"/>
      <c r="AE372"/>
    </row>
    <row r="373" spans="1:31" s="333" customFormat="1" x14ac:dyDescent="0.25">
      <c r="A373" s="329"/>
      <c r="B373" s="330"/>
      <c r="C373" s="331"/>
      <c r="D373"/>
      <c r="E373" s="331"/>
      <c r="F373"/>
      <c r="G373"/>
      <c r="H373"/>
      <c r="I373"/>
      <c r="J373"/>
      <c r="K373"/>
      <c r="L373"/>
      <c r="M373"/>
      <c r="N373"/>
      <c r="O373"/>
      <c r="P373"/>
      <c r="Q373"/>
      <c r="R373"/>
      <c r="S373"/>
      <c r="T373"/>
      <c r="U373"/>
      <c r="V373"/>
      <c r="W373"/>
      <c r="X373"/>
      <c r="Y373"/>
      <c r="Z373"/>
      <c r="AA373"/>
      <c r="AB373"/>
      <c r="AC373"/>
      <c r="AD373"/>
      <c r="AE373"/>
    </row>
    <row r="374" spans="1:31" s="333" customFormat="1" x14ac:dyDescent="0.25">
      <c r="A374" s="329"/>
      <c r="B374" s="330"/>
      <c r="C374" s="331"/>
      <c r="D374"/>
      <c r="E374" s="331"/>
      <c r="F374"/>
      <c r="G374"/>
      <c r="H374"/>
      <c r="I374"/>
      <c r="J374"/>
      <c r="K374"/>
      <c r="L374"/>
      <c r="M374"/>
      <c r="N374"/>
      <c r="O374"/>
      <c r="P374"/>
      <c r="Q374"/>
      <c r="R374"/>
      <c r="S374"/>
      <c r="T374"/>
      <c r="U374"/>
      <c r="V374"/>
      <c r="W374"/>
      <c r="X374"/>
      <c r="Y374"/>
      <c r="Z374"/>
      <c r="AA374"/>
      <c r="AB374"/>
      <c r="AC374"/>
      <c r="AD374"/>
      <c r="AE374"/>
    </row>
    <row r="375" spans="1:31" s="333" customFormat="1" x14ac:dyDescent="0.25">
      <c r="A375" s="329"/>
      <c r="B375" s="330"/>
      <c r="C375" s="331"/>
      <c r="D375"/>
      <c r="E375" s="331"/>
      <c r="F375"/>
      <c r="G375"/>
      <c r="H375"/>
      <c r="I375"/>
      <c r="J375"/>
      <c r="K375"/>
      <c r="L375"/>
      <c r="M375"/>
      <c r="N375"/>
      <c r="O375"/>
      <c r="P375"/>
      <c r="Q375"/>
      <c r="R375"/>
      <c r="S375"/>
      <c r="T375"/>
      <c r="U375"/>
      <c r="V375"/>
      <c r="W375"/>
      <c r="X375"/>
      <c r="Y375"/>
      <c r="Z375"/>
      <c r="AA375"/>
      <c r="AB375"/>
      <c r="AC375"/>
      <c r="AD375"/>
      <c r="AE375"/>
    </row>
    <row r="376" spans="1:31" s="333" customFormat="1" x14ac:dyDescent="0.25">
      <c r="A376" s="329"/>
      <c r="B376" s="330"/>
      <c r="C376" s="331"/>
      <c r="D376"/>
      <c r="E376" s="331"/>
      <c r="F376"/>
      <c r="G376"/>
      <c r="H376"/>
      <c r="I376"/>
      <c r="J376"/>
      <c r="K376"/>
      <c r="L376"/>
      <c r="M376"/>
      <c r="N376"/>
      <c r="O376"/>
      <c r="P376"/>
      <c r="Q376"/>
      <c r="R376"/>
      <c r="S376"/>
      <c r="T376"/>
      <c r="U376"/>
      <c r="V376"/>
      <c r="W376"/>
      <c r="X376"/>
      <c r="Y376"/>
      <c r="Z376"/>
      <c r="AA376"/>
      <c r="AB376"/>
      <c r="AC376"/>
      <c r="AD376"/>
      <c r="AE376"/>
    </row>
    <row r="377" spans="1:31" s="333" customFormat="1" x14ac:dyDescent="0.25">
      <c r="A377" s="329"/>
      <c r="B377" s="330"/>
      <c r="C377" s="331"/>
      <c r="D377"/>
      <c r="E377" s="331"/>
      <c r="F377"/>
      <c r="G377"/>
      <c r="H377"/>
      <c r="I377"/>
      <c r="J377"/>
      <c r="K377"/>
      <c r="L377"/>
      <c r="M377"/>
      <c r="N377"/>
      <c r="O377"/>
      <c r="P377"/>
      <c r="Q377"/>
      <c r="R377"/>
      <c r="S377"/>
      <c r="T377"/>
      <c r="U377"/>
      <c r="V377"/>
      <c r="W377"/>
      <c r="X377"/>
      <c r="Y377"/>
      <c r="Z377"/>
      <c r="AA377"/>
      <c r="AB377"/>
      <c r="AC377"/>
      <c r="AD377"/>
      <c r="AE377"/>
    </row>
    <row r="378" spans="1:31" s="333" customFormat="1" x14ac:dyDescent="0.25">
      <c r="A378" s="329"/>
      <c r="B378" s="330"/>
      <c r="C378" s="331"/>
      <c r="D378"/>
      <c r="E378" s="331"/>
      <c r="F378"/>
      <c r="G378"/>
      <c r="H378"/>
      <c r="I378"/>
      <c r="J378"/>
      <c r="K378"/>
      <c r="L378"/>
      <c r="M378"/>
      <c r="N378"/>
      <c r="O378"/>
      <c r="P378"/>
      <c r="Q378"/>
      <c r="R378"/>
      <c r="S378"/>
      <c r="T378"/>
      <c r="U378"/>
      <c r="V378"/>
      <c r="W378"/>
      <c r="X378"/>
      <c r="Y378"/>
      <c r="Z378"/>
      <c r="AA378"/>
      <c r="AB378"/>
      <c r="AC378"/>
      <c r="AD378"/>
      <c r="AE378"/>
    </row>
    <row r="379" spans="1:31" s="333" customFormat="1" x14ac:dyDescent="0.25">
      <c r="A379" s="329"/>
      <c r="B379" s="330"/>
      <c r="C379" s="331"/>
      <c r="D379"/>
      <c r="E379" s="331"/>
      <c r="F379"/>
      <c r="G379"/>
      <c r="H379"/>
      <c r="I379"/>
      <c r="J379"/>
      <c r="K379"/>
      <c r="L379"/>
      <c r="M379"/>
      <c r="N379"/>
      <c r="O379"/>
      <c r="P379"/>
      <c r="Q379"/>
      <c r="R379"/>
      <c r="S379"/>
      <c r="T379"/>
      <c r="U379"/>
      <c r="V379"/>
      <c r="W379"/>
      <c r="X379"/>
      <c r="Y379"/>
      <c r="Z379"/>
      <c r="AA379"/>
      <c r="AB379"/>
      <c r="AC379"/>
      <c r="AD379"/>
      <c r="AE379"/>
    </row>
    <row r="380" spans="1:31" s="333" customFormat="1" x14ac:dyDescent="0.25">
      <c r="A380" s="329"/>
      <c r="B380" s="330"/>
      <c r="C380" s="331"/>
      <c r="D380"/>
      <c r="E380" s="331"/>
      <c r="F380"/>
      <c r="G380"/>
      <c r="H380"/>
      <c r="I380"/>
      <c r="J380"/>
      <c r="K380"/>
      <c r="L380"/>
      <c r="M380"/>
      <c r="N380"/>
      <c r="O380"/>
      <c r="P380"/>
      <c r="Q380"/>
      <c r="R380"/>
      <c r="S380"/>
      <c r="T380"/>
      <c r="U380"/>
      <c r="V380"/>
      <c r="W380"/>
      <c r="X380"/>
      <c r="Y380"/>
      <c r="Z380"/>
      <c r="AA380"/>
      <c r="AB380"/>
      <c r="AC380"/>
      <c r="AD380"/>
      <c r="AE380"/>
    </row>
    <row r="381" spans="1:31" s="333" customFormat="1" x14ac:dyDescent="0.25">
      <c r="A381" s="329"/>
      <c r="B381" s="330"/>
      <c r="C381" s="331"/>
      <c r="D381"/>
      <c r="E381" s="331"/>
      <c r="F381"/>
      <c r="G381"/>
      <c r="H381"/>
      <c r="I381"/>
      <c r="J381"/>
      <c r="K381"/>
      <c r="L381"/>
      <c r="M381"/>
      <c r="N381"/>
      <c r="O381"/>
      <c r="P381"/>
      <c r="Q381"/>
      <c r="R381"/>
      <c r="S381"/>
      <c r="T381"/>
      <c r="U381"/>
      <c r="V381"/>
      <c r="W381"/>
      <c r="X381"/>
      <c r="Y381"/>
      <c r="Z381"/>
      <c r="AA381"/>
      <c r="AB381"/>
      <c r="AC381"/>
      <c r="AD381"/>
      <c r="AE381"/>
    </row>
    <row r="382" spans="1:31" s="333" customFormat="1" x14ac:dyDescent="0.25">
      <c r="A382" s="329"/>
      <c r="B382" s="330"/>
      <c r="C382" s="331"/>
      <c r="D382"/>
      <c r="E382" s="331"/>
      <c r="F382"/>
      <c r="G382"/>
      <c r="H382"/>
      <c r="I382"/>
      <c r="J382"/>
      <c r="K382"/>
      <c r="L382"/>
      <c r="M382"/>
      <c r="N382"/>
      <c r="O382"/>
      <c r="P382"/>
      <c r="Q382"/>
      <c r="R382"/>
      <c r="S382"/>
      <c r="T382"/>
      <c r="U382"/>
      <c r="V382"/>
      <c r="W382"/>
      <c r="X382"/>
      <c r="Y382"/>
      <c r="Z382"/>
      <c r="AA382"/>
      <c r="AB382"/>
      <c r="AC382"/>
      <c r="AD382"/>
      <c r="AE382"/>
    </row>
    <row r="383" spans="1:31" s="333" customFormat="1" x14ac:dyDescent="0.25">
      <c r="A383" s="329"/>
      <c r="B383" s="330"/>
      <c r="C383" s="331"/>
      <c r="D383"/>
      <c r="E383" s="331"/>
      <c r="F383"/>
      <c r="G383"/>
      <c r="H383"/>
      <c r="I383"/>
      <c r="J383"/>
      <c r="K383"/>
      <c r="L383"/>
      <c r="M383"/>
      <c r="N383"/>
      <c r="O383"/>
      <c r="P383"/>
      <c r="Q383"/>
      <c r="R383"/>
      <c r="S383"/>
      <c r="T383"/>
      <c r="U383"/>
      <c r="V383"/>
      <c r="W383"/>
      <c r="X383"/>
      <c r="Y383"/>
      <c r="Z383"/>
      <c r="AA383"/>
      <c r="AB383"/>
      <c r="AC383"/>
      <c r="AD383"/>
      <c r="AE383"/>
    </row>
    <row r="384" spans="1:31" s="333" customFormat="1" x14ac:dyDescent="0.25">
      <c r="A384" s="329"/>
      <c r="B384" s="330"/>
      <c r="C384" s="331"/>
      <c r="D384"/>
      <c r="E384" s="331"/>
      <c r="F384"/>
      <c r="G384"/>
      <c r="H384"/>
      <c r="I384"/>
      <c r="J384"/>
      <c r="K384"/>
      <c r="L384"/>
      <c r="M384"/>
      <c r="N384"/>
      <c r="O384"/>
      <c r="P384"/>
      <c r="Q384"/>
      <c r="R384"/>
      <c r="S384"/>
      <c r="T384"/>
      <c r="U384"/>
      <c r="V384"/>
      <c r="W384"/>
      <c r="X384"/>
      <c r="Y384"/>
      <c r="Z384"/>
      <c r="AA384"/>
      <c r="AB384"/>
      <c r="AC384"/>
      <c r="AD384"/>
      <c r="AE384"/>
    </row>
    <row r="385" spans="1:31" s="333" customFormat="1" x14ac:dyDescent="0.25">
      <c r="A385" s="329"/>
      <c r="B385" s="330"/>
      <c r="C385" s="331"/>
      <c r="D385"/>
      <c r="E385" s="331"/>
      <c r="F385"/>
      <c r="G385"/>
      <c r="H385"/>
      <c r="I385"/>
      <c r="J385"/>
      <c r="K385"/>
      <c r="L385"/>
      <c r="M385"/>
      <c r="N385"/>
      <c r="O385"/>
      <c r="P385"/>
      <c r="Q385"/>
      <c r="R385"/>
      <c r="S385"/>
      <c r="T385"/>
      <c r="U385"/>
      <c r="V385"/>
      <c r="W385"/>
      <c r="X385"/>
      <c r="Y385"/>
      <c r="Z385"/>
      <c r="AA385"/>
      <c r="AB385"/>
      <c r="AC385"/>
      <c r="AD385"/>
      <c r="AE385"/>
    </row>
    <row r="386" spans="1:31" s="333" customFormat="1" x14ac:dyDescent="0.25">
      <c r="A386" s="329"/>
      <c r="B386" s="330"/>
      <c r="C386" s="331"/>
      <c r="D386"/>
      <c r="E386" s="331"/>
      <c r="F386"/>
      <c r="G386"/>
      <c r="H386"/>
      <c r="I386"/>
      <c r="J386"/>
      <c r="K386"/>
      <c r="L386"/>
      <c r="M386"/>
      <c r="N386"/>
      <c r="O386"/>
      <c r="P386"/>
      <c r="Q386"/>
      <c r="R386"/>
      <c r="S386"/>
      <c r="T386"/>
      <c r="U386"/>
      <c r="V386"/>
      <c r="W386"/>
      <c r="X386"/>
      <c r="Y386"/>
      <c r="Z386"/>
      <c r="AA386"/>
      <c r="AB386"/>
      <c r="AC386"/>
      <c r="AD386"/>
      <c r="AE386"/>
    </row>
    <row r="387" spans="1:31" s="333" customFormat="1" x14ac:dyDescent="0.25">
      <c r="A387" s="329"/>
      <c r="B387" s="330"/>
      <c r="C387" s="331"/>
      <c r="D387"/>
      <c r="E387" s="331"/>
      <c r="F387"/>
      <c r="G387"/>
      <c r="H387"/>
      <c r="I387"/>
      <c r="J387"/>
      <c r="K387"/>
      <c r="L387"/>
      <c r="M387"/>
      <c r="N387"/>
      <c r="O387"/>
      <c r="P387"/>
      <c r="Q387"/>
      <c r="R387"/>
      <c r="S387"/>
      <c r="T387"/>
      <c r="U387"/>
      <c r="V387"/>
      <c r="W387"/>
      <c r="X387"/>
      <c r="Y387"/>
      <c r="Z387"/>
      <c r="AA387"/>
      <c r="AB387"/>
      <c r="AC387"/>
      <c r="AD387"/>
      <c r="AE387"/>
    </row>
    <row r="388" spans="1:31" s="333" customFormat="1" x14ac:dyDescent="0.25">
      <c r="A388" s="329"/>
      <c r="B388" s="330"/>
      <c r="C388" s="331"/>
      <c r="D388"/>
      <c r="E388" s="331"/>
      <c r="F388"/>
      <c r="G388"/>
      <c r="H388"/>
      <c r="I388"/>
      <c r="J388"/>
      <c r="K388"/>
      <c r="L388"/>
      <c r="M388"/>
      <c r="N388"/>
      <c r="O388"/>
      <c r="P388"/>
      <c r="Q388"/>
      <c r="R388"/>
      <c r="S388"/>
      <c r="T388"/>
      <c r="U388"/>
      <c r="V388"/>
      <c r="W388"/>
      <c r="X388"/>
      <c r="Y388"/>
      <c r="Z388"/>
      <c r="AA388"/>
      <c r="AB388"/>
      <c r="AC388"/>
      <c r="AD388"/>
      <c r="AE388"/>
    </row>
    <row r="389" spans="1:31" s="333" customFormat="1" x14ac:dyDescent="0.25">
      <c r="A389" s="329"/>
      <c r="B389" s="330"/>
      <c r="C389" s="331"/>
      <c r="D389"/>
      <c r="E389" s="331"/>
      <c r="F389"/>
      <c r="G389"/>
      <c r="H389"/>
      <c r="I389"/>
      <c r="J389"/>
      <c r="K389"/>
      <c r="L389"/>
      <c r="M389"/>
      <c r="N389"/>
      <c r="O389"/>
      <c r="P389"/>
      <c r="Q389"/>
      <c r="R389"/>
      <c r="S389"/>
      <c r="T389"/>
      <c r="U389"/>
      <c r="V389"/>
      <c r="W389"/>
      <c r="X389"/>
      <c r="Y389"/>
      <c r="Z389"/>
      <c r="AA389"/>
      <c r="AB389"/>
      <c r="AC389"/>
      <c r="AD389"/>
      <c r="AE389"/>
    </row>
    <row r="390" spans="1:31" s="333" customFormat="1" x14ac:dyDescent="0.25">
      <c r="A390" s="329"/>
      <c r="B390" s="330"/>
      <c r="C390" s="331"/>
      <c r="D390"/>
      <c r="E390" s="331"/>
      <c r="F390"/>
      <c r="G390"/>
      <c r="H390"/>
      <c r="I390"/>
      <c r="J390"/>
      <c r="K390"/>
      <c r="L390"/>
      <c r="M390"/>
      <c r="N390"/>
      <c r="O390"/>
      <c r="P390"/>
      <c r="Q390"/>
      <c r="R390"/>
      <c r="S390"/>
      <c r="T390"/>
      <c r="U390"/>
      <c r="V390"/>
      <c r="W390"/>
      <c r="X390"/>
      <c r="Y390"/>
      <c r="Z390"/>
      <c r="AA390"/>
      <c r="AB390"/>
      <c r="AC390"/>
      <c r="AD390"/>
      <c r="AE390"/>
    </row>
    <row r="391" spans="1:31" s="333" customFormat="1" x14ac:dyDescent="0.25">
      <c r="A391" s="329"/>
      <c r="B391" s="330"/>
      <c r="C391" s="331"/>
      <c r="D391"/>
      <c r="E391" s="331"/>
      <c r="F391"/>
      <c r="G391"/>
      <c r="H391"/>
      <c r="I391"/>
      <c r="J391"/>
      <c r="K391"/>
      <c r="L391"/>
      <c r="M391"/>
      <c r="N391"/>
      <c r="O391"/>
      <c r="P391"/>
      <c r="Q391"/>
      <c r="R391"/>
      <c r="S391"/>
      <c r="T391"/>
      <c r="U391"/>
      <c r="V391"/>
      <c r="W391"/>
      <c r="X391"/>
      <c r="Y391"/>
      <c r="Z391"/>
      <c r="AA391"/>
      <c r="AB391"/>
      <c r="AC391"/>
      <c r="AD391"/>
      <c r="AE391"/>
    </row>
    <row r="392" spans="1:31" s="333" customFormat="1" x14ac:dyDescent="0.25">
      <c r="A392" s="329"/>
      <c r="B392" s="330"/>
      <c r="C392" s="331"/>
      <c r="D392"/>
      <c r="E392" s="331"/>
      <c r="F392"/>
      <c r="G392"/>
      <c r="H392"/>
      <c r="I392"/>
      <c r="J392"/>
      <c r="K392"/>
      <c r="L392"/>
      <c r="M392"/>
      <c r="N392"/>
      <c r="O392"/>
      <c r="P392"/>
      <c r="Q392"/>
      <c r="R392"/>
      <c r="S392"/>
      <c r="T392"/>
      <c r="U392"/>
      <c r="V392"/>
      <c r="W392"/>
      <c r="X392"/>
      <c r="Y392"/>
      <c r="Z392"/>
      <c r="AA392"/>
      <c r="AB392"/>
      <c r="AC392"/>
      <c r="AD392"/>
      <c r="AE392"/>
    </row>
    <row r="393" spans="1:31" s="333" customFormat="1" x14ac:dyDescent="0.25">
      <c r="A393" s="329"/>
      <c r="B393" s="330"/>
      <c r="C393" s="331"/>
      <c r="D393"/>
      <c r="E393" s="331"/>
      <c r="F393"/>
      <c r="G393"/>
      <c r="H393"/>
      <c r="I393"/>
      <c r="J393"/>
      <c r="K393"/>
      <c r="L393"/>
      <c r="M393"/>
      <c r="N393"/>
      <c r="O393"/>
      <c r="P393"/>
      <c r="Q393"/>
      <c r="R393"/>
      <c r="S393"/>
      <c r="T393"/>
      <c r="U393"/>
      <c r="V393"/>
      <c r="W393"/>
      <c r="X393"/>
      <c r="Y393"/>
      <c r="Z393"/>
      <c r="AA393"/>
      <c r="AB393"/>
      <c r="AC393"/>
      <c r="AD393"/>
      <c r="AE393"/>
    </row>
    <row r="394" spans="1:31" s="333" customFormat="1" x14ac:dyDescent="0.25">
      <c r="A394" s="329"/>
      <c r="B394" s="330"/>
      <c r="C394" s="331"/>
      <c r="D394"/>
      <c r="E394" s="331"/>
      <c r="F394"/>
      <c r="G394"/>
      <c r="H394"/>
      <c r="I394"/>
      <c r="J394"/>
      <c r="K394"/>
      <c r="L394"/>
      <c r="M394"/>
      <c r="N394"/>
      <c r="O394"/>
      <c r="P394"/>
      <c r="Q394"/>
      <c r="R394"/>
      <c r="S394"/>
      <c r="T394"/>
      <c r="U394"/>
      <c r="V394"/>
      <c r="W394"/>
      <c r="X394"/>
      <c r="Y394"/>
      <c r="Z394"/>
      <c r="AA394"/>
      <c r="AB394"/>
      <c r="AC394"/>
      <c r="AD394"/>
      <c r="AE394"/>
    </row>
    <row r="395" spans="1:31" s="333" customFormat="1" x14ac:dyDescent="0.25">
      <c r="A395" s="329"/>
      <c r="B395" s="330"/>
      <c r="C395" s="331"/>
      <c r="D395"/>
      <c r="E395" s="331"/>
      <c r="F395"/>
      <c r="G395"/>
      <c r="H395"/>
      <c r="I395"/>
      <c r="J395"/>
      <c r="K395"/>
      <c r="L395"/>
      <c r="M395"/>
      <c r="N395"/>
      <c r="O395"/>
      <c r="P395"/>
      <c r="Q395"/>
      <c r="R395"/>
      <c r="S395"/>
      <c r="T395"/>
      <c r="U395"/>
      <c r="V395"/>
      <c r="W395"/>
      <c r="X395"/>
      <c r="Y395"/>
      <c r="Z395"/>
      <c r="AA395"/>
      <c r="AB395"/>
      <c r="AC395"/>
      <c r="AD395"/>
      <c r="AE395"/>
    </row>
    <row r="396" spans="1:31" s="333" customFormat="1" x14ac:dyDescent="0.25">
      <c r="A396" s="329"/>
      <c r="B396" s="330"/>
      <c r="C396" s="331"/>
      <c r="D396"/>
      <c r="E396" s="331"/>
      <c r="F396"/>
      <c r="G396"/>
      <c r="H396"/>
      <c r="I396"/>
      <c r="J396"/>
      <c r="K396"/>
      <c r="L396"/>
      <c r="M396"/>
      <c r="N396"/>
      <c r="O396"/>
      <c r="P396"/>
      <c r="Q396"/>
      <c r="R396"/>
      <c r="S396"/>
      <c r="T396"/>
      <c r="U396"/>
      <c r="V396"/>
      <c r="W396"/>
      <c r="X396"/>
      <c r="Y396"/>
      <c r="Z396"/>
      <c r="AA396"/>
      <c r="AB396"/>
      <c r="AC396"/>
      <c r="AD396"/>
      <c r="AE396"/>
    </row>
    <row r="397" spans="1:31" s="333" customFormat="1" x14ac:dyDescent="0.25">
      <c r="A397" s="329"/>
      <c r="B397" s="330"/>
      <c r="C397" s="331"/>
      <c r="D397"/>
      <c r="E397" s="331"/>
      <c r="F397"/>
      <c r="G397"/>
      <c r="H397"/>
      <c r="I397"/>
      <c r="J397"/>
      <c r="K397"/>
      <c r="L397"/>
      <c r="M397"/>
      <c r="N397"/>
      <c r="O397"/>
      <c r="P397"/>
      <c r="Q397"/>
      <c r="R397"/>
      <c r="S397"/>
      <c r="T397"/>
      <c r="U397"/>
      <c r="V397"/>
      <c r="W397"/>
      <c r="X397"/>
      <c r="Y397"/>
      <c r="Z397"/>
      <c r="AA397"/>
      <c r="AB397"/>
      <c r="AC397"/>
      <c r="AD397"/>
      <c r="AE397"/>
    </row>
    <row r="398" spans="1:31" s="333" customFormat="1" x14ac:dyDescent="0.25">
      <c r="A398" s="329"/>
      <c r="B398" s="330"/>
      <c r="C398" s="331"/>
      <c r="D398"/>
      <c r="E398" s="331"/>
      <c r="F398"/>
      <c r="G398"/>
      <c r="H398"/>
      <c r="I398"/>
      <c r="J398"/>
      <c r="K398"/>
      <c r="L398"/>
      <c r="M398"/>
      <c r="N398"/>
      <c r="O398"/>
      <c r="P398"/>
      <c r="Q398"/>
      <c r="R398"/>
      <c r="S398"/>
      <c r="T398"/>
      <c r="U398"/>
      <c r="V398"/>
      <c r="W398"/>
      <c r="X398"/>
      <c r="Y398"/>
      <c r="Z398"/>
      <c r="AA398"/>
      <c r="AB398"/>
      <c r="AC398"/>
      <c r="AD398"/>
      <c r="AE398"/>
    </row>
    <row r="399" spans="1:31" s="333" customFormat="1" x14ac:dyDescent="0.25">
      <c r="A399" s="329"/>
      <c r="B399" s="330"/>
      <c r="C399" s="331"/>
      <c r="D399"/>
      <c r="E399" s="331"/>
      <c r="F399"/>
      <c r="G399"/>
      <c r="H399"/>
      <c r="I399"/>
      <c r="J399"/>
      <c r="K399"/>
      <c r="L399"/>
      <c r="M399"/>
      <c r="N399"/>
      <c r="O399"/>
      <c r="P399"/>
      <c r="Q399"/>
      <c r="R399"/>
      <c r="S399"/>
      <c r="T399"/>
      <c r="U399"/>
      <c r="V399"/>
      <c r="W399"/>
      <c r="X399"/>
      <c r="Y399"/>
      <c r="Z399"/>
      <c r="AA399"/>
      <c r="AB399"/>
      <c r="AC399"/>
      <c r="AD399"/>
      <c r="AE399"/>
    </row>
    <row r="400" spans="1:31" s="333" customFormat="1" x14ac:dyDescent="0.25">
      <c r="A400" s="329"/>
      <c r="B400" s="330"/>
      <c r="C400" s="331"/>
      <c r="D400"/>
      <c r="E400" s="331"/>
      <c r="F400"/>
      <c r="G400"/>
      <c r="H400"/>
      <c r="I400"/>
      <c r="J400"/>
      <c r="K400"/>
      <c r="L400"/>
      <c r="M400"/>
      <c r="N400"/>
      <c r="O400"/>
      <c r="P400"/>
      <c r="Q400"/>
      <c r="R400"/>
      <c r="S400"/>
      <c r="T400"/>
      <c r="U400"/>
      <c r="V400"/>
      <c r="W400"/>
      <c r="X400"/>
      <c r="Y400"/>
      <c r="Z400"/>
      <c r="AA400"/>
      <c r="AB400"/>
      <c r="AC400"/>
      <c r="AD400"/>
      <c r="AE400"/>
    </row>
    <row r="401" spans="1:31" s="333" customFormat="1" x14ac:dyDescent="0.25">
      <c r="A401" s="329"/>
      <c r="B401" s="330"/>
      <c r="C401" s="331"/>
      <c r="D401"/>
      <c r="E401" s="331"/>
      <c r="F401"/>
      <c r="G401"/>
      <c r="H401"/>
      <c r="I401"/>
      <c r="J401"/>
      <c r="K401"/>
      <c r="L401"/>
      <c r="M401"/>
      <c r="N401"/>
      <c r="O401"/>
      <c r="P401"/>
      <c r="Q401"/>
      <c r="R401"/>
      <c r="S401"/>
      <c r="T401"/>
      <c r="U401"/>
      <c r="V401"/>
      <c r="W401"/>
      <c r="X401"/>
      <c r="Y401"/>
      <c r="Z401"/>
      <c r="AA401"/>
      <c r="AB401"/>
      <c r="AC401"/>
      <c r="AD401"/>
      <c r="AE401"/>
    </row>
    <row r="402" spans="1:31" s="333" customFormat="1" x14ac:dyDescent="0.25">
      <c r="A402" s="329"/>
      <c r="B402" s="330"/>
      <c r="C402" s="331"/>
      <c r="D402"/>
      <c r="E402" s="331"/>
      <c r="F402"/>
      <c r="G402"/>
      <c r="H402"/>
      <c r="I402"/>
      <c r="J402"/>
      <c r="K402"/>
      <c r="L402"/>
      <c r="M402"/>
      <c r="N402"/>
      <c r="O402"/>
      <c r="P402"/>
      <c r="Q402"/>
      <c r="R402"/>
      <c r="S402"/>
      <c r="T402"/>
      <c r="U402"/>
      <c r="V402"/>
      <c r="W402"/>
      <c r="X402"/>
      <c r="Y402"/>
      <c r="Z402"/>
      <c r="AA402"/>
      <c r="AB402"/>
      <c r="AC402"/>
      <c r="AD402"/>
      <c r="AE402"/>
    </row>
    <row r="403" spans="1:31" s="333" customFormat="1" x14ac:dyDescent="0.25">
      <c r="A403" s="329"/>
      <c r="B403" s="330"/>
      <c r="C403" s="331"/>
      <c r="D403"/>
      <c r="E403" s="331"/>
      <c r="F403"/>
      <c r="G403"/>
      <c r="H403"/>
      <c r="I403"/>
      <c r="J403"/>
      <c r="K403"/>
      <c r="L403"/>
      <c r="M403"/>
      <c r="N403"/>
      <c r="O403"/>
      <c r="P403"/>
      <c r="Q403"/>
      <c r="R403"/>
      <c r="S403"/>
      <c r="T403"/>
      <c r="U403"/>
      <c r="V403"/>
      <c r="W403"/>
      <c r="X403"/>
      <c r="Y403"/>
      <c r="Z403"/>
      <c r="AA403"/>
      <c r="AB403"/>
      <c r="AC403"/>
      <c r="AD403"/>
      <c r="AE403"/>
    </row>
    <row r="404" spans="1:31" s="333" customFormat="1" x14ac:dyDescent="0.25">
      <c r="A404" s="329"/>
      <c r="B404" s="330"/>
      <c r="C404" s="331"/>
      <c r="D404"/>
      <c r="E404" s="331"/>
      <c r="F404"/>
      <c r="G404"/>
      <c r="H404"/>
      <c r="I404"/>
      <c r="J404"/>
      <c r="K404"/>
      <c r="L404"/>
      <c r="M404"/>
      <c r="N404"/>
      <c r="O404"/>
      <c r="P404"/>
      <c r="Q404"/>
      <c r="R404"/>
      <c r="S404"/>
      <c r="T404"/>
      <c r="U404"/>
      <c r="V404"/>
      <c r="W404"/>
      <c r="X404"/>
      <c r="Y404"/>
      <c r="Z404"/>
      <c r="AA404"/>
      <c r="AB404"/>
      <c r="AC404"/>
      <c r="AD404"/>
      <c r="AE404"/>
    </row>
    <row r="405" spans="1:31" s="333" customFormat="1" x14ac:dyDescent="0.25">
      <c r="A405" s="329"/>
      <c r="B405" s="330"/>
      <c r="C405" s="331"/>
      <c r="D405"/>
      <c r="E405" s="331"/>
      <c r="F405"/>
      <c r="G405"/>
      <c r="H405"/>
      <c r="I405"/>
      <c r="J405"/>
      <c r="K405"/>
      <c r="L405"/>
      <c r="M405"/>
      <c r="N405"/>
      <c r="O405"/>
      <c r="P405"/>
      <c r="Q405"/>
      <c r="R405"/>
      <c r="S405"/>
      <c r="T405"/>
      <c r="U405"/>
      <c r="V405"/>
      <c r="W405"/>
      <c r="X405"/>
      <c r="Y405"/>
      <c r="Z405"/>
      <c r="AA405"/>
      <c r="AB405"/>
      <c r="AC405"/>
      <c r="AD405"/>
      <c r="AE405"/>
    </row>
    <row r="406" spans="1:31" s="333" customFormat="1" x14ac:dyDescent="0.25">
      <c r="A406" s="329"/>
      <c r="B406" s="330"/>
      <c r="C406" s="331"/>
      <c r="D406"/>
      <c r="E406" s="331"/>
      <c r="F406"/>
      <c r="G406"/>
      <c r="H406"/>
      <c r="I406"/>
      <c r="J406"/>
      <c r="K406"/>
      <c r="L406"/>
      <c r="M406"/>
      <c r="N406"/>
      <c r="O406"/>
      <c r="P406"/>
      <c r="Q406"/>
      <c r="R406"/>
      <c r="S406"/>
      <c r="T406"/>
      <c r="U406"/>
      <c r="V406"/>
      <c r="W406"/>
      <c r="X406"/>
      <c r="Y406"/>
      <c r="Z406"/>
      <c r="AA406"/>
      <c r="AB406"/>
      <c r="AC406"/>
      <c r="AD406"/>
      <c r="AE406"/>
    </row>
    <row r="407" spans="1:31" s="333" customFormat="1" x14ac:dyDescent="0.25">
      <c r="A407" s="329"/>
      <c r="B407" s="330"/>
      <c r="C407" s="331"/>
      <c r="D407"/>
      <c r="E407" s="331"/>
      <c r="F407"/>
      <c r="G407"/>
      <c r="H407"/>
      <c r="I407"/>
      <c r="J407"/>
      <c r="K407"/>
      <c r="L407"/>
      <c r="M407"/>
      <c r="N407"/>
      <c r="O407"/>
      <c r="P407"/>
      <c r="Q407"/>
      <c r="R407"/>
      <c r="S407"/>
      <c r="T407"/>
      <c r="U407"/>
      <c r="V407"/>
      <c r="W407"/>
      <c r="X407"/>
      <c r="Y407"/>
      <c r="Z407"/>
      <c r="AA407"/>
      <c r="AB407"/>
      <c r="AC407"/>
      <c r="AD407"/>
      <c r="AE407"/>
    </row>
    <row r="408" spans="1:31" s="333" customFormat="1" x14ac:dyDescent="0.25">
      <c r="A408" s="329"/>
      <c r="B408" s="330"/>
      <c r="C408" s="331"/>
      <c r="D408"/>
      <c r="E408" s="331"/>
      <c r="F408"/>
      <c r="G408"/>
      <c r="H408"/>
      <c r="I408"/>
      <c r="J408"/>
      <c r="K408"/>
      <c r="L408"/>
      <c r="M408"/>
      <c r="N408"/>
      <c r="O408"/>
      <c r="P408"/>
      <c r="Q408"/>
      <c r="R408"/>
      <c r="S408"/>
      <c r="T408"/>
      <c r="U408"/>
      <c r="V408"/>
      <c r="W408"/>
      <c r="X408"/>
      <c r="Y408"/>
      <c r="Z408"/>
      <c r="AA408"/>
      <c r="AB408"/>
      <c r="AC408"/>
      <c r="AD408"/>
      <c r="AE408"/>
    </row>
    <row r="409" spans="1:31" s="333" customFormat="1" x14ac:dyDescent="0.25">
      <c r="A409" s="329"/>
      <c r="B409" s="330"/>
      <c r="C409" s="331"/>
      <c r="D409"/>
      <c r="E409" s="331"/>
      <c r="F409"/>
      <c r="G409"/>
      <c r="H409"/>
      <c r="I409"/>
      <c r="J409"/>
      <c r="K409"/>
      <c r="L409"/>
      <c r="M409"/>
      <c r="N409"/>
      <c r="O409"/>
      <c r="P409"/>
      <c r="Q409"/>
      <c r="R409"/>
      <c r="S409"/>
      <c r="T409"/>
      <c r="U409"/>
      <c r="V409"/>
      <c r="W409"/>
      <c r="X409"/>
      <c r="Y409"/>
      <c r="Z409"/>
      <c r="AA409"/>
      <c r="AB409"/>
      <c r="AC409"/>
      <c r="AD409"/>
      <c r="AE409"/>
    </row>
    <row r="410" spans="1:31" s="333" customFormat="1" x14ac:dyDescent="0.25">
      <c r="A410" s="329"/>
      <c r="B410" s="330"/>
      <c r="C410" s="331"/>
      <c r="D410"/>
      <c r="E410" s="331"/>
      <c r="F410"/>
      <c r="G410"/>
      <c r="H410"/>
      <c r="I410"/>
      <c r="J410"/>
      <c r="K410"/>
      <c r="L410"/>
      <c r="M410"/>
      <c r="N410"/>
      <c r="O410"/>
      <c r="P410"/>
      <c r="Q410"/>
      <c r="R410"/>
      <c r="S410"/>
      <c r="T410"/>
      <c r="U410"/>
      <c r="V410"/>
      <c r="W410"/>
      <c r="X410"/>
      <c r="Y410"/>
      <c r="Z410"/>
      <c r="AA410"/>
      <c r="AB410"/>
      <c r="AC410"/>
      <c r="AD410"/>
      <c r="AE410"/>
    </row>
    <row r="411" spans="1:31" s="333" customFormat="1" x14ac:dyDescent="0.25">
      <c r="A411" s="329"/>
      <c r="B411" s="330"/>
      <c r="C411" s="331"/>
      <c r="D411"/>
      <c r="E411" s="331"/>
      <c r="F411"/>
      <c r="G411"/>
      <c r="H411"/>
      <c r="I411"/>
      <c r="J411"/>
      <c r="K411"/>
      <c r="L411"/>
      <c r="M411"/>
      <c r="N411"/>
      <c r="O411"/>
      <c r="P411"/>
      <c r="Q411"/>
      <c r="R411"/>
      <c r="S411"/>
      <c r="T411"/>
      <c r="U411"/>
      <c r="V411"/>
      <c r="W411"/>
      <c r="X411"/>
      <c r="Y411"/>
      <c r="Z411"/>
      <c r="AA411"/>
      <c r="AB411"/>
      <c r="AC411"/>
      <c r="AD411"/>
      <c r="AE411"/>
    </row>
    <row r="412" spans="1:31" s="333" customFormat="1" x14ac:dyDescent="0.25">
      <c r="A412" s="329"/>
      <c r="B412" s="330"/>
      <c r="C412" s="331"/>
      <c r="D412"/>
      <c r="E412" s="331"/>
      <c r="F412"/>
      <c r="G412"/>
      <c r="H412"/>
      <c r="I412"/>
      <c r="J412"/>
      <c r="K412"/>
      <c r="L412"/>
      <c r="M412"/>
      <c r="N412"/>
      <c r="O412"/>
      <c r="P412"/>
      <c r="Q412"/>
      <c r="R412"/>
      <c r="S412"/>
      <c r="T412"/>
      <c r="U412"/>
      <c r="V412"/>
      <c r="W412"/>
      <c r="X412"/>
      <c r="Y412"/>
      <c r="Z412"/>
      <c r="AA412"/>
      <c r="AB412"/>
      <c r="AC412"/>
      <c r="AD412"/>
      <c r="AE412"/>
    </row>
    <row r="413" spans="1:31" s="333" customFormat="1" x14ac:dyDescent="0.25">
      <c r="A413" s="329"/>
      <c r="B413" s="330"/>
      <c r="C413" s="331"/>
      <c r="D413"/>
      <c r="E413" s="331"/>
      <c r="F413"/>
      <c r="G413"/>
      <c r="H413"/>
      <c r="I413"/>
      <c r="J413"/>
      <c r="K413"/>
      <c r="L413"/>
      <c r="M413"/>
      <c r="N413"/>
      <c r="O413"/>
      <c r="P413"/>
      <c r="Q413"/>
      <c r="R413"/>
      <c r="S413"/>
      <c r="T413"/>
      <c r="U413"/>
      <c r="V413"/>
      <c r="W413"/>
      <c r="X413"/>
      <c r="Y413"/>
      <c r="Z413"/>
      <c r="AA413"/>
      <c r="AB413"/>
      <c r="AC413"/>
      <c r="AD413"/>
      <c r="AE413"/>
    </row>
    <row r="414" spans="1:31" s="333" customFormat="1" x14ac:dyDescent="0.25">
      <c r="A414" s="329"/>
      <c r="B414" s="330"/>
      <c r="C414" s="331"/>
      <c r="D414"/>
      <c r="E414" s="331"/>
      <c r="F414"/>
      <c r="G414"/>
      <c r="H414"/>
      <c r="I414"/>
      <c r="J414"/>
      <c r="K414"/>
      <c r="L414"/>
      <c r="M414"/>
      <c r="N414"/>
      <c r="O414"/>
      <c r="P414"/>
      <c r="Q414"/>
      <c r="R414"/>
      <c r="S414"/>
      <c r="T414"/>
      <c r="U414"/>
      <c r="V414"/>
      <c r="W414"/>
      <c r="X414"/>
      <c r="Y414"/>
      <c r="Z414"/>
      <c r="AA414"/>
      <c r="AB414"/>
      <c r="AC414"/>
      <c r="AD414"/>
      <c r="AE414"/>
    </row>
    <row r="415" spans="1:31" s="333" customFormat="1" x14ac:dyDescent="0.25">
      <c r="A415" s="329"/>
      <c r="B415" s="330"/>
      <c r="C415" s="331"/>
      <c r="D415"/>
      <c r="E415" s="331"/>
      <c r="F415"/>
      <c r="G415"/>
      <c r="H415"/>
      <c r="I415"/>
      <c r="J415"/>
      <c r="K415"/>
      <c r="L415"/>
      <c r="M415"/>
      <c r="N415"/>
      <c r="O415"/>
      <c r="P415"/>
      <c r="Q415"/>
      <c r="R415"/>
      <c r="S415"/>
      <c r="T415"/>
      <c r="U415"/>
      <c r="V415"/>
      <c r="W415"/>
      <c r="X415"/>
      <c r="Y415"/>
      <c r="Z415"/>
      <c r="AA415"/>
      <c r="AB415"/>
      <c r="AC415"/>
      <c r="AD415"/>
      <c r="AE415"/>
    </row>
    <row r="416" spans="1:31" s="333" customFormat="1" x14ac:dyDescent="0.25">
      <c r="A416" s="329"/>
      <c r="B416" s="330"/>
      <c r="C416" s="331"/>
      <c r="D416"/>
      <c r="E416" s="331"/>
      <c r="F416"/>
      <c r="G416"/>
      <c r="H416"/>
      <c r="I416"/>
      <c r="J416"/>
      <c r="K416"/>
      <c r="L416"/>
      <c r="M416"/>
      <c r="N416"/>
      <c r="O416"/>
      <c r="P416"/>
      <c r="Q416"/>
      <c r="R416"/>
      <c r="S416"/>
      <c r="T416"/>
      <c r="U416"/>
      <c r="V416"/>
      <c r="W416"/>
      <c r="X416"/>
      <c r="Y416"/>
      <c r="Z416"/>
      <c r="AA416"/>
      <c r="AB416"/>
      <c r="AC416"/>
      <c r="AD416"/>
      <c r="AE416"/>
    </row>
    <row r="417" spans="1:31" s="333" customFormat="1" x14ac:dyDescent="0.25">
      <c r="A417" s="329"/>
      <c r="B417" s="330"/>
      <c r="C417" s="331"/>
      <c r="D417"/>
      <c r="E417" s="331"/>
      <c r="F417"/>
      <c r="G417"/>
      <c r="H417"/>
      <c r="I417"/>
      <c r="J417"/>
      <c r="K417"/>
      <c r="L417"/>
      <c r="M417"/>
      <c r="N417"/>
      <c r="O417"/>
      <c r="P417"/>
      <c r="Q417"/>
      <c r="R417"/>
      <c r="S417"/>
      <c r="T417"/>
      <c r="U417"/>
      <c r="V417"/>
      <c r="W417"/>
      <c r="X417"/>
      <c r="Y417"/>
      <c r="Z417"/>
      <c r="AA417"/>
      <c r="AB417"/>
      <c r="AC417"/>
      <c r="AD417"/>
      <c r="AE417"/>
    </row>
    <row r="418" spans="1:31" s="333" customFormat="1" x14ac:dyDescent="0.25">
      <c r="A418" s="329"/>
      <c r="B418" s="330"/>
      <c r="C418" s="331"/>
      <c r="D418"/>
      <c r="E418" s="331"/>
      <c r="F418"/>
      <c r="G418"/>
      <c r="H418"/>
      <c r="I418"/>
      <c r="J418"/>
      <c r="K418"/>
      <c r="L418"/>
      <c r="M418"/>
      <c r="N418"/>
      <c r="O418"/>
      <c r="P418"/>
      <c r="Q418"/>
      <c r="R418"/>
      <c r="S418"/>
      <c r="T418"/>
      <c r="U418"/>
      <c r="V418"/>
      <c r="W418"/>
      <c r="X418"/>
      <c r="Y418"/>
      <c r="Z418"/>
      <c r="AA418"/>
      <c r="AB418"/>
      <c r="AC418"/>
      <c r="AD418"/>
      <c r="AE418"/>
    </row>
    <row r="419" spans="1:31" s="333" customFormat="1" x14ac:dyDescent="0.25">
      <c r="A419" s="329"/>
      <c r="B419" s="330"/>
      <c r="C419" s="331"/>
      <c r="D419"/>
      <c r="E419" s="331"/>
      <c r="F419"/>
      <c r="G419"/>
      <c r="H419"/>
      <c r="I419"/>
      <c r="J419"/>
      <c r="K419"/>
      <c r="L419"/>
      <c r="M419"/>
      <c r="N419"/>
      <c r="O419"/>
      <c r="P419"/>
      <c r="Q419"/>
      <c r="R419"/>
      <c r="S419"/>
      <c r="T419"/>
      <c r="U419"/>
      <c r="V419"/>
      <c r="W419"/>
      <c r="X419"/>
      <c r="Y419"/>
      <c r="Z419"/>
      <c r="AA419"/>
      <c r="AB419"/>
      <c r="AC419"/>
      <c r="AD419"/>
      <c r="AE419"/>
    </row>
    <row r="420" spans="1:31" s="333" customFormat="1" x14ac:dyDescent="0.25">
      <c r="A420" s="329"/>
      <c r="B420" s="330"/>
      <c r="C420" s="331"/>
      <c r="D420"/>
      <c r="E420" s="331"/>
      <c r="F420"/>
      <c r="G420"/>
      <c r="H420"/>
      <c r="I420"/>
      <c r="J420"/>
      <c r="K420"/>
      <c r="L420"/>
      <c r="M420"/>
      <c r="N420"/>
      <c r="O420"/>
      <c r="P420"/>
      <c r="Q420"/>
      <c r="R420"/>
      <c r="S420"/>
      <c r="T420"/>
      <c r="U420"/>
      <c r="V420"/>
      <c r="W420"/>
      <c r="X420"/>
      <c r="Y420"/>
      <c r="Z420"/>
      <c r="AA420"/>
      <c r="AB420"/>
      <c r="AC420"/>
      <c r="AD420"/>
      <c r="AE420"/>
    </row>
    <row r="421" spans="1:31" s="333" customFormat="1" x14ac:dyDescent="0.25">
      <c r="A421" s="329"/>
      <c r="B421" s="330"/>
      <c r="C421" s="331"/>
      <c r="D421"/>
      <c r="E421" s="331"/>
      <c r="F421"/>
      <c r="G421"/>
      <c r="H421"/>
      <c r="I421"/>
      <c r="J421"/>
      <c r="K421"/>
      <c r="L421"/>
      <c r="M421"/>
      <c r="N421"/>
      <c r="O421"/>
      <c r="P421"/>
      <c r="Q421"/>
      <c r="R421"/>
      <c r="S421"/>
      <c r="T421"/>
      <c r="U421"/>
      <c r="V421"/>
      <c r="W421"/>
      <c r="X421"/>
      <c r="Y421"/>
      <c r="Z421"/>
      <c r="AA421"/>
      <c r="AB421"/>
      <c r="AC421"/>
      <c r="AD421"/>
      <c r="AE421"/>
    </row>
    <row r="422" spans="1:31" s="333" customFormat="1" x14ac:dyDescent="0.25">
      <c r="A422" s="329"/>
      <c r="B422" s="330"/>
      <c r="C422" s="331"/>
      <c r="D422"/>
      <c r="E422" s="331"/>
      <c r="F422"/>
      <c r="G422"/>
      <c r="H422"/>
      <c r="I422"/>
      <c r="J422"/>
      <c r="K422"/>
      <c r="L422"/>
      <c r="M422"/>
      <c r="N422"/>
      <c r="O422"/>
      <c r="P422"/>
      <c r="Q422"/>
      <c r="R422"/>
      <c r="S422"/>
      <c r="T422"/>
      <c r="U422"/>
      <c r="V422"/>
      <c r="W422"/>
      <c r="X422"/>
      <c r="Y422"/>
      <c r="Z422"/>
      <c r="AA422"/>
      <c r="AB422"/>
      <c r="AC422"/>
      <c r="AD422"/>
      <c r="AE422"/>
    </row>
    <row r="423" spans="1:31" s="333" customFormat="1" x14ac:dyDescent="0.25">
      <c r="A423" s="329"/>
      <c r="B423" s="330"/>
      <c r="C423" s="331"/>
      <c r="D423"/>
      <c r="E423" s="331"/>
      <c r="F423"/>
      <c r="G423"/>
      <c r="H423"/>
      <c r="I423"/>
      <c r="J423"/>
      <c r="K423"/>
      <c r="L423"/>
      <c r="M423"/>
      <c r="N423"/>
      <c r="O423"/>
      <c r="P423"/>
      <c r="Q423"/>
      <c r="R423"/>
      <c r="S423"/>
      <c r="T423"/>
      <c r="U423"/>
      <c r="V423"/>
      <c r="W423"/>
      <c r="X423"/>
      <c r="Y423"/>
      <c r="Z423"/>
      <c r="AA423"/>
      <c r="AB423"/>
      <c r="AC423"/>
      <c r="AD423"/>
      <c r="AE423"/>
    </row>
    <row r="424" spans="1:31" s="333" customFormat="1" x14ac:dyDescent="0.25">
      <c r="A424" s="329"/>
      <c r="B424" s="330"/>
      <c r="C424" s="331"/>
      <c r="D424"/>
      <c r="E424" s="331"/>
      <c r="F424"/>
      <c r="G424"/>
      <c r="H424"/>
      <c r="I424"/>
      <c r="J424"/>
      <c r="K424"/>
      <c r="L424"/>
      <c r="M424"/>
      <c r="N424"/>
      <c r="O424"/>
      <c r="P424"/>
      <c r="Q424"/>
      <c r="R424"/>
      <c r="S424"/>
      <c r="T424"/>
      <c r="U424"/>
      <c r="V424"/>
      <c r="W424"/>
      <c r="X424"/>
      <c r="Y424"/>
      <c r="Z424"/>
      <c r="AA424"/>
      <c r="AB424"/>
      <c r="AC424"/>
      <c r="AD424"/>
      <c r="AE424"/>
    </row>
    <row r="425" spans="1:31" s="333" customFormat="1" x14ac:dyDescent="0.25">
      <c r="A425" s="329"/>
      <c r="B425" s="330"/>
      <c r="C425" s="331"/>
      <c r="D425"/>
      <c r="E425" s="331"/>
      <c r="F425"/>
      <c r="G425"/>
      <c r="H425"/>
      <c r="I425"/>
      <c r="J425"/>
      <c r="K425"/>
      <c r="L425"/>
      <c r="M425"/>
      <c r="N425"/>
      <c r="O425"/>
      <c r="P425"/>
      <c r="Q425"/>
      <c r="R425"/>
      <c r="S425"/>
      <c r="T425"/>
      <c r="U425"/>
      <c r="V425"/>
      <c r="W425"/>
      <c r="X425"/>
      <c r="Y425"/>
      <c r="Z425"/>
      <c r="AA425"/>
      <c r="AB425"/>
      <c r="AC425"/>
      <c r="AD425"/>
      <c r="AE425"/>
    </row>
    <row r="426" spans="1:31" s="333" customFormat="1" x14ac:dyDescent="0.25">
      <c r="A426" s="329"/>
      <c r="B426" s="330"/>
      <c r="C426" s="331"/>
      <c r="D426"/>
      <c r="E426" s="331"/>
      <c r="F426"/>
      <c r="G426"/>
      <c r="H426"/>
      <c r="I426"/>
      <c r="J426"/>
      <c r="K426"/>
      <c r="L426"/>
      <c r="M426"/>
      <c r="N426"/>
      <c r="O426"/>
      <c r="P426"/>
      <c r="Q426"/>
      <c r="R426"/>
      <c r="S426"/>
      <c r="T426"/>
      <c r="U426"/>
      <c r="V426"/>
      <c r="W426"/>
      <c r="X426"/>
      <c r="Y426"/>
      <c r="Z426"/>
      <c r="AA426"/>
      <c r="AB426"/>
      <c r="AC426"/>
      <c r="AD426"/>
      <c r="AE426"/>
    </row>
    <row r="427" spans="1:31" s="333" customFormat="1" x14ac:dyDescent="0.25">
      <c r="A427" s="329"/>
      <c r="B427" s="330"/>
      <c r="C427" s="331"/>
      <c r="D427"/>
      <c r="E427" s="331"/>
      <c r="F427"/>
      <c r="G427"/>
      <c r="H427"/>
      <c r="I427"/>
      <c r="J427"/>
      <c r="K427"/>
      <c r="L427"/>
      <c r="M427"/>
      <c r="N427"/>
      <c r="O427"/>
      <c r="P427"/>
      <c r="Q427"/>
      <c r="R427"/>
      <c r="S427"/>
      <c r="T427"/>
      <c r="U427"/>
      <c r="V427"/>
      <c r="W427"/>
      <c r="X427"/>
      <c r="Y427"/>
      <c r="Z427"/>
      <c r="AA427"/>
      <c r="AB427"/>
      <c r="AC427"/>
      <c r="AD427"/>
      <c r="AE427"/>
    </row>
    <row r="428" spans="1:31" s="333" customFormat="1" x14ac:dyDescent="0.25">
      <c r="A428" s="329"/>
      <c r="B428" s="330"/>
      <c r="C428" s="331"/>
      <c r="D428"/>
      <c r="E428" s="331"/>
      <c r="F428"/>
      <c r="G428"/>
      <c r="H428"/>
      <c r="I428"/>
      <c r="J428"/>
      <c r="K428"/>
      <c r="L428"/>
      <c r="M428"/>
      <c r="N428"/>
      <c r="O428"/>
      <c r="P428"/>
      <c r="Q428"/>
      <c r="R428"/>
      <c r="S428"/>
      <c r="T428"/>
      <c r="U428"/>
      <c r="V428"/>
      <c r="W428"/>
      <c r="X428"/>
      <c r="Y428"/>
      <c r="Z428"/>
      <c r="AA428"/>
      <c r="AB428"/>
      <c r="AC428"/>
      <c r="AD428"/>
      <c r="AE428"/>
    </row>
    <row r="429" spans="1:31" s="333" customFormat="1" x14ac:dyDescent="0.25">
      <c r="A429" s="329"/>
      <c r="B429" s="330"/>
      <c r="C429" s="331"/>
      <c r="D429"/>
      <c r="E429" s="331"/>
      <c r="F429"/>
      <c r="G429"/>
      <c r="H429"/>
      <c r="I429"/>
      <c r="J429"/>
      <c r="K429"/>
      <c r="L429"/>
      <c r="M429"/>
      <c r="N429"/>
      <c r="O429"/>
      <c r="P429"/>
      <c r="Q429"/>
      <c r="R429"/>
      <c r="S429"/>
      <c r="T429"/>
      <c r="U429"/>
      <c r="V429"/>
      <c r="W429"/>
      <c r="X429"/>
      <c r="Y429"/>
      <c r="Z429"/>
      <c r="AA429"/>
      <c r="AB429"/>
      <c r="AC429"/>
      <c r="AD429"/>
      <c r="AE429"/>
    </row>
    <row r="430" spans="1:31" s="333" customFormat="1" x14ac:dyDescent="0.25">
      <c r="A430" s="329"/>
      <c r="B430" s="330"/>
      <c r="C430" s="331"/>
      <c r="D430"/>
      <c r="E430" s="331"/>
      <c r="F430"/>
      <c r="G430"/>
      <c r="H430"/>
      <c r="I430"/>
      <c r="J430"/>
      <c r="K430"/>
      <c r="L430"/>
      <c r="M430"/>
      <c r="N430"/>
      <c r="O430"/>
      <c r="P430"/>
      <c r="Q430"/>
      <c r="R430"/>
      <c r="S430"/>
      <c r="T430"/>
      <c r="U430"/>
      <c r="V430"/>
      <c r="W430"/>
      <c r="X430"/>
      <c r="Y430"/>
      <c r="Z430"/>
      <c r="AA430"/>
      <c r="AB430"/>
      <c r="AC430"/>
      <c r="AD430"/>
      <c r="AE430"/>
    </row>
    <row r="431" spans="1:31" s="333" customFormat="1" x14ac:dyDescent="0.25">
      <c r="A431" s="329"/>
      <c r="B431" s="330"/>
      <c r="C431" s="331"/>
      <c r="D431"/>
      <c r="E431" s="331"/>
      <c r="F431"/>
      <c r="G431"/>
      <c r="H431"/>
      <c r="I431"/>
      <c r="J431"/>
      <c r="K431"/>
      <c r="L431"/>
      <c r="M431"/>
      <c r="N431"/>
      <c r="O431"/>
      <c r="P431"/>
      <c r="Q431"/>
      <c r="R431"/>
      <c r="S431"/>
      <c r="T431"/>
      <c r="U431"/>
      <c r="V431"/>
      <c r="W431"/>
      <c r="X431"/>
      <c r="Y431"/>
      <c r="Z431"/>
      <c r="AA431"/>
      <c r="AB431"/>
      <c r="AC431"/>
      <c r="AD431"/>
      <c r="AE431"/>
    </row>
    <row r="432" spans="1:31" s="333" customFormat="1" x14ac:dyDescent="0.25">
      <c r="A432" s="329"/>
      <c r="B432" s="330"/>
      <c r="C432" s="331"/>
      <c r="D432"/>
      <c r="E432" s="331"/>
      <c r="F432"/>
      <c r="G432"/>
      <c r="H432"/>
      <c r="I432"/>
      <c r="J432"/>
      <c r="K432"/>
      <c r="L432"/>
      <c r="M432"/>
      <c r="N432"/>
      <c r="O432"/>
      <c r="P432"/>
      <c r="Q432"/>
      <c r="R432"/>
      <c r="S432"/>
      <c r="T432"/>
      <c r="U432"/>
      <c r="V432"/>
      <c r="W432"/>
      <c r="X432"/>
      <c r="Y432"/>
      <c r="Z432"/>
      <c r="AA432"/>
      <c r="AB432"/>
      <c r="AC432"/>
      <c r="AD432"/>
      <c r="AE432"/>
    </row>
    <row r="433" spans="1:31" s="333" customFormat="1" x14ac:dyDescent="0.25">
      <c r="A433" s="329"/>
      <c r="B433" s="330"/>
      <c r="C433" s="331"/>
      <c r="D433"/>
      <c r="E433" s="331"/>
      <c r="F433"/>
      <c r="G433"/>
      <c r="H433"/>
      <c r="I433"/>
      <c r="J433"/>
      <c r="K433"/>
      <c r="L433"/>
      <c r="M433"/>
      <c r="N433"/>
      <c r="O433"/>
      <c r="P433"/>
      <c r="Q433"/>
      <c r="R433"/>
      <c r="S433"/>
      <c r="T433"/>
      <c r="U433"/>
      <c r="V433"/>
      <c r="W433"/>
      <c r="X433"/>
      <c r="Y433"/>
      <c r="Z433"/>
      <c r="AA433"/>
      <c r="AB433"/>
      <c r="AC433"/>
      <c r="AD433"/>
      <c r="AE433"/>
    </row>
    <row r="434" spans="1:31" s="333" customFormat="1" x14ac:dyDescent="0.25">
      <c r="A434" s="329"/>
      <c r="B434" s="330"/>
      <c r="C434" s="331"/>
      <c r="D434"/>
      <c r="E434" s="331"/>
      <c r="F434"/>
      <c r="G434"/>
      <c r="H434"/>
      <c r="I434"/>
      <c r="J434"/>
      <c r="K434"/>
      <c r="L434"/>
      <c r="M434"/>
      <c r="N434"/>
      <c r="O434"/>
      <c r="P434"/>
      <c r="Q434"/>
      <c r="R434"/>
      <c r="S434"/>
      <c r="T434"/>
      <c r="U434"/>
      <c r="V434"/>
      <c r="W434"/>
      <c r="X434"/>
      <c r="Y434"/>
      <c r="Z434"/>
      <c r="AA434"/>
      <c r="AB434"/>
      <c r="AC434"/>
      <c r="AD434"/>
      <c r="AE434"/>
    </row>
    <row r="435" spans="1:31" s="333" customFormat="1" x14ac:dyDescent="0.25">
      <c r="A435" s="329"/>
      <c r="B435" s="330"/>
      <c r="C435" s="331"/>
      <c r="D435"/>
      <c r="E435" s="331"/>
      <c r="F435"/>
      <c r="G435"/>
      <c r="H435"/>
      <c r="I435"/>
      <c r="J435"/>
      <c r="K435"/>
      <c r="L435"/>
      <c r="M435"/>
      <c r="N435"/>
      <c r="O435"/>
      <c r="P435"/>
      <c r="Q435"/>
      <c r="R435"/>
      <c r="S435"/>
      <c r="T435"/>
      <c r="U435"/>
      <c r="V435"/>
      <c r="W435"/>
      <c r="X435"/>
      <c r="Y435"/>
      <c r="Z435"/>
      <c r="AA435"/>
      <c r="AB435"/>
      <c r="AC435"/>
      <c r="AD435"/>
      <c r="AE435"/>
    </row>
    <row r="436" spans="1:31" s="333" customFormat="1" x14ac:dyDescent="0.25">
      <c r="A436" s="329"/>
      <c r="B436" s="330"/>
      <c r="C436" s="331"/>
      <c r="D436"/>
      <c r="E436" s="331"/>
      <c r="F436"/>
      <c r="G436"/>
      <c r="H436"/>
      <c r="I436"/>
      <c r="J436"/>
      <c r="K436"/>
      <c r="L436"/>
      <c r="M436"/>
      <c r="N436"/>
      <c r="O436"/>
      <c r="P436"/>
      <c r="Q436"/>
      <c r="R436"/>
      <c r="S436"/>
      <c r="T436"/>
      <c r="U436"/>
      <c r="V436"/>
      <c r="W436"/>
      <c r="X436"/>
      <c r="Y436"/>
      <c r="Z436"/>
      <c r="AA436"/>
      <c r="AB436"/>
      <c r="AC436"/>
      <c r="AD436"/>
      <c r="AE436"/>
    </row>
    <row r="437" spans="1:31" s="333" customFormat="1" x14ac:dyDescent="0.25">
      <c r="A437" s="329"/>
      <c r="B437" s="330"/>
      <c r="C437" s="331"/>
      <c r="D437"/>
      <c r="E437" s="331"/>
      <c r="F437"/>
      <c r="G437"/>
      <c r="H437"/>
      <c r="I437"/>
      <c r="J437"/>
      <c r="K437"/>
      <c r="L437"/>
      <c r="M437"/>
      <c r="N437"/>
      <c r="O437"/>
      <c r="P437"/>
      <c r="Q437"/>
      <c r="R437"/>
      <c r="S437"/>
      <c r="T437"/>
      <c r="U437"/>
      <c r="V437"/>
      <c r="W437"/>
      <c r="X437"/>
      <c r="Y437"/>
      <c r="Z437"/>
      <c r="AA437"/>
      <c r="AB437"/>
      <c r="AC437"/>
      <c r="AD437"/>
      <c r="AE437"/>
    </row>
    <row r="438" spans="1:31" s="333" customFormat="1" x14ac:dyDescent="0.25">
      <c r="A438" s="329"/>
      <c r="B438" s="330"/>
      <c r="C438" s="331"/>
      <c r="D438"/>
      <c r="E438" s="331"/>
      <c r="F438"/>
      <c r="G438"/>
      <c r="H438"/>
      <c r="I438"/>
      <c r="J438"/>
      <c r="K438"/>
      <c r="L438"/>
      <c r="M438"/>
      <c r="N438"/>
      <c r="O438"/>
      <c r="P438"/>
      <c r="Q438"/>
      <c r="R438"/>
      <c r="S438"/>
      <c r="T438"/>
      <c r="U438"/>
      <c r="V438"/>
      <c r="W438"/>
      <c r="X438"/>
      <c r="Y438"/>
      <c r="Z438"/>
      <c r="AA438"/>
      <c r="AB438"/>
      <c r="AC438"/>
      <c r="AD438"/>
      <c r="AE438"/>
    </row>
    <row r="439" spans="1:31" s="333" customFormat="1" x14ac:dyDescent="0.25">
      <c r="A439" s="329"/>
      <c r="B439" s="330"/>
      <c r="C439" s="331"/>
      <c r="D439"/>
      <c r="E439" s="331"/>
      <c r="F439"/>
      <c r="G439"/>
      <c r="H439"/>
      <c r="I439"/>
      <c r="J439"/>
      <c r="K439"/>
      <c r="L439"/>
      <c r="M439"/>
      <c r="N439"/>
      <c r="O439"/>
      <c r="P439"/>
      <c r="Q439"/>
      <c r="R439"/>
      <c r="S439"/>
      <c r="T439"/>
      <c r="U439"/>
      <c r="V439"/>
      <c r="W439"/>
      <c r="X439"/>
      <c r="Y439"/>
      <c r="Z439"/>
      <c r="AA439"/>
      <c r="AB439"/>
      <c r="AC439"/>
      <c r="AD439"/>
      <c r="AE439"/>
    </row>
    <row r="440" spans="1:31" s="333" customFormat="1" x14ac:dyDescent="0.25">
      <c r="A440" s="329"/>
      <c r="B440" s="330"/>
      <c r="C440" s="331"/>
      <c r="D440"/>
      <c r="E440" s="331"/>
      <c r="F440"/>
      <c r="G440"/>
      <c r="H440"/>
      <c r="I440"/>
      <c r="J440"/>
      <c r="K440"/>
      <c r="L440"/>
      <c r="M440"/>
      <c r="N440"/>
      <c r="O440"/>
      <c r="P440"/>
      <c r="Q440"/>
      <c r="R440"/>
      <c r="S440"/>
      <c r="T440"/>
      <c r="U440"/>
      <c r="V440"/>
      <c r="W440"/>
      <c r="X440"/>
      <c r="Y440"/>
      <c r="Z440"/>
      <c r="AA440"/>
      <c r="AB440"/>
      <c r="AC440"/>
      <c r="AD440"/>
      <c r="AE440"/>
    </row>
    <row r="441" spans="1:31" s="333" customFormat="1" x14ac:dyDescent="0.25">
      <c r="A441" s="329"/>
      <c r="B441" s="330"/>
      <c r="C441" s="331"/>
      <c r="D441"/>
      <c r="E441" s="331"/>
      <c r="F441"/>
      <c r="G441"/>
      <c r="H441"/>
      <c r="I441"/>
      <c r="J441"/>
      <c r="K441"/>
      <c r="L441"/>
      <c r="M441"/>
      <c r="N441"/>
      <c r="O441"/>
      <c r="P441"/>
      <c r="Q441"/>
      <c r="R441"/>
      <c r="S441"/>
      <c r="T441"/>
      <c r="U441"/>
      <c r="V441"/>
      <c r="W441"/>
      <c r="X441"/>
      <c r="Y441"/>
      <c r="Z441"/>
      <c r="AA441"/>
      <c r="AB441"/>
      <c r="AC441"/>
      <c r="AD441"/>
      <c r="AE441"/>
    </row>
    <row r="442" spans="1:31" s="333" customFormat="1" x14ac:dyDescent="0.25">
      <c r="A442" s="329"/>
      <c r="B442" s="330"/>
      <c r="C442" s="331"/>
      <c r="D442"/>
      <c r="E442" s="331"/>
      <c r="F442"/>
      <c r="G442"/>
      <c r="H442"/>
      <c r="I442"/>
      <c r="J442"/>
      <c r="K442"/>
      <c r="L442"/>
      <c r="M442"/>
      <c r="N442"/>
      <c r="O442"/>
      <c r="P442"/>
      <c r="Q442"/>
      <c r="R442"/>
      <c r="S442"/>
      <c r="T442"/>
      <c r="U442"/>
      <c r="V442"/>
      <c r="W442"/>
      <c r="X442"/>
      <c r="Y442"/>
      <c r="Z442"/>
      <c r="AA442"/>
      <c r="AB442"/>
      <c r="AC442"/>
      <c r="AD442"/>
      <c r="AE442"/>
    </row>
    <row r="443" spans="1:31" s="333" customFormat="1" x14ac:dyDescent="0.25">
      <c r="A443" s="329"/>
      <c r="B443" s="330"/>
      <c r="C443" s="331"/>
      <c r="D443"/>
      <c r="E443" s="331"/>
      <c r="F443"/>
      <c r="G443"/>
      <c r="H443"/>
      <c r="I443"/>
      <c r="J443"/>
      <c r="K443"/>
      <c r="L443"/>
      <c r="M443"/>
      <c r="N443"/>
      <c r="O443"/>
      <c r="P443"/>
      <c r="Q443"/>
      <c r="R443"/>
      <c r="S443"/>
      <c r="T443"/>
      <c r="U443"/>
      <c r="V443"/>
      <c r="W443"/>
      <c r="X443"/>
      <c r="Y443"/>
      <c r="Z443"/>
      <c r="AA443"/>
      <c r="AB443"/>
      <c r="AC443"/>
      <c r="AD443"/>
      <c r="AE443"/>
    </row>
    <row r="444" spans="1:31" s="333" customFormat="1" x14ac:dyDescent="0.25">
      <c r="A444" s="329"/>
      <c r="B444" s="330"/>
      <c r="C444" s="331"/>
      <c r="D444"/>
      <c r="E444" s="331"/>
      <c r="F444"/>
      <c r="G444"/>
      <c r="H444"/>
      <c r="I444"/>
      <c r="J444"/>
      <c r="K444"/>
      <c r="L444"/>
      <c r="M444"/>
      <c r="N444"/>
      <c r="O444"/>
      <c r="P444"/>
      <c r="Q444"/>
      <c r="R444"/>
      <c r="S444"/>
      <c r="T444"/>
      <c r="U444"/>
      <c r="V444"/>
      <c r="W444"/>
      <c r="X444"/>
      <c r="Y444"/>
      <c r="Z444"/>
      <c r="AA444"/>
      <c r="AB444"/>
      <c r="AC444"/>
      <c r="AD444"/>
      <c r="AE444"/>
    </row>
    <row r="445" spans="1:31" s="333" customFormat="1" x14ac:dyDescent="0.25">
      <c r="A445" s="329"/>
      <c r="B445" s="330"/>
      <c r="C445" s="331"/>
      <c r="D445"/>
      <c r="E445" s="331"/>
      <c r="F445"/>
      <c r="G445"/>
      <c r="H445"/>
      <c r="I445"/>
      <c r="J445"/>
      <c r="K445"/>
      <c r="L445"/>
      <c r="M445"/>
      <c r="N445"/>
      <c r="O445"/>
      <c r="P445"/>
      <c r="Q445"/>
      <c r="R445"/>
      <c r="S445"/>
      <c r="T445"/>
      <c r="U445"/>
      <c r="V445"/>
      <c r="W445"/>
      <c r="X445"/>
      <c r="Y445"/>
      <c r="Z445"/>
      <c r="AA445"/>
      <c r="AB445"/>
      <c r="AC445"/>
      <c r="AD445"/>
      <c r="AE445"/>
    </row>
    <row r="446" spans="1:31" s="333" customFormat="1" x14ac:dyDescent="0.25">
      <c r="A446" s="329"/>
      <c r="B446" s="330"/>
      <c r="C446" s="331"/>
      <c r="D446"/>
      <c r="E446" s="331"/>
      <c r="F446"/>
      <c r="G446"/>
      <c r="H446"/>
      <c r="I446"/>
      <c r="J446"/>
      <c r="K446"/>
      <c r="L446"/>
      <c r="M446"/>
      <c r="N446"/>
      <c r="O446"/>
      <c r="P446"/>
      <c r="Q446"/>
      <c r="R446"/>
      <c r="S446"/>
      <c r="T446"/>
      <c r="U446"/>
      <c r="V446"/>
      <c r="W446"/>
      <c r="X446"/>
      <c r="Y446"/>
      <c r="Z446"/>
      <c r="AA446"/>
      <c r="AB446"/>
      <c r="AC446"/>
      <c r="AD446"/>
      <c r="AE446"/>
    </row>
    <row r="447" spans="1:31" s="333" customFormat="1" x14ac:dyDescent="0.25">
      <c r="A447" s="329"/>
      <c r="B447" s="330"/>
      <c r="C447" s="331"/>
      <c r="D447"/>
      <c r="E447" s="331"/>
      <c r="F447"/>
      <c r="G447"/>
      <c r="H447"/>
      <c r="I447"/>
      <c r="J447"/>
      <c r="K447"/>
      <c r="L447"/>
      <c r="M447"/>
      <c r="N447"/>
      <c r="O447"/>
      <c r="P447"/>
      <c r="Q447"/>
      <c r="R447"/>
      <c r="S447"/>
      <c r="T447"/>
      <c r="U447"/>
      <c r="V447"/>
      <c r="W447"/>
      <c r="X447"/>
      <c r="Y447"/>
      <c r="Z447"/>
      <c r="AA447"/>
      <c r="AB447"/>
      <c r="AC447"/>
      <c r="AD447"/>
      <c r="AE447"/>
    </row>
    <row r="448" spans="1:31" s="333" customFormat="1" x14ac:dyDescent="0.25">
      <c r="A448" s="329"/>
      <c r="B448" s="330"/>
      <c r="C448" s="331"/>
      <c r="D448"/>
      <c r="E448" s="331"/>
      <c r="F448"/>
      <c r="G448"/>
      <c r="H448"/>
      <c r="I448"/>
      <c r="J448"/>
      <c r="K448"/>
      <c r="L448"/>
      <c r="M448"/>
      <c r="N448"/>
      <c r="O448"/>
      <c r="P448"/>
      <c r="Q448"/>
      <c r="R448"/>
      <c r="S448"/>
      <c r="T448"/>
      <c r="U448"/>
      <c r="V448"/>
      <c r="W448"/>
      <c r="X448"/>
      <c r="Y448"/>
      <c r="Z448"/>
      <c r="AA448"/>
      <c r="AB448"/>
      <c r="AC448"/>
      <c r="AD448"/>
      <c r="AE448"/>
    </row>
    <row r="449" spans="1:31" s="333" customFormat="1" x14ac:dyDescent="0.25">
      <c r="A449" s="329"/>
      <c r="B449" s="330"/>
      <c r="C449" s="331"/>
      <c r="D449"/>
      <c r="E449" s="331"/>
      <c r="F449"/>
      <c r="G449"/>
      <c r="H449"/>
      <c r="I449"/>
      <c r="J449"/>
      <c r="K449"/>
      <c r="L449"/>
      <c r="M449"/>
      <c r="N449"/>
      <c r="O449"/>
      <c r="P449"/>
      <c r="Q449"/>
      <c r="R449"/>
      <c r="S449"/>
      <c r="T449"/>
      <c r="U449"/>
      <c r="V449"/>
      <c r="W449"/>
      <c r="X449"/>
      <c r="Y449"/>
      <c r="Z449"/>
      <c r="AA449"/>
      <c r="AB449"/>
      <c r="AC449"/>
      <c r="AD449"/>
      <c r="AE449"/>
    </row>
    <row r="450" spans="1:31" s="333" customFormat="1" x14ac:dyDescent="0.25">
      <c r="A450" s="329"/>
      <c r="B450" s="330"/>
      <c r="C450" s="331"/>
      <c r="D450"/>
      <c r="E450" s="331"/>
      <c r="F450"/>
      <c r="G450"/>
      <c r="H450"/>
      <c r="I450"/>
      <c r="J450"/>
      <c r="K450"/>
      <c r="L450"/>
      <c r="M450"/>
      <c r="N450"/>
      <c r="O450"/>
      <c r="P450"/>
      <c r="Q450"/>
      <c r="R450"/>
      <c r="S450"/>
      <c r="T450"/>
      <c r="U450"/>
      <c r="V450"/>
      <c r="W450"/>
      <c r="X450"/>
      <c r="Y450"/>
      <c r="Z450"/>
      <c r="AA450"/>
      <c r="AB450"/>
      <c r="AC450"/>
      <c r="AD450"/>
      <c r="AE450"/>
    </row>
    <row r="451" spans="1:31" s="333" customFormat="1" x14ac:dyDescent="0.25">
      <c r="A451" s="329"/>
      <c r="B451" s="330"/>
      <c r="C451" s="331"/>
      <c r="D451"/>
      <c r="E451" s="331"/>
      <c r="F451"/>
      <c r="G451"/>
      <c r="H451"/>
      <c r="I451"/>
      <c r="J451"/>
      <c r="K451"/>
      <c r="L451"/>
      <c r="M451"/>
      <c r="N451"/>
      <c r="O451"/>
      <c r="P451"/>
      <c r="Q451"/>
      <c r="R451"/>
      <c r="S451"/>
      <c r="T451"/>
      <c r="U451"/>
      <c r="V451"/>
      <c r="W451"/>
      <c r="X451"/>
      <c r="Y451"/>
      <c r="Z451"/>
      <c r="AA451"/>
      <c r="AB451"/>
      <c r="AC451"/>
      <c r="AD451"/>
      <c r="AE451"/>
    </row>
    <row r="452" spans="1:31" s="333" customFormat="1" x14ac:dyDescent="0.25">
      <c r="A452" s="329"/>
      <c r="B452" s="330"/>
      <c r="C452" s="331"/>
      <c r="D452"/>
      <c r="E452" s="331"/>
      <c r="F452"/>
      <c r="G452"/>
      <c r="H452"/>
      <c r="I452"/>
      <c r="J452"/>
      <c r="K452"/>
      <c r="L452"/>
      <c r="M452"/>
      <c r="N452"/>
      <c r="O452"/>
      <c r="P452"/>
      <c r="Q452"/>
      <c r="R452"/>
      <c r="S452"/>
      <c r="T452"/>
      <c r="U452"/>
      <c r="V452"/>
      <c r="W452"/>
      <c r="X452"/>
      <c r="Y452"/>
      <c r="Z452"/>
      <c r="AA452"/>
      <c r="AB452"/>
      <c r="AC452"/>
      <c r="AD452"/>
      <c r="AE452"/>
    </row>
    <row r="453" spans="1:31" s="333" customFormat="1" x14ac:dyDescent="0.25">
      <c r="A453" s="329"/>
      <c r="B453" s="330"/>
      <c r="C453" s="331"/>
      <c r="D453"/>
      <c r="E453" s="331"/>
      <c r="F453"/>
      <c r="G453"/>
      <c r="H453"/>
      <c r="I453"/>
      <c r="J453"/>
      <c r="K453"/>
      <c r="L453"/>
      <c r="M453"/>
      <c r="N453"/>
      <c r="O453"/>
      <c r="P453"/>
      <c r="Q453"/>
      <c r="R453"/>
      <c r="S453"/>
      <c r="T453"/>
      <c r="U453"/>
      <c r="V453"/>
      <c r="W453"/>
      <c r="X453"/>
      <c r="Y453"/>
      <c r="Z453"/>
      <c r="AA453"/>
      <c r="AB453"/>
      <c r="AC453"/>
      <c r="AD453"/>
      <c r="AE453"/>
    </row>
    <row r="454" spans="1:31" s="333" customFormat="1" x14ac:dyDescent="0.25">
      <c r="A454" s="329"/>
      <c r="B454" s="330"/>
      <c r="C454" s="331"/>
      <c r="D454"/>
      <c r="E454" s="331"/>
      <c r="F454"/>
      <c r="G454"/>
      <c r="H454"/>
      <c r="I454"/>
      <c r="J454"/>
      <c r="K454"/>
      <c r="L454"/>
      <c r="M454"/>
      <c r="N454"/>
      <c r="O454"/>
      <c r="P454"/>
      <c r="Q454"/>
      <c r="R454"/>
      <c r="S454"/>
      <c r="T454"/>
      <c r="U454"/>
      <c r="V454"/>
      <c r="W454"/>
      <c r="X454"/>
      <c r="Y454"/>
      <c r="Z454"/>
      <c r="AA454"/>
      <c r="AB454"/>
      <c r="AC454"/>
      <c r="AD454"/>
      <c r="AE454"/>
    </row>
    <row r="455" spans="1:31" s="333" customFormat="1" x14ac:dyDescent="0.25">
      <c r="A455" s="329"/>
      <c r="B455" s="330"/>
      <c r="C455" s="331"/>
      <c r="D455"/>
      <c r="E455" s="331"/>
      <c r="F455"/>
      <c r="G455"/>
      <c r="H455"/>
      <c r="I455"/>
      <c r="J455"/>
      <c r="K455"/>
      <c r="L455"/>
      <c r="M455"/>
      <c r="N455"/>
      <c r="O455"/>
      <c r="P455"/>
      <c r="Q455"/>
      <c r="R455"/>
      <c r="S455"/>
      <c r="T455"/>
      <c r="U455"/>
      <c r="V455"/>
      <c r="W455"/>
      <c r="X455"/>
      <c r="Y455"/>
      <c r="Z455"/>
      <c r="AA455"/>
      <c r="AB455"/>
      <c r="AC455"/>
      <c r="AD455"/>
      <c r="AE455"/>
    </row>
    <row r="456" spans="1:31" s="333" customFormat="1" x14ac:dyDescent="0.25">
      <c r="A456" s="329"/>
      <c r="B456" s="330"/>
      <c r="C456" s="331"/>
      <c r="D456"/>
      <c r="E456" s="331"/>
      <c r="F456"/>
      <c r="G456"/>
      <c r="H456"/>
      <c r="I456"/>
      <c r="J456"/>
      <c r="K456"/>
      <c r="L456"/>
      <c r="M456"/>
      <c r="N456"/>
      <c r="O456"/>
      <c r="P456"/>
      <c r="Q456"/>
      <c r="R456"/>
      <c r="S456"/>
      <c r="T456"/>
      <c r="U456"/>
      <c r="V456"/>
      <c r="W456"/>
      <c r="X456"/>
      <c r="Y456"/>
      <c r="Z456"/>
      <c r="AA456"/>
      <c r="AB456"/>
      <c r="AC456"/>
      <c r="AD456"/>
      <c r="AE456"/>
    </row>
    <row r="457" spans="1:31" s="333" customFormat="1" x14ac:dyDescent="0.25">
      <c r="A457" s="329"/>
      <c r="B457" s="330"/>
      <c r="C457" s="331"/>
      <c r="D457"/>
      <c r="E457" s="331"/>
      <c r="F457"/>
      <c r="G457"/>
      <c r="H457"/>
      <c r="I457"/>
      <c r="J457"/>
      <c r="K457"/>
      <c r="L457"/>
      <c r="M457"/>
      <c r="N457"/>
      <c r="O457"/>
      <c r="P457"/>
      <c r="Q457"/>
      <c r="R457"/>
      <c r="S457"/>
      <c r="T457"/>
      <c r="U457"/>
      <c r="V457"/>
      <c r="W457"/>
      <c r="X457"/>
      <c r="Y457"/>
      <c r="Z457"/>
      <c r="AA457"/>
      <c r="AB457"/>
      <c r="AC457"/>
      <c r="AD457"/>
      <c r="AE457"/>
    </row>
    <row r="458" spans="1:31" s="333" customFormat="1" x14ac:dyDescent="0.25">
      <c r="A458" s="329"/>
      <c r="B458" s="330"/>
      <c r="C458" s="331"/>
      <c r="D458"/>
      <c r="E458" s="331"/>
      <c r="F458"/>
      <c r="G458"/>
      <c r="H458"/>
      <c r="I458"/>
      <c r="J458"/>
      <c r="K458"/>
      <c r="L458"/>
      <c r="M458"/>
      <c r="N458"/>
      <c r="O458"/>
      <c r="P458"/>
      <c r="Q458"/>
      <c r="R458"/>
      <c r="S458"/>
      <c r="T458"/>
      <c r="U458"/>
      <c r="V458"/>
      <c r="W458"/>
      <c r="X458"/>
      <c r="Y458"/>
      <c r="Z458"/>
      <c r="AA458"/>
      <c r="AB458"/>
      <c r="AC458"/>
      <c r="AD458"/>
      <c r="AE458"/>
    </row>
    <row r="459" spans="1:31" s="333" customFormat="1" x14ac:dyDescent="0.25">
      <c r="A459" s="329"/>
      <c r="B459" s="330"/>
      <c r="C459" s="331"/>
      <c r="D459"/>
      <c r="E459" s="331"/>
      <c r="F459"/>
      <c r="G459"/>
      <c r="H459"/>
      <c r="I459"/>
      <c r="J459"/>
      <c r="K459"/>
      <c r="L459"/>
      <c r="M459"/>
      <c r="N459"/>
      <c r="O459"/>
      <c r="P459"/>
      <c r="Q459"/>
      <c r="R459"/>
      <c r="S459"/>
      <c r="T459"/>
      <c r="U459"/>
      <c r="V459"/>
      <c r="W459"/>
      <c r="X459"/>
      <c r="Y459"/>
      <c r="Z459"/>
      <c r="AA459"/>
      <c r="AB459"/>
      <c r="AC459"/>
      <c r="AD459"/>
      <c r="AE459"/>
    </row>
    <row r="460" spans="1:31" s="333" customFormat="1" x14ac:dyDescent="0.25">
      <c r="A460" s="329"/>
      <c r="B460" s="330"/>
      <c r="C460" s="331"/>
      <c r="D460"/>
      <c r="E460" s="331"/>
      <c r="F460"/>
      <c r="G460"/>
      <c r="H460"/>
      <c r="I460"/>
      <c r="J460"/>
      <c r="K460"/>
      <c r="L460"/>
      <c r="M460"/>
      <c r="N460"/>
      <c r="O460"/>
      <c r="P460"/>
      <c r="Q460"/>
      <c r="R460"/>
      <c r="S460"/>
      <c r="T460"/>
      <c r="U460"/>
      <c r="V460"/>
      <c r="W460"/>
      <c r="X460"/>
      <c r="Y460"/>
      <c r="Z460"/>
      <c r="AA460"/>
      <c r="AB460"/>
      <c r="AC460"/>
      <c r="AD460"/>
      <c r="AE460"/>
    </row>
    <row r="461" spans="1:31" s="333" customFormat="1" x14ac:dyDescent="0.25">
      <c r="A461" s="329"/>
      <c r="B461" s="330"/>
      <c r="C461" s="331"/>
      <c r="D461"/>
      <c r="E461" s="331"/>
      <c r="F461"/>
      <c r="G461"/>
      <c r="H461"/>
      <c r="I461"/>
      <c r="J461"/>
      <c r="K461"/>
      <c r="L461"/>
      <c r="M461"/>
      <c r="N461"/>
      <c r="O461"/>
      <c r="P461"/>
      <c r="Q461"/>
      <c r="R461"/>
      <c r="S461"/>
      <c r="T461"/>
      <c r="U461"/>
      <c r="V461"/>
      <c r="W461"/>
      <c r="X461"/>
      <c r="Y461"/>
      <c r="Z461"/>
      <c r="AA461"/>
      <c r="AB461"/>
      <c r="AC461"/>
      <c r="AD461"/>
      <c r="AE461"/>
    </row>
    <row r="462" spans="1:31" s="333" customFormat="1" x14ac:dyDescent="0.25">
      <c r="A462" s="329"/>
      <c r="B462" s="330"/>
      <c r="C462" s="331"/>
      <c r="D462"/>
      <c r="E462" s="331"/>
      <c r="F462"/>
      <c r="G462"/>
      <c r="H462"/>
      <c r="I462"/>
      <c r="J462"/>
      <c r="K462"/>
      <c r="L462"/>
      <c r="M462"/>
      <c r="N462"/>
      <c r="O462"/>
      <c r="P462"/>
      <c r="Q462"/>
      <c r="R462"/>
      <c r="S462"/>
      <c r="T462"/>
      <c r="U462"/>
      <c r="V462"/>
      <c r="W462"/>
      <c r="X462"/>
      <c r="Y462"/>
      <c r="Z462"/>
      <c r="AA462"/>
      <c r="AB462"/>
      <c r="AC462"/>
      <c r="AD462"/>
      <c r="AE462"/>
    </row>
    <row r="463" spans="1:31" s="333" customFormat="1" x14ac:dyDescent="0.25">
      <c r="A463" s="329"/>
      <c r="B463" s="330"/>
      <c r="C463" s="331"/>
      <c r="D463"/>
      <c r="E463" s="331"/>
      <c r="F463"/>
      <c r="G463"/>
      <c r="H463"/>
      <c r="I463"/>
      <c r="J463"/>
      <c r="K463"/>
      <c r="L463"/>
      <c r="M463"/>
      <c r="N463"/>
      <c r="O463"/>
      <c r="P463"/>
      <c r="Q463"/>
      <c r="R463"/>
      <c r="S463"/>
      <c r="T463"/>
      <c r="U463"/>
      <c r="V463"/>
      <c r="W463"/>
      <c r="X463"/>
      <c r="Y463"/>
      <c r="Z463"/>
      <c r="AA463"/>
      <c r="AB463"/>
      <c r="AC463"/>
      <c r="AD463"/>
      <c r="AE463"/>
    </row>
    <row r="464" spans="1:31" s="333" customFormat="1" x14ac:dyDescent="0.25">
      <c r="A464" s="329"/>
      <c r="B464" s="330"/>
      <c r="C464" s="331"/>
      <c r="D464"/>
      <c r="E464" s="331"/>
      <c r="F464"/>
      <c r="G464"/>
      <c r="H464"/>
      <c r="I464"/>
      <c r="J464"/>
      <c r="K464"/>
      <c r="L464"/>
      <c r="M464"/>
      <c r="N464"/>
      <c r="O464"/>
      <c r="P464"/>
      <c r="Q464"/>
      <c r="R464"/>
      <c r="S464"/>
      <c r="T464"/>
      <c r="U464"/>
      <c r="V464"/>
      <c r="W464"/>
      <c r="X464"/>
      <c r="Y464"/>
      <c r="Z464"/>
      <c r="AA464"/>
      <c r="AB464"/>
      <c r="AC464"/>
      <c r="AD464"/>
      <c r="AE464"/>
    </row>
    <row r="465" spans="1:31" s="333" customFormat="1" x14ac:dyDescent="0.25">
      <c r="A465" s="329"/>
      <c r="B465" s="330"/>
      <c r="C465" s="331"/>
      <c r="D465"/>
      <c r="E465" s="331"/>
      <c r="F465"/>
      <c r="G465"/>
      <c r="H465"/>
      <c r="I465"/>
      <c r="J465"/>
      <c r="K465"/>
      <c r="L465"/>
      <c r="M465"/>
      <c r="N465"/>
      <c r="O465"/>
      <c r="P465"/>
      <c r="Q465"/>
      <c r="R465"/>
      <c r="S465"/>
      <c r="T465"/>
      <c r="U465"/>
      <c r="V465"/>
      <c r="W465"/>
      <c r="X465"/>
      <c r="Y465"/>
      <c r="Z465"/>
      <c r="AA465"/>
      <c r="AB465"/>
      <c r="AC465"/>
      <c r="AD465"/>
      <c r="AE465"/>
    </row>
    <row r="466" spans="1:31" s="333" customFormat="1" x14ac:dyDescent="0.25">
      <c r="A466" s="329"/>
      <c r="B466" s="330"/>
      <c r="C466" s="331"/>
      <c r="D466"/>
      <c r="E466" s="331"/>
      <c r="F466"/>
      <c r="G466"/>
      <c r="H466"/>
      <c r="I466"/>
      <c r="J466"/>
      <c r="K466"/>
      <c r="L466"/>
      <c r="M466"/>
      <c r="N466"/>
      <c r="O466"/>
      <c r="P466"/>
      <c r="Q466"/>
      <c r="R466"/>
      <c r="S466"/>
      <c r="T466"/>
      <c r="U466"/>
      <c r="V466"/>
      <c r="W466"/>
      <c r="X466"/>
      <c r="Y466"/>
      <c r="Z466"/>
      <c r="AA466"/>
      <c r="AB466"/>
      <c r="AC466"/>
      <c r="AD466"/>
      <c r="AE466"/>
    </row>
    <row r="467" spans="1:31" s="333" customFormat="1" x14ac:dyDescent="0.25">
      <c r="A467" s="329"/>
      <c r="B467" s="330"/>
      <c r="C467" s="331"/>
      <c r="D467"/>
      <c r="E467" s="331"/>
      <c r="F467"/>
      <c r="G467"/>
      <c r="H467"/>
      <c r="I467"/>
      <c r="J467"/>
      <c r="K467"/>
      <c r="L467"/>
      <c r="M467"/>
      <c r="N467"/>
      <c r="O467"/>
      <c r="P467"/>
      <c r="Q467"/>
      <c r="R467"/>
      <c r="S467"/>
      <c r="T467"/>
      <c r="U467"/>
      <c r="V467"/>
      <c r="W467"/>
      <c r="X467"/>
      <c r="Y467"/>
      <c r="Z467"/>
      <c r="AA467"/>
      <c r="AB467"/>
      <c r="AC467"/>
      <c r="AD467"/>
      <c r="AE467"/>
    </row>
    <row r="468" spans="1:31" s="333" customFormat="1" x14ac:dyDescent="0.25">
      <c r="A468" s="329"/>
      <c r="B468" s="330"/>
      <c r="C468" s="331"/>
      <c r="D468"/>
      <c r="E468" s="331"/>
      <c r="F468"/>
      <c r="G468"/>
      <c r="H468"/>
      <c r="I468"/>
      <c r="J468"/>
      <c r="K468"/>
      <c r="L468"/>
      <c r="M468"/>
      <c r="N468"/>
      <c r="O468"/>
      <c r="P468"/>
      <c r="Q468"/>
      <c r="R468"/>
      <c r="S468"/>
      <c r="T468"/>
      <c r="U468"/>
      <c r="V468"/>
      <c r="W468"/>
      <c r="X468"/>
      <c r="Y468"/>
      <c r="Z468"/>
      <c r="AA468"/>
      <c r="AB468"/>
      <c r="AC468"/>
      <c r="AD468"/>
      <c r="AE468"/>
    </row>
    <row r="469" spans="1:31" s="333" customFormat="1" x14ac:dyDescent="0.25">
      <c r="A469" s="329"/>
      <c r="B469" s="330"/>
      <c r="C469" s="331"/>
      <c r="D469"/>
      <c r="E469" s="331"/>
      <c r="F469"/>
      <c r="G469"/>
      <c r="H469"/>
      <c r="I469"/>
      <c r="J469"/>
      <c r="K469"/>
      <c r="L469"/>
      <c r="M469"/>
      <c r="N469"/>
      <c r="O469"/>
      <c r="P469"/>
      <c r="Q469"/>
      <c r="R469"/>
      <c r="S469"/>
      <c r="T469"/>
      <c r="U469"/>
      <c r="V469"/>
      <c r="W469"/>
      <c r="X469"/>
      <c r="Y469"/>
      <c r="Z469"/>
      <c r="AA469"/>
      <c r="AB469"/>
      <c r="AC469"/>
      <c r="AD469"/>
      <c r="AE469"/>
    </row>
    <row r="470" spans="1:31" s="333" customFormat="1" x14ac:dyDescent="0.25">
      <c r="A470" s="329"/>
      <c r="B470" s="330"/>
      <c r="C470" s="331"/>
      <c r="D470"/>
      <c r="E470" s="331"/>
      <c r="F470"/>
      <c r="G470"/>
      <c r="H470"/>
      <c r="I470"/>
      <c r="J470"/>
      <c r="K470"/>
      <c r="L470"/>
      <c r="M470"/>
      <c r="N470"/>
      <c r="O470"/>
      <c r="P470"/>
      <c r="Q470"/>
      <c r="R470"/>
      <c r="S470"/>
      <c r="T470"/>
      <c r="U470"/>
      <c r="V470"/>
      <c r="W470"/>
      <c r="X470"/>
      <c r="Y470"/>
      <c r="Z470"/>
      <c r="AA470"/>
      <c r="AB470"/>
      <c r="AC470"/>
      <c r="AD470"/>
      <c r="AE470"/>
    </row>
    <row r="471" spans="1:31" s="333" customFormat="1" x14ac:dyDescent="0.25">
      <c r="A471" s="329"/>
      <c r="B471" s="330"/>
      <c r="C471" s="331"/>
      <c r="D471"/>
      <c r="E471" s="331"/>
      <c r="F471"/>
      <c r="G471"/>
      <c r="H471"/>
      <c r="I471"/>
      <c r="J471"/>
      <c r="K471"/>
      <c r="L471"/>
      <c r="M471"/>
      <c r="N471"/>
      <c r="O471"/>
      <c r="P471"/>
      <c r="Q471"/>
      <c r="R471"/>
      <c r="S471"/>
      <c r="T471"/>
      <c r="U471"/>
      <c r="V471"/>
      <c r="W471"/>
      <c r="X471"/>
      <c r="Y471"/>
      <c r="Z471"/>
      <c r="AA471"/>
      <c r="AB471"/>
      <c r="AC471"/>
      <c r="AD471"/>
      <c r="AE471"/>
    </row>
    <row r="472" spans="1:31" s="333" customFormat="1" x14ac:dyDescent="0.25">
      <c r="A472" s="329"/>
      <c r="B472" s="330"/>
      <c r="C472" s="331"/>
      <c r="D472"/>
      <c r="E472" s="331"/>
      <c r="F472"/>
      <c r="G472"/>
      <c r="H472"/>
      <c r="I472"/>
      <c r="J472"/>
      <c r="K472"/>
      <c r="L472"/>
      <c r="M472"/>
      <c r="N472"/>
      <c r="O472"/>
      <c r="P472"/>
      <c r="Q472"/>
      <c r="R472"/>
      <c r="S472"/>
      <c r="T472"/>
      <c r="U472"/>
      <c r="V472"/>
      <c r="W472"/>
      <c r="X472"/>
      <c r="Y472"/>
      <c r="Z472"/>
      <c r="AA472"/>
      <c r="AB472"/>
      <c r="AC472"/>
      <c r="AD472"/>
      <c r="AE472"/>
    </row>
    <row r="473" spans="1:31" s="333" customFormat="1" x14ac:dyDescent="0.25">
      <c r="A473" s="329"/>
      <c r="B473" s="330"/>
      <c r="C473" s="331"/>
      <c r="D473"/>
      <c r="E473" s="331"/>
      <c r="F473"/>
      <c r="G473"/>
      <c r="H473"/>
      <c r="I473"/>
      <c r="J473"/>
      <c r="K473"/>
      <c r="L473"/>
      <c r="M473"/>
      <c r="N473"/>
      <c r="O473"/>
      <c r="P473"/>
      <c r="Q473"/>
      <c r="R473"/>
      <c r="S473"/>
      <c r="T473"/>
      <c r="U473"/>
      <c r="V473"/>
      <c r="W473"/>
      <c r="X473"/>
      <c r="Y473"/>
      <c r="Z473"/>
      <c r="AA473"/>
      <c r="AB473"/>
      <c r="AC473"/>
      <c r="AD473"/>
      <c r="AE473"/>
    </row>
    <row r="474" spans="1:31" s="333" customFormat="1" x14ac:dyDescent="0.25">
      <c r="A474" s="329"/>
      <c r="B474" s="330"/>
      <c r="C474" s="331"/>
      <c r="D474"/>
      <c r="E474" s="331"/>
      <c r="F474"/>
      <c r="G474"/>
      <c r="H474"/>
      <c r="I474"/>
      <c r="J474"/>
      <c r="K474"/>
      <c r="L474"/>
      <c r="M474"/>
      <c r="N474"/>
      <c r="O474"/>
      <c r="P474"/>
      <c r="Q474"/>
      <c r="R474"/>
      <c r="S474"/>
      <c r="T474"/>
      <c r="U474"/>
      <c r="V474"/>
      <c r="W474"/>
      <c r="X474"/>
      <c r="Y474"/>
      <c r="Z474"/>
      <c r="AA474"/>
      <c r="AB474"/>
      <c r="AC474"/>
      <c r="AD474"/>
      <c r="AE474"/>
    </row>
    <row r="475" spans="1:31" s="333" customFormat="1" x14ac:dyDescent="0.25">
      <c r="A475" s="329"/>
      <c r="B475" s="330"/>
      <c r="C475" s="331"/>
      <c r="D475"/>
      <c r="E475" s="331"/>
      <c r="F475"/>
      <c r="G475"/>
      <c r="H475"/>
      <c r="I475"/>
      <c r="J475"/>
      <c r="K475"/>
      <c r="L475"/>
      <c r="M475"/>
      <c r="N475"/>
      <c r="O475"/>
      <c r="P475"/>
      <c r="Q475"/>
      <c r="R475"/>
      <c r="S475"/>
      <c r="T475"/>
      <c r="U475"/>
      <c r="V475"/>
      <c r="W475"/>
      <c r="X475"/>
      <c r="Y475"/>
      <c r="Z475"/>
      <c r="AA475"/>
      <c r="AB475"/>
      <c r="AC475"/>
      <c r="AD475"/>
      <c r="AE475"/>
    </row>
    <row r="476" spans="1:31" s="333" customFormat="1" x14ac:dyDescent="0.25">
      <c r="A476" s="329"/>
      <c r="B476" s="330"/>
      <c r="C476" s="331"/>
      <c r="D476"/>
      <c r="E476" s="331"/>
      <c r="F476"/>
      <c r="G476"/>
      <c r="H476"/>
      <c r="I476"/>
      <c r="J476"/>
      <c r="K476"/>
      <c r="L476"/>
      <c r="M476"/>
      <c r="N476"/>
      <c r="O476"/>
      <c r="P476"/>
      <c r="Q476"/>
      <c r="R476"/>
      <c r="S476"/>
      <c r="T476"/>
      <c r="U476"/>
      <c r="V476"/>
      <c r="W476"/>
      <c r="X476"/>
      <c r="Y476"/>
      <c r="Z476"/>
      <c r="AA476"/>
      <c r="AB476"/>
      <c r="AC476"/>
      <c r="AD476"/>
      <c r="AE476"/>
    </row>
    <row r="477" spans="1:31" s="333" customFormat="1" x14ac:dyDescent="0.25">
      <c r="A477" s="329"/>
      <c r="B477" s="330"/>
      <c r="C477" s="331"/>
      <c r="D477"/>
      <c r="E477" s="331"/>
      <c r="F477"/>
      <c r="G477"/>
      <c r="H477"/>
      <c r="I477"/>
      <c r="J477"/>
      <c r="K477"/>
      <c r="L477"/>
      <c r="M477"/>
      <c r="N477"/>
      <c r="O477"/>
      <c r="P477"/>
      <c r="Q477"/>
      <c r="R477"/>
      <c r="S477"/>
      <c r="T477"/>
      <c r="U477"/>
      <c r="V477"/>
      <c r="W477"/>
      <c r="X477"/>
      <c r="Y477"/>
      <c r="Z477"/>
      <c r="AA477"/>
      <c r="AB477"/>
      <c r="AC477"/>
      <c r="AD477"/>
      <c r="AE477"/>
    </row>
    <row r="478" spans="1:31" s="333" customFormat="1" x14ac:dyDescent="0.25">
      <c r="A478" s="329"/>
      <c r="B478" s="330"/>
      <c r="C478" s="331"/>
      <c r="D478"/>
      <c r="E478" s="331"/>
      <c r="F478"/>
      <c r="G478"/>
      <c r="H478"/>
      <c r="I478"/>
      <c r="J478"/>
      <c r="K478"/>
      <c r="L478"/>
      <c r="M478"/>
      <c r="N478"/>
      <c r="O478"/>
      <c r="P478"/>
      <c r="Q478"/>
      <c r="R478"/>
      <c r="S478"/>
      <c r="T478"/>
      <c r="U478"/>
      <c r="V478"/>
      <c r="W478"/>
      <c r="X478"/>
      <c r="Y478"/>
      <c r="Z478"/>
      <c r="AA478"/>
      <c r="AB478"/>
      <c r="AC478"/>
      <c r="AD478"/>
      <c r="AE478"/>
    </row>
    <row r="479" spans="1:31" s="333" customFormat="1" x14ac:dyDescent="0.25">
      <c r="A479" s="329"/>
      <c r="B479" s="330"/>
      <c r="C479" s="331"/>
      <c r="D479"/>
      <c r="E479" s="331"/>
      <c r="F479"/>
      <c r="G479"/>
      <c r="H479"/>
      <c r="I479"/>
      <c r="J479"/>
      <c r="K479"/>
      <c r="L479"/>
      <c r="M479"/>
      <c r="N479"/>
      <c r="O479"/>
      <c r="P479"/>
      <c r="Q479"/>
      <c r="R479"/>
      <c r="S479"/>
      <c r="T479"/>
      <c r="U479"/>
      <c r="V479"/>
      <c r="W479"/>
      <c r="X479"/>
      <c r="Y479"/>
      <c r="Z479"/>
      <c r="AA479"/>
      <c r="AB479"/>
      <c r="AC479"/>
      <c r="AD479"/>
      <c r="AE479"/>
    </row>
    <row r="480" spans="1:31" s="333" customFormat="1" x14ac:dyDescent="0.25">
      <c r="A480" s="329"/>
      <c r="B480" s="330"/>
      <c r="C480" s="331"/>
      <c r="D480"/>
      <c r="E480" s="331"/>
      <c r="F480"/>
      <c r="G480"/>
      <c r="H480"/>
      <c r="I480"/>
      <c r="J480"/>
      <c r="K480"/>
      <c r="L480"/>
      <c r="M480"/>
      <c r="N480"/>
      <c r="O480"/>
      <c r="P480"/>
      <c r="Q480"/>
      <c r="R480"/>
      <c r="S480"/>
      <c r="T480"/>
      <c r="U480"/>
      <c r="V480"/>
      <c r="W480"/>
      <c r="X480"/>
      <c r="Y480"/>
      <c r="Z480"/>
      <c r="AA480"/>
      <c r="AB480"/>
      <c r="AC480"/>
      <c r="AD480"/>
      <c r="AE480"/>
    </row>
    <row r="481" spans="1:31" s="333" customFormat="1" x14ac:dyDescent="0.25">
      <c r="A481" s="329"/>
      <c r="B481" s="330"/>
      <c r="C481" s="331"/>
      <c r="D481"/>
      <c r="E481" s="331"/>
      <c r="F481"/>
      <c r="G481"/>
      <c r="H481"/>
      <c r="I481"/>
      <c r="J481"/>
      <c r="K481"/>
      <c r="L481"/>
      <c r="M481"/>
      <c r="N481"/>
      <c r="O481"/>
      <c r="P481"/>
      <c r="Q481"/>
      <c r="R481"/>
      <c r="S481"/>
      <c r="T481"/>
      <c r="U481"/>
      <c r="V481"/>
      <c r="W481"/>
      <c r="X481"/>
      <c r="Y481"/>
      <c r="Z481"/>
      <c r="AA481"/>
      <c r="AB481"/>
      <c r="AC481"/>
      <c r="AD481"/>
      <c r="AE481"/>
    </row>
    <row r="482" spans="1:31" s="333" customFormat="1" x14ac:dyDescent="0.25">
      <c r="A482" s="329"/>
      <c r="B482" s="330"/>
      <c r="C482" s="331"/>
      <c r="D482"/>
      <c r="E482" s="331"/>
      <c r="F482"/>
      <c r="G482"/>
      <c r="H482"/>
      <c r="I482"/>
      <c r="J482"/>
      <c r="K482"/>
      <c r="L482"/>
      <c r="M482"/>
      <c r="N482"/>
      <c r="O482"/>
      <c r="P482"/>
      <c r="Q482"/>
      <c r="R482"/>
      <c r="S482"/>
      <c r="T482"/>
      <c r="U482"/>
      <c r="V482"/>
      <c r="W482"/>
      <c r="X482"/>
      <c r="Y482"/>
      <c r="Z482"/>
      <c r="AA482"/>
      <c r="AB482"/>
      <c r="AC482"/>
      <c r="AD482"/>
      <c r="AE482"/>
    </row>
    <row r="483" spans="1:31" s="333" customFormat="1" x14ac:dyDescent="0.25">
      <c r="A483" s="329"/>
      <c r="B483" s="330"/>
      <c r="C483" s="331"/>
      <c r="D483"/>
      <c r="E483" s="331"/>
      <c r="F483"/>
      <c r="G483"/>
      <c r="H483"/>
      <c r="I483"/>
      <c r="J483"/>
      <c r="K483"/>
      <c r="L483"/>
      <c r="M483"/>
      <c r="N483"/>
      <c r="O483"/>
      <c r="P483"/>
      <c r="Q483"/>
      <c r="R483"/>
      <c r="S483"/>
      <c r="T483"/>
      <c r="U483"/>
      <c r="V483"/>
      <c r="W483"/>
      <c r="X483"/>
      <c r="Y483"/>
      <c r="Z483"/>
      <c r="AA483"/>
      <c r="AB483"/>
      <c r="AC483"/>
      <c r="AD483"/>
      <c r="AE483"/>
    </row>
    <row r="484" spans="1:31" s="333" customFormat="1" x14ac:dyDescent="0.25">
      <c r="A484" s="329"/>
      <c r="B484" s="330"/>
      <c r="C484" s="331"/>
      <c r="D484"/>
      <c r="E484" s="331"/>
      <c r="F484"/>
      <c r="G484"/>
      <c r="H484"/>
      <c r="I484"/>
      <c r="J484"/>
      <c r="K484"/>
      <c r="L484"/>
      <c r="M484"/>
      <c r="N484"/>
      <c r="O484"/>
      <c r="P484"/>
      <c r="Q484"/>
      <c r="R484"/>
      <c r="S484"/>
      <c r="T484"/>
      <c r="U484"/>
      <c r="V484"/>
      <c r="W484"/>
      <c r="X484"/>
      <c r="Y484"/>
      <c r="Z484"/>
      <c r="AA484"/>
      <c r="AB484"/>
      <c r="AC484"/>
      <c r="AD484"/>
      <c r="AE484"/>
    </row>
    <row r="485" spans="1:31" s="333" customFormat="1" x14ac:dyDescent="0.25">
      <c r="A485" s="329"/>
      <c r="B485" s="330"/>
      <c r="C485" s="331"/>
      <c r="D485"/>
      <c r="E485" s="331"/>
      <c r="F485"/>
      <c r="G485"/>
      <c r="H485"/>
      <c r="I485"/>
      <c r="J485"/>
      <c r="K485"/>
      <c r="L485"/>
      <c r="M485"/>
      <c r="N485"/>
      <c r="O485"/>
      <c r="P485"/>
      <c r="Q485"/>
      <c r="R485"/>
      <c r="S485"/>
      <c r="T485"/>
      <c r="U485"/>
      <c r="V485"/>
      <c r="W485"/>
      <c r="X485"/>
      <c r="Y485"/>
      <c r="Z485"/>
      <c r="AA485"/>
      <c r="AB485"/>
      <c r="AC485"/>
      <c r="AD485"/>
      <c r="AE485"/>
    </row>
    <row r="486" spans="1:31" s="333" customFormat="1" x14ac:dyDescent="0.25">
      <c r="A486" s="329"/>
      <c r="B486" s="330"/>
      <c r="C486" s="331"/>
      <c r="D486"/>
      <c r="E486" s="331"/>
      <c r="F486"/>
      <c r="G486"/>
      <c r="H486"/>
      <c r="I486"/>
      <c r="J486"/>
      <c r="K486"/>
      <c r="L486"/>
      <c r="M486"/>
      <c r="N486"/>
      <c r="O486"/>
      <c r="P486"/>
      <c r="Q486"/>
      <c r="R486"/>
      <c r="S486"/>
      <c r="T486"/>
      <c r="U486"/>
      <c r="V486"/>
      <c r="W486"/>
      <c r="X486"/>
      <c r="Y486"/>
      <c r="Z486"/>
      <c r="AA486"/>
      <c r="AB486"/>
      <c r="AC486"/>
      <c r="AD486"/>
      <c r="AE486"/>
    </row>
    <row r="487" spans="1:31" s="333" customFormat="1" x14ac:dyDescent="0.25">
      <c r="A487" s="329"/>
      <c r="B487" s="330"/>
      <c r="C487" s="331"/>
      <c r="D487"/>
      <c r="E487" s="331"/>
      <c r="F487"/>
      <c r="G487"/>
      <c r="H487"/>
      <c r="I487"/>
      <c r="J487"/>
      <c r="K487"/>
      <c r="L487"/>
      <c r="M487"/>
      <c r="N487"/>
      <c r="O487"/>
      <c r="P487"/>
      <c r="Q487"/>
      <c r="R487"/>
      <c r="S487"/>
      <c r="T487"/>
      <c r="U487"/>
      <c r="V487"/>
      <c r="W487"/>
      <c r="X487"/>
      <c r="Y487"/>
      <c r="Z487"/>
      <c r="AA487"/>
      <c r="AB487"/>
      <c r="AC487"/>
      <c r="AD487"/>
      <c r="AE487"/>
    </row>
    <row r="488" spans="1:31" s="333" customFormat="1" x14ac:dyDescent="0.25">
      <c r="A488" s="329"/>
      <c r="B488" s="330"/>
      <c r="C488" s="331"/>
      <c r="D488"/>
      <c r="E488" s="331"/>
      <c r="F488"/>
      <c r="G488"/>
      <c r="H488"/>
      <c r="I488"/>
      <c r="J488"/>
      <c r="K488"/>
      <c r="L488"/>
      <c r="M488"/>
      <c r="N488"/>
      <c r="O488"/>
      <c r="P488"/>
      <c r="Q488"/>
      <c r="R488"/>
      <c r="S488"/>
      <c r="T488"/>
      <c r="U488"/>
      <c r="V488"/>
      <c r="W488"/>
      <c r="X488"/>
      <c r="Y488"/>
      <c r="Z488"/>
      <c r="AA488"/>
      <c r="AB488"/>
      <c r="AC488"/>
      <c r="AD488"/>
      <c r="AE488"/>
    </row>
    <row r="489" spans="1:31" s="333" customFormat="1" x14ac:dyDescent="0.25">
      <c r="A489" s="329"/>
      <c r="B489" s="330"/>
      <c r="C489" s="331"/>
      <c r="D489"/>
      <c r="E489" s="331"/>
      <c r="F489"/>
      <c r="G489"/>
      <c r="H489"/>
      <c r="I489"/>
      <c r="J489"/>
      <c r="K489"/>
      <c r="L489"/>
      <c r="M489"/>
      <c r="N489"/>
      <c r="O489"/>
      <c r="P489"/>
      <c r="Q489"/>
      <c r="R489"/>
      <c r="S489"/>
      <c r="T489"/>
      <c r="U489"/>
      <c r="V489"/>
      <c r="W489"/>
      <c r="X489"/>
      <c r="Y489"/>
      <c r="Z489"/>
      <c r="AA489"/>
      <c r="AB489"/>
      <c r="AC489"/>
      <c r="AD489"/>
      <c r="AE489"/>
    </row>
    <row r="490" spans="1:31" s="333" customFormat="1" x14ac:dyDescent="0.25">
      <c r="A490" s="329"/>
      <c r="B490" s="330"/>
      <c r="C490" s="331"/>
      <c r="D490"/>
      <c r="E490" s="331"/>
      <c r="F490"/>
      <c r="G490"/>
      <c r="H490"/>
      <c r="I490"/>
      <c r="J490"/>
      <c r="K490"/>
      <c r="L490"/>
      <c r="M490"/>
      <c r="N490"/>
      <c r="O490"/>
      <c r="P490"/>
      <c r="Q490"/>
      <c r="R490"/>
      <c r="S490"/>
      <c r="T490"/>
      <c r="U490"/>
      <c r="V490"/>
      <c r="W490"/>
      <c r="X490"/>
      <c r="Y490"/>
      <c r="Z490"/>
      <c r="AA490"/>
      <c r="AB490"/>
      <c r="AC490"/>
      <c r="AD490"/>
      <c r="AE490"/>
    </row>
    <row r="491" spans="1:31" s="333" customFormat="1" x14ac:dyDescent="0.25">
      <c r="A491" s="329"/>
      <c r="B491" s="330"/>
      <c r="C491" s="331"/>
      <c r="D491"/>
      <c r="E491" s="331"/>
      <c r="F491"/>
      <c r="G491"/>
      <c r="H491"/>
      <c r="I491"/>
      <c r="J491"/>
      <c r="K491"/>
      <c r="L491"/>
      <c r="M491"/>
      <c r="N491"/>
      <c r="O491"/>
      <c r="P491"/>
      <c r="Q491"/>
      <c r="R491"/>
      <c r="S491"/>
      <c r="T491"/>
      <c r="U491"/>
      <c r="V491"/>
      <c r="W491"/>
      <c r="X491"/>
      <c r="Y491"/>
      <c r="Z491"/>
      <c r="AA491"/>
      <c r="AB491"/>
      <c r="AC491"/>
      <c r="AD491"/>
      <c r="AE491"/>
    </row>
    <row r="492" spans="1:31" s="333" customFormat="1" x14ac:dyDescent="0.25">
      <c r="A492" s="329"/>
      <c r="B492" s="330"/>
      <c r="C492" s="331"/>
      <c r="D492"/>
      <c r="E492" s="331"/>
      <c r="F492"/>
      <c r="G492"/>
      <c r="H492"/>
      <c r="I492"/>
      <c r="J492"/>
      <c r="K492"/>
      <c r="L492"/>
      <c r="M492"/>
      <c r="N492"/>
      <c r="O492"/>
      <c r="P492"/>
      <c r="Q492"/>
      <c r="R492"/>
      <c r="S492"/>
      <c r="T492"/>
      <c r="U492"/>
      <c r="V492"/>
      <c r="W492"/>
      <c r="X492"/>
      <c r="Y492"/>
      <c r="Z492"/>
      <c r="AA492"/>
      <c r="AB492"/>
      <c r="AC492"/>
      <c r="AD492"/>
      <c r="AE492"/>
    </row>
    <row r="493" spans="1:31" s="333" customFormat="1" x14ac:dyDescent="0.25">
      <c r="A493" s="329"/>
      <c r="B493" s="330"/>
      <c r="C493" s="331"/>
      <c r="D493"/>
      <c r="E493" s="331"/>
      <c r="F493"/>
      <c r="G493"/>
      <c r="H493"/>
      <c r="I493"/>
      <c r="J493"/>
      <c r="K493"/>
      <c r="L493"/>
      <c r="M493"/>
      <c r="N493"/>
      <c r="O493"/>
      <c r="P493"/>
      <c r="Q493"/>
      <c r="R493"/>
      <c r="S493"/>
      <c r="T493"/>
      <c r="U493"/>
      <c r="V493"/>
      <c r="W493"/>
      <c r="X493"/>
      <c r="Y493"/>
      <c r="Z493"/>
      <c r="AA493"/>
      <c r="AB493"/>
      <c r="AC493"/>
      <c r="AD493"/>
      <c r="AE493"/>
    </row>
    <row r="494" spans="1:31" s="333" customFormat="1" x14ac:dyDescent="0.25">
      <c r="A494" s="329"/>
      <c r="B494" s="330"/>
      <c r="C494" s="331"/>
      <c r="D494"/>
      <c r="E494" s="331"/>
      <c r="F494"/>
      <c r="G494"/>
      <c r="H494"/>
      <c r="I494"/>
      <c r="J494"/>
      <c r="K494"/>
      <c r="L494"/>
      <c r="M494"/>
      <c r="N494"/>
      <c r="O494"/>
      <c r="P494"/>
      <c r="Q494"/>
      <c r="R494"/>
      <c r="S494"/>
      <c r="T494"/>
      <c r="U494"/>
      <c r="V494"/>
      <c r="W494"/>
      <c r="X494"/>
      <c r="Y494"/>
      <c r="Z494"/>
      <c r="AA494"/>
      <c r="AB494"/>
      <c r="AC494"/>
      <c r="AD494"/>
      <c r="AE494"/>
    </row>
    <row r="495" spans="1:31" s="333" customFormat="1" x14ac:dyDescent="0.25">
      <c r="A495" s="329"/>
      <c r="B495" s="330"/>
      <c r="C495" s="331"/>
      <c r="D495"/>
      <c r="E495" s="331"/>
      <c r="F495"/>
      <c r="G495"/>
      <c r="H495"/>
      <c r="I495"/>
      <c r="J495"/>
      <c r="K495"/>
      <c r="L495"/>
      <c r="M495"/>
      <c r="N495"/>
      <c r="O495"/>
      <c r="P495"/>
      <c r="Q495"/>
      <c r="R495"/>
      <c r="S495"/>
      <c r="T495"/>
      <c r="U495"/>
      <c r="V495"/>
      <c r="W495"/>
      <c r="X495"/>
      <c r="Y495"/>
      <c r="Z495"/>
      <c r="AA495"/>
      <c r="AB495"/>
      <c r="AC495"/>
      <c r="AD495"/>
      <c r="AE495"/>
    </row>
    <row r="496" spans="1:31" s="333" customFormat="1" x14ac:dyDescent="0.25">
      <c r="A496" s="329"/>
      <c r="B496" s="330"/>
      <c r="C496" s="331"/>
      <c r="D496"/>
      <c r="E496" s="331"/>
      <c r="F496"/>
      <c r="G496"/>
      <c r="H496"/>
      <c r="I496"/>
      <c r="J496"/>
      <c r="K496"/>
      <c r="L496"/>
      <c r="M496"/>
      <c r="N496"/>
      <c r="O496"/>
      <c r="P496"/>
      <c r="Q496"/>
      <c r="R496"/>
      <c r="S496"/>
      <c r="T496"/>
      <c r="U496"/>
      <c r="V496"/>
      <c r="W496"/>
      <c r="X496"/>
      <c r="Y496"/>
      <c r="Z496"/>
      <c r="AA496"/>
      <c r="AB496"/>
      <c r="AC496"/>
      <c r="AD496"/>
      <c r="AE496"/>
    </row>
    <row r="497" spans="1:31" s="333" customFormat="1" x14ac:dyDescent="0.25">
      <c r="A497" s="329"/>
      <c r="B497" s="330"/>
      <c r="C497" s="331"/>
      <c r="D497"/>
      <c r="E497" s="331"/>
      <c r="F497"/>
      <c r="G497"/>
      <c r="H497"/>
      <c r="I497"/>
      <c r="J497"/>
      <c r="K497"/>
      <c r="L497"/>
      <c r="M497"/>
      <c r="N497"/>
      <c r="O497"/>
      <c r="P497"/>
      <c r="Q497"/>
      <c r="R497"/>
      <c r="S497"/>
      <c r="T497"/>
      <c r="U497"/>
      <c r="V497"/>
      <c r="W497"/>
      <c r="X497"/>
      <c r="Y497"/>
      <c r="Z497"/>
      <c r="AA497"/>
      <c r="AB497"/>
      <c r="AC497"/>
      <c r="AD497"/>
      <c r="AE497"/>
    </row>
    <row r="498" spans="1:31" s="333" customFormat="1" x14ac:dyDescent="0.25">
      <c r="A498" s="329"/>
      <c r="B498" s="330"/>
      <c r="C498" s="331"/>
      <c r="D498"/>
      <c r="E498" s="331"/>
      <c r="F498"/>
      <c r="G498"/>
      <c r="H498"/>
      <c r="I498"/>
      <c r="J498"/>
      <c r="K498"/>
      <c r="L498"/>
      <c r="M498"/>
      <c r="N498"/>
      <c r="O498"/>
      <c r="P498"/>
      <c r="Q498"/>
      <c r="R498"/>
      <c r="S498"/>
      <c r="T498"/>
      <c r="U498"/>
      <c r="V498"/>
      <c r="W498"/>
      <c r="X498"/>
      <c r="Y498"/>
      <c r="Z498"/>
      <c r="AA498"/>
      <c r="AB498"/>
      <c r="AC498"/>
      <c r="AD498"/>
      <c r="AE498"/>
    </row>
    <row r="499" spans="1:31" s="333" customFormat="1" x14ac:dyDescent="0.25">
      <c r="A499" s="329"/>
      <c r="B499" s="330"/>
      <c r="C499" s="331"/>
      <c r="D499"/>
      <c r="E499" s="331"/>
      <c r="F499"/>
      <c r="G499"/>
      <c r="H499"/>
      <c r="I499"/>
      <c r="J499"/>
      <c r="K499"/>
      <c r="L499"/>
      <c r="M499"/>
      <c r="N499"/>
      <c r="O499"/>
      <c r="P499"/>
      <c r="Q499"/>
      <c r="R499"/>
      <c r="S499"/>
      <c r="T499"/>
      <c r="U499"/>
      <c r="V499"/>
      <c r="W499"/>
      <c r="X499"/>
      <c r="Y499"/>
      <c r="Z499"/>
      <c r="AA499"/>
      <c r="AB499"/>
      <c r="AC499"/>
      <c r="AD499"/>
      <c r="AE499"/>
    </row>
    <row r="500" spans="1:31" s="333" customFormat="1" x14ac:dyDescent="0.25">
      <c r="A500" s="329"/>
      <c r="B500" s="330"/>
      <c r="C500" s="331"/>
      <c r="D500"/>
      <c r="E500" s="331"/>
      <c r="F500"/>
      <c r="G500"/>
      <c r="H500"/>
      <c r="I500"/>
      <c r="J500"/>
      <c r="K500"/>
      <c r="L500"/>
      <c r="M500"/>
      <c r="N500"/>
      <c r="O500"/>
      <c r="P500"/>
      <c r="Q500"/>
      <c r="R500"/>
      <c r="S500"/>
      <c r="T500"/>
      <c r="U500"/>
      <c r="V500"/>
      <c r="W500"/>
      <c r="X500"/>
      <c r="Y500"/>
      <c r="Z500"/>
      <c r="AA500"/>
      <c r="AB500"/>
      <c r="AC500"/>
      <c r="AD500"/>
      <c r="AE500"/>
    </row>
    <row r="501" spans="1:31" s="333" customFormat="1" x14ac:dyDescent="0.25">
      <c r="A501" s="329"/>
      <c r="B501" s="330"/>
      <c r="C501" s="331"/>
      <c r="D501"/>
      <c r="E501" s="331"/>
      <c r="F501"/>
      <c r="G501"/>
      <c r="H501"/>
      <c r="I501"/>
      <c r="J501"/>
      <c r="K501"/>
      <c r="L501"/>
      <c r="M501"/>
      <c r="N501"/>
      <c r="O501"/>
      <c r="P501"/>
      <c r="Q501"/>
      <c r="R501"/>
      <c r="S501"/>
      <c r="T501"/>
      <c r="U501"/>
      <c r="V501"/>
      <c r="W501"/>
      <c r="X501"/>
      <c r="Y501"/>
      <c r="Z501"/>
      <c r="AA501"/>
      <c r="AB501"/>
      <c r="AC501"/>
      <c r="AD501"/>
      <c r="AE501"/>
    </row>
    <row r="502" spans="1:31" s="333" customFormat="1" x14ac:dyDescent="0.25">
      <c r="A502" s="329"/>
      <c r="B502" s="330"/>
      <c r="C502" s="331"/>
      <c r="D502"/>
      <c r="E502" s="331"/>
      <c r="F502"/>
      <c r="G502"/>
      <c r="H502"/>
      <c r="I502"/>
      <c r="J502"/>
      <c r="K502"/>
      <c r="L502"/>
      <c r="M502"/>
      <c r="N502"/>
      <c r="O502"/>
      <c r="P502"/>
      <c r="Q502"/>
      <c r="R502"/>
      <c r="S502"/>
      <c r="T502"/>
      <c r="U502"/>
      <c r="V502"/>
      <c r="W502"/>
      <c r="X502"/>
      <c r="Y502"/>
      <c r="Z502"/>
      <c r="AA502"/>
      <c r="AB502"/>
      <c r="AC502"/>
      <c r="AD502"/>
      <c r="AE502"/>
    </row>
    <row r="503" spans="1:31" s="333" customFormat="1" x14ac:dyDescent="0.25">
      <c r="A503" s="329"/>
      <c r="B503" s="330"/>
      <c r="C503" s="331"/>
      <c r="D503"/>
      <c r="E503" s="331"/>
      <c r="F503"/>
      <c r="G503"/>
      <c r="H503"/>
      <c r="I503"/>
      <c r="J503"/>
      <c r="K503"/>
      <c r="L503"/>
      <c r="M503"/>
      <c r="N503"/>
      <c r="O503"/>
      <c r="P503"/>
      <c r="Q503"/>
      <c r="R503"/>
      <c r="S503"/>
      <c r="T503"/>
      <c r="U503"/>
      <c r="V503"/>
      <c r="W503"/>
      <c r="X503"/>
      <c r="Y503"/>
      <c r="Z503"/>
      <c r="AA503"/>
      <c r="AB503"/>
      <c r="AC503"/>
      <c r="AD503"/>
      <c r="AE503"/>
    </row>
    <row r="504" spans="1:31" s="333" customFormat="1" x14ac:dyDescent="0.25">
      <c r="A504" s="329"/>
      <c r="B504" s="330"/>
      <c r="C504" s="331"/>
      <c r="D504"/>
      <c r="E504" s="331"/>
      <c r="F504"/>
      <c r="G504"/>
      <c r="H504"/>
      <c r="I504"/>
      <c r="J504"/>
      <c r="K504"/>
      <c r="L504"/>
      <c r="M504"/>
      <c r="N504"/>
      <c r="O504"/>
      <c r="P504"/>
      <c r="Q504"/>
      <c r="R504"/>
      <c r="S504"/>
      <c r="T504"/>
      <c r="U504"/>
      <c r="V504"/>
      <c r="W504"/>
      <c r="X504"/>
      <c r="Y504"/>
      <c r="Z504"/>
      <c r="AA504"/>
      <c r="AB504"/>
      <c r="AC504"/>
      <c r="AD504"/>
      <c r="AE504"/>
    </row>
    <row r="505" spans="1:31" s="333" customFormat="1" x14ac:dyDescent="0.25">
      <c r="A505" s="329"/>
      <c r="B505" s="330"/>
      <c r="C505" s="331"/>
      <c r="D505"/>
      <c r="E505" s="331"/>
      <c r="F505"/>
      <c r="G505"/>
      <c r="H505"/>
      <c r="I505"/>
      <c r="J505"/>
      <c r="K505"/>
      <c r="L505"/>
      <c r="M505"/>
      <c r="N505"/>
      <c r="O505"/>
      <c r="P505"/>
      <c r="Q505"/>
      <c r="R505"/>
      <c r="S505"/>
      <c r="T505"/>
      <c r="U505"/>
      <c r="V505"/>
      <c r="W505"/>
      <c r="X505"/>
      <c r="Y505"/>
      <c r="Z505"/>
      <c r="AA505"/>
      <c r="AB505"/>
      <c r="AC505"/>
      <c r="AD505"/>
      <c r="AE505"/>
    </row>
    <row r="506" spans="1:31" s="333" customFormat="1" x14ac:dyDescent="0.25">
      <c r="A506" s="329"/>
      <c r="B506" s="330"/>
      <c r="C506" s="331"/>
      <c r="D506"/>
      <c r="E506" s="331"/>
      <c r="F506"/>
      <c r="G506"/>
      <c r="H506"/>
      <c r="I506"/>
      <c r="J506"/>
      <c r="K506"/>
      <c r="L506"/>
      <c r="M506"/>
      <c r="N506"/>
      <c r="O506"/>
      <c r="P506"/>
      <c r="Q506"/>
      <c r="R506"/>
      <c r="S506"/>
      <c r="T506"/>
      <c r="U506"/>
      <c r="V506"/>
      <c r="W506"/>
      <c r="X506"/>
      <c r="Y506"/>
      <c r="Z506"/>
      <c r="AA506"/>
      <c r="AB506"/>
      <c r="AC506"/>
      <c r="AD506"/>
      <c r="AE506"/>
    </row>
    <row r="507" spans="1:31" s="333" customFormat="1" x14ac:dyDescent="0.25">
      <c r="A507" s="329"/>
      <c r="B507" s="330"/>
      <c r="C507" s="331"/>
      <c r="D507"/>
      <c r="E507" s="331"/>
      <c r="F507"/>
      <c r="G507"/>
      <c r="H507"/>
      <c r="I507"/>
      <c r="J507"/>
      <c r="K507"/>
      <c r="L507"/>
      <c r="M507"/>
      <c r="N507"/>
      <c r="O507"/>
      <c r="P507"/>
      <c r="Q507"/>
      <c r="R507"/>
      <c r="S507"/>
      <c r="T507"/>
      <c r="U507"/>
      <c r="V507"/>
      <c r="W507"/>
      <c r="X507"/>
      <c r="Y507"/>
      <c r="Z507"/>
      <c r="AA507"/>
      <c r="AB507"/>
      <c r="AC507"/>
      <c r="AD507"/>
      <c r="AE507"/>
    </row>
    <row r="508" spans="1:31" s="333" customFormat="1" x14ac:dyDescent="0.25">
      <c r="A508" s="329"/>
      <c r="B508" s="330"/>
      <c r="C508" s="331"/>
      <c r="D508"/>
      <c r="E508" s="331"/>
      <c r="F508"/>
      <c r="G508"/>
      <c r="H508"/>
      <c r="I508"/>
      <c r="J508"/>
      <c r="K508"/>
      <c r="L508"/>
      <c r="M508"/>
      <c r="N508"/>
      <c r="O508"/>
      <c r="P508"/>
      <c r="Q508"/>
      <c r="R508"/>
      <c r="S508"/>
      <c r="T508"/>
      <c r="U508"/>
      <c r="V508"/>
      <c r="W508"/>
      <c r="X508"/>
      <c r="Y508"/>
      <c r="Z508"/>
      <c r="AA508"/>
      <c r="AB508"/>
      <c r="AC508"/>
      <c r="AD508"/>
      <c r="AE508"/>
    </row>
    <row r="509" spans="1:31" s="333" customFormat="1" x14ac:dyDescent="0.25">
      <c r="A509" s="329"/>
      <c r="B509" s="330"/>
      <c r="C509" s="331"/>
      <c r="D509"/>
      <c r="E509" s="331"/>
      <c r="F509"/>
      <c r="G509"/>
      <c r="H509"/>
      <c r="I509"/>
      <c r="J509"/>
      <c r="K509"/>
      <c r="L509"/>
      <c r="M509"/>
      <c r="N509"/>
      <c r="O509"/>
      <c r="P509"/>
      <c r="Q509"/>
      <c r="R509"/>
      <c r="S509"/>
      <c r="T509"/>
      <c r="U509"/>
      <c r="V509"/>
      <c r="W509"/>
      <c r="X509"/>
      <c r="Y509"/>
      <c r="Z509"/>
      <c r="AA509"/>
      <c r="AB509"/>
      <c r="AC509"/>
      <c r="AD509"/>
      <c r="AE509"/>
    </row>
    <row r="510" spans="1:31" s="333" customFormat="1" x14ac:dyDescent="0.25">
      <c r="A510" s="329"/>
      <c r="B510" s="330"/>
      <c r="C510" s="331"/>
      <c r="D510"/>
      <c r="E510" s="331"/>
      <c r="F510"/>
      <c r="G510"/>
      <c r="H510"/>
      <c r="I510"/>
      <c r="J510"/>
      <c r="K510"/>
      <c r="L510"/>
      <c r="M510"/>
      <c r="N510"/>
      <c r="O510"/>
      <c r="P510"/>
      <c r="Q510"/>
      <c r="R510"/>
      <c r="S510"/>
      <c r="T510"/>
      <c r="U510"/>
      <c r="V510"/>
      <c r="W510"/>
      <c r="X510"/>
      <c r="Y510"/>
      <c r="Z510"/>
      <c r="AA510"/>
      <c r="AB510"/>
      <c r="AC510"/>
      <c r="AD510"/>
      <c r="AE510"/>
    </row>
    <row r="511" spans="1:31" s="333" customFormat="1" x14ac:dyDescent="0.25">
      <c r="A511" s="329"/>
      <c r="B511" s="330"/>
      <c r="C511" s="331"/>
      <c r="D511"/>
      <c r="E511" s="331"/>
      <c r="F511"/>
      <c r="G511"/>
      <c r="H511"/>
      <c r="I511"/>
      <c r="J511"/>
      <c r="K511"/>
      <c r="L511"/>
      <c r="M511"/>
      <c r="N511"/>
      <c r="O511"/>
      <c r="P511"/>
      <c r="Q511"/>
      <c r="R511"/>
      <c r="S511"/>
      <c r="T511"/>
      <c r="U511"/>
      <c r="V511"/>
      <c r="W511"/>
      <c r="X511"/>
      <c r="Y511"/>
      <c r="Z511"/>
      <c r="AA511"/>
      <c r="AB511"/>
      <c r="AC511"/>
      <c r="AD511"/>
      <c r="AE511"/>
    </row>
    <row r="512" spans="1:31" s="333" customFormat="1" x14ac:dyDescent="0.25">
      <c r="A512" s="329"/>
      <c r="B512" s="330"/>
      <c r="C512" s="331"/>
      <c r="D512"/>
      <c r="E512" s="331"/>
      <c r="F512"/>
      <c r="G512"/>
      <c r="H512"/>
      <c r="I512"/>
      <c r="J512"/>
      <c r="K512"/>
      <c r="L512"/>
      <c r="M512"/>
      <c r="N512"/>
      <c r="O512"/>
      <c r="P512"/>
      <c r="Q512"/>
      <c r="R512"/>
      <c r="S512"/>
      <c r="T512"/>
      <c r="U512"/>
      <c r="V512"/>
      <c r="W512"/>
      <c r="X512"/>
      <c r="Y512"/>
      <c r="Z512"/>
      <c r="AA512"/>
      <c r="AB512"/>
      <c r="AC512"/>
      <c r="AD512"/>
      <c r="AE512"/>
    </row>
    <row r="513" spans="1:31" s="333" customFormat="1" x14ac:dyDescent="0.25">
      <c r="A513" s="329"/>
      <c r="B513" s="330"/>
      <c r="C513" s="331"/>
      <c r="D513"/>
      <c r="E513" s="331"/>
      <c r="F513"/>
      <c r="G513"/>
      <c r="H513"/>
      <c r="I513"/>
      <c r="J513"/>
      <c r="K513"/>
      <c r="L513"/>
      <c r="M513"/>
      <c r="N513"/>
      <c r="O513"/>
      <c r="P513"/>
      <c r="Q513"/>
      <c r="R513"/>
      <c r="S513"/>
      <c r="T513"/>
      <c r="U513"/>
      <c r="V513"/>
      <c r="W513"/>
      <c r="X513"/>
      <c r="Y513"/>
      <c r="Z513"/>
      <c r="AA513"/>
      <c r="AB513"/>
      <c r="AC513"/>
      <c r="AD513"/>
      <c r="AE513"/>
    </row>
    <row r="514" spans="1:31" s="333" customFormat="1" x14ac:dyDescent="0.25">
      <c r="A514" s="329"/>
      <c r="B514" s="330"/>
      <c r="C514" s="331"/>
      <c r="D514"/>
      <c r="E514" s="331"/>
      <c r="F514"/>
      <c r="G514"/>
      <c r="H514"/>
      <c r="I514"/>
      <c r="J514"/>
      <c r="K514"/>
      <c r="L514"/>
      <c r="M514"/>
      <c r="N514"/>
      <c r="O514"/>
      <c r="P514"/>
      <c r="Q514"/>
      <c r="R514"/>
      <c r="S514"/>
      <c r="T514"/>
      <c r="U514"/>
      <c r="V514"/>
      <c r="W514"/>
      <c r="X514"/>
      <c r="Y514"/>
      <c r="Z514"/>
      <c r="AA514"/>
      <c r="AB514"/>
      <c r="AC514"/>
      <c r="AD514"/>
      <c r="AE514"/>
    </row>
    <row r="515" spans="1:31" s="333" customFormat="1" x14ac:dyDescent="0.25">
      <c r="A515" s="329"/>
      <c r="B515" s="330"/>
      <c r="C515" s="331"/>
      <c r="D515"/>
      <c r="E515" s="331"/>
      <c r="F515"/>
      <c r="G515"/>
      <c r="H515"/>
      <c r="I515"/>
      <c r="J515"/>
      <c r="K515"/>
      <c r="L515"/>
      <c r="M515"/>
      <c r="N515"/>
      <c r="O515"/>
      <c r="P515"/>
      <c r="Q515"/>
      <c r="R515"/>
      <c r="S515"/>
      <c r="T515"/>
      <c r="U515"/>
      <c r="V515"/>
      <c r="W515"/>
      <c r="X515"/>
      <c r="Y515"/>
      <c r="Z515"/>
      <c r="AA515"/>
      <c r="AB515"/>
      <c r="AC515"/>
      <c r="AD515"/>
      <c r="AE515"/>
    </row>
    <row r="516" spans="1:31" s="333" customFormat="1" x14ac:dyDescent="0.25">
      <c r="A516" s="329"/>
      <c r="B516" s="330"/>
      <c r="C516" s="331"/>
      <c r="D516"/>
      <c r="E516" s="331"/>
      <c r="F516"/>
      <c r="G516"/>
      <c r="H516"/>
      <c r="I516"/>
      <c r="J516"/>
      <c r="K516"/>
      <c r="L516"/>
      <c r="M516"/>
      <c r="N516"/>
      <c r="O516"/>
      <c r="P516"/>
      <c r="Q516"/>
      <c r="R516"/>
      <c r="S516"/>
      <c r="T516"/>
      <c r="U516"/>
      <c r="V516"/>
      <c r="W516"/>
      <c r="X516"/>
      <c r="Y516"/>
      <c r="Z516"/>
      <c r="AA516"/>
      <c r="AB516"/>
      <c r="AC516"/>
      <c r="AD516"/>
      <c r="AE516"/>
    </row>
    <row r="517" spans="1:31" s="333" customFormat="1" x14ac:dyDescent="0.25">
      <c r="A517" s="329"/>
      <c r="B517" s="330"/>
      <c r="C517" s="331"/>
      <c r="D517"/>
      <c r="E517" s="331"/>
      <c r="F517"/>
      <c r="G517"/>
      <c r="H517"/>
      <c r="I517"/>
      <c r="J517"/>
      <c r="K517"/>
      <c r="L517"/>
      <c r="M517"/>
      <c r="N517"/>
      <c r="O517"/>
      <c r="P517"/>
      <c r="Q517"/>
      <c r="R517"/>
      <c r="S517"/>
      <c r="T517"/>
      <c r="U517"/>
      <c r="V517"/>
      <c r="W517"/>
      <c r="X517"/>
      <c r="Y517"/>
      <c r="Z517"/>
      <c r="AA517"/>
      <c r="AB517"/>
      <c r="AC517"/>
      <c r="AD517"/>
      <c r="AE517"/>
    </row>
    <row r="518" spans="1:31" s="333" customFormat="1" x14ac:dyDescent="0.25">
      <c r="A518" s="329"/>
      <c r="B518" s="330"/>
      <c r="C518" s="331"/>
      <c r="D518"/>
      <c r="E518" s="331"/>
      <c r="F518"/>
      <c r="G518"/>
      <c r="H518"/>
      <c r="I518"/>
      <c r="J518"/>
      <c r="K518"/>
      <c r="L518"/>
      <c r="M518"/>
      <c r="N518"/>
      <c r="O518"/>
      <c r="P518"/>
      <c r="Q518"/>
      <c r="R518"/>
      <c r="S518"/>
      <c r="T518"/>
      <c r="U518"/>
      <c r="V518"/>
      <c r="W518"/>
      <c r="X518"/>
      <c r="Y518"/>
      <c r="Z518"/>
      <c r="AA518"/>
      <c r="AB518"/>
      <c r="AC518"/>
      <c r="AD518"/>
      <c r="AE518"/>
    </row>
    <row r="519" spans="1:31" s="333" customFormat="1" x14ac:dyDescent="0.25">
      <c r="A519" s="329"/>
      <c r="B519" s="330"/>
      <c r="C519" s="331"/>
      <c r="D519"/>
      <c r="E519" s="331"/>
      <c r="F519"/>
      <c r="G519"/>
      <c r="H519"/>
      <c r="I519"/>
      <c r="J519"/>
      <c r="K519"/>
      <c r="L519"/>
      <c r="M519"/>
      <c r="N519"/>
      <c r="O519"/>
      <c r="P519"/>
      <c r="Q519"/>
      <c r="R519"/>
      <c r="S519"/>
      <c r="T519"/>
      <c r="U519"/>
      <c r="V519"/>
      <c r="W519"/>
      <c r="X519"/>
      <c r="Y519"/>
      <c r="Z519"/>
      <c r="AA519"/>
      <c r="AB519"/>
      <c r="AC519"/>
      <c r="AD519"/>
      <c r="AE519"/>
    </row>
    <row r="520" spans="1:31" s="333" customFormat="1" x14ac:dyDescent="0.25">
      <c r="A520" s="329"/>
      <c r="B520" s="330"/>
      <c r="C520" s="331"/>
      <c r="D520"/>
      <c r="E520" s="331"/>
      <c r="F520"/>
      <c r="G520"/>
      <c r="H520"/>
      <c r="I520"/>
      <c r="J520"/>
      <c r="K520"/>
      <c r="L520"/>
      <c r="M520"/>
      <c r="N520"/>
      <c r="O520"/>
      <c r="P520"/>
      <c r="Q520"/>
      <c r="R520"/>
      <c r="S520"/>
      <c r="T520"/>
      <c r="U520"/>
      <c r="V520"/>
      <c r="W520"/>
      <c r="X520"/>
      <c r="Y520"/>
      <c r="Z520"/>
      <c r="AA520"/>
      <c r="AB520"/>
      <c r="AC520"/>
      <c r="AD520"/>
      <c r="AE520"/>
    </row>
    <row r="521" spans="1:31" s="333" customFormat="1" x14ac:dyDescent="0.25">
      <c r="A521" s="329"/>
      <c r="B521" s="330"/>
      <c r="C521" s="331"/>
      <c r="D521"/>
      <c r="E521" s="331"/>
      <c r="F521"/>
      <c r="G521"/>
      <c r="H521"/>
      <c r="I521"/>
      <c r="J521"/>
      <c r="K521"/>
      <c r="L521"/>
      <c r="M521"/>
      <c r="N521"/>
      <c r="O521"/>
      <c r="P521"/>
      <c r="Q521"/>
      <c r="R521"/>
      <c r="S521"/>
      <c r="T521"/>
      <c r="U521"/>
      <c r="V521"/>
      <c r="W521"/>
      <c r="X521"/>
      <c r="Y521"/>
      <c r="Z521"/>
      <c r="AA521"/>
      <c r="AB521"/>
      <c r="AC521"/>
      <c r="AD521"/>
      <c r="AE521"/>
    </row>
    <row r="522" spans="1:31" s="333" customFormat="1" x14ac:dyDescent="0.25">
      <c r="A522" s="329"/>
      <c r="B522" s="330"/>
      <c r="C522" s="331"/>
      <c r="D522"/>
      <c r="E522" s="331"/>
      <c r="F522"/>
      <c r="G522"/>
      <c r="H522"/>
      <c r="I522"/>
      <c r="J522"/>
      <c r="K522"/>
      <c r="L522"/>
      <c r="M522"/>
      <c r="N522"/>
      <c r="O522"/>
      <c r="P522"/>
      <c r="Q522"/>
      <c r="R522"/>
      <c r="S522"/>
      <c r="T522"/>
      <c r="U522"/>
      <c r="V522"/>
      <c r="W522"/>
      <c r="X522"/>
      <c r="Y522"/>
      <c r="Z522"/>
      <c r="AA522"/>
      <c r="AB522"/>
      <c r="AC522"/>
      <c r="AD522"/>
      <c r="AE522"/>
    </row>
    <row r="523" spans="1:31" s="333" customFormat="1" x14ac:dyDescent="0.25">
      <c r="A523" s="329"/>
      <c r="B523" s="330"/>
      <c r="C523" s="331"/>
      <c r="D523"/>
      <c r="E523" s="331"/>
      <c r="F523"/>
      <c r="G523"/>
      <c r="H523"/>
      <c r="I523"/>
      <c r="J523"/>
      <c r="K523"/>
      <c r="L523"/>
      <c r="M523"/>
      <c r="N523"/>
      <c r="O523"/>
      <c r="P523"/>
      <c r="Q523"/>
      <c r="R523"/>
      <c r="S523"/>
      <c r="T523"/>
      <c r="U523"/>
      <c r="V523"/>
      <c r="W523"/>
      <c r="X523"/>
      <c r="Y523"/>
      <c r="Z523"/>
      <c r="AA523"/>
      <c r="AB523"/>
      <c r="AC523"/>
      <c r="AD523"/>
      <c r="AE523"/>
    </row>
    <row r="524" spans="1:31" s="333" customFormat="1" x14ac:dyDescent="0.25">
      <c r="A524" s="329"/>
      <c r="B524" s="330"/>
      <c r="C524" s="331"/>
      <c r="D524"/>
      <c r="E524" s="331"/>
      <c r="F524"/>
      <c r="G524"/>
      <c r="H524"/>
      <c r="I524"/>
      <c r="J524"/>
      <c r="K524"/>
      <c r="L524"/>
      <c r="M524"/>
      <c r="N524"/>
      <c r="O524"/>
      <c r="P524"/>
      <c r="Q524"/>
      <c r="R524"/>
      <c r="S524"/>
      <c r="T524"/>
      <c r="U524"/>
      <c r="V524"/>
      <c r="W524"/>
      <c r="X524"/>
      <c r="Y524"/>
      <c r="Z524"/>
      <c r="AA524"/>
      <c r="AB524"/>
      <c r="AC524"/>
      <c r="AD524"/>
      <c r="AE524"/>
    </row>
    <row r="525" spans="1:31" s="333" customFormat="1" x14ac:dyDescent="0.25">
      <c r="A525" s="329"/>
      <c r="B525" s="330"/>
      <c r="C525" s="331"/>
      <c r="D525"/>
      <c r="E525" s="331"/>
      <c r="F525"/>
      <c r="G525"/>
      <c r="H525"/>
      <c r="I525"/>
      <c r="J525"/>
      <c r="K525"/>
      <c r="L525"/>
      <c r="M525"/>
      <c r="N525"/>
      <c r="O525"/>
      <c r="P525"/>
      <c r="Q525"/>
      <c r="R525"/>
      <c r="S525"/>
      <c r="T525"/>
      <c r="U525"/>
      <c r="V525"/>
      <c r="W525"/>
      <c r="X525"/>
      <c r="Y525"/>
      <c r="Z525"/>
      <c r="AA525"/>
      <c r="AB525"/>
      <c r="AC525"/>
      <c r="AD525"/>
      <c r="AE525"/>
    </row>
    <row r="526" spans="1:31" s="333" customFormat="1" x14ac:dyDescent="0.25">
      <c r="A526" s="329"/>
      <c r="B526" s="330"/>
      <c r="C526" s="331"/>
      <c r="D526"/>
      <c r="E526" s="331"/>
      <c r="F526"/>
      <c r="G526"/>
      <c r="H526"/>
      <c r="I526"/>
      <c r="J526"/>
      <c r="K526"/>
      <c r="L526"/>
      <c r="M526"/>
      <c r="N526"/>
      <c r="O526"/>
      <c r="P526"/>
      <c r="Q526"/>
      <c r="R526"/>
      <c r="S526"/>
      <c r="T526"/>
      <c r="U526"/>
      <c r="V526"/>
      <c r="W526"/>
      <c r="X526"/>
      <c r="Y526"/>
      <c r="Z526"/>
      <c r="AA526"/>
      <c r="AB526"/>
      <c r="AC526"/>
      <c r="AD526"/>
      <c r="AE526"/>
    </row>
    <row r="527" spans="1:31" s="333" customFormat="1" x14ac:dyDescent="0.25">
      <c r="A527" s="329"/>
      <c r="B527" s="330"/>
      <c r="C527" s="331"/>
      <c r="D527"/>
      <c r="E527" s="331"/>
      <c r="F527"/>
      <c r="G527"/>
      <c r="H527"/>
      <c r="I527"/>
      <c r="J527"/>
      <c r="K527"/>
      <c r="L527"/>
      <c r="M527"/>
      <c r="N527"/>
      <c r="O527"/>
      <c r="P527"/>
      <c r="Q527"/>
      <c r="R527"/>
      <c r="S527"/>
      <c r="T527"/>
      <c r="U527"/>
      <c r="V527"/>
      <c r="W527"/>
      <c r="X527"/>
      <c r="Y527"/>
      <c r="Z527"/>
      <c r="AA527"/>
      <c r="AB527"/>
      <c r="AC527"/>
      <c r="AD527"/>
      <c r="AE527"/>
    </row>
    <row r="528" spans="1:31" s="333" customFormat="1" x14ac:dyDescent="0.25">
      <c r="A528" s="329"/>
      <c r="B528" s="330"/>
      <c r="C528" s="331"/>
      <c r="D528"/>
      <c r="E528" s="331"/>
      <c r="F528"/>
      <c r="G528"/>
      <c r="H528"/>
      <c r="I528"/>
      <c r="J528"/>
      <c r="K528"/>
      <c r="L528"/>
      <c r="M528"/>
      <c r="N528"/>
      <c r="O528"/>
      <c r="P528"/>
      <c r="Q528"/>
      <c r="R528"/>
      <c r="S528"/>
      <c r="T528"/>
      <c r="U528"/>
      <c r="V528"/>
      <c r="W528"/>
      <c r="X528"/>
      <c r="Y528"/>
      <c r="Z528"/>
      <c r="AA528"/>
      <c r="AB528"/>
      <c r="AC528"/>
      <c r="AD528"/>
      <c r="AE528"/>
    </row>
    <row r="529" spans="1:31" s="333" customFormat="1" x14ac:dyDescent="0.25">
      <c r="A529" s="329"/>
      <c r="B529" s="330"/>
      <c r="C529" s="331"/>
      <c r="D529"/>
      <c r="E529" s="331"/>
      <c r="F529"/>
      <c r="G529"/>
      <c r="H529"/>
      <c r="I529"/>
      <c r="J529"/>
      <c r="K529"/>
      <c r="L529"/>
      <c r="M529"/>
      <c r="N529"/>
      <c r="O529"/>
      <c r="P529"/>
      <c r="Q529"/>
      <c r="R529"/>
      <c r="S529"/>
      <c r="T529"/>
      <c r="U529"/>
      <c r="V529"/>
      <c r="W529"/>
      <c r="X529"/>
      <c r="Y529"/>
      <c r="Z529"/>
      <c r="AA529"/>
      <c r="AB529"/>
      <c r="AC529"/>
      <c r="AD529"/>
      <c r="AE529"/>
    </row>
    <row r="530" spans="1:31" s="333" customFormat="1" x14ac:dyDescent="0.25">
      <c r="A530" s="329"/>
      <c r="B530" s="330"/>
      <c r="C530" s="331"/>
      <c r="D530"/>
      <c r="E530" s="331"/>
      <c r="F530"/>
      <c r="G530"/>
      <c r="H530"/>
      <c r="I530"/>
      <c r="J530"/>
      <c r="K530"/>
      <c r="L530"/>
      <c r="M530"/>
      <c r="N530"/>
      <c r="O530"/>
      <c r="P530"/>
      <c r="Q530"/>
      <c r="R530"/>
      <c r="S530"/>
      <c r="T530"/>
      <c r="U530"/>
      <c r="V530"/>
      <c r="W530"/>
      <c r="X530"/>
      <c r="Y530"/>
      <c r="Z530"/>
      <c r="AA530"/>
      <c r="AB530"/>
      <c r="AC530"/>
      <c r="AD530"/>
      <c r="AE530"/>
    </row>
    <row r="531" spans="1:31" s="333" customFormat="1" x14ac:dyDescent="0.25">
      <c r="A531" s="329"/>
      <c r="B531" s="330"/>
      <c r="C531" s="331"/>
      <c r="D531"/>
      <c r="E531" s="331"/>
      <c r="F531"/>
      <c r="G531"/>
      <c r="H531"/>
      <c r="I531"/>
      <c r="J531"/>
      <c r="K531"/>
      <c r="L531"/>
      <c r="M531"/>
      <c r="N531"/>
      <c r="O531"/>
      <c r="P531"/>
      <c r="Q531"/>
      <c r="R531"/>
      <c r="S531"/>
      <c r="T531"/>
      <c r="U531"/>
      <c r="V531"/>
      <c r="W531"/>
      <c r="X531"/>
      <c r="Y531"/>
      <c r="Z531"/>
      <c r="AA531"/>
      <c r="AB531"/>
      <c r="AC531"/>
      <c r="AD531"/>
      <c r="AE531"/>
    </row>
    <row r="532" spans="1:31" s="333" customFormat="1" x14ac:dyDescent="0.25">
      <c r="A532" s="329"/>
      <c r="B532" s="330"/>
      <c r="C532" s="331"/>
      <c r="D532"/>
      <c r="E532" s="331"/>
      <c r="F532"/>
      <c r="G532"/>
      <c r="H532"/>
      <c r="I532"/>
      <c r="J532"/>
      <c r="K532"/>
      <c r="L532"/>
      <c r="M532"/>
      <c r="N532"/>
      <c r="O532"/>
      <c r="P532"/>
      <c r="Q532"/>
      <c r="R532"/>
      <c r="S532"/>
      <c r="T532"/>
      <c r="U532"/>
      <c r="V532"/>
      <c r="W532"/>
      <c r="X532"/>
      <c r="Y532"/>
      <c r="Z532"/>
      <c r="AA532"/>
      <c r="AB532"/>
      <c r="AC532"/>
      <c r="AD532"/>
      <c r="AE532"/>
    </row>
    <row r="533" spans="1:31" s="333" customFormat="1" x14ac:dyDescent="0.25">
      <c r="A533" s="329"/>
      <c r="B533" s="330"/>
      <c r="C533" s="331"/>
      <c r="D533"/>
      <c r="E533" s="331"/>
      <c r="F533"/>
      <c r="G533"/>
      <c r="H533"/>
      <c r="I533"/>
      <c r="J533"/>
      <c r="K533"/>
      <c r="L533"/>
      <c r="M533"/>
      <c r="N533"/>
      <c r="O533"/>
      <c r="P533"/>
      <c r="Q533"/>
      <c r="R533"/>
      <c r="S533"/>
      <c r="T533"/>
      <c r="U533"/>
      <c r="V533"/>
      <c r="W533"/>
      <c r="X533"/>
      <c r="Y533"/>
      <c r="Z533"/>
      <c r="AA533"/>
      <c r="AB533"/>
      <c r="AC533"/>
      <c r="AD533"/>
      <c r="AE533"/>
    </row>
    <row r="534" spans="1:31" s="333" customFormat="1" x14ac:dyDescent="0.25">
      <c r="A534" s="329"/>
      <c r="B534" s="330"/>
      <c r="C534" s="331"/>
      <c r="D534"/>
      <c r="E534" s="331"/>
      <c r="F534"/>
      <c r="G534"/>
      <c r="H534"/>
      <c r="I534"/>
      <c r="J534"/>
      <c r="K534"/>
      <c r="L534"/>
      <c r="M534"/>
      <c r="N534"/>
      <c r="O534"/>
      <c r="P534"/>
      <c r="Q534"/>
      <c r="R534"/>
      <c r="S534"/>
      <c r="T534"/>
      <c r="U534"/>
      <c r="V534"/>
      <c r="W534"/>
      <c r="X534"/>
      <c r="Y534"/>
      <c r="Z534"/>
      <c r="AA534"/>
      <c r="AB534"/>
      <c r="AC534"/>
      <c r="AD534"/>
      <c r="AE534"/>
    </row>
    <row r="535" spans="1:31" s="333" customFormat="1" x14ac:dyDescent="0.25">
      <c r="A535" s="329"/>
      <c r="B535" s="330"/>
      <c r="C535" s="331"/>
      <c r="D535"/>
      <c r="E535" s="331"/>
      <c r="F535"/>
      <c r="G535"/>
      <c r="H535"/>
      <c r="I535"/>
      <c r="J535"/>
      <c r="K535"/>
      <c r="L535"/>
      <c r="M535"/>
      <c r="N535"/>
      <c r="O535"/>
      <c r="P535"/>
      <c r="Q535"/>
      <c r="R535"/>
      <c r="S535"/>
      <c r="T535"/>
      <c r="U535"/>
      <c r="V535"/>
      <c r="W535"/>
      <c r="X535"/>
      <c r="Y535"/>
      <c r="Z535"/>
      <c r="AA535"/>
      <c r="AB535"/>
      <c r="AC535"/>
      <c r="AD535"/>
      <c r="AE535"/>
    </row>
    <row r="536" spans="1:31" s="333" customFormat="1" x14ac:dyDescent="0.25">
      <c r="A536" s="329"/>
      <c r="B536" s="330"/>
      <c r="C536" s="331"/>
      <c r="D536"/>
      <c r="E536" s="331"/>
      <c r="F536"/>
      <c r="G536"/>
      <c r="H536"/>
      <c r="I536"/>
      <c r="J536"/>
      <c r="K536"/>
      <c r="L536"/>
      <c r="M536"/>
      <c r="N536"/>
      <c r="O536"/>
      <c r="P536"/>
      <c r="Q536"/>
      <c r="R536"/>
      <c r="S536"/>
      <c r="T536"/>
      <c r="U536"/>
      <c r="V536"/>
      <c r="W536"/>
      <c r="X536"/>
      <c r="Y536"/>
      <c r="Z536"/>
      <c r="AA536"/>
      <c r="AB536"/>
      <c r="AC536"/>
      <c r="AD536"/>
      <c r="AE536"/>
    </row>
    <row r="537" spans="1:31" s="333" customFormat="1" x14ac:dyDescent="0.25">
      <c r="A537" s="329"/>
      <c r="B537" s="330"/>
      <c r="C537" s="331"/>
      <c r="D537"/>
      <c r="E537" s="331"/>
      <c r="F537"/>
      <c r="G537"/>
      <c r="H537"/>
      <c r="I537"/>
      <c r="J537"/>
      <c r="K537"/>
      <c r="L537"/>
      <c r="M537"/>
      <c r="N537"/>
      <c r="O537"/>
      <c r="P537"/>
      <c r="Q537"/>
      <c r="R537"/>
      <c r="S537"/>
      <c r="T537"/>
      <c r="U537"/>
      <c r="V537"/>
      <c r="W537"/>
      <c r="X537"/>
      <c r="Y537"/>
      <c r="Z537"/>
      <c r="AA537"/>
      <c r="AB537"/>
      <c r="AC537"/>
      <c r="AD537"/>
      <c r="AE537"/>
    </row>
    <row r="538" spans="1:31" s="333" customFormat="1" x14ac:dyDescent="0.25">
      <c r="A538" s="329"/>
      <c r="B538" s="330"/>
      <c r="C538" s="331"/>
      <c r="D538"/>
      <c r="E538" s="331"/>
      <c r="F538"/>
      <c r="G538"/>
      <c r="H538"/>
      <c r="I538"/>
      <c r="J538"/>
      <c r="K538"/>
      <c r="L538"/>
      <c r="M538"/>
      <c r="N538"/>
      <c r="O538"/>
      <c r="P538"/>
      <c r="Q538"/>
      <c r="R538"/>
      <c r="S538"/>
      <c r="T538"/>
      <c r="U538"/>
      <c r="V538"/>
      <c r="W538"/>
      <c r="X538"/>
      <c r="Y538"/>
      <c r="Z538"/>
      <c r="AA538"/>
      <c r="AB538"/>
      <c r="AC538"/>
      <c r="AD538"/>
      <c r="AE538"/>
    </row>
    <row r="539" spans="1:31" s="333" customFormat="1" x14ac:dyDescent="0.25">
      <c r="A539" s="329"/>
      <c r="B539" s="330"/>
      <c r="C539" s="331"/>
      <c r="D539"/>
      <c r="E539" s="331"/>
      <c r="F539"/>
      <c r="G539"/>
      <c r="H539"/>
      <c r="I539"/>
      <c r="J539"/>
      <c r="K539"/>
      <c r="L539"/>
      <c r="M539"/>
      <c r="N539"/>
      <c r="O539"/>
      <c r="P539"/>
      <c r="Q539"/>
      <c r="R539"/>
      <c r="S539"/>
      <c r="T539"/>
      <c r="U539"/>
      <c r="V539"/>
      <c r="W539"/>
      <c r="X539"/>
      <c r="Y539"/>
      <c r="Z539"/>
      <c r="AA539"/>
      <c r="AB539"/>
      <c r="AC539"/>
      <c r="AD539"/>
      <c r="AE539"/>
    </row>
    <row r="540" spans="1:31" s="333" customFormat="1" x14ac:dyDescent="0.25">
      <c r="A540" s="329"/>
      <c r="B540" s="330"/>
      <c r="C540" s="331"/>
      <c r="D540"/>
      <c r="E540" s="331"/>
      <c r="F540"/>
      <c r="G540"/>
      <c r="H540"/>
      <c r="I540"/>
      <c r="J540"/>
      <c r="K540"/>
      <c r="L540"/>
      <c r="M540"/>
      <c r="N540"/>
      <c r="O540"/>
      <c r="P540"/>
      <c r="Q540"/>
      <c r="R540"/>
      <c r="S540"/>
      <c r="T540"/>
      <c r="U540"/>
      <c r="V540"/>
      <c r="W540"/>
      <c r="X540"/>
      <c r="Y540"/>
      <c r="Z540"/>
      <c r="AA540"/>
      <c r="AB540"/>
      <c r="AC540"/>
      <c r="AD540"/>
      <c r="AE540"/>
    </row>
    <row r="541" spans="1:31" s="333" customFormat="1" x14ac:dyDescent="0.25">
      <c r="A541" s="329"/>
      <c r="B541" s="330"/>
      <c r="C541" s="331"/>
      <c r="D541"/>
      <c r="E541" s="331"/>
      <c r="F541"/>
      <c r="G541"/>
      <c r="H541"/>
      <c r="I541"/>
      <c r="J541"/>
      <c r="K541"/>
      <c r="L541"/>
      <c r="M541"/>
      <c r="N541"/>
      <c r="O541"/>
      <c r="P541"/>
      <c r="Q541"/>
      <c r="R541"/>
      <c r="S541"/>
      <c r="T541"/>
      <c r="U541"/>
      <c r="V541"/>
      <c r="W541"/>
      <c r="X541"/>
      <c r="Y541"/>
      <c r="Z541"/>
      <c r="AA541"/>
      <c r="AB541"/>
      <c r="AC541"/>
      <c r="AD541"/>
      <c r="AE541"/>
    </row>
    <row r="542" spans="1:31" s="333" customFormat="1" x14ac:dyDescent="0.25">
      <c r="A542" s="329"/>
      <c r="B542" s="330"/>
      <c r="C542" s="331"/>
      <c r="D542"/>
      <c r="E542" s="331"/>
      <c r="F542"/>
      <c r="G542"/>
      <c r="H542"/>
      <c r="I542"/>
      <c r="J542"/>
      <c r="K542"/>
      <c r="L542"/>
      <c r="M542"/>
      <c r="N542"/>
      <c r="O542"/>
      <c r="P542"/>
      <c r="Q542"/>
      <c r="R542"/>
      <c r="S542"/>
      <c r="T542"/>
      <c r="U542"/>
      <c r="V542"/>
      <c r="W542"/>
      <c r="X542"/>
      <c r="Y542"/>
      <c r="Z542"/>
      <c r="AA542"/>
      <c r="AB542"/>
      <c r="AC542"/>
      <c r="AD542"/>
      <c r="AE542"/>
    </row>
    <row r="543" spans="1:31" s="333" customFormat="1" x14ac:dyDescent="0.25">
      <c r="A543" s="329"/>
      <c r="B543" s="330"/>
      <c r="C543" s="331"/>
      <c r="D543"/>
      <c r="E543" s="331"/>
      <c r="F543"/>
      <c r="G543"/>
      <c r="H543"/>
      <c r="I543"/>
      <c r="J543"/>
      <c r="K543"/>
      <c r="L543"/>
      <c r="M543"/>
      <c r="N543"/>
      <c r="O543"/>
      <c r="P543"/>
      <c r="Q543"/>
      <c r="R543"/>
      <c r="S543"/>
      <c r="T543"/>
      <c r="U543"/>
      <c r="V543"/>
      <c r="W543"/>
      <c r="X543"/>
      <c r="Y543"/>
      <c r="Z543"/>
      <c r="AA543"/>
      <c r="AB543"/>
      <c r="AC543"/>
      <c r="AD543"/>
      <c r="AE543"/>
    </row>
    <row r="544" spans="1:31" s="333" customFormat="1" x14ac:dyDescent="0.25">
      <c r="A544" s="329"/>
      <c r="B544" s="330"/>
      <c r="C544" s="331"/>
      <c r="D544"/>
      <c r="E544" s="331"/>
      <c r="F544"/>
      <c r="G544"/>
      <c r="H544"/>
      <c r="I544"/>
      <c r="J544"/>
      <c r="K544"/>
      <c r="L544"/>
      <c r="M544"/>
      <c r="N544"/>
      <c r="O544"/>
      <c r="P544"/>
      <c r="Q544"/>
      <c r="R544"/>
      <c r="S544"/>
      <c r="T544"/>
      <c r="U544"/>
      <c r="V544"/>
      <c r="W544"/>
      <c r="X544"/>
      <c r="Y544"/>
      <c r="Z544"/>
      <c r="AA544"/>
      <c r="AB544"/>
      <c r="AC544"/>
      <c r="AD544"/>
      <c r="AE544"/>
    </row>
    <row r="545" spans="1:31" s="333" customFormat="1" x14ac:dyDescent="0.25">
      <c r="A545" s="329"/>
      <c r="B545" s="330"/>
      <c r="C545" s="331"/>
      <c r="D545"/>
      <c r="E545" s="331"/>
      <c r="F545"/>
      <c r="G545"/>
      <c r="H545"/>
      <c r="I545"/>
      <c r="J545"/>
      <c r="K545"/>
      <c r="L545"/>
      <c r="M545"/>
      <c r="N545"/>
      <c r="O545"/>
      <c r="P545"/>
      <c r="Q545"/>
      <c r="R545"/>
      <c r="S545"/>
      <c r="T545"/>
      <c r="U545"/>
      <c r="V545"/>
      <c r="W545"/>
      <c r="X545"/>
      <c r="Y545"/>
      <c r="Z545"/>
      <c r="AA545"/>
      <c r="AB545"/>
      <c r="AC545"/>
      <c r="AD545"/>
      <c r="AE545"/>
    </row>
    <row r="546" spans="1:31" s="333" customFormat="1" x14ac:dyDescent="0.25">
      <c r="A546" s="329"/>
      <c r="B546" s="330"/>
      <c r="C546" s="331"/>
      <c r="D546"/>
      <c r="E546" s="331"/>
      <c r="F546"/>
      <c r="G546"/>
      <c r="H546"/>
      <c r="I546"/>
      <c r="J546"/>
      <c r="K546"/>
      <c r="L546"/>
      <c r="M546"/>
      <c r="N546"/>
      <c r="O546"/>
      <c r="P546"/>
      <c r="Q546"/>
      <c r="R546"/>
      <c r="S546"/>
      <c r="T546"/>
      <c r="U546"/>
      <c r="V546"/>
      <c r="W546"/>
      <c r="X546"/>
      <c r="Y546"/>
      <c r="Z546"/>
      <c r="AA546"/>
      <c r="AB546"/>
      <c r="AC546"/>
      <c r="AD546"/>
      <c r="AE546"/>
    </row>
    <row r="547" spans="1:31" s="333" customFormat="1" x14ac:dyDescent="0.25">
      <c r="A547" s="329"/>
      <c r="B547" s="330"/>
      <c r="C547" s="331"/>
      <c r="D547"/>
      <c r="E547" s="331"/>
      <c r="F547"/>
      <c r="G547"/>
      <c r="H547"/>
      <c r="I547"/>
      <c r="J547"/>
      <c r="K547"/>
      <c r="L547"/>
      <c r="M547"/>
      <c r="N547"/>
      <c r="O547"/>
      <c r="P547"/>
      <c r="Q547"/>
      <c r="R547"/>
      <c r="S547"/>
      <c r="T547"/>
      <c r="U547"/>
      <c r="V547"/>
      <c r="W547"/>
      <c r="X547"/>
      <c r="Y547"/>
      <c r="Z547"/>
      <c r="AA547"/>
      <c r="AB547"/>
      <c r="AC547"/>
      <c r="AD547"/>
      <c r="AE547"/>
    </row>
    <row r="548" spans="1:31" s="333" customFormat="1" x14ac:dyDescent="0.25">
      <c r="A548" s="329"/>
      <c r="B548" s="330"/>
      <c r="C548" s="331"/>
      <c r="D548"/>
      <c r="E548" s="331"/>
      <c r="F548"/>
      <c r="G548"/>
      <c r="H548"/>
      <c r="I548"/>
      <c r="J548"/>
      <c r="K548"/>
      <c r="L548"/>
      <c r="M548"/>
      <c r="N548"/>
      <c r="O548"/>
      <c r="P548"/>
      <c r="Q548"/>
      <c r="R548"/>
      <c r="S548"/>
      <c r="T548"/>
      <c r="U548"/>
      <c r="V548"/>
      <c r="W548"/>
      <c r="X548"/>
      <c r="Y548"/>
      <c r="Z548"/>
      <c r="AA548"/>
      <c r="AB548"/>
      <c r="AC548"/>
      <c r="AD548"/>
      <c r="AE548"/>
    </row>
    <row r="549" spans="1:31" s="333" customFormat="1" x14ac:dyDescent="0.25">
      <c r="A549" s="329"/>
      <c r="B549" s="330"/>
      <c r="C549" s="331"/>
      <c r="D549"/>
      <c r="E549" s="331"/>
      <c r="F549"/>
      <c r="G549"/>
      <c r="H549"/>
      <c r="I549"/>
      <c r="J549"/>
      <c r="K549"/>
      <c r="L549"/>
      <c r="M549"/>
      <c r="N549"/>
      <c r="O549"/>
      <c r="P549"/>
      <c r="Q549"/>
      <c r="R549"/>
      <c r="S549"/>
      <c r="T549"/>
      <c r="U549"/>
      <c r="V549"/>
      <c r="W549"/>
      <c r="X549"/>
      <c r="Y549"/>
      <c r="Z549"/>
      <c r="AA549"/>
      <c r="AB549"/>
      <c r="AC549"/>
      <c r="AD549"/>
      <c r="AE549"/>
    </row>
    <row r="550" spans="1:31" s="333" customFormat="1" x14ac:dyDescent="0.25">
      <c r="A550" s="329"/>
      <c r="B550" s="330"/>
      <c r="C550" s="331"/>
      <c r="D550"/>
      <c r="E550" s="331"/>
      <c r="F550"/>
      <c r="G550"/>
      <c r="H550"/>
      <c r="I550"/>
      <c r="J550"/>
      <c r="K550"/>
      <c r="L550"/>
      <c r="M550"/>
      <c r="N550"/>
      <c r="O550"/>
      <c r="P550"/>
      <c r="Q550"/>
      <c r="R550"/>
      <c r="S550"/>
      <c r="T550"/>
      <c r="U550"/>
      <c r="V550"/>
      <c r="W550"/>
      <c r="X550"/>
      <c r="Y550"/>
      <c r="Z550"/>
      <c r="AA550"/>
      <c r="AB550"/>
      <c r="AC550"/>
      <c r="AD550"/>
      <c r="AE550"/>
    </row>
    <row r="551" spans="1:31" s="333" customFormat="1" x14ac:dyDescent="0.25">
      <c r="A551" s="329"/>
      <c r="B551" s="330"/>
      <c r="C551" s="331"/>
      <c r="D551"/>
      <c r="E551" s="331"/>
      <c r="F551"/>
      <c r="G551"/>
      <c r="H551"/>
      <c r="I551"/>
      <c r="J551"/>
      <c r="K551"/>
      <c r="L551"/>
      <c r="M551"/>
      <c r="N551"/>
      <c r="O551"/>
      <c r="P551"/>
      <c r="Q551"/>
      <c r="R551"/>
      <c r="S551"/>
      <c r="T551"/>
      <c r="U551"/>
      <c r="V551"/>
      <c r="W551"/>
      <c r="X551"/>
      <c r="Y551"/>
      <c r="Z551"/>
      <c r="AA551"/>
      <c r="AB551"/>
      <c r="AC551"/>
      <c r="AD551"/>
      <c r="AE551"/>
    </row>
    <row r="552" spans="1:31" s="333" customFormat="1" x14ac:dyDescent="0.25">
      <c r="A552" s="329"/>
      <c r="B552" s="330"/>
      <c r="C552" s="331"/>
      <c r="D552"/>
      <c r="E552" s="331"/>
      <c r="F552"/>
      <c r="G552"/>
      <c r="H552"/>
      <c r="I552"/>
      <c r="J552"/>
      <c r="K552"/>
      <c r="L552"/>
      <c r="M552"/>
      <c r="N552"/>
      <c r="O552"/>
      <c r="P552"/>
      <c r="Q552"/>
      <c r="R552"/>
      <c r="S552"/>
      <c r="T552"/>
      <c r="U552"/>
      <c r="V552"/>
      <c r="W552"/>
      <c r="X552"/>
      <c r="Y552"/>
      <c r="Z552"/>
      <c r="AA552"/>
      <c r="AB552"/>
      <c r="AC552"/>
      <c r="AD552"/>
      <c r="AE552"/>
    </row>
    <row r="553" spans="1:31" s="333" customFormat="1" x14ac:dyDescent="0.25">
      <c r="A553" s="329"/>
      <c r="B553" s="330"/>
      <c r="C553" s="331"/>
      <c r="D553"/>
      <c r="E553" s="331"/>
      <c r="F553"/>
      <c r="G553"/>
      <c r="H553"/>
      <c r="I553"/>
      <c r="J553"/>
      <c r="K553"/>
      <c r="L553"/>
      <c r="M553"/>
      <c r="N553"/>
      <c r="O553"/>
      <c r="P553"/>
      <c r="Q553"/>
      <c r="R553"/>
      <c r="S553"/>
      <c r="T553"/>
      <c r="U553"/>
      <c r="V553"/>
      <c r="W553"/>
      <c r="X553"/>
      <c r="Y553"/>
      <c r="Z553"/>
      <c r="AA553"/>
      <c r="AB553"/>
      <c r="AC553"/>
      <c r="AD553"/>
      <c r="AE553"/>
    </row>
    <row r="554" spans="1:31" s="333" customFormat="1" x14ac:dyDescent="0.25">
      <c r="A554" s="329"/>
      <c r="B554" s="330"/>
      <c r="C554" s="331"/>
      <c r="D554"/>
      <c r="E554" s="331"/>
      <c r="F554"/>
      <c r="G554"/>
      <c r="H554"/>
      <c r="I554"/>
      <c r="J554"/>
      <c r="K554"/>
      <c r="L554"/>
      <c r="M554"/>
      <c r="N554"/>
      <c r="O554"/>
      <c r="P554"/>
      <c r="Q554"/>
      <c r="R554"/>
      <c r="S554"/>
      <c r="T554"/>
      <c r="U554"/>
      <c r="V554"/>
      <c r="W554"/>
      <c r="X554"/>
      <c r="Y554"/>
      <c r="Z554"/>
      <c r="AA554"/>
      <c r="AB554"/>
      <c r="AC554"/>
      <c r="AD554"/>
      <c r="AE554"/>
    </row>
    <row r="555" spans="1:31" s="333" customFormat="1" x14ac:dyDescent="0.25">
      <c r="A555" s="329"/>
      <c r="B555" s="330"/>
      <c r="C555" s="331"/>
      <c r="D555"/>
      <c r="E555" s="331"/>
      <c r="F555"/>
      <c r="G555"/>
      <c r="H555"/>
      <c r="I555"/>
      <c r="J555"/>
      <c r="K555"/>
      <c r="L555"/>
      <c r="M555"/>
      <c r="N555"/>
      <c r="O555"/>
      <c r="P555"/>
      <c r="Q555"/>
      <c r="R555"/>
      <c r="S555"/>
      <c r="T555"/>
      <c r="U555"/>
      <c r="V555"/>
      <c r="W555"/>
      <c r="X555"/>
      <c r="Y555"/>
      <c r="Z555"/>
      <c r="AA555"/>
      <c r="AB555"/>
      <c r="AC555"/>
      <c r="AD555"/>
      <c r="AE555"/>
    </row>
    <row r="556" spans="1:31" s="333" customFormat="1" x14ac:dyDescent="0.25">
      <c r="A556" s="329"/>
      <c r="B556" s="330"/>
      <c r="C556" s="331"/>
      <c r="D556"/>
      <c r="E556" s="331"/>
      <c r="F556"/>
      <c r="G556"/>
      <c r="H556"/>
      <c r="I556"/>
      <c r="J556"/>
      <c r="K556"/>
      <c r="L556"/>
      <c r="M556"/>
      <c r="N556"/>
      <c r="O556"/>
      <c r="P556"/>
      <c r="Q556"/>
      <c r="R556"/>
      <c r="S556"/>
      <c r="T556"/>
      <c r="U556"/>
      <c r="V556"/>
      <c r="W556"/>
      <c r="X556"/>
      <c r="Y556"/>
      <c r="Z556"/>
      <c r="AA556"/>
      <c r="AB556"/>
      <c r="AC556"/>
      <c r="AD556"/>
      <c r="AE556"/>
    </row>
    <row r="557" spans="1:31" s="333" customFormat="1" x14ac:dyDescent="0.25">
      <c r="A557" s="329"/>
      <c r="B557" s="330"/>
      <c r="C557" s="331"/>
      <c r="D557"/>
      <c r="E557" s="331"/>
      <c r="F557"/>
      <c r="G557"/>
      <c r="H557"/>
      <c r="I557"/>
      <c r="J557"/>
      <c r="K557"/>
      <c r="L557"/>
      <c r="M557"/>
      <c r="N557"/>
      <c r="O557"/>
      <c r="P557"/>
      <c r="Q557"/>
      <c r="R557"/>
      <c r="S557"/>
      <c r="T557"/>
      <c r="U557"/>
      <c r="V557"/>
      <c r="W557"/>
      <c r="X557"/>
      <c r="Y557"/>
      <c r="Z557"/>
      <c r="AA557"/>
      <c r="AB557"/>
      <c r="AC557"/>
      <c r="AD557"/>
      <c r="AE557"/>
    </row>
    <row r="558" spans="1:31" s="333" customFormat="1" x14ac:dyDescent="0.25">
      <c r="A558" s="329"/>
      <c r="B558" s="330"/>
      <c r="C558" s="331"/>
      <c r="D558"/>
      <c r="E558" s="331"/>
      <c r="F558"/>
      <c r="G558"/>
      <c r="H558"/>
      <c r="I558"/>
      <c r="J558"/>
      <c r="K558"/>
      <c r="L558"/>
      <c r="M558"/>
      <c r="N558"/>
      <c r="O558"/>
      <c r="P558"/>
      <c r="Q558"/>
      <c r="R558"/>
      <c r="S558"/>
      <c r="T558"/>
      <c r="U558"/>
      <c r="V558"/>
      <c r="W558"/>
      <c r="X558"/>
      <c r="Y558"/>
      <c r="Z558"/>
      <c r="AA558"/>
      <c r="AB558"/>
      <c r="AC558"/>
      <c r="AD558"/>
      <c r="AE558"/>
    </row>
    <row r="559" spans="1:31" s="333" customFormat="1" x14ac:dyDescent="0.25">
      <c r="A559" s="329"/>
      <c r="B559" s="330"/>
      <c r="C559" s="331"/>
      <c r="D559"/>
      <c r="E559" s="331"/>
      <c r="F559"/>
      <c r="G559"/>
      <c r="H559"/>
      <c r="I559"/>
      <c r="J559"/>
      <c r="K559"/>
      <c r="L559"/>
      <c r="M559"/>
      <c r="N559"/>
      <c r="O559"/>
      <c r="P559"/>
      <c r="Q559"/>
      <c r="R559"/>
      <c r="S559"/>
      <c r="T559"/>
      <c r="U559"/>
      <c r="V559"/>
      <c r="W559"/>
      <c r="X559"/>
      <c r="Y559"/>
      <c r="Z559"/>
      <c r="AA559"/>
      <c r="AB559"/>
      <c r="AC559"/>
      <c r="AD559"/>
      <c r="AE559"/>
    </row>
    <row r="560" spans="1:31" s="333" customFormat="1" x14ac:dyDescent="0.25">
      <c r="A560" s="329"/>
      <c r="B560" s="330"/>
      <c r="C560" s="331"/>
      <c r="D560"/>
      <c r="E560" s="331"/>
      <c r="F560"/>
      <c r="G560"/>
      <c r="H560"/>
      <c r="I560"/>
      <c r="J560"/>
      <c r="K560"/>
      <c r="L560"/>
      <c r="M560"/>
      <c r="N560"/>
      <c r="O560"/>
      <c r="P560"/>
      <c r="Q560"/>
      <c r="R560"/>
      <c r="S560"/>
      <c r="T560"/>
      <c r="U560"/>
      <c r="V560"/>
      <c r="W560"/>
      <c r="X560"/>
      <c r="Y560"/>
      <c r="Z560"/>
      <c r="AA560"/>
      <c r="AB560"/>
      <c r="AC560"/>
      <c r="AD560"/>
      <c r="AE560"/>
    </row>
    <row r="561" spans="1:31" s="333" customFormat="1" x14ac:dyDescent="0.25">
      <c r="A561" s="329"/>
      <c r="B561" s="330"/>
      <c r="C561" s="331"/>
      <c r="D561"/>
      <c r="E561" s="331"/>
      <c r="F561"/>
      <c r="G561"/>
      <c r="H561"/>
      <c r="I561"/>
      <c r="J561"/>
      <c r="K561"/>
      <c r="L561"/>
      <c r="M561"/>
      <c r="N561"/>
      <c r="O561"/>
      <c r="P561"/>
      <c r="Q561"/>
      <c r="R561"/>
      <c r="S561"/>
      <c r="T561"/>
      <c r="U561"/>
      <c r="V561"/>
      <c r="W561"/>
      <c r="X561"/>
      <c r="Y561"/>
      <c r="Z561"/>
      <c r="AA561"/>
      <c r="AB561"/>
      <c r="AC561"/>
      <c r="AD561"/>
      <c r="AE561"/>
    </row>
    <row r="562" spans="1:31" s="333" customFormat="1" x14ac:dyDescent="0.25">
      <c r="A562" s="329"/>
      <c r="B562" s="330"/>
      <c r="C562" s="331"/>
      <c r="D562"/>
      <c r="E562" s="331"/>
      <c r="F562"/>
      <c r="G562"/>
      <c r="H562"/>
      <c r="I562"/>
      <c r="J562"/>
      <c r="K562"/>
      <c r="L562"/>
      <c r="M562"/>
      <c r="N562"/>
      <c r="O562"/>
      <c r="P562"/>
      <c r="Q562"/>
      <c r="R562"/>
      <c r="S562"/>
      <c r="T562"/>
      <c r="U562"/>
      <c r="V562"/>
      <c r="W562"/>
      <c r="X562"/>
      <c r="Y562"/>
      <c r="Z562"/>
      <c r="AA562"/>
      <c r="AB562"/>
      <c r="AC562"/>
      <c r="AD562"/>
      <c r="AE562"/>
    </row>
    <row r="563" spans="1:31" s="333" customFormat="1" x14ac:dyDescent="0.25">
      <c r="A563" s="329"/>
      <c r="B563" s="330"/>
      <c r="C563" s="331"/>
      <c r="D563"/>
      <c r="E563" s="331"/>
      <c r="F563"/>
      <c r="G563"/>
      <c r="H563"/>
      <c r="I563"/>
      <c r="J563"/>
      <c r="K563"/>
      <c r="L563"/>
      <c r="M563"/>
      <c r="N563"/>
      <c r="O563"/>
      <c r="P563"/>
      <c r="Q563"/>
      <c r="R563"/>
      <c r="S563"/>
      <c r="T563"/>
      <c r="U563"/>
      <c r="V563"/>
      <c r="W563"/>
      <c r="X563"/>
      <c r="Y563"/>
      <c r="Z563"/>
      <c r="AA563"/>
      <c r="AB563"/>
      <c r="AC563"/>
      <c r="AD563"/>
      <c r="AE563"/>
    </row>
    <row r="564" spans="1:31" s="333" customFormat="1" x14ac:dyDescent="0.25">
      <c r="A564" s="329"/>
      <c r="B564" s="330"/>
      <c r="C564" s="331"/>
      <c r="D564"/>
      <c r="E564" s="331"/>
      <c r="F564"/>
      <c r="G564"/>
      <c r="H564"/>
      <c r="I564"/>
      <c r="J564"/>
      <c r="K564"/>
      <c r="L564"/>
      <c r="M564"/>
      <c r="N564"/>
      <c r="O564"/>
      <c r="P564"/>
      <c r="Q564"/>
      <c r="R564"/>
      <c r="S564"/>
      <c r="T564"/>
      <c r="U564"/>
      <c r="V564"/>
      <c r="W564"/>
      <c r="X564"/>
      <c r="Y564"/>
      <c r="Z564"/>
      <c r="AA564"/>
      <c r="AB564"/>
      <c r="AC564"/>
      <c r="AD564"/>
      <c r="AE564"/>
    </row>
    <row r="565" spans="1:31" s="333" customFormat="1" x14ac:dyDescent="0.25">
      <c r="A565" s="329"/>
      <c r="B565" s="330"/>
      <c r="C565" s="331"/>
      <c r="D565"/>
      <c r="E565" s="331"/>
      <c r="F565"/>
      <c r="G565"/>
      <c r="H565"/>
      <c r="I565"/>
      <c r="J565"/>
      <c r="K565"/>
      <c r="L565"/>
      <c r="M565"/>
      <c r="N565"/>
      <c r="O565"/>
      <c r="P565"/>
      <c r="Q565"/>
      <c r="R565"/>
      <c r="S565"/>
      <c r="T565"/>
      <c r="U565"/>
      <c r="V565"/>
      <c r="W565"/>
      <c r="X565"/>
      <c r="Y565"/>
      <c r="Z565"/>
      <c r="AA565"/>
      <c r="AB565"/>
      <c r="AC565"/>
      <c r="AD565"/>
      <c r="AE565"/>
    </row>
    <row r="566" spans="1:31" s="333" customFormat="1" x14ac:dyDescent="0.25">
      <c r="A566" s="329"/>
      <c r="B566" s="330"/>
      <c r="C566" s="331"/>
      <c r="D566"/>
      <c r="E566" s="331"/>
      <c r="F566"/>
      <c r="G566"/>
      <c r="H566"/>
      <c r="I566"/>
      <c r="J566"/>
      <c r="K566"/>
      <c r="L566"/>
      <c r="M566"/>
      <c r="N566"/>
      <c r="O566"/>
      <c r="P566"/>
      <c r="Q566"/>
      <c r="R566"/>
      <c r="S566"/>
      <c r="T566"/>
      <c r="U566"/>
      <c r="V566"/>
      <c r="W566"/>
      <c r="X566"/>
      <c r="Y566"/>
      <c r="Z566"/>
      <c r="AA566"/>
      <c r="AB566"/>
      <c r="AC566"/>
      <c r="AD566"/>
      <c r="AE566"/>
    </row>
    <row r="567" spans="1:31" s="333" customFormat="1" x14ac:dyDescent="0.25">
      <c r="A567" s="329"/>
      <c r="B567" s="330"/>
      <c r="C567" s="331"/>
      <c r="D567"/>
      <c r="E567" s="331"/>
      <c r="F567"/>
      <c r="G567"/>
      <c r="H567"/>
      <c r="I567"/>
      <c r="J567"/>
      <c r="K567"/>
      <c r="L567"/>
      <c r="M567"/>
      <c r="N567"/>
      <c r="O567"/>
      <c r="P567"/>
      <c r="Q567"/>
      <c r="R567"/>
      <c r="S567"/>
      <c r="T567"/>
      <c r="U567"/>
      <c r="V567"/>
      <c r="W567"/>
      <c r="X567"/>
      <c r="Y567"/>
      <c r="Z567"/>
      <c r="AA567"/>
      <c r="AB567"/>
      <c r="AC567"/>
      <c r="AD567"/>
      <c r="AE567"/>
    </row>
    <row r="568" spans="1:31" s="333" customFormat="1" x14ac:dyDescent="0.25">
      <c r="A568" s="329"/>
      <c r="B568" s="330"/>
      <c r="C568" s="331"/>
      <c r="D568"/>
      <c r="E568" s="331"/>
      <c r="F568"/>
      <c r="G568"/>
      <c r="H568"/>
      <c r="I568"/>
      <c r="J568"/>
      <c r="K568"/>
      <c r="L568"/>
      <c r="M568"/>
      <c r="N568"/>
      <c r="O568"/>
      <c r="P568"/>
      <c r="Q568"/>
      <c r="R568"/>
      <c r="S568"/>
      <c r="T568"/>
      <c r="U568"/>
      <c r="V568"/>
      <c r="W568"/>
      <c r="X568"/>
      <c r="Y568"/>
      <c r="Z568"/>
      <c r="AA568"/>
      <c r="AB568"/>
      <c r="AC568"/>
      <c r="AD568"/>
      <c r="AE568"/>
    </row>
    <row r="569" spans="1:31" s="333" customFormat="1" x14ac:dyDescent="0.25">
      <c r="A569" s="329"/>
      <c r="B569" s="330"/>
      <c r="C569" s="331"/>
      <c r="D569"/>
      <c r="E569" s="331"/>
      <c r="F569"/>
      <c r="G569"/>
      <c r="H569"/>
      <c r="I569"/>
      <c r="J569"/>
      <c r="K569"/>
      <c r="L569"/>
      <c r="M569"/>
      <c r="N569"/>
      <c r="O569"/>
      <c r="P569"/>
      <c r="Q569"/>
      <c r="R569"/>
      <c r="S569"/>
      <c r="T569"/>
      <c r="U569"/>
      <c r="V569"/>
      <c r="W569"/>
      <c r="X569"/>
      <c r="Y569"/>
      <c r="Z569"/>
      <c r="AA569"/>
      <c r="AB569"/>
      <c r="AC569"/>
      <c r="AD569"/>
      <c r="AE569"/>
    </row>
    <row r="570" spans="1:31" s="333" customFormat="1" x14ac:dyDescent="0.25">
      <c r="A570" s="329"/>
      <c r="B570" s="330"/>
      <c r="C570" s="331"/>
      <c r="D570"/>
      <c r="E570" s="331"/>
      <c r="F570"/>
      <c r="G570"/>
      <c r="H570"/>
      <c r="I570"/>
      <c r="J570"/>
      <c r="K570"/>
      <c r="L570"/>
      <c r="M570"/>
      <c r="N570"/>
      <c r="O570"/>
      <c r="P570"/>
      <c r="Q570"/>
      <c r="R570"/>
      <c r="S570"/>
      <c r="T570"/>
      <c r="U570"/>
      <c r="V570"/>
      <c r="W570"/>
      <c r="X570"/>
      <c r="Y570"/>
      <c r="Z570"/>
      <c r="AA570"/>
      <c r="AB570"/>
      <c r="AC570"/>
      <c r="AD570"/>
      <c r="AE570"/>
    </row>
    <row r="571" spans="1:31" s="333" customFormat="1" x14ac:dyDescent="0.25">
      <c r="A571" s="329"/>
      <c r="B571" s="330"/>
      <c r="C571" s="331"/>
      <c r="D571"/>
      <c r="E571" s="331"/>
      <c r="F571"/>
      <c r="G571"/>
      <c r="H571"/>
      <c r="I571"/>
      <c r="J571"/>
      <c r="K571"/>
      <c r="L571"/>
      <c r="M571"/>
      <c r="N571"/>
      <c r="O571"/>
      <c r="P571"/>
      <c r="Q571"/>
      <c r="R571"/>
      <c r="S571"/>
      <c r="T571"/>
      <c r="U571"/>
      <c r="V571"/>
      <c r="W571"/>
      <c r="X571"/>
      <c r="Y571"/>
      <c r="Z571"/>
      <c r="AA571"/>
      <c r="AB571"/>
      <c r="AC571"/>
      <c r="AD571"/>
      <c r="AE571"/>
    </row>
    <row r="572" spans="1:31" s="333" customFormat="1" x14ac:dyDescent="0.25">
      <c r="A572" s="329"/>
      <c r="B572" s="330"/>
      <c r="C572" s="331"/>
      <c r="D572"/>
      <c r="E572" s="331"/>
      <c r="F572"/>
      <c r="G572"/>
      <c r="H572"/>
      <c r="I572"/>
      <c r="J572"/>
      <c r="K572"/>
      <c r="L572"/>
      <c r="M572"/>
      <c r="N572"/>
      <c r="O572"/>
      <c r="P572"/>
      <c r="Q572"/>
      <c r="R572"/>
      <c r="S572"/>
      <c r="T572"/>
      <c r="U572"/>
      <c r="V572"/>
      <c r="W572"/>
      <c r="X572"/>
      <c r="Y572"/>
      <c r="Z572"/>
      <c r="AA572"/>
      <c r="AB572"/>
      <c r="AC572"/>
      <c r="AD572"/>
      <c r="AE572"/>
    </row>
    <row r="573" spans="1:31" s="333" customFormat="1" x14ac:dyDescent="0.25">
      <c r="A573" s="329"/>
      <c r="B573" s="330"/>
      <c r="C573" s="331"/>
      <c r="D573"/>
      <c r="E573" s="331"/>
      <c r="F573"/>
      <c r="G573"/>
      <c r="H573"/>
      <c r="I573"/>
      <c r="J573"/>
      <c r="K573"/>
      <c r="L573"/>
      <c r="M573"/>
      <c r="N573"/>
      <c r="O573"/>
      <c r="P573"/>
      <c r="Q573"/>
      <c r="R573"/>
      <c r="S573"/>
      <c r="T573"/>
      <c r="U573"/>
      <c r="V573"/>
      <c r="W573"/>
      <c r="X573"/>
      <c r="Y573"/>
      <c r="Z573"/>
      <c r="AA573"/>
      <c r="AB573"/>
      <c r="AC573"/>
      <c r="AD573"/>
      <c r="AE573"/>
    </row>
    <row r="574" spans="1:31" s="333" customFormat="1" x14ac:dyDescent="0.25">
      <c r="A574" s="329"/>
      <c r="B574" s="330"/>
      <c r="C574" s="331"/>
      <c r="D574"/>
      <c r="E574" s="331"/>
      <c r="F574"/>
      <c r="G574"/>
      <c r="H574"/>
      <c r="I574"/>
      <c r="J574"/>
      <c r="K574"/>
      <c r="L574"/>
      <c r="M574"/>
      <c r="N574"/>
      <c r="O574"/>
      <c r="P574"/>
      <c r="Q574"/>
      <c r="R574"/>
      <c r="S574"/>
      <c r="T574"/>
      <c r="U574"/>
      <c r="V574"/>
      <c r="W574"/>
      <c r="X574"/>
      <c r="Y574"/>
      <c r="Z574"/>
      <c r="AA574"/>
      <c r="AB574"/>
      <c r="AC574"/>
      <c r="AD574"/>
      <c r="AE574"/>
    </row>
    <row r="575" spans="1:31" s="333" customFormat="1" x14ac:dyDescent="0.25">
      <c r="A575" s="329"/>
      <c r="B575" s="330"/>
      <c r="C575" s="331"/>
      <c r="D575"/>
      <c r="E575" s="331"/>
      <c r="F575"/>
      <c r="G575"/>
      <c r="H575"/>
      <c r="I575"/>
      <c r="J575"/>
      <c r="K575"/>
      <c r="L575"/>
      <c r="M575"/>
      <c r="N575"/>
      <c r="O575"/>
      <c r="P575"/>
      <c r="Q575"/>
      <c r="R575"/>
      <c r="S575"/>
      <c r="T575"/>
      <c r="U575"/>
      <c r="V575"/>
      <c r="W575"/>
      <c r="X575"/>
      <c r="Y575"/>
      <c r="Z575"/>
      <c r="AA575"/>
      <c r="AB575"/>
      <c r="AC575"/>
      <c r="AD575"/>
      <c r="AE575"/>
    </row>
    <row r="576" spans="1:31" s="333" customFormat="1" x14ac:dyDescent="0.25">
      <c r="A576" s="329"/>
      <c r="B576" s="330"/>
      <c r="C576" s="331"/>
      <c r="D576"/>
      <c r="E576" s="331"/>
      <c r="F576"/>
      <c r="G576"/>
      <c r="H576"/>
      <c r="I576"/>
      <c r="J576"/>
      <c r="K576"/>
      <c r="L576"/>
      <c r="M576"/>
      <c r="N576"/>
      <c r="O576"/>
      <c r="P576"/>
      <c r="Q576"/>
      <c r="R576"/>
      <c r="S576"/>
      <c r="T576"/>
      <c r="U576"/>
      <c r="V576"/>
      <c r="W576"/>
      <c r="X576"/>
      <c r="Y576"/>
      <c r="Z576"/>
      <c r="AA576"/>
      <c r="AB576"/>
      <c r="AC576"/>
      <c r="AD576"/>
      <c r="AE576"/>
    </row>
    <row r="577" spans="1:31" s="333" customFormat="1" x14ac:dyDescent="0.25">
      <c r="A577" s="329"/>
      <c r="B577" s="330"/>
      <c r="C577" s="331"/>
      <c r="D577"/>
      <c r="E577" s="331"/>
      <c r="F577"/>
      <c r="G577"/>
      <c r="H577"/>
      <c r="I577"/>
      <c r="J577"/>
      <c r="K577"/>
      <c r="L577"/>
      <c r="M577"/>
      <c r="N577"/>
      <c r="O577"/>
      <c r="P577"/>
      <c r="Q577"/>
      <c r="R577"/>
      <c r="S577"/>
      <c r="T577"/>
      <c r="U577"/>
      <c r="V577"/>
      <c r="W577"/>
      <c r="X577"/>
      <c r="Y577"/>
      <c r="Z577"/>
      <c r="AA577"/>
      <c r="AB577"/>
      <c r="AC577"/>
      <c r="AD577"/>
      <c r="AE577"/>
    </row>
    <row r="578" spans="1:31" s="333" customFormat="1" x14ac:dyDescent="0.25">
      <c r="A578" s="329"/>
      <c r="B578" s="330"/>
      <c r="C578" s="331"/>
      <c r="D578"/>
      <c r="E578" s="331"/>
      <c r="F578"/>
      <c r="G578"/>
      <c r="H578"/>
      <c r="I578"/>
      <c r="J578"/>
      <c r="K578"/>
      <c r="L578"/>
      <c r="M578"/>
      <c r="N578"/>
      <c r="O578"/>
      <c r="P578"/>
      <c r="Q578"/>
      <c r="R578"/>
      <c r="S578"/>
      <c r="T578"/>
      <c r="U578"/>
      <c r="V578"/>
      <c r="W578"/>
      <c r="X578"/>
      <c r="Y578"/>
      <c r="Z578"/>
      <c r="AA578"/>
      <c r="AB578"/>
      <c r="AC578"/>
      <c r="AD578"/>
      <c r="AE578"/>
    </row>
    <row r="579" spans="1:31" s="333" customFormat="1" x14ac:dyDescent="0.25">
      <c r="A579" s="329"/>
      <c r="B579" s="330"/>
      <c r="C579" s="331"/>
      <c r="D579"/>
      <c r="E579" s="331"/>
      <c r="F579"/>
      <c r="G579"/>
      <c r="H579"/>
      <c r="I579"/>
      <c r="J579"/>
      <c r="K579"/>
      <c r="L579"/>
      <c r="M579"/>
      <c r="N579"/>
      <c r="O579"/>
      <c r="P579"/>
      <c r="Q579"/>
      <c r="R579"/>
      <c r="S579"/>
      <c r="T579"/>
      <c r="U579"/>
      <c r="V579"/>
      <c r="W579"/>
      <c r="X579"/>
      <c r="Y579"/>
      <c r="Z579"/>
      <c r="AA579"/>
      <c r="AB579"/>
      <c r="AC579"/>
      <c r="AD579"/>
      <c r="AE579"/>
    </row>
    <row r="580" spans="1:31" s="333" customFormat="1" x14ac:dyDescent="0.25">
      <c r="A580" s="329"/>
      <c r="B580" s="330"/>
      <c r="C580" s="331"/>
      <c r="D580"/>
      <c r="E580" s="331"/>
      <c r="F580"/>
      <c r="G580"/>
      <c r="H580"/>
      <c r="I580"/>
      <c r="J580"/>
      <c r="K580"/>
      <c r="L580"/>
      <c r="M580"/>
      <c r="N580"/>
      <c r="O580"/>
      <c r="P580"/>
      <c r="Q580"/>
      <c r="R580"/>
      <c r="S580"/>
      <c r="T580"/>
      <c r="U580"/>
      <c r="V580"/>
      <c r="W580"/>
      <c r="X580"/>
      <c r="Y580"/>
      <c r="Z580"/>
      <c r="AA580"/>
      <c r="AB580"/>
      <c r="AC580"/>
      <c r="AD580"/>
      <c r="AE580"/>
    </row>
    <row r="581" spans="1:31" s="333" customFormat="1" x14ac:dyDescent="0.25">
      <c r="A581" s="329"/>
      <c r="B581" s="330"/>
      <c r="C581" s="331"/>
      <c r="D581"/>
      <c r="E581" s="331"/>
      <c r="F581"/>
      <c r="G581"/>
      <c r="H581"/>
      <c r="I581"/>
      <c r="J581"/>
      <c r="K581"/>
      <c r="L581"/>
      <c r="M581"/>
      <c r="N581"/>
      <c r="O581"/>
      <c r="P581"/>
      <c r="Q581"/>
      <c r="R581"/>
      <c r="S581"/>
      <c r="T581"/>
      <c r="U581"/>
      <c r="V581"/>
      <c r="W581"/>
      <c r="X581"/>
      <c r="Y581"/>
      <c r="Z581"/>
      <c r="AA581"/>
      <c r="AB581"/>
      <c r="AC581"/>
      <c r="AD581"/>
      <c r="AE581"/>
    </row>
    <row r="582" spans="1:31" s="333" customFormat="1" x14ac:dyDescent="0.25">
      <c r="A582" s="329"/>
      <c r="B582" s="330"/>
      <c r="C582" s="331"/>
      <c r="D582"/>
      <c r="E582" s="331"/>
      <c r="F582"/>
      <c r="G582"/>
      <c r="H582"/>
      <c r="I582"/>
      <c r="J582"/>
      <c r="K582"/>
      <c r="L582"/>
      <c r="M582"/>
      <c r="N582"/>
      <c r="O582"/>
      <c r="P582"/>
      <c r="Q582"/>
      <c r="R582"/>
      <c r="S582"/>
      <c r="T582"/>
      <c r="U582"/>
      <c r="V582"/>
      <c r="W582"/>
      <c r="X582"/>
      <c r="Y582"/>
      <c r="Z582"/>
      <c r="AA582"/>
      <c r="AB582"/>
      <c r="AC582"/>
      <c r="AD582"/>
      <c r="AE582"/>
    </row>
    <row r="583" spans="1:31" s="333" customFormat="1" x14ac:dyDescent="0.25">
      <c r="A583" s="329"/>
      <c r="B583" s="330"/>
      <c r="C583" s="331"/>
      <c r="D583"/>
      <c r="E583" s="331"/>
      <c r="F583"/>
      <c r="G583"/>
      <c r="H583"/>
      <c r="I583"/>
      <c r="J583"/>
      <c r="K583"/>
      <c r="L583"/>
      <c r="M583"/>
      <c r="N583"/>
      <c r="O583"/>
      <c r="P583"/>
      <c r="Q583"/>
      <c r="R583"/>
      <c r="S583"/>
      <c r="T583"/>
      <c r="U583"/>
      <c r="V583"/>
      <c r="W583"/>
      <c r="X583"/>
      <c r="Y583"/>
      <c r="Z583"/>
      <c r="AA583"/>
      <c r="AB583"/>
      <c r="AC583"/>
      <c r="AD583"/>
      <c r="AE583"/>
    </row>
    <row r="584" spans="1:31" s="333" customFormat="1" x14ac:dyDescent="0.25">
      <c r="A584" s="329"/>
      <c r="B584" s="330"/>
      <c r="C584" s="331"/>
      <c r="D584"/>
      <c r="E584" s="331"/>
      <c r="F584"/>
      <c r="G584"/>
      <c r="H584"/>
      <c r="I584"/>
      <c r="J584"/>
      <c r="K584"/>
      <c r="L584"/>
      <c r="M584"/>
      <c r="N584"/>
      <c r="O584"/>
      <c r="P584"/>
      <c r="Q584"/>
      <c r="R584"/>
      <c r="S584"/>
      <c r="T584"/>
      <c r="U584"/>
      <c r="V584"/>
      <c r="W584"/>
      <c r="X584"/>
      <c r="Y584"/>
      <c r="Z584"/>
      <c r="AA584"/>
      <c r="AB584"/>
      <c r="AC584"/>
      <c r="AD584"/>
      <c r="AE584"/>
    </row>
    <row r="585" spans="1:31" s="333" customFormat="1" x14ac:dyDescent="0.25">
      <c r="A585" s="329"/>
      <c r="B585" s="330"/>
      <c r="C585" s="331"/>
      <c r="D585"/>
      <c r="E585" s="331"/>
      <c r="F585"/>
      <c r="G585"/>
      <c r="H585"/>
      <c r="I585"/>
      <c r="J585"/>
      <c r="K585"/>
      <c r="L585"/>
      <c r="M585"/>
      <c r="N585"/>
      <c r="O585"/>
      <c r="P585"/>
      <c r="Q585"/>
      <c r="R585"/>
      <c r="S585"/>
      <c r="T585"/>
      <c r="U585"/>
      <c r="V585"/>
      <c r="W585"/>
      <c r="X585"/>
      <c r="Y585"/>
      <c r="Z585"/>
      <c r="AA585"/>
      <c r="AB585"/>
      <c r="AC585"/>
      <c r="AD585"/>
      <c r="AE585"/>
    </row>
    <row r="586" spans="1:31" s="333" customFormat="1" x14ac:dyDescent="0.25">
      <c r="A586" s="329"/>
      <c r="B586" s="330"/>
      <c r="C586" s="331"/>
      <c r="D586"/>
      <c r="E586" s="331"/>
      <c r="F586"/>
      <c r="G586"/>
      <c r="H586"/>
      <c r="I586"/>
      <c r="J586"/>
      <c r="K586"/>
      <c r="L586"/>
      <c r="M586"/>
      <c r="N586"/>
      <c r="O586"/>
      <c r="P586"/>
      <c r="Q586"/>
      <c r="R586"/>
      <c r="S586"/>
      <c r="T586"/>
      <c r="U586"/>
      <c r="V586"/>
      <c r="W586"/>
      <c r="X586"/>
      <c r="Y586"/>
      <c r="Z586"/>
      <c r="AA586"/>
      <c r="AB586"/>
      <c r="AC586"/>
      <c r="AD586"/>
      <c r="AE586"/>
    </row>
    <row r="587" spans="1:31" s="333" customFormat="1" x14ac:dyDescent="0.25">
      <c r="A587" s="329"/>
      <c r="B587" s="330"/>
      <c r="C587" s="331"/>
      <c r="D587"/>
      <c r="E587" s="331"/>
      <c r="F587"/>
      <c r="G587"/>
      <c r="H587"/>
      <c r="I587"/>
      <c r="J587"/>
      <c r="K587"/>
      <c r="L587"/>
      <c r="M587"/>
      <c r="N587"/>
      <c r="O587"/>
      <c r="P587"/>
      <c r="Q587"/>
      <c r="R587"/>
      <c r="S587"/>
      <c r="T587"/>
      <c r="U587"/>
      <c r="V587"/>
      <c r="W587"/>
      <c r="X587"/>
      <c r="Y587"/>
      <c r="Z587"/>
      <c r="AA587"/>
      <c r="AB587"/>
      <c r="AC587"/>
      <c r="AD587"/>
      <c r="AE587"/>
    </row>
    <row r="588" spans="1:31" s="333" customFormat="1" x14ac:dyDescent="0.25">
      <c r="A588" s="329"/>
      <c r="B588" s="330"/>
      <c r="C588" s="331"/>
      <c r="D588"/>
      <c r="E588" s="331"/>
      <c r="F588"/>
      <c r="G588"/>
      <c r="H588"/>
      <c r="I588"/>
      <c r="J588"/>
      <c r="K588"/>
      <c r="L588"/>
      <c r="M588"/>
      <c r="N588"/>
      <c r="O588"/>
      <c r="P588"/>
      <c r="Q588"/>
      <c r="R588"/>
      <c r="S588"/>
      <c r="T588"/>
      <c r="U588"/>
      <c r="V588"/>
      <c r="W588"/>
      <c r="X588"/>
      <c r="Y588"/>
      <c r="Z588"/>
      <c r="AA588"/>
      <c r="AB588"/>
      <c r="AC588"/>
      <c r="AD588"/>
      <c r="AE588"/>
    </row>
    <row r="589" spans="1:31" s="333" customFormat="1" x14ac:dyDescent="0.25">
      <c r="A589" s="329"/>
      <c r="B589" s="330"/>
      <c r="C589" s="331"/>
      <c r="D589"/>
      <c r="E589" s="331"/>
      <c r="F589"/>
      <c r="G589"/>
      <c r="H589"/>
      <c r="I589"/>
      <c r="J589"/>
      <c r="K589"/>
      <c r="L589"/>
      <c r="M589"/>
      <c r="N589"/>
      <c r="O589"/>
      <c r="P589"/>
      <c r="Q589"/>
      <c r="R589"/>
      <c r="S589"/>
      <c r="T589"/>
      <c r="U589"/>
      <c r="V589"/>
      <c r="W589"/>
      <c r="X589"/>
      <c r="Y589"/>
      <c r="Z589"/>
      <c r="AA589"/>
      <c r="AB589"/>
      <c r="AC589"/>
      <c r="AD589"/>
      <c r="AE589"/>
    </row>
    <row r="590" spans="1:31" s="333" customFormat="1" x14ac:dyDescent="0.25">
      <c r="A590" s="329"/>
      <c r="B590" s="330"/>
      <c r="C590" s="331"/>
      <c r="D590"/>
      <c r="E590" s="331"/>
      <c r="F590"/>
      <c r="G590"/>
      <c r="H590"/>
      <c r="I590"/>
      <c r="J590"/>
      <c r="K590"/>
      <c r="L590"/>
      <c r="M590"/>
      <c r="N590"/>
      <c r="O590"/>
      <c r="P590"/>
      <c r="Q590"/>
      <c r="R590"/>
      <c r="S590"/>
      <c r="T590"/>
      <c r="U590"/>
      <c r="V590"/>
      <c r="W590"/>
      <c r="X590"/>
      <c r="Y590"/>
      <c r="Z590"/>
      <c r="AA590"/>
      <c r="AB590"/>
      <c r="AC590"/>
      <c r="AD590"/>
      <c r="AE590"/>
    </row>
    <row r="591" spans="1:31" s="333" customFormat="1" x14ac:dyDescent="0.25">
      <c r="A591" s="329"/>
      <c r="B591" s="330"/>
      <c r="C591" s="331"/>
      <c r="D591"/>
      <c r="E591" s="331"/>
      <c r="F591"/>
      <c r="G591"/>
      <c r="H591"/>
      <c r="I591"/>
      <c r="J591"/>
      <c r="K591"/>
      <c r="L591"/>
      <c r="M591"/>
      <c r="N591"/>
      <c r="O591"/>
      <c r="P591"/>
      <c r="Q591"/>
      <c r="R591"/>
      <c r="S591"/>
      <c r="T591"/>
      <c r="U591"/>
      <c r="V591"/>
      <c r="W591"/>
      <c r="X591"/>
      <c r="Y591"/>
      <c r="Z591"/>
      <c r="AA591"/>
      <c r="AB591"/>
      <c r="AC591"/>
      <c r="AD591"/>
      <c r="AE591"/>
    </row>
    <row r="592" spans="1:31" s="333" customFormat="1" x14ac:dyDescent="0.25">
      <c r="A592" s="329"/>
      <c r="B592" s="330"/>
      <c r="C592" s="331"/>
      <c r="D592"/>
      <c r="E592" s="331"/>
      <c r="F592"/>
      <c r="G592"/>
      <c r="H592"/>
      <c r="I592"/>
      <c r="J592"/>
      <c r="K592"/>
      <c r="L592"/>
      <c r="M592"/>
      <c r="N592"/>
      <c r="O592"/>
      <c r="P592"/>
      <c r="Q592"/>
      <c r="R592"/>
      <c r="S592"/>
      <c r="T592"/>
      <c r="U592"/>
      <c r="V592"/>
      <c r="W592"/>
      <c r="X592"/>
      <c r="Y592"/>
      <c r="Z592"/>
      <c r="AA592"/>
      <c r="AB592"/>
      <c r="AC592"/>
      <c r="AD592"/>
      <c r="AE592"/>
    </row>
    <row r="593" spans="1:31" s="333" customFormat="1" x14ac:dyDescent="0.25">
      <c r="A593" s="329"/>
      <c r="B593" s="330"/>
      <c r="C593" s="331"/>
      <c r="D593"/>
      <c r="E593" s="331"/>
      <c r="F593"/>
      <c r="G593"/>
      <c r="H593"/>
      <c r="I593"/>
      <c r="J593"/>
      <c r="K593"/>
      <c r="L593"/>
      <c r="M593"/>
      <c r="N593"/>
      <c r="O593"/>
      <c r="P593"/>
      <c r="Q593"/>
      <c r="R593"/>
      <c r="S593"/>
      <c r="T593"/>
      <c r="U593"/>
      <c r="V593"/>
      <c r="W593"/>
      <c r="X593"/>
      <c r="Y593"/>
      <c r="Z593"/>
      <c r="AA593"/>
      <c r="AB593"/>
      <c r="AC593"/>
      <c r="AD593"/>
      <c r="AE593"/>
    </row>
    <row r="594" spans="1:31" s="333" customFormat="1" x14ac:dyDescent="0.25">
      <c r="A594" s="329"/>
      <c r="B594" s="330"/>
      <c r="C594" s="331"/>
      <c r="D594"/>
      <c r="E594" s="331"/>
      <c r="F594"/>
      <c r="G594"/>
      <c r="H594"/>
      <c r="I594"/>
      <c r="J594"/>
      <c r="K594"/>
      <c r="L594"/>
      <c r="M594"/>
      <c r="N594"/>
      <c r="O594"/>
      <c r="P594"/>
      <c r="Q594"/>
      <c r="R594"/>
      <c r="S594"/>
      <c r="T594"/>
      <c r="U594"/>
      <c r="V594"/>
      <c r="W594"/>
      <c r="X594"/>
      <c r="Y594"/>
      <c r="Z594"/>
      <c r="AA594"/>
      <c r="AB594"/>
      <c r="AC594"/>
      <c r="AD594"/>
      <c r="AE594"/>
    </row>
    <row r="595" spans="1:31" s="333" customFormat="1" x14ac:dyDescent="0.25">
      <c r="A595" s="329"/>
      <c r="B595" s="330"/>
      <c r="C595" s="331"/>
      <c r="D595"/>
      <c r="E595" s="331"/>
      <c r="F595"/>
      <c r="G595"/>
      <c r="H595"/>
      <c r="I595"/>
      <c r="J595"/>
      <c r="K595"/>
      <c r="L595"/>
      <c r="M595"/>
      <c r="N595"/>
      <c r="O595"/>
      <c r="P595"/>
      <c r="Q595"/>
      <c r="R595"/>
      <c r="S595"/>
      <c r="T595"/>
      <c r="U595"/>
      <c r="V595"/>
      <c r="W595"/>
      <c r="X595"/>
      <c r="Y595"/>
      <c r="Z595"/>
      <c r="AA595"/>
      <c r="AB595"/>
      <c r="AC595"/>
      <c r="AD595"/>
      <c r="AE595"/>
    </row>
    <row r="596" spans="1:31" s="333" customFormat="1" x14ac:dyDescent="0.25">
      <c r="A596" s="329"/>
      <c r="B596" s="330"/>
      <c r="C596" s="331"/>
      <c r="D596"/>
      <c r="E596" s="331"/>
      <c r="F596"/>
      <c r="G596"/>
      <c r="H596"/>
      <c r="I596"/>
      <c r="J596"/>
      <c r="K596"/>
      <c r="L596"/>
      <c r="M596"/>
      <c r="N596"/>
      <c r="O596"/>
      <c r="P596"/>
      <c r="Q596"/>
      <c r="R596"/>
      <c r="S596"/>
      <c r="T596"/>
      <c r="U596"/>
      <c r="V596"/>
      <c r="W596"/>
      <c r="X596"/>
      <c r="Y596"/>
      <c r="Z596"/>
      <c r="AA596"/>
      <c r="AB596"/>
      <c r="AC596"/>
      <c r="AD596"/>
      <c r="AE596"/>
    </row>
    <row r="597" spans="1:31" s="333" customFormat="1" x14ac:dyDescent="0.25">
      <c r="A597" s="329"/>
      <c r="B597" s="330"/>
      <c r="C597" s="331"/>
      <c r="D597"/>
      <c r="E597" s="331"/>
      <c r="F597"/>
      <c r="G597"/>
      <c r="H597"/>
      <c r="I597"/>
      <c r="J597"/>
      <c r="K597"/>
      <c r="L597"/>
      <c r="M597"/>
      <c r="N597"/>
      <c r="O597"/>
      <c r="P597"/>
      <c r="Q597"/>
      <c r="R597"/>
      <c r="S597"/>
      <c r="T597"/>
      <c r="U597"/>
      <c r="V597"/>
      <c r="W597"/>
      <c r="X597"/>
      <c r="Y597"/>
      <c r="Z597"/>
      <c r="AA597"/>
      <c r="AB597"/>
      <c r="AC597"/>
      <c r="AD597"/>
      <c r="AE597"/>
    </row>
    <row r="598" spans="1:31" s="333" customFormat="1" x14ac:dyDescent="0.25">
      <c r="A598" s="329"/>
      <c r="B598" s="330"/>
      <c r="C598" s="331"/>
      <c r="D598"/>
      <c r="E598" s="331"/>
      <c r="F598"/>
      <c r="G598"/>
      <c r="H598"/>
      <c r="I598"/>
      <c r="J598"/>
      <c r="K598"/>
      <c r="L598"/>
      <c r="M598"/>
      <c r="N598"/>
      <c r="O598"/>
      <c r="P598"/>
      <c r="Q598"/>
      <c r="R598"/>
      <c r="S598"/>
      <c r="T598"/>
      <c r="U598"/>
      <c r="V598"/>
      <c r="W598"/>
      <c r="X598"/>
      <c r="Y598"/>
      <c r="Z598"/>
      <c r="AA598"/>
      <c r="AB598"/>
      <c r="AC598"/>
      <c r="AD598"/>
      <c r="AE598"/>
    </row>
    <row r="599" spans="1:31" s="333" customFormat="1" x14ac:dyDescent="0.25">
      <c r="A599" s="329"/>
      <c r="B599" s="330"/>
      <c r="C599" s="331"/>
      <c r="D599"/>
      <c r="E599" s="331"/>
      <c r="F599"/>
      <c r="G599"/>
      <c r="H599"/>
      <c r="I599"/>
      <c r="J599"/>
      <c r="K599"/>
      <c r="L599"/>
      <c r="M599"/>
      <c r="N599"/>
      <c r="O599"/>
      <c r="P599"/>
      <c r="Q599"/>
      <c r="R599"/>
      <c r="S599"/>
      <c r="T599"/>
      <c r="U599"/>
      <c r="V599"/>
      <c r="W599"/>
      <c r="X599"/>
      <c r="Y599"/>
      <c r="Z599"/>
      <c r="AA599"/>
      <c r="AB599"/>
      <c r="AC599"/>
      <c r="AD599"/>
      <c r="AE599"/>
    </row>
    <row r="600" spans="1:31" s="333" customFormat="1" x14ac:dyDescent="0.25">
      <c r="A600" s="329"/>
      <c r="B600" s="330"/>
      <c r="C600" s="331"/>
      <c r="D600"/>
      <c r="E600" s="331"/>
      <c r="F600"/>
      <c r="G600"/>
      <c r="H600"/>
      <c r="I600"/>
      <c r="J600"/>
      <c r="K600"/>
      <c r="L600"/>
      <c r="M600"/>
      <c r="N600"/>
      <c r="O600"/>
      <c r="P600"/>
      <c r="Q600"/>
      <c r="R600"/>
      <c r="S600"/>
      <c r="T600"/>
      <c r="U600"/>
      <c r="V600"/>
      <c r="W600"/>
      <c r="X600"/>
      <c r="Y600"/>
      <c r="Z600"/>
      <c r="AA600"/>
      <c r="AB600"/>
      <c r="AC600"/>
      <c r="AD600"/>
      <c r="AE600"/>
    </row>
    <row r="601" spans="1:31" s="333" customFormat="1" x14ac:dyDescent="0.25">
      <c r="A601" s="329"/>
      <c r="B601" s="330"/>
      <c r="C601" s="331"/>
      <c r="D601"/>
      <c r="E601" s="331"/>
      <c r="F601"/>
      <c r="G601"/>
      <c r="H601"/>
      <c r="I601"/>
      <c r="J601"/>
      <c r="K601"/>
      <c r="L601"/>
      <c r="M601"/>
      <c r="N601"/>
      <c r="O601"/>
      <c r="P601"/>
      <c r="Q601"/>
      <c r="R601"/>
      <c r="S601"/>
      <c r="T601"/>
      <c r="U601"/>
      <c r="V601"/>
      <c r="W601"/>
      <c r="X601"/>
      <c r="Y601"/>
      <c r="Z601"/>
      <c r="AA601"/>
      <c r="AB601"/>
      <c r="AC601"/>
      <c r="AD601"/>
      <c r="AE601"/>
    </row>
    <row r="602" spans="1:31" s="333" customFormat="1" x14ac:dyDescent="0.25">
      <c r="A602" s="329"/>
      <c r="B602" s="330"/>
      <c r="C602" s="331"/>
      <c r="D602"/>
      <c r="E602" s="331"/>
      <c r="F602"/>
      <c r="G602"/>
      <c r="H602"/>
      <c r="I602"/>
      <c r="J602"/>
      <c r="K602"/>
      <c r="L602"/>
      <c r="M602"/>
      <c r="N602"/>
      <c r="O602"/>
      <c r="P602"/>
      <c r="Q602"/>
      <c r="R602"/>
      <c r="S602"/>
      <c r="T602"/>
      <c r="U602"/>
      <c r="V602"/>
      <c r="W602"/>
      <c r="X602"/>
      <c r="Y602"/>
      <c r="Z602"/>
      <c r="AA602"/>
      <c r="AB602"/>
      <c r="AC602"/>
      <c r="AD602"/>
      <c r="AE602"/>
    </row>
    <row r="603" spans="1:31" s="333" customFormat="1" x14ac:dyDescent="0.25">
      <c r="A603" s="329"/>
      <c r="B603" s="330"/>
      <c r="C603" s="331"/>
      <c r="D603"/>
      <c r="E603" s="331"/>
      <c r="F603"/>
      <c r="G603"/>
      <c r="H603"/>
      <c r="I603"/>
      <c r="J603"/>
      <c r="K603"/>
      <c r="L603"/>
      <c r="M603"/>
      <c r="N603"/>
      <c r="O603"/>
      <c r="P603"/>
      <c r="Q603"/>
      <c r="R603"/>
      <c r="S603"/>
      <c r="T603"/>
      <c r="U603"/>
      <c r="V603"/>
      <c r="W603"/>
      <c r="X603"/>
      <c r="Y603"/>
      <c r="Z603"/>
      <c r="AA603"/>
      <c r="AB603"/>
      <c r="AC603"/>
      <c r="AD603"/>
      <c r="AE603"/>
    </row>
    <row r="604" spans="1:31" s="333" customFormat="1" x14ac:dyDescent="0.25">
      <c r="A604" s="329"/>
      <c r="B604" s="330"/>
      <c r="C604" s="331"/>
      <c r="D604"/>
      <c r="E604" s="331"/>
      <c r="F604"/>
      <c r="G604"/>
      <c r="H604"/>
      <c r="I604"/>
      <c r="J604"/>
      <c r="K604"/>
      <c r="L604"/>
      <c r="M604"/>
      <c r="N604"/>
      <c r="O604"/>
      <c r="P604"/>
      <c r="Q604"/>
      <c r="R604"/>
      <c r="S604"/>
      <c r="T604"/>
      <c r="U604"/>
      <c r="V604"/>
      <c r="W604"/>
      <c r="X604"/>
      <c r="Y604"/>
      <c r="Z604"/>
      <c r="AA604"/>
      <c r="AB604"/>
      <c r="AC604"/>
      <c r="AD604"/>
      <c r="AE604"/>
    </row>
    <row r="605" spans="1:31" s="333" customFormat="1" x14ac:dyDescent="0.25">
      <c r="A605" s="329"/>
      <c r="B605" s="330"/>
      <c r="C605" s="331"/>
      <c r="D605"/>
      <c r="E605" s="331"/>
      <c r="F605"/>
      <c r="G605"/>
      <c r="H605"/>
      <c r="I605"/>
      <c r="J605"/>
      <c r="K605"/>
      <c r="L605"/>
      <c r="M605"/>
      <c r="N605"/>
      <c r="O605"/>
      <c r="P605"/>
      <c r="Q605"/>
      <c r="R605"/>
      <c r="S605"/>
      <c r="T605"/>
      <c r="U605"/>
      <c r="V605"/>
      <c r="W605"/>
      <c r="X605"/>
      <c r="Y605"/>
      <c r="Z605"/>
      <c r="AA605"/>
      <c r="AB605"/>
      <c r="AC605"/>
      <c r="AD605"/>
      <c r="AE605"/>
    </row>
    <row r="606" spans="1:31" s="333" customFormat="1" x14ac:dyDescent="0.25">
      <c r="A606" s="329"/>
      <c r="B606" s="330"/>
      <c r="C606" s="331"/>
      <c r="D606"/>
      <c r="E606" s="331"/>
      <c r="F606"/>
      <c r="G606"/>
      <c r="H606"/>
      <c r="I606"/>
      <c r="J606"/>
      <c r="K606"/>
      <c r="L606"/>
      <c r="M606"/>
      <c r="N606"/>
      <c r="O606"/>
      <c r="P606"/>
      <c r="Q606"/>
      <c r="R606"/>
      <c r="S606"/>
      <c r="T606"/>
      <c r="U606"/>
      <c r="V606"/>
      <c r="W606"/>
      <c r="X606"/>
      <c r="Y606"/>
      <c r="Z606"/>
      <c r="AA606"/>
      <c r="AB606"/>
      <c r="AC606"/>
      <c r="AD606"/>
      <c r="AE606"/>
    </row>
    <row r="607" spans="1:31" s="333" customFormat="1" x14ac:dyDescent="0.25">
      <c r="A607" s="329"/>
      <c r="B607" s="330"/>
      <c r="C607" s="331"/>
      <c r="D607"/>
      <c r="E607" s="331"/>
      <c r="F607"/>
      <c r="G607"/>
      <c r="H607"/>
      <c r="I607"/>
      <c r="J607"/>
      <c r="K607"/>
      <c r="L607"/>
      <c r="M607"/>
      <c r="N607"/>
      <c r="O607"/>
      <c r="P607"/>
      <c r="Q607"/>
      <c r="R607"/>
      <c r="S607"/>
      <c r="T607"/>
      <c r="U607"/>
      <c r="V607"/>
      <c r="W607"/>
      <c r="X607"/>
      <c r="Y607"/>
      <c r="Z607"/>
      <c r="AA607"/>
      <c r="AB607"/>
      <c r="AC607"/>
      <c r="AD607"/>
      <c r="AE607"/>
    </row>
    <row r="608" spans="1:31" s="333" customFormat="1" x14ac:dyDescent="0.25">
      <c r="A608" s="329"/>
      <c r="B608" s="330"/>
      <c r="C608" s="331"/>
      <c r="D608"/>
      <c r="E608" s="331"/>
      <c r="F608"/>
      <c r="G608"/>
      <c r="H608"/>
      <c r="I608"/>
      <c r="J608"/>
      <c r="K608"/>
      <c r="L608"/>
      <c r="M608"/>
      <c r="N608"/>
      <c r="O608"/>
      <c r="P608"/>
      <c r="Q608"/>
      <c r="R608"/>
      <c r="S608"/>
      <c r="T608"/>
      <c r="U608"/>
      <c r="V608"/>
      <c r="W608"/>
      <c r="X608"/>
      <c r="Y608"/>
      <c r="Z608"/>
      <c r="AA608"/>
      <c r="AB608"/>
      <c r="AC608"/>
      <c r="AD608"/>
      <c r="AE608"/>
    </row>
    <row r="609" spans="1:31" s="333" customFormat="1" x14ac:dyDescent="0.25">
      <c r="A609" s="329"/>
      <c r="B609" s="330"/>
      <c r="C609" s="331"/>
      <c r="D609"/>
      <c r="E609" s="331"/>
      <c r="F609"/>
      <c r="G609"/>
      <c r="H609"/>
      <c r="I609"/>
      <c r="J609"/>
      <c r="K609"/>
      <c r="L609"/>
      <c r="M609"/>
      <c r="N609"/>
      <c r="O609"/>
      <c r="P609"/>
      <c r="Q609"/>
      <c r="R609"/>
      <c r="S609"/>
      <c r="T609"/>
      <c r="U609"/>
      <c r="V609"/>
      <c r="W609"/>
      <c r="X609"/>
      <c r="Y609"/>
      <c r="Z609"/>
      <c r="AA609"/>
      <c r="AB609"/>
      <c r="AC609"/>
      <c r="AD609"/>
      <c r="AE609"/>
    </row>
    <row r="610" spans="1:31" s="333" customFormat="1" x14ac:dyDescent="0.25">
      <c r="A610" s="329"/>
      <c r="B610" s="330"/>
      <c r="C610" s="331"/>
      <c r="D610"/>
      <c r="E610" s="331"/>
      <c r="F610"/>
      <c r="G610"/>
      <c r="H610"/>
      <c r="I610"/>
      <c r="J610"/>
      <c r="K610"/>
      <c r="L610"/>
      <c r="M610"/>
      <c r="N610"/>
      <c r="O610"/>
      <c r="P610"/>
      <c r="Q610"/>
      <c r="R610"/>
      <c r="S610"/>
      <c r="T610"/>
      <c r="U610"/>
      <c r="V610"/>
      <c r="W610"/>
      <c r="X610"/>
      <c r="Y610"/>
      <c r="Z610"/>
      <c r="AA610"/>
      <c r="AB610"/>
      <c r="AC610"/>
      <c r="AD610"/>
      <c r="AE610"/>
    </row>
    <row r="611" spans="1:31" s="333" customFormat="1" x14ac:dyDescent="0.25">
      <c r="A611" s="329"/>
      <c r="B611" s="330"/>
      <c r="C611" s="331"/>
      <c r="D611"/>
      <c r="E611" s="331"/>
      <c r="F611"/>
      <c r="G611"/>
      <c r="H611"/>
      <c r="I611"/>
      <c r="J611"/>
      <c r="K611"/>
      <c r="L611"/>
      <c r="M611"/>
      <c r="N611"/>
      <c r="O611"/>
      <c r="P611"/>
      <c r="Q611"/>
      <c r="R611"/>
      <c r="S611"/>
      <c r="T611"/>
      <c r="U611"/>
      <c r="V611"/>
      <c r="W611"/>
      <c r="X611"/>
      <c r="Y611"/>
      <c r="Z611"/>
      <c r="AA611"/>
      <c r="AB611"/>
      <c r="AC611"/>
      <c r="AD611"/>
      <c r="AE611"/>
    </row>
    <row r="612" spans="1:31" s="333" customFormat="1" x14ac:dyDescent="0.25">
      <c r="A612" s="329"/>
      <c r="B612" s="330"/>
      <c r="C612" s="331"/>
      <c r="D612"/>
      <c r="E612" s="331"/>
      <c r="F612"/>
      <c r="G612"/>
      <c r="H612"/>
      <c r="I612"/>
      <c r="J612"/>
      <c r="K612"/>
      <c r="L612"/>
      <c r="M612"/>
      <c r="N612"/>
      <c r="O612"/>
      <c r="P612"/>
      <c r="Q612"/>
      <c r="R612"/>
      <c r="S612"/>
      <c r="T612"/>
      <c r="U612"/>
      <c r="V612"/>
      <c r="W612"/>
      <c r="X612"/>
      <c r="Y612"/>
      <c r="Z612"/>
      <c r="AA612"/>
      <c r="AB612"/>
      <c r="AC612"/>
      <c r="AD612"/>
      <c r="AE612"/>
    </row>
    <row r="613" spans="1:31" s="333" customFormat="1" x14ac:dyDescent="0.25">
      <c r="A613" s="329"/>
      <c r="B613" s="330"/>
      <c r="C613" s="331"/>
      <c r="D613"/>
      <c r="E613" s="331"/>
      <c r="F613"/>
      <c r="G613"/>
      <c r="H613"/>
      <c r="I613"/>
      <c r="J613"/>
      <c r="K613"/>
      <c r="L613"/>
      <c r="M613"/>
      <c r="N613"/>
      <c r="O613"/>
      <c r="P613"/>
      <c r="Q613"/>
      <c r="R613"/>
      <c r="S613"/>
      <c r="T613"/>
      <c r="U613"/>
      <c r="V613"/>
      <c r="W613"/>
      <c r="X613"/>
      <c r="Y613"/>
      <c r="Z613"/>
      <c r="AA613"/>
      <c r="AB613"/>
      <c r="AC613"/>
      <c r="AD613"/>
      <c r="AE613"/>
    </row>
    <row r="614" spans="1:31" s="333" customFormat="1" x14ac:dyDescent="0.25">
      <c r="A614" s="329"/>
      <c r="B614" s="330"/>
      <c r="C614" s="331"/>
      <c r="D614"/>
      <c r="E614" s="331"/>
      <c r="F614"/>
      <c r="G614"/>
      <c r="H614"/>
      <c r="I614"/>
      <c r="J614"/>
      <c r="K614"/>
      <c r="L614"/>
      <c r="M614"/>
      <c r="N614"/>
      <c r="O614"/>
      <c r="P614"/>
      <c r="Q614"/>
      <c r="R614"/>
      <c r="S614"/>
      <c r="T614"/>
      <c r="U614"/>
      <c r="V614"/>
      <c r="W614"/>
      <c r="X614"/>
      <c r="Y614"/>
      <c r="Z614"/>
      <c r="AA614"/>
      <c r="AB614"/>
      <c r="AC614"/>
      <c r="AD614"/>
      <c r="AE614"/>
    </row>
    <row r="615" spans="1:31" s="333" customFormat="1" x14ac:dyDescent="0.25">
      <c r="A615" s="329"/>
      <c r="B615" s="330"/>
      <c r="C615" s="331"/>
      <c r="D615"/>
      <c r="E615" s="331"/>
      <c r="F615"/>
      <c r="G615"/>
      <c r="H615"/>
      <c r="I615"/>
      <c r="J615"/>
      <c r="K615"/>
      <c r="L615"/>
      <c r="M615"/>
      <c r="N615"/>
      <c r="O615"/>
      <c r="P615"/>
      <c r="Q615"/>
      <c r="R615"/>
      <c r="S615"/>
      <c r="T615"/>
      <c r="U615"/>
      <c r="V615"/>
      <c r="W615"/>
      <c r="X615"/>
      <c r="Y615"/>
      <c r="Z615"/>
      <c r="AA615"/>
      <c r="AB615"/>
      <c r="AC615"/>
      <c r="AD615"/>
      <c r="AE615"/>
    </row>
    <row r="616" spans="1:31" s="333" customFormat="1" x14ac:dyDescent="0.25">
      <c r="A616" s="329"/>
      <c r="B616" s="330"/>
      <c r="C616" s="331"/>
      <c r="D616"/>
      <c r="E616" s="331"/>
      <c r="F616"/>
      <c r="G616"/>
      <c r="H616"/>
      <c r="I616"/>
      <c r="J616"/>
      <c r="K616"/>
      <c r="L616"/>
      <c r="M616"/>
      <c r="N616"/>
      <c r="O616"/>
      <c r="P616"/>
      <c r="Q616"/>
      <c r="R616"/>
      <c r="S616"/>
      <c r="T616"/>
      <c r="U616"/>
      <c r="V616"/>
      <c r="W616"/>
      <c r="X616"/>
      <c r="Y616"/>
      <c r="Z616"/>
      <c r="AA616"/>
      <c r="AB616"/>
      <c r="AC616"/>
      <c r="AD616"/>
      <c r="AE616"/>
    </row>
    <row r="617" spans="1:31" s="333" customFormat="1" x14ac:dyDescent="0.25">
      <c r="A617" s="329"/>
      <c r="B617" s="330"/>
      <c r="C617" s="331"/>
      <c r="D617"/>
      <c r="E617" s="331"/>
      <c r="F617"/>
      <c r="G617"/>
      <c r="H617"/>
      <c r="I617"/>
      <c r="J617"/>
      <c r="K617"/>
      <c r="L617"/>
      <c r="M617"/>
      <c r="N617"/>
      <c r="O617"/>
      <c r="P617"/>
      <c r="Q617"/>
      <c r="R617"/>
      <c r="S617"/>
      <c r="T617"/>
      <c r="U617"/>
      <c r="V617"/>
      <c r="W617"/>
      <c r="X617"/>
      <c r="Y617"/>
      <c r="Z617"/>
      <c r="AA617"/>
      <c r="AB617"/>
      <c r="AC617"/>
      <c r="AD617"/>
      <c r="AE617"/>
    </row>
    <row r="618" spans="1:31" s="333" customFormat="1" x14ac:dyDescent="0.25">
      <c r="A618" s="329"/>
      <c r="B618" s="330"/>
      <c r="C618" s="331"/>
      <c r="D618"/>
      <c r="E618" s="331"/>
      <c r="F618"/>
      <c r="G618"/>
      <c r="H618"/>
      <c r="I618"/>
      <c r="J618"/>
      <c r="K618"/>
      <c r="L618"/>
      <c r="M618"/>
      <c r="N618"/>
      <c r="O618"/>
      <c r="P618"/>
      <c r="Q618"/>
      <c r="R618"/>
      <c r="S618"/>
      <c r="T618"/>
      <c r="U618"/>
      <c r="V618"/>
      <c r="W618"/>
      <c r="X618"/>
      <c r="Y618"/>
      <c r="Z618"/>
      <c r="AA618"/>
      <c r="AB618"/>
      <c r="AC618"/>
      <c r="AD618"/>
      <c r="AE618"/>
    </row>
    <row r="619" spans="1:31" s="333" customFormat="1" x14ac:dyDescent="0.25">
      <c r="A619" s="329"/>
      <c r="B619" s="330"/>
      <c r="C619" s="331"/>
      <c r="D619"/>
      <c r="E619" s="331"/>
      <c r="F619"/>
      <c r="G619"/>
      <c r="H619"/>
      <c r="I619"/>
      <c r="J619"/>
      <c r="K619"/>
      <c r="L619"/>
      <c r="M619"/>
      <c r="N619"/>
      <c r="O619"/>
      <c r="P619"/>
      <c r="Q619"/>
      <c r="R619"/>
      <c r="S619"/>
      <c r="T619"/>
      <c r="U619"/>
      <c r="V619"/>
      <c r="W619"/>
      <c r="X619"/>
      <c r="Y619"/>
      <c r="Z619"/>
      <c r="AA619"/>
      <c r="AB619"/>
      <c r="AC619"/>
      <c r="AD619"/>
      <c r="AE619"/>
    </row>
    <row r="620" spans="1:31" s="333" customFormat="1" x14ac:dyDescent="0.25">
      <c r="A620" s="329"/>
      <c r="B620" s="330"/>
      <c r="C620" s="331"/>
      <c r="D620"/>
      <c r="E620" s="331"/>
      <c r="F620"/>
      <c r="G620"/>
      <c r="H620"/>
      <c r="I620"/>
      <c r="J620"/>
      <c r="K620"/>
      <c r="L620"/>
      <c r="M620"/>
      <c r="N620"/>
      <c r="O620"/>
      <c r="P620"/>
      <c r="Q620"/>
      <c r="R620"/>
      <c r="S620"/>
      <c r="T620"/>
      <c r="U620"/>
      <c r="V620"/>
      <c r="W620"/>
      <c r="X620"/>
      <c r="Y620"/>
      <c r="Z620"/>
      <c r="AA620"/>
      <c r="AB620"/>
      <c r="AC620"/>
      <c r="AD620"/>
      <c r="AE620"/>
    </row>
    <row r="621" spans="1:31" s="333" customFormat="1" x14ac:dyDescent="0.25">
      <c r="A621" s="329"/>
      <c r="B621" s="330"/>
      <c r="C621" s="331"/>
      <c r="D621"/>
      <c r="E621" s="331"/>
      <c r="F621"/>
      <c r="G621"/>
      <c r="H621"/>
      <c r="I621"/>
      <c r="J621"/>
      <c r="K621"/>
      <c r="L621"/>
      <c r="M621"/>
      <c r="N621"/>
      <c r="O621"/>
      <c r="P621"/>
      <c r="Q621"/>
      <c r="R621"/>
      <c r="S621"/>
      <c r="T621"/>
      <c r="U621"/>
      <c r="V621"/>
      <c r="W621"/>
      <c r="X621"/>
      <c r="Y621"/>
      <c r="Z621"/>
      <c r="AA621"/>
      <c r="AB621"/>
      <c r="AC621"/>
      <c r="AD621"/>
      <c r="AE621"/>
    </row>
    <row r="622" spans="1:31" s="333" customFormat="1" x14ac:dyDescent="0.25">
      <c r="A622" s="329"/>
      <c r="B622" s="330"/>
      <c r="C622" s="331"/>
      <c r="D622"/>
      <c r="E622" s="331"/>
      <c r="F622"/>
      <c r="G622"/>
      <c r="H622"/>
      <c r="I622"/>
      <c r="J622"/>
      <c r="K622"/>
      <c r="L622"/>
      <c r="M622"/>
      <c r="N622"/>
      <c r="O622"/>
      <c r="P622"/>
      <c r="Q622"/>
      <c r="R622"/>
      <c r="S622"/>
      <c r="T622"/>
      <c r="U622"/>
      <c r="V622"/>
      <c r="W622"/>
      <c r="X622"/>
      <c r="Y622"/>
      <c r="Z622"/>
      <c r="AA622"/>
      <c r="AB622"/>
      <c r="AC622"/>
      <c r="AD622"/>
      <c r="AE622"/>
    </row>
    <row r="623" spans="1:31" s="333" customFormat="1" x14ac:dyDescent="0.25">
      <c r="A623" s="329"/>
      <c r="B623" s="330"/>
      <c r="C623" s="331"/>
      <c r="D623"/>
      <c r="E623" s="331"/>
      <c r="F623"/>
      <c r="G623"/>
      <c r="H623"/>
      <c r="I623"/>
      <c r="J623"/>
      <c r="K623"/>
      <c r="L623"/>
      <c r="M623"/>
      <c r="N623"/>
      <c r="O623"/>
      <c r="P623"/>
      <c r="Q623"/>
      <c r="R623"/>
      <c r="S623"/>
      <c r="T623"/>
      <c r="U623"/>
      <c r="V623"/>
      <c r="W623"/>
      <c r="X623"/>
      <c r="Y623"/>
      <c r="Z623"/>
      <c r="AA623"/>
      <c r="AB623"/>
      <c r="AC623"/>
      <c r="AD623"/>
      <c r="AE623"/>
    </row>
    <row r="624" spans="1:31" s="333" customFormat="1" x14ac:dyDescent="0.25">
      <c r="A624" s="329"/>
      <c r="B624" s="330"/>
      <c r="C624" s="331"/>
      <c r="D624"/>
      <c r="E624" s="331"/>
      <c r="F624"/>
      <c r="G624"/>
      <c r="H624"/>
      <c r="I624"/>
      <c r="J624"/>
      <c r="K624"/>
      <c r="L624"/>
      <c r="M624"/>
      <c r="N624"/>
      <c r="O624"/>
      <c r="P624"/>
      <c r="Q624"/>
      <c r="R624"/>
      <c r="S624"/>
      <c r="T624"/>
      <c r="U624"/>
      <c r="V624"/>
      <c r="W624"/>
      <c r="X624"/>
      <c r="Y624"/>
      <c r="Z624"/>
      <c r="AA624"/>
      <c r="AB624"/>
      <c r="AC624"/>
      <c r="AD624"/>
      <c r="AE624"/>
    </row>
    <row r="625" spans="1:31" s="333" customFormat="1" x14ac:dyDescent="0.25">
      <c r="A625" s="329"/>
      <c r="B625" s="330"/>
      <c r="C625" s="331"/>
      <c r="D625"/>
      <c r="E625" s="331"/>
      <c r="F625"/>
      <c r="G625"/>
      <c r="H625"/>
      <c r="I625"/>
      <c r="J625"/>
      <c r="K625"/>
      <c r="L625"/>
      <c r="M625"/>
      <c r="N625"/>
      <c r="O625"/>
      <c r="P625"/>
      <c r="Q625"/>
      <c r="R625"/>
      <c r="S625"/>
      <c r="T625"/>
      <c r="U625"/>
      <c r="V625"/>
      <c r="W625"/>
      <c r="X625"/>
      <c r="Y625"/>
      <c r="Z625"/>
      <c r="AA625"/>
      <c r="AB625"/>
      <c r="AC625"/>
      <c r="AD625"/>
      <c r="AE625"/>
    </row>
    <row r="626" spans="1:31" s="333" customFormat="1" x14ac:dyDescent="0.25">
      <c r="A626" s="329"/>
      <c r="B626" s="330"/>
      <c r="C626" s="331"/>
      <c r="D626"/>
      <c r="E626" s="331"/>
      <c r="F626"/>
      <c r="G626"/>
      <c r="H626"/>
      <c r="I626"/>
      <c r="J626"/>
      <c r="K626"/>
      <c r="L626"/>
      <c r="M626"/>
      <c r="N626"/>
      <c r="O626"/>
      <c r="P626"/>
      <c r="Q626"/>
      <c r="R626"/>
      <c r="S626"/>
      <c r="T626"/>
      <c r="U626"/>
      <c r="V626"/>
      <c r="W626"/>
      <c r="X626"/>
      <c r="Y626"/>
      <c r="Z626"/>
      <c r="AA626"/>
      <c r="AB626"/>
      <c r="AC626"/>
      <c r="AD626"/>
      <c r="AE626"/>
    </row>
    <row r="627" spans="1:31" s="333" customFormat="1" x14ac:dyDescent="0.25">
      <c r="A627" s="329"/>
      <c r="B627" s="330"/>
      <c r="C627" s="331"/>
      <c r="D627"/>
      <c r="E627" s="331"/>
      <c r="F627"/>
      <c r="G627"/>
      <c r="H627"/>
      <c r="I627"/>
      <c r="J627"/>
      <c r="K627"/>
      <c r="L627"/>
      <c r="M627"/>
      <c r="N627"/>
      <c r="O627"/>
      <c r="P627"/>
      <c r="Q627"/>
      <c r="R627"/>
      <c r="S627"/>
      <c r="T627"/>
      <c r="U627"/>
      <c r="V627"/>
      <c r="W627"/>
      <c r="X627"/>
      <c r="Y627"/>
      <c r="Z627"/>
      <c r="AA627"/>
      <c r="AB627"/>
      <c r="AC627"/>
      <c r="AD627"/>
      <c r="AE627"/>
    </row>
    <row r="628" spans="1:31" s="333" customFormat="1" x14ac:dyDescent="0.25">
      <c r="A628" s="329"/>
      <c r="B628" s="330"/>
      <c r="C628" s="331"/>
      <c r="D628"/>
      <c r="E628" s="331"/>
      <c r="F628"/>
      <c r="G628"/>
      <c r="H628"/>
      <c r="I628"/>
      <c r="J628"/>
      <c r="K628"/>
      <c r="L628"/>
      <c r="M628"/>
      <c r="N628"/>
      <c r="O628"/>
      <c r="P628"/>
      <c r="Q628"/>
      <c r="R628"/>
      <c r="S628"/>
      <c r="T628"/>
      <c r="U628"/>
      <c r="V628"/>
      <c r="W628"/>
      <c r="X628"/>
      <c r="Y628"/>
      <c r="Z628"/>
      <c r="AA628"/>
      <c r="AB628"/>
      <c r="AC628"/>
      <c r="AD628"/>
      <c r="AE628"/>
    </row>
    <row r="629" spans="1:31" s="333" customFormat="1" x14ac:dyDescent="0.25">
      <c r="A629" s="329"/>
      <c r="B629" s="330"/>
      <c r="C629" s="331"/>
      <c r="D629"/>
      <c r="E629" s="331"/>
      <c r="F629"/>
      <c r="G629"/>
      <c r="H629"/>
      <c r="I629"/>
      <c r="J629"/>
      <c r="K629"/>
      <c r="L629"/>
      <c r="M629"/>
      <c r="N629"/>
      <c r="O629"/>
      <c r="P629"/>
      <c r="Q629"/>
      <c r="R629"/>
      <c r="S629"/>
      <c r="T629"/>
      <c r="U629"/>
      <c r="V629"/>
      <c r="W629"/>
      <c r="X629"/>
      <c r="Y629"/>
      <c r="Z629"/>
      <c r="AA629"/>
      <c r="AB629"/>
      <c r="AC629"/>
      <c r="AD629"/>
      <c r="AE629"/>
    </row>
    <row r="630" spans="1:31" s="333" customFormat="1" x14ac:dyDescent="0.25">
      <c r="A630" s="329"/>
      <c r="B630" s="330"/>
      <c r="C630" s="331"/>
      <c r="D630"/>
      <c r="E630" s="331"/>
      <c r="F630"/>
      <c r="G630"/>
      <c r="H630"/>
      <c r="I630"/>
      <c r="J630"/>
      <c r="K630"/>
      <c r="L630"/>
      <c r="M630"/>
      <c r="N630"/>
      <c r="O630"/>
      <c r="P630"/>
      <c r="Q630"/>
      <c r="R630"/>
      <c r="S630"/>
      <c r="T630"/>
      <c r="U630"/>
      <c r="V630"/>
      <c r="W630"/>
      <c r="X630"/>
      <c r="Y630"/>
      <c r="Z630"/>
      <c r="AA630"/>
      <c r="AB630"/>
      <c r="AC630"/>
      <c r="AD630"/>
      <c r="AE630"/>
    </row>
  </sheetData>
  <phoneticPr fontId="47"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27D2-0391-41DB-839E-C112C275EF41}">
  <sheetPr codeName="Sheet9">
    <tabColor theme="6" tint="0.39997558519241921"/>
  </sheetPr>
  <dimension ref="A1:BY204"/>
  <sheetViews>
    <sheetView showGridLines="0" topLeftCell="A3" zoomScale="90" zoomScaleNormal="90" zoomScaleSheetLayoutView="80" workbookViewId="0">
      <pane xSplit="5" ySplit="2" topLeftCell="J5" activePane="bottomRight" state="frozen"/>
      <selection activeCell="J17" sqref="J17"/>
      <selection pane="topRight" activeCell="J17" sqref="J17"/>
      <selection pane="bottomLeft" activeCell="J17" sqref="J17"/>
      <selection pane="bottomRight" activeCell="J17" sqref="J17"/>
    </sheetView>
  </sheetViews>
  <sheetFormatPr defaultColWidth="8.85546875" defaultRowHeight="15" x14ac:dyDescent="0.25"/>
  <cols>
    <col min="1" max="1" width="4.5703125" style="80" bestFit="1" customWidth="1"/>
    <col min="2" max="2" width="55.7109375" style="40" customWidth="1"/>
    <col min="3" max="3" width="18.5703125" style="40" bestFit="1" customWidth="1"/>
    <col min="4" max="4" width="12.7109375" customWidth="1"/>
    <col min="5" max="5" width="16.85546875" bestFit="1" customWidth="1"/>
    <col min="6" max="6" width="17" style="38" bestFit="1" customWidth="1"/>
    <col min="7" max="7" width="17" bestFit="1" customWidth="1"/>
    <col min="8" max="8" width="17" customWidth="1"/>
    <col min="9" max="9" width="17.85546875" bestFit="1" customWidth="1"/>
    <col min="10" max="10" width="18.140625" style="1" bestFit="1" customWidth="1"/>
    <col min="11" max="11" width="17.7109375" bestFit="1" customWidth="1"/>
    <col min="12" max="12" width="17" bestFit="1" customWidth="1"/>
    <col min="13" max="13" width="9.7109375" bestFit="1" customWidth="1"/>
    <col min="14" max="14" width="12.42578125" customWidth="1"/>
    <col min="15" max="15" width="10.5703125" bestFit="1" customWidth="1"/>
    <col min="16" max="16" width="1" style="1" customWidth="1"/>
    <col min="17" max="17" width="16.7109375" customWidth="1"/>
    <col min="18" max="18" width="22.5703125" style="1" bestFit="1" customWidth="1"/>
    <col min="19" max="19" width="18.5703125" style="1" bestFit="1" customWidth="1"/>
    <col min="20" max="20" width="19.7109375" style="1" customWidth="1"/>
    <col min="21" max="21" width="1.140625" style="1" customWidth="1"/>
    <col min="22" max="22" width="9.140625" style="1" customWidth="1"/>
    <col min="23" max="23" width="6.28515625" style="1" bestFit="1" customWidth="1"/>
    <col min="24" max="24" width="16.85546875" style="305" customWidth="1"/>
    <col min="25" max="25" width="18.85546875" style="1" bestFit="1" customWidth="1"/>
    <col min="26" max="26" width="11.5703125" style="305" customWidth="1"/>
    <col min="27" max="27" width="15" style="276" customWidth="1"/>
    <col min="28" max="28" width="10.42578125" style="307" bestFit="1" customWidth="1"/>
    <col min="29" max="29" width="17" bestFit="1" customWidth="1"/>
    <col min="30" max="30" width="13.85546875" bestFit="1" customWidth="1"/>
    <col min="31" max="31" width="9.85546875" hidden="1" customWidth="1"/>
    <col min="32" max="32" width="8.85546875" hidden="1" customWidth="1"/>
    <col min="33" max="33" width="15.85546875" hidden="1" customWidth="1"/>
    <col min="34" max="34" width="16.42578125" hidden="1" customWidth="1"/>
    <col min="35" max="35" width="12.85546875" style="471" hidden="1" customWidth="1"/>
    <col min="36" max="36" width="10.7109375" bestFit="1" customWidth="1"/>
    <col min="37" max="37" width="17" style="305" bestFit="1" customWidth="1"/>
    <col min="38" max="39" width="17.85546875" hidden="1" customWidth="1"/>
    <col min="40" max="40" width="10.7109375" bestFit="1" customWidth="1"/>
    <col min="41" max="42" width="3.42578125" customWidth="1"/>
  </cols>
  <sheetData>
    <row r="1" spans="1:77" s="38" customFormat="1" hidden="1" x14ac:dyDescent="0.25">
      <c r="A1" s="36"/>
      <c r="B1" s="45"/>
      <c r="C1" s="100"/>
      <c r="F1" s="100"/>
      <c r="G1" s="100"/>
      <c r="H1" s="100"/>
      <c r="I1" s="100"/>
      <c r="J1" s="496"/>
      <c r="K1" s="100"/>
      <c r="L1" s="66" t="s">
        <v>221</v>
      </c>
      <c r="M1" s="66" t="s">
        <v>1828</v>
      </c>
      <c r="N1" s="66"/>
      <c r="O1" s="415" t="s">
        <v>1829</v>
      </c>
      <c r="Q1" s="66" t="s">
        <v>1830</v>
      </c>
      <c r="R1" s="20" t="s">
        <v>1831</v>
      </c>
      <c r="S1" s="66" t="s">
        <v>1832</v>
      </c>
      <c r="T1" s="66" t="s">
        <v>1833</v>
      </c>
      <c r="V1" s="614" t="s">
        <v>1834</v>
      </c>
      <c r="W1" s="614"/>
      <c r="X1" s="417" t="s">
        <v>1835</v>
      </c>
      <c r="AA1" s="44"/>
      <c r="AB1" s="127"/>
      <c r="AH1" s="38" t="s">
        <v>1836</v>
      </c>
      <c r="AI1" s="470"/>
      <c r="AL1" s="38" t="s">
        <v>1837</v>
      </c>
      <c r="AP1"/>
      <c r="AQ1"/>
      <c r="AR1"/>
      <c r="AS1"/>
      <c r="AT1"/>
      <c r="AU1"/>
      <c r="AV1"/>
      <c r="AW1"/>
      <c r="AX1"/>
      <c r="AY1"/>
      <c r="AZ1"/>
      <c r="BA1"/>
      <c r="BB1"/>
      <c r="BC1"/>
      <c r="BD1"/>
      <c r="BE1"/>
      <c r="BF1"/>
      <c r="BG1"/>
      <c r="BH1"/>
      <c r="BI1"/>
      <c r="BJ1"/>
      <c r="BK1"/>
      <c r="BL1"/>
      <c r="BM1"/>
      <c r="BN1"/>
      <c r="BO1"/>
      <c r="BP1"/>
      <c r="BQ1"/>
      <c r="BR1"/>
      <c r="BS1"/>
      <c r="BT1"/>
      <c r="BU1"/>
      <c r="BV1"/>
      <c r="BW1"/>
      <c r="BX1"/>
      <c r="BY1"/>
    </row>
    <row r="2" spans="1:77" s="302" customFormat="1" ht="45" hidden="1" customHeight="1" x14ac:dyDescent="0.25">
      <c r="A2" s="54"/>
      <c r="B2" s="299"/>
      <c r="C2" s="299"/>
      <c r="D2" s="299"/>
      <c r="E2" s="299"/>
      <c r="F2" s="299"/>
      <c r="G2" s="299"/>
      <c r="H2" s="299"/>
      <c r="J2" s="497"/>
      <c r="K2" s="498"/>
      <c r="L2" s="655" t="s">
        <v>1838</v>
      </c>
      <c r="M2" s="655"/>
      <c r="N2" s="655"/>
      <c r="O2" s="655"/>
      <c r="P2" s="300"/>
      <c r="Q2" s="349" t="s">
        <v>1839</v>
      </c>
      <c r="R2" s="495" t="s">
        <v>1840</v>
      </c>
      <c r="S2" s="495"/>
      <c r="T2" s="495"/>
      <c r="U2" s="300"/>
      <c r="V2" s="656" t="s">
        <v>1841</v>
      </c>
      <c r="W2" s="656"/>
      <c r="X2" s="416" t="s">
        <v>1842</v>
      </c>
      <c r="Y2" s="301"/>
      <c r="Z2" s="655" t="s">
        <v>1839</v>
      </c>
      <c r="AA2" s="655"/>
      <c r="AB2" s="655"/>
      <c r="AC2" s="655"/>
      <c r="AD2" s="655"/>
      <c r="AE2" s="655"/>
      <c r="AF2" s="655"/>
      <c r="AG2" s="655"/>
      <c r="AH2" s="655"/>
      <c r="AI2" s="655"/>
      <c r="AJ2" s="655"/>
      <c r="AK2" s="657" t="s">
        <v>1843</v>
      </c>
      <c r="AL2" s="658"/>
      <c r="AM2" s="658"/>
      <c r="AN2" s="659"/>
      <c r="AO2" s="300"/>
      <c r="AP2"/>
      <c r="AQ2"/>
      <c r="AR2"/>
      <c r="AS2"/>
      <c r="AT2"/>
      <c r="AU2"/>
      <c r="AV2"/>
      <c r="AW2"/>
      <c r="AX2"/>
      <c r="AY2"/>
      <c r="AZ2"/>
      <c r="BA2"/>
      <c r="BB2"/>
      <c r="BC2"/>
      <c r="BD2"/>
      <c r="BE2"/>
      <c r="BF2"/>
      <c r="BG2"/>
      <c r="BH2"/>
      <c r="BI2"/>
      <c r="BJ2"/>
      <c r="BK2"/>
      <c r="BL2"/>
      <c r="BM2"/>
      <c r="BN2"/>
      <c r="BO2"/>
      <c r="BP2"/>
      <c r="BQ2"/>
      <c r="BR2"/>
      <c r="BS2"/>
      <c r="BT2"/>
      <c r="BU2"/>
      <c r="BV2"/>
      <c r="BW2"/>
      <c r="BX2"/>
      <c r="BY2"/>
    </row>
    <row r="3" spans="1:77" s="65" customFormat="1" ht="26.25" customHeight="1" x14ac:dyDescent="0.25">
      <c r="C3" s="468"/>
      <c r="D3" s="415" t="s">
        <v>1844</v>
      </c>
      <c r="E3" s="415" t="s">
        <v>1844</v>
      </c>
      <c r="F3" s="66" t="s">
        <v>1845</v>
      </c>
      <c r="G3" s="66" t="s">
        <v>1845</v>
      </c>
      <c r="H3" s="66" t="s">
        <v>1845</v>
      </c>
      <c r="I3" s="66" t="s">
        <v>1845</v>
      </c>
      <c r="J3" s="66" t="s">
        <v>1845</v>
      </c>
      <c r="K3" s="66" t="s">
        <v>1845</v>
      </c>
      <c r="L3" s="66" t="s">
        <v>1845</v>
      </c>
      <c r="M3" s="66" t="s">
        <v>1845</v>
      </c>
      <c r="N3" s="421" t="s">
        <v>1846</v>
      </c>
      <c r="O3" s="415" t="s">
        <v>1844</v>
      </c>
      <c r="Q3" s="66" t="s">
        <v>1845</v>
      </c>
      <c r="R3" s="66" t="s">
        <v>1845</v>
      </c>
      <c r="S3" s="66" t="s">
        <v>1845</v>
      </c>
      <c r="T3" s="66" t="s">
        <v>1845</v>
      </c>
      <c r="V3" s="614" t="s">
        <v>1841</v>
      </c>
      <c r="W3" s="614"/>
      <c r="X3" s="66" t="s">
        <v>1845</v>
      </c>
      <c r="Y3" s="559" t="s">
        <v>1847</v>
      </c>
      <c r="Z3" s="66" t="s">
        <v>1845</v>
      </c>
      <c r="AA3" s="89" t="s">
        <v>1848</v>
      </c>
      <c r="AB3" s="422" t="s">
        <v>1849</v>
      </c>
      <c r="AC3" s="66" t="s">
        <v>1845</v>
      </c>
      <c r="AD3" s="89" t="s">
        <v>1848</v>
      </c>
      <c r="AE3" s="409" t="s">
        <v>1849</v>
      </c>
      <c r="AF3" s="409" t="s">
        <v>1849</v>
      </c>
      <c r="AG3" s="409" t="s">
        <v>1849</v>
      </c>
      <c r="AH3" s="409" t="s">
        <v>1849</v>
      </c>
      <c r="AI3" s="409" t="s">
        <v>1849</v>
      </c>
      <c r="AJ3" s="89" t="s">
        <v>1849</v>
      </c>
      <c r="AK3" s="66" t="s">
        <v>1845</v>
      </c>
      <c r="AL3" s="409" t="s">
        <v>1849</v>
      </c>
      <c r="AM3" s="409" t="s">
        <v>1849</v>
      </c>
      <c r="AN3" s="89" t="s">
        <v>1849</v>
      </c>
      <c r="AO3" s="220"/>
      <c r="AP3"/>
      <c r="AQ3"/>
      <c r="AR3"/>
      <c r="AS3"/>
      <c r="AT3"/>
      <c r="AU3"/>
      <c r="AV3"/>
      <c r="AW3"/>
      <c r="AX3"/>
      <c r="AY3"/>
      <c r="AZ3"/>
      <c r="BA3"/>
      <c r="BB3"/>
      <c r="BC3"/>
      <c r="BD3"/>
      <c r="BE3"/>
      <c r="BF3"/>
      <c r="BG3"/>
      <c r="BH3"/>
      <c r="BI3"/>
      <c r="BJ3"/>
      <c r="BK3"/>
      <c r="BL3"/>
      <c r="BM3"/>
      <c r="BN3"/>
      <c r="BO3"/>
      <c r="BP3"/>
      <c r="BQ3"/>
      <c r="BR3"/>
      <c r="BS3"/>
      <c r="BT3"/>
      <c r="BU3"/>
      <c r="BV3"/>
      <c r="BW3"/>
      <c r="BX3"/>
      <c r="BY3"/>
    </row>
    <row r="4" spans="1:77" s="67" customFormat="1" ht="111" customHeight="1" x14ac:dyDescent="0.25">
      <c r="A4" s="105" t="s">
        <v>23</v>
      </c>
      <c r="B4" s="89" t="s">
        <v>1850</v>
      </c>
      <c r="C4" s="89" t="s">
        <v>1851</v>
      </c>
      <c r="D4" s="455" t="s">
        <v>1852</v>
      </c>
      <c r="E4" s="348" t="s">
        <v>1853</v>
      </c>
      <c r="F4" s="347" t="s">
        <v>1854</v>
      </c>
      <c r="G4" s="347" t="s">
        <v>1855</v>
      </c>
      <c r="H4" s="347" t="s">
        <v>1856</v>
      </c>
      <c r="I4" s="347" t="s">
        <v>1857</v>
      </c>
      <c r="J4" s="347" t="s">
        <v>1858</v>
      </c>
      <c r="K4" s="347" t="s">
        <v>1859</v>
      </c>
      <c r="L4" s="500" t="s">
        <v>1860</v>
      </c>
      <c r="M4" s="347" t="s">
        <v>1861</v>
      </c>
      <c r="N4" s="89" t="s">
        <v>1862</v>
      </c>
      <c r="O4" s="348" t="s">
        <v>1863</v>
      </c>
      <c r="P4" s="42"/>
      <c r="Q4" s="347" t="s">
        <v>1864</v>
      </c>
      <c r="R4" s="347" t="s">
        <v>1865</v>
      </c>
      <c r="S4" s="347" t="s">
        <v>1866</v>
      </c>
      <c r="T4" s="347" t="s">
        <v>1867</v>
      </c>
      <c r="U4" s="42"/>
      <c r="V4" s="89" t="s">
        <v>1868</v>
      </c>
      <c r="W4" s="89" t="s">
        <v>1869</v>
      </c>
      <c r="X4" s="347" t="s">
        <v>1870</v>
      </c>
      <c r="Y4" s="560"/>
      <c r="Z4" s="347" t="s">
        <v>1871</v>
      </c>
      <c r="AA4" s="89" t="s">
        <v>1872</v>
      </c>
      <c r="AB4" s="422" t="s">
        <v>1873</v>
      </c>
      <c r="AC4" s="347" t="s">
        <v>1874</v>
      </c>
      <c r="AD4" s="89" t="s">
        <v>1875</v>
      </c>
      <c r="AE4" s="409" t="s">
        <v>1876</v>
      </c>
      <c r="AF4" s="409" t="s">
        <v>1877</v>
      </c>
      <c r="AG4" s="409" t="s">
        <v>1878</v>
      </c>
      <c r="AH4" s="409" t="s">
        <v>1879</v>
      </c>
      <c r="AI4" s="409" t="s">
        <v>1880</v>
      </c>
      <c r="AJ4" s="89" t="s">
        <v>1881</v>
      </c>
      <c r="AK4" s="347" t="s">
        <v>1882</v>
      </c>
      <c r="AL4" s="409" t="s">
        <v>1883</v>
      </c>
      <c r="AM4" s="409" t="s">
        <v>1884</v>
      </c>
      <c r="AN4" s="89" t="s">
        <v>1885</v>
      </c>
      <c r="AO4" s="39"/>
      <c r="AP4"/>
      <c r="AQ4"/>
      <c r="AR4"/>
      <c r="AS4"/>
      <c r="AT4"/>
      <c r="AU4"/>
      <c r="AV4"/>
      <c r="AW4"/>
      <c r="AX4"/>
      <c r="AY4"/>
      <c r="AZ4"/>
      <c r="BA4"/>
      <c r="BB4"/>
      <c r="BC4"/>
      <c r="BD4"/>
      <c r="BE4"/>
      <c r="BF4"/>
      <c r="BG4"/>
      <c r="BH4"/>
      <c r="BI4"/>
      <c r="BJ4"/>
      <c r="BK4"/>
      <c r="BL4"/>
      <c r="BM4"/>
      <c r="BN4"/>
      <c r="BO4"/>
      <c r="BP4"/>
      <c r="BQ4"/>
      <c r="BR4"/>
      <c r="BS4"/>
      <c r="BT4"/>
      <c r="BU4"/>
      <c r="BV4"/>
      <c r="BW4"/>
      <c r="BX4"/>
      <c r="BY4"/>
    </row>
    <row r="5" spans="1:77" x14ac:dyDescent="0.25">
      <c r="A5" s="106">
        <v>1</v>
      </c>
      <c r="B5" s="86" t="str">
        <f>IF('1. Artikeldata Grund'!$E5="","",'1. Artikeldata Grund'!$E5)</f>
        <v/>
      </c>
      <c r="C5" s="221" t="str">
        <f>IF('1. Artikeldata Grund'!D5="","",'1. Artikeldata Grund'!D5)</f>
        <v/>
      </c>
      <c r="D5" s="293"/>
      <c r="E5" s="516" t="str">
        <f t="shared" ref="E5:E36" si="0">IF(B5="","","ÅÅÅÅ-MM-DD")</f>
        <v/>
      </c>
      <c r="F5" s="502"/>
      <c r="G5" s="297"/>
      <c r="H5" s="502"/>
      <c r="I5" s="561" t="s">
        <v>35</v>
      </c>
      <c r="J5" s="294"/>
      <c r="K5" s="562" t="s">
        <v>35</v>
      </c>
      <c r="L5" s="291" t="s">
        <v>226</v>
      </c>
      <c r="M5" s="499">
        <v>910</v>
      </c>
      <c r="N5" s="532" t="str">
        <f>IF(B5="","",IF(OR(M5=200,COUNTIF(Artikelgrupper!$G$3:$G$105,'APH KIC KIA PC'!L5)),"Ja","Nej"))</f>
        <v/>
      </c>
      <c r="O5" s="351"/>
      <c r="Q5" s="354"/>
      <c r="R5" s="355"/>
      <c r="S5" s="291" t="s">
        <v>36</v>
      </c>
      <c r="T5" s="291"/>
      <c r="V5" s="356" t="str">
        <f>IF(B5="","",'3. Förpackningsdata'!K5)</f>
        <v/>
      </c>
      <c r="W5" s="304" t="str">
        <f>IF(B5="","",'3. Förpackningsdata'!L5)</f>
        <v/>
      </c>
      <c r="X5" s="552"/>
      <c r="Y5" s="471"/>
      <c r="Z5" s="489"/>
      <c r="AA5" s="81" t="str">
        <f>IF('4. Inköpsdata'!H5="SEK",'4. Inköpsdata'!J5,'4. Inköpsdata'!J5*'APH KIC KIA PC'!$Y$4)</f>
        <v/>
      </c>
      <c r="AB5" s="352" t="str">
        <f>IF('4. Inköpsdata'!H5="SEK",'4. Inköpsdata'!J5,'4. Inköpsdata'!J5*'APH KIC KIA PC'!$Y$4)</f>
        <v/>
      </c>
      <c r="AC5" s="353"/>
      <c r="AD5" s="303" t="str">
        <f>IF(B5="","",'4. Inköpsdata'!N5)</f>
        <v/>
      </c>
      <c r="AE5" s="457" t="str">
        <f>IF(B5="","",'4. Inköpsdata'!M5)</f>
        <v/>
      </c>
      <c r="AF5" s="458" t="str" cm="1">
        <f t="array" ref="AF5">IFERROR(_xlfn.IFS(AE5=25%,41,AE5=12%,42,AE5=6%,43,AE5="Momsfritt",38),"")</f>
        <v/>
      </c>
      <c r="AG5" s="458" t="str">
        <f t="shared" ref="AG5:AG36" si="1">IF(B5="","",IF(AE5="Momsfritt",1,AE5+1))</f>
        <v/>
      </c>
      <c r="AH5" s="303" t="str">
        <f t="shared" ref="AH5:AH36" si="2">IF(B5="","",AC5/AG5)</f>
        <v/>
      </c>
      <c r="AI5" s="303" t="str">
        <f t="shared" ref="AI5:AI36" si="3">IF(B5="","",AH5-AA5)</f>
        <v/>
      </c>
      <c r="AJ5" s="465" t="str">
        <f t="shared" ref="AJ5:AJ36" si="4">IF(B5="","",AI5/AH5)</f>
        <v/>
      </c>
      <c r="AK5" s="494"/>
      <c r="AL5" s="352" t="str">
        <f t="shared" ref="AL5:AL36" si="5">IF(B5="","",AK5/AG5)</f>
        <v/>
      </c>
      <c r="AM5" s="352" t="str">
        <f t="shared" ref="AM5:AM36" si="6">IF(B5="","",AL5-AA5)</f>
        <v/>
      </c>
      <c r="AN5" s="465" t="str">
        <f t="shared" ref="AN5:AN36" si="7">IF(B5="","",AM5/AL5)</f>
        <v/>
      </c>
      <c r="AO5" s="295"/>
    </row>
    <row r="6" spans="1:77" x14ac:dyDescent="0.25">
      <c r="A6" s="106">
        <v>2</v>
      </c>
      <c r="B6" s="86" t="str">
        <f>IF('1. Artikeldata Grund'!$E6="","",'1. Artikeldata Grund'!$E6)</f>
        <v/>
      </c>
      <c r="C6" s="221" t="str">
        <f>IF('1. Artikeldata Grund'!D6="","",'1. Artikeldata Grund'!D6)</f>
        <v/>
      </c>
      <c r="D6" s="296"/>
      <c r="E6" s="516" t="str">
        <f t="shared" si="0"/>
        <v/>
      </c>
      <c r="F6" s="502"/>
      <c r="G6" s="298"/>
      <c r="H6" s="350"/>
      <c r="I6" s="561" t="s">
        <v>35</v>
      </c>
      <c r="J6" s="291"/>
      <c r="K6" s="562" t="s">
        <v>35</v>
      </c>
      <c r="L6" s="291" t="s">
        <v>226</v>
      </c>
      <c r="M6" s="499">
        <v>910</v>
      </c>
      <c r="N6" s="532" t="str">
        <f>IF(B6="","",IF(OR(M6=200,COUNTIF(Artikelgrupper!$G$3:$G$105,'APH KIC KIA PC'!L6)),"Ja","Nej"))</f>
        <v/>
      </c>
      <c r="O6" s="351"/>
      <c r="Q6" s="354"/>
      <c r="R6" s="355"/>
      <c r="S6" s="291" t="s">
        <v>36</v>
      </c>
      <c r="T6" s="291"/>
      <c r="V6" s="356" t="str">
        <f>IF(B6="","",'3. Förpackningsdata'!K6)</f>
        <v/>
      </c>
      <c r="W6" s="304" t="str">
        <f>IF(B6="","",'3. Förpackningsdata'!L6)</f>
        <v/>
      </c>
      <c r="X6" s="542"/>
      <c r="Y6" s="471"/>
      <c r="Z6" s="489"/>
      <c r="AA6" s="81" t="str">
        <f>IF('4. Inköpsdata'!H6="SEK",'4. Inköpsdata'!J6,'4. Inköpsdata'!J6*'APH KIC KIA PC'!$Y$4)</f>
        <v/>
      </c>
      <c r="AB6" s="352" t="str">
        <f>IF('4. Inköpsdata'!H6="SEK",'4. Inköpsdata'!J6,'4. Inköpsdata'!J6*'APH KIC KIA PC'!$Y$4)</f>
        <v/>
      </c>
      <c r="AC6" s="353"/>
      <c r="AD6" s="303" t="str">
        <f>IF(B6="","",'4. Inköpsdata'!N6)</f>
        <v/>
      </c>
      <c r="AE6" s="457" t="str">
        <f>IF(B6="","",'4. Inköpsdata'!M6)</f>
        <v/>
      </c>
      <c r="AF6" s="458" t="str" cm="1">
        <f t="array" ref="AF6">IFERROR(_xlfn.IFS(AE6=25%,41,AE6=12%,42,AE6=6%,43,AE6="Momsfritt",38),"")</f>
        <v/>
      </c>
      <c r="AG6" s="458" t="str">
        <f t="shared" si="1"/>
        <v/>
      </c>
      <c r="AH6" s="303" t="str">
        <f t="shared" si="2"/>
        <v/>
      </c>
      <c r="AI6" s="303" t="str">
        <f t="shared" si="3"/>
        <v/>
      </c>
      <c r="AJ6" s="465" t="str">
        <f t="shared" si="4"/>
        <v/>
      </c>
      <c r="AK6" s="494"/>
      <c r="AL6" s="352" t="str">
        <f t="shared" si="5"/>
        <v/>
      </c>
      <c r="AM6" s="352" t="str">
        <f t="shared" si="6"/>
        <v/>
      </c>
      <c r="AN6" s="465" t="str">
        <f t="shared" si="7"/>
        <v/>
      </c>
      <c r="AO6" s="295"/>
    </row>
    <row r="7" spans="1:77" x14ac:dyDescent="0.25">
      <c r="A7" s="106">
        <v>3</v>
      </c>
      <c r="B7" s="86" t="str">
        <f>IF('1. Artikeldata Grund'!$E7="","",'1. Artikeldata Grund'!$E7)</f>
        <v/>
      </c>
      <c r="C7" s="221" t="str">
        <f>IF('1. Artikeldata Grund'!D7="","",'1. Artikeldata Grund'!D7)</f>
        <v/>
      </c>
      <c r="D7" s="296"/>
      <c r="E7" s="516" t="str">
        <f t="shared" si="0"/>
        <v/>
      </c>
      <c r="F7" s="502"/>
      <c r="G7" s="298"/>
      <c r="H7" s="350"/>
      <c r="I7" s="561" t="s">
        <v>35</v>
      </c>
      <c r="J7" s="291"/>
      <c r="K7" s="562" t="s">
        <v>35</v>
      </c>
      <c r="L7" s="291" t="s">
        <v>226</v>
      </c>
      <c r="M7" s="499">
        <v>910</v>
      </c>
      <c r="N7" s="532" t="str">
        <f>IF(B7="","",IF(OR(M7=200,COUNTIF(Artikelgrupper!$G$3:$G$105,'APH KIC KIA PC'!L7)),"Ja","Nej"))</f>
        <v/>
      </c>
      <c r="O7" s="351"/>
      <c r="Q7" s="354"/>
      <c r="R7" s="355"/>
      <c r="S7" s="291" t="s">
        <v>36</v>
      </c>
      <c r="T7" s="291"/>
      <c r="V7" s="356" t="str">
        <f>IF(B7="","",'3. Förpackningsdata'!K7)</f>
        <v/>
      </c>
      <c r="W7" s="304" t="str">
        <f>IF(B7="","",'3. Förpackningsdata'!L7)</f>
        <v/>
      </c>
      <c r="X7" s="542"/>
      <c r="Y7" s="471"/>
      <c r="Z7" s="489"/>
      <c r="AA7" s="81" t="str">
        <f>IF('4. Inköpsdata'!H7="SEK",'4. Inköpsdata'!J7,'4. Inköpsdata'!J7*'APH KIC KIA PC'!$Y$4)</f>
        <v/>
      </c>
      <c r="AB7" s="352" t="str">
        <f>IF('4. Inköpsdata'!H7="SEK",'4. Inköpsdata'!J7,'4. Inköpsdata'!J7*'APH KIC KIA PC'!$Y$4)</f>
        <v/>
      </c>
      <c r="AC7" s="353"/>
      <c r="AD7" s="303" t="str">
        <f>IF(B7="","",'4. Inköpsdata'!N7)</f>
        <v/>
      </c>
      <c r="AE7" s="457" t="str">
        <f>IF(B7="","",'4. Inköpsdata'!M7)</f>
        <v/>
      </c>
      <c r="AF7" s="458" t="str" cm="1">
        <f t="array" ref="AF7">IFERROR(_xlfn.IFS(AE7=25%,41,AE7=12%,42,AE7=6%,43,AE7="Momsfritt",38),"")</f>
        <v/>
      </c>
      <c r="AG7" s="458" t="str">
        <f t="shared" si="1"/>
        <v/>
      </c>
      <c r="AH7" s="303" t="str">
        <f t="shared" si="2"/>
        <v/>
      </c>
      <c r="AI7" s="303" t="str">
        <f t="shared" si="3"/>
        <v/>
      </c>
      <c r="AJ7" s="465" t="str">
        <f t="shared" si="4"/>
        <v/>
      </c>
      <c r="AK7" s="494"/>
      <c r="AL7" s="352" t="str">
        <f t="shared" si="5"/>
        <v/>
      </c>
      <c r="AM7" s="352" t="str">
        <f t="shared" si="6"/>
        <v/>
      </c>
      <c r="AN7" s="465" t="str">
        <f t="shared" si="7"/>
        <v/>
      </c>
      <c r="AO7" s="295"/>
    </row>
    <row r="8" spans="1:77" x14ac:dyDescent="0.25">
      <c r="A8" s="106">
        <v>4</v>
      </c>
      <c r="B8" s="86" t="str">
        <f>IF('1. Artikeldata Grund'!$E8="","",'1. Artikeldata Grund'!$E8)</f>
        <v/>
      </c>
      <c r="C8" s="221" t="str">
        <f>IF('1. Artikeldata Grund'!D8="","",'1. Artikeldata Grund'!D8)</f>
        <v/>
      </c>
      <c r="D8" s="296"/>
      <c r="E8" s="516" t="str">
        <f t="shared" si="0"/>
        <v/>
      </c>
      <c r="F8" s="502"/>
      <c r="G8" s="298"/>
      <c r="H8" s="350"/>
      <c r="I8" s="561" t="s">
        <v>35</v>
      </c>
      <c r="J8" s="291"/>
      <c r="K8" s="562" t="s">
        <v>35</v>
      </c>
      <c r="L8" s="291" t="s">
        <v>226</v>
      </c>
      <c r="M8" s="499">
        <v>910</v>
      </c>
      <c r="N8" s="532" t="str">
        <f>IF(B8="","",IF(OR(M8=200,COUNTIF(Artikelgrupper!$G$3:$G$105,'APH KIC KIA PC'!L8)),"Ja","Nej"))</f>
        <v/>
      </c>
      <c r="O8" s="351"/>
      <c r="Q8" s="354"/>
      <c r="R8" s="355"/>
      <c r="S8" s="291" t="s">
        <v>36</v>
      </c>
      <c r="T8" s="291"/>
      <c r="V8" s="356" t="str">
        <f>IF(B8="","",'3. Förpackningsdata'!K8)</f>
        <v/>
      </c>
      <c r="W8" s="304" t="str">
        <f>IF(B8="","",'3. Förpackningsdata'!L8)</f>
        <v/>
      </c>
      <c r="X8" s="542"/>
      <c r="Y8" s="471"/>
      <c r="Z8" s="489"/>
      <c r="AA8" s="81" t="str">
        <f>IF('4. Inköpsdata'!H8="SEK",'4. Inköpsdata'!J8,'4. Inköpsdata'!J8*'APH KIC KIA PC'!$Y$4)</f>
        <v/>
      </c>
      <c r="AB8" s="352" t="str">
        <f>IF('4. Inköpsdata'!H8="SEK",'4. Inköpsdata'!J8,'4. Inköpsdata'!J8*'APH KIC KIA PC'!$Y$4)</f>
        <v/>
      </c>
      <c r="AC8" s="353"/>
      <c r="AD8" s="303" t="str">
        <f>IF(B8="","",'4. Inköpsdata'!N8)</f>
        <v/>
      </c>
      <c r="AE8" s="457" t="str">
        <f>IF(B8="","",'4. Inköpsdata'!M8)</f>
        <v/>
      </c>
      <c r="AF8" s="458" t="str" cm="1">
        <f t="array" ref="AF8">IFERROR(_xlfn.IFS(AE8=25%,41,AE8=12%,42,AE8=6%,43,AE8="Momsfritt",38),"")</f>
        <v/>
      </c>
      <c r="AG8" s="458" t="str">
        <f t="shared" si="1"/>
        <v/>
      </c>
      <c r="AH8" s="303" t="str">
        <f t="shared" si="2"/>
        <v/>
      </c>
      <c r="AI8" s="303" t="str">
        <f t="shared" si="3"/>
        <v/>
      </c>
      <c r="AJ8" s="465" t="str">
        <f t="shared" si="4"/>
        <v/>
      </c>
      <c r="AK8" s="494"/>
      <c r="AL8" s="352" t="str">
        <f t="shared" si="5"/>
        <v/>
      </c>
      <c r="AM8" s="352" t="str">
        <f t="shared" si="6"/>
        <v/>
      </c>
      <c r="AN8" s="465" t="str">
        <f t="shared" si="7"/>
        <v/>
      </c>
      <c r="AO8" s="295"/>
    </row>
    <row r="9" spans="1:77" x14ac:dyDescent="0.25">
      <c r="A9" s="106">
        <v>5</v>
      </c>
      <c r="B9" s="86" t="str">
        <f>IF('1. Artikeldata Grund'!$E9="","",'1. Artikeldata Grund'!$E9)</f>
        <v/>
      </c>
      <c r="C9" s="221" t="str">
        <f>IF('1. Artikeldata Grund'!D9="","",'1. Artikeldata Grund'!D9)</f>
        <v/>
      </c>
      <c r="D9" s="296"/>
      <c r="E9" s="516" t="str">
        <f t="shared" si="0"/>
        <v/>
      </c>
      <c r="F9" s="502"/>
      <c r="G9" s="298"/>
      <c r="H9" s="350"/>
      <c r="I9" s="561" t="s">
        <v>35</v>
      </c>
      <c r="J9" s="291"/>
      <c r="K9" s="562" t="s">
        <v>35</v>
      </c>
      <c r="L9" s="291" t="s">
        <v>226</v>
      </c>
      <c r="M9" s="499">
        <v>910</v>
      </c>
      <c r="N9" s="532" t="str">
        <f>IF(B9="","",IF(OR(M9=200,COUNTIF(Artikelgrupper!$G$3:$G$105,'APH KIC KIA PC'!L9)),"Ja","Nej"))</f>
        <v/>
      </c>
      <c r="O9" s="351"/>
      <c r="Q9" s="354"/>
      <c r="R9" s="355"/>
      <c r="S9" s="291" t="s">
        <v>36</v>
      </c>
      <c r="T9" s="291"/>
      <c r="V9" s="356" t="str">
        <f>IF(B9="","",'3. Förpackningsdata'!K9)</f>
        <v/>
      </c>
      <c r="W9" s="304" t="str">
        <f>IF(B9="","",'3. Förpackningsdata'!L9)</f>
        <v/>
      </c>
      <c r="X9" s="542"/>
      <c r="Y9" s="471"/>
      <c r="Z9" s="489"/>
      <c r="AA9" s="81" t="str">
        <f>IF('4. Inköpsdata'!H9="SEK",'4. Inköpsdata'!J9,'4. Inköpsdata'!J9*'APH KIC KIA PC'!$Y$4)</f>
        <v/>
      </c>
      <c r="AB9" s="352" t="str">
        <f>IF('4. Inköpsdata'!H9="SEK",'4. Inköpsdata'!J9,'4. Inköpsdata'!J9*'APH KIC KIA PC'!$Y$4)</f>
        <v/>
      </c>
      <c r="AC9" s="353"/>
      <c r="AD9" s="303" t="str">
        <f>IF(B9="","",'4. Inköpsdata'!N9)</f>
        <v/>
      </c>
      <c r="AE9" s="457" t="str">
        <f>IF(B9="","",'4. Inköpsdata'!M9)</f>
        <v/>
      </c>
      <c r="AF9" s="458" t="str" cm="1">
        <f t="array" ref="AF9">IFERROR(_xlfn.IFS(AE9=25%,41,AE9=12%,42,AE9=6%,43,AE9="Momsfritt",38),"")</f>
        <v/>
      </c>
      <c r="AG9" s="458" t="str">
        <f t="shared" si="1"/>
        <v/>
      </c>
      <c r="AH9" s="303" t="str">
        <f t="shared" si="2"/>
        <v/>
      </c>
      <c r="AI9" s="303" t="str">
        <f t="shared" si="3"/>
        <v/>
      </c>
      <c r="AJ9" s="465" t="str">
        <f t="shared" si="4"/>
        <v/>
      </c>
      <c r="AK9" s="494"/>
      <c r="AL9" s="352" t="str">
        <f t="shared" si="5"/>
        <v/>
      </c>
      <c r="AM9" s="352" t="str">
        <f t="shared" si="6"/>
        <v/>
      </c>
      <c r="AN9" s="465" t="str">
        <f t="shared" si="7"/>
        <v/>
      </c>
      <c r="AO9" s="295"/>
    </row>
    <row r="10" spans="1:77" x14ac:dyDescent="0.25">
      <c r="A10" s="106">
        <v>6</v>
      </c>
      <c r="B10" s="86" t="str">
        <f>IF('1. Artikeldata Grund'!$E10="","",'1. Artikeldata Grund'!$E10)</f>
        <v/>
      </c>
      <c r="C10" s="221" t="str">
        <f>IF('1. Artikeldata Grund'!D10="","",'1. Artikeldata Grund'!D10)</f>
        <v/>
      </c>
      <c r="D10" s="296"/>
      <c r="E10" s="516" t="str">
        <f t="shared" si="0"/>
        <v/>
      </c>
      <c r="F10" s="502"/>
      <c r="G10" s="298"/>
      <c r="H10" s="350"/>
      <c r="I10" s="561" t="s">
        <v>35</v>
      </c>
      <c r="J10" s="291"/>
      <c r="K10" s="562" t="s">
        <v>35</v>
      </c>
      <c r="L10" s="291" t="s">
        <v>226</v>
      </c>
      <c r="M10" s="499">
        <v>910</v>
      </c>
      <c r="N10" s="532" t="str">
        <f>IF(B10="","",IF(OR(M10=200,COUNTIF(Artikelgrupper!$G$3:$G$105,'APH KIC KIA PC'!L10)),"Ja","Nej"))</f>
        <v/>
      </c>
      <c r="O10" s="351"/>
      <c r="Q10" s="354"/>
      <c r="R10" s="355"/>
      <c r="S10" s="291" t="s">
        <v>36</v>
      </c>
      <c r="T10" s="291"/>
      <c r="V10" s="356" t="str">
        <f>IF(B10="","",'3. Förpackningsdata'!K10)</f>
        <v/>
      </c>
      <c r="W10" s="304" t="str">
        <f>IF(B10="","",'3. Förpackningsdata'!L10)</f>
        <v/>
      </c>
      <c r="X10" s="542"/>
      <c r="Y10" s="471"/>
      <c r="Z10" s="489"/>
      <c r="AA10" s="81" t="str">
        <f>IF('4. Inköpsdata'!H10="SEK",'4. Inköpsdata'!J10,'4. Inköpsdata'!J10*'APH KIC KIA PC'!$Y$4)</f>
        <v/>
      </c>
      <c r="AB10" s="352" t="str">
        <f>IF('4. Inköpsdata'!H10="SEK",'4. Inköpsdata'!J10,'4. Inköpsdata'!J10*'APH KIC KIA PC'!$Y$4)</f>
        <v/>
      </c>
      <c r="AC10" s="353"/>
      <c r="AD10" s="303" t="str">
        <f>IF(B10="","",'4. Inköpsdata'!N10)</f>
        <v/>
      </c>
      <c r="AE10" s="457" t="str">
        <f>IF(B10="","",'4. Inköpsdata'!M10)</f>
        <v/>
      </c>
      <c r="AF10" s="458" t="str" cm="1">
        <f t="array" ref="AF10">IFERROR(_xlfn.IFS(AE10=25%,41,AE10=12%,42,AE10=6%,43,AE10="Momsfritt",38),"")</f>
        <v/>
      </c>
      <c r="AG10" s="458" t="str">
        <f t="shared" si="1"/>
        <v/>
      </c>
      <c r="AH10" s="303" t="str">
        <f t="shared" si="2"/>
        <v/>
      </c>
      <c r="AI10" s="303" t="str">
        <f t="shared" si="3"/>
        <v/>
      </c>
      <c r="AJ10" s="465" t="str">
        <f t="shared" si="4"/>
        <v/>
      </c>
      <c r="AK10" s="494"/>
      <c r="AL10" s="352" t="str">
        <f t="shared" si="5"/>
        <v/>
      </c>
      <c r="AM10" s="352" t="str">
        <f t="shared" si="6"/>
        <v/>
      </c>
      <c r="AN10" s="465" t="str">
        <f t="shared" si="7"/>
        <v/>
      </c>
      <c r="AO10" s="295"/>
    </row>
    <row r="11" spans="1:77" x14ac:dyDescent="0.25">
      <c r="A11" s="106">
        <v>7</v>
      </c>
      <c r="B11" s="86" t="str">
        <f>IF('1. Artikeldata Grund'!$E11="","",'1. Artikeldata Grund'!$E11)</f>
        <v/>
      </c>
      <c r="C11" s="221" t="str">
        <f>IF('1. Artikeldata Grund'!D11="","",'1. Artikeldata Grund'!D11)</f>
        <v/>
      </c>
      <c r="D11" s="296"/>
      <c r="E11" s="516" t="str">
        <f t="shared" si="0"/>
        <v/>
      </c>
      <c r="F11" s="502"/>
      <c r="G11" s="298"/>
      <c r="H11" s="350"/>
      <c r="I11" s="561" t="s">
        <v>35</v>
      </c>
      <c r="J11" s="291"/>
      <c r="K11" s="562" t="s">
        <v>35</v>
      </c>
      <c r="L11" s="291" t="s">
        <v>226</v>
      </c>
      <c r="M11" s="499">
        <v>910</v>
      </c>
      <c r="N11" s="532" t="str">
        <f>IF(B11="","",IF(OR(M11=200,COUNTIF(Artikelgrupper!$G$3:$G$105,'APH KIC KIA PC'!L11)),"Ja","Nej"))</f>
        <v/>
      </c>
      <c r="O11" s="351"/>
      <c r="Q11" s="354"/>
      <c r="R11" s="355"/>
      <c r="S11" s="291" t="s">
        <v>36</v>
      </c>
      <c r="T11" s="291"/>
      <c r="V11" s="356" t="str">
        <f>IF(B11="","",'3. Förpackningsdata'!K11)</f>
        <v/>
      </c>
      <c r="W11" s="304" t="str">
        <f>IF(B11="","",'3. Förpackningsdata'!L11)</f>
        <v/>
      </c>
      <c r="X11" s="542"/>
      <c r="Y11" s="471"/>
      <c r="Z11" s="489"/>
      <c r="AA11" s="81" t="str">
        <f>IF('4. Inköpsdata'!H11="SEK",'4. Inköpsdata'!J11,'4. Inköpsdata'!J11*'APH KIC KIA PC'!$Y$4)</f>
        <v/>
      </c>
      <c r="AB11" s="352" t="str">
        <f>IF('4. Inköpsdata'!H11="SEK",'4. Inköpsdata'!J11,'4. Inköpsdata'!J11*'APH KIC KIA PC'!$Y$4)</f>
        <v/>
      </c>
      <c r="AC11" s="353"/>
      <c r="AD11" s="303" t="str">
        <f>IF(B11="","",'4. Inköpsdata'!N11)</f>
        <v/>
      </c>
      <c r="AE11" s="457" t="str">
        <f>IF(B11="","",'4. Inköpsdata'!M11)</f>
        <v/>
      </c>
      <c r="AF11" s="458" t="str" cm="1">
        <f t="array" ref="AF11">IFERROR(_xlfn.IFS(AE11=25%,41,AE11=12%,42,AE11=6%,43,AE11="Momsfritt",38),"")</f>
        <v/>
      </c>
      <c r="AG11" s="458" t="str">
        <f t="shared" si="1"/>
        <v/>
      </c>
      <c r="AH11" s="303" t="str">
        <f t="shared" si="2"/>
        <v/>
      </c>
      <c r="AI11" s="303" t="str">
        <f t="shared" si="3"/>
        <v/>
      </c>
      <c r="AJ11" s="465" t="str">
        <f t="shared" si="4"/>
        <v/>
      </c>
      <c r="AK11" s="494"/>
      <c r="AL11" s="352" t="str">
        <f t="shared" si="5"/>
        <v/>
      </c>
      <c r="AM11" s="352" t="str">
        <f t="shared" si="6"/>
        <v/>
      </c>
      <c r="AN11" s="465" t="str">
        <f t="shared" si="7"/>
        <v/>
      </c>
      <c r="AO11" s="295"/>
    </row>
    <row r="12" spans="1:77" x14ac:dyDescent="0.25">
      <c r="A12" s="106">
        <v>8</v>
      </c>
      <c r="B12" s="86" t="str">
        <f>IF('1. Artikeldata Grund'!$E12="","",'1. Artikeldata Grund'!$E12)</f>
        <v/>
      </c>
      <c r="C12" s="221" t="str">
        <f>IF('1. Artikeldata Grund'!D12="","",'1. Artikeldata Grund'!D12)</f>
        <v/>
      </c>
      <c r="D12" s="296"/>
      <c r="E12" s="516" t="str">
        <f t="shared" si="0"/>
        <v/>
      </c>
      <c r="F12" s="502"/>
      <c r="G12" s="298"/>
      <c r="H12" s="350"/>
      <c r="I12" s="561" t="s">
        <v>35</v>
      </c>
      <c r="J12" s="291"/>
      <c r="K12" s="562" t="s">
        <v>35</v>
      </c>
      <c r="L12" s="291" t="s">
        <v>226</v>
      </c>
      <c r="M12" s="499">
        <v>910</v>
      </c>
      <c r="N12" s="532" t="str">
        <f>IF(B12="","",IF(OR(M12=200,COUNTIF(Artikelgrupper!$G$3:$G$105,'APH KIC KIA PC'!L12)),"Ja","Nej"))</f>
        <v/>
      </c>
      <c r="O12" s="351"/>
      <c r="Q12" s="354"/>
      <c r="R12" s="355"/>
      <c r="S12" s="291" t="s">
        <v>36</v>
      </c>
      <c r="T12" s="291"/>
      <c r="V12" s="356" t="str">
        <f>IF(B12="","",'3. Förpackningsdata'!K12)</f>
        <v/>
      </c>
      <c r="W12" s="304" t="str">
        <f>IF(B12="","",'3. Förpackningsdata'!L12)</f>
        <v/>
      </c>
      <c r="X12" s="542"/>
      <c r="Y12" s="471"/>
      <c r="Z12" s="489"/>
      <c r="AA12" s="81" t="str">
        <f>IF('4. Inköpsdata'!H12="SEK",'4. Inköpsdata'!J12,'4. Inköpsdata'!J12*'APH KIC KIA PC'!$Y$4)</f>
        <v/>
      </c>
      <c r="AB12" s="352" t="str">
        <f>IF('4. Inköpsdata'!H12="SEK",'4. Inköpsdata'!J12,'4. Inköpsdata'!J12*'APH KIC KIA PC'!$Y$4)</f>
        <v/>
      </c>
      <c r="AC12" s="353"/>
      <c r="AD12" s="303" t="str">
        <f>IF(B12="","",'4. Inköpsdata'!N12)</f>
        <v/>
      </c>
      <c r="AE12" s="457" t="str">
        <f>IF(B12="","",'4. Inköpsdata'!M12)</f>
        <v/>
      </c>
      <c r="AF12" s="458" t="str" cm="1">
        <f t="array" ref="AF12">IFERROR(_xlfn.IFS(AE12=25%,41,AE12=12%,42,AE12=6%,43,AE12="Momsfritt",38),"")</f>
        <v/>
      </c>
      <c r="AG12" s="458" t="str">
        <f t="shared" si="1"/>
        <v/>
      </c>
      <c r="AH12" s="303" t="str">
        <f t="shared" si="2"/>
        <v/>
      </c>
      <c r="AI12" s="303" t="str">
        <f t="shared" si="3"/>
        <v/>
      </c>
      <c r="AJ12" s="465" t="str">
        <f t="shared" si="4"/>
        <v/>
      </c>
      <c r="AK12" s="494"/>
      <c r="AL12" s="352" t="str">
        <f t="shared" si="5"/>
        <v/>
      </c>
      <c r="AM12" s="352" t="str">
        <f t="shared" si="6"/>
        <v/>
      </c>
      <c r="AN12" s="465" t="str">
        <f t="shared" si="7"/>
        <v/>
      </c>
      <c r="AO12" s="295"/>
    </row>
    <row r="13" spans="1:77" x14ac:dyDescent="0.25">
      <c r="A13" s="106">
        <v>9</v>
      </c>
      <c r="B13" s="86" t="str">
        <f>IF('1. Artikeldata Grund'!$E13="","",'1. Artikeldata Grund'!$E13)</f>
        <v/>
      </c>
      <c r="C13" s="221" t="str">
        <f>IF('1. Artikeldata Grund'!D13="","",'1. Artikeldata Grund'!D13)</f>
        <v/>
      </c>
      <c r="D13" s="296"/>
      <c r="E13" s="516" t="str">
        <f t="shared" si="0"/>
        <v/>
      </c>
      <c r="F13" s="502"/>
      <c r="G13" s="298"/>
      <c r="H13" s="350"/>
      <c r="I13" s="561" t="s">
        <v>35</v>
      </c>
      <c r="J13" s="291"/>
      <c r="K13" s="562" t="s">
        <v>35</v>
      </c>
      <c r="L13" s="291" t="s">
        <v>226</v>
      </c>
      <c r="M13" s="499">
        <v>910</v>
      </c>
      <c r="N13" s="532" t="str">
        <f>IF(B13="","",IF(OR(M13=200,COUNTIF(Artikelgrupper!$G$3:$G$105,'APH KIC KIA PC'!L13)),"Ja","Nej"))</f>
        <v/>
      </c>
      <c r="O13" s="351"/>
      <c r="Q13" s="354"/>
      <c r="R13" s="355"/>
      <c r="S13" s="291" t="s">
        <v>36</v>
      </c>
      <c r="T13" s="291"/>
      <c r="V13" s="356" t="str">
        <f>IF(B13="","",'3. Förpackningsdata'!K13)</f>
        <v/>
      </c>
      <c r="W13" s="304" t="str">
        <f>IF(B13="","",'3. Förpackningsdata'!L13)</f>
        <v/>
      </c>
      <c r="X13" s="542"/>
      <c r="Y13" s="471"/>
      <c r="Z13" s="489"/>
      <c r="AA13" s="81" t="str">
        <f>IF('4. Inköpsdata'!H13="SEK",'4. Inköpsdata'!J13,'4. Inköpsdata'!J13*'APH KIC KIA PC'!$Y$4)</f>
        <v/>
      </c>
      <c r="AB13" s="352" t="str">
        <f>IF('4. Inköpsdata'!H13="SEK",'4. Inköpsdata'!J13,'4. Inköpsdata'!J13*'APH KIC KIA PC'!$Y$4)</f>
        <v/>
      </c>
      <c r="AC13" s="353"/>
      <c r="AD13" s="303" t="str">
        <f>IF(B13="","",'4. Inköpsdata'!N13)</f>
        <v/>
      </c>
      <c r="AE13" s="457" t="str">
        <f>IF(B13="","",'4. Inköpsdata'!M13)</f>
        <v/>
      </c>
      <c r="AF13" s="458" t="str" cm="1">
        <f t="array" ref="AF13">IFERROR(_xlfn.IFS(AE13=25%,41,AE13=12%,42,AE13=6%,43,AE13="Momsfritt",38),"")</f>
        <v/>
      </c>
      <c r="AG13" s="458" t="str">
        <f t="shared" si="1"/>
        <v/>
      </c>
      <c r="AH13" s="303" t="str">
        <f t="shared" si="2"/>
        <v/>
      </c>
      <c r="AI13" s="303" t="str">
        <f t="shared" si="3"/>
        <v/>
      </c>
      <c r="AJ13" s="465" t="str">
        <f t="shared" si="4"/>
        <v/>
      </c>
      <c r="AK13" s="494"/>
      <c r="AL13" s="352" t="str">
        <f t="shared" si="5"/>
        <v/>
      </c>
      <c r="AM13" s="352" t="str">
        <f t="shared" si="6"/>
        <v/>
      </c>
      <c r="AN13" s="465" t="str">
        <f t="shared" si="7"/>
        <v/>
      </c>
      <c r="AO13" s="295"/>
    </row>
    <row r="14" spans="1:77" x14ac:dyDescent="0.25">
      <c r="A14" s="106">
        <v>10</v>
      </c>
      <c r="B14" s="86" t="str">
        <f>IF('1. Artikeldata Grund'!$E14="","",'1. Artikeldata Grund'!$E14)</f>
        <v/>
      </c>
      <c r="C14" s="221" t="str">
        <f>IF('1. Artikeldata Grund'!D14="","",'1. Artikeldata Grund'!D14)</f>
        <v/>
      </c>
      <c r="D14" s="296"/>
      <c r="E14" s="516" t="str">
        <f t="shared" si="0"/>
        <v/>
      </c>
      <c r="F14" s="502"/>
      <c r="G14" s="298"/>
      <c r="H14" s="350"/>
      <c r="I14" s="561" t="s">
        <v>35</v>
      </c>
      <c r="J14" s="291"/>
      <c r="K14" s="562" t="s">
        <v>35</v>
      </c>
      <c r="L14" s="291" t="s">
        <v>226</v>
      </c>
      <c r="M14" s="499">
        <v>910</v>
      </c>
      <c r="N14" s="532" t="str">
        <f>IF(B14="","",IF(OR(M14=200,COUNTIF(Artikelgrupper!$G$3:$G$105,'APH KIC KIA PC'!L14)),"Ja","Nej"))</f>
        <v/>
      </c>
      <c r="O14" s="351"/>
      <c r="Q14" s="354"/>
      <c r="R14" s="355"/>
      <c r="S14" s="291" t="s">
        <v>36</v>
      </c>
      <c r="T14" s="291"/>
      <c r="V14" s="356" t="str">
        <f>IF(B14="","",'3. Förpackningsdata'!K14)</f>
        <v/>
      </c>
      <c r="W14" s="304" t="str">
        <f>IF(B14="","",'3. Förpackningsdata'!L14)</f>
        <v/>
      </c>
      <c r="X14" s="542"/>
      <c r="Y14" s="471"/>
      <c r="Z14" s="489"/>
      <c r="AA14" s="81" t="str">
        <f>IF('4. Inköpsdata'!H14="SEK",'4. Inköpsdata'!J14,'4. Inköpsdata'!J14*'APH KIC KIA PC'!$Y$4)</f>
        <v/>
      </c>
      <c r="AB14" s="352" t="str">
        <f>IF('4. Inköpsdata'!H14="SEK",'4. Inköpsdata'!J14,'4. Inköpsdata'!J14*'APH KIC KIA PC'!$Y$4)</f>
        <v/>
      </c>
      <c r="AC14" s="353"/>
      <c r="AD14" s="303" t="str">
        <f>IF(B14="","",'4. Inköpsdata'!N14)</f>
        <v/>
      </c>
      <c r="AE14" s="457" t="str">
        <f>IF(B14="","",'4. Inköpsdata'!M14)</f>
        <v/>
      </c>
      <c r="AF14" s="458" t="str" cm="1">
        <f t="array" ref="AF14">IFERROR(_xlfn.IFS(AE14=25%,41,AE14=12%,42,AE14=6%,43,AE14="Momsfritt",38),"")</f>
        <v/>
      </c>
      <c r="AG14" s="458" t="str">
        <f t="shared" si="1"/>
        <v/>
      </c>
      <c r="AH14" s="303" t="str">
        <f t="shared" si="2"/>
        <v/>
      </c>
      <c r="AI14" s="303" t="str">
        <f t="shared" si="3"/>
        <v/>
      </c>
      <c r="AJ14" s="465" t="str">
        <f t="shared" si="4"/>
        <v/>
      </c>
      <c r="AK14" s="494"/>
      <c r="AL14" s="352" t="str">
        <f t="shared" si="5"/>
        <v/>
      </c>
      <c r="AM14" s="352" t="str">
        <f t="shared" si="6"/>
        <v/>
      </c>
      <c r="AN14" s="465" t="str">
        <f t="shared" si="7"/>
        <v/>
      </c>
      <c r="AO14" s="295"/>
    </row>
    <row r="15" spans="1:77" x14ac:dyDescent="0.25">
      <c r="A15" s="106">
        <v>11</v>
      </c>
      <c r="B15" s="86" t="str">
        <f>IF('1. Artikeldata Grund'!$E15="","",'1. Artikeldata Grund'!$E15)</f>
        <v/>
      </c>
      <c r="C15" s="221" t="str">
        <f>IF('1. Artikeldata Grund'!D15="","",'1. Artikeldata Grund'!D15)</f>
        <v/>
      </c>
      <c r="D15" s="296"/>
      <c r="E15" s="516" t="str">
        <f t="shared" si="0"/>
        <v/>
      </c>
      <c r="F15" s="502"/>
      <c r="G15" s="298"/>
      <c r="H15" s="350"/>
      <c r="I15" s="561" t="s">
        <v>35</v>
      </c>
      <c r="J15" s="291"/>
      <c r="K15" s="562" t="s">
        <v>35</v>
      </c>
      <c r="L15" s="291" t="s">
        <v>226</v>
      </c>
      <c r="M15" s="499">
        <v>910</v>
      </c>
      <c r="N15" s="532" t="str">
        <f>IF(B15="","",IF(OR(M15=200,COUNTIF(Artikelgrupper!$G$3:$G$105,'APH KIC KIA PC'!L15)),"Ja","Nej"))</f>
        <v/>
      </c>
      <c r="O15" s="351"/>
      <c r="Q15" s="354"/>
      <c r="R15" s="355"/>
      <c r="S15" s="291" t="s">
        <v>36</v>
      </c>
      <c r="T15" s="291"/>
      <c r="V15" s="356" t="str">
        <f>IF(B15="","",'3. Förpackningsdata'!K15)</f>
        <v/>
      </c>
      <c r="W15" s="304" t="str">
        <f>IF(B15="","",'3. Förpackningsdata'!L15)</f>
        <v/>
      </c>
      <c r="X15" s="542"/>
      <c r="Y15" s="471"/>
      <c r="Z15" s="489"/>
      <c r="AA15" s="81" t="str">
        <f>IF('4. Inköpsdata'!H15="SEK",'4. Inköpsdata'!J15,'4. Inköpsdata'!J15*'APH KIC KIA PC'!$Y$4)</f>
        <v/>
      </c>
      <c r="AB15" s="352" t="str">
        <f>IF('4. Inköpsdata'!H15="SEK",'4. Inköpsdata'!J15,'4. Inköpsdata'!J15*'APH KIC KIA PC'!$Y$4)</f>
        <v/>
      </c>
      <c r="AC15" s="353"/>
      <c r="AD15" s="303" t="str">
        <f>IF(B15="","",'4. Inköpsdata'!N15)</f>
        <v/>
      </c>
      <c r="AE15" s="457" t="str">
        <f>IF(B15="","",'4. Inköpsdata'!M15)</f>
        <v/>
      </c>
      <c r="AF15" s="458" t="str" cm="1">
        <f t="array" ref="AF15">IFERROR(_xlfn.IFS(AE15=25%,41,AE15=12%,42,AE15=6%,43,AE15="Momsfritt",38),"")</f>
        <v/>
      </c>
      <c r="AG15" s="458" t="str">
        <f t="shared" si="1"/>
        <v/>
      </c>
      <c r="AH15" s="303" t="str">
        <f t="shared" si="2"/>
        <v/>
      </c>
      <c r="AI15" s="303" t="str">
        <f t="shared" si="3"/>
        <v/>
      </c>
      <c r="AJ15" s="465" t="str">
        <f t="shared" si="4"/>
        <v/>
      </c>
      <c r="AK15" s="494"/>
      <c r="AL15" s="352" t="str">
        <f t="shared" si="5"/>
        <v/>
      </c>
      <c r="AM15" s="352" t="str">
        <f t="shared" si="6"/>
        <v/>
      </c>
      <c r="AN15" s="465" t="str">
        <f t="shared" si="7"/>
        <v/>
      </c>
      <c r="AO15" s="295"/>
    </row>
    <row r="16" spans="1:77" x14ac:dyDescent="0.25">
      <c r="A16" s="106">
        <v>12</v>
      </c>
      <c r="B16" s="86" t="str">
        <f>IF('1. Artikeldata Grund'!$E16="","",'1. Artikeldata Grund'!$E16)</f>
        <v/>
      </c>
      <c r="C16" s="221" t="str">
        <f>IF('1. Artikeldata Grund'!D16="","",'1. Artikeldata Grund'!D16)</f>
        <v/>
      </c>
      <c r="D16" s="296"/>
      <c r="E16" s="516" t="str">
        <f t="shared" si="0"/>
        <v/>
      </c>
      <c r="F16" s="502"/>
      <c r="G16" s="298"/>
      <c r="H16" s="350"/>
      <c r="I16" s="561" t="s">
        <v>35</v>
      </c>
      <c r="J16" s="291"/>
      <c r="K16" s="562" t="s">
        <v>35</v>
      </c>
      <c r="L16" s="291" t="s">
        <v>226</v>
      </c>
      <c r="M16" s="499">
        <v>910</v>
      </c>
      <c r="N16" s="532" t="str">
        <f>IF(B16="","",IF(OR(M16=200,COUNTIF(Artikelgrupper!$G$3:$G$105,'APH KIC KIA PC'!L16)),"Ja","Nej"))</f>
        <v/>
      </c>
      <c r="O16" s="351"/>
      <c r="Q16" s="354"/>
      <c r="R16" s="355"/>
      <c r="S16" s="291" t="s">
        <v>36</v>
      </c>
      <c r="T16" s="291"/>
      <c r="V16" s="356" t="str">
        <f>IF(B16="","",'3. Förpackningsdata'!K16)</f>
        <v/>
      </c>
      <c r="W16" s="304" t="str">
        <f>IF(B16="","",'3. Förpackningsdata'!L16)</f>
        <v/>
      </c>
      <c r="X16" s="542"/>
      <c r="Y16" s="471"/>
      <c r="Z16" s="489"/>
      <c r="AA16" s="81" t="str">
        <f>IF('4. Inköpsdata'!H16="SEK",'4. Inköpsdata'!J16,'4. Inköpsdata'!J16*'APH KIC KIA PC'!$Y$4)</f>
        <v/>
      </c>
      <c r="AB16" s="352" t="str">
        <f>IF('4. Inköpsdata'!H16="SEK",'4. Inköpsdata'!J16,'4. Inköpsdata'!J16*'APH KIC KIA PC'!$Y$4)</f>
        <v/>
      </c>
      <c r="AC16" s="353"/>
      <c r="AD16" s="303" t="str">
        <f>IF(B16="","",'4. Inköpsdata'!N16)</f>
        <v/>
      </c>
      <c r="AE16" s="457" t="str">
        <f>IF(B16="","",'4. Inköpsdata'!M16)</f>
        <v/>
      </c>
      <c r="AF16" s="458" t="str" cm="1">
        <f t="array" ref="AF16">IFERROR(_xlfn.IFS(AE16=25%,41,AE16=12%,42,AE16=6%,43,AE16="Momsfritt",38),"")</f>
        <v/>
      </c>
      <c r="AG16" s="458" t="str">
        <f t="shared" si="1"/>
        <v/>
      </c>
      <c r="AH16" s="303" t="str">
        <f t="shared" si="2"/>
        <v/>
      </c>
      <c r="AI16" s="303" t="str">
        <f t="shared" si="3"/>
        <v/>
      </c>
      <c r="AJ16" s="465" t="str">
        <f t="shared" si="4"/>
        <v/>
      </c>
      <c r="AK16" s="494"/>
      <c r="AL16" s="352" t="str">
        <f t="shared" si="5"/>
        <v/>
      </c>
      <c r="AM16" s="352" t="str">
        <f t="shared" si="6"/>
        <v/>
      </c>
      <c r="AN16" s="465" t="str">
        <f t="shared" si="7"/>
        <v/>
      </c>
      <c r="AO16" s="295"/>
    </row>
    <row r="17" spans="1:41" x14ac:dyDescent="0.25">
      <c r="A17" s="106">
        <v>13</v>
      </c>
      <c r="B17" s="86" t="str">
        <f>IF('1. Artikeldata Grund'!$E17="","",'1. Artikeldata Grund'!$E17)</f>
        <v/>
      </c>
      <c r="C17" s="221" t="str">
        <f>IF('1. Artikeldata Grund'!D17="","",'1. Artikeldata Grund'!D17)</f>
        <v/>
      </c>
      <c r="D17" s="296"/>
      <c r="E17" s="516" t="str">
        <f t="shared" si="0"/>
        <v/>
      </c>
      <c r="F17" s="502"/>
      <c r="G17" s="298"/>
      <c r="H17" s="350"/>
      <c r="I17" s="561" t="s">
        <v>35</v>
      </c>
      <c r="J17" s="291"/>
      <c r="K17" s="562" t="s">
        <v>35</v>
      </c>
      <c r="L17" s="291" t="s">
        <v>226</v>
      </c>
      <c r="M17" s="499">
        <v>910</v>
      </c>
      <c r="N17" s="532" t="str">
        <f>IF(B17="","",IF(OR(M17=200,COUNTIF(Artikelgrupper!$G$3:$G$105,'APH KIC KIA PC'!L17)),"Ja","Nej"))</f>
        <v/>
      </c>
      <c r="O17" s="351"/>
      <c r="Q17" s="354"/>
      <c r="R17" s="355"/>
      <c r="S17" s="291" t="s">
        <v>36</v>
      </c>
      <c r="T17" s="291"/>
      <c r="V17" s="356" t="str">
        <f>IF(B17="","",'3. Förpackningsdata'!K17)</f>
        <v/>
      </c>
      <c r="W17" s="304" t="str">
        <f>IF(B17="","",'3. Förpackningsdata'!L17)</f>
        <v/>
      </c>
      <c r="X17" s="542"/>
      <c r="Y17" s="471"/>
      <c r="Z17" s="489"/>
      <c r="AA17" s="81" t="str">
        <f>IF('4. Inköpsdata'!H17="SEK",'4. Inköpsdata'!J17,'4. Inköpsdata'!J17*'APH KIC KIA PC'!$Y$4)</f>
        <v/>
      </c>
      <c r="AB17" s="352" t="str">
        <f>IF('4. Inköpsdata'!H17="SEK",'4. Inköpsdata'!J17,'4. Inköpsdata'!J17*'APH KIC KIA PC'!$Y$4)</f>
        <v/>
      </c>
      <c r="AC17" s="353"/>
      <c r="AD17" s="303" t="str">
        <f>IF(B17="","",'4. Inköpsdata'!N17)</f>
        <v/>
      </c>
      <c r="AE17" s="457" t="str">
        <f>IF(B17="","",'4. Inköpsdata'!M17)</f>
        <v/>
      </c>
      <c r="AF17" s="458" t="str" cm="1">
        <f t="array" ref="AF17">IFERROR(_xlfn.IFS(AE17=25%,41,AE17=12%,42,AE17=6%,43,AE17="Momsfritt",38),"")</f>
        <v/>
      </c>
      <c r="AG17" s="458" t="str">
        <f t="shared" si="1"/>
        <v/>
      </c>
      <c r="AH17" s="303" t="str">
        <f t="shared" si="2"/>
        <v/>
      </c>
      <c r="AI17" s="303" t="str">
        <f t="shared" si="3"/>
        <v/>
      </c>
      <c r="AJ17" s="465" t="str">
        <f t="shared" si="4"/>
        <v/>
      </c>
      <c r="AK17" s="494"/>
      <c r="AL17" s="352" t="str">
        <f t="shared" si="5"/>
        <v/>
      </c>
      <c r="AM17" s="352" t="str">
        <f t="shared" si="6"/>
        <v/>
      </c>
      <c r="AN17" s="465" t="str">
        <f t="shared" si="7"/>
        <v/>
      </c>
      <c r="AO17" s="295"/>
    </row>
    <row r="18" spans="1:41" x14ac:dyDescent="0.25">
      <c r="A18" s="106">
        <v>14</v>
      </c>
      <c r="B18" s="86" t="str">
        <f>IF('1. Artikeldata Grund'!$E18="","",'1. Artikeldata Grund'!$E18)</f>
        <v/>
      </c>
      <c r="C18" s="221" t="str">
        <f>IF('1. Artikeldata Grund'!D18="","",'1. Artikeldata Grund'!D18)</f>
        <v/>
      </c>
      <c r="D18" s="296"/>
      <c r="E18" s="516" t="str">
        <f t="shared" si="0"/>
        <v/>
      </c>
      <c r="F18" s="502"/>
      <c r="G18" s="298"/>
      <c r="H18" s="350"/>
      <c r="I18" s="561" t="s">
        <v>35</v>
      </c>
      <c r="J18" s="291"/>
      <c r="K18" s="562" t="s">
        <v>35</v>
      </c>
      <c r="L18" s="291" t="s">
        <v>226</v>
      </c>
      <c r="M18" s="499">
        <v>910</v>
      </c>
      <c r="N18" s="532" t="str">
        <f>IF(B18="","",IF(OR(M18=200,COUNTIF(Artikelgrupper!$G$3:$G$105,'APH KIC KIA PC'!L18)),"Ja","Nej"))</f>
        <v/>
      </c>
      <c r="O18" s="351"/>
      <c r="Q18" s="354"/>
      <c r="R18" s="355"/>
      <c r="S18" s="291" t="s">
        <v>36</v>
      </c>
      <c r="T18" s="291"/>
      <c r="V18" s="356" t="str">
        <f>IF(B18="","",'3. Förpackningsdata'!K18)</f>
        <v/>
      </c>
      <c r="W18" s="304" t="str">
        <f>IF(B18="","",'3. Förpackningsdata'!L18)</f>
        <v/>
      </c>
      <c r="X18" s="542"/>
      <c r="Y18" s="471"/>
      <c r="Z18" s="489"/>
      <c r="AA18" s="81" t="str">
        <f>IF('4. Inköpsdata'!H18="SEK",'4. Inköpsdata'!J18,'4. Inköpsdata'!J18*'APH KIC KIA PC'!$Y$4)</f>
        <v/>
      </c>
      <c r="AB18" s="352" t="str">
        <f>IF('4. Inköpsdata'!H18="SEK",'4. Inköpsdata'!J18,'4. Inköpsdata'!J18*'APH KIC KIA PC'!$Y$4)</f>
        <v/>
      </c>
      <c r="AC18" s="353"/>
      <c r="AD18" s="303" t="str">
        <f>IF(B18="","",'4. Inköpsdata'!N18)</f>
        <v/>
      </c>
      <c r="AE18" s="457" t="str">
        <f>IF(B18="","",'4. Inköpsdata'!M18)</f>
        <v/>
      </c>
      <c r="AF18" s="458" t="str" cm="1">
        <f t="array" ref="AF18">IFERROR(_xlfn.IFS(AE18=25%,41,AE18=12%,42,AE18=6%,43,AE18="Momsfritt",38),"")</f>
        <v/>
      </c>
      <c r="AG18" s="458" t="str">
        <f t="shared" si="1"/>
        <v/>
      </c>
      <c r="AH18" s="303" t="str">
        <f t="shared" si="2"/>
        <v/>
      </c>
      <c r="AI18" s="303" t="str">
        <f t="shared" si="3"/>
        <v/>
      </c>
      <c r="AJ18" s="465" t="str">
        <f t="shared" si="4"/>
        <v/>
      </c>
      <c r="AK18" s="494"/>
      <c r="AL18" s="352" t="str">
        <f t="shared" si="5"/>
        <v/>
      </c>
      <c r="AM18" s="352" t="str">
        <f t="shared" si="6"/>
        <v/>
      </c>
      <c r="AN18" s="465" t="str">
        <f t="shared" si="7"/>
        <v/>
      </c>
      <c r="AO18" s="295"/>
    </row>
    <row r="19" spans="1:41" x14ac:dyDescent="0.25">
      <c r="A19" s="106">
        <v>15</v>
      </c>
      <c r="B19" s="86" t="str">
        <f>IF('1. Artikeldata Grund'!$E19="","",'1. Artikeldata Grund'!$E19)</f>
        <v/>
      </c>
      <c r="C19" s="221" t="str">
        <f>IF('1. Artikeldata Grund'!D19="","",'1. Artikeldata Grund'!D19)</f>
        <v/>
      </c>
      <c r="D19" s="296"/>
      <c r="E19" s="516" t="str">
        <f t="shared" si="0"/>
        <v/>
      </c>
      <c r="F19" s="502"/>
      <c r="G19" s="298"/>
      <c r="H19" s="350"/>
      <c r="I19" s="561" t="s">
        <v>35</v>
      </c>
      <c r="J19" s="291"/>
      <c r="K19" s="562" t="s">
        <v>35</v>
      </c>
      <c r="L19" s="291" t="s">
        <v>226</v>
      </c>
      <c r="M19" s="499">
        <v>910</v>
      </c>
      <c r="N19" s="532" t="str">
        <f>IF(B19="","",IF(OR(M19=200,COUNTIF(Artikelgrupper!$G$3:$G$105,'APH KIC KIA PC'!L19)),"Ja","Nej"))</f>
        <v/>
      </c>
      <c r="O19" s="351"/>
      <c r="Q19" s="354"/>
      <c r="R19" s="355"/>
      <c r="S19" s="291" t="s">
        <v>36</v>
      </c>
      <c r="T19" s="291"/>
      <c r="V19" s="356" t="str">
        <f>IF(B19="","",'3. Förpackningsdata'!K19)</f>
        <v/>
      </c>
      <c r="W19" s="304" t="str">
        <f>IF(B19="","",'3. Förpackningsdata'!L19)</f>
        <v/>
      </c>
      <c r="X19" s="542"/>
      <c r="Y19" s="471"/>
      <c r="Z19" s="489"/>
      <c r="AA19" s="81" t="str">
        <f>IF('4. Inköpsdata'!H19="SEK",'4. Inköpsdata'!J19,'4. Inköpsdata'!J19*'APH KIC KIA PC'!$Y$4)</f>
        <v/>
      </c>
      <c r="AB19" s="352" t="str">
        <f>IF('4. Inköpsdata'!H19="SEK",'4. Inköpsdata'!J19,'4. Inköpsdata'!J19*'APH KIC KIA PC'!$Y$4)</f>
        <v/>
      </c>
      <c r="AC19" s="353"/>
      <c r="AD19" s="303" t="str">
        <f>IF(B19="","",'4. Inköpsdata'!N19)</f>
        <v/>
      </c>
      <c r="AE19" s="457" t="str">
        <f>IF(B19="","",'4. Inköpsdata'!M19)</f>
        <v/>
      </c>
      <c r="AF19" s="458" t="str" cm="1">
        <f t="array" ref="AF19">IFERROR(_xlfn.IFS(AE19=25%,41,AE19=12%,42,AE19=6%,43,AE19="Momsfritt",38),"")</f>
        <v/>
      </c>
      <c r="AG19" s="458" t="str">
        <f t="shared" si="1"/>
        <v/>
      </c>
      <c r="AH19" s="303" t="str">
        <f t="shared" si="2"/>
        <v/>
      </c>
      <c r="AI19" s="303" t="str">
        <f t="shared" si="3"/>
        <v/>
      </c>
      <c r="AJ19" s="465" t="str">
        <f t="shared" si="4"/>
        <v/>
      </c>
      <c r="AK19" s="494"/>
      <c r="AL19" s="352" t="str">
        <f t="shared" si="5"/>
        <v/>
      </c>
      <c r="AM19" s="352" t="str">
        <f t="shared" si="6"/>
        <v/>
      </c>
      <c r="AN19" s="465" t="str">
        <f t="shared" si="7"/>
        <v/>
      </c>
      <c r="AO19" s="295"/>
    </row>
    <row r="20" spans="1:41" x14ac:dyDescent="0.25">
      <c r="A20" s="106">
        <v>16</v>
      </c>
      <c r="B20" s="86" t="str">
        <f>IF('1. Artikeldata Grund'!$E20="","",'1. Artikeldata Grund'!$E20)</f>
        <v/>
      </c>
      <c r="C20" s="221" t="str">
        <f>IF('1. Artikeldata Grund'!D20="","",'1. Artikeldata Grund'!D20)</f>
        <v/>
      </c>
      <c r="D20" s="296"/>
      <c r="E20" s="516" t="str">
        <f t="shared" si="0"/>
        <v/>
      </c>
      <c r="F20" s="502"/>
      <c r="G20" s="298"/>
      <c r="H20" s="350"/>
      <c r="I20" s="561" t="s">
        <v>35</v>
      </c>
      <c r="J20" s="291"/>
      <c r="K20" s="562" t="s">
        <v>35</v>
      </c>
      <c r="L20" s="291" t="s">
        <v>226</v>
      </c>
      <c r="M20" s="499">
        <v>910</v>
      </c>
      <c r="N20" s="532" t="str">
        <f>IF(B20="","",IF(OR(M20=200,COUNTIF(Artikelgrupper!$G$3:$G$105,'APH KIC KIA PC'!L20)),"Ja","Nej"))</f>
        <v/>
      </c>
      <c r="O20" s="351"/>
      <c r="Q20" s="354"/>
      <c r="R20" s="355"/>
      <c r="S20" s="291" t="s">
        <v>36</v>
      </c>
      <c r="T20" s="291"/>
      <c r="V20" s="356" t="str">
        <f>IF(B20="","",'3. Förpackningsdata'!K20)</f>
        <v/>
      </c>
      <c r="W20" s="304" t="str">
        <f>IF(B20="","",'3. Förpackningsdata'!L20)</f>
        <v/>
      </c>
      <c r="X20" s="542"/>
      <c r="Y20" s="471"/>
      <c r="Z20" s="489"/>
      <c r="AA20" s="81" t="str">
        <f>IF('4. Inköpsdata'!H20="SEK",'4. Inköpsdata'!J20,'4. Inköpsdata'!J20*'APH KIC KIA PC'!$Y$4)</f>
        <v/>
      </c>
      <c r="AB20" s="352" t="str">
        <f>IF('4. Inköpsdata'!H20="SEK",'4. Inköpsdata'!J20,'4. Inköpsdata'!J20*'APH KIC KIA PC'!$Y$4)</f>
        <v/>
      </c>
      <c r="AC20" s="353"/>
      <c r="AD20" s="303" t="str">
        <f>IF(B20="","",'4. Inköpsdata'!N20)</f>
        <v/>
      </c>
      <c r="AE20" s="457" t="str">
        <f>IF(B20="","",'4. Inköpsdata'!M20)</f>
        <v/>
      </c>
      <c r="AF20" s="458" t="str" cm="1">
        <f t="array" ref="AF20">IFERROR(_xlfn.IFS(AE20=25%,41,AE20=12%,42,AE20=6%,43,AE20="Momsfritt",38),"")</f>
        <v/>
      </c>
      <c r="AG20" s="458" t="str">
        <f t="shared" si="1"/>
        <v/>
      </c>
      <c r="AH20" s="303" t="str">
        <f t="shared" si="2"/>
        <v/>
      </c>
      <c r="AI20" s="303" t="str">
        <f t="shared" si="3"/>
        <v/>
      </c>
      <c r="AJ20" s="465" t="str">
        <f t="shared" si="4"/>
        <v/>
      </c>
      <c r="AK20" s="494"/>
      <c r="AL20" s="352" t="str">
        <f t="shared" si="5"/>
        <v/>
      </c>
      <c r="AM20" s="352" t="str">
        <f t="shared" si="6"/>
        <v/>
      </c>
      <c r="AN20" s="465" t="str">
        <f t="shared" si="7"/>
        <v/>
      </c>
      <c r="AO20" s="295"/>
    </row>
    <row r="21" spans="1:41" x14ac:dyDescent="0.25">
      <c r="A21" s="106">
        <v>17</v>
      </c>
      <c r="B21" s="86" t="str">
        <f>IF('1. Artikeldata Grund'!$E21="","",'1. Artikeldata Grund'!$E21)</f>
        <v/>
      </c>
      <c r="C21" s="221" t="str">
        <f>IF('1. Artikeldata Grund'!D21="","",'1. Artikeldata Grund'!D21)</f>
        <v/>
      </c>
      <c r="D21" s="296"/>
      <c r="E21" s="516" t="str">
        <f t="shared" si="0"/>
        <v/>
      </c>
      <c r="F21" s="502"/>
      <c r="G21" s="298"/>
      <c r="H21" s="350"/>
      <c r="I21" s="561" t="s">
        <v>35</v>
      </c>
      <c r="J21" s="291"/>
      <c r="K21" s="562" t="s">
        <v>35</v>
      </c>
      <c r="L21" s="291" t="s">
        <v>226</v>
      </c>
      <c r="M21" s="499">
        <v>910</v>
      </c>
      <c r="N21" s="532" t="str">
        <f>IF(B21="","",IF(OR(M21=200,COUNTIF(Artikelgrupper!$G$3:$G$105,'APH KIC KIA PC'!L21)),"Ja","Nej"))</f>
        <v/>
      </c>
      <c r="O21" s="351"/>
      <c r="Q21" s="354"/>
      <c r="R21" s="355"/>
      <c r="S21" s="291" t="s">
        <v>36</v>
      </c>
      <c r="T21" s="291"/>
      <c r="V21" s="356" t="str">
        <f>IF(B21="","",'3. Förpackningsdata'!K21)</f>
        <v/>
      </c>
      <c r="W21" s="304" t="str">
        <f>IF(B21="","",'3. Förpackningsdata'!L21)</f>
        <v/>
      </c>
      <c r="X21" s="542"/>
      <c r="Y21" s="471"/>
      <c r="Z21" s="489"/>
      <c r="AA21" s="81" t="str">
        <f>IF('4. Inköpsdata'!H21="SEK",'4. Inköpsdata'!J21,'4. Inköpsdata'!J21*'APH KIC KIA PC'!$Y$4)</f>
        <v/>
      </c>
      <c r="AB21" s="352" t="str">
        <f>IF('4. Inköpsdata'!H21="SEK",'4. Inköpsdata'!J21,'4. Inköpsdata'!J21*'APH KIC KIA PC'!$Y$4)</f>
        <v/>
      </c>
      <c r="AC21" s="353"/>
      <c r="AD21" s="303" t="str">
        <f>IF(B21="","",'4. Inköpsdata'!N21)</f>
        <v/>
      </c>
      <c r="AE21" s="457" t="str">
        <f>IF(B21="","",'4. Inköpsdata'!M21)</f>
        <v/>
      </c>
      <c r="AF21" s="458" t="str" cm="1">
        <f t="array" ref="AF21">IFERROR(_xlfn.IFS(AE21=25%,41,AE21=12%,42,AE21=6%,43,AE21="Momsfritt",38),"")</f>
        <v/>
      </c>
      <c r="AG21" s="458" t="str">
        <f t="shared" si="1"/>
        <v/>
      </c>
      <c r="AH21" s="303" t="str">
        <f t="shared" si="2"/>
        <v/>
      </c>
      <c r="AI21" s="303" t="str">
        <f t="shared" si="3"/>
        <v/>
      </c>
      <c r="AJ21" s="465" t="str">
        <f t="shared" si="4"/>
        <v/>
      </c>
      <c r="AK21" s="494"/>
      <c r="AL21" s="352" t="str">
        <f t="shared" si="5"/>
        <v/>
      </c>
      <c r="AM21" s="352" t="str">
        <f t="shared" si="6"/>
        <v/>
      </c>
      <c r="AN21" s="465" t="str">
        <f t="shared" si="7"/>
        <v/>
      </c>
      <c r="AO21" s="295"/>
    </row>
    <row r="22" spans="1:41" x14ac:dyDescent="0.25">
      <c r="A22" s="106">
        <v>18</v>
      </c>
      <c r="B22" s="86" t="str">
        <f>IF('1. Artikeldata Grund'!$E22="","",'1. Artikeldata Grund'!$E22)</f>
        <v/>
      </c>
      <c r="C22" s="221" t="str">
        <f>IF('1. Artikeldata Grund'!D22="","",'1. Artikeldata Grund'!D22)</f>
        <v/>
      </c>
      <c r="D22" s="296"/>
      <c r="E22" s="516" t="str">
        <f t="shared" si="0"/>
        <v/>
      </c>
      <c r="F22" s="502"/>
      <c r="G22" s="298"/>
      <c r="H22" s="350"/>
      <c r="I22" s="561" t="s">
        <v>35</v>
      </c>
      <c r="J22" s="291"/>
      <c r="K22" s="562" t="s">
        <v>35</v>
      </c>
      <c r="L22" s="291" t="s">
        <v>226</v>
      </c>
      <c r="M22" s="499">
        <v>910</v>
      </c>
      <c r="N22" s="532" t="str">
        <f>IF(B22="","",IF(OR(M22=200,COUNTIF(Artikelgrupper!$G$3:$G$105,'APH KIC KIA PC'!L22)),"Ja","Nej"))</f>
        <v/>
      </c>
      <c r="O22" s="351"/>
      <c r="Q22" s="354"/>
      <c r="R22" s="355"/>
      <c r="S22" s="291" t="s">
        <v>36</v>
      </c>
      <c r="T22" s="291"/>
      <c r="V22" s="356" t="str">
        <f>IF(B22="","",'3. Förpackningsdata'!K22)</f>
        <v/>
      </c>
      <c r="W22" s="304" t="str">
        <f>IF(B22="","",'3. Förpackningsdata'!L22)</f>
        <v/>
      </c>
      <c r="X22" s="542"/>
      <c r="Y22" s="471"/>
      <c r="Z22" s="489"/>
      <c r="AA22" s="81" t="str">
        <f>IF('4. Inköpsdata'!H22="SEK",'4. Inköpsdata'!J22,'4. Inköpsdata'!J22*'APH KIC KIA PC'!$Y$4)</f>
        <v/>
      </c>
      <c r="AB22" s="352" t="str">
        <f>IF('4. Inköpsdata'!H22="SEK",'4. Inköpsdata'!J22,'4. Inköpsdata'!J22*'APH KIC KIA PC'!$Y$4)</f>
        <v/>
      </c>
      <c r="AC22" s="353"/>
      <c r="AD22" s="303" t="str">
        <f>IF(B22="","",'4. Inköpsdata'!N22)</f>
        <v/>
      </c>
      <c r="AE22" s="457" t="str">
        <f>IF(B22="","",'4. Inköpsdata'!M22)</f>
        <v/>
      </c>
      <c r="AF22" s="458" t="str" cm="1">
        <f t="array" ref="AF22">IFERROR(_xlfn.IFS(AE22=25%,41,AE22=12%,42,AE22=6%,43,AE22="Momsfritt",38),"")</f>
        <v/>
      </c>
      <c r="AG22" s="458" t="str">
        <f t="shared" si="1"/>
        <v/>
      </c>
      <c r="AH22" s="303" t="str">
        <f t="shared" si="2"/>
        <v/>
      </c>
      <c r="AI22" s="303" t="str">
        <f t="shared" si="3"/>
        <v/>
      </c>
      <c r="AJ22" s="465" t="str">
        <f t="shared" si="4"/>
        <v/>
      </c>
      <c r="AK22" s="494"/>
      <c r="AL22" s="352" t="str">
        <f t="shared" si="5"/>
        <v/>
      </c>
      <c r="AM22" s="352" t="str">
        <f t="shared" si="6"/>
        <v/>
      </c>
      <c r="AN22" s="465" t="str">
        <f t="shared" si="7"/>
        <v/>
      </c>
      <c r="AO22" s="295"/>
    </row>
    <row r="23" spans="1:41" x14ac:dyDescent="0.25">
      <c r="A23" s="106">
        <v>19</v>
      </c>
      <c r="B23" s="86" t="str">
        <f>IF('1. Artikeldata Grund'!$E23="","",'1. Artikeldata Grund'!$E23)</f>
        <v/>
      </c>
      <c r="C23" s="221" t="str">
        <f>IF('1. Artikeldata Grund'!D23="","",'1. Artikeldata Grund'!D23)</f>
        <v/>
      </c>
      <c r="D23" s="296"/>
      <c r="E23" s="516" t="str">
        <f t="shared" si="0"/>
        <v/>
      </c>
      <c r="F23" s="502"/>
      <c r="G23" s="298"/>
      <c r="H23" s="350"/>
      <c r="I23" s="561" t="s">
        <v>35</v>
      </c>
      <c r="J23" s="291"/>
      <c r="K23" s="562" t="s">
        <v>35</v>
      </c>
      <c r="L23" s="291" t="s">
        <v>226</v>
      </c>
      <c r="M23" s="499">
        <v>910</v>
      </c>
      <c r="N23" s="532" t="str">
        <f>IF(B23="","",IF(OR(M23=200,COUNTIF(Artikelgrupper!$G$3:$G$105,'APH KIC KIA PC'!L23)),"Ja","Nej"))</f>
        <v/>
      </c>
      <c r="O23" s="351"/>
      <c r="Q23" s="354"/>
      <c r="R23" s="355"/>
      <c r="S23" s="291" t="s">
        <v>36</v>
      </c>
      <c r="T23" s="291"/>
      <c r="V23" s="356" t="str">
        <f>IF(B23="","",'3. Förpackningsdata'!K23)</f>
        <v/>
      </c>
      <c r="W23" s="304" t="str">
        <f>IF(B23="","",'3. Förpackningsdata'!L23)</f>
        <v/>
      </c>
      <c r="X23" s="542"/>
      <c r="Y23" s="471"/>
      <c r="Z23" s="489"/>
      <c r="AA23" s="81" t="str">
        <f>IF('4. Inköpsdata'!H23="SEK",'4. Inköpsdata'!J23,'4. Inköpsdata'!J23*'APH KIC KIA PC'!$Y$4)</f>
        <v/>
      </c>
      <c r="AB23" s="352" t="str">
        <f>IF('4. Inköpsdata'!H23="SEK",'4. Inköpsdata'!J23,'4. Inköpsdata'!J23*'APH KIC KIA PC'!$Y$4)</f>
        <v/>
      </c>
      <c r="AC23" s="353"/>
      <c r="AD23" s="303" t="str">
        <f>IF(B23="","",'4. Inköpsdata'!N23)</f>
        <v/>
      </c>
      <c r="AE23" s="457" t="str">
        <f>IF(B23="","",'4. Inköpsdata'!M23)</f>
        <v/>
      </c>
      <c r="AF23" s="458" t="str" cm="1">
        <f t="array" ref="AF23">IFERROR(_xlfn.IFS(AE23=25%,41,AE23=12%,42,AE23=6%,43,AE23="Momsfritt",38),"")</f>
        <v/>
      </c>
      <c r="AG23" s="458" t="str">
        <f t="shared" si="1"/>
        <v/>
      </c>
      <c r="AH23" s="303" t="str">
        <f t="shared" si="2"/>
        <v/>
      </c>
      <c r="AI23" s="303" t="str">
        <f t="shared" si="3"/>
        <v/>
      </c>
      <c r="AJ23" s="465" t="str">
        <f t="shared" si="4"/>
        <v/>
      </c>
      <c r="AK23" s="494"/>
      <c r="AL23" s="352" t="str">
        <f t="shared" si="5"/>
        <v/>
      </c>
      <c r="AM23" s="352" t="str">
        <f t="shared" si="6"/>
        <v/>
      </c>
      <c r="AN23" s="465" t="str">
        <f t="shared" si="7"/>
        <v/>
      </c>
      <c r="AO23" s="295"/>
    </row>
    <row r="24" spans="1:41" x14ac:dyDescent="0.25">
      <c r="A24" s="106">
        <v>20</v>
      </c>
      <c r="B24" s="86" t="str">
        <f>IF('1. Artikeldata Grund'!$E24="","",'1. Artikeldata Grund'!$E24)</f>
        <v/>
      </c>
      <c r="C24" s="221" t="str">
        <f>IF('1. Artikeldata Grund'!D24="","",'1. Artikeldata Grund'!D24)</f>
        <v/>
      </c>
      <c r="D24" s="296"/>
      <c r="E24" s="516" t="str">
        <f t="shared" si="0"/>
        <v/>
      </c>
      <c r="F24" s="502"/>
      <c r="G24" s="298"/>
      <c r="H24" s="350"/>
      <c r="I24" s="561" t="s">
        <v>35</v>
      </c>
      <c r="J24" s="291"/>
      <c r="K24" s="562" t="s">
        <v>35</v>
      </c>
      <c r="L24" s="291" t="s">
        <v>226</v>
      </c>
      <c r="M24" s="499">
        <v>910</v>
      </c>
      <c r="N24" s="532" t="str">
        <f>IF(B24="","",IF(OR(M24=200,COUNTIF(Artikelgrupper!$G$3:$G$105,'APH KIC KIA PC'!L24)),"Ja","Nej"))</f>
        <v/>
      </c>
      <c r="O24" s="351"/>
      <c r="Q24" s="354"/>
      <c r="R24" s="355"/>
      <c r="S24" s="291" t="s">
        <v>36</v>
      </c>
      <c r="T24" s="291"/>
      <c r="V24" s="356" t="str">
        <f>IF(B24="","",'3. Förpackningsdata'!K24)</f>
        <v/>
      </c>
      <c r="W24" s="304" t="str">
        <f>IF(B24="","",'3. Förpackningsdata'!L24)</f>
        <v/>
      </c>
      <c r="X24" s="542"/>
      <c r="Y24" s="471"/>
      <c r="Z24" s="489"/>
      <c r="AA24" s="81" t="str">
        <f>IF('4. Inköpsdata'!H24="SEK",'4. Inköpsdata'!J24,'4. Inköpsdata'!J24*'APH KIC KIA PC'!$Y$4)</f>
        <v/>
      </c>
      <c r="AB24" s="352" t="str">
        <f>IF('4. Inköpsdata'!H24="SEK",'4. Inköpsdata'!J24,'4. Inköpsdata'!J24*'APH KIC KIA PC'!$Y$4)</f>
        <v/>
      </c>
      <c r="AC24" s="353"/>
      <c r="AD24" s="303" t="str">
        <f>IF(B24="","",'4. Inköpsdata'!N24)</f>
        <v/>
      </c>
      <c r="AE24" s="457" t="str">
        <f>IF(B24="","",'4. Inköpsdata'!M24)</f>
        <v/>
      </c>
      <c r="AF24" s="458" t="str" cm="1">
        <f t="array" ref="AF24">IFERROR(_xlfn.IFS(AE24=25%,41,AE24=12%,42,AE24=6%,43,AE24="Momsfritt",38),"")</f>
        <v/>
      </c>
      <c r="AG24" s="458" t="str">
        <f t="shared" si="1"/>
        <v/>
      </c>
      <c r="AH24" s="303" t="str">
        <f t="shared" si="2"/>
        <v/>
      </c>
      <c r="AI24" s="303" t="str">
        <f t="shared" si="3"/>
        <v/>
      </c>
      <c r="AJ24" s="465" t="str">
        <f t="shared" si="4"/>
        <v/>
      </c>
      <c r="AK24" s="494"/>
      <c r="AL24" s="352" t="str">
        <f t="shared" si="5"/>
        <v/>
      </c>
      <c r="AM24" s="352" t="str">
        <f t="shared" si="6"/>
        <v/>
      </c>
      <c r="AN24" s="465" t="str">
        <f t="shared" si="7"/>
        <v/>
      </c>
      <c r="AO24" s="295"/>
    </row>
    <row r="25" spans="1:41" x14ac:dyDescent="0.25">
      <c r="A25" s="106">
        <v>21</v>
      </c>
      <c r="B25" s="86" t="str">
        <f>IF('1. Artikeldata Grund'!$E25="","",'1. Artikeldata Grund'!$E25)</f>
        <v/>
      </c>
      <c r="C25" s="221" t="str">
        <f>IF('1. Artikeldata Grund'!D25="","",'1. Artikeldata Grund'!D25)</f>
        <v/>
      </c>
      <c r="D25" s="296"/>
      <c r="E25" s="516" t="str">
        <f t="shared" si="0"/>
        <v/>
      </c>
      <c r="F25" s="502"/>
      <c r="G25" s="298"/>
      <c r="H25" s="350"/>
      <c r="I25" s="561" t="s">
        <v>35</v>
      </c>
      <c r="J25" s="291"/>
      <c r="K25" s="562" t="s">
        <v>35</v>
      </c>
      <c r="L25" s="291" t="s">
        <v>226</v>
      </c>
      <c r="M25" s="499">
        <v>910</v>
      </c>
      <c r="N25" s="532" t="str">
        <f>IF(B25="","",IF(OR(M25=200,COUNTIF(Artikelgrupper!$G$3:$G$105,'APH KIC KIA PC'!L25)),"Ja","Nej"))</f>
        <v/>
      </c>
      <c r="O25" s="351"/>
      <c r="Q25" s="354"/>
      <c r="R25" s="355"/>
      <c r="S25" s="291" t="s">
        <v>36</v>
      </c>
      <c r="T25" s="291"/>
      <c r="V25" s="356" t="str">
        <f>IF(B25="","",'3. Förpackningsdata'!K25)</f>
        <v/>
      </c>
      <c r="W25" s="304" t="str">
        <f>IF(B25="","",'3. Förpackningsdata'!L25)</f>
        <v/>
      </c>
      <c r="X25" s="542"/>
      <c r="Y25" s="471"/>
      <c r="Z25" s="489"/>
      <c r="AA25" s="81" t="str">
        <f>IF('4. Inköpsdata'!H25="SEK",'4. Inköpsdata'!J25,'4. Inköpsdata'!J25*'APH KIC KIA PC'!$Y$4)</f>
        <v/>
      </c>
      <c r="AB25" s="352" t="str">
        <f>IF('4. Inköpsdata'!H25="SEK",'4. Inköpsdata'!J25,'4. Inköpsdata'!J25*'APH KIC KIA PC'!$Y$4)</f>
        <v/>
      </c>
      <c r="AC25" s="353"/>
      <c r="AD25" s="303" t="str">
        <f>IF(B25="","",'4. Inköpsdata'!N25)</f>
        <v/>
      </c>
      <c r="AE25" s="457" t="str">
        <f>IF(B25="","",'4. Inköpsdata'!M25)</f>
        <v/>
      </c>
      <c r="AF25" s="458" t="str" cm="1">
        <f t="array" ref="AF25">IFERROR(_xlfn.IFS(AE25=25%,41,AE25=12%,42,AE25=6%,43,AE25="Momsfritt",38),"")</f>
        <v/>
      </c>
      <c r="AG25" s="458" t="str">
        <f t="shared" si="1"/>
        <v/>
      </c>
      <c r="AH25" s="303" t="str">
        <f t="shared" si="2"/>
        <v/>
      </c>
      <c r="AI25" s="303" t="str">
        <f t="shared" si="3"/>
        <v/>
      </c>
      <c r="AJ25" s="465" t="str">
        <f t="shared" si="4"/>
        <v/>
      </c>
      <c r="AK25" s="494"/>
      <c r="AL25" s="352" t="str">
        <f t="shared" si="5"/>
        <v/>
      </c>
      <c r="AM25" s="352" t="str">
        <f t="shared" si="6"/>
        <v/>
      </c>
      <c r="AN25" s="465" t="str">
        <f t="shared" si="7"/>
        <v/>
      </c>
      <c r="AO25" s="295"/>
    </row>
    <row r="26" spans="1:41" x14ac:dyDescent="0.25">
      <c r="A26" s="106">
        <v>22</v>
      </c>
      <c r="B26" s="86" t="str">
        <f>IF('1. Artikeldata Grund'!$E26="","",'1. Artikeldata Grund'!$E26)</f>
        <v/>
      </c>
      <c r="C26" s="221" t="str">
        <f>IF('1. Artikeldata Grund'!D26="","",'1. Artikeldata Grund'!D26)</f>
        <v/>
      </c>
      <c r="D26" s="296"/>
      <c r="E26" s="516" t="str">
        <f t="shared" si="0"/>
        <v/>
      </c>
      <c r="F26" s="502"/>
      <c r="G26" s="298"/>
      <c r="H26" s="350"/>
      <c r="I26" s="561" t="s">
        <v>35</v>
      </c>
      <c r="J26" s="291"/>
      <c r="K26" s="562" t="s">
        <v>35</v>
      </c>
      <c r="L26" s="291" t="s">
        <v>226</v>
      </c>
      <c r="M26" s="499">
        <v>910</v>
      </c>
      <c r="N26" s="532" t="str">
        <f>IF(B26="","",IF(OR(M26=200,COUNTIF(Artikelgrupper!$G$3:$G$105,'APH KIC KIA PC'!L26)),"Ja","Nej"))</f>
        <v/>
      </c>
      <c r="O26" s="351"/>
      <c r="Q26" s="354"/>
      <c r="R26" s="355"/>
      <c r="S26" s="291" t="s">
        <v>36</v>
      </c>
      <c r="T26" s="291"/>
      <c r="V26" s="356" t="str">
        <f>IF(B26="","",'3. Förpackningsdata'!K26)</f>
        <v/>
      </c>
      <c r="W26" s="304" t="str">
        <f>IF(B26="","",'3. Förpackningsdata'!L26)</f>
        <v/>
      </c>
      <c r="X26" s="542"/>
      <c r="Y26" s="471"/>
      <c r="Z26" s="489"/>
      <c r="AA26" s="81" t="str">
        <f>IF('4. Inköpsdata'!H26="SEK",'4. Inköpsdata'!J26,'4. Inköpsdata'!J26*'APH KIC KIA PC'!$Y$4)</f>
        <v/>
      </c>
      <c r="AB26" s="352" t="str">
        <f>IF('4. Inköpsdata'!H26="SEK",'4. Inköpsdata'!J26,'4. Inköpsdata'!J26*'APH KIC KIA PC'!$Y$4)</f>
        <v/>
      </c>
      <c r="AC26" s="353"/>
      <c r="AD26" s="303" t="str">
        <f>IF(B26="","",'4. Inköpsdata'!N26)</f>
        <v/>
      </c>
      <c r="AE26" s="457" t="str">
        <f>IF(B26="","",'4. Inköpsdata'!M26)</f>
        <v/>
      </c>
      <c r="AF26" s="458" t="str" cm="1">
        <f t="array" ref="AF26">IFERROR(_xlfn.IFS(AE26=25%,41,AE26=12%,42,AE26=6%,43,AE26="Momsfritt",38),"")</f>
        <v/>
      </c>
      <c r="AG26" s="458" t="str">
        <f t="shared" si="1"/>
        <v/>
      </c>
      <c r="AH26" s="303" t="str">
        <f t="shared" si="2"/>
        <v/>
      </c>
      <c r="AI26" s="303" t="str">
        <f t="shared" si="3"/>
        <v/>
      </c>
      <c r="AJ26" s="465" t="str">
        <f t="shared" si="4"/>
        <v/>
      </c>
      <c r="AK26" s="494"/>
      <c r="AL26" s="352" t="str">
        <f t="shared" si="5"/>
        <v/>
      </c>
      <c r="AM26" s="352" t="str">
        <f t="shared" si="6"/>
        <v/>
      </c>
      <c r="AN26" s="465" t="str">
        <f t="shared" si="7"/>
        <v/>
      </c>
      <c r="AO26" s="295"/>
    </row>
    <row r="27" spans="1:41" x14ac:dyDescent="0.25">
      <c r="A27" s="106">
        <v>23</v>
      </c>
      <c r="B27" s="86" t="str">
        <f>IF('1. Artikeldata Grund'!$E27="","",'1. Artikeldata Grund'!$E27)</f>
        <v/>
      </c>
      <c r="C27" s="221" t="str">
        <f>IF('1. Artikeldata Grund'!D27="","",'1. Artikeldata Grund'!D27)</f>
        <v/>
      </c>
      <c r="D27" s="296"/>
      <c r="E27" s="516" t="str">
        <f t="shared" si="0"/>
        <v/>
      </c>
      <c r="F27" s="502"/>
      <c r="G27" s="298"/>
      <c r="H27" s="350"/>
      <c r="I27" s="561" t="s">
        <v>35</v>
      </c>
      <c r="J27" s="291"/>
      <c r="K27" s="562" t="s">
        <v>35</v>
      </c>
      <c r="L27" s="291" t="s">
        <v>226</v>
      </c>
      <c r="M27" s="499">
        <v>910</v>
      </c>
      <c r="N27" s="532" t="str">
        <f>IF(B27="","",IF(OR(M27=200,COUNTIF(Artikelgrupper!$G$3:$G$105,'APH KIC KIA PC'!L27)),"Ja","Nej"))</f>
        <v/>
      </c>
      <c r="O27" s="351"/>
      <c r="Q27" s="354"/>
      <c r="R27" s="355"/>
      <c r="S27" s="291" t="s">
        <v>36</v>
      </c>
      <c r="T27" s="291"/>
      <c r="V27" s="356" t="str">
        <f>IF(B27="","",'3. Förpackningsdata'!K27)</f>
        <v/>
      </c>
      <c r="W27" s="304" t="str">
        <f>IF(B27="","",'3. Förpackningsdata'!L27)</f>
        <v/>
      </c>
      <c r="X27" s="542"/>
      <c r="Y27" s="471"/>
      <c r="Z27" s="489"/>
      <c r="AA27" s="81" t="str">
        <f>IF('4. Inköpsdata'!H27="SEK",'4. Inköpsdata'!J27,'4. Inköpsdata'!J27*'APH KIC KIA PC'!$Y$4)</f>
        <v/>
      </c>
      <c r="AB27" s="352" t="str">
        <f>IF('4. Inköpsdata'!H27="SEK",'4. Inköpsdata'!J27,'4. Inköpsdata'!J27*'APH KIC KIA PC'!$Y$4)</f>
        <v/>
      </c>
      <c r="AC27" s="353"/>
      <c r="AD27" s="303" t="str">
        <f>IF(B27="","",'4. Inköpsdata'!N27)</f>
        <v/>
      </c>
      <c r="AE27" s="457" t="str">
        <f>IF(B27="","",'4. Inköpsdata'!M27)</f>
        <v/>
      </c>
      <c r="AF27" s="458" t="str" cm="1">
        <f t="array" ref="AF27">IFERROR(_xlfn.IFS(AE27=25%,41,AE27=12%,42,AE27=6%,43,AE27="Momsfritt",38),"")</f>
        <v/>
      </c>
      <c r="AG27" s="458" t="str">
        <f t="shared" si="1"/>
        <v/>
      </c>
      <c r="AH27" s="303" t="str">
        <f t="shared" si="2"/>
        <v/>
      </c>
      <c r="AI27" s="303" t="str">
        <f t="shared" si="3"/>
        <v/>
      </c>
      <c r="AJ27" s="465" t="str">
        <f t="shared" si="4"/>
        <v/>
      </c>
      <c r="AK27" s="494"/>
      <c r="AL27" s="352" t="str">
        <f t="shared" si="5"/>
        <v/>
      </c>
      <c r="AM27" s="352" t="str">
        <f t="shared" si="6"/>
        <v/>
      </c>
      <c r="AN27" s="465" t="str">
        <f t="shared" si="7"/>
        <v/>
      </c>
      <c r="AO27" s="295"/>
    </row>
    <row r="28" spans="1:41" x14ac:dyDescent="0.25">
      <c r="A28" s="106">
        <v>24</v>
      </c>
      <c r="B28" s="86" t="str">
        <f>IF('1. Artikeldata Grund'!$E28="","",'1. Artikeldata Grund'!$E28)</f>
        <v/>
      </c>
      <c r="C28" s="221" t="str">
        <f>IF('1. Artikeldata Grund'!D28="","",'1. Artikeldata Grund'!D28)</f>
        <v/>
      </c>
      <c r="D28" s="296"/>
      <c r="E28" s="516" t="str">
        <f t="shared" si="0"/>
        <v/>
      </c>
      <c r="F28" s="502"/>
      <c r="G28" s="298"/>
      <c r="H28" s="350"/>
      <c r="I28" s="561" t="s">
        <v>35</v>
      </c>
      <c r="J28" s="291"/>
      <c r="K28" s="562" t="s">
        <v>35</v>
      </c>
      <c r="L28" s="291" t="s">
        <v>226</v>
      </c>
      <c r="M28" s="499">
        <v>910</v>
      </c>
      <c r="N28" s="532" t="str">
        <f>IF(B28="","",IF(OR(M28=200,COUNTIF(Artikelgrupper!$G$3:$G$105,'APH KIC KIA PC'!L28)),"Ja","Nej"))</f>
        <v/>
      </c>
      <c r="O28" s="351"/>
      <c r="Q28" s="354"/>
      <c r="R28" s="355"/>
      <c r="S28" s="291" t="s">
        <v>36</v>
      </c>
      <c r="T28" s="291"/>
      <c r="V28" s="356" t="str">
        <f>IF(B28="","",'3. Förpackningsdata'!K28)</f>
        <v/>
      </c>
      <c r="W28" s="304" t="str">
        <f>IF(B28="","",'3. Förpackningsdata'!L28)</f>
        <v/>
      </c>
      <c r="X28" s="542"/>
      <c r="Y28" s="471"/>
      <c r="Z28" s="489"/>
      <c r="AA28" s="81" t="str">
        <f>IF('4. Inköpsdata'!H28="SEK",'4. Inköpsdata'!J28,'4. Inköpsdata'!J28*'APH KIC KIA PC'!$Y$4)</f>
        <v/>
      </c>
      <c r="AB28" s="352" t="str">
        <f>IF('4. Inköpsdata'!H28="SEK",'4. Inköpsdata'!J28,'4. Inköpsdata'!J28*'APH KIC KIA PC'!$Y$4)</f>
        <v/>
      </c>
      <c r="AC28" s="353"/>
      <c r="AD28" s="303" t="str">
        <f>IF(B28="","",'4. Inköpsdata'!N28)</f>
        <v/>
      </c>
      <c r="AE28" s="457" t="str">
        <f>IF(B28="","",'4. Inköpsdata'!M28)</f>
        <v/>
      </c>
      <c r="AF28" s="458" t="str" cm="1">
        <f t="array" ref="AF28">IFERROR(_xlfn.IFS(AE28=25%,41,AE28=12%,42,AE28=6%,43,AE28="Momsfritt",38),"")</f>
        <v/>
      </c>
      <c r="AG28" s="458" t="str">
        <f t="shared" si="1"/>
        <v/>
      </c>
      <c r="AH28" s="303" t="str">
        <f t="shared" si="2"/>
        <v/>
      </c>
      <c r="AI28" s="303" t="str">
        <f t="shared" si="3"/>
        <v/>
      </c>
      <c r="AJ28" s="465" t="str">
        <f t="shared" si="4"/>
        <v/>
      </c>
      <c r="AK28" s="494"/>
      <c r="AL28" s="352" t="str">
        <f t="shared" si="5"/>
        <v/>
      </c>
      <c r="AM28" s="352" t="str">
        <f t="shared" si="6"/>
        <v/>
      </c>
      <c r="AN28" s="465" t="str">
        <f t="shared" si="7"/>
        <v/>
      </c>
      <c r="AO28" s="295"/>
    </row>
    <row r="29" spans="1:41" x14ac:dyDescent="0.25">
      <c r="A29" s="106">
        <v>25</v>
      </c>
      <c r="B29" s="86" t="str">
        <f>IF('1. Artikeldata Grund'!$E29="","",'1. Artikeldata Grund'!$E29)</f>
        <v/>
      </c>
      <c r="C29" s="221" t="str">
        <f>IF('1. Artikeldata Grund'!D29="","",'1. Artikeldata Grund'!D29)</f>
        <v/>
      </c>
      <c r="D29" s="296"/>
      <c r="E29" s="516" t="str">
        <f t="shared" si="0"/>
        <v/>
      </c>
      <c r="F29" s="502"/>
      <c r="G29" s="298"/>
      <c r="H29" s="350"/>
      <c r="I29" s="561" t="s">
        <v>35</v>
      </c>
      <c r="J29" s="291"/>
      <c r="K29" s="562" t="s">
        <v>35</v>
      </c>
      <c r="L29" s="291" t="s">
        <v>226</v>
      </c>
      <c r="M29" s="499">
        <v>910</v>
      </c>
      <c r="N29" s="532" t="str">
        <f>IF(B29="","",IF(OR(M29=200,COUNTIF(Artikelgrupper!$G$3:$G$105,'APH KIC KIA PC'!L29)),"Ja","Nej"))</f>
        <v/>
      </c>
      <c r="O29" s="351"/>
      <c r="Q29" s="354"/>
      <c r="R29" s="355"/>
      <c r="S29" s="291" t="s">
        <v>36</v>
      </c>
      <c r="T29" s="291"/>
      <c r="V29" s="356" t="str">
        <f>IF(B29="","",'3. Förpackningsdata'!K29)</f>
        <v/>
      </c>
      <c r="W29" s="304" t="str">
        <f>IF(B29="","",'3. Förpackningsdata'!L29)</f>
        <v/>
      </c>
      <c r="X29" s="542"/>
      <c r="Y29" s="471"/>
      <c r="Z29" s="489"/>
      <c r="AA29" s="81" t="str">
        <f>IF('4. Inköpsdata'!H29="SEK",'4. Inköpsdata'!J29,'4. Inköpsdata'!J29*'APH KIC KIA PC'!$Y$4)</f>
        <v/>
      </c>
      <c r="AB29" s="352" t="str">
        <f>IF('4. Inköpsdata'!H29="SEK",'4. Inköpsdata'!J29,'4. Inköpsdata'!J29*'APH KIC KIA PC'!$Y$4)</f>
        <v/>
      </c>
      <c r="AC29" s="353"/>
      <c r="AD29" s="303" t="str">
        <f>IF(B29="","",'4. Inköpsdata'!N29)</f>
        <v/>
      </c>
      <c r="AE29" s="457" t="str">
        <f>IF(B29="","",'4. Inköpsdata'!M29)</f>
        <v/>
      </c>
      <c r="AF29" s="458" t="str" cm="1">
        <f t="array" ref="AF29">IFERROR(_xlfn.IFS(AE29=25%,41,AE29=12%,42,AE29=6%,43,AE29="Momsfritt",38),"")</f>
        <v/>
      </c>
      <c r="AG29" s="458" t="str">
        <f t="shared" si="1"/>
        <v/>
      </c>
      <c r="AH29" s="303" t="str">
        <f t="shared" si="2"/>
        <v/>
      </c>
      <c r="AI29" s="303" t="str">
        <f t="shared" si="3"/>
        <v/>
      </c>
      <c r="AJ29" s="465" t="str">
        <f t="shared" si="4"/>
        <v/>
      </c>
      <c r="AK29" s="494"/>
      <c r="AL29" s="352" t="str">
        <f t="shared" si="5"/>
        <v/>
      </c>
      <c r="AM29" s="352" t="str">
        <f t="shared" si="6"/>
        <v/>
      </c>
      <c r="AN29" s="465" t="str">
        <f t="shared" si="7"/>
        <v/>
      </c>
      <c r="AO29" s="295"/>
    </row>
    <row r="30" spans="1:41" x14ac:dyDescent="0.25">
      <c r="A30" s="106">
        <v>26</v>
      </c>
      <c r="B30" s="86" t="str">
        <f>IF('1. Artikeldata Grund'!$E30="","",'1. Artikeldata Grund'!$E30)</f>
        <v/>
      </c>
      <c r="C30" s="221" t="str">
        <f>IF('1. Artikeldata Grund'!D30="","",'1. Artikeldata Grund'!D30)</f>
        <v/>
      </c>
      <c r="D30" s="296"/>
      <c r="E30" s="516" t="str">
        <f t="shared" si="0"/>
        <v/>
      </c>
      <c r="F30" s="502"/>
      <c r="G30" s="298"/>
      <c r="H30" s="350"/>
      <c r="I30" s="561" t="s">
        <v>35</v>
      </c>
      <c r="J30" s="291"/>
      <c r="K30" s="562" t="s">
        <v>35</v>
      </c>
      <c r="L30" s="291" t="s">
        <v>226</v>
      </c>
      <c r="M30" s="499">
        <v>910</v>
      </c>
      <c r="N30" s="532" t="str">
        <f>IF(B30="","",IF(OR(M30=200,COUNTIF(Artikelgrupper!$G$3:$G$105,'APH KIC KIA PC'!L30)),"Ja","Nej"))</f>
        <v/>
      </c>
      <c r="O30" s="351"/>
      <c r="Q30" s="354"/>
      <c r="R30" s="355"/>
      <c r="S30" s="291" t="s">
        <v>36</v>
      </c>
      <c r="T30" s="291"/>
      <c r="V30" s="356" t="str">
        <f>IF(B30="","",'3. Förpackningsdata'!K30)</f>
        <v/>
      </c>
      <c r="W30" s="304" t="str">
        <f>IF(B30="","",'3. Förpackningsdata'!L30)</f>
        <v/>
      </c>
      <c r="X30" s="542"/>
      <c r="Y30" s="471"/>
      <c r="Z30" s="489"/>
      <c r="AA30" s="81" t="str">
        <f>IF('4. Inköpsdata'!H30="SEK",'4. Inköpsdata'!J30,'4. Inköpsdata'!J30*'APH KIC KIA PC'!$Y$4)</f>
        <v/>
      </c>
      <c r="AB30" s="352" t="str">
        <f>IF('4. Inköpsdata'!H30="SEK",'4. Inköpsdata'!J30,'4. Inköpsdata'!J30*'APH KIC KIA PC'!$Y$4)</f>
        <v/>
      </c>
      <c r="AC30" s="353"/>
      <c r="AD30" s="303" t="str">
        <f>IF(B30="","",'4. Inköpsdata'!N30)</f>
        <v/>
      </c>
      <c r="AE30" s="457" t="str">
        <f>IF(B30="","",'4. Inköpsdata'!M30)</f>
        <v/>
      </c>
      <c r="AF30" s="458" t="str" cm="1">
        <f t="array" ref="AF30">IFERROR(_xlfn.IFS(AE30=25%,41,AE30=12%,42,AE30=6%,43,AE30="Momsfritt",38),"")</f>
        <v/>
      </c>
      <c r="AG30" s="458" t="str">
        <f t="shared" si="1"/>
        <v/>
      </c>
      <c r="AH30" s="303" t="str">
        <f t="shared" si="2"/>
        <v/>
      </c>
      <c r="AI30" s="303" t="str">
        <f t="shared" si="3"/>
        <v/>
      </c>
      <c r="AJ30" s="465" t="str">
        <f t="shared" si="4"/>
        <v/>
      </c>
      <c r="AK30" s="494"/>
      <c r="AL30" s="352" t="str">
        <f t="shared" si="5"/>
        <v/>
      </c>
      <c r="AM30" s="352" t="str">
        <f t="shared" si="6"/>
        <v/>
      </c>
      <c r="AN30" s="465" t="str">
        <f t="shared" si="7"/>
        <v/>
      </c>
      <c r="AO30" s="295"/>
    </row>
    <row r="31" spans="1:41" x14ac:dyDescent="0.25">
      <c r="A31" s="106">
        <v>27</v>
      </c>
      <c r="B31" s="86" t="str">
        <f>IF('1. Artikeldata Grund'!$E31="","",'1. Artikeldata Grund'!$E31)</f>
        <v/>
      </c>
      <c r="C31" s="221" t="str">
        <f>IF('1. Artikeldata Grund'!D31="","",'1. Artikeldata Grund'!D31)</f>
        <v/>
      </c>
      <c r="D31" s="296"/>
      <c r="E31" s="516" t="str">
        <f t="shared" si="0"/>
        <v/>
      </c>
      <c r="F31" s="502"/>
      <c r="G31" s="298"/>
      <c r="H31" s="350"/>
      <c r="I31" s="561" t="s">
        <v>35</v>
      </c>
      <c r="J31" s="291"/>
      <c r="K31" s="562" t="s">
        <v>35</v>
      </c>
      <c r="L31" s="291" t="s">
        <v>226</v>
      </c>
      <c r="M31" s="499">
        <v>910</v>
      </c>
      <c r="N31" s="532" t="str">
        <f>IF(B31="","",IF(OR(M31=200,COUNTIF(Artikelgrupper!$G$3:$G$105,'APH KIC KIA PC'!L31)),"Ja","Nej"))</f>
        <v/>
      </c>
      <c r="O31" s="351"/>
      <c r="Q31" s="354"/>
      <c r="R31" s="355"/>
      <c r="S31" s="291" t="s">
        <v>36</v>
      </c>
      <c r="T31" s="291"/>
      <c r="V31" s="356" t="str">
        <f>IF(B31="","",'3. Förpackningsdata'!K31)</f>
        <v/>
      </c>
      <c r="W31" s="304" t="str">
        <f>IF(B31="","",'3. Förpackningsdata'!L31)</f>
        <v/>
      </c>
      <c r="X31" s="542"/>
      <c r="Y31" s="471"/>
      <c r="Z31" s="489"/>
      <c r="AA31" s="81" t="str">
        <f>IF('4. Inköpsdata'!H31="SEK",'4. Inköpsdata'!J31,'4. Inköpsdata'!J31*'APH KIC KIA PC'!$Y$4)</f>
        <v/>
      </c>
      <c r="AB31" s="352" t="str">
        <f>IF('4. Inköpsdata'!H31="SEK",'4. Inköpsdata'!J31,'4. Inköpsdata'!J31*'APH KIC KIA PC'!$Y$4)</f>
        <v/>
      </c>
      <c r="AC31" s="353"/>
      <c r="AD31" s="303" t="str">
        <f>IF(B31="","",'4. Inköpsdata'!N31)</f>
        <v/>
      </c>
      <c r="AE31" s="457" t="str">
        <f>IF(B31="","",'4. Inköpsdata'!M31)</f>
        <v/>
      </c>
      <c r="AF31" s="458" t="str" cm="1">
        <f t="array" ref="AF31">IFERROR(_xlfn.IFS(AE31=25%,41,AE31=12%,42,AE31=6%,43,AE31="Momsfritt",38),"")</f>
        <v/>
      </c>
      <c r="AG31" s="458" t="str">
        <f t="shared" si="1"/>
        <v/>
      </c>
      <c r="AH31" s="303" t="str">
        <f t="shared" si="2"/>
        <v/>
      </c>
      <c r="AI31" s="303" t="str">
        <f t="shared" si="3"/>
        <v/>
      </c>
      <c r="AJ31" s="465" t="str">
        <f t="shared" si="4"/>
        <v/>
      </c>
      <c r="AK31" s="494"/>
      <c r="AL31" s="352" t="str">
        <f t="shared" si="5"/>
        <v/>
      </c>
      <c r="AM31" s="352" t="str">
        <f t="shared" si="6"/>
        <v/>
      </c>
      <c r="AN31" s="465" t="str">
        <f t="shared" si="7"/>
        <v/>
      </c>
      <c r="AO31" s="295"/>
    </row>
    <row r="32" spans="1:41" x14ac:dyDescent="0.25">
      <c r="A32" s="106">
        <v>28</v>
      </c>
      <c r="B32" s="86" t="str">
        <f>IF('1. Artikeldata Grund'!$E32="","",'1. Artikeldata Grund'!$E32)</f>
        <v/>
      </c>
      <c r="C32" s="221" t="str">
        <f>IF('1. Artikeldata Grund'!D32="","",'1. Artikeldata Grund'!D32)</f>
        <v/>
      </c>
      <c r="D32" s="296"/>
      <c r="E32" s="516" t="str">
        <f t="shared" si="0"/>
        <v/>
      </c>
      <c r="F32" s="502"/>
      <c r="G32" s="298"/>
      <c r="H32" s="350"/>
      <c r="I32" s="561" t="s">
        <v>35</v>
      </c>
      <c r="J32" s="291"/>
      <c r="K32" s="562" t="s">
        <v>35</v>
      </c>
      <c r="L32" s="291" t="s">
        <v>226</v>
      </c>
      <c r="M32" s="499">
        <v>910</v>
      </c>
      <c r="N32" s="532" t="str">
        <f>IF(B32="","",IF(OR(M32=200,COUNTIF(Artikelgrupper!$G$3:$G$105,'APH KIC KIA PC'!L32)),"Ja","Nej"))</f>
        <v/>
      </c>
      <c r="O32" s="351"/>
      <c r="Q32" s="354"/>
      <c r="R32" s="355"/>
      <c r="S32" s="291" t="s">
        <v>36</v>
      </c>
      <c r="T32" s="291"/>
      <c r="V32" s="356" t="str">
        <f>IF(B32="","",'3. Förpackningsdata'!K32)</f>
        <v/>
      </c>
      <c r="W32" s="304" t="str">
        <f>IF(B32="","",'3. Förpackningsdata'!L32)</f>
        <v/>
      </c>
      <c r="X32" s="542"/>
      <c r="Y32" s="471"/>
      <c r="Z32" s="489"/>
      <c r="AA32" s="81" t="str">
        <f>IF('4. Inköpsdata'!H32="SEK",'4. Inköpsdata'!J32,'4. Inköpsdata'!J32*'APH KIC KIA PC'!$Y$4)</f>
        <v/>
      </c>
      <c r="AB32" s="352" t="str">
        <f>IF('4. Inköpsdata'!H32="SEK",'4. Inköpsdata'!J32,'4. Inköpsdata'!J32*'APH KIC KIA PC'!$Y$4)</f>
        <v/>
      </c>
      <c r="AC32" s="353"/>
      <c r="AD32" s="303" t="str">
        <f>IF(B32="","",'4. Inköpsdata'!N32)</f>
        <v/>
      </c>
      <c r="AE32" s="457" t="str">
        <f>IF(B32="","",'4. Inköpsdata'!M32)</f>
        <v/>
      </c>
      <c r="AF32" s="458" t="str" cm="1">
        <f t="array" ref="AF32">IFERROR(_xlfn.IFS(AE32=25%,41,AE32=12%,42,AE32=6%,43,AE32="Momsfritt",38),"")</f>
        <v/>
      </c>
      <c r="AG32" s="458" t="str">
        <f t="shared" si="1"/>
        <v/>
      </c>
      <c r="AH32" s="303" t="str">
        <f t="shared" si="2"/>
        <v/>
      </c>
      <c r="AI32" s="303" t="str">
        <f t="shared" si="3"/>
        <v/>
      </c>
      <c r="AJ32" s="465" t="str">
        <f t="shared" si="4"/>
        <v/>
      </c>
      <c r="AK32" s="494"/>
      <c r="AL32" s="352" t="str">
        <f t="shared" si="5"/>
        <v/>
      </c>
      <c r="AM32" s="352" t="str">
        <f t="shared" si="6"/>
        <v/>
      </c>
      <c r="AN32" s="465" t="str">
        <f t="shared" si="7"/>
        <v/>
      </c>
      <c r="AO32" s="295"/>
    </row>
    <row r="33" spans="1:41" x14ac:dyDescent="0.25">
      <c r="A33" s="106">
        <v>29</v>
      </c>
      <c r="B33" s="86" t="str">
        <f>IF('1. Artikeldata Grund'!$E33="","",'1. Artikeldata Grund'!$E33)</f>
        <v/>
      </c>
      <c r="C33" s="221" t="str">
        <f>IF('1. Artikeldata Grund'!D33="","",'1. Artikeldata Grund'!D33)</f>
        <v/>
      </c>
      <c r="D33" s="296"/>
      <c r="E33" s="516" t="str">
        <f t="shared" si="0"/>
        <v/>
      </c>
      <c r="F33" s="502"/>
      <c r="G33" s="298"/>
      <c r="H33" s="350"/>
      <c r="I33" s="561" t="s">
        <v>35</v>
      </c>
      <c r="J33" s="291"/>
      <c r="K33" s="562" t="s">
        <v>35</v>
      </c>
      <c r="L33" s="291" t="s">
        <v>226</v>
      </c>
      <c r="M33" s="499">
        <v>910</v>
      </c>
      <c r="N33" s="532" t="str">
        <f>IF(B33="","",IF(OR(M33=200,COUNTIF(Artikelgrupper!$G$3:$G$105,'APH KIC KIA PC'!L33)),"Ja","Nej"))</f>
        <v/>
      </c>
      <c r="O33" s="351"/>
      <c r="Q33" s="354"/>
      <c r="R33" s="355"/>
      <c r="S33" s="291" t="s">
        <v>36</v>
      </c>
      <c r="T33" s="291"/>
      <c r="V33" s="356" t="str">
        <f>IF(B33="","",'3. Förpackningsdata'!K33)</f>
        <v/>
      </c>
      <c r="W33" s="304" t="str">
        <f>IF(B33="","",'3. Förpackningsdata'!L33)</f>
        <v/>
      </c>
      <c r="X33" s="542"/>
      <c r="Y33" s="471"/>
      <c r="Z33" s="489"/>
      <c r="AA33" s="81" t="str">
        <f>IF('4. Inköpsdata'!H33="SEK",'4. Inköpsdata'!J33,'4. Inköpsdata'!J33*'APH KIC KIA PC'!$Y$4)</f>
        <v/>
      </c>
      <c r="AB33" s="352" t="str">
        <f>IF('4. Inköpsdata'!H33="SEK",'4. Inköpsdata'!J33,'4. Inköpsdata'!J33*'APH KIC KIA PC'!$Y$4)</f>
        <v/>
      </c>
      <c r="AC33" s="353"/>
      <c r="AD33" s="303" t="str">
        <f>IF(B33="","",'4. Inköpsdata'!N33)</f>
        <v/>
      </c>
      <c r="AE33" s="457" t="str">
        <f>IF(B33="","",'4. Inköpsdata'!M33)</f>
        <v/>
      </c>
      <c r="AF33" s="458" t="str" cm="1">
        <f t="array" ref="AF33">IFERROR(_xlfn.IFS(AE33=25%,41,AE33=12%,42,AE33=6%,43,AE33="Momsfritt",38),"")</f>
        <v/>
      </c>
      <c r="AG33" s="458" t="str">
        <f t="shared" si="1"/>
        <v/>
      </c>
      <c r="AH33" s="303" t="str">
        <f t="shared" si="2"/>
        <v/>
      </c>
      <c r="AI33" s="303" t="str">
        <f t="shared" si="3"/>
        <v/>
      </c>
      <c r="AJ33" s="465" t="str">
        <f t="shared" si="4"/>
        <v/>
      </c>
      <c r="AK33" s="494"/>
      <c r="AL33" s="352" t="str">
        <f t="shared" si="5"/>
        <v/>
      </c>
      <c r="AM33" s="352" t="str">
        <f t="shared" si="6"/>
        <v/>
      </c>
      <c r="AN33" s="465" t="str">
        <f t="shared" si="7"/>
        <v/>
      </c>
      <c r="AO33" s="295"/>
    </row>
    <row r="34" spans="1:41" x14ac:dyDescent="0.25">
      <c r="A34" s="106">
        <v>30</v>
      </c>
      <c r="B34" s="86" t="str">
        <f>IF('1. Artikeldata Grund'!$E34="","",'1. Artikeldata Grund'!$E34)</f>
        <v/>
      </c>
      <c r="C34" s="221" t="str">
        <f>IF('1. Artikeldata Grund'!D34="","",'1. Artikeldata Grund'!D34)</f>
        <v/>
      </c>
      <c r="D34" s="296"/>
      <c r="E34" s="516" t="str">
        <f t="shared" si="0"/>
        <v/>
      </c>
      <c r="F34" s="502"/>
      <c r="G34" s="298"/>
      <c r="H34" s="350"/>
      <c r="I34" s="561" t="s">
        <v>35</v>
      </c>
      <c r="J34" s="291"/>
      <c r="K34" s="562" t="s">
        <v>35</v>
      </c>
      <c r="L34" s="291" t="s">
        <v>226</v>
      </c>
      <c r="M34" s="499">
        <v>910</v>
      </c>
      <c r="N34" s="532" t="str">
        <f>IF(B34="","",IF(OR(M34=200,COUNTIF(Artikelgrupper!$G$3:$G$105,'APH KIC KIA PC'!L34)),"Ja","Nej"))</f>
        <v/>
      </c>
      <c r="O34" s="351"/>
      <c r="Q34" s="354"/>
      <c r="R34" s="355"/>
      <c r="S34" s="291" t="s">
        <v>36</v>
      </c>
      <c r="T34" s="291"/>
      <c r="V34" s="356" t="str">
        <f>IF(B34="","",'3. Förpackningsdata'!K34)</f>
        <v/>
      </c>
      <c r="W34" s="304" t="str">
        <f>IF(B34="","",'3. Förpackningsdata'!L34)</f>
        <v/>
      </c>
      <c r="X34" s="542"/>
      <c r="Y34" s="471"/>
      <c r="Z34" s="489"/>
      <c r="AA34" s="81" t="str">
        <f>IF('4. Inköpsdata'!H34="SEK",'4. Inköpsdata'!J34,'4. Inköpsdata'!J34*'APH KIC KIA PC'!$Y$4)</f>
        <v/>
      </c>
      <c r="AB34" s="352" t="str">
        <f>IF('4. Inköpsdata'!H34="SEK",'4. Inköpsdata'!J34,'4. Inköpsdata'!J34*'APH KIC KIA PC'!$Y$4)</f>
        <v/>
      </c>
      <c r="AC34" s="353"/>
      <c r="AD34" s="303" t="str">
        <f>IF(B34="","",'4. Inköpsdata'!N34)</f>
        <v/>
      </c>
      <c r="AE34" s="457" t="str">
        <f>IF(B34="","",'4. Inköpsdata'!M34)</f>
        <v/>
      </c>
      <c r="AF34" s="458" t="str" cm="1">
        <f t="array" ref="AF34">IFERROR(_xlfn.IFS(AE34=25%,41,AE34=12%,42,AE34=6%,43,AE34="Momsfritt",38),"")</f>
        <v/>
      </c>
      <c r="AG34" s="458" t="str">
        <f t="shared" si="1"/>
        <v/>
      </c>
      <c r="AH34" s="303" t="str">
        <f t="shared" si="2"/>
        <v/>
      </c>
      <c r="AI34" s="303" t="str">
        <f t="shared" si="3"/>
        <v/>
      </c>
      <c r="AJ34" s="465" t="str">
        <f t="shared" si="4"/>
        <v/>
      </c>
      <c r="AK34" s="494"/>
      <c r="AL34" s="352" t="str">
        <f t="shared" si="5"/>
        <v/>
      </c>
      <c r="AM34" s="352" t="str">
        <f t="shared" si="6"/>
        <v/>
      </c>
      <c r="AN34" s="465" t="str">
        <f t="shared" si="7"/>
        <v/>
      </c>
      <c r="AO34" s="295"/>
    </row>
    <row r="35" spans="1:41" x14ac:dyDescent="0.25">
      <c r="A35" s="106">
        <v>31</v>
      </c>
      <c r="B35" s="86" t="str">
        <f>IF('1. Artikeldata Grund'!$E35="","",'1. Artikeldata Grund'!$E35)</f>
        <v/>
      </c>
      <c r="C35" s="221" t="str">
        <f>IF('1. Artikeldata Grund'!D35="","",'1. Artikeldata Grund'!D35)</f>
        <v/>
      </c>
      <c r="D35" s="296"/>
      <c r="E35" s="516" t="str">
        <f t="shared" si="0"/>
        <v/>
      </c>
      <c r="F35" s="502"/>
      <c r="G35" s="298"/>
      <c r="H35" s="350"/>
      <c r="I35" s="561" t="s">
        <v>35</v>
      </c>
      <c r="J35" s="291"/>
      <c r="K35" s="562" t="s">
        <v>35</v>
      </c>
      <c r="L35" s="291" t="s">
        <v>226</v>
      </c>
      <c r="M35" s="499">
        <v>910</v>
      </c>
      <c r="N35" s="532" t="str">
        <f>IF(B35="","",IF(OR(M35=200,COUNTIF(Artikelgrupper!$G$3:$G$105,'APH KIC KIA PC'!L35)),"Ja","Nej"))</f>
        <v/>
      </c>
      <c r="O35" s="351"/>
      <c r="Q35" s="354"/>
      <c r="R35" s="355"/>
      <c r="S35" s="291" t="s">
        <v>36</v>
      </c>
      <c r="T35" s="291"/>
      <c r="V35" s="356" t="str">
        <f>IF(B35="","",'3. Förpackningsdata'!K35)</f>
        <v/>
      </c>
      <c r="W35" s="304" t="str">
        <f>IF(B35="","",'3. Förpackningsdata'!L35)</f>
        <v/>
      </c>
      <c r="X35" s="542"/>
      <c r="Y35" s="471"/>
      <c r="Z35" s="489"/>
      <c r="AA35" s="81" t="str">
        <f>IF('4. Inköpsdata'!H35="SEK",'4. Inköpsdata'!J35,'4. Inköpsdata'!J35*'APH KIC KIA PC'!$Y$4)</f>
        <v/>
      </c>
      <c r="AB35" s="352" t="str">
        <f>IF('4. Inköpsdata'!H35="SEK",'4. Inköpsdata'!J35,'4. Inköpsdata'!J35*'APH KIC KIA PC'!$Y$4)</f>
        <v/>
      </c>
      <c r="AC35" s="353"/>
      <c r="AD35" s="303" t="str">
        <f>IF(B35="","",'4. Inköpsdata'!N35)</f>
        <v/>
      </c>
      <c r="AE35" s="457" t="str">
        <f>IF(B35="","",'4. Inköpsdata'!M35)</f>
        <v/>
      </c>
      <c r="AF35" s="458" t="str" cm="1">
        <f t="array" ref="AF35">IFERROR(_xlfn.IFS(AE35=25%,41,AE35=12%,42,AE35=6%,43,AE35="Momsfritt",38),"")</f>
        <v/>
      </c>
      <c r="AG35" s="458" t="str">
        <f t="shared" si="1"/>
        <v/>
      </c>
      <c r="AH35" s="303" t="str">
        <f t="shared" si="2"/>
        <v/>
      </c>
      <c r="AI35" s="303" t="str">
        <f t="shared" si="3"/>
        <v/>
      </c>
      <c r="AJ35" s="465" t="str">
        <f t="shared" si="4"/>
        <v/>
      </c>
      <c r="AK35" s="494"/>
      <c r="AL35" s="352" t="str">
        <f t="shared" si="5"/>
        <v/>
      </c>
      <c r="AM35" s="352" t="str">
        <f t="shared" si="6"/>
        <v/>
      </c>
      <c r="AN35" s="465" t="str">
        <f t="shared" si="7"/>
        <v/>
      </c>
      <c r="AO35" s="295"/>
    </row>
    <row r="36" spans="1:41" x14ac:dyDescent="0.25">
      <c r="A36" s="106">
        <v>32</v>
      </c>
      <c r="B36" s="86" t="str">
        <f>IF('1. Artikeldata Grund'!$E36="","",'1. Artikeldata Grund'!$E36)</f>
        <v/>
      </c>
      <c r="C36" s="221" t="str">
        <f>IF('1. Artikeldata Grund'!D36="","",'1. Artikeldata Grund'!D36)</f>
        <v/>
      </c>
      <c r="D36" s="296"/>
      <c r="E36" s="516" t="str">
        <f t="shared" si="0"/>
        <v/>
      </c>
      <c r="F36" s="502"/>
      <c r="G36" s="298"/>
      <c r="H36" s="350"/>
      <c r="I36" s="561" t="s">
        <v>35</v>
      </c>
      <c r="J36" s="291"/>
      <c r="K36" s="562" t="s">
        <v>35</v>
      </c>
      <c r="L36" s="291" t="s">
        <v>226</v>
      </c>
      <c r="M36" s="499">
        <v>910</v>
      </c>
      <c r="N36" s="532" t="str">
        <f>IF(B36="","",IF(OR(M36=200,COUNTIF(Artikelgrupper!$G$3:$G$105,'APH KIC KIA PC'!L36)),"Ja","Nej"))</f>
        <v/>
      </c>
      <c r="O36" s="351"/>
      <c r="Q36" s="354"/>
      <c r="R36" s="355"/>
      <c r="S36" s="291" t="s">
        <v>36</v>
      </c>
      <c r="T36" s="291"/>
      <c r="V36" s="356" t="str">
        <f>IF(B36="","",'3. Förpackningsdata'!K36)</f>
        <v/>
      </c>
      <c r="W36" s="304" t="str">
        <f>IF(B36="","",'3. Förpackningsdata'!L36)</f>
        <v/>
      </c>
      <c r="X36" s="542"/>
      <c r="Y36" s="471"/>
      <c r="Z36" s="489"/>
      <c r="AA36" s="81" t="str">
        <f>IF('4. Inköpsdata'!H36="SEK",'4. Inköpsdata'!J36,'4. Inköpsdata'!J36*'APH KIC KIA PC'!$Y$4)</f>
        <v/>
      </c>
      <c r="AB36" s="352" t="str">
        <f>IF('4. Inköpsdata'!H36="SEK",'4. Inköpsdata'!J36,'4. Inköpsdata'!J36*'APH KIC KIA PC'!$Y$4)</f>
        <v/>
      </c>
      <c r="AC36" s="353"/>
      <c r="AD36" s="303" t="str">
        <f>IF(B36="","",'4. Inköpsdata'!N36)</f>
        <v/>
      </c>
      <c r="AE36" s="457" t="str">
        <f>IF(B36="","",'4. Inköpsdata'!M36)</f>
        <v/>
      </c>
      <c r="AF36" s="458" t="str" cm="1">
        <f t="array" ref="AF36">IFERROR(_xlfn.IFS(AE36=25%,41,AE36=12%,42,AE36=6%,43,AE36="Momsfritt",38),"")</f>
        <v/>
      </c>
      <c r="AG36" s="458" t="str">
        <f t="shared" si="1"/>
        <v/>
      </c>
      <c r="AH36" s="303" t="str">
        <f t="shared" si="2"/>
        <v/>
      </c>
      <c r="AI36" s="303" t="str">
        <f t="shared" si="3"/>
        <v/>
      </c>
      <c r="AJ36" s="465" t="str">
        <f t="shared" si="4"/>
        <v/>
      </c>
      <c r="AK36" s="494"/>
      <c r="AL36" s="352" t="str">
        <f t="shared" si="5"/>
        <v/>
      </c>
      <c r="AM36" s="352" t="str">
        <f t="shared" si="6"/>
        <v/>
      </c>
      <c r="AN36" s="465" t="str">
        <f t="shared" si="7"/>
        <v/>
      </c>
      <c r="AO36" s="295"/>
    </row>
    <row r="37" spans="1:41" x14ac:dyDescent="0.25">
      <c r="A37" s="106">
        <v>33</v>
      </c>
      <c r="B37" s="86" t="str">
        <f>IF('1. Artikeldata Grund'!$E37="","",'1. Artikeldata Grund'!$E37)</f>
        <v/>
      </c>
      <c r="C37" s="221" t="str">
        <f>IF('1. Artikeldata Grund'!D37="","",'1. Artikeldata Grund'!D37)</f>
        <v/>
      </c>
      <c r="D37" s="296"/>
      <c r="E37" s="516" t="str">
        <f t="shared" ref="E37:E68" si="8">IF(B37="","","ÅÅÅÅ-MM-DD")</f>
        <v/>
      </c>
      <c r="F37" s="502"/>
      <c r="G37" s="298"/>
      <c r="H37" s="350"/>
      <c r="I37" s="561" t="s">
        <v>35</v>
      </c>
      <c r="J37" s="291"/>
      <c r="K37" s="562" t="s">
        <v>35</v>
      </c>
      <c r="L37" s="291" t="s">
        <v>226</v>
      </c>
      <c r="M37" s="499">
        <v>910</v>
      </c>
      <c r="N37" s="532" t="str">
        <f>IF(B37="","",IF(OR(M37=200,COUNTIF(Artikelgrupper!$G$3:$G$105,'APH KIC KIA PC'!L37)),"Ja","Nej"))</f>
        <v/>
      </c>
      <c r="O37" s="351"/>
      <c r="Q37" s="354"/>
      <c r="R37" s="355"/>
      <c r="S37" s="291" t="s">
        <v>36</v>
      </c>
      <c r="T37" s="291"/>
      <c r="V37" s="356" t="str">
        <f>IF(B37="","",'3. Förpackningsdata'!K37)</f>
        <v/>
      </c>
      <c r="W37" s="304" t="str">
        <f>IF(B37="","",'3. Förpackningsdata'!L37)</f>
        <v/>
      </c>
      <c r="X37" s="542"/>
      <c r="Y37" s="471"/>
      <c r="Z37" s="489"/>
      <c r="AA37" s="81" t="str">
        <f>IF('4. Inköpsdata'!H37="SEK",'4. Inköpsdata'!J37,'4. Inköpsdata'!J37*'APH KIC KIA PC'!$Y$4)</f>
        <v/>
      </c>
      <c r="AB37" s="352" t="str">
        <f>IF('4. Inköpsdata'!H37="SEK",'4. Inköpsdata'!J37,'4. Inköpsdata'!J37*'APH KIC KIA PC'!$Y$4)</f>
        <v/>
      </c>
      <c r="AC37" s="353"/>
      <c r="AD37" s="303" t="str">
        <f>IF(B37="","",'4. Inköpsdata'!N37)</f>
        <v/>
      </c>
      <c r="AE37" s="457" t="str">
        <f>IF(B37="","",'4. Inköpsdata'!M37)</f>
        <v/>
      </c>
      <c r="AF37" s="458" t="str" cm="1">
        <f t="array" ref="AF37">IFERROR(_xlfn.IFS(AE37=25%,41,AE37=12%,42,AE37=6%,43,AE37="Momsfritt",38),"")</f>
        <v/>
      </c>
      <c r="AG37" s="458" t="str">
        <f t="shared" ref="AG37:AG68" si="9">IF(B37="","",IF(AE37="Momsfritt",1,AE37+1))</f>
        <v/>
      </c>
      <c r="AH37" s="303" t="str">
        <f t="shared" ref="AH37:AH68" si="10">IF(B37="","",AC37/AG37)</f>
        <v/>
      </c>
      <c r="AI37" s="303" t="str">
        <f t="shared" ref="AI37:AI68" si="11">IF(B37="","",AH37-AA37)</f>
        <v/>
      </c>
      <c r="AJ37" s="465" t="str">
        <f t="shared" ref="AJ37:AJ68" si="12">IF(B37="","",AI37/AH37)</f>
        <v/>
      </c>
      <c r="AK37" s="494"/>
      <c r="AL37" s="352" t="str">
        <f t="shared" ref="AL37:AL68" si="13">IF(B37="","",AK37/AG37)</f>
        <v/>
      </c>
      <c r="AM37" s="352" t="str">
        <f t="shared" ref="AM37:AM68" si="14">IF(B37="","",AL37-AA37)</f>
        <v/>
      </c>
      <c r="AN37" s="465" t="str">
        <f t="shared" ref="AN37:AN68" si="15">IF(B37="","",AM37/AL37)</f>
        <v/>
      </c>
      <c r="AO37" s="295"/>
    </row>
    <row r="38" spans="1:41" x14ac:dyDescent="0.25">
      <c r="A38" s="106">
        <v>34</v>
      </c>
      <c r="B38" s="86" t="str">
        <f>IF('1. Artikeldata Grund'!$E38="","",'1. Artikeldata Grund'!$E38)</f>
        <v/>
      </c>
      <c r="C38" s="221" t="str">
        <f>IF('1. Artikeldata Grund'!D38="","",'1. Artikeldata Grund'!D38)</f>
        <v/>
      </c>
      <c r="D38" s="296"/>
      <c r="E38" s="516" t="str">
        <f t="shared" si="8"/>
        <v/>
      </c>
      <c r="F38" s="502"/>
      <c r="G38" s="298"/>
      <c r="H38" s="350"/>
      <c r="I38" s="561" t="s">
        <v>35</v>
      </c>
      <c r="J38" s="291"/>
      <c r="K38" s="562" t="s">
        <v>35</v>
      </c>
      <c r="L38" s="291" t="s">
        <v>226</v>
      </c>
      <c r="M38" s="499">
        <v>910</v>
      </c>
      <c r="N38" s="532" t="str">
        <f>IF(B38="","",IF(OR(M38=200,COUNTIF(Artikelgrupper!$G$3:$G$105,'APH KIC KIA PC'!L38)),"Ja","Nej"))</f>
        <v/>
      </c>
      <c r="O38" s="351"/>
      <c r="Q38" s="354"/>
      <c r="R38" s="355"/>
      <c r="S38" s="291" t="s">
        <v>36</v>
      </c>
      <c r="T38" s="291"/>
      <c r="V38" s="356" t="str">
        <f>IF(B38="","",'3. Förpackningsdata'!K38)</f>
        <v/>
      </c>
      <c r="W38" s="304" t="str">
        <f>IF(B38="","",'3. Förpackningsdata'!L38)</f>
        <v/>
      </c>
      <c r="X38" s="542"/>
      <c r="Y38" s="471"/>
      <c r="Z38" s="489"/>
      <c r="AA38" s="81" t="str">
        <f>IF('4. Inköpsdata'!H38="SEK",'4. Inköpsdata'!J38,'4. Inköpsdata'!J38*'APH KIC KIA PC'!$Y$4)</f>
        <v/>
      </c>
      <c r="AB38" s="352" t="str">
        <f>IF('4. Inköpsdata'!H38="SEK",'4. Inköpsdata'!J38,'4. Inköpsdata'!J38*'APH KIC KIA PC'!$Y$4)</f>
        <v/>
      </c>
      <c r="AC38" s="353"/>
      <c r="AD38" s="303" t="str">
        <f>IF(B38="","",'4. Inköpsdata'!N38)</f>
        <v/>
      </c>
      <c r="AE38" s="457" t="str">
        <f>IF(B38="","",'4. Inköpsdata'!M38)</f>
        <v/>
      </c>
      <c r="AF38" s="458" t="str" cm="1">
        <f t="array" ref="AF38">IFERROR(_xlfn.IFS(AE38=25%,41,AE38=12%,42,AE38=6%,43,AE38="Momsfritt",38),"")</f>
        <v/>
      </c>
      <c r="AG38" s="458" t="str">
        <f t="shared" si="9"/>
        <v/>
      </c>
      <c r="AH38" s="303" t="str">
        <f t="shared" si="10"/>
        <v/>
      </c>
      <c r="AI38" s="303" t="str">
        <f t="shared" si="11"/>
        <v/>
      </c>
      <c r="AJ38" s="465" t="str">
        <f t="shared" si="12"/>
        <v/>
      </c>
      <c r="AK38" s="494"/>
      <c r="AL38" s="352" t="str">
        <f t="shared" si="13"/>
        <v/>
      </c>
      <c r="AM38" s="352" t="str">
        <f t="shared" si="14"/>
        <v/>
      </c>
      <c r="AN38" s="465" t="str">
        <f t="shared" si="15"/>
        <v/>
      </c>
      <c r="AO38" s="295"/>
    </row>
    <row r="39" spans="1:41" x14ac:dyDescent="0.25">
      <c r="A39" s="106">
        <v>35</v>
      </c>
      <c r="B39" s="86" t="str">
        <f>IF('1. Artikeldata Grund'!$E39="","",'1. Artikeldata Grund'!$E39)</f>
        <v/>
      </c>
      <c r="C39" s="221" t="str">
        <f>IF('1. Artikeldata Grund'!D39="","",'1. Artikeldata Grund'!D39)</f>
        <v/>
      </c>
      <c r="D39" s="296"/>
      <c r="E39" s="516" t="str">
        <f t="shared" si="8"/>
        <v/>
      </c>
      <c r="F39" s="502"/>
      <c r="G39" s="298"/>
      <c r="H39" s="350"/>
      <c r="I39" s="561" t="s">
        <v>35</v>
      </c>
      <c r="J39" s="291"/>
      <c r="K39" s="562" t="s">
        <v>35</v>
      </c>
      <c r="L39" s="291" t="s">
        <v>226</v>
      </c>
      <c r="M39" s="499">
        <v>910</v>
      </c>
      <c r="N39" s="532" t="str">
        <f>IF(B39="","",IF(OR(M39=200,COUNTIF(Artikelgrupper!$G$3:$G$105,'APH KIC KIA PC'!L39)),"Ja","Nej"))</f>
        <v/>
      </c>
      <c r="O39" s="351"/>
      <c r="Q39" s="354"/>
      <c r="R39" s="355"/>
      <c r="S39" s="291" t="s">
        <v>36</v>
      </c>
      <c r="T39" s="291"/>
      <c r="V39" s="356" t="str">
        <f>IF(B39="","",'3. Förpackningsdata'!K39)</f>
        <v/>
      </c>
      <c r="W39" s="304" t="str">
        <f>IF(B39="","",'3. Förpackningsdata'!L39)</f>
        <v/>
      </c>
      <c r="X39" s="542"/>
      <c r="Y39" s="471"/>
      <c r="Z39" s="489"/>
      <c r="AA39" s="81" t="str">
        <f>IF('4. Inköpsdata'!H39="SEK",'4. Inköpsdata'!J39,'4. Inköpsdata'!J39*'APH KIC KIA PC'!$Y$4)</f>
        <v/>
      </c>
      <c r="AB39" s="352" t="str">
        <f>IF('4. Inköpsdata'!H39="SEK",'4. Inköpsdata'!J39,'4. Inköpsdata'!J39*'APH KIC KIA PC'!$Y$4)</f>
        <v/>
      </c>
      <c r="AC39" s="353"/>
      <c r="AD39" s="303" t="str">
        <f>IF(B39="","",'4. Inköpsdata'!N39)</f>
        <v/>
      </c>
      <c r="AE39" s="457" t="str">
        <f>IF(B39="","",'4. Inköpsdata'!M39)</f>
        <v/>
      </c>
      <c r="AF39" s="458" t="str" cm="1">
        <f t="array" ref="AF39">IFERROR(_xlfn.IFS(AE39=25%,41,AE39=12%,42,AE39=6%,43,AE39="Momsfritt",38),"")</f>
        <v/>
      </c>
      <c r="AG39" s="458" t="str">
        <f t="shared" si="9"/>
        <v/>
      </c>
      <c r="AH39" s="303" t="str">
        <f t="shared" si="10"/>
        <v/>
      </c>
      <c r="AI39" s="303" t="str">
        <f t="shared" si="11"/>
        <v/>
      </c>
      <c r="AJ39" s="465" t="str">
        <f t="shared" si="12"/>
        <v/>
      </c>
      <c r="AK39" s="494"/>
      <c r="AL39" s="352" t="str">
        <f t="shared" si="13"/>
        <v/>
      </c>
      <c r="AM39" s="352" t="str">
        <f t="shared" si="14"/>
        <v/>
      </c>
      <c r="AN39" s="465" t="str">
        <f t="shared" si="15"/>
        <v/>
      </c>
      <c r="AO39" s="295"/>
    </row>
    <row r="40" spans="1:41" x14ac:dyDescent="0.25">
      <c r="A40" s="106">
        <v>36</v>
      </c>
      <c r="B40" s="86" t="str">
        <f>IF('1. Artikeldata Grund'!$E40="","",'1. Artikeldata Grund'!$E40)</f>
        <v/>
      </c>
      <c r="C40" s="221" t="str">
        <f>IF('1. Artikeldata Grund'!D40="","",'1. Artikeldata Grund'!D40)</f>
        <v/>
      </c>
      <c r="D40" s="296"/>
      <c r="E40" s="516" t="str">
        <f t="shared" si="8"/>
        <v/>
      </c>
      <c r="F40" s="502"/>
      <c r="G40" s="298"/>
      <c r="H40" s="350"/>
      <c r="I40" s="561" t="s">
        <v>35</v>
      </c>
      <c r="J40" s="291"/>
      <c r="K40" s="562" t="s">
        <v>35</v>
      </c>
      <c r="L40" s="291" t="s">
        <v>226</v>
      </c>
      <c r="M40" s="499">
        <v>910</v>
      </c>
      <c r="N40" s="532" t="str">
        <f>IF(B40="","",IF(OR(M40=200,COUNTIF(Artikelgrupper!$G$3:$G$105,'APH KIC KIA PC'!L40)),"Ja","Nej"))</f>
        <v/>
      </c>
      <c r="O40" s="351"/>
      <c r="Q40" s="354"/>
      <c r="R40" s="355"/>
      <c r="S40" s="291" t="s">
        <v>36</v>
      </c>
      <c r="T40" s="291"/>
      <c r="V40" s="356" t="str">
        <f>IF(B40="","",'3. Förpackningsdata'!K40)</f>
        <v/>
      </c>
      <c r="W40" s="304" t="str">
        <f>IF(B40="","",'3. Förpackningsdata'!L40)</f>
        <v/>
      </c>
      <c r="X40" s="542"/>
      <c r="Y40" s="471"/>
      <c r="Z40" s="489"/>
      <c r="AA40" s="81" t="str">
        <f>IF('4. Inköpsdata'!H40="SEK",'4. Inköpsdata'!J40,'4. Inköpsdata'!J40*'APH KIC KIA PC'!$Y$4)</f>
        <v/>
      </c>
      <c r="AB40" s="352" t="str">
        <f>IF('4. Inköpsdata'!H40="SEK",'4. Inköpsdata'!J40,'4. Inköpsdata'!J40*'APH KIC KIA PC'!$Y$4)</f>
        <v/>
      </c>
      <c r="AC40" s="353"/>
      <c r="AD40" s="303" t="str">
        <f>IF(B40="","",'4. Inköpsdata'!N40)</f>
        <v/>
      </c>
      <c r="AE40" s="457" t="str">
        <f>IF(B40="","",'4. Inköpsdata'!M40)</f>
        <v/>
      </c>
      <c r="AF40" s="458" t="str" cm="1">
        <f t="array" ref="AF40">IFERROR(_xlfn.IFS(AE40=25%,41,AE40=12%,42,AE40=6%,43,AE40="Momsfritt",38),"")</f>
        <v/>
      </c>
      <c r="AG40" s="458" t="str">
        <f t="shared" si="9"/>
        <v/>
      </c>
      <c r="AH40" s="303" t="str">
        <f t="shared" si="10"/>
        <v/>
      </c>
      <c r="AI40" s="303" t="str">
        <f t="shared" si="11"/>
        <v/>
      </c>
      <c r="AJ40" s="465" t="str">
        <f t="shared" si="12"/>
        <v/>
      </c>
      <c r="AK40" s="494"/>
      <c r="AL40" s="352" t="str">
        <f t="shared" si="13"/>
        <v/>
      </c>
      <c r="AM40" s="352" t="str">
        <f t="shared" si="14"/>
        <v/>
      </c>
      <c r="AN40" s="465" t="str">
        <f t="shared" si="15"/>
        <v/>
      </c>
      <c r="AO40" s="295"/>
    </row>
    <row r="41" spans="1:41" x14ac:dyDescent="0.25">
      <c r="A41" s="106">
        <v>37</v>
      </c>
      <c r="B41" s="86" t="str">
        <f>IF('1. Artikeldata Grund'!$E41="","",'1. Artikeldata Grund'!$E41)</f>
        <v/>
      </c>
      <c r="C41" s="221" t="str">
        <f>IF('1. Artikeldata Grund'!D41="","",'1. Artikeldata Grund'!D41)</f>
        <v/>
      </c>
      <c r="D41" s="296"/>
      <c r="E41" s="516" t="str">
        <f t="shared" si="8"/>
        <v/>
      </c>
      <c r="F41" s="502"/>
      <c r="G41" s="298"/>
      <c r="H41" s="350"/>
      <c r="I41" s="561" t="s">
        <v>35</v>
      </c>
      <c r="J41" s="291"/>
      <c r="K41" s="562" t="s">
        <v>35</v>
      </c>
      <c r="L41" s="291" t="s">
        <v>226</v>
      </c>
      <c r="M41" s="499">
        <v>910</v>
      </c>
      <c r="N41" s="532" t="str">
        <f>IF(B41="","",IF(OR(M41=200,COUNTIF(Artikelgrupper!$G$3:$G$105,'APH KIC KIA PC'!L41)),"Ja","Nej"))</f>
        <v/>
      </c>
      <c r="O41" s="351"/>
      <c r="Q41" s="354"/>
      <c r="R41" s="355"/>
      <c r="S41" s="291" t="s">
        <v>36</v>
      </c>
      <c r="T41" s="291"/>
      <c r="V41" s="356" t="str">
        <f>IF(B41="","",'3. Förpackningsdata'!K41)</f>
        <v/>
      </c>
      <c r="W41" s="304" t="str">
        <f>IF(B41="","",'3. Förpackningsdata'!L41)</f>
        <v/>
      </c>
      <c r="X41" s="542"/>
      <c r="Y41" s="471"/>
      <c r="Z41" s="489"/>
      <c r="AA41" s="81" t="str">
        <f>IF('4. Inköpsdata'!H41="SEK",'4. Inköpsdata'!J41,'4. Inköpsdata'!J41*'APH KIC KIA PC'!$Y$4)</f>
        <v/>
      </c>
      <c r="AB41" s="352" t="str">
        <f>IF('4. Inköpsdata'!H41="SEK",'4. Inköpsdata'!J41,'4. Inköpsdata'!J41*'APH KIC KIA PC'!$Y$4)</f>
        <v/>
      </c>
      <c r="AC41" s="353"/>
      <c r="AD41" s="303" t="str">
        <f>IF(B41="","",'4. Inköpsdata'!N41)</f>
        <v/>
      </c>
      <c r="AE41" s="457" t="str">
        <f>IF(B41="","",'4. Inköpsdata'!M41)</f>
        <v/>
      </c>
      <c r="AF41" s="458" t="str" cm="1">
        <f t="array" ref="AF41">IFERROR(_xlfn.IFS(AE41=25%,41,AE41=12%,42,AE41=6%,43,AE41="Momsfritt",38),"")</f>
        <v/>
      </c>
      <c r="AG41" s="458" t="str">
        <f t="shared" si="9"/>
        <v/>
      </c>
      <c r="AH41" s="303" t="str">
        <f t="shared" si="10"/>
        <v/>
      </c>
      <c r="AI41" s="303" t="str">
        <f t="shared" si="11"/>
        <v/>
      </c>
      <c r="AJ41" s="465" t="str">
        <f t="shared" si="12"/>
        <v/>
      </c>
      <c r="AK41" s="494"/>
      <c r="AL41" s="352" t="str">
        <f t="shared" si="13"/>
        <v/>
      </c>
      <c r="AM41" s="352" t="str">
        <f t="shared" si="14"/>
        <v/>
      </c>
      <c r="AN41" s="465" t="str">
        <f t="shared" si="15"/>
        <v/>
      </c>
      <c r="AO41" s="295"/>
    </row>
    <row r="42" spans="1:41" x14ac:dyDescent="0.25">
      <c r="A42" s="106">
        <v>38</v>
      </c>
      <c r="B42" s="86" t="str">
        <f>IF('1. Artikeldata Grund'!$E42="","",'1. Artikeldata Grund'!$E42)</f>
        <v/>
      </c>
      <c r="C42" s="221" t="str">
        <f>IF('1. Artikeldata Grund'!D42="","",'1. Artikeldata Grund'!D42)</f>
        <v/>
      </c>
      <c r="D42" s="296"/>
      <c r="E42" s="516" t="str">
        <f t="shared" si="8"/>
        <v/>
      </c>
      <c r="F42" s="502"/>
      <c r="G42" s="298"/>
      <c r="H42" s="350"/>
      <c r="I42" s="561" t="s">
        <v>35</v>
      </c>
      <c r="J42" s="291"/>
      <c r="K42" s="562" t="s">
        <v>35</v>
      </c>
      <c r="L42" s="291" t="s">
        <v>226</v>
      </c>
      <c r="M42" s="499">
        <v>910</v>
      </c>
      <c r="N42" s="532" t="str">
        <f>IF(B42="","",IF(OR(M42=200,COUNTIF(Artikelgrupper!$G$3:$G$105,'APH KIC KIA PC'!L42)),"Ja","Nej"))</f>
        <v/>
      </c>
      <c r="O42" s="351"/>
      <c r="Q42" s="354"/>
      <c r="R42" s="355"/>
      <c r="S42" s="291" t="s">
        <v>36</v>
      </c>
      <c r="T42" s="291"/>
      <c r="V42" s="356" t="str">
        <f>IF(B42="","",'3. Förpackningsdata'!K42)</f>
        <v/>
      </c>
      <c r="W42" s="304" t="str">
        <f>IF(B42="","",'3. Förpackningsdata'!L42)</f>
        <v/>
      </c>
      <c r="X42" s="542"/>
      <c r="Y42" s="471"/>
      <c r="Z42" s="489"/>
      <c r="AA42" s="81" t="str">
        <f>IF('4. Inköpsdata'!H42="SEK",'4. Inköpsdata'!J42,'4. Inköpsdata'!J42*'APH KIC KIA PC'!$Y$4)</f>
        <v/>
      </c>
      <c r="AB42" s="352" t="str">
        <f>IF('4. Inköpsdata'!H42="SEK",'4. Inköpsdata'!J42,'4. Inköpsdata'!J42*'APH KIC KIA PC'!$Y$4)</f>
        <v/>
      </c>
      <c r="AC42" s="353"/>
      <c r="AD42" s="303" t="str">
        <f>IF(B42="","",'4. Inköpsdata'!N42)</f>
        <v/>
      </c>
      <c r="AE42" s="457" t="str">
        <f>IF(B42="","",'4. Inköpsdata'!M42)</f>
        <v/>
      </c>
      <c r="AF42" s="458" t="str" cm="1">
        <f t="array" ref="AF42">IFERROR(_xlfn.IFS(AE42=25%,41,AE42=12%,42,AE42=6%,43,AE42="Momsfritt",38),"")</f>
        <v/>
      </c>
      <c r="AG42" s="458" t="str">
        <f t="shared" si="9"/>
        <v/>
      </c>
      <c r="AH42" s="303" t="str">
        <f t="shared" si="10"/>
        <v/>
      </c>
      <c r="AI42" s="303" t="str">
        <f t="shared" si="11"/>
        <v/>
      </c>
      <c r="AJ42" s="465" t="str">
        <f t="shared" si="12"/>
        <v/>
      </c>
      <c r="AK42" s="494"/>
      <c r="AL42" s="352" t="str">
        <f t="shared" si="13"/>
        <v/>
      </c>
      <c r="AM42" s="352" t="str">
        <f t="shared" si="14"/>
        <v/>
      </c>
      <c r="AN42" s="465" t="str">
        <f t="shared" si="15"/>
        <v/>
      </c>
      <c r="AO42" s="295"/>
    </row>
    <row r="43" spans="1:41" x14ac:dyDescent="0.25">
      <c r="A43" s="106">
        <v>39</v>
      </c>
      <c r="B43" s="86" t="str">
        <f>IF('1. Artikeldata Grund'!$E43="","",'1. Artikeldata Grund'!$E43)</f>
        <v/>
      </c>
      <c r="C43" s="221" t="str">
        <f>IF('1. Artikeldata Grund'!D43="","",'1. Artikeldata Grund'!D43)</f>
        <v/>
      </c>
      <c r="D43" s="296"/>
      <c r="E43" s="516" t="str">
        <f t="shared" si="8"/>
        <v/>
      </c>
      <c r="F43" s="502"/>
      <c r="G43" s="298"/>
      <c r="H43" s="350"/>
      <c r="I43" s="561" t="s">
        <v>35</v>
      </c>
      <c r="J43" s="291"/>
      <c r="K43" s="562" t="s">
        <v>35</v>
      </c>
      <c r="L43" s="291" t="s">
        <v>226</v>
      </c>
      <c r="M43" s="499">
        <v>910</v>
      </c>
      <c r="N43" s="532" t="str">
        <f>IF(B43="","",IF(OR(M43=200,COUNTIF(Artikelgrupper!$G$3:$G$105,'APH KIC KIA PC'!L43)),"Ja","Nej"))</f>
        <v/>
      </c>
      <c r="O43" s="351"/>
      <c r="Q43" s="354"/>
      <c r="R43" s="355"/>
      <c r="S43" s="291" t="s">
        <v>36</v>
      </c>
      <c r="T43" s="291"/>
      <c r="V43" s="356" t="str">
        <f>IF(B43="","",'3. Förpackningsdata'!K43)</f>
        <v/>
      </c>
      <c r="W43" s="304" t="str">
        <f>IF(B43="","",'3. Förpackningsdata'!L43)</f>
        <v/>
      </c>
      <c r="X43" s="542"/>
      <c r="Y43" s="471"/>
      <c r="Z43" s="489"/>
      <c r="AA43" s="81" t="str">
        <f>IF('4. Inköpsdata'!H43="SEK",'4. Inköpsdata'!J43,'4. Inköpsdata'!J43*'APH KIC KIA PC'!$Y$4)</f>
        <v/>
      </c>
      <c r="AB43" s="352" t="str">
        <f>IF('4. Inköpsdata'!H43="SEK",'4. Inköpsdata'!J43,'4. Inköpsdata'!J43*'APH KIC KIA PC'!$Y$4)</f>
        <v/>
      </c>
      <c r="AC43" s="353"/>
      <c r="AD43" s="303" t="str">
        <f>IF(B43="","",'4. Inköpsdata'!N43)</f>
        <v/>
      </c>
      <c r="AE43" s="457" t="str">
        <f>IF(B43="","",'4. Inköpsdata'!M43)</f>
        <v/>
      </c>
      <c r="AF43" s="458" t="str" cm="1">
        <f t="array" ref="AF43">IFERROR(_xlfn.IFS(AE43=25%,41,AE43=12%,42,AE43=6%,43,AE43="Momsfritt",38),"")</f>
        <v/>
      </c>
      <c r="AG43" s="458" t="str">
        <f t="shared" si="9"/>
        <v/>
      </c>
      <c r="AH43" s="303" t="str">
        <f t="shared" si="10"/>
        <v/>
      </c>
      <c r="AI43" s="303" t="str">
        <f t="shared" si="11"/>
        <v/>
      </c>
      <c r="AJ43" s="465" t="str">
        <f t="shared" si="12"/>
        <v/>
      </c>
      <c r="AK43" s="494"/>
      <c r="AL43" s="352" t="str">
        <f t="shared" si="13"/>
        <v/>
      </c>
      <c r="AM43" s="352" t="str">
        <f t="shared" si="14"/>
        <v/>
      </c>
      <c r="AN43" s="465" t="str">
        <f t="shared" si="15"/>
        <v/>
      </c>
      <c r="AO43" s="295"/>
    </row>
    <row r="44" spans="1:41" x14ac:dyDescent="0.25">
      <c r="A44" s="106">
        <v>40</v>
      </c>
      <c r="B44" s="86" t="str">
        <f>IF('1. Artikeldata Grund'!$E44="","",'1. Artikeldata Grund'!$E44)</f>
        <v/>
      </c>
      <c r="C44" s="221" t="str">
        <f>IF('1. Artikeldata Grund'!D44="","",'1. Artikeldata Grund'!D44)</f>
        <v/>
      </c>
      <c r="D44" s="296"/>
      <c r="E44" s="516" t="str">
        <f t="shared" si="8"/>
        <v/>
      </c>
      <c r="F44" s="502"/>
      <c r="G44" s="298"/>
      <c r="H44" s="350"/>
      <c r="I44" s="561" t="s">
        <v>35</v>
      </c>
      <c r="J44" s="291"/>
      <c r="K44" s="562" t="s">
        <v>35</v>
      </c>
      <c r="L44" s="291" t="s">
        <v>226</v>
      </c>
      <c r="M44" s="499">
        <v>910</v>
      </c>
      <c r="N44" s="532" t="str">
        <f>IF(B44="","",IF(OR(M44=200,COUNTIF(Artikelgrupper!$G$3:$G$105,'APH KIC KIA PC'!L44)),"Ja","Nej"))</f>
        <v/>
      </c>
      <c r="O44" s="351"/>
      <c r="Q44" s="354"/>
      <c r="R44" s="355"/>
      <c r="S44" s="291" t="s">
        <v>36</v>
      </c>
      <c r="T44" s="291"/>
      <c r="V44" s="356" t="str">
        <f>IF(B44="","",'3. Förpackningsdata'!K44)</f>
        <v/>
      </c>
      <c r="W44" s="304" t="str">
        <f>IF(B44="","",'3. Förpackningsdata'!L44)</f>
        <v/>
      </c>
      <c r="X44" s="542"/>
      <c r="Y44" s="471"/>
      <c r="Z44" s="489"/>
      <c r="AA44" s="81" t="str">
        <f>IF('4. Inköpsdata'!H44="SEK",'4. Inköpsdata'!J44,'4. Inköpsdata'!J44*'APH KIC KIA PC'!$Y$4)</f>
        <v/>
      </c>
      <c r="AB44" s="352" t="str">
        <f>IF('4. Inköpsdata'!H44="SEK",'4. Inköpsdata'!J44,'4. Inköpsdata'!J44*'APH KIC KIA PC'!$Y$4)</f>
        <v/>
      </c>
      <c r="AC44" s="353"/>
      <c r="AD44" s="303" t="str">
        <f>IF(B44="","",'4. Inköpsdata'!N44)</f>
        <v/>
      </c>
      <c r="AE44" s="457" t="str">
        <f>IF(B44="","",'4. Inköpsdata'!M44)</f>
        <v/>
      </c>
      <c r="AF44" s="458" t="str" cm="1">
        <f t="array" ref="AF44">IFERROR(_xlfn.IFS(AE44=25%,41,AE44=12%,42,AE44=6%,43,AE44="Momsfritt",38),"")</f>
        <v/>
      </c>
      <c r="AG44" s="458" t="str">
        <f t="shared" si="9"/>
        <v/>
      </c>
      <c r="AH44" s="303" t="str">
        <f t="shared" si="10"/>
        <v/>
      </c>
      <c r="AI44" s="303" t="str">
        <f t="shared" si="11"/>
        <v/>
      </c>
      <c r="AJ44" s="465" t="str">
        <f t="shared" si="12"/>
        <v/>
      </c>
      <c r="AK44" s="494"/>
      <c r="AL44" s="352" t="str">
        <f t="shared" si="13"/>
        <v/>
      </c>
      <c r="AM44" s="352" t="str">
        <f t="shared" si="14"/>
        <v/>
      </c>
      <c r="AN44" s="465" t="str">
        <f t="shared" si="15"/>
        <v/>
      </c>
      <c r="AO44" s="295"/>
    </row>
    <row r="45" spans="1:41" x14ac:dyDescent="0.25">
      <c r="A45" s="106">
        <v>41</v>
      </c>
      <c r="B45" s="86" t="str">
        <f>IF('1. Artikeldata Grund'!$E45="","",'1. Artikeldata Grund'!$E45)</f>
        <v/>
      </c>
      <c r="C45" s="221" t="str">
        <f>IF('1. Artikeldata Grund'!D45="","",'1. Artikeldata Grund'!D45)</f>
        <v/>
      </c>
      <c r="D45" s="296"/>
      <c r="E45" s="516" t="str">
        <f t="shared" si="8"/>
        <v/>
      </c>
      <c r="F45" s="502"/>
      <c r="G45" s="298"/>
      <c r="H45" s="350"/>
      <c r="I45" s="561" t="s">
        <v>35</v>
      </c>
      <c r="J45" s="291"/>
      <c r="K45" s="562" t="s">
        <v>35</v>
      </c>
      <c r="L45" s="291" t="s">
        <v>226</v>
      </c>
      <c r="M45" s="499">
        <v>910</v>
      </c>
      <c r="N45" s="532" t="str">
        <f>IF(B45="","",IF(OR(M45=200,COUNTIF(Artikelgrupper!$G$3:$G$105,'APH KIC KIA PC'!L45)),"Ja","Nej"))</f>
        <v/>
      </c>
      <c r="O45" s="351"/>
      <c r="Q45" s="354"/>
      <c r="R45" s="355"/>
      <c r="S45" s="291" t="s">
        <v>36</v>
      </c>
      <c r="T45" s="291"/>
      <c r="V45" s="356" t="str">
        <f>IF(B45="","",'3. Förpackningsdata'!K45)</f>
        <v/>
      </c>
      <c r="W45" s="304" t="str">
        <f>IF(B45="","",'3. Förpackningsdata'!L45)</f>
        <v/>
      </c>
      <c r="X45" s="542"/>
      <c r="Y45" s="471"/>
      <c r="Z45" s="489"/>
      <c r="AA45" s="81" t="str">
        <f>IF('4. Inköpsdata'!H45="SEK",'4. Inköpsdata'!J45,'4. Inköpsdata'!J45*'APH KIC KIA PC'!$Y$4)</f>
        <v/>
      </c>
      <c r="AB45" s="352" t="str">
        <f>IF('4. Inköpsdata'!H45="SEK",'4. Inköpsdata'!J45,'4. Inköpsdata'!J45*'APH KIC KIA PC'!$Y$4)</f>
        <v/>
      </c>
      <c r="AC45" s="353"/>
      <c r="AD45" s="303" t="str">
        <f>IF(B45="","",'4. Inköpsdata'!N45)</f>
        <v/>
      </c>
      <c r="AE45" s="457" t="str">
        <f>IF(B45="","",'4. Inköpsdata'!M45)</f>
        <v/>
      </c>
      <c r="AF45" s="458" t="str" cm="1">
        <f t="array" ref="AF45">IFERROR(_xlfn.IFS(AE45=25%,41,AE45=12%,42,AE45=6%,43,AE45="Momsfritt",38),"")</f>
        <v/>
      </c>
      <c r="AG45" s="458" t="str">
        <f t="shared" si="9"/>
        <v/>
      </c>
      <c r="AH45" s="303" t="str">
        <f t="shared" si="10"/>
        <v/>
      </c>
      <c r="AI45" s="303" t="str">
        <f t="shared" si="11"/>
        <v/>
      </c>
      <c r="AJ45" s="465" t="str">
        <f t="shared" si="12"/>
        <v/>
      </c>
      <c r="AK45" s="494"/>
      <c r="AL45" s="352" t="str">
        <f t="shared" si="13"/>
        <v/>
      </c>
      <c r="AM45" s="352" t="str">
        <f t="shared" si="14"/>
        <v/>
      </c>
      <c r="AN45" s="465" t="str">
        <f t="shared" si="15"/>
        <v/>
      </c>
    </row>
    <row r="46" spans="1:41" x14ac:dyDescent="0.25">
      <c r="A46" s="106">
        <v>42</v>
      </c>
      <c r="B46" s="86" t="str">
        <f>IF('1. Artikeldata Grund'!$E46="","",'1. Artikeldata Grund'!$E46)</f>
        <v/>
      </c>
      <c r="C46" s="221" t="str">
        <f>IF('1. Artikeldata Grund'!D46="","",'1. Artikeldata Grund'!D46)</f>
        <v/>
      </c>
      <c r="D46" s="296"/>
      <c r="E46" s="516" t="str">
        <f t="shared" si="8"/>
        <v/>
      </c>
      <c r="F46" s="502"/>
      <c r="G46" s="298"/>
      <c r="H46" s="350"/>
      <c r="I46" s="561" t="s">
        <v>35</v>
      </c>
      <c r="J46" s="291"/>
      <c r="K46" s="562" t="s">
        <v>35</v>
      </c>
      <c r="L46" s="291" t="s">
        <v>226</v>
      </c>
      <c r="M46" s="499">
        <v>910</v>
      </c>
      <c r="N46" s="532" t="str">
        <f>IF(B46="","",IF(OR(M46=200,COUNTIF(Artikelgrupper!$G$3:$G$105,'APH KIC KIA PC'!L46)),"Ja","Nej"))</f>
        <v/>
      </c>
      <c r="O46" s="351"/>
      <c r="Q46" s="354"/>
      <c r="R46" s="355"/>
      <c r="S46" s="291" t="s">
        <v>36</v>
      </c>
      <c r="T46" s="291"/>
      <c r="V46" s="356" t="str">
        <f>IF(B46="","",'3. Förpackningsdata'!K46)</f>
        <v/>
      </c>
      <c r="W46" s="304" t="str">
        <f>IF(B46="","",'3. Förpackningsdata'!L46)</f>
        <v/>
      </c>
      <c r="X46" s="542"/>
      <c r="Y46" s="471"/>
      <c r="Z46" s="489"/>
      <c r="AA46" s="81" t="str">
        <f>IF('4. Inköpsdata'!H46="SEK",'4. Inköpsdata'!J46,'4. Inköpsdata'!J46*'APH KIC KIA PC'!$Y$4)</f>
        <v/>
      </c>
      <c r="AB46" s="352" t="str">
        <f>IF('4. Inköpsdata'!H46="SEK",'4. Inköpsdata'!J46,'4. Inköpsdata'!J46*'APH KIC KIA PC'!$Y$4)</f>
        <v/>
      </c>
      <c r="AC46" s="353"/>
      <c r="AD46" s="303" t="str">
        <f>IF(B46="","",'4. Inköpsdata'!N46)</f>
        <v/>
      </c>
      <c r="AE46" s="457" t="str">
        <f>IF(B46="","",'4. Inköpsdata'!M46)</f>
        <v/>
      </c>
      <c r="AF46" s="458" t="str" cm="1">
        <f t="array" ref="AF46">IFERROR(_xlfn.IFS(AE46=25%,41,AE46=12%,42,AE46=6%,43,AE46="Momsfritt",38),"")</f>
        <v/>
      </c>
      <c r="AG46" s="458" t="str">
        <f t="shared" si="9"/>
        <v/>
      </c>
      <c r="AH46" s="303" t="str">
        <f t="shared" si="10"/>
        <v/>
      </c>
      <c r="AI46" s="303" t="str">
        <f t="shared" si="11"/>
        <v/>
      </c>
      <c r="AJ46" s="465" t="str">
        <f t="shared" si="12"/>
        <v/>
      </c>
      <c r="AK46" s="494"/>
      <c r="AL46" s="352" t="str">
        <f t="shared" si="13"/>
        <v/>
      </c>
      <c r="AM46" s="352" t="str">
        <f t="shared" si="14"/>
        <v/>
      </c>
      <c r="AN46" s="465" t="str">
        <f t="shared" si="15"/>
        <v/>
      </c>
    </row>
    <row r="47" spans="1:41" x14ac:dyDescent="0.25">
      <c r="A47" s="106">
        <v>43</v>
      </c>
      <c r="B47" s="86" t="str">
        <f>IF('1. Artikeldata Grund'!$E47="","",'1. Artikeldata Grund'!$E47)</f>
        <v/>
      </c>
      <c r="C47" s="221" t="str">
        <f>IF('1. Artikeldata Grund'!D47="","",'1. Artikeldata Grund'!D47)</f>
        <v/>
      </c>
      <c r="D47" s="296"/>
      <c r="E47" s="516" t="str">
        <f t="shared" si="8"/>
        <v/>
      </c>
      <c r="F47" s="502"/>
      <c r="G47" s="298"/>
      <c r="H47" s="350"/>
      <c r="I47" s="561" t="s">
        <v>35</v>
      </c>
      <c r="J47" s="291"/>
      <c r="K47" s="562" t="s">
        <v>35</v>
      </c>
      <c r="L47" s="291" t="s">
        <v>226</v>
      </c>
      <c r="M47" s="499">
        <v>910</v>
      </c>
      <c r="N47" s="532" t="str">
        <f>IF(B47="","",IF(OR(M47=200,COUNTIF(Artikelgrupper!$G$3:$G$105,'APH KIC KIA PC'!L47)),"Ja","Nej"))</f>
        <v/>
      </c>
      <c r="O47" s="351"/>
      <c r="Q47" s="354"/>
      <c r="R47" s="355"/>
      <c r="S47" s="291" t="s">
        <v>36</v>
      </c>
      <c r="T47" s="291"/>
      <c r="V47" s="356" t="str">
        <f>IF(B47="","",'3. Förpackningsdata'!K47)</f>
        <v/>
      </c>
      <c r="W47" s="304" t="str">
        <f>IF(B47="","",'3. Förpackningsdata'!L47)</f>
        <v/>
      </c>
      <c r="X47" s="542"/>
      <c r="Y47" s="471"/>
      <c r="Z47" s="489"/>
      <c r="AA47" s="81" t="str">
        <f>IF('4. Inköpsdata'!H47="SEK",'4. Inköpsdata'!J47,'4. Inköpsdata'!J47*'APH KIC KIA PC'!$Y$4)</f>
        <v/>
      </c>
      <c r="AB47" s="352" t="str">
        <f>IF('4. Inköpsdata'!H47="SEK",'4. Inköpsdata'!J47,'4. Inköpsdata'!J47*'APH KIC KIA PC'!$Y$4)</f>
        <v/>
      </c>
      <c r="AC47" s="353"/>
      <c r="AD47" s="303" t="str">
        <f>IF(B47="","",'4. Inköpsdata'!N47)</f>
        <v/>
      </c>
      <c r="AE47" s="457" t="str">
        <f>IF(B47="","",'4. Inköpsdata'!M47)</f>
        <v/>
      </c>
      <c r="AF47" s="458" t="str" cm="1">
        <f t="array" ref="AF47">IFERROR(_xlfn.IFS(AE47=25%,41,AE47=12%,42,AE47=6%,43,AE47="Momsfritt",38),"")</f>
        <v/>
      </c>
      <c r="AG47" s="458" t="str">
        <f t="shared" si="9"/>
        <v/>
      </c>
      <c r="AH47" s="303" t="str">
        <f t="shared" si="10"/>
        <v/>
      </c>
      <c r="AI47" s="303" t="str">
        <f t="shared" si="11"/>
        <v/>
      </c>
      <c r="AJ47" s="465" t="str">
        <f t="shared" si="12"/>
        <v/>
      </c>
      <c r="AK47" s="494"/>
      <c r="AL47" s="352" t="str">
        <f t="shared" si="13"/>
        <v/>
      </c>
      <c r="AM47" s="352" t="str">
        <f t="shared" si="14"/>
        <v/>
      </c>
      <c r="AN47" s="465" t="str">
        <f t="shared" si="15"/>
        <v/>
      </c>
    </row>
    <row r="48" spans="1:41" x14ac:dyDescent="0.25">
      <c r="A48" s="106">
        <v>44</v>
      </c>
      <c r="B48" s="86" t="str">
        <f>IF('1. Artikeldata Grund'!$E48="","",'1. Artikeldata Grund'!$E48)</f>
        <v/>
      </c>
      <c r="C48" s="221" t="str">
        <f>IF('1. Artikeldata Grund'!D48="","",'1. Artikeldata Grund'!D48)</f>
        <v/>
      </c>
      <c r="D48" s="296"/>
      <c r="E48" s="516" t="str">
        <f t="shared" si="8"/>
        <v/>
      </c>
      <c r="F48" s="502"/>
      <c r="G48" s="298"/>
      <c r="H48" s="350"/>
      <c r="I48" s="561" t="s">
        <v>35</v>
      </c>
      <c r="J48" s="291"/>
      <c r="K48" s="562" t="s">
        <v>35</v>
      </c>
      <c r="L48" s="291" t="s">
        <v>226</v>
      </c>
      <c r="M48" s="499">
        <v>910</v>
      </c>
      <c r="N48" s="532" t="str">
        <f>IF(B48="","",IF(OR(M48=200,COUNTIF(Artikelgrupper!$G$3:$G$105,'APH KIC KIA PC'!L48)),"Ja","Nej"))</f>
        <v/>
      </c>
      <c r="O48" s="351"/>
      <c r="Q48" s="354"/>
      <c r="R48" s="355"/>
      <c r="S48" s="291" t="s">
        <v>36</v>
      </c>
      <c r="T48" s="291"/>
      <c r="V48" s="356" t="str">
        <f>IF(B48="","",'3. Förpackningsdata'!K48)</f>
        <v/>
      </c>
      <c r="W48" s="304" t="str">
        <f>IF(B48="","",'3. Förpackningsdata'!L48)</f>
        <v/>
      </c>
      <c r="X48" s="542"/>
      <c r="Y48" s="471"/>
      <c r="Z48" s="489"/>
      <c r="AA48" s="81" t="str">
        <f>IF('4. Inköpsdata'!H48="SEK",'4. Inköpsdata'!J48,'4. Inköpsdata'!J48*'APH KIC KIA PC'!$Y$4)</f>
        <v/>
      </c>
      <c r="AB48" s="352" t="str">
        <f>IF('4. Inköpsdata'!H48="SEK",'4. Inköpsdata'!J48,'4. Inköpsdata'!J48*'APH KIC KIA PC'!$Y$4)</f>
        <v/>
      </c>
      <c r="AC48" s="353"/>
      <c r="AD48" s="303" t="str">
        <f>IF(B48="","",'4. Inköpsdata'!N48)</f>
        <v/>
      </c>
      <c r="AE48" s="457" t="str">
        <f>IF(B48="","",'4. Inköpsdata'!M48)</f>
        <v/>
      </c>
      <c r="AF48" s="458" t="str" cm="1">
        <f t="array" ref="AF48">IFERROR(_xlfn.IFS(AE48=25%,41,AE48=12%,42,AE48=6%,43,AE48="Momsfritt",38),"")</f>
        <v/>
      </c>
      <c r="AG48" s="458" t="str">
        <f t="shared" si="9"/>
        <v/>
      </c>
      <c r="AH48" s="303" t="str">
        <f t="shared" si="10"/>
        <v/>
      </c>
      <c r="AI48" s="303" t="str">
        <f t="shared" si="11"/>
        <v/>
      </c>
      <c r="AJ48" s="465" t="str">
        <f t="shared" si="12"/>
        <v/>
      </c>
      <c r="AK48" s="494"/>
      <c r="AL48" s="352" t="str">
        <f t="shared" si="13"/>
        <v/>
      </c>
      <c r="AM48" s="352" t="str">
        <f t="shared" si="14"/>
        <v/>
      </c>
      <c r="AN48" s="465" t="str">
        <f t="shared" si="15"/>
        <v/>
      </c>
    </row>
    <row r="49" spans="1:40" x14ac:dyDescent="0.25">
      <c r="A49" s="106">
        <v>45</v>
      </c>
      <c r="B49" s="86" t="str">
        <f>IF('1. Artikeldata Grund'!$E49="","",'1. Artikeldata Grund'!$E49)</f>
        <v/>
      </c>
      <c r="C49" s="221" t="str">
        <f>IF('1. Artikeldata Grund'!D49="","",'1. Artikeldata Grund'!D49)</f>
        <v/>
      </c>
      <c r="D49" s="296"/>
      <c r="E49" s="516" t="str">
        <f t="shared" si="8"/>
        <v/>
      </c>
      <c r="F49" s="502"/>
      <c r="G49" s="298"/>
      <c r="H49" s="350"/>
      <c r="I49" s="561" t="s">
        <v>35</v>
      </c>
      <c r="J49" s="291"/>
      <c r="K49" s="562" t="s">
        <v>35</v>
      </c>
      <c r="L49" s="291" t="s">
        <v>226</v>
      </c>
      <c r="M49" s="499">
        <v>910</v>
      </c>
      <c r="N49" s="532" t="str">
        <f>IF(B49="","",IF(OR(M49=200,COUNTIF(Artikelgrupper!$G$3:$G$105,'APH KIC KIA PC'!L49)),"Ja","Nej"))</f>
        <v/>
      </c>
      <c r="O49" s="351"/>
      <c r="Q49" s="354"/>
      <c r="R49" s="355"/>
      <c r="S49" s="291" t="s">
        <v>36</v>
      </c>
      <c r="T49" s="291"/>
      <c r="V49" s="356" t="str">
        <f>IF(B49="","",'3. Förpackningsdata'!K49)</f>
        <v/>
      </c>
      <c r="W49" s="304" t="str">
        <f>IF(B49="","",'3. Förpackningsdata'!L49)</f>
        <v/>
      </c>
      <c r="X49" s="542"/>
      <c r="Y49" s="471"/>
      <c r="Z49" s="489"/>
      <c r="AA49" s="81" t="str">
        <f>IF('4. Inköpsdata'!H49="SEK",'4. Inköpsdata'!J49,'4. Inköpsdata'!J49*'APH KIC KIA PC'!$Y$4)</f>
        <v/>
      </c>
      <c r="AB49" s="352" t="str">
        <f>IF('4. Inköpsdata'!H49="SEK",'4. Inköpsdata'!J49,'4. Inköpsdata'!J49*'APH KIC KIA PC'!$Y$4)</f>
        <v/>
      </c>
      <c r="AC49" s="353"/>
      <c r="AD49" s="303" t="str">
        <f>IF(B49="","",'4. Inköpsdata'!N49)</f>
        <v/>
      </c>
      <c r="AE49" s="457" t="str">
        <f>IF(B49="","",'4. Inköpsdata'!M49)</f>
        <v/>
      </c>
      <c r="AF49" s="458" t="str" cm="1">
        <f t="array" ref="AF49">IFERROR(_xlfn.IFS(AE49=25%,41,AE49=12%,42,AE49=6%,43,AE49="Momsfritt",38),"")</f>
        <v/>
      </c>
      <c r="AG49" s="458" t="str">
        <f t="shared" si="9"/>
        <v/>
      </c>
      <c r="AH49" s="303" t="str">
        <f t="shared" si="10"/>
        <v/>
      </c>
      <c r="AI49" s="303" t="str">
        <f t="shared" si="11"/>
        <v/>
      </c>
      <c r="AJ49" s="465" t="str">
        <f t="shared" si="12"/>
        <v/>
      </c>
      <c r="AK49" s="494"/>
      <c r="AL49" s="352" t="str">
        <f t="shared" si="13"/>
        <v/>
      </c>
      <c r="AM49" s="352" t="str">
        <f t="shared" si="14"/>
        <v/>
      </c>
      <c r="AN49" s="465" t="str">
        <f t="shared" si="15"/>
        <v/>
      </c>
    </row>
    <row r="50" spans="1:40" x14ac:dyDescent="0.25">
      <c r="A50" s="106">
        <v>46</v>
      </c>
      <c r="B50" s="86" t="str">
        <f>IF('1. Artikeldata Grund'!$E50="","",'1. Artikeldata Grund'!$E50)</f>
        <v/>
      </c>
      <c r="C50" s="221" t="str">
        <f>IF('1. Artikeldata Grund'!D50="","",'1. Artikeldata Grund'!D50)</f>
        <v/>
      </c>
      <c r="D50" s="296"/>
      <c r="E50" s="516" t="str">
        <f t="shared" si="8"/>
        <v/>
      </c>
      <c r="F50" s="502"/>
      <c r="G50" s="298"/>
      <c r="H50" s="350"/>
      <c r="I50" s="561" t="s">
        <v>35</v>
      </c>
      <c r="J50" s="291"/>
      <c r="K50" s="562" t="s">
        <v>35</v>
      </c>
      <c r="L50" s="291" t="s">
        <v>226</v>
      </c>
      <c r="M50" s="499">
        <v>910</v>
      </c>
      <c r="N50" s="532" t="str">
        <f>IF(B50="","",IF(OR(M50=200,COUNTIF(Artikelgrupper!$G$3:$G$105,'APH KIC KIA PC'!L50)),"Ja","Nej"))</f>
        <v/>
      </c>
      <c r="O50" s="351"/>
      <c r="Q50" s="354"/>
      <c r="R50" s="355"/>
      <c r="S50" s="291" t="s">
        <v>36</v>
      </c>
      <c r="T50" s="291"/>
      <c r="V50" s="356" t="str">
        <f>IF(B50="","",'3. Förpackningsdata'!K50)</f>
        <v/>
      </c>
      <c r="W50" s="304" t="str">
        <f>IF(B50="","",'3. Förpackningsdata'!L50)</f>
        <v/>
      </c>
      <c r="X50" s="542"/>
      <c r="Y50" s="471"/>
      <c r="Z50" s="489"/>
      <c r="AA50" s="81" t="str">
        <f>IF('4. Inköpsdata'!H50="SEK",'4. Inköpsdata'!J50,'4. Inköpsdata'!J50*'APH KIC KIA PC'!$Y$4)</f>
        <v/>
      </c>
      <c r="AB50" s="352" t="str">
        <f>IF('4. Inköpsdata'!H50="SEK",'4. Inköpsdata'!J50,'4. Inköpsdata'!J50*'APH KIC KIA PC'!$Y$4)</f>
        <v/>
      </c>
      <c r="AC50" s="353"/>
      <c r="AD50" s="303" t="str">
        <f>IF(B50="","",'4. Inköpsdata'!N50)</f>
        <v/>
      </c>
      <c r="AE50" s="457" t="str">
        <f>IF(B50="","",'4. Inköpsdata'!M50)</f>
        <v/>
      </c>
      <c r="AF50" s="458" t="str" cm="1">
        <f t="array" ref="AF50">IFERROR(_xlfn.IFS(AE50=25%,41,AE50=12%,42,AE50=6%,43,AE50="Momsfritt",38),"")</f>
        <v/>
      </c>
      <c r="AG50" s="458" t="str">
        <f t="shared" si="9"/>
        <v/>
      </c>
      <c r="AH50" s="303" t="str">
        <f t="shared" si="10"/>
        <v/>
      </c>
      <c r="AI50" s="303" t="str">
        <f t="shared" si="11"/>
        <v/>
      </c>
      <c r="AJ50" s="465" t="str">
        <f t="shared" si="12"/>
        <v/>
      </c>
      <c r="AK50" s="494"/>
      <c r="AL50" s="352" t="str">
        <f t="shared" si="13"/>
        <v/>
      </c>
      <c r="AM50" s="352" t="str">
        <f t="shared" si="14"/>
        <v/>
      </c>
      <c r="AN50" s="465" t="str">
        <f t="shared" si="15"/>
        <v/>
      </c>
    </row>
    <row r="51" spans="1:40" x14ac:dyDescent="0.25">
      <c r="A51" s="106">
        <v>47</v>
      </c>
      <c r="B51" s="86" t="str">
        <f>IF('1. Artikeldata Grund'!$E51="","",'1. Artikeldata Grund'!$E51)</f>
        <v/>
      </c>
      <c r="C51" s="221" t="str">
        <f>IF('1. Artikeldata Grund'!D51="","",'1. Artikeldata Grund'!D51)</f>
        <v/>
      </c>
      <c r="D51" s="296"/>
      <c r="E51" s="516" t="str">
        <f t="shared" si="8"/>
        <v/>
      </c>
      <c r="F51" s="502"/>
      <c r="G51" s="298"/>
      <c r="H51" s="350"/>
      <c r="I51" s="561" t="s">
        <v>35</v>
      </c>
      <c r="J51" s="291"/>
      <c r="K51" s="562" t="s">
        <v>35</v>
      </c>
      <c r="L51" s="291" t="s">
        <v>226</v>
      </c>
      <c r="M51" s="499">
        <v>910</v>
      </c>
      <c r="N51" s="532" t="str">
        <f>IF(B51="","",IF(OR(M51=200,COUNTIF(Artikelgrupper!$G$3:$G$105,'APH KIC KIA PC'!L51)),"Ja","Nej"))</f>
        <v/>
      </c>
      <c r="O51" s="351"/>
      <c r="Q51" s="354"/>
      <c r="R51" s="355"/>
      <c r="S51" s="291" t="s">
        <v>36</v>
      </c>
      <c r="T51" s="291"/>
      <c r="V51" s="356" t="str">
        <f>IF(B51="","",'3. Förpackningsdata'!K51)</f>
        <v/>
      </c>
      <c r="W51" s="304" t="str">
        <f>IF(B51="","",'3. Förpackningsdata'!L51)</f>
        <v/>
      </c>
      <c r="X51" s="542"/>
      <c r="Y51" s="471"/>
      <c r="Z51" s="489"/>
      <c r="AA51" s="81" t="str">
        <f>IF('4. Inköpsdata'!H51="SEK",'4. Inköpsdata'!J51,'4. Inköpsdata'!J51*'APH KIC KIA PC'!$Y$4)</f>
        <v/>
      </c>
      <c r="AB51" s="352" t="str">
        <f>IF('4. Inköpsdata'!H51="SEK",'4. Inköpsdata'!J51,'4. Inköpsdata'!J51*'APH KIC KIA PC'!$Y$4)</f>
        <v/>
      </c>
      <c r="AC51" s="353"/>
      <c r="AD51" s="303" t="str">
        <f>IF(B51="","",'4. Inköpsdata'!N51)</f>
        <v/>
      </c>
      <c r="AE51" s="457" t="str">
        <f>IF(B51="","",'4. Inköpsdata'!M51)</f>
        <v/>
      </c>
      <c r="AF51" s="458" t="str" cm="1">
        <f t="array" ref="AF51">IFERROR(_xlfn.IFS(AE51=25%,41,AE51=12%,42,AE51=6%,43,AE51="Momsfritt",38),"")</f>
        <v/>
      </c>
      <c r="AG51" s="458" t="str">
        <f t="shared" si="9"/>
        <v/>
      </c>
      <c r="AH51" s="303" t="str">
        <f t="shared" si="10"/>
        <v/>
      </c>
      <c r="AI51" s="303" t="str">
        <f t="shared" si="11"/>
        <v/>
      </c>
      <c r="AJ51" s="465" t="str">
        <f t="shared" si="12"/>
        <v/>
      </c>
      <c r="AK51" s="494"/>
      <c r="AL51" s="352" t="str">
        <f t="shared" si="13"/>
        <v/>
      </c>
      <c r="AM51" s="352" t="str">
        <f t="shared" si="14"/>
        <v/>
      </c>
      <c r="AN51" s="465" t="str">
        <f t="shared" si="15"/>
        <v/>
      </c>
    </row>
    <row r="52" spans="1:40" x14ac:dyDescent="0.25">
      <c r="A52" s="106">
        <v>48</v>
      </c>
      <c r="B52" s="86" t="str">
        <f>IF('1. Artikeldata Grund'!$E52="","",'1. Artikeldata Grund'!$E52)</f>
        <v/>
      </c>
      <c r="C52" s="221" t="str">
        <f>IF('1. Artikeldata Grund'!D52="","",'1. Artikeldata Grund'!D52)</f>
        <v/>
      </c>
      <c r="D52" s="296"/>
      <c r="E52" s="516" t="str">
        <f t="shared" si="8"/>
        <v/>
      </c>
      <c r="F52" s="502"/>
      <c r="G52" s="298"/>
      <c r="H52" s="350"/>
      <c r="I52" s="561" t="s">
        <v>35</v>
      </c>
      <c r="J52" s="291"/>
      <c r="K52" s="562" t="s">
        <v>35</v>
      </c>
      <c r="L52" s="291" t="s">
        <v>226</v>
      </c>
      <c r="M52" s="499">
        <v>910</v>
      </c>
      <c r="N52" s="532" t="str">
        <f>IF(B52="","",IF(OR(M52=200,COUNTIF(Artikelgrupper!$G$3:$G$105,'APH KIC KIA PC'!L52)),"Ja","Nej"))</f>
        <v/>
      </c>
      <c r="O52" s="351"/>
      <c r="Q52" s="354"/>
      <c r="R52" s="355"/>
      <c r="S52" s="291" t="s">
        <v>36</v>
      </c>
      <c r="T52" s="291"/>
      <c r="V52" s="356" t="str">
        <f>IF(B52="","",'3. Förpackningsdata'!K52)</f>
        <v/>
      </c>
      <c r="W52" s="304" t="str">
        <f>IF(B52="","",'3. Förpackningsdata'!L52)</f>
        <v/>
      </c>
      <c r="X52" s="542"/>
      <c r="Y52" s="471"/>
      <c r="Z52" s="489"/>
      <c r="AA52" s="81" t="str">
        <f>IF('4. Inköpsdata'!H52="SEK",'4. Inköpsdata'!J52,'4. Inköpsdata'!J52*'APH KIC KIA PC'!$Y$4)</f>
        <v/>
      </c>
      <c r="AB52" s="352" t="str">
        <f>IF('4. Inköpsdata'!H52="SEK",'4. Inköpsdata'!J52,'4. Inköpsdata'!J52*'APH KIC KIA PC'!$Y$4)</f>
        <v/>
      </c>
      <c r="AC52" s="353"/>
      <c r="AD52" s="303" t="str">
        <f>IF(B52="","",'4. Inköpsdata'!N52)</f>
        <v/>
      </c>
      <c r="AE52" s="457" t="str">
        <f>IF(B52="","",'4. Inköpsdata'!M52)</f>
        <v/>
      </c>
      <c r="AF52" s="458" t="str" cm="1">
        <f t="array" ref="AF52">IFERROR(_xlfn.IFS(AE52=25%,41,AE52=12%,42,AE52=6%,43,AE52="Momsfritt",38),"")</f>
        <v/>
      </c>
      <c r="AG52" s="458" t="str">
        <f t="shared" si="9"/>
        <v/>
      </c>
      <c r="AH52" s="303" t="str">
        <f t="shared" si="10"/>
        <v/>
      </c>
      <c r="AI52" s="303" t="str">
        <f t="shared" si="11"/>
        <v/>
      </c>
      <c r="AJ52" s="465" t="str">
        <f t="shared" si="12"/>
        <v/>
      </c>
      <c r="AK52" s="494"/>
      <c r="AL52" s="352" t="str">
        <f t="shared" si="13"/>
        <v/>
      </c>
      <c r="AM52" s="352" t="str">
        <f t="shared" si="14"/>
        <v/>
      </c>
      <c r="AN52" s="465" t="str">
        <f t="shared" si="15"/>
        <v/>
      </c>
    </row>
    <row r="53" spans="1:40" x14ac:dyDescent="0.25">
      <c r="A53" s="106">
        <v>49</v>
      </c>
      <c r="B53" s="86" t="str">
        <f>IF('1. Artikeldata Grund'!$E53="","",'1. Artikeldata Grund'!$E53)</f>
        <v/>
      </c>
      <c r="C53" s="221" t="str">
        <f>IF('1. Artikeldata Grund'!D53="","",'1. Artikeldata Grund'!D53)</f>
        <v/>
      </c>
      <c r="D53" s="296"/>
      <c r="E53" s="516" t="str">
        <f t="shared" si="8"/>
        <v/>
      </c>
      <c r="F53" s="502"/>
      <c r="G53" s="298"/>
      <c r="H53" s="350"/>
      <c r="I53" s="561" t="s">
        <v>35</v>
      </c>
      <c r="J53" s="291"/>
      <c r="K53" s="562" t="s">
        <v>35</v>
      </c>
      <c r="L53" s="291" t="s">
        <v>226</v>
      </c>
      <c r="M53" s="499">
        <v>910</v>
      </c>
      <c r="N53" s="532" t="str">
        <f>IF(B53="","",IF(OR(M53=200,COUNTIF(Artikelgrupper!$G$3:$G$105,'APH KIC KIA PC'!L53)),"Ja","Nej"))</f>
        <v/>
      </c>
      <c r="O53" s="351"/>
      <c r="Q53" s="354"/>
      <c r="R53" s="355"/>
      <c r="S53" s="291" t="s">
        <v>36</v>
      </c>
      <c r="T53" s="291"/>
      <c r="V53" s="356" t="str">
        <f>IF(B53="","",'3. Förpackningsdata'!K53)</f>
        <v/>
      </c>
      <c r="W53" s="304" t="str">
        <f>IF(B53="","",'3. Förpackningsdata'!L53)</f>
        <v/>
      </c>
      <c r="X53" s="542"/>
      <c r="Y53" s="471"/>
      <c r="Z53" s="489"/>
      <c r="AA53" s="81" t="str">
        <f>IF('4. Inköpsdata'!H53="SEK",'4. Inköpsdata'!J53,'4. Inköpsdata'!J53*'APH KIC KIA PC'!$Y$4)</f>
        <v/>
      </c>
      <c r="AB53" s="352" t="str">
        <f>IF('4. Inköpsdata'!H53="SEK",'4. Inköpsdata'!J53,'4. Inköpsdata'!J53*'APH KIC KIA PC'!$Y$4)</f>
        <v/>
      </c>
      <c r="AC53" s="353"/>
      <c r="AD53" s="303" t="str">
        <f>IF(B53="","",'4. Inköpsdata'!N53)</f>
        <v/>
      </c>
      <c r="AE53" s="457" t="str">
        <f>IF(B53="","",'4. Inköpsdata'!M53)</f>
        <v/>
      </c>
      <c r="AF53" s="458" t="str" cm="1">
        <f t="array" ref="AF53">IFERROR(_xlfn.IFS(AE53=25%,41,AE53=12%,42,AE53=6%,43,AE53="Momsfritt",38),"")</f>
        <v/>
      </c>
      <c r="AG53" s="458" t="str">
        <f t="shared" si="9"/>
        <v/>
      </c>
      <c r="AH53" s="303" t="str">
        <f t="shared" si="10"/>
        <v/>
      </c>
      <c r="AI53" s="303" t="str">
        <f t="shared" si="11"/>
        <v/>
      </c>
      <c r="AJ53" s="465" t="str">
        <f t="shared" si="12"/>
        <v/>
      </c>
      <c r="AK53" s="494"/>
      <c r="AL53" s="352" t="str">
        <f t="shared" si="13"/>
        <v/>
      </c>
      <c r="AM53" s="352" t="str">
        <f t="shared" si="14"/>
        <v/>
      </c>
      <c r="AN53" s="465" t="str">
        <f t="shared" si="15"/>
        <v/>
      </c>
    </row>
    <row r="54" spans="1:40" x14ac:dyDescent="0.25">
      <c r="A54" s="106">
        <v>50</v>
      </c>
      <c r="B54" s="86" t="str">
        <f>IF('1. Artikeldata Grund'!$E54="","",'1. Artikeldata Grund'!$E54)</f>
        <v/>
      </c>
      <c r="C54" s="221" t="str">
        <f>IF('1. Artikeldata Grund'!D54="","",'1. Artikeldata Grund'!D54)</f>
        <v/>
      </c>
      <c r="D54" s="296"/>
      <c r="E54" s="516" t="str">
        <f t="shared" si="8"/>
        <v/>
      </c>
      <c r="F54" s="502"/>
      <c r="G54" s="298"/>
      <c r="H54" s="350"/>
      <c r="I54" s="561" t="s">
        <v>35</v>
      </c>
      <c r="J54" s="291"/>
      <c r="K54" s="562" t="s">
        <v>35</v>
      </c>
      <c r="L54" s="291" t="s">
        <v>226</v>
      </c>
      <c r="M54" s="499">
        <v>910</v>
      </c>
      <c r="N54" s="532" t="str">
        <f>IF(B54="","",IF(OR(M54=200,COUNTIF(Artikelgrupper!$G$3:$G$105,'APH KIC KIA PC'!L54)),"Ja","Nej"))</f>
        <v/>
      </c>
      <c r="O54" s="351"/>
      <c r="Q54" s="354"/>
      <c r="R54" s="355"/>
      <c r="S54" s="291" t="s">
        <v>36</v>
      </c>
      <c r="T54" s="291"/>
      <c r="V54" s="356" t="str">
        <f>IF(B54="","",'3. Förpackningsdata'!K54)</f>
        <v/>
      </c>
      <c r="W54" s="304" t="str">
        <f>IF(B54="","",'3. Förpackningsdata'!L54)</f>
        <v/>
      </c>
      <c r="X54" s="542"/>
      <c r="Y54" s="471"/>
      <c r="Z54" s="489"/>
      <c r="AA54" s="81" t="str">
        <f>IF('4. Inköpsdata'!H54="SEK",'4. Inköpsdata'!J54,'4. Inköpsdata'!J54*'APH KIC KIA PC'!$Y$4)</f>
        <v/>
      </c>
      <c r="AB54" s="352" t="str">
        <f>IF('4. Inköpsdata'!H54="SEK",'4. Inköpsdata'!J54,'4. Inköpsdata'!J54*'APH KIC KIA PC'!$Y$4)</f>
        <v/>
      </c>
      <c r="AC54" s="353"/>
      <c r="AD54" s="303" t="str">
        <f>IF(B54="","",'4. Inköpsdata'!N54)</f>
        <v/>
      </c>
      <c r="AE54" s="457" t="str">
        <f>IF(B54="","",'4. Inköpsdata'!M54)</f>
        <v/>
      </c>
      <c r="AF54" s="458" t="str" cm="1">
        <f t="array" ref="AF54">IFERROR(_xlfn.IFS(AE54=25%,41,AE54=12%,42,AE54=6%,43,AE54="Momsfritt",38),"")</f>
        <v/>
      </c>
      <c r="AG54" s="458" t="str">
        <f t="shared" si="9"/>
        <v/>
      </c>
      <c r="AH54" s="303" t="str">
        <f t="shared" si="10"/>
        <v/>
      </c>
      <c r="AI54" s="303" t="str">
        <f t="shared" si="11"/>
        <v/>
      </c>
      <c r="AJ54" s="465" t="str">
        <f t="shared" si="12"/>
        <v/>
      </c>
      <c r="AK54" s="494"/>
      <c r="AL54" s="352" t="str">
        <f t="shared" si="13"/>
        <v/>
      </c>
      <c r="AM54" s="352" t="str">
        <f t="shared" si="14"/>
        <v/>
      </c>
      <c r="AN54" s="465" t="str">
        <f t="shared" si="15"/>
        <v/>
      </c>
    </row>
    <row r="55" spans="1:40" x14ac:dyDescent="0.25">
      <c r="A55" s="106">
        <v>51</v>
      </c>
      <c r="B55" s="86" t="str">
        <f>IF('1. Artikeldata Grund'!$E55="","",'1. Artikeldata Grund'!$E55)</f>
        <v/>
      </c>
      <c r="C55" s="221" t="str">
        <f>IF('1. Artikeldata Grund'!D55="","",'1. Artikeldata Grund'!D55)</f>
        <v/>
      </c>
      <c r="D55" s="296"/>
      <c r="E55" s="516" t="str">
        <f t="shared" si="8"/>
        <v/>
      </c>
      <c r="F55" s="502"/>
      <c r="G55" s="298"/>
      <c r="H55" s="350"/>
      <c r="I55" s="561" t="s">
        <v>35</v>
      </c>
      <c r="J55" s="291"/>
      <c r="K55" s="562" t="s">
        <v>35</v>
      </c>
      <c r="L55" s="291" t="s">
        <v>226</v>
      </c>
      <c r="M55" s="499">
        <v>910</v>
      </c>
      <c r="N55" s="532" t="str">
        <f>IF(B55="","",IF(OR(M55=200,COUNTIF(Artikelgrupper!$G$3:$G$105,'APH KIC KIA PC'!L55)),"Ja","Nej"))</f>
        <v/>
      </c>
      <c r="O55" s="351"/>
      <c r="Q55" s="354"/>
      <c r="R55" s="355"/>
      <c r="S55" s="291" t="s">
        <v>36</v>
      </c>
      <c r="T55" s="291"/>
      <c r="V55" s="356" t="str">
        <f>IF(B55="","",'3. Förpackningsdata'!K55)</f>
        <v/>
      </c>
      <c r="W55" s="304" t="str">
        <f>IF(B55="","",'3. Förpackningsdata'!L55)</f>
        <v/>
      </c>
      <c r="X55" s="542"/>
      <c r="Y55" s="471"/>
      <c r="Z55" s="489"/>
      <c r="AA55" s="81" t="str">
        <f>IF('4. Inköpsdata'!H55="SEK",'4. Inköpsdata'!J55,'4. Inköpsdata'!J55*'APH KIC KIA PC'!$Y$4)</f>
        <v/>
      </c>
      <c r="AB55" s="352" t="str">
        <f>IF('4. Inköpsdata'!H55="SEK",'4. Inköpsdata'!J55,'4. Inköpsdata'!J55*'APH KIC KIA PC'!$Y$4)</f>
        <v/>
      </c>
      <c r="AC55" s="353"/>
      <c r="AD55" s="303" t="str">
        <f>IF(B55="","",'4. Inköpsdata'!N55)</f>
        <v/>
      </c>
      <c r="AE55" s="457" t="str">
        <f>IF(B55="","",'4. Inköpsdata'!M55)</f>
        <v/>
      </c>
      <c r="AF55" s="458" t="str" cm="1">
        <f t="array" ref="AF55">IFERROR(_xlfn.IFS(AE55=25%,41,AE55=12%,42,AE55=6%,43,AE55="Momsfritt",38),"")</f>
        <v/>
      </c>
      <c r="AG55" s="458" t="str">
        <f t="shared" si="9"/>
        <v/>
      </c>
      <c r="AH55" s="303" t="str">
        <f t="shared" si="10"/>
        <v/>
      </c>
      <c r="AI55" s="303" t="str">
        <f t="shared" si="11"/>
        <v/>
      </c>
      <c r="AJ55" s="465" t="str">
        <f t="shared" si="12"/>
        <v/>
      </c>
      <c r="AK55" s="494"/>
      <c r="AL55" s="352" t="str">
        <f t="shared" si="13"/>
        <v/>
      </c>
      <c r="AM55" s="352" t="str">
        <f t="shared" si="14"/>
        <v/>
      </c>
      <c r="AN55" s="465" t="str">
        <f t="shared" si="15"/>
        <v/>
      </c>
    </row>
    <row r="56" spans="1:40" x14ac:dyDescent="0.25">
      <c r="A56" s="106">
        <v>52</v>
      </c>
      <c r="B56" s="86" t="str">
        <f>IF('1. Artikeldata Grund'!$E56="","",'1. Artikeldata Grund'!$E56)</f>
        <v/>
      </c>
      <c r="C56" s="221" t="str">
        <f>IF('1. Artikeldata Grund'!D56="","",'1. Artikeldata Grund'!D56)</f>
        <v/>
      </c>
      <c r="D56" s="296"/>
      <c r="E56" s="516" t="str">
        <f t="shared" si="8"/>
        <v/>
      </c>
      <c r="F56" s="502"/>
      <c r="G56" s="298"/>
      <c r="H56" s="350"/>
      <c r="I56" s="561" t="s">
        <v>35</v>
      </c>
      <c r="J56" s="291"/>
      <c r="K56" s="562" t="s">
        <v>35</v>
      </c>
      <c r="L56" s="291" t="s">
        <v>226</v>
      </c>
      <c r="M56" s="499">
        <v>910</v>
      </c>
      <c r="N56" s="532" t="str">
        <f>IF(B56="","",IF(OR(M56=200,COUNTIF(Artikelgrupper!$G$3:$G$105,'APH KIC KIA PC'!L56)),"Ja","Nej"))</f>
        <v/>
      </c>
      <c r="O56" s="351"/>
      <c r="Q56" s="354"/>
      <c r="R56" s="355"/>
      <c r="S56" s="291" t="s">
        <v>36</v>
      </c>
      <c r="T56" s="291"/>
      <c r="V56" s="356" t="str">
        <f>IF(B56="","",'3. Förpackningsdata'!K56)</f>
        <v/>
      </c>
      <c r="W56" s="304" t="str">
        <f>IF(B56="","",'3. Förpackningsdata'!L56)</f>
        <v/>
      </c>
      <c r="X56" s="542"/>
      <c r="Y56" s="471"/>
      <c r="Z56" s="489"/>
      <c r="AA56" s="81" t="str">
        <f>IF('4. Inköpsdata'!H56="SEK",'4. Inköpsdata'!J56,'4. Inköpsdata'!J56*'APH KIC KIA PC'!$Y$4)</f>
        <v/>
      </c>
      <c r="AB56" s="352" t="str">
        <f>IF('4. Inköpsdata'!H56="SEK",'4. Inköpsdata'!J56,'4. Inköpsdata'!J56*'APH KIC KIA PC'!$Y$4)</f>
        <v/>
      </c>
      <c r="AC56" s="353"/>
      <c r="AD56" s="303" t="str">
        <f>IF(B56="","",'4. Inköpsdata'!N56)</f>
        <v/>
      </c>
      <c r="AE56" s="457" t="str">
        <f>IF(B56="","",'4. Inköpsdata'!M56)</f>
        <v/>
      </c>
      <c r="AF56" s="458" t="str" cm="1">
        <f t="array" ref="AF56">IFERROR(_xlfn.IFS(AE56=25%,41,AE56=12%,42,AE56=6%,43,AE56="Momsfritt",38),"")</f>
        <v/>
      </c>
      <c r="AG56" s="458" t="str">
        <f t="shared" si="9"/>
        <v/>
      </c>
      <c r="AH56" s="303" t="str">
        <f t="shared" si="10"/>
        <v/>
      </c>
      <c r="AI56" s="303" t="str">
        <f t="shared" si="11"/>
        <v/>
      </c>
      <c r="AJ56" s="465" t="str">
        <f t="shared" si="12"/>
        <v/>
      </c>
      <c r="AK56" s="494"/>
      <c r="AL56" s="352" t="str">
        <f t="shared" si="13"/>
        <v/>
      </c>
      <c r="AM56" s="352" t="str">
        <f t="shared" si="14"/>
        <v/>
      </c>
      <c r="AN56" s="465" t="str">
        <f t="shared" si="15"/>
        <v/>
      </c>
    </row>
    <row r="57" spans="1:40" x14ac:dyDescent="0.25">
      <c r="A57" s="106">
        <v>53</v>
      </c>
      <c r="B57" s="86" t="str">
        <f>IF('1. Artikeldata Grund'!$E57="","",'1. Artikeldata Grund'!$E57)</f>
        <v/>
      </c>
      <c r="C57" s="221" t="str">
        <f>IF('1. Artikeldata Grund'!D57="","",'1. Artikeldata Grund'!D57)</f>
        <v/>
      </c>
      <c r="D57" s="296"/>
      <c r="E57" s="516" t="str">
        <f t="shared" si="8"/>
        <v/>
      </c>
      <c r="F57" s="502"/>
      <c r="G57" s="298"/>
      <c r="H57" s="350"/>
      <c r="I57" s="561" t="s">
        <v>35</v>
      </c>
      <c r="J57" s="291"/>
      <c r="K57" s="562" t="s">
        <v>35</v>
      </c>
      <c r="L57" s="291" t="s">
        <v>226</v>
      </c>
      <c r="M57" s="499">
        <v>910</v>
      </c>
      <c r="N57" s="532" t="str">
        <f>IF(B57="","",IF(OR(M57=200,COUNTIF(Artikelgrupper!$G$3:$G$105,'APH KIC KIA PC'!L57)),"Ja","Nej"))</f>
        <v/>
      </c>
      <c r="O57" s="351"/>
      <c r="Q57" s="354"/>
      <c r="R57" s="355"/>
      <c r="S57" s="291" t="s">
        <v>36</v>
      </c>
      <c r="T57" s="291"/>
      <c r="V57" s="356" t="str">
        <f>IF(B57="","",'3. Förpackningsdata'!K57)</f>
        <v/>
      </c>
      <c r="W57" s="304" t="str">
        <f>IF(B57="","",'3. Förpackningsdata'!L57)</f>
        <v/>
      </c>
      <c r="X57" s="542"/>
      <c r="Y57" s="471"/>
      <c r="Z57" s="489"/>
      <c r="AA57" s="81" t="str">
        <f>IF('4. Inköpsdata'!H57="SEK",'4. Inköpsdata'!J57,'4. Inköpsdata'!J57*'APH KIC KIA PC'!$Y$4)</f>
        <v/>
      </c>
      <c r="AB57" s="352" t="str">
        <f>IF('4. Inköpsdata'!H57="SEK",'4. Inköpsdata'!J57,'4. Inköpsdata'!J57*'APH KIC KIA PC'!$Y$4)</f>
        <v/>
      </c>
      <c r="AC57" s="353"/>
      <c r="AD57" s="303" t="str">
        <f>IF(B57="","",'4. Inköpsdata'!N57)</f>
        <v/>
      </c>
      <c r="AE57" s="457" t="str">
        <f>IF(B57="","",'4. Inköpsdata'!M57)</f>
        <v/>
      </c>
      <c r="AF57" s="458" t="str" cm="1">
        <f t="array" ref="AF57">IFERROR(_xlfn.IFS(AE57=25%,41,AE57=12%,42,AE57=6%,43,AE57="Momsfritt",38),"")</f>
        <v/>
      </c>
      <c r="AG57" s="458" t="str">
        <f t="shared" si="9"/>
        <v/>
      </c>
      <c r="AH57" s="303" t="str">
        <f t="shared" si="10"/>
        <v/>
      </c>
      <c r="AI57" s="303" t="str">
        <f t="shared" si="11"/>
        <v/>
      </c>
      <c r="AJ57" s="465" t="str">
        <f t="shared" si="12"/>
        <v/>
      </c>
      <c r="AK57" s="494"/>
      <c r="AL57" s="352" t="str">
        <f t="shared" si="13"/>
        <v/>
      </c>
      <c r="AM57" s="352" t="str">
        <f t="shared" si="14"/>
        <v/>
      </c>
      <c r="AN57" s="465" t="str">
        <f t="shared" si="15"/>
        <v/>
      </c>
    </row>
    <row r="58" spans="1:40" x14ac:dyDescent="0.25">
      <c r="A58" s="106">
        <v>54</v>
      </c>
      <c r="B58" s="86" t="str">
        <f>IF('1. Artikeldata Grund'!$E58="","",'1. Artikeldata Grund'!$E58)</f>
        <v/>
      </c>
      <c r="C58" s="221" t="str">
        <f>IF('1. Artikeldata Grund'!D58="","",'1. Artikeldata Grund'!D58)</f>
        <v/>
      </c>
      <c r="D58" s="296"/>
      <c r="E58" s="516" t="str">
        <f t="shared" si="8"/>
        <v/>
      </c>
      <c r="F58" s="502"/>
      <c r="G58" s="298"/>
      <c r="H58" s="350"/>
      <c r="I58" s="561" t="s">
        <v>35</v>
      </c>
      <c r="J58" s="291"/>
      <c r="K58" s="562" t="s">
        <v>35</v>
      </c>
      <c r="L58" s="291" t="s">
        <v>226</v>
      </c>
      <c r="M58" s="499">
        <v>910</v>
      </c>
      <c r="N58" s="532" t="str">
        <f>IF(B58="","",IF(OR(M58=200,COUNTIF(Artikelgrupper!$G$3:$G$105,'APH KIC KIA PC'!L58)),"Ja","Nej"))</f>
        <v/>
      </c>
      <c r="O58" s="351"/>
      <c r="Q58" s="354"/>
      <c r="R58" s="355"/>
      <c r="S58" s="291" t="s">
        <v>36</v>
      </c>
      <c r="T58" s="291"/>
      <c r="V58" s="356" t="str">
        <f>IF(B58="","",'3. Förpackningsdata'!K58)</f>
        <v/>
      </c>
      <c r="W58" s="304" t="str">
        <f>IF(B58="","",'3. Förpackningsdata'!L58)</f>
        <v/>
      </c>
      <c r="X58" s="542"/>
      <c r="Y58" s="471"/>
      <c r="Z58" s="489"/>
      <c r="AA58" s="81" t="str">
        <f>IF('4. Inköpsdata'!H58="SEK",'4. Inköpsdata'!J58,'4. Inköpsdata'!J58*'APH KIC KIA PC'!$Y$4)</f>
        <v/>
      </c>
      <c r="AB58" s="352" t="str">
        <f>IF('4. Inköpsdata'!H58="SEK",'4. Inköpsdata'!J58,'4. Inköpsdata'!J58*'APH KIC KIA PC'!$Y$4)</f>
        <v/>
      </c>
      <c r="AC58" s="353"/>
      <c r="AD58" s="303" t="str">
        <f>IF(B58="","",'4. Inköpsdata'!N58)</f>
        <v/>
      </c>
      <c r="AE58" s="457" t="str">
        <f>IF(B58="","",'4. Inköpsdata'!M58)</f>
        <v/>
      </c>
      <c r="AF58" s="458" t="str" cm="1">
        <f t="array" ref="AF58">IFERROR(_xlfn.IFS(AE58=25%,41,AE58=12%,42,AE58=6%,43,AE58="Momsfritt",38),"")</f>
        <v/>
      </c>
      <c r="AG58" s="458" t="str">
        <f t="shared" si="9"/>
        <v/>
      </c>
      <c r="AH58" s="303" t="str">
        <f t="shared" si="10"/>
        <v/>
      </c>
      <c r="AI58" s="303" t="str">
        <f t="shared" si="11"/>
        <v/>
      </c>
      <c r="AJ58" s="465" t="str">
        <f t="shared" si="12"/>
        <v/>
      </c>
      <c r="AK58" s="494"/>
      <c r="AL58" s="352" t="str">
        <f t="shared" si="13"/>
        <v/>
      </c>
      <c r="AM58" s="352" t="str">
        <f t="shared" si="14"/>
        <v/>
      </c>
      <c r="AN58" s="465" t="str">
        <f t="shared" si="15"/>
        <v/>
      </c>
    </row>
    <row r="59" spans="1:40" x14ac:dyDescent="0.25">
      <c r="A59" s="106">
        <v>55</v>
      </c>
      <c r="B59" s="86" t="str">
        <f>IF('1. Artikeldata Grund'!$E59="","",'1. Artikeldata Grund'!$E59)</f>
        <v/>
      </c>
      <c r="C59" s="221" t="str">
        <f>IF('1. Artikeldata Grund'!D59="","",'1. Artikeldata Grund'!D59)</f>
        <v/>
      </c>
      <c r="D59" s="296"/>
      <c r="E59" s="516" t="str">
        <f t="shared" si="8"/>
        <v/>
      </c>
      <c r="F59" s="502"/>
      <c r="G59" s="298"/>
      <c r="H59" s="350"/>
      <c r="I59" s="561" t="s">
        <v>35</v>
      </c>
      <c r="J59" s="291"/>
      <c r="K59" s="562" t="s">
        <v>35</v>
      </c>
      <c r="L59" s="291" t="s">
        <v>226</v>
      </c>
      <c r="M59" s="499">
        <v>910</v>
      </c>
      <c r="N59" s="532" t="str">
        <f>IF(B59="","",IF(OR(M59=200,COUNTIF(Artikelgrupper!$G$3:$G$105,'APH KIC KIA PC'!L59)),"Ja","Nej"))</f>
        <v/>
      </c>
      <c r="O59" s="351"/>
      <c r="Q59" s="354"/>
      <c r="R59" s="355"/>
      <c r="S59" s="291" t="s">
        <v>36</v>
      </c>
      <c r="T59" s="291"/>
      <c r="V59" s="356" t="str">
        <f>IF(B59="","",'3. Förpackningsdata'!K59)</f>
        <v/>
      </c>
      <c r="W59" s="304" t="str">
        <f>IF(B59="","",'3. Förpackningsdata'!L59)</f>
        <v/>
      </c>
      <c r="X59" s="542"/>
      <c r="Y59" s="471"/>
      <c r="Z59" s="489"/>
      <c r="AA59" s="81" t="str">
        <f>IF('4. Inköpsdata'!H59="SEK",'4. Inköpsdata'!J59,'4. Inköpsdata'!J59*'APH KIC KIA PC'!$Y$4)</f>
        <v/>
      </c>
      <c r="AB59" s="352" t="str">
        <f>IF('4. Inköpsdata'!H59="SEK",'4. Inköpsdata'!J59,'4. Inköpsdata'!J59*'APH KIC KIA PC'!$Y$4)</f>
        <v/>
      </c>
      <c r="AC59" s="353"/>
      <c r="AD59" s="303" t="str">
        <f>IF(B59="","",'4. Inköpsdata'!N59)</f>
        <v/>
      </c>
      <c r="AE59" s="457" t="str">
        <f>IF(B59="","",'4. Inköpsdata'!M59)</f>
        <v/>
      </c>
      <c r="AF59" s="458" t="str" cm="1">
        <f t="array" ref="AF59">IFERROR(_xlfn.IFS(AE59=25%,41,AE59=12%,42,AE59=6%,43,AE59="Momsfritt",38),"")</f>
        <v/>
      </c>
      <c r="AG59" s="458" t="str">
        <f t="shared" si="9"/>
        <v/>
      </c>
      <c r="AH59" s="303" t="str">
        <f t="shared" si="10"/>
        <v/>
      </c>
      <c r="AI59" s="303" t="str">
        <f t="shared" si="11"/>
        <v/>
      </c>
      <c r="AJ59" s="465" t="str">
        <f t="shared" si="12"/>
        <v/>
      </c>
      <c r="AK59" s="494"/>
      <c r="AL59" s="352" t="str">
        <f t="shared" si="13"/>
        <v/>
      </c>
      <c r="AM59" s="352" t="str">
        <f t="shared" si="14"/>
        <v/>
      </c>
      <c r="AN59" s="465" t="str">
        <f t="shared" si="15"/>
        <v/>
      </c>
    </row>
    <row r="60" spans="1:40" x14ac:dyDescent="0.25">
      <c r="A60" s="106">
        <v>56</v>
      </c>
      <c r="B60" s="86" t="str">
        <f>IF('1. Artikeldata Grund'!$E60="","",'1. Artikeldata Grund'!$E60)</f>
        <v/>
      </c>
      <c r="C60" s="221" t="str">
        <f>IF('1. Artikeldata Grund'!D60="","",'1. Artikeldata Grund'!D60)</f>
        <v/>
      </c>
      <c r="D60" s="296"/>
      <c r="E60" s="516" t="str">
        <f t="shared" si="8"/>
        <v/>
      </c>
      <c r="F60" s="502"/>
      <c r="G60" s="298"/>
      <c r="H60" s="350"/>
      <c r="I60" s="561" t="s">
        <v>35</v>
      </c>
      <c r="J60" s="291"/>
      <c r="K60" s="562" t="s">
        <v>35</v>
      </c>
      <c r="L60" s="291" t="s">
        <v>226</v>
      </c>
      <c r="M60" s="499">
        <v>910</v>
      </c>
      <c r="N60" s="532" t="str">
        <f>IF(B60="","",IF(OR(M60=200,COUNTIF(Artikelgrupper!$G$3:$G$105,'APH KIC KIA PC'!L60)),"Ja","Nej"))</f>
        <v/>
      </c>
      <c r="O60" s="351"/>
      <c r="Q60" s="354"/>
      <c r="R60" s="355"/>
      <c r="S60" s="291" t="s">
        <v>36</v>
      </c>
      <c r="T60" s="291"/>
      <c r="V60" s="356" t="str">
        <f>IF(B60="","",'3. Förpackningsdata'!K60)</f>
        <v/>
      </c>
      <c r="W60" s="304" t="str">
        <f>IF(B60="","",'3. Förpackningsdata'!L60)</f>
        <v/>
      </c>
      <c r="X60" s="542"/>
      <c r="Y60" s="471"/>
      <c r="Z60" s="489"/>
      <c r="AA60" s="81" t="str">
        <f>IF('4. Inköpsdata'!H60="SEK",'4. Inköpsdata'!J60,'4. Inköpsdata'!J60*'APH KIC KIA PC'!$Y$4)</f>
        <v/>
      </c>
      <c r="AB60" s="352" t="str">
        <f>IF('4. Inköpsdata'!H60="SEK",'4. Inköpsdata'!J60,'4. Inköpsdata'!J60*'APH KIC KIA PC'!$Y$4)</f>
        <v/>
      </c>
      <c r="AC60" s="353"/>
      <c r="AD60" s="303" t="str">
        <f>IF(B60="","",'4. Inköpsdata'!N60)</f>
        <v/>
      </c>
      <c r="AE60" s="457" t="str">
        <f>IF(B60="","",'4. Inköpsdata'!M60)</f>
        <v/>
      </c>
      <c r="AF60" s="458" t="str" cm="1">
        <f t="array" ref="AF60">IFERROR(_xlfn.IFS(AE60=25%,41,AE60=12%,42,AE60=6%,43,AE60="Momsfritt",38),"")</f>
        <v/>
      </c>
      <c r="AG60" s="458" t="str">
        <f t="shared" si="9"/>
        <v/>
      </c>
      <c r="AH60" s="303" t="str">
        <f t="shared" si="10"/>
        <v/>
      </c>
      <c r="AI60" s="303" t="str">
        <f t="shared" si="11"/>
        <v/>
      </c>
      <c r="AJ60" s="465" t="str">
        <f t="shared" si="12"/>
        <v/>
      </c>
      <c r="AK60" s="494"/>
      <c r="AL60" s="352" t="str">
        <f t="shared" si="13"/>
        <v/>
      </c>
      <c r="AM60" s="352" t="str">
        <f t="shared" si="14"/>
        <v/>
      </c>
      <c r="AN60" s="465" t="str">
        <f t="shared" si="15"/>
        <v/>
      </c>
    </row>
    <row r="61" spans="1:40" x14ac:dyDescent="0.25">
      <c r="A61" s="106">
        <v>57</v>
      </c>
      <c r="B61" s="86" t="str">
        <f>IF('1. Artikeldata Grund'!$E61="","",'1. Artikeldata Grund'!$E61)</f>
        <v/>
      </c>
      <c r="C61" s="221" t="str">
        <f>IF('1. Artikeldata Grund'!D61="","",'1. Artikeldata Grund'!D61)</f>
        <v/>
      </c>
      <c r="D61" s="296"/>
      <c r="E61" s="516" t="str">
        <f t="shared" si="8"/>
        <v/>
      </c>
      <c r="F61" s="502"/>
      <c r="G61" s="298"/>
      <c r="H61" s="350"/>
      <c r="I61" s="561" t="s">
        <v>35</v>
      </c>
      <c r="J61" s="291"/>
      <c r="K61" s="562" t="s">
        <v>35</v>
      </c>
      <c r="L61" s="291" t="s">
        <v>226</v>
      </c>
      <c r="M61" s="499">
        <v>910</v>
      </c>
      <c r="N61" s="532" t="str">
        <f>IF(B61="","",IF(OR(M61=200,COUNTIF(Artikelgrupper!$G$3:$G$105,'APH KIC KIA PC'!L61)),"Ja","Nej"))</f>
        <v/>
      </c>
      <c r="O61" s="351"/>
      <c r="Q61" s="354"/>
      <c r="R61" s="355"/>
      <c r="S61" s="291" t="s">
        <v>36</v>
      </c>
      <c r="T61" s="291"/>
      <c r="V61" s="356" t="str">
        <f>IF(B61="","",'3. Förpackningsdata'!K61)</f>
        <v/>
      </c>
      <c r="W61" s="304" t="str">
        <f>IF(B61="","",'3. Förpackningsdata'!L61)</f>
        <v/>
      </c>
      <c r="X61" s="542"/>
      <c r="Y61" s="471"/>
      <c r="Z61" s="489"/>
      <c r="AA61" s="81" t="str">
        <f>IF('4. Inköpsdata'!H61="SEK",'4. Inköpsdata'!J61,'4. Inköpsdata'!J61*'APH KIC KIA PC'!$Y$4)</f>
        <v/>
      </c>
      <c r="AB61" s="352" t="str">
        <f>IF('4. Inköpsdata'!H61="SEK",'4. Inköpsdata'!J61,'4. Inköpsdata'!J61*'APH KIC KIA PC'!$Y$4)</f>
        <v/>
      </c>
      <c r="AC61" s="353"/>
      <c r="AD61" s="303" t="str">
        <f>IF(B61="","",'4. Inköpsdata'!N61)</f>
        <v/>
      </c>
      <c r="AE61" s="457" t="str">
        <f>IF(B61="","",'4. Inköpsdata'!M61)</f>
        <v/>
      </c>
      <c r="AF61" s="458" t="str" cm="1">
        <f t="array" ref="AF61">IFERROR(_xlfn.IFS(AE61=25%,41,AE61=12%,42,AE61=6%,43,AE61="Momsfritt",38),"")</f>
        <v/>
      </c>
      <c r="AG61" s="458" t="str">
        <f t="shared" si="9"/>
        <v/>
      </c>
      <c r="AH61" s="303" t="str">
        <f t="shared" si="10"/>
        <v/>
      </c>
      <c r="AI61" s="303" t="str">
        <f t="shared" si="11"/>
        <v/>
      </c>
      <c r="AJ61" s="465" t="str">
        <f t="shared" si="12"/>
        <v/>
      </c>
      <c r="AK61" s="494"/>
      <c r="AL61" s="352" t="str">
        <f t="shared" si="13"/>
        <v/>
      </c>
      <c r="AM61" s="352" t="str">
        <f t="shared" si="14"/>
        <v/>
      </c>
      <c r="AN61" s="465" t="str">
        <f t="shared" si="15"/>
        <v/>
      </c>
    </row>
    <row r="62" spans="1:40" x14ac:dyDescent="0.25">
      <c r="A62" s="106">
        <v>58</v>
      </c>
      <c r="B62" s="86" t="str">
        <f>IF('1. Artikeldata Grund'!$E62="","",'1. Artikeldata Grund'!$E62)</f>
        <v/>
      </c>
      <c r="C62" s="221" t="str">
        <f>IF('1. Artikeldata Grund'!D62="","",'1. Artikeldata Grund'!D62)</f>
        <v/>
      </c>
      <c r="D62" s="296"/>
      <c r="E62" s="516" t="str">
        <f t="shared" si="8"/>
        <v/>
      </c>
      <c r="F62" s="502"/>
      <c r="G62" s="298"/>
      <c r="H62" s="350"/>
      <c r="I62" s="561" t="s">
        <v>35</v>
      </c>
      <c r="J62" s="291"/>
      <c r="K62" s="562" t="s">
        <v>35</v>
      </c>
      <c r="L62" s="291" t="s">
        <v>226</v>
      </c>
      <c r="M62" s="499">
        <v>910</v>
      </c>
      <c r="N62" s="532" t="str">
        <f>IF(B62="","",IF(OR(M62=200,COUNTIF(Artikelgrupper!$G$3:$G$105,'APH KIC KIA PC'!L62)),"Ja","Nej"))</f>
        <v/>
      </c>
      <c r="O62" s="351"/>
      <c r="Q62" s="354"/>
      <c r="R62" s="355"/>
      <c r="S62" s="291" t="s">
        <v>36</v>
      </c>
      <c r="T62" s="291"/>
      <c r="V62" s="356" t="str">
        <f>IF(B62="","",'3. Förpackningsdata'!K62)</f>
        <v/>
      </c>
      <c r="W62" s="304" t="str">
        <f>IF(B62="","",'3. Förpackningsdata'!L62)</f>
        <v/>
      </c>
      <c r="X62" s="542"/>
      <c r="Y62" s="471"/>
      <c r="Z62" s="489"/>
      <c r="AA62" s="81" t="str">
        <f>IF('4. Inköpsdata'!H62="SEK",'4. Inköpsdata'!J62,'4. Inköpsdata'!J62*'APH KIC KIA PC'!$Y$4)</f>
        <v/>
      </c>
      <c r="AB62" s="352" t="str">
        <f>IF('4. Inköpsdata'!H62="SEK",'4. Inköpsdata'!J62,'4. Inköpsdata'!J62*'APH KIC KIA PC'!$Y$4)</f>
        <v/>
      </c>
      <c r="AC62" s="353"/>
      <c r="AD62" s="303" t="str">
        <f>IF(B62="","",'4. Inköpsdata'!N62)</f>
        <v/>
      </c>
      <c r="AE62" s="457" t="str">
        <f>IF(B62="","",'4. Inköpsdata'!M62)</f>
        <v/>
      </c>
      <c r="AF62" s="458" t="str" cm="1">
        <f t="array" ref="AF62">IFERROR(_xlfn.IFS(AE62=25%,41,AE62=12%,42,AE62=6%,43,AE62="Momsfritt",38),"")</f>
        <v/>
      </c>
      <c r="AG62" s="458" t="str">
        <f t="shared" si="9"/>
        <v/>
      </c>
      <c r="AH62" s="303" t="str">
        <f t="shared" si="10"/>
        <v/>
      </c>
      <c r="AI62" s="303" t="str">
        <f t="shared" si="11"/>
        <v/>
      </c>
      <c r="AJ62" s="465" t="str">
        <f t="shared" si="12"/>
        <v/>
      </c>
      <c r="AK62" s="494"/>
      <c r="AL62" s="352" t="str">
        <f t="shared" si="13"/>
        <v/>
      </c>
      <c r="AM62" s="352" t="str">
        <f t="shared" si="14"/>
        <v/>
      </c>
      <c r="AN62" s="465" t="str">
        <f t="shared" si="15"/>
        <v/>
      </c>
    </row>
    <row r="63" spans="1:40" x14ac:dyDescent="0.25">
      <c r="A63" s="106">
        <v>59</v>
      </c>
      <c r="B63" s="86" t="str">
        <f>IF('1. Artikeldata Grund'!$E63="","",'1. Artikeldata Grund'!$E63)</f>
        <v/>
      </c>
      <c r="C63" s="221" t="str">
        <f>IF('1. Artikeldata Grund'!D63="","",'1. Artikeldata Grund'!D63)</f>
        <v/>
      </c>
      <c r="D63" s="296"/>
      <c r="E63" s="516" t="str">
        <f t="shared" si="8"/>
        <v/>
      </c>
      <c r="F63" s="502"/>
      <c r="G63" s="298"/>
      <c r="H63" s="350"/>
      <c r="I63" s="561" t="s">
        <v>35</v>
      </c>
      <c r="J63" s="291"/>
      <c r="K63" s="562" t="s">
        <v>35</v>
      </c>
      <c r="L63" s="291" t="s">
        <v>226</v>
      </c>
      <c r="M63" s="499">
        <v>910</v>
      </c>
      <c r="N63" s="532" t="str">
        <f>IF(B63="","",IF(OR(M63=200,COUNTIF(Artikelgrupper!$G$3:$G$105,'APH KIC KIA PC'!L63)),"Ja","Nej"))</f>
        <v/>
      </c>
      <c r="O63" s="351"/>
      <c r="Q63" s="354"/>
      <c r="R63" s="355"/>
      <c r="S63" s="291" t="s">
        <v>36</v>
      </c>
      <c r="T63" s="291"/>
      <c r="V63" s="356" t="str">
        <f>IF(B63="","",'3. Förpackningsdata'!K63)</f>
        <v/>
      </c>
      <c r="W63" s="304" t="str">
        <f>IF(B63="","",'3. Förpackningsdata'!L63)</f>
        <v/>
      </c>
      <c r="X63" s="542"/>
      <c r="Y63" s="471"/>
      <c r="Z63" s="489"/>
      <c r="AA63" s="81" t="str">
        <f>IF('4. Inköpsdata'!H63="SEK",'4. Inköpsdata'!J63,'4. Inköpsdata'!J63*'APH KIC KIA PC'!$Y$4)</f>
        <v/>
      </c>
      <c r="AB63" s="352" t="str">
        <f>IF('4. Inköpsdata'!H63="SEK",'4. Inköpsdata'!J63,'4. Inköpsdata'!J63*'APH KIC KIA PC'!$Y$4)</f>
        <v/>
      </c>
      <c r="AC63" s="353"/>
      <c r="AD63" s="303" t="str">
        <f>IF(B63="","",'4. Inköpsdata'!N63)</f>
        <v/>
      </c>
      <c r="AE63" s="457" t="str">
        <f>IF(B63="","",'4. Inköpsdata'!M63)</f>
        <v/>
      </c>
      <c r="AF63" s="458" t="str" cm="1">
        <f t="array" ref="AF63">IFERROR(_xlfn.IFS(AE63=25%,41,AE63=12%,42,AE63=6%,43,AE63="Momsfritt",38),"")</f>
        <v/>
      </c>
      <c r="AG63" s="458" t="str">
        <f t="shared" si="9"/>
        <v/>
      </c>
      <c r="AH63" s="303" t="str">
        <f t="shared" si="10"/>
        <v/>
      </c>
      <c r="AI63" s="303" t="str">
        <f t="shared" si="11"/>
        <v/>
      </c>
      <c r="AJ63" s="465" t="str">
        <f t="shared" si="12"/>
        <v/>
      </c>
      <c r="AK63" s="494"/>
      <c r="AL63" s="352" t="str">
        <f t="shared" si="13"/>
        <v/>
      </c>
      <c r="AM63" s="352" t="str">
        <f t="shared" si="14"/>
        <v/>
      </c>
      <c r="AN63" s="465" t="str">
        <f t="shared" si="15"/>
        <v/>
      </c>
    </row>
    <row r="64" spans="1:40" x14ac:dyDescent="0.25">
      <c r="A64" s="106">
        <v>60</v>
      </c>
      <c r="B64" s="86" t="str">
        <f>IF('1. Artikeldata Grund'!$E64="","",'1. Artikeldata Grund'!$E64)</f>
        <v/>
      </c>
      <c r="C64" s="221" t="str">
        <f>IF('1. Artikeldata Grund'!D64="","",'1. Artikeldata Grund'!D64)</f>
        <v/>
      </c>
      <c r="D64" s="296"/>
      <c r="E64" s="516" t="str">
        <f t="shared" si="8"/>
        <v/>
      </c>
      <c r="F64" s="502"/>
      <c r="G64" s="298"/>
      <c r="H64" s="350"/>
      <c r="I64" s="561" t="s">
        <v>35</v>
      </c>
      <c r="J64" s="291"/>
      <c r="K64" s="562" t="s">
        <v>35</v>
      </c>
      <c r="L64" s="291" t="s">
        <v>226</v>
      </c>
      <c r="M64" s="499">
        <v>910</v>
      </c>
      <c r="N64" s="532" t="str">
        <f>IF(B64="","",IF(OR(M64=200,COUNTIF(Artikelgrupper!$G$3:$G$105,'APH KIC KIA PC'!L64)),"Ja","Nej"))</f>
        <v/>
      </c>
      <c r="O64" s="351"/>
      <c r="Q64" s="354"/>
      <c r="R64" s="355"/>
      <c r="S64" s="291" t="s">
        <v>36</v>
      </c>
      <c r="T64" s="291"/>
      <c r="V64" s="356" t="str">
        <f>IF(B64="","",'3. Förpackningsdata'!K64)</f>
        <v/>
      </c>
      <c r="W64" s="304" t="str">
        <f>IF(B64="","",'3. Förpackningsdata'!L64)</f>
        <v/>
      </c>
      <c r="X64" s="542"/>
      <c r="Y64" s="471"/>
      <c r="Z64" s="489"/>
      <c r="AA64" s="81" t="str">
        <f>IF('4. Inköpsdata'!H64="SEK",'4. Inköpsdata'!J64,'4. Inköpsdata'!J64*'APH KIC KIA PC'!$Y$4)</f>
        <v/>
      </c>
      <c r="AB64" s="352" t="str">
        <f>IF('4. Inköpsdata'!H64="SEK",'4. Inköpsdata'!J64,'4. Inköpsdata'!J64*'APH KIC KIA PC'!$Y$4)</f>
        <v/>
      </c>
      <c r="AC64" s="353"/>
      <c r="AD64" s="303" t="str">
        <f>IF(B64="","",'4. Inköpsdata'!N64)</f>
        <v/>
      </c>
      <c r="AE64" s="457" t="str">
        <f>IF(B64="","",'4. Inköpsdata'!M64)</f>
        <v/>
      </c>
      <c r="AF64" s="458" t="str" cm="1">
        <f t="array" ref="AF64">IFERROR(_xlfn.IFS(AE64=25%,41,AE64=12%,42,AE64=6%,43,AE64="Momsfritt",38),"")</f>
        <v/>
      </c>
      <c r="AG64" s="458" t="str">
        <f t="shared" si="9"/>
        <v/>
      </c>
      <c r="AH64" s="303" t="str">
        <f t="shared" si="10"/>
        <v/>
      </c>
      <c r="AI64" s="303" t="str">
        <f t="shared" si="11"/>
        <v/>
      </c>
      <c r="AJ64" s="465" t="str">
        <f t="shared" si="12"/>
        <v/>
      </c>
      <c r="AK64" s="494"/>
      <c r="AL64" s="352" t="str">
        <f t="shared" si="13"/>
        <v/>
      </c>
      <c r="AM64" s="352" t="str">
        <f t="shared" si="14"/>
        <v/>
      </c>
      <c r="AN64" s="465" t="str">
        <f t="shared" si="15"/>
        <v/>
      </c>
    </row>
    <row r="65" spans="1:40" x14ac:dyDescent="0.25">
      <c r="A65" s="106">
        <v>61</v>
      </c>
      <c r="B65" s="86" t="str">
        <f>IF('1. Artikeldata Grund'!$E65="","",'1. Artikeldata Grund'!$E65)</f>
        <v/>
      </c>
      <c r="C65" s="221" t="str">
        <f>IF('1. Artikeldata Grund'!D65="","",'1. Artikeldata Grund'!D65)</f>
        <v/>
      </c>
      <c r="D65" s="296"/>
      <c r="E65" s="516" t="str">
        <f t="shared" si="8"/>
        <v/>
      </c>
      <c r="F65" s="502"/>
      <c r="G65" s="298"/>
      <c r="H65" s="350"/>
      <c r="I65" s="561" t="s">
        <v>35</v>
      </c>
      <c r="J65" s="291"/>
      <c r="K65" s="562" t="s">
        <v>35</v>
      </c>
      <c r="L65" s="291" t="s">
        <v>226</v>
      </c>
      <c r="M65" s="499">
        <v>910</v>
      </c>
      <c r="N65" s="532" t="str">
        <f>IF(B65="","",IF(OR(M65=200,COUNTIF(Artikelgrupper!$G$3:$G$105,'APH KIC KIA PC'!L65)),"Ja","Nej"))</f>
        <v/>
      </c>
      <c r="O65" s="351"/>
      <c r="Q65" s="354"/>
      <c r="R65" s="355"/>
      <c r="S65" s="291" t="s">
        <v>36</v>
      </c>
      <c r="T65" s="291"/>
      <c r="V65" s="356" t="str">
        <f>IF(B65="","",'3. Förpackningsdata'!K65)</f>
        <v/>
      </c>
      <c r="W65" s="304" t="str">
        <f>IF(B65="","",'3. Förpackningsdata'!L65)</f>
        <v/>
      </c>
      <c r="X65" s="542"/>
      <c r="Y65" s="471"/>
      <c r="Z65" s="489"/>
      <c r="AA65" s="81" t="str">
        <f>IF('4. Inköpsdata'!H65="SEK",'4. Inköpsdata'!J65,'4. Inköpsdata'!J65*'APH KIC KIA PC'!$Y$4)</f>
        <v/>
      </c>
      <c r="AB65" s="352" t="str">
        <f>IF('4. Inköpsdata'!H65="SEK",'4. Inköpsdata'!J65,'4. Inköpsdata'!J65*'APH KIC KIA PC'!$Y$4)</f>
        <v/>
      </c>
      <c r="AC65" s="353"/>
      <c r="AD65" s="303" t="str">
        <f>IF(B65="","",'4. Inköpsdata'!N65)</f>
        <v/>
      </c>
      <c r="AE65" s="457" t="str">
        <f>IF(B65="","",'4. Inköpsdata'!M65)</f>
        <v/>
      </c>
      <c r="AF65" s="458" t="str" cm="1">
        <f t="array" ref="AF65">IFERROR(_xlfn.IFS(AE65=25%,41,AE65=12%,42,AE65=6%,43,AE65="Momsfritt",38),"")</f>
        <v/>
      </c>
      <c r="AG65" s="458" t="str">
        <f t="shared" si="9"/>
        <v/>
      </c>
      <c r="AH65" s="303" t="str">
        <f t="shared" si="10"/>
        <v/>
      </c>
      <c r="AI65" s="303" t="str">
        <f t="shared" si="11"/>
        <v/>
      </c>
      <c r="AJ65" s="465" t="str">
        <f t="shared" si="12"/>
        <v/>
      </c>
      <c r="AK65" s="494"/>
      <c r="AL65" s="352" t="str">
        <f t="shared" si="13"/>
        <v/>
      </c>
      <c r="AM65" s="352" t="str">
        <f t="shared" si="14"/>
        <v/>
      </c>
      <c r="AN65" s="465" t="str">
        <f t="shared" si="15"/>
        <v/>
      </c>
    </row>
    <row r="66" spans="1:40" x14ac:dyDescent="0.25">
      <c r="A66" s="106">
        <v>62</v>
      </c>
      <c r="B66" s="86" t="str">
        <f>IF('1. Artikeldata Grund'!$E66="","",'1. Artikeldata Grund'!$E66)</f>
        <v/>
      </c>
      <c r="C66" s="221" t="str">
        <f>IF('1. Artikeldata Grund'!D66="","",'1. Artikeldata Grund'!D66)</f>
        <v/>
      </c>
      <c r="D66" s="296"/>
      <c r="E66" s="516" t="str">
        <f t="shared" si="8"/>
        <v/>
      </c>
      <c r="F66" s="502"/>
      <c r="G66" s="298"/>
      <c r="H66" s="350"/>
      <c r="I66" s="561" t="s">
        <v>35</v>
      </c>
      <c r="J66" s="291"/>
      <c r="K66" s="562" t="s">
        <v>35</v>
      </c>
      <c r="L66" s="291" t="s">
        <v>226</v>
      </c>
      <c r="M66" s="499">
        <v>910</v>
      </c>
      <c r="N66" s="532" t="str">
        <f>IF(B66="","",IF(OR(M66=200,COUNTIF(Artikelgrupper!$G$3:$G$105,'APH KIC KIA PC'!L66)),"Ja","Nej"))</f>
        <v/>
      </c>
      <c r="O66" s="351"/>
      <c r="Q66" s="354"/>
      <c r="R66" s="355"/>
      <c r="S66" s="291" t="s">
        <v>36</v>
      </c>
      <c r="T66" s="291"/>
      <c r="V66" s="356" t="str">
        <f>IF(B66="","",'3. Förpackningsdata'!K66)</f>
        <v/>
      </c>
      <c r="W66" s="304" t="str">
        <f>IF(B66="","",'3. Förpackningsdata'!L66)</f>
        <v/>
      </c>
      <c r="X66" s="542"/>
      <c r="Y66" s="471"/>
      <c r="Z66" s="489"/>
      <c r="AA66" s="81" t="str">
        <f>IF('4. Inköpsdata'!H66="SEK",'4. Inköpsdata'!J66,'4. Inköpsdata'!J66*'APH KIC KIA PC'!$Y$4)</f>
        <v/>
      </c>
      <c r="AB66" s="352" t="str">
        <f>IF('4. Inköpsdata'!H66="SEK",'4. Inköpsdata'!J66,'4. Inköpsdata'!J66*'APH KIC KIA PC'!$Y$4)</f>
        <v/>
      </c>
      <c r="AC66" s="353"/>
      <c r="AD66" s="303" t="str">
        <f>IF(B66="","",'4. Inköpsdata'!N66)</f>
        <v/>
      </c>
      <c r="AE66" s="457" t="str">
        <f>IF(B66="","",'4. Inköpsdata'!M66)</f>
        <v/>
      </c>
      <c r="AF66" s="458" t="str" cm="1">
        <f t="array" ref="AF66">IFERROR(_xlfn.IFS(AE66=25%,41,AE66=12%,42,AE66=6%,43,AE66="Momsfritt",38),"")</f>
        <v/>
      </c>
      <c r="AG66" s="458" t="str">
        <f t="shared" si="9"/>
        <v/>
      </c>
      <c r="AH66" s="303" t="str">
        <f t="shared" si="10"/>
        <v/>
      </c>
      <c r="AI66" s="303" t="str">
        <f t="shared" si="11"/>
        <v/>
      </c>
      <c r="AJ66" s="465" t="str">
        <f t="shared" si="12"/>
        <v/>
      </c>
      <c r="AK66" s="494"/>
      <c r="AL66" s="352" t="str">
        <f t="shared" si="13"/>
        <v/>
      </c>
      <c r="AM66" s="352" t="str">
        <f t="shared" si="14"/>
        <v/>
      </c>
      <c r="AN66" s="465" t="str">
        <f t="shared" si="15"/>
        <v/>
      </c>
    </row>
    <row r="67" spans="1:40" x14ac:dyDescent="0.25">
      <c r="A67" s="106">
        <v>63</v>
      </c>
      <c r="B67" s="86" t="str">
        <f>IF('1. Artikeldata Grund'!$E67="","",'1. Artikeldata Grund'!$E67)</f>
        <v/>
      </c>
      <c r="C67" s="221" t="str">
        <f>IF('1. Artikeldata Grund'!D67="","",'1. Artikeldata Grund'!D67)</f>
        <v/>
      </c>
      <c r="D67" s="296"/>
      <c r="E67" s="516" t="str">
        <f t="shared" si="8"/>
        <v/>
      </c>
      <c r="F67" s="502"/>
      <c r="G67" s="298"/>
      <c r="H67" s="350"/>
      <c r="I67" s="561" t="s">
        <v>35</v>
      </c>
      <c r="J67" s="291"/>
      <c r="K67" s="562" t="s">
        <v>35</v>
      </c>
      <c r="L67" s="291" t="s">
        <v>226</v>
      </c>
      <c r="M67" s="499">
        <v>910</v>
      </c>
      <c r="N67" s="532" t="str">
        <f>IF(B67="","",IF(OR(M67=200,COUNTIF(Artikelgrupper!$G$3:$G$105,'APH KIC KIA PC'!L67)),"Ja","Nej"))</f>
        <v/>
      </c>
      <c r="O67" s="351"/>
      <c r="Q67" s="354"/>
      <c r="R67" s="355"/>
      <c r="S67" s="291" t="s">
        <v>36</v>
      </c>
      <c r="T67" s="291"/>
      <c r="V67" s="356" t="str">
        <f>IF(B67="","",'3. Förpackningsdata'!K67)</f>
        <v/>
      </c>
      <c r="W67" s="304" t="str">
        <f>IF(B67="","",'3. Förpackningsdata'!L67)</f>
        <v/>
      </c>
      <c r="X67" s="542"/>
      <c r="Y67" s="471"/>
      <c r="Z67" s="489"/>
      <c r="AA67" s="81" t="str">
        <f>IF('4. Inköpsdata'!H67="SEK",'4. Inköpsdata'!J67,'4. Inköpsdata'!J67*'APH KIC KIA PC'!$Y$4)</f>
        <v/>
      </c>
      <c r="AB67" s="352" t="str">
        <f>IF('4. Inköpsdata'!H67="SEK",'4. Inköpsdata'!J67,'4. Inköpsdata'!J67*'APH KIC KIA PC'!$Y$4)</f>
        <v/>
      </c>
      <c r="AC67" s="353"/>
      <c r="AD67" s="303" t="str">
        <f>IF(B67="","",'4. Inköpsdata'!N67)</f>
        <v/>
      </c>
      <c r="AE67" s="457" t="str">
        <f>IF(B67="","",'4. Inköpsdata'!M67)</f>
        <v/>
      </c>
      <c r="AF67" s="458" t="str" cm="1">
        <f t="array" ref="AF67">IFERROR(_xlfn.IFS(AE67=25%,41,AE67=12%,42,AE67=6%,43,AE67="Momsfritt",38),"")</f>
        <v/>
      </c>
      <c r="AG67" s="458" t="str">
        <f t="shared" si="9"/>
        <v/>
      </c>
      <c r="AH67" s="303" t="str">
        <f t="shared" si="10"/>
        <v/>
      </c>
      <c r="AI67" s="303" t="str">
        <f t="shared" si="11"/>
        <v/>
      </c>
      <c r="AJ67" s="465" t="str">
        <f t="shared" si="12"/>
        <v/>
      </c>
      <c r="AK67" s="494"/>
      <c r="AL67" s="352" t="str">
        <f t="shared" si="13"/>
        <v/>
      </c>
      <c r="AM67" s="352" t="str">
        <f t="shared" si="14"/>
        <v/>
      </c>
      <c r="AN67" s="465" t="str">
        <f t="shared" si="15"/>
        <v/>
      </c>
    </row>
    <row r="68" spans="1:40" x14ac:dyDescent="0.25">
      <c r="A68" s="106">
        <v>64</v>
      </c>
      <c r="B68" s="86" t="str">
        <f>IF('1. Artikeldata Grund'!$E68="","",'1. Artikeldata Grund'!$E68)</f>
        <v/>
      </c>
      <c r="C68" s="221" t="str">
        <f>IF('1. Artikeldata Grund'!D68="","",'1. Artikeldata Grund'!D68)</f>
        <v/>
      </c>
      <c r="D68" s="296"/>
      <c r="E68" s="516" t="str">
        <f t="shared" si="8"/>
        <v/>
      </c>
      <c r="F68" s="502"/>
      <c r="G68" s="298"/>
      <c r="H68" s="350"/>
      <c r="I68" s="561" t="s">
        <v>35</v>
      </c>
      <c r="J68" s="291"/>
      <c r="K68" s="562" t="s">
        <v>35</v>
      </c>
      <c r="L68" s="291" t="s">
        <v>226</v>
      </c>
      <c r="M68" s="499">
        <v>910</v>
      </c>
      <c r="N68" s="532" t="str">
        <f>IF(B68="","",IF(OR(M68=200,COUNTIF(Artikelgrupper!$G$3:$G$105,'APH KIC KIA PC'!L68)),"Ja","Nej"))</f>
        <v/>
      </c>
      <c r="O68" s="351"/>
      <c r="Q68" s="354"/>
      <c r="R68" s="355"/>
      <c r="S68" s="291" t="s">
        <v>36</v>
      </c>
      <c r="T68" s="291"/>
      <c r="V68" s="356" t="str">
        <f>IF(B68="","",'3. Förpackningsdata'!K68)</f>
        <v/>
      </c>
      <c r="W68" s="304" t="str">
        <f>IF(B68="","",'3. Förpackningsdata'!L68)</f>
        <v/>
      </c>
      <c r="X68" s="542"/>
      <c r="Y68" s="471"/>
      <c r="Z68" s="489"/>
      <c r="AA68" s="81" t="str">
        <f>IF('4. Inköpsdata'!H68="SEK",'4. Inköpsdata'!J68,'4. Inköpsdata'!J68*'APH KIC KIA PC'!$Y$4)</f>
        <v/>
      </c>
      <c r="AB68" s="352" t="str">
        <f>IF('4. Inköpsdata'!H68="SEK",'4. Inköpsdata'!J68,'4. Inköpsdata'!J68*'APH KIC KIA PC'!$Y$4)</f>
        <v/>
      </c>
      <c r="AC68" s="353"/>
      <c r="AD68" s="303" t="str">
        <f>IF(B68="","",'4. Inköpsdata'!N68)</f>
        <v/>
      </c>
      <c r="AE68" s="457" t="str">
        <f>IF(B68="","",'4. Inköpsdata'!M68)</f>
        <v/>
      </c>
      <c r="AF68" s="458" t="str" cm="1">
        <f t="array" ref="AF68">IFERROR(_xlfn.IFS(AE68=25%,41,AE68=12%,42,AE68=6%,43,AE68="Momsfritt",38),"")</f>
        <v/>
      </c>
      <c r="AG68" s="458" t="str">
        <f t="shared" si="9"/>
        <v/>
      </c>
      <c r="AH68" s="303" t="str">
        <f t="shared" si="10"/>
        <v/>
      </c>
      <c r="AI68" s="303" t="str">
        <f t="shared" si="11"/>
        <v/>
      </c>
      <c r="AJ68" s="465" t="str">
        <f t="shared" si="12"/>
        <v/>
      </c>
      <c r="AK68" s="494"/>
      <c r="AL68" s="352" t="str">
        <f t="shared" si="13"/>
        <v/>
      </c>
      <c r="AM68" s="352" t="str">
        <f t="shared" si="14"/>
        <v/>
      </c>
      <c r="AN68" s="465" t="str">
        <f t="shared" si="15"/>
        <v/>
      </c>
    </row>
    <row r="69" spans="1:40" x14ac:dyDescent="0.25">
      <c r="A69" s="106">
        <v>65</v>
      </c>
      <c r="B69" s="86" t="str">
        <f>IF('1. Artikeldata Grund'!$E69="","",'1. Artikeldata Grund'!$E69)</f>
        <v/>
      </c>
      <c r="C69" s="221" t="str">
        <f>IF('1. Artikeldata Grund'!D69="","",'1. Artikeldata Grund'!D69)</f>
        <v/>
      </c>
      <c r="D69" s="296"/>
      <c r="E69" s="516" t="str">
        <f t="shared" ref="E69:E100" si="16">IF(B69="","","ÅÅÅÅ-MM-DD")</f>
        <v/>
      </c>
      <c r="F69" s="502"/>
      <c r="G69" s="298"/>
      <c r="H69" s="350"/>
      <c r="I69" s="561" t="s">
        <v>35</v>
      </c>
      <c r="J69" s="291"/>
      <c r="K69" s="562" t="s">
        <v>35</v>
      </c>
      <c r="L69" s="291" t="s">
        <v>226</v>
      </c>
      <c r="M69" s="499">
        <v>910</v>
      </c>
      <c r="N69" s="532" t="str">
        <f>IF(B69="","",IF(OR(M69=200,COUNTIF(Artikelgrupper!$G$3:$G$105,'APH KIC KIA PC'!L69)),"Ja","Nej"))</f>
        <v/>
      </c>
      <c r="O69" s="351"/>
      <c r="Q69" s="354"/>
      <c r="R69" s="355"/>
      <c r="S69" s="291" t="s">
        <v>36</v>
      </c>
      <c r="T69" s="291"/>
      <c r="V69" s="356" t="str">
        <f>IF(B69="","",'3. Förpackningsdata'!K69)</f>
        <v/>
      </c>
      <c r="W69" s="304" t="str">
        <f>IF(B69="","",'3. Förpackningsdata'!L69)</f>
        <v/>
      </c>
      <c r="X69" s="542"/>
      <c r="Y69" s="471"/>
      <c r="Z69" s="489"/>
      <c r="AA69" s="81" t="str">
        <f>IF('4. Inköpsdata'!H69="SEK",'4. Inköpsdata'!J69,'4. Inköpsdata'!J69*'APH KIC KIA PC'!$Y$4)</f>
        <v/>
      </c>
      <c r="AB69" s="352" t="str">
        <f>IF('4. Inköpsdata'!H69="SEK",'4. Inköpsdata'!J69,'4. Inköpsdata'!J69*'APH KIC KIA PC'!$Y$4)</f>
        <v/>
      </c>
      <c r="AC69" s="353"/>
      <c r="AD69" s="303" t="str">
        <f>IF(B69="","",'4. Inköpsdata'!N69)</f>
        <v/>
      </c>
      <c r="AE69" s="457" t="str">
        <f>IF(B69="","",'4. Inköpsdata'!M69)</f>
        <v/>
      </c>
      <c r="AF69" s="458" t="str" cm="1">
        <f t="array" ref="AF69">IFERROR(_xlfn.IFS(AE69=25%,41,AE69=12%,42,AE69=6%,43,AE69="Momsfritt",38),"")</f>
        <v/>
      </c>
      <c r="AG69" s="458" t="str">
        <f t="shared" ref="AG69:AG100" si="17">IF(B69="","",IF(AE69="Momsfritt",1,AE69+1))</f>
        <v/>
      </c>
      <c r="AH69" s="303" t="str">
        <f t="shared" ref="AH69:AH100" si="18">IF(B69="","",AC69/AG69)</f>
        <v/>
      </c>
      <c r="AI69" s="303" t="str">
        <f t="shared" ref="AI69:AI100" si="19">IF(B69="","",AH69-AA69)</f>
        <v/>
      </c>
      <c r="AJ69" s="465" t="str">
        <f t="shared" ref="AJ69:AJ100" si="20">IF(B69="","",AI69/AH69)</f>
        <v/>
      </c>
      <c r="AK69" s="494"/>
      <c r="AL69" s="352" t="str">
        <f t="shared" ref="AL69:AL100" si="21">IF(B69="","",AK69/AG69)</f>
        <v/>
      </c>
      <c r="AM69" s="352" t="str">
        <f t="shared" ref="AM69:AM100" si="22">IF(B69="","",AL69-AA69)</f>
        <v/>
      </c>
      <c r="AN69" s="465" t="str">
        <f t="shared" ref="AN69:AN100" si="23">IF(B69="","",AM69/AL69)</f>
        <v/>
      </c>
    </row>
    <row r="70" spans="1:40" x14ac:dyDescent="0.25">
      <c r="A70" s="106">
        <v>66</v>
      </c>
      <c r="B70" s="86" t="str">
        <f>IF('1. Artikeldata Grund'!$E70="","",'1. Artikeldata Grund'!$E70)</f>
        <v/>
      </c>
      <c r="C70" s="221" t="str">
        <f>IF('1. Artikeldata Grund'!D70="","",'1. Artikeldata Grund'!D70)</f>
        <v/>
      </c>
      <c r="D70" s="296"/>
      <c r="E70" s="516" t="str">
        <f t="shared" si="16"/>
        <v/>
      </c>
      <c r="F70" s="502"/>
      <c r="G70" s="298"/>
      <c r="H70" s="350"/>
      <c r="I70" s="561" t="s">
        <v>35</v>
      </c>
      <c r="J70" s="291"/>
      <c r="K70" s="562" t="s">
        <v>35</v>
      </c>
      <c r="L70" s="291" t="s">
        <v>226</v>
      </c>
      <c r="M70" s="499">
        <v>910</v>
      </c>
      <c r="N70" s="532" t="str">
        <f>IF(B70="","",IF(OR(M70=200,COUNTIF(Artikelgrupper!$G$3:$G$105,'APH KIC KIA PC'!L70)),"Ja","Nej"))</f>
        <v/>
      </c>
      <c r="O70" s="351"/>
      <c r="Q70" s="354"/>
      <c r="R70" s="355"/>
      <c r="S70" s="291" t="s">
        <v>36</v>
      </c>
      <c r="T70" s="291"/>
      <c r="V70" s="356" t="str">
        <f>IF(B70="","",'3. Förpackningsdata'!K70)</f>
        <v/>
      </c>
      <c r="W70" s="304" t="str">
        <f>IF(B70="","",'3. Förpackningsdata'!L70)</f>
        <v/>
      </c>
      <c r="X70" s="542"/>
      <c r="Y70" s="471"/>
      <c r="Z70" s="489"/>
      <c r="AA70" s="81" t="str">
        <f>IF('4. Inköpsdata'!H70="SEK",'4. Inköpsdata'!J70,'4. Inköpsdata'!J70*'APH KIC KIA PC'!$Y$4)</f>
        <v/>
      </c>
      <c r="AB70" s="352" t="str">
        <f>IF('4. Inköpsdata'!H70="SEK",'4. Inköpsdata'!J70,'4. Inköpsdata'!J70*'APH KIC KIA PC'!$Y$4)</f>
        <v/>
      </c>
      <c r="AC70" s="353"/>
      <c r="AD70" s="303" t="str">
        <f>IF(B70="","",'4. Inköpsdata'!N70)</f>
        <v/>
      </c>
      <c r="AE70" s="457" t="str">
        <f>IF(B70="","",'4. Inköpsdata'!M70)</f>
        <v/>
      </c>
      <c r="AF70" s="458" t="str" cm="1">
        <f t="array" ref="AF70">IFERROR(_xlfn.IFS(AE70=25%,41,AE70=12%,42,AE70=6%,43,AE70="Momsfritt",38),"")</f>
        <v/>
      </c>
      <c r="AG70" s="458" t="str">
        <f t="shared" si="17"/>
        <v/>
      </c>
      <c r="AH70" s="303" t="str">
        <f t="shared" si="18"/>
        <v/>
      </c>
      <c r="AI70" s="303" t="str">
        <f t="shared" si="19"/>
        <v/>
      </c>
      <c r="AJ70" s="465" t="str">
        <f t="shared" si="20"/>
        <v/>
      </c>
      <c r="AK70" s="494"/>
      <c r="AL70" s="352" t="str">
        <f t="shared" si="21"/>
        <v/>
      </c>
      <c r="AM70" s="352" t="str">
        <f t="shared" si="22"/>
        <v/>
      </c>
      <c r="AN70" s="465" t="str">
        <f t="shared" si="23"/>
        <v/>
      </c>
    </row>
    <row r="71" spans="1:40" x14ac:dyDescent="0.25">
      <c r="A71" s="106">
        <v>67</v>
      </c>
      <c r="B71" s="86" t="str">
        <f>IF('1. Artikeldata Grund'!$E71="","",'1. Artikeldata Grund'!$E71)</f>
        <v/>
      </c>
      <c r="C71" s="221" t="str">
        <f>IF('1. Artikeldata Grund'!D71="","",'1. Artikeldata Grund'!D71)</f>
        <v/>
      </c>
      <c r="D71" s="296"/>
      <c r="E71" s="516" t="str">
        <f t="shared" si="16"/>
        <v/>
      </c>
      <c r="F71" s="502"/>
      <c r="G71" s="298"/>
      <c r="H71" s="350"/>
      <c r="I71" s="561" t="s">
        <v>35</v>
      </c>
      <c r="J71" s="291"/>
      <c r="K71" s="562" t="s">
        <v>35</v>
      </c>
      <c r="L71" s="291" t="s">
        <v>226</v>
      </c>
      <c r="M71" s="499">
        <v>910</v>
      </c>
      <c r="N71" s="532" t="str">
        <f>IF(B71="","",IF(OR(M71=200,COUNTIF(Artikelgrupper!$G$3:$G$105,'APH KIC KIA PC'!L71)),"Ja","Nej"))</f>
        <v/>
      </c>
      <c r="O71" s="351"/>
      <c r="Q71" s="354"/>
      <c r="R71" s="355"/>
      <c r="S71" s="291" t="s">
        <v>36</v>
      </c>
      <c r="T71" s="291"/>
      <c r="V71" s="356" t="str">
        <f>IF(B71="","",'3. Förpackningsdata'!K71)</f>
        <v/>
      </c>
      <c r="W71" s="304" t="str">
        <f>IF(B71="","",'3. Förpackningsdata'!L71)</f>
        <v/>
      </c>
      <c r="X71" s="542"/>
      <c r="Y71" s="471"/>
      <c r="Z71" s="489"/>
      <c r="AA71" s="81" t="str">
        <f>IF('4. Inköpsdata'!H71="SEK",'4. Inköpsdata'!J71,'4. Inköpsdata'!J71*'APH KIC KIA PC'!$Y$4)</f>
        <v/>
      </c>
      <c r="AB71" s="352" t="str">
        <f>IF('4. Inköpsdata'!H71="SEK",'4. Inköpsdata'!J71,'4. Inköpsdata'!J71*'APH KIC KIA PC'!$Y$4)</f>
        <v/>
      </c>
      <c r="AC71" s="353"/>
      <c r="AD71" s="303" t="str">
        <f>IF(B71="","",'4. Inköpsdata'!N71)</f>
        <v/>
      </c>
      <c r="AE71" s="457" t="str">
        <f>IF(B71="","",'4. Inköpsdata'!M71)</f>
        <v/>
      </c>
      <c r="AF71" s="458" t="str" cm="1">
        <f t="array" ref="AF71">IFERROR(_xlfn.IFS(AE71=25%,41,AE71=12%,42,AE71=6%,43,AE71="Momsfritt",38),"")</f>
        <v/>
      </c>
      <c r="AG71" s="458" t="str">
        <f t="shared" si="17"/>
        <v/>
      </c>
      <c r="AH71" s="303" t="str">
        <f t="shared" si="18"/>
        <v/>
      </c>
      <c r="AI71" s="303" t="str">
        <f t="shared" si="19"/>
        <v/>
      </c>
      <c r="AJ71" s="465" t="str">
        <f t="shared" si="20"/>
        <v/>
      </c>
      <c r="AK71" s="494"/>
      <c r="AL71" s="352" t="str">
        <f t="shared" si="21"/>
        <v/>
      </c>
      <c r="AM71" s="352" t="str">
        <f t="shared" si="22"/>
        <v/>
      </c>
      <c r="AN71" s="465" t="str">
        <f t="shared" si="23"/>
        <v/>
      </c>
    </row>
    <row r="72" spans="1:40" x14ac:dyDescent="0.25">
      <c r="A72" s="106">
        <v>68</v>
      </c>
      <c r="B72" s="86" t="str">
        <f>IF('1. Artikeldata Grund'!$E72="","",'1. Artikeldata Grund'!$E72)</f>
        <v/>
      </c>
      <c r="C72" s="221" t="str">
        <f>IF('1. Artikeldata Grund'!D72="","",'1. Artikeldata Grund'!D72)</f>
        <v/>
      </c>
      <c r="D72" s="296"/>
      <c r="E72" s="516" t="str">
        <f t="shared" si="16"/>
        <v/>
      </c>
      <c r="F72" s="502"/>
      <c r="G72" s="298"/>
      <c r="H72" s="350"/>
      <c r="I72" s="561" t="s">
        <v>35</v>
      </c>
      <c r="J72" s="291"/>
      <c r="K72" s="562" t="s">
        <v>35</v>
      </c>
      <c r="L72" s="291" t="s">
        <v>226</v>
      </c>
      <c r="M72" s="499">
        <v>910</v>
      </c>
      <c r="N72" s="532" t="str">
        <f>IF(B72="","",IF(OR(M72=200,COUNTIF(Artikelgrupper!$G$3:$G$105,'APH KIC KIA PC'!L72)),"Ja","Nej"))</f>
        <v/>
      </c>
      <c r="O72" s="351"/>
      <c r="Q72" s="354"/>
      <c r="R72" s="355"/>
      <c r="S72" s="291" t="s">
        <v>36</v>
      </c>
      <c r="T72" s="291"/>
      <c r="V72" s="356" t="str">
        <f>IF(B72="","",'3. Förpackningsdata'!K72)</f>
        <v/>
      </c>
      <c r="W72" s="304" t="str">
        <f>IF(B72="","",'3. Förpackningsdata'!L72)</f>
        <v/>
      </c>
      <c r="X72" s="542"/>
      <c r="Y72" s="471"/>
      <c r="Z72" s="489"/>
      <c r="AA72" s="81" t="str">
        <f>IF('4. Inköpsdata'!H72="SEK",'4. Inköpsdata'!J72,'4. Inköpsdata'!J72*'APH KIC KIA PC'!$Y$4)</f>
        <v/>
      </c>
      <c r="AB72" s="352" t="str">
        <f>IF('4. Inköpsdata'!H72="SEK",'4. Inköpsdata'!J72,'4. Inköpsdata'!J72*'APH KIC KIA PC'!$Y$4)</f>
        <v/>
      </c>
      <c r="AC72" s="353"/>
      <c r="AD72" s="303" t="str">
        <f>IF(B72="","",'4. Inköpsdata'!N72)</f>
        <v/>
      </c>
      <c r="AE72" s="457" t="str">
        <f>IF(B72="","",'4. Inköpsdata'!M72)</f>
        <v/>
      </c>
      <c r="AF72" s="458" t="str" cm="1">
        <f t="array" ref="AF72">IFERROR(_xlfn.IFS(AE72=25%,41,AE72=12%,42,AE72=6%,43,AE72="Momsfritt",38),"")</f>
        <v/>
      </c>
      <c r="AG72" s="458" t="str">
        <f t="shared" si="17"/>
        <v/>
      </c>
      <c r="AH72" s="303" t="str">
        <f t="shared" si="18"/>
        <v/>
      </c>
      <c r="AI72" s="303" t="str">
        <f t="shared" si="19"/>
        <v/>
      </c>
      <c r="AJ72" s="465" t="str">
        <f t="shared" si="20"/>
        <v/>
      </c>
      <c r="AK72" s="494"/>
      <c r="AL72" s="352" t="str">
        <f t="shared" si="21"/>
        <v/>
      </c>
      <c r="AM72" s="352" t="str">
        <f t="shared" si="22"/>
        <v/>
      </c>
      <c r="AN72" s="465" t="str">
        <f t="shared" si="23"/>
        <v/>
      </c>
    </row>
    <row r="73" spans="1:40" x14ac:dyDescent="0.25">
      <c r="A73" s="106">
        <v>69</v>
      </c>
      <c r="B73" s="86" t="str">
        <f>IF('1. Artikeldata Grund'!$E73="","",'1. Artikeldata Grund'!$E73)</f>
        <v/>
      </c>
      <c r="C73" s="221" t="str">
        <f>IF('1. Artikeldata Grund'!D73="","",'1. Artikeldata Grund'!D73)</f>
        <v/>
      </c>
      <c r="D73" s="296"/>
      <c r="E73" s="516" t="str">
        <f t="shared" si="16"/>
        <v/>
      </c>
      <c r="F73" s="502"/>
      <c r="G73" s="298"/>
      <c r="H73" s="350"/>
      <c r="I73" s="561" t="s">
        <v>35</v>
      </c>
      <c r="J73" s="291"/>
      <c r="K73" s="562" t="s">
        <v>35</v>
      </c>
      <c r="L73" s="291" t="s">
        <v>226</v>
      </c>
      <c r="M73" s="499">
        <v>910</v>
      </c>
      <c r="N73" s="532" t="str">
        <f>IF(B73="","",IF(OR(M73=200,COUNTIF(Artikelgrupper!$G$3:$G$105,'APH KIC KIA PC'!L73)),"Ja","Nej"))</f>
        <v/>
      </c>
      <c r="O73" s="351"/>
      <c r="Q73" s="354"/>
      <c r="R73" s="355"/>
      <c r="S73" s="291" t="s">
        <v>36</v>
      </c>
      <c r="T73" s="291"/>
      <c r="V73" s="356" t="str">
        <f>IF(B73="","",'3. Förpackningsdata'!K73)</f>
        <v/>
      </c>
      <c r="W73" s="304" t="str">
        <f>IF(B73="","",'3. Förpackningsdata'!L73)</f>
        <v/>
      </c>
      <c r="X73" s="542"/>
      <c r="Y73" s="471"/>
      <c r="Z73" s="489"/>
      <c r="AA73" s="81" t="str">
        <f>IF('4. Inköpsdata'!H73="SEK",'4. Inköpsdata'!J73,'4. Inköpsdata'!J73*'APH KIC KIA PC'!$Y$4)</f>
        <v/>
      </c>
      <c r="AB73" s="352" t="str">
        <f>IF('4. Inköpsdata'!H73="SEK",'4. Inköpsdata'!J73,'4. Inköpsdata'!J73*'APH KIC KIA PC'!$Y$4)</f>
        <v/>
      </c>
      <c r="AC73" s="353"/>
      <c r="AD73" s="303" t="str">
        <f>IF(B73="","",'4. Inköpsdata'!N73)</f>
        <v/>
      </c>
      <c r="AE73" s="457" t="str">
        <f>IF(B73="","",'4. Inköpsdata'!M73)</f>
        <v/>
      </c>
      <c r="AF73" s="458" t="str" cm="1">
        <f t="array" ref="AF73">IFERROR(_xlfn.IFS(AE73=25%,41,AE73=12%,42,AE73=6%,43,AE73="Momsfritt",38),"")</f>
        <v/>
      </c>
      <c r="AG73" s="458" t="str">
        <f t="shared" si="17"/>
        <v/>
      </c>
      <c r="AH73" s="303" t="str">
        <f t="shared" si="18"/>
        <v/>
      </c>
      <c r="AI73" s="303" t="str">
        <f t="shared" si="19"/>
        <v/>
      </c>
      <c r="AJ73" s="465" t="str">
        <f t="shared" si="20"/>
        <v/>
      </c>
      <c r="AK73" s="494"/>
      <c r="AL73" s="352" t="str">
        <f t="shared" si="21"/>
        <v/>
      </c>
      <c r="AM73" s="352" t="str">
        <f t="shared" si="22"/>
        <v/>
      </c>
      <c r="AN73" s="465" t="str">
        <f t="shared" si="23"/>
        <v/>
      </c>
    </row>
    <row r="74" spans="1:40" x14ac:dyDescent="0.25">
      <c r="A74" s="106">
        <v>70</v>
      </c>
      <c r="B74" s="86" t="str">
        <f>IF('1. Artikeldata Grund'!$E74="","",'1. Artikeldata Grund'!$E74)</f>
        <v/>
      </c>
      <c r="C74" s="221" t="str">
        <f>IF('1. Artikeldata Grund'!D74="","",'1. Artikeldata Grund'!D74)</f>
        <v/>
      </c>
      <c r="D74" s="296"/>
      <c r="E74" s="516" t="str">
        <f t="shared" si="16"/>
        <v/>
      </c>
      <c r="F74" s="502"/>
      <c r="G74" s="298"/>
      <c r="H74" s="350"/>
      <c r="I74" s="561" t="s">
        <v>35</v>
      </c>
      <c r="J74" s="291"/>
      <c r="K74" s="562" t="s">
        <v>35</v>
      </c>
      <c r="L74" s="291" t="s">
        <v>226</v>
      </c>
      <c r="M74" s="499">
        <v>910</v>
      </c>
      <c r="N74" s="532" t="str">
        <f>IF(B74="","",IF(OR(M74=200,COUNTIF(Artikelgrupper!$G$3:$G$105,'APH KIC KIA PC'!L74)),"Ja","Nej"))</f>
        <v/>
      </c>
      <c r="O74" s="351"/>
      <c r="Q74" s="354"/>
      <c r="R74" s="355"/>
      <c r="S74" s="291" t="s">
        <v>36</v>
      </c>
      <c r="T74" s="291"/>
      <c r="V74" s="356" t="str">
        <f>IF(B74="","",'3. Förpackningsdata'!K74)</f>
        <v/>
      </c>
      <c r="W74" s="304" t="str">
        <f>IF(B74="","",'3. Förpackningsdata'!L74)</f>
        <v/>
      </c>
      <c r="X74" s="542"/>
      <c r="Y74" s="471"/>
      <c r="Z74" s="489"/>
      <c r="AA74" s="81" t="str">
        <f>IF('4. Inköpsdata'!H74="SEK",'4. Inköpsdata'!J74,'4. Inköpsdata'!J74*'APH KIC KIA PC'!$Y$4)</f>
        <v/>
      </c>
      <c r="AB74" s="352" t="str">
        <f>IF('4. Inköpsdata'!H74="SEK",'4. Inköpsdata'!J74,'4. Inköpsdata'!J74*'APH KIC KIA PC'!$Y$4)</f>
        <v/>
      </c>
      <c r="AC74" s="353"/>
      <c r="AD74" s="303" t="str">
        <f>IF(B74="","",'4. Inköpsdata'!N74)</f>
        <v/>
      </c>
      <c r="AE74" s="457" t="str">
        <f>IF(B74="","",'4. Inköpsdata'!M74)</f>
        <v/>
      </c>
      <c r="AF74" s="458" t="str" cm="1">
        <f t="array" ref="AF74">IFERROR(_xlfn.IFS(AE74=25%,41,AE74=12%,42,AE74=6%,43,AE74="Momsfritt",38),"")</f>
        <v/>
      </c>
      <c r="AG74" s="458" t="str">
        <f t="shared" si="17"/>
        <v/>
      </c>
      <c r="AH74" s="303" t="str">
        <f t="shared" si="18"/>
        <v/>
      </c>
      <c r="AI74" s="303" t="str">
        <f t="shared" si="19"/>
        <v/>
      </c>
      <c r="AJ74" s="465" t="str">
        <f t="shared" si="20"/>
        <v/>
      </c>
      <c r="AK74" s="494"/>
      <c r="AL74" s="352" t="str">
        <f t="shared" si="21"/>
        <v/>
      </c>
      <c r="AM74" s="352" t="str">
        <f t="shared" si="22"/>
        <v/>
      </c>
      <c r="AN74" s="465" t="str">
        <f t="shared" si="23"/>
        <v/>
      </c>
    </row>
    <row r="75" spans="1:40" x14ac:dyDescent="0.25">
      <c r="A75" s="106">
        <v>71</v>
      </c>
      <c r="B75" s="86" t="str">
        <f>IF('1. Artikeldata Grund'!$E75="","",'1. Artikeldata Grund'!$E75)</f>
        <v/>
      </c>
      <c r="C75" s="221" t="str">
        <f>IF('1. Artikeldata Grund'!D75="","",'1. Artikeldata Grund'!D75)</f>
        <v/>
      </c>
      <c r="D75" s="296"/>
      <c r="E75" s="516" t="str">
        <f t="shared" si="16"/>
        <v/>
      </c>
      <c r="F75" s="502"/>
      <c r="G75" s="298"/>
      <c r="H75" s="350"/>
      <c r="I75" s="561" t="s">
        <v>35</v>
      </c>
      <c r="J75" s="291"/>
      <c r="K75" s="562" t="s">
        <v>35</v>
      </c>
      <c r="L75" s="291" t="s">
        <v>226</v>
      </c>
      <c r="M75" s="499">
        <v>910</v>
      </c>
      <c r="N75" s="532" t="str">
        <f>IF(B75="","",IF(OR(M75=200,COUNTIF(Artikelgrupper!$G$3:$G$105,'APH KIC KIA PC'!L75)),"Ja","Nej"))</f>
        <v/>
      </c>
      <c r="O75" s="351"/>
      <c r="Q75" s="354"/>
      <c r="R75" s="355"/>
      <c r="S75" s="291" t="s">
        <v>36</v>
      </c>
      <c r="T75" s="291"/>
      <c r="V75" s="356" t="str">
        <f>IF(B75="","",'3. Förpackningsdata'!K75)</f>
        <v/>
      </c>
      <c r="W75" s="304" t="str">
        <f>IF(B75="","",'3. Förpackningsdata'!L75)</f>
        <v/>
      </c>
      <c r="X75" s="542"/>
      <c r="Y75" s="471"/>
      <c r="Z75" s="489"/>
      <c r="AA75" s="81" t="str">
        <f>IF('4. Inköpsdata'!H75="SEK",'4. Inköpsdata'!J75,'4. Inköpsdata'!J75*'APH KIC KIA PC'!$Y$4)</f>
        <v/>
      </c>
      <c r="AB75" s="352" t="str">
        <f>IF('4. Inköpsdata'!H75="SEK",'4. Inköpsdata'!J75,'4. Inköpsdata'!J75*'APH KIC KIA PC'!$Y$4)</f>
        <v/>
      </c>
      <c r="AC75" s="353"/>
      <c r="AD75" s="303" t="str">
        <f>IF(B75="","",'4. Inköpsdata'!N75)</f>
        <v/>
      </c>
      <c r="AE75" s="457" t="str">
        <f>IF(B75="","",'4. Inköpsdata'!M75)</f>
        <v/>
      </c>
      <c r="AF75" s="458" t="str" cm="1">
        <f t="array" ref="AF75">IFERROR(_xlfn.IFS(AE75=25%,41,AE75=12%,42,AE75=6%,43,AE75="Momsfritt",38),"")</f>
        <v/>
      </c>
      <c r="AG75" s="458" t="str">
        <f t="shared" si="17"/>
        <v/>
      </c>
      <c r="AH75" s="303" t="str">
        <f t="shared" si="18"/>
        <v/>
      </c>
      <c r="AI75" s="303" t="str">
        <f t="shared" si="19"/>
        <v/>
      </c>
      <c r="AJ75" s="465" t="str">
        <f t="shared" si="20"/>
        <v/>
      </c>
      <c r="AK75" s="494"/>
      <c r="AL75" s="352" t="str">
        <f t="shared" si="21"/>
        <v/>
      </c>
      <c r="AM75" s="352" t="str">
        <f t="shared" si="22"/>
        <v/>
      </c>
      <c r="AN75" s="465" t="str">
        <f t="shared" si="23"/>
        <v/>
      </c>
    </row>
    <row r="76" spans="1:40" x14ac:dyDescent="0.25">
      <c r="A76" s="106">
        <v>72</v>
      </c>
      <c r="B76" s="86" t="str">
        <f>IF('1. Artikeldata Grund'!$E76="","",'1. Artikeldata Grund'!$E76)</f>
        <v/>
      </c>
      <c r="C76" s="221" t="str">
        <f>IF('1. Artikeldata Grund'!D76="","",'1. Artikeldata Grund'!D76)</f>
        <v/>
      </c>
      <c r="D76" s="296"/>
      <c r="E76" s="516" t="str">
        <f t="shared" si="16"/>
        <v/>
      </c>
      <c r="F76" s="502"/>
      <c r="G76" s="298"/>
      <c r="H76" s="350"/>
      <c r="I76" s="561" t="s">
        <v>35</v>
      </c>
      <c r="J76" s="291"/>
      <c r="K76" s="562" t="s">
        <v>35</v>
      </c>
      <c r="L76" s="291" t="s">
        <v>226</v>
      </c>
      <c r="M76" s="499">
        <v>910</v>
      </c>
      <c r="N76" s="532" t="str">
        <f>IF(B76="","",IF(OR(M76=200,COUNTIF(Artikelgrupper!$G$3:$G$105,'APH KIC KIA PC'!L76)),"Ja","Nej"))</f>
        <v/>
      </c>
      <c r="O76" s="351"/>
      <c r="Q76" s="354"/>
      <c r="R76" s="355"/>
      <c r="S76" s="291" t="s">
        <v>36</v>
      </c>
      <c r="T76" s="291"/>
      <c r="V76" s="356" t="str">
        <f>IF(B76="","",'3. Förpackningsdata'!K76)</f>
        <v/>
      </c>
      <c r="W76" s="304" t="str">
        <f>IF(B76="","",'3. Förpackningsdata'!L76)</f>
        <v/>
      </c>
      <c r="X76" s="542"/>
      <c r="Y76" s="471"/>
      <c r="Z76" s="489"/>
      <c r="AA76" s="81" t="str">
        <f>IF('4. Inköpsdata'!H76="SEK",'4. Inköpsdata'!J76,'4. Inköpsdata'!J76*'APH KIC KIA PC'!$Y$4)</f>
        <v/>
      </c>
      <c r="AB76" s="352" t="str">
        <f>IF('4. Inköpsdata'!H76="SEK",'4. Inköpsdata'!J76,'4. Inköpsdata'!J76*'APH KIC KIA PC'!$Y$4)</f>
        <v/>
      </c>
      <c r="AC76" s="353"/>
      <c r="AD76" s="303" t="str">
        <f>IF(B76="","",'4. Inköpsdata'!N76)</f>
        <v/>
      </c>
      <c r="AE76" s="457" t="str">
        <f>IF(B76="","",'4. Inköpsdata'!M76)</f>
        <v/>
      </c>
      <c r="AF76" s="458" t="str" cm="1">
        <f t="array" ref="AF76">IFERROR(_xlfn.IFS(AE76=25%,41,AE76=12%,42,AE76=6%,43,AE76="Momsfritt",38),"")</f>
        <v/>
      </c>
      <c r="AG76" s="458" t="str">
        <f t="shared" si="17"/>
        <v/>
      </c>
      <c r="AH76" s="303" t="str">
        <f t="shared" si="18"/>
        <v/>
      </c>
      <c r="AI76" s="303" t="str">
        <f t="shared" si="19"/>
        <v/>
      </c>
      <c r="AJ76" s="465" t="str">
        <f t="shared" si="20"/>
        <v/>
      </c>
      <c r="AK76" s="494"/>
      <c r="AL76" s="352" t="str">
        <f t="shared" si="21"/>
        <v/>
      </c>
      <c r="AM76" s="352" t="str">
        <f t="shared" si="22"/>
        <v/>
      </c>
      <c r="AN76" s="465" t="str">
        <f t="shared" si="23"/>
        <v/>
      </c>
    </row>
    <row r="77" spans="1:40" x14ac:dyDescent="0.25">
      <c r="A77" s="106">
        <v>73</v>
      </c>
      <c r="B77" s="86" t="str">
        <f>IF('1. Artikeldata Grund'!$E77="","",'1. Artikeldata Grund'!$E77)</f>
        <v/>
      </c>
      <c r="C77" s="221" t="str">
        <f>IF('1. Artikeldata Grund'!D77="","",'1. Artikeldata Grund'!D77)</f>
        <v/>
      </c>
      <c r="D77" s="296"/>
      <c r="E77" s="516" t="str">
        <f t="shared" si="16"/>
        <v/>
      </c>
      <c r="F77" s="502"/>
      <c r="G77" s="298"/>
      <c r="H77" s="350"/>
      <c r="I77" s="561" t="s">
        <v>35</v>
      </c>
      <c r="J77" s="291"/>
      <c r="K77" s="562" t="s">
        <v>35</v>
      </c>
      <c r="L77" s="291" t="s">
        <v>226</v>
      </c>
      <c r="M77" s="499">
        <v>910</v>
      </c>
      <c r="N77" s="532" t="str">
        <f>IF(B77="","",IF(OR(M77=200,COUNTIF(Artikelgrupper!$G$3:$G$105,'APH KIC KIA PC'!L77)),"Ja","Nej"))</f>
        <v/>
      </c>
      <c r="O77" s="351"/>
      <c r="Q77" s="354"/>
      <c r="R77" s="355"/>
      <c r="S77" s="291" t="s">
        <v>36</v>
      </c>
      <c r="T77" s="291"/>
      <c r="V77" s="356" t="str">
        <f>IF(B77="","",'3. Förpackningsdata'!K77)</f>
        <v/>
      </c>
      <c r="W77" s="304" t="str">
        <f>IF(B77="","",'3. Förpackningsdata'!L77)</f>
        <v/>
      </c>
      <c r="X77" s="542"/>
      <c r="Y77" s="471"/>
      <c r="Z77" s="489"/>
      <c r="AA77" s="81" t="str">
        <f>IF('4. Inköpsdata'!H77="SEK",'4. Inköpsdata'!J77,'4. Inköpsdata'!J77*'APH KIC KIA PC'!$Y$4)</f>
        <v/>
      </c>
      <c r="AB77" s="352" t="str">
        <f>IF('4. Inköpsdata'!H77="SEK",'4. Inköpsdata'!J77,'4. Inköpsdata'!J77*'APH KIC KIA PC'!$Y$4)</f>
        <v/>
      </c>
      <c r="AC77" s="353"/>
      <c r="AD77" s="303" t="str">
        <f>IF(B77="","",'4. Inköpsdata'!N77)</f>
        <v/>
      </c>
      <c r="AE77" s="457" t="str">
        <f>IF(B77="","",'4. Inköpsdata'!M77)</f>
        <v/>
      </c>
      <c r="AF77" s="458" t="str" cm="1">
        <f t="array" ref="AF77">IFERROR(_xlfn.IFS(AE77=25%,41,AE77=12%,42,AE77=6%,43,AE77="Momsfritt",38),"")</f>
        <v/>
      </c>
      <c r="AG77" s="458" t="str">
        <f t="shared" si="17"/>
        <v/>
      </c>
      <c r="AH77" s="303" t="str">
        <f t="shared" si="18"/>
        <v/>
      </c>
      <c r="AI77" s="303" t="str">
        <f t="shared" si="19"/>
        <v/>
      </c>
      <c r="AJ77" s="465" t="str">
        <f t="shared" si="20"/>
        <v/>
      </c>
      <c r="AK77" s="494"/>
      <c r="AL77" s="352" t="str">
        <f t="shared" si="21"/>
        <v/>
      </c>
      <c r="AM77" s="352" t="str">
        <f t="shared" si="22"/>
        <v/>
      </c>
      <c r="AN77" s="465" t="str">
        <f t="shared" si="23"/>
        <v/>
      </c>
    </row>
    <row r="78" spans="1:40" x14ac:dyDescent="0.25">
      <c r="A78" s="106">
        <v>74</v>
      </c>
      <c r="B78" s="86" t="str">
        <f>IF('1. Artikeldata Grund'!$E78="","",'1. Artikeldata Grund'!$E78)</f>
        <v/>
      </c>
      <c r="C78" s="221" t="str">
        <f>IF('1. Artikeldata Grund'!D78="","",'1. Artikeldata Grund'!D78)</f>
        <v/>
      </c>
      <c r="D78" s="296"/>
      <c r="E78" s="516" t="str">
        <f t="shared" si="16"/>
        <v/>
      </c>
      <c r="F78" s="502"/>
      <c r="G78" s="298"/>
      <c r="H78" s="350"/>
      <c r="I78" s="561" t="s">
        <v>35</v>
      </c>
      <c r="J78" s="291"/>
      <c r="K78" s="562" t="s">
        <v>35</v>
      </c>
      <c r="L78" s="291" t="s">
        <v>226</v>
      </c>
      <c r="M78" s="499">
        <v>910</v>
      </c>
      <c r="N78" s="532" t="str">
        <f>IF(B78="","",IF(OR(M78=200,COUNTIF(Artikelgrupper!$G$3:$G$105,'APH KIC KIA PC'!L78)),"Ja","Nej"))</f>
        <v/>
      </c>
      <c r="O78" s="351"/>
      <c r="Q78" s="354"/>
      <c r="R78" s="355"/>
      <c r="S78" s="291" t="s">
        <v>36</v>
      </c>
      <c r="T78" s="291"/>
      <c r="V78" s="356" t="str">
        <f>IF(B78="","",'3. Förpackningsdata'!K78)</f>
        <v/>
      </c>
      <c r="W78" s="304" t="str">
        <f>IF(B78="","",'3. Förpackningsdata'!L78)</f>
        <v/>
      </c>
      <c r="X78" s="542"/>
      <c r="Y78" s="471"/>
      <c r="Z78" s="489"/>
      <c r="AA78" s="81" t="str">
        <f>IF('4. Inköpsdata'!H78="SEK",'4. Inköpsdata'!J78,'4. Inköpsdata'!J78*'APH KIC KIA PC'!$Y$4)</f>
        <v/>
      </c>
      <c r="AB78" s="352" t="str">
        <f>IF('4. Inköpsdata'!H78="SEK",'4. Inköpsdata'!J78,'4. Inköpsdata'!J78*'APH KIC KIA PC'!$Y$4)</f>
        <v/>
      </c>
      <c r="AC78" s="353"/>
      <c r="AD78" s="303" t="str">
        <f>IF(B78="","",'4. Inköpsdata'!N78)</f>
        <v/>
      </c>
      <c r="AE78" s="457" t="str">
        <f>IF(B78="","",'4. Inköpsdata'!M78)</f>
        <v/>
      </c>
      <c r="AF78" s="458" t="str" cm="1">
        <f t="array" ref="AF78">IFERROR(_xlfn.IFS(AE78=25%,41,AE78=12%,42,AE78=6%,43,AE78="Momsfritt",38),"")</f>
        <v/>
      </c>
      <c r="AG78" s="458" t="str">
        <f t="shared" si="17"/>
        <v/>
      </c>
      <c r="AH78" s="303" t="str">
        <f t="shared" si="18"/>
        <v/>
      </c>
      <c r="AI78" s="303" t="str">
        <f t="shared" si="19"/>
        <v/>
      </c>
      <c r="AJ78" s="465" t="str">
        <f t="shared" si="20"/>
        <v/>
      </c>
      <c r="AK78" s="494"/>
      <c r="AL78" s="352" t="str">
        <f t="shared" si="21"/>
        <v/>
      </c>
      <c r="AM78" s="352" t="str">
        <f t="shared" si="22"/>
        <v/>
      </c>
      <c r="AN78" s="465" t="str">
        <f t="shared" si="23"/>
        <v/>
      </c>
    </row>
    <row r="79" spans="1:40" x14ac:dyDescent="0.25">
      <c r="A79" s="106">
        <v>75</v>
      </c>
      <c r="B79" s="86" t="str">
        <f>IF('1. Artikeldata Grund'!$E79="","",'1. Artikeldata Grund'!$E79)</f>
        <v/>
      </c>
      <c r="C79" s="221" t="str">
        <f>IF('1. Artikeldata Grund'!D79="","",'1. Artikeldata Grund'!D79)</f>
        <v/>
      </c>
      <c r="D79" s="296"/>
      <c r="E79" s="516" t="str">
        <f t="shared" si="16"/>
        <v/>
      </c>
      <c r="F79" s="502"/>
      <c r="G79" s="298"/>
      <c r="H79" s="350"/>
      <c r="I79" s="561" t="s">
        <v>35</v>
      </c>
      <c r="J79" s="291"/>
      <c r="K79" s="562" t="s">
        <v>35</v>
      </c>
      <c r="L79" s="291" t="s">
        <v>226</v>
      </c>
      <c r="M79" s="499">
        <v>910</v>
      </c>
      <c r="N79" s="532" t="str">
        <f>IF(B79="","",IF(OR(M79=200,COUNTIF(Artikelgrupper!$G$3:$G$105,'APH KIC KIA PC'!L79)),"Ja","Nej"))</f>
        <v/>
      </c>
      <c r="O79" s="351"/>
      <c r="Q79" s="354"/>
      <c r="R79" s="355"/>
      <c r="S79" s="291" t="s">
        <v>36</v>
      </c>
      <c r="T79" s="291"/>
      <c r="V79" s="356" t="str">
        <f>IF(B79="","",'3. Förpackningsdata'!K79)</f>
        <v/>
      </c>
      <c r="W79" s="304" t="str">
        <f>IF(B79="","",'3. Förpackningsdata'!L79)</f>
        <v/>
      </c>
      <c r="X79" s="542"/>
      <c r="Y79" s="471"/>
      <c r="Z79" s="489"/>
      <c r="AA79" s="81" t="str">
        <f>IF('4. Inköpsdata'!H79="SEK",'4. Inköpsdata'!J79,'4. Inköpsdata'!J79*'APH KIC KIA PC'!$Y$4)</f>
        <v/>
      </c>
      <c r="AB79" s="352" t="str">
        <f>IF('4. Inköpsdata'!H79="SEK",'4. Inköpsdata'!J79,'4. Inköpsdata'!J79*'APH KIC KIA PC'!$Y$4)</f>
        <v/>
      </c>
      <c r="AC79" s="353"/>
      <c r="AD79" s="303" t="str">
        <f>IF(B79="","",'4. Inköpsdata'!N79)</f>
        <v/>
      </c>
      <c r="AE79" s="457" t="str">
        <f>IF(B79="","",'4. Inköpsdata'!M79)</f>
        <v/>
      </c>
      <c r="AF79" s="458" t="str" cm="1">
        <f t="array" ref="AF79">IFERROR(_xlfn.IFS(AE79=25%,41,AE79=12%,42,AE79=6%,43,AE79="Momsfritt",38),"")</f>
        <v/>
      </c>
      <c r="AG79" s="458" t="str">
        <f t="shared" si="17"/>
        <v/>
      </c>
      <c r="AH79" s="303" t="str">
        <f t="shared" si="18"/>
        <v/>
      </c>
      <c r="AI79" s="303" t="str">
        <f t="shared" si="19"/>
        <v/>
      </c>
      <c r="AJ79" s="465" t="str">
        <f t="shared" si="20"/>
        <v/>
      </c>
      <c r="AK79" s="494"/>
      <c r="AL79" s="352" t="str">
        <f t="shared" si="21"/>
        <v/>
      </c>
      <c r="AM79" s="352" t="str">
        <f t="shared" si="22"/>
        <v/>
      </c>
      <c r="AN79" s="465" t="str">
        <f t="shared" si="23"/>
        <v/>
      </c>
    </row>
    <row r="80" spans="1:40" x14ac:dyDescent="0.25">
      <c r="A80" s="106">
        <v>76</v>
      </c>
      <c r="B80" s="86" t="str">
        <f>IF('1. Artikeldata Grund'!$E80="","",'1. Artikeldata Grund'!$E80)</f>
        <v/>
      </c>
      <c r="C80" s="221" t="str">
        <f>IF('1. Artikeldata Grund'!D80="","",'1. Artikeldata Grund'!D80)</f>
        <v/>
      </c>
      <c r="D80" s="296"/>
      <c r="E80" s="516" t="str">
        <f t="shared" si="16"/>
        <v/>
      </c>
      <c r="F80" s="502"/>
      <c r="G80" s="298"/>
      <c r="H80" s="350"/>
      <c r="I80" s="561" t="s">
        <v>35</v>
      </c>
      <c r="J80" s="291"/>
      <c r="K80" s="562" t="s">
        <v>35</v>
      </c>
      <c r="L80" s="291" t="s">
        <v>226</v>
      </c>
      <c r="M80" s="499">
        <v>910</v>
      </c>
      <c r="N80" s="532" t="str">
        <f>IF(B80="","",IF(OR(M80=200,COUNTIF(Artikelgrupper!$G$3:$G$105,'APH KIC KIA PC'!L80)),"Ja","Nej"))</f>
        <v/>
      </c>
      <c r="O80" s="351"/>
      <c r="Q80" s="354"/>
      <c r="R80" s="355"/>
      <c r="S80" s="291" t="s">
        <v>36</v>
      </c>
      <c r="T80" s="291"/>
      <c r="V80" s="356" t="str">
        <f>IF(B80="","",'3. Förpackningsdata'!K80)</f>
        <v/>
      </c>
      <c r="W80" s="304" t="str">
        <f>IF(B80="","",'3. Förpackningsdata'!L80)</f>
        <v/>
      </c>
      <c r="X80" s="542"/>
      <c r="Y80" s="471"/>
      <c r="Z80" s="489"/>
      <c r="AA80" s="81" t="str">
        <f>IF('4. Inköpsdata'!H80="SEK",'4. Inköpsdata'!J80,'4. Inköpsdata'!J80*'APH KIC KIA PC'!$Y$4)</f>
        <v/>
      </c>
      <c r="AB80" s="352" t="str">
        <f>IF('4. Inköpsdata'!H80="SEK",'4. Inköpsdata'!J80,'4. Inköpsdata'!J80*'APH KIC KIA PC'!$Y$4)</f>
        <v/>
      </c>
      <c r="AC80" s="353"/>
      <c r="AD80" s="303" t="str">
        <f>IF(B80="","",'4. Inköpsdata'!N80)</f>
        <v/>
      </c>
      <c r="AE80" s="457" t="str">
        <f>IF(B80="","",'4. Inköpsdata'!M80)</f>
        <v/>
      </c>
      <c r="AF80" s="458" t="str" cm="1">
        <f t="array" ref="AF80">IFERROR(_xlfn.IFS(AE80=25%,41,AE80=12%,42,AE80=6%,43,AE80="Momsfritt",38),"")</f>
        <v/>
      </c>
      <c r="AG80" s="458" t="str">
        <f t="shared" si="17"/>
        <v/>
      </c>
      <c r="AH80" s="303" t="str">
        <f t="shared" si="18"/>
        <v/>
      </c>
      <c r="AI80" s="303" t="str">
        <f t="shared" si="19"/>
        <v/>
      </c>
      <c r="AJ80" s="465" t="str">
        <f t="shared" si="20"/>
        <v/>
      </c>
      <c r="AK80" s="494"/>
      <c r="AL80" s="352" t="str">
        <f t="shared" si="21"/>
        <v/>
      </c>
      <c r="AM80" s="352" t="str">
        <f t="shared" si="22"/>
        <v/>
      </c>
      <c r="AN80" s="465" t="str">
        <f t="shared" si="23"/>
        <v/>
      </c>
    </row>
    <row r="81" spans="1:40" x14ac:dyDescent="0.25">
      <c r="A81" s="106">
        <v>77</v>
      </c>
      <c r="B81" s="86" t="str">
        <f>IF('1. Artikeldata Grund'!$E81="","",'1. Artikeldata Grund'!$E81)</f>
        <v/>
      </c>
      <c r="C81" s="221" t="str">
        <f>IF('1. Artikeldata Grund'!D81="","",'1. Artikeldata Grund'!D81)</f>
        <v/>
      </c>
      <c r="D81" s="296"/>
      <c r="E81" s="516" t="str">
        <f t="shared" si="16"/>
        <v/>
      </c>
      <c r="F81" s="502"/>
      <c r="G81" s="298"/>
      <c r="H81" s="350"/>
      <c r="I81" s="561" t="s">
        <v>35</v>
      </c>
      <c r="J81" s="291"/>
      <c r="K81" s="562" t="s">
        <v>35</v>
      </c>
      <c r="L81" s="291" t="s">
        <v>226</v>
      </c>
      <c r="M81" s="499">
        <v>910</v>
      </c>
      <c r="N81" s="532" t="str">
        <f>IF(B81="","",IF(OR(M81=200,COUNTIF(Artikelgrupper!$G$3:$G$105,'APH KIC KIA PC'!L81)),"Ja","Nej"))</f>
        <v/>
      </c>
      <c r="O81" s="351"/>
      <c r="Q81" s="354"/>
      <c r="R81" s="355"/>
      <c r="S81" s="291" t="s">
        <v>36</v>
      </c>
      <c r="T81" s="291"/>
      <c r="V81" s="356" t="str">
        <f>IF(B81="","",'3. Förpackningsdata'!K81)</f>
        <v/>
      </c>
      <c r="W81" s="304" t="str">
        <f>IF(B81="","",'3. Förpackningsdata'!L81)</f>
        <v/>
      </c>
      <c r="X81" s="542"/>
      <c r="Y81" s="471"/>
      <c r="Z81" s="489"/>
      <c r="AA81" s="81" t="str">
        <f>IF('4. Inköpsdata'!H81="SEK",'4. Inköpsdata'!J81,'4. Inköpsdata'!J81*'APH KIC KIA PC'!$Y$4)</f>
        <v/>
      </c>
      <c r="AB81" s="352" t="str">
        <f>IF('4. Inköpsdata'!H81="SEK",'4. Inköpsdata'!J81,'4. Inköpsdata'!J81*'APH KIC KIA PC'!$Y$4)</f>
        <v/>
      </c>
      <c r="AC81" s="353"/>
      <c r="AD81" s="303" t="str">
        <f>IF(B81="","",'4. Inköpsdata'!N81)</f>
        <v/>
      </c>
      <c r="AE81" s="457" t="str">
        <f>IF(B81="","",'4. Inköpsdata'!M81)</f>
        <v/>
      </c>
      <c r="AF81" s="458" t="str" cm="1">
        <f t="array" ref="AF81">IFERROR(_xlfn.IFS(AE81=25%,41,AE81=12%,42,AE81=6%,43,AE81="Momsfritt",38),"")</f>
        <v/>
      </c>
      <c r="AG81" s="458" t="str">
        <f t="shared" si="17"/>
        <v/>
      </c>
      <c r="AH81" s="303" t="str">
        <f t="shared" si="18"/>
        <v/>
      </c>
      <c r="AI81" s="303" t="str">
        <f t="shared" si="19"/>
        <v/>
      </c>
      <c r="AJ81" s="465" t="str">
        <f t="shared" si="20"/>
        <v/>
      </c>
      <c r="AK81" s="494"/>
      <c r="AL81" s="352" t="str">
        <f t="shared" si="21"/>
        <v/>
      </c>
      <c r="AM81" s="352" t="str">
        <f t="shared" si="22"/>
        <v/>
      </c>
      <c r="AN81" s="465" t="str">
        <f t="shared" si="23"/>
        <v/>
      </c>
    </row>
    <row r="82" spans="1:40" x14ac:dyDescent="0.25">
      <c r="A82" s="106">
        <v>78</v>
      </c>
      <c r="B82" s="86" t="str">
        <f>IF('1. Artikeldata Grund'!$E82="","",'1. Artikeldata Grund'!$E82)</f>
        <v/>
      </c>
      <c r="C82" s="221" t="str">
        <f>IF('1. Artikeldata Grund'!D82="","",'1. Artikeldata Grund'!D82)</f>
        <v/>
      </c>
      <c r="D82" s="296"/>
      <c r="E82" s="516" t="str">
        <f t="shared" si="16"/>
        <v/>
      </c>
      <c r="F82" s="502"/>
      <c r="G82" s="298"/>
      <c r="H82" s="350"/>
      <c r="I82" s="561" t="s">
        <v>35</v>
      </c>
      <c r="J82" s="291"/>
      <c r="K82" s="562" t="s">
        <v>35</v>
      </c>
      <c r="L82" s="291" t="s">
        <v>226</v>
      </c>
      <c r="M82" s="499">
        <v>910</v>
      </c>
      <c r="N82" s="532" t="str">
        <f>IF(B82="","",IF(OR(M82=200,COUNTIF(Artikelgrupper!$G$3:$G$105,'APH KIC KIA PC'!L82)),"Ja","Nej"))</f>
        <v/>
      </c>
      <c r="O82" s="351"/>
      <c r="Q82" s="354"/>
      <c r="R82" s="355"/>
      <c r="S82" s="291" t="s">
        <v>36</v>
      </c>
      <c r="T82" s="291"/>
      <c r="V82" s="356" t="str">
        <f>IF(B82="","",'3. Förpackningsdata'!K82)</f>
        <v/>
      </c>
      <c r="W82" s="304" t="str">
        <f>IF(B82="","",'3. Förpackningsdata'!L82)</f>
        <v/>
      </c>
      <c r="X82" s="542"/>
      <c r="Y82" s="471"/>
      <c r="Z82" s="489"/>
      <c r="AA82" s="81" t="str">
        <f>IF('4. Inköpsdata'!H82="SEK",'4. Inköpsdata'!J82,'4. Inköpsdata'!J82*'APH KIC KIA PC'!$Y$4)</f>
        <v/>
      </c>
      <c r="AB82" s="352" t="str">
        <f>IF('4. Inköpsdata'!H82="SEK",'4. Inköpsdata'!J82,'4. Inköpsdata'!J82*'APH KIC KIA PC'!$Y$4)</f>
        <v/>
      </c>
      <c r="AC82" s="353"/>
      <c r="AD82" s="303" t="str">
        <f>IF(B82="","",'4. Inköpsdata'!N82)</f>
        <v/>
      </c>
      <c r="AE82" s="457" t="str">
        <f>IF(B82="","",'4. Inköpsdata'!M82)</f>
        <v/>
      </c>
      <c r="AF82" s="458" t="str" cm="1">
        <f t="array" ref="AF82">IFERROR(_xlfn.IFS(AE82=25%,41,AE82=12%,42,AE82=6%,43,AE82="Momsfritt",38),"")</f>
        <v/>
      </c>
      <c r="AG82" s="458" t="str">
        <f t="shared" si="17"/>
        <v/>
      </c>
      <c r="AH82" s="303" t="str">
        <f t="shared" si="18"/>
        <v/>
      </c>
      <c r="AI82" s="303" t="str">
        <f t="shared" si="19"/>
        <v/>
      </c>
      <c r="AJ82" s="465" t="str">
        <f t="shared" si="20"/>
        <v/>
      </c>
      <c r="AK82" s="494"/>
      <c r="AL82" s="352" t="str">
        <f t="shared" si="21"/>
        <v/>
      </c>
      <c r="AM82" s="352" t="str">
        <f t="shared" si="22"/>
        <v/>
      </c>
      <c r="AN82" s="465" t="str">
        <f t="shared" si="23"/>
        <v/>
      </c>
    </row>
    <row r="83" spans="1:40" x14ac:dyDescent="0.25">
      <c r="A83" s="106">
        <v>79</v>
      </c>
      <c r="B83" s="86" t="str">
        <f>IF('1. Artikeldata Grund'!$E83="","",'1. Artikeldata Grund'!$E83)</f>
        <v/>
      </c>
      <c r="C83" s="221" t="str">
        <f>IF('1. Artikeldata Grund'!D83="","",'1. Artikeldata Grund'!D83)</f>
        <v/>
      </c>
      <c r="D83" s="296"/>
      <c r="E83" s="516" t="str">
        <f t="shared" si="16"/>
        <v/>
      </c>
      <c r="F83" s="502"/>
      <c r="G83" s="298"/>
      <c r="H83" s="350"/>
      <c r="I83" s="561" t="s">
        <v>35</v>
      </c>
      <c r="J83" s="291"/>
      <c r="K83" s="562" t="s">
        <v>35</v>
      </c>
      <c r="L83" s="291" t="s">
        <v>226</v>
      </c>
      <c r="M83" s="499">
        <v>910</v>
      </c>
      <c r="N83" s="532" t="str">
        <f>IF(B83="","",IF(OR(M83=200,COUNTIF(Artikelgrupper!$G$3:$G$105,'APH KIC KIA PC'!L83)),"Ja","Nej"))</f>
        <v/>
      </c>
      <c r="O83" s="351"/>
      <c r="Q83" s="354"/>
      <c r="R83" s="355"/>
      <c r="S83" s="291" t="s">
        <v>36</v>
      </c>
      <c r="T83" s="291"/>
      <c r="V83" s="356" t="str">
        <f>IF(B83="","",'3. Förpackningsdata'!K83)</f>
        <v/>
      </c>
      <c r="W83" s="304" t="str">
        <f>IF(B83="","",'3. Förpackningsdata'!L83)</f>
        <v/>
      </c>
      <c r="X83" s="542"/>
      <c r="Y83" s="471"/>
      <c r="Z83" s="489"/>
      <c r="AA83" s="81" t="str">
        <f>IF('4. Inköpsdata'!H83="SEK",'4. Inköpsdata'!J83,'4. Inköpsdata'!J83*'APH KIC KIA PC'!$Y$4)</f>
        <v/>
      </c>
      <c r="AB83" s="352" t="str">
        <f>IF('4. Inköpsdata'!H83="SEK",'4. Inköpsdata'!J83,'4. Inköpsdata'!J83*'APH KIC KIA PC'!$Y$4)</f>
        <v/>
      </c>
      <c r="AC83" s="353"/>
      <c r="AD83" s="303" t="str">
        <f>IF(B83="","",'4. Inköpsdata'!N83)</f>
        <v/>
      </c>
      <c r="AE83" s="457" t="str">
        <f>IF(B83="","",'4. Inköpsdata'!M83)</f>
        <v/>
      </c>
      <c r="AF83" s="458" t="str" cm="1">
        <f t="array" ref="AF83">IFERROR(_xlfn.IFS(AE83=25%,41,AE83=12%,42,AE83=6%,43,AE83="Momsfritt",38),"")</f>
        <v/>
      </c>
      <c r="AG83" s="458" t="str">
        <f t="shared" si="17"/>
        <v/>
      </c>
      <c r="AH83" s="303" t="str">
        <f t="shared" si="18"/>
        <v/>
      </c>
      <c r="AI83" s="303" t="str">
        <f t="shared" si="19"/>
        <v/>
      </c>
      <c r="AJ83" s="465" t="str">
        <f t="shared" si="20"/>
        <v/>
      </c>
      <c r="AK83" s="494"/>
      <c r="AL83" s="352" t="str">
        <f t="shared" si="21"/>
        <v/>
      </c>
      <c r="AM83" s="352" t="str">
        <f t="shared" si="22"/>
        <v/>
      </c>
      <c r="AN83" s="465" t="str">
        <f t="shared" si="23"/>
        <v/>
      </c>
    </row>
    <row r="84" spans="1:40" x14ac:dyDescent="0.25">
      <c r="A84" s="106">
        <v>80</v>
      </c>
      <c r="B84" s="86" t="str">
        <f>IF('1. Artikeldata Grund'!$E84="","",'1. Artikeldata Grund'!$E84)</f>
        <v/>
      </c>
      <c r="C84" s="221" t="str">
        <f>IF('1. Artikeldata Grund'!D84="","",'1. Artikeldata Grund'!D84)</f>
        <v/>
      </c>
      <c r="D84" s="296"/>
      <c r="E84" s="516" t="str">
        <f t="shared" si="16"/>
        <v/>
      </c>
      <c r="F84" s="502"/>
      <c r="G84" s="298"/>
      <c r="H84" s="350"/>
      <c r="I84" s="561" t="s">
        <v>35</v>
      </c>
      <c r="J84" s="291"/>
      <c r="K84" s="562" t="s">
        <v>35</v>
      </c>
      <c r="L84" s="291" t="s">
        <v>226</v>
      </c>
      <c r="M84" s="499">
        <v>910</v>
      </c>
      <c r="N84" s="532" t="str">
        <f>IF(B84="","",IF(OR(M84=200,COUNTIF(Artikelgrupper!$G$3:$G$105,'APH KIC KIA PC'!L84)),"Ja","Nej"))</f>
        <v/>
      </c>
      <c r="O84" s="351"/>
      <c r="Q84" s="354"/>
      <c r="R84" s="355"/>
      <c r="S84" s="291" t="s">
        <v>36</v>
      </c>
      <c r="T84" s="291"/>
      <c r="V84" s="356" t="str">
        <f>IF(B84="","",'3. Förpackningsdata'!K84)</f>
        <v/>
      </c>
      <c r="W84" s="304" t="str">
        <f>IF(B84="","",'3. Förpackningsdata'!L84)</f>
        <v/>
      </c>
      <c r="X84" s="542"/>
      <c r="Y84" s="471"/>
      <c r="Z84" s="489"/>
      <c r="AA84" s="81" t="str">
        <f>IF('4. Inköpsdata'!H84="SEK",'4. Inköpsdata'!J84,'4. Inköpsdata'!J84*'APH KIC KIA PC'!$Y$4)</f>
        <v/>
      </c>
      <c r="AB84" s="352" t="str">
        <f>IF('4. Inköpsdata'!H84="SEK",'4. Inköpsdata'!J84,'4. Inköpsdata'!J84*'APH KIC KIA PC'!$Y$4)</f>
        <v/>
      </c>
      <c r="AC84" s="353"/>
      <c r="AD84" s="303" t="str">
        <f>IF(B84="","",'4. Inköpsdata'!N84)</f>
        <v/>
      </c>
      <c r="AE84" s="457" t="str">
        <f>IF(B84="","",'4. Inköpsdata'!M84)</f>
        <v/>
      </c>
      <c r="AF84" s="458" t="str" cm="1">
        <f t="array" ref="AF84">IFERROR(_xlfn.IFS(AE84=25%,41,AE84=12%,42,AE84=6%,43,AE84="Momsfritt",38),"")</f>
        <v/>
      </c>
      <c r="AG84" s="458" t="str">
        <f t="shared" si="17"/>
        <v/>
      </c>
      <c r="AH84" s="303" t="str">
        <f t="shared" si="18"/>
        <v/>
      </c>
      <c r="AI84" s="303" t="str">
        <f t="shared" si="19"/>
        <v/>
      </c>
      <c r="AJ84" s="465" t="str">
        <f t="shared" si="20"/>
        <v/>
      </c>
      <c r="AK84" s="494"/>
      <c r="AL84" s="352" t="str">
        <f t="shared" si="21"/>
        <v/>
      </c>
      <c r="AM84" s="352" t="str">
        <f t="shared" si="22"/>
        <v/>
      </c>
      <c r="AN84" s="465" t="str">
        <f t="shared" si="23"/>
        <v/>
      </c>
    </row>
    <row r="85" spans="1:40" x14ac:dyDescent="0.25">
      <c r="A85" s="106">
        <v>81</v>
      </c>
      <c r="B85" s="86" t="str">
        <f>IF('1. Artikeldata Grund'!$E85="","",'1. Artikeldata Grund'!$E85)</f>
        <v/>
      </c>
      <c r="C85" s="221" t="str">
        <f>IF('1. Artikeldata Grund'!D85="","",'1. Artikeldata Grund'!D85)</f>
        <v/>
      </c>
      <c r="D85" s="296"/>
      <c r="E85" s="516" t="str">
        <f t="shared" si="16"/>
        <v/>
      </c>
      <c r="F85" s="502"/>
      <c r="G85" s="298"/>
      <c r="H85" s="350"/>
      <c r="I85" s="561" t="s">
        <v>35</v>
      </c>
      <c r="J85" s="291"/>
      <c r="K85" s="562" t="s">
        <v>35</v>
      </c>
      <c r="L85" s="291" t="s">
        <v>226</v>
      </c>
      <c r="M85" s="499">
        <v>910</v>
      </c>
      <c r="N85" s="532" t="str">
        <f>IF(B85="","",IF(OR(M85=200,COUNTIF(Artikelgrupper!$G$3:$G$105,'APH KIC KIA PC'!L85)),"Ja","Nej"))</f>
        <v/>
      </c>
      <c r="O85" s="351"/>
      <c r="Q85" s="354"/>
      <c r="R85" s="355"/>
      <c r="S85" s="291" t="s">
        <v>36</v>
      </c>
      <c r="T85" s="291"/>
      <c r="V85" s="356" t="str">
        <f>IF(B85="","",'3. Förpackningsdata'!K85)</f>
        <v/>
      </c>
      <c r="W85" s="304" t="str">
        <f>IF(B85="","",'3. Förpackningsdata'!L85)</f>
        <v/>
      </c>
      <c r="X85" s="542"/>
      <c r="Y85" s="471"/>
      <c r="Z85" s="489"/>
      <c r="AA85" s="81" t="str">
        <f>IF('4. Inköpsdata'!H85="SEK",'4. Inköpsdata'!J85,'4. Inköpsdata'!J85*'APH KIC KIA PC'!$Y$4)</f>
        <v/>
      </c>
      <c r="AB85" s="352" t="str">
        <f>IF('4. Inköpsdata'!H85="SEK",'4. Inköpsdata'!J85,'4. Inköpsdata'!J85*'APH KIC KIA PC'!$Y$4)</f>
        <v/>
      </c>
      <c r="AC85" s="353"/>
      <c r="AD85" s="303" t="str">
        <f>IF(B85="","",'4. Inköpsdata'!N85)</f>
        <v/>
      </c>
      <c r="AE85" s="457" t="str">
        <f>IF(B85="","",'4. Inköpsdata'!M85)</f>
        <v/>
      </c>
      <c r="AF85" s="458" t="str" cm="1">
        <f t="array" ref="AF85">IFERROR(_xlfn.IFS(AE85=25%,41,AE85=12%,42,AE85=6%,43,AE85="Momsfritt",38),"")</f>
        <v/>
      </c>
      <c r="AG85" s="458" t="str">
        <f t="shared" si="17"/>
        <v/>
      </c>
      <c r="AH85" s="303" t="str">
        <f t="shared" si="18"/>
        <v/>
      </c>
      <c r="AI85" s="303" t="str">
        <f t="shared" si="19"/>
        <v/>
      </c>
      <c r="AJ85" s="465" t="str">
        <f t="shared" si="20"/>
        <v/>
      </c>
      <c r="AK85" s="494"/>
      <c r="AL85" s="352" t="str">
        <f t="shared" si="21"/>
        <v/>
      </c>
      <c r="AM85" s="352" t="str">
        <f t="shared" si="22"/>
        <v/>
      </c>
      <c r="AN85" s="465" t="str">
        <f t="shared" si="23"/>
        <v/>
      </c>
    </row>
    <row r="86" spans="1:40" x14ac:dyDescent="0.25">
      <c r="A86" s="106">
        <v>82</v>
      </c>
      <c r="B86" s="86" t="str">
        <f>IF('1. Artikeldata Grund'!$E86="","",'1. Artikeldata Grund'!$E86)</f>
        <v/>
      </c>
      <c r="C86" s="221" t="str">
        <f>IF('1. Artikeldata Grund'!D86="","",'1. Artikeldata Grund'!D86)</f>
        <v/>
      </c>
      <c r="D86" s="296"/>
      <c r="E86" s="516" t="str">
        <f t="shared" si="16"/>
        <v/>
      </c>
      <c r="F86" s="502"/>
      <c r="G86" s="298"/>
      <c r="H86" s="350"/>
      <c r="I86" s="561" t="s">
        <v>35</v>
      </c>
      <c r="J86" s="291"/>
      <c r="K86" s="562" t="s">
        <v>35</v>
      </c>
      <c r="L86" s="291" t="s">
        <v>226</v>
      </c>
      <c r="M86" s="499">
        <v>910</v>
      </c>
      <c r="N86" s="532" t="str">
        <f>IF(B86="","",IF(OR(M86=200,COUNTIF(Artikelgrupper!$G$3:$G$105,'APH KIC KIA PC'!L86)),"Ja","Nej"))</f>
        <v/>
      </c>
      <c r="O86" s="351"/>
      <c r="Q86" s="354"/>
      <c r="R86" s="355"/>
      <c r="S86" s="291" t="s">
        <v>36</v>
      </c>
      <c r="T86" s="291"/>
      <c r="V86" s="356" t="str">
        <f>IF(B86="","",'3. Förpackningsdata'!K86)</f>
        <v/>
      </c>
      <c r="W86" s="304" t="str">
        <f>IF(B86="","",'3. Förpackningsdata'!L86)</f>
        <v/>
      </c>
      <c r="X86" s="542"/>
      <c r="Y86" s="471"/>
      <c r="Z86" s="489"/>
      <c r="AA86" s="81" t="str">
        <f>IF('4. Inköpsdata'!H86="SEK",'4. Inköpsdata'!J86,'4. Inköpsdata'!J86*'APH KIC KIA PC'!$Y$4)</f>
        <v/>
      </c>
      <c r="AB86" s="352" t="str">
        <f>IF('4. Inköpsdata'!H86="SEK",'4. Inköpsdata'!J86,'4. Inköpsdata'!J86*'APH KIC KIA PC'!$Y$4)</f>
        <v/>
      </c>
      <c r="AC86" s="353"/>
      <c r="AD86" s="303" t="str">
        <f>IF(B86="","",'4. Inköpsdata'!N86)</f>
        <v/>
      </c>
      <c r="AE86" s="457" t="str">
        <f>IF(B86="","",'4. Inköpsdata'!M86)</f>
        <v/>
      </c>
      <c r="AF86" s="458" t="str" cm="1">
        <f t="array" ref="AF86">IFERROR(_xlfn.IFS(AE86=25%,41,AE86=12%,42,AE86=6%,43,AE86="Momsfritt",38),"")</f>
        <v/>
      </c>
      <c r="AG86" s="458" t="str">
        <f t="shared" si="17"/>
        <v/>
      </c>
      <c r="AH86" s="303" t="str">
        <f t="shared" si="18"/>
        <v/>
      </c>
      <c r="AI86" s="303" t="str">
        <f t="shared" si="19"/>
        <v/>
      </c>
      <c r="AJ86" s="465" t="str">
        <f t="shared" si="20"/>
        <v/>
      </c>
      <c r="AK86" s="494"/>
      <c r="AL86" s="352" t="str">
        <f t="shared" si="21"/>
        <v/>
      </c>
      <c r="AM86" s="352" t="str">
        <f t="shared" si="22"/>
        <v/>
      </c>
      <c r="AN86" s="465" t="str">
        <f t="shared" si="23"/>
        <v/>
      </c>
    </row>
    <row r="87" spans="1:40" x14ac:dyDescent="0.25">
      <c r="A87" s="106">
        <v>83</v>
      </c>
      <c r="B87" s="86" t="str">
        <f>IF('1. Artikeldata Grund'!$E87="","",'1. Artikeldata Grund'!$E87)</f>
        <v/>
      </c>
      <c r="C87" s="221" t="str">
        <f>IF('1. Artikeldata Grund'!D87="","",'1. Artikeldata Grund'!D87)</f>
        <v/>
      </c>
      <c r="D87" s="296"/>
      <c r="E87" s="516" t="str">
        <f t="shared" si="16"/>
        <v/>
      </c>
      <c r="F87" s="502"/>
      <c r="G87" s="298"/>
      <c r="H87" s="350"/>
      <c r="I87" s="561" t="s">
        <v>35</v>
      </c>
      <c r="J87" s="291"/>
      <c r="K87" s="562" t="s">
        <v>35</v>
      </c>
      <c r="L87" s="291" t="s">
        <v>226</v>
      </c>
      <c r="M87" s="499">
        <v>910</v>
      </c>
      <c r="N87" s="532" t="str">
        <f>IF(B87="","",IF(OR(M87=200,COUNTIF(Artikelgrupper!$G$3:$G$105,'APH KIC KIA PC'!L87)),"Ja","Nej"))</f>
        <v/>
      </c>
      <c r="O87" s="351"/>
      <c r="Q87" s="354"/>
      <c r="R87" s="355"/>
      <c r="S87" s="291" t="s">
        <v>36</v>
      </c>
      <c r="T87" s="291"/>
      <c r="V87" s="356" t="str">
        <f>IF(B87="","",'3. Förpackningsdata'!K87)</f>
        <v/>
      </c>
      <c r="W87" s="304" t="str">
        <f>IF(B87="","",'3. Förpackningsdata'!L87)</f>
        <v/>
      </c>
      <c r="X87" s="542"/>
      <c r="Y87" s="471"/>
      <c r="Z87" s="489"/>
      <c r="AA87" s="81" t="str">
        <f>IF('4. Inköpsdata'!H87="SEK",'4. Inköpsdata'!J87,'4. Inköpsdata'!J87*'APH KIC KIA PC'!$Y$4)</f>
        <v/>
      </c>
      <c r="AB87" s="352" t="str">
        <f>IF('4. Inköpsdata'!H87="SEK",'4. Inköpsdata'!J87,'4. Inköpsdata'!J87*'APH KIC KIA PC'!$Y$4)</f>
        <v/>
      </c>
      <c r="AC87" s="353"/>
      <c r="AD87" s="303" t="str">
        <f>IF(B87="","",'4. Inköpsdata'!N87)</f>
        <v/>
      </c>
      <c r="AE87" s="457" t="str">
        <f>IF(B87="","",'4. Inköpsdata'!M87)</f>
        <v/>
      </c>
      <c r="AF87" s="458" t="str" cm="1">
        <f t="array" ref="AF87">IFERROR(_xlfn.IFS(AE87=25%,41,AE87=12%,42,AE87=6%,43,AE87="Momsfritt",38),"")</f>
        <v/>
      </c>
      <c r="AG87" s="458" t="str">
        <f t="shared" si="17"/>
        <v/>
      </c>
      <c r="AH87" s="303" t="str">
        <f t="shared" si="18"/>
        <v/>
      </c>
      <c r="AI87" s="303" t="str">
        <f t="shared" si="19"/>
        <v/>
      </c>
      <c r="AJ87" s="465" t="str">
        <f t="shared" si="20"/>
        <v/>
      </c>
      <c r="AK87" s="494"/>
      <c r="AL87" s="352" t="str">
        <f t="shared" si="21"/>
        <v/>
      </c>
      <c r="AM87" s="352" t="str">
        <f t="shared" si="22"/>
        <v/>
      </c>
      <c r="AN87" s="465" t="str">
        <f t="shared" si="23"/>
        <v/>
      </c>
    </row>
    <row r="88" spans="1:40" x14ac:dyDescent="0.25">
      <c r="A88" s="106">
        <v>84</v>
      </c>
      <c r="B88" s="86" t="str">
        <f>IF('1. Artikeldata Grund'!$E88="","",'1. Artikeldata Grund'!$E88)</f>
        <v/>
      </c>
      <c r="C88" s="221" t="str">
        <f>IF('1. Artikeldata Grund'!D88="","",'1. Artikeldata Grund'!D88)</f>
        <v/>
      </c>
      <c r="D88" s="296"/>
      <c r="E88" s="516" t="str">
        <f t="shared" si="16"/>
        <v/>
      </c>
      <c r="F88" s="502"/>
      <c r="G88" s="298"/>
      <c r="H88" s="350"/>
      <c r="I88" s="561" t="s">
        <v>35</v>
      </c>
      <c r="J88" s="291"/>
      <c r="K88" s="562" t="s">
        <v>35</v>
      </c>
      <c r="L88" s="291" t="s">
        <v>226</v>
      </c>
      <c r="M88" s="499">
        <v>910</v>
      </c>
      <c r="N88" s="532" t="str">
        <f>IF(B88="","",IF(OR(M88=200,COUNTIF(Artikelgrupper!$G$3:$G$105,'APH KIC KIA PC'!L88)),"Ja","Nej"))</f>
        <v/>
      </c>
      <c r="O88" s="351"/>
      <c r="Q88" s="354"/>
      <c r="R88" s="355"/>
      <c r="S88" s="291" t="s">
        <v>36</v>
      </c>
      <c r="T88" s="291"/>
      <c r="V88" s="356" t="str">
        <f>IF(B88="","",'3. Förpackningsdata'!K88)</f>
        <v/>
      </c>
      <c r="W88" s="304" t="str">
        <f>IF(B88="","",'3. Förpackningsdata'!L88)</f>
        <v/>
      </c>
      <c r="X88" s="542"/>
      <c r="Y88" s="471"/>
      <c r="Z88" s="489"/>
      <c r="AA88" s="81" t="str">
        <f>IF('4. Inköpsdata'!H88="SEK",'4. Inköpsdata'!J88,'4. Inköpsdata'!J88*'APH KIC KIA PC'!$Y$4)</f>
        <v/>
      </c>
      <c r="AB88" s="352" t="str">
        <f>IF('4. Inköpsdata'!H88="SEK",'4. Inköpsdata'!J88,'4. Inköpsdata'!J88*'APH KIC KIA PC'!$Y$4)</f>
        <v/>
      </c>
      <c r="AC88" s="353"/>
      <c r="AD88" s="303" t="str">
        <f>IF(B88="","",'4. Inköpsdata'!N88)</f>
        <v/>
      </c>
      <c r="AE88" s="457" t="str">
        <f>IF(B88="","",'4. Inköpsdata'!M88)</f>
        <v/>
      </c>
      <c r="AF88" s="458" t="str" cm="1">
        <f t="array" ref="AF88">IFERROR(_xlfn.IFS(AE88=25%,41,AE88=12%,42,AE88=6%,43,AE88="Momsfritt",38),"")</f>
        <v/>
      </c>
      <c r="AG88" s="458" t="str">
        <f t="shared" si="17"/>
        <v/>
      </c>
      <c r="AH88" s="303" t="str">
        <f t="shared" si="18"/>
        <v/>
      </c>
      <c r="AI88" s="303" t="str">
        <f t="shared" si="19"/>
        <v/>
      </c>
      <c r="AJ88" s="465" t="str">
        <f t="shared" si="20"/>
        <v/>
      </c>
      <c r="AK88" s="494"/>
      <c r="AL88" s="352" t="str">
        <f t="shared" si="21"/>
        <v/>
      </c>
      <c r="AM88" s="352" t="str">
        <f t="shared" si="22"/>
        <v/>
      </c>
      <c r="AN88" s="465" t="str">
        <f t="shared" si="23"/>
        <v/>
      </c>
    </row>
    <row r="89" spans="1:40" x14ac:dyDescent="0.25">
      <c r="A89" s="106">
        <v>85</v>
      </c>
      <c r="B89" s="86" t="str">
        <f>IF('1. Artikeldata Grund'!$E89="","",'1. Artikeldata Grund'!$E89)</f>
        <v/>
      </c>
      <c r="C89" s="221" t="str">
        <f>IF('1. Artikeldata Grund'!D89="","",'1. Artikeldata Grund'!D89)</f>
        <v/>
      </c>
      <c r="D89" s="296"/>
      <c r="E89" s="516" t="str">
        <f t="shared" si="16"/>
        <v/>
      </c>
      <c r="F89" s="502"/>
      <c r="G89" s="298"/>
      <c r="H89" s="350"/>
      <c r="I89" s="561" t="s">
        <v>35</v>
      </c>
      <c r="J89" s="291"/>
      <c r="K89" s="562" t="s">
        <v>35</v>
      </c>
      <c r="L89" s="291" t="s">
        <v>226</v>
      </c>
      <c r="M89" s="499">
        <v>910</v>
      </c>
      <c r="N89" s="532" t="str">
        <f>IF(B89="","",IF(OR(M89=200,COUNTIF(Artikelgrupper!$G$3:$G$105,'APH KIC KIA PC'!L89)),"Ja","Nej"))</f>
        <v/>
      </c>
      <c r="O89" s="351"/>
      <c r="Q89" s="354"/>
      <c r="R89" s="355"/>
      <c r="S89" s="291" t="s">
        <v>36</v>
      </c>
      <c r="T89" s="291"/>
      <c r="V89" s="356" t="str">
        <f>IF(B89="","",'3. Förpackningsdata'!K89)</f>
        <v/>
      </c>
      <c r="W89" s="304" t="str">
        <f>IF(B89="","",'3. Förpackningsdata'!L89)</f>
        <v/>
      </c>
      <c r="X89" s="542"/>
      <c r="Y89" s="471"/>
      <c r="Z89" s="489"/>
      <c r="AA89" s="81" t="str">
        <f>IF('4. Inköpsdata'!H89="SEK",'4. Inköpsdata'!J89,'4. Inköpsdata'!J89*'APH KIC KIA PC'!$Y$4)</f>
        <v/>
      </c>
      <c r="AB89" s="352" t="str">
        <f>IF('4. Inköpsdata'!H89="SEK",'4. Inköpsdata'!J89,'4. Inköpsdata'!J89*'APH KIC KIA PC'!$Y$4)</f>
        <v/>
      </c>
      <c r="AC89" s="353"/>
      <c r="AD89" s="303" t="str">
        <f>IF(B89="","",'4. Inköpsdata'!N89)</f>
        <v/>
      </c>
      <c r="AE89" s="457" t="str">
        <f>IF(B89="","",'4. Inköpsdata'!M89)</f>
        <v/>
      </c>
      <c r="AF89" s="458" t="str" cm="1">
        <f t="array" ref="AF89">IFERROR(_xlfn.IFS(AE89=25%,41,AE89=12%,42,AE89=6%,43,AE89="Momsfritt",38),"")</f>
        <v/>
      </c>
      <c r="AG89" s="458" t="str">
        <f t="shared" si="17"/>
        <v/>
      </c>
      <c r="AH89" s="303" t="str">
        <f t="shared" si="18"/>
        <v/>
      </c>
      <c r="AI89" s="303" t="str">
        <f t="shared" si="19"/>
        <v/>
      </c>
      <c r="AJ89" s="465" t="str">
        <f t="shared" si="20"/>
        <v/>
      </c>
      <c r="AK89" s="494"/>
      <c r="AL89" s="352" t="str">
        <f t="shared" si="21"/>
        <v/>
      </c>
      <c r="AM89" s="352" t="str">
        <f t="shared" si="22"/>
        <v/>
      </c>
      <c r="AN89" s="465" t="str">
        <f t="shared" si="23"/>
        <v/>
      </c>
    </row>
    <row r="90" spans="1:40" x14ac:dyDescent="0.25">
      <c r="A90" s="106">
        <v>86</v>
      </c>
      <c r="B90" s="86" t="str">
        <f>IF('1. Artikeldata Grund'!$E90="","",'1. Artikeldata Grund'!$E90)</f>
        <v/>
      </c>
      <c r="C90" s="221" t="str">
        <f>IF('1. Artikeldata Grund'!D90="","",'1. Artikeldata Grund'!D90)</f>
        <v/>
      </c>
      <c r="D90" s="296"/>
      <c r="E90" s="516" t="str">
        <f t="shared" si="16"/>
        <v/>
      </c>
      <c r="F90" s="502"/>
      <c r="G90" s="298"/>
      <c r="H90" s="350"/>
      <c r="I90" s="561" t="s">
        <v>35</v>
      </c>
      <c r="J90" s="291"/>
      <c r="K90" s="562" t="s">
        <v>35</v>
      </c>
      <c r="L90" s="291" t="s">
        <v>226</v>
      </c>
      <c r="M90" s="499">
        <v>910</v>
      </c>
      <c r="N90" s="532" t="str">
        <f>IF(B90="","",IF(OR(M90=200,COUNTIF(Artikelgrupper!$G$3:$G$105,'APH KIC KIA PC'!L90)),"Ja","Nej"))</f>
        <v/>
      </c>
      <c r="O90" s="351"/>
      <c r="Q90" s="354"/>
      <c r="R90" s="355"/>
      <c r="S90" s="291" t="s">
        <v>36</v>
      </c>
      <c r="T90" s="291"/>
      <c r="V90" s="356" t="str">
        <f>IF(B90="","",'3. Förpackningsdata'!K90)</f>
        <v/>
      </c>
      <c r="W90" s="304" t="str">
        <f>IF(B90="","",'3. Förpackningsdata'!L90)</f>
        <v/>
      </c>
      <c r="X90" s="542"/>
      <c r="Y90" s="471"/>
      <c r="Z90" s="489"/>
      <c r="AA90" s="81" t="str">
        <f>IF('4. Inköpsdata'!H90="SEK",'4. Inköpsdata'!J90,'4. Inköpsdata'!J90*'APH KIC KIA PC'!$Y$4)</f>
        <v/>
      </c>
      <c r="AB90" s="352" t="str">
        <f>IF('4. Inköpsdata'!H90="SEK",'4. Inköpsdata'!J90,'4. Inköpsdata'!J90*'APH KIC KIA PC'!$Y$4)</f>
        <v/>
      </c>
      <c r="AC90" s="353"/>
      <c r="AD90" s="303" t="str">
        <f>IF(B90="","",'4. Inköpsdata'!N90)</f>
        <v/>
      </c>
      <c r="AE90" s="457" t="str">
        <f>IF(B90="","",'4. Inköpsdata'!M90)</f>
        <v/>
      </c>
      <c r="AF90" s="458" t="str" cm="1">
        <f t="array" ref="AF90">IFERROR(_xlfn.IFS(AE90=25%,41,AE90=12%,42,AE90=6%,43,AE90="Momsfritt",38),"")</f>
        <v/>
      </c>
      <c r="AG90" s="458" t="str">
        <f t="shared" si="17"/>
        <v/>
      </c>
      <c r="AH90" s="303" t="str">
        <f t="shared" si="18"/>
        <v/>
      </c>
      <c r="AI90" s="303" t="str">
        <f t="shared" si="19"/>
        <v/>
      </c>
      <c r="AJ90" s="465" t="str">
        <f t="shared" si="20"/>
        <v/>
      </c>
      <c r="AK90" s="494"/>
      <c r="AL90" s="352" t="str">
        <f t="shared" si="21"/>
        <v/>
      </c>
      <c r="AM90" s="352" t="str">
        <f t="shared" si="22"/>
        <v/>
      </c>
      <c r="AN90" s="465" t="str">
        <f t="shared" si="23"/>
        <v/>
      </c>
    </row>
    <row r="91" spans="1:40" x14ac:dyDescent="0.25">
      <c r="A91" s="106">
        <v>87</v>
      </c>
      <c r="B91" s="86" t="str">
        <f>IF('1. Artikeldata Grund'!$E91="","",'1. Artikeldata Grund'!$E91)</f>
        <v/>
      </c>
      <c r="C91" s="221" t="str">
        <f>IF('1. Artikeldata Grund'!D91="","",'1. Artikeldata Grund'!D91)</f>
        <v/>
      </c>
      <c r="D91" s="296"/>
      <c r="E91" s="516" t="str">
        <f t="shared" si="16"/>
        <v/>
      </c>
      <c r="F91" s="502"/>
      <c r="G91" s="298"/>
      <c r="H91" s="350"/>
      <c r="I91" s="561" t="s">
        <v>35</v>
      </c>
      <c r="J91" s="291"/>
      <c r="K91" s="562" t="s">
        <v>35</v>
      </c>
      <c r="L91" s="291" t="s">
        <v>226</v>
      </c>
      <c r="M91" s="499">
        <v>910</v>
      </c>
      <c r="N91" s="532" t="str">
        <f>IF(B91="","",IF(OR(M91=200,COUNTIF(Artikelgrupper!$G$3:$G$105,'APH KIC KIA PC'!L91)),"Ja","Nej"))</f>
        <v/>
      </c>
      <c r="O91" s="351"/>
      <c r="Q91" s="354"/>
      <c r="R91" s="355"/>
      <c r="S91" s="291" t="s">
        <v>36</v>
      </c>
      <c r="T91" s="291"/>
      <c r="V91" s="356" t="str">
        <f>IF(B91="","",'3. Förpackningsdata'!K91)</f>
        <v/>
      </c>
      <c r="W91" s="304" t="str">
        <f>IF(B91="","",'3. Förpackningsdata'!L91)</f>
        <v/>
      </c>
      <c r="X91" s="542"/>
      <c r="Y91" s="471"/>
      <c r="Z91" s="489"/>
      <c r="AA91" s="81" t="str">
        <f>IF('4. Inköpsdata'!H91="SEK",'4. Inköpsdata'!J91,'4. Inköpsdata'!J91*'APH KIC KIA PC'!$Y$4)</f>
        <v/>
      </c>
      <c r="AB91" s="352" t="str">
        <f>IF('4. Inköpsdata'!H91="SEK",'4. Inköpsdata'!J91,'4. Inköpsdata'!J91*'APH KIC KIA PC'!$Y$4)</f>
        <v/>
      </c>
      <c r="AC91" s="353"/>
      <c r="AD91" s="303" t="str">
        <f>IF(B91="","",'4. Inköpsdata'!N91)</f>
        <v/>
      </c>
      <c r="AE91" s="457" t="str">
        <f>IF(B91="","",'4. Inköpsdata'!M91)</f>
        <v/>
      </c>
      <c r="AF91" s="458" t="str" cm="1">
        <f t="array" ref="AF91">IFERROR(_xlfn.IFS(AE91=25%,41,AE91=12%,42,AE91=6%,43,AE91="Momsfritt",38),"")</f>
        <v/>
      </c>
      <c r="AG91" s="458" t="str">
        <f t="shared" si="17"/>
        <v/>
      </c>
      <c r="AH91" s="303" t="str">
        <f t="shared" si="18"/>
        <v/>
      </c>
      <c r="AI91" s="303" t="str">
        <f t="shared" si="19"/>
        <v/>
      </c>
      <c r="AJ91" s="465" t="str">
        <f t="shared" si="20"/>
        <v/>
      </c>
      <c r="AK91" s="494"/>
      <c r="AL91" s="352" t="str">
        <f t="shared" si="21"/>
        <v/>
      </c>
      <c r="AM91" s="352" t="str">
        <f t="shared" si="22"/>
        <v/>
      </c>
      <c r="AN91" s="465" t="str">
        <f t="shared" si="23"/>
        <v/>
      </c>
    </row>
    <row r="92" spans="1:40" x14ac:dyDescent="0.25">
      <c r="A92" s="106">
        <v>88</v>
      </c>
      <c r="B92" s="86" t="str">
        <f>IF('1. Artikeldata Grund'!$E92="","",'1. Artikeldata Grund'!$E92)</f>
        <v/>
      </c>
      <c r="C92" s="221" t="str">
        <f>IF('1. Artikeldata Grund'!D92="","",'1. Artikeldata Grund'!D92)</f>
        <v/>
      </c>
      <c r="D92" s="296"/>
      <c r="E92" s="516" t="str">
        <f t="shared" si="16"/>
        <v/>
      </c>
      <c r="F92" s="502"/>
      <c r="G92" s="298"/>
      <c r="H92" s="350"/>
      <c r="I92" s="561" t="s">
        <v>35</v>
      </c>
      <c r="J92" s="291"/>
      <c r="K92" s="562" t="s">
        <v>35</v>
      </c>
      <c r="L92" s="291" t="s">
        <v>226</v>
      </c>
      <c r="M92" s="499">
        <v>910</v>
      </c>
      <c r="N92" s="532" t="str">
        <f>IF(B92="","",IF(OR(M92=200,COUNTIF(Artikelgrupper!$G$3:$G$105,'APH KIC KIA PC'!L92)),"Ja","Nej"))</f>
        <v/>
      </c>
      <c r="O92" s="351"/>
      <c r="Q92" s="354"/>
      <c r="R92" s="355"/>
      <c r="S92" s="291" t="s">
        <v>36</v>
      </c>
      <c r="T92" s="291"/>
      <c r="V92" s="356" t="str">
        <f>IF(B92="","",'3. Förpackningsdata'!K92)</f>
        <v/>
      </c>
      <c r="W92" s="304" t="str">
        <f>IF(B92="","",'3. Förpackningsdata'!L92)</f>
        <v/>
      </c>
      <c r="X92" s="542"/>
      <c r="Y92" s="471"/>
      <c r="Z92" s="489"/>
      <c r="AA92" s="81" t="str">
        <f>IF('4. Inköpsdata'!H92="SEK",'4. Inköpsdata'!J92,'4. Inköpsdata'!J92*'APH KIC KIA PC'!$Y$4)</f>
        <v/>
      </c>
      <c r="AB92" s="352" t="str">
        <f>IF('4. Inköpsdata'!H92="SEK",'4. Inköpsdata'!J92,'4. Inköpsdata'!J92*'APH KIC KIA PC'!$Y$4)</f>
        <v/>
      </c>
      <c r="AC92" s="353"/>
      <c r="AD92" s="303" t="str">
        <f>IF(B92="","",'4. Inköpsdata'!N92)</f>
        <v/>
      </c>
      <c r="AE92" s="457" t="str">
        <f>IF(B92="","",'4. Inköpsdata'!M92)</f>
        <v/>
      </c>
      <c r="AF92" s="458" t="str" cm="1">
        <f t="array" ref="AF92">IFERROR(_xlfn.IFS(AE92=25%,41,AE92=12%,42,AE92=6%,43,AE92="Momsfritt",38),"")</f>
        <v/>
      </c>
      <c r="AG92" s="458" t="str">
        <f t="shared" si="17"/>
        <v/>
      </c>
      <c r="AH92" s="303" t="str">
        <f t="shared" si="18"/>
        <v/>
      </c>
      <c r="AI92" s="303" t="str">
        <f t="shared" si="19"/>
        <v/>
      </c>
      <c r="AJ92" s="465" t="str">
        <f t="shared" si="20"/>
        <v/>
      </c>
      <c r="AK92" s="494"/>
      <c r="AL92" s="352" t="str">
        <f t="shared" si="21"/>
        <v/>
      </c>
      <c r="AM92" s="352" t="str">
        <f t="shared" si="22"/>
        <v/>
      </c>
      <c r="AN92" s="465" t="str">
        <f t="shared" si="23"/>
        <v/>
      </c>
    </row>
    <row r="93" spans="1:40" x14ac:dyDescent="0.25">
      <c r="A93" s="106">
        <v>89</v>
      </c>
      <c r="B93" s="86" t="str">
        <f>IF('1. Artikeldata Grund'!$E93="","",'1. Artikeldata Grund'!$E93)</f>
        <v/>
      </c>
      <c r="C93" s="221" t="str">
        <f>IF('1. Artikeldata Grund'!D93="","",'1. Artikeldata Grund'!D93)</f>
        <v/>
      </c>
      <c r="D93" s="296"/>
      <c r="E93" s="516" t="str">
        <f t="shared" si="16"/>
        <v/>
      </c>
      <c r="F93" s="502"/>
      <c r="G93" s="298"/>
      <c r="H93" s="350"/>
      <c r="I93" s="561" t="s">
        <v>35</v>
      </c>
      <c r="J93" s="291"/>
      <c r="K93" s="562" t="s">
        <v>35</v>
      </c>
      <c r="L93" s="291" t="s">
        <v>226</v>
      </c>
      <c r="M93" s="499">
        <v>910</v>
      </c>
      <c r="N93" s="532" t="str">
        <f>IF(B93="","",IF(OR(M93=200,COUNTIF(Artikelgrupper!$G$3:$G$105,'APH KIC KIA PC'!L93)),"Ja","Nej"))</f>
        <v/>
      </c>
      <c r="O93" s="351"/>
      <c r="Q93" s="354"/>
      <c r="R93" s="355"/>
      <c r="S93" s="291" t="s">
        <v>36</v>
      </c>
      <c r="T93" s="291"/>
      <c r="V93" s="356" t="str">
        <f>IF(B93="","",'3. Förpackningsdata'!K93)</f>
        <v/>
      </c>
      <c r="W93" s="304" t="str">
        <f>IF(B93="","",'3. Förpackningsdata'!L93)</f>
        <v/>
      </c>
      <c r="X93" s="542"/>
      <c r="Y93" s="471"/>
      <c r="Z93" s="489"/>
      <c r="AA93" s="81" t="str">
        <f>IF('4. Inköpsdata'!H93="SEK",'4. Inköpsdata'!J93,'4. Inköpsdata'!J93*'APH KIC KIA PC'!$Y$4)</f>
        <v/>
      </c>
      <c r="AB93" s="352" t="str">
        <f>IF('4. Inköpsdata'!H93="SEK",'4. Inköpsdata'!J93,'4. Inköpsdata'!J93*'APH KIC KIA PC'!$Y$4)</f>
        <v/>
      </c>
      <c r="AC93" s="353"/>
      <c r="AD93" s="303" t="str">
        <f>IF(B93="","",'4. Inköpsdata'!N93)</f>
        <v/>
      </c>
      <c r="AE93" s="457" t="str">
        <f>IF(B93="","",'4. Inköpsdata'!M93)</f>
        <v/>
      </c>
      <c r="AF93" s="458" t="str" cm="1">
        <f t="array" ref="AF93">IFERROR(_xlfn.IFS(AE93=25%,41,AE93=12%,42,AE93=6%,43,AE93="Momsfritt",38),"")</f>
        <v/>
      </c>
      <c r="AG93" s="458" t="str">
        <f t="shared" si="17"/>
        <v/>
      </c>
      <c r="AH93" s="303" t="str">
        <f t="shared" si="18"/>
        <v/>
      </c>
      <c r="AI93" s="303" t="str">
        <f t="shared" si="19"/>
        <v/>
      </c>
      <c r="AJ93" s="465" t="str">
        <f t="shared" si="20"/>
        <v/>
      </c>
      <c r="AK93" s="494"/>
      <c r="AL93" s="352" t="str">
        <f t="shared" si="21"/>
        <v/>
      </c>
      <c r="AM93" s="352" t="str">
        <f t="shared" si="22"/>
        <v/>
      </c>
      <c r="AN93" s="465" t="str">
        <f t="shared" si="23"/>
        <v/>
      </c>
    </row>
    <row r="94" spans="1:40" x14ac:dyDescent="0.25">
      <c r="A94" s="106">
        <v>90</v>
      </c>
      <c r="B94" s="86" t="str">
        <f>IF('1. Artikeldata Grund'!$E94="","",'1. Artikeldata Grund'!$E94)</f>
        <v/>
      </c>
      <c r="C94" s="221" t="str">
        <f>IF('1. Artikeldata Grund'!D94="","",'1. Artikeldata Grund'!D94)</f>
        <v/>
      </c>
      <c r="D94" s="296"/>
      <c r="E94" s="516" t="str">
        <f t="shared" si="16"/>
        <v/>
      </c>
      <c r="F94" s="502"/>
      <c r="G94" s="298"/>
      <c r="H94" s="350"/>
      <c r="I94" s="561" t="s">
        <v>35</v>
      </c>
      <c r="J94" s="291"/>
      <c r="K94" s="562" t="s">
        <v>35</v>
      </c>
      <c r="L94" s="291" t="s">
        <v>226</v>
      </c>
      <c r="M94" s="499">
        <v>910</v>
      </c>
      <c r="N94" s="532" t="str">
        <f>IF(B94="","",IF(OR(M94=200,COUNTIF(Artikelgrupper!$G$3:$G$105,'APH KIC KIA PC'!L94)),"Ja","Nej"))</f>
        <v/>
      </c>
      <c r="O94" s="351"/>
      <c r="Q94" s="354"/>
      <c r="R94" s="355"/>
      <c r="S94" s="291" t="s">
        <v>36</v>
      </c>
      <c r="T94" s="291"/>
      <c r="V94" s="356" t="str">
        <f>IF(B94="","",'3. Förpackningsdata'!K94)</f>
        <v/>
      </c>
      <c r="W94" s="304" t="str">
        <f>IF(B94="","",'3. Förpackningsdata'!L94)</f>
        <v/>
      </c>
      <c r="X94" s="542"/>
      <c r="Y94" s="471"/>
      <c r="Z94" s="489"/>
      <c r="AA94" s="81" t="str">
        <f>IF('4. Inköpsdata'!H94="SEK",'4. Inköpsdata'!J94,'4. Inköpsdata'!J94*'APH KIC KIA PC'!$Y$4)</f>
        <v/>
      </c>
      <c r="AB94" s="352" t="str">
        <f>IF('4. Inköpsdata'!H94="SEK",'4. Inköpsdata'!J94,'4. Inköpsdata'!J94*'APH KIC KIA PC'!$Y$4)</f>
        <v/>
      </c>
      <c r="AC94" s="353"/>
      <c r="AD94" s="303" t="str">
        <f>IF(B94="","",'4. Inköpsdata'!N94)</f>
        <v/>
      </c>
      <c r="AE94" s="457" t="str">
        <f>IF(B94="","",'4. Inköpsdata'!M94)</f>
        <v/>
      </c>
      <c r="AF94" s="458" t="str" cm="1">
        <f t="array" ref="AF94">IFERROR(_xlfn.IFS(AE94=25%,41,AE94=12%,42,AE94=6%,43,AE94="Momsfritt",38),"")</f>
        <v/>
      </c>
      <c r="AG94" s="458" t="str">
        <f t="shared" si="17"/>
        <v/>
      </c>
      <c r="AH94" s="303" t="str">
        <f t="shared" si="18"/>
        <v/>
      </c>
      <c r="AI94" s="303" t="str">
        <f t="shared" si="19"/>
        <v/>
      </c>
      <c r="AJ94" s="465" t="str">
        <f t="shared" si="20"/>
        <v/>
      </c>
      <c r="AK94" s="494"/>
      <c r="AL94" s="352" t="str">
        <f t="shared" si="21"/>
        <v/>
      </c>
      <c r="AM94" s="352" t="str">
        <f t="shared" si="22"/>
        <v/>
      </c>
      <c r="AN94" s="465" t="str">
        <f t="shared" si="23"/>
        <v/>
      </c>
    </row>
    <row r="95" spans="1:40" x14ac:dyDescent="0.25">
      <c r="A95" s="106">
        <v>91</v>
      </c>
      <c r="B95" s="86" t="str">
        <f>IF('1. Artikeldata Grund'!$E95="","",'1. Artikeldata Grund'!$E95)</f>
        <v/>
      </c>
      <c r="C95" s="221" t="str">
        <f>IF('1. Artikeldata Grund'!D95="","",'1. Artikeldata Grund'!D95)</f>
        <v/>
      </c>
      <c r="D95" s="296"/>
      <c r="E95" s="516" t="str">
        <f t="shared" si="16"/>
        <v/>
      </c>
      <c r="F95" s="502"/>
      <c r="G95" s="298"/>
      <c r="H95" s="350"/>
      <c r="I95" s="561" t="s">
        <v>35</v>
      </c>
      <c r="J95" s="291"/>
      <c r="K95" s="562" t="s">
        <v>35</v>
      </c>
      <c r="L95" s="291" t="s">
        <v>226</v>
      </c>
      <c r="M95" s="499">
        <v>910</v>
      </c>
      <c r="N95" s="532" t="str">
        <f>IF(B95="","",IF(OR(M95=200,COUNTIF(Artikelgrupper!$G$3:$G$105,'APH KIC KIA PC'!L95)),"Ja","Nej"))</f>
        <v/>
      </c>
      <c r="O95" s="351"/>
      <c r="Q95" s="354"/>
      <c r="R95" s="355"/>
      <c r="S95" s="291" t="s">
        <v>36</v>
      </c>
      <c r="T95" s="291"/>
      <c r="V95" s="356" t="str">
        <f>IF(B95="","",'3. Förpackningsdata'!K95)</f>
        <v/>
      </c>
      <c r="W95" s="304" t="str">
        <f>IF(B95="","",'3. Förpackningsdata'!L95)</f>
        <v/>
      </c>
      <c r="X95" s="542"/>
      <c r="Y95" s="471"/>
      <c r="Z95" s="489"/>
      <c r="AA95" s="81" t="str">
        <f>IF('4. Inköpsdata'!H95="SEK",'4. Inköpsdata'!J95,'4. Inköpsdata'!J95*'APH KIC KIA PC'!$Y$4)</f>
        <v/>
      </c>
      <c r="AB95" s="352" t="str">
        <f>IF('4. Inköpsdata'!H95="SEK",'4. Inköpsdata'!J95,'4. Inköpsdata'!J95*'APH KIC KIA PC'!$Y$4)</f>
        <v/>
      </c>
      <c r="AC95" s="353"/>
      <c r="AD95" s="303" t="str">
        <f>IF(B95="","",'4. Inköpsdata'!N95)</f>
        <v/>
      </c>
      <c r="AE95" s="457" t="str">
        <f>IF(B95="","",'4. Inköpsdata'!M95)</f>
        <v/>
      </c>
      <c r="AF95" s="458" t="str" cm="1">
        <f t="array" ref="AF95">IFERROR(_xlfn.IFS(AE95=25%,41,AE95=12%,42,AE95=6%,43,AE95="Momsfritt",38),"")</f>
        <v/>
      </c>
      <c r="AG95" s="458" t="str">
        <f t="shared" si="17"/>
        <v/>
      </c>
      <c r="AH95" s="303" t="str">
        <f t="shared" si="18"/>
        <v/>
      </c>
      <c r="AI95" s="303" t="str">
        <f t="shared" si="19"/>
        <v/>
      </c>
      <c r="AJ95" s="465" t="str">
        <f t="shared" si="20"/>
        <v/>
      </c>
      <c r="AK95" s="494"/>
      <c r="AL95" s="352" t="str">
        <f t="shared" si="21"/>
        <v/>
      </c>
      <c r="AM95" s="352" t="str">
        <f t="shared" si="22"/>
        <v/>
      </c>
      <c r="AN95" s="465" t="str">
        <f t="shared" si="23"/>
        <v/>
      </c>
    </row>
    <row r="96" spans="1:40" x14ac:dyDescent="0.25">
      <c r="A96" s="106">
        <v>92</v>
      </c>
      <c r="B96" s="86" t="str">
        <f>IF('1. Artikeldata Grund'!$E96="","",'1. Artikeldata Grund'!$E96)</f>
        <v/>
      </c>
      <c r="C96" s="221" t="str">
        <f>IF('1. Artikeldata Grund'!D96="","",'1. Artikeldata Grund'!D96)</f>
        <v/>
      </c>
      <c r="D96" s="296"/>
      <c r="E96" s="516" t="str">
        <f t="shared" si="16"/>
        <v/>
      </c>
      <c r="F96" s="502"/>
      <c r="G96" s="298"/>
      <c r="H96" s="350"/>
      <c r="I96" s="561" t="s">
        <v>35</v>
      </c>
      <c r="J96" s="291"/>
      <c r="K96" s="562" t="s">
        <v>35</v>
      </c>
      <c r="L96" s="291" t="s">
        <v>226</v>
      </c>
      <c r="M96" s="499">
        <v>910</v>
      </c>
      <c r="N96" s="532" t="str">
        <f>IF(B96="","",IF(OR(M96=200,COUNTIF(Artikelgrupper!$G$3:$G$105,'APH KIC KIA PC'!L96)),"Ja","Nej"))</f>
        <v/>
      </c>
      <c r="O96" s="351"/>
      <c r="Q96" s="354"/>
      <c r="R96" s="355"/>
      <c r="S96" s="291" t="s">
        <v>36</v>
      </c>
      <c r="T96" s="291"/>
      <c r="V96" s="356" t="str">
        <f>IF(B96="","",'3. Förpackningsdata'!K96)</f>
        <v/>
      </c>
      <c r="W96" s="304" t="str">
        <f>IF(B96="","",'3. Förpackningsdata'!L96)</f>
        <v/>
      </c>
      <c r="X96" s="542"/>
      <c r="Y96" s="471"/>
      <c r="Z96" s="489"/>
      <c r="AA96" s="81" t="str">
        <f>IF('4. Inköpsdata'!H96="SEK",'4. Inköpsdata'!J96,'4. Inköpsdata'!J96*'APH KIC KIA PC'!$Y$4)</f>
        <v/>
      </c>
      <c r="AB96" s="352" t="str">
        <f>IF('4. Inköpsdata'!H96="SEK",'4. Inköpsdata'!J96,'4. Inköpsdata'!J96*'APH KIC KIA PC'!$Y$4)</f>
        <v/>
      </c>
      <c r="AC96" s="353"/>
      <c r="AD96" s="303" t="str">
        <f>IF(B96="","",'4. Inköpsdata'!N96)</f>
        <v/>
      </c>
      <c r="AE96" s="457" t="str">
        <f>IF(B96="","",'4. Inköpsdata'!M96)</f>
        <v/>
      </c>
      <c r="AF96" s="458" t="str" cm="1">
        <f t="array" ref="AF96">IFERROR(_xlfn.IFS(AE96=25%,41,AE96=12%,42,AE96=6%,43,AE96="Momsfritt",38),"")</f>
        <v/>
      </c>
      <c r="AG96" s="458" t="str">
        <f t="shared" si="17"/>
        <v/>
      </c>
      <c r="AH96" s="303" t="str">
        <f t="shared" si="18"/>
        <v/>
      </c>
      <c r="AI96" s="303" t="str">
        <f t="shared" si="19"/>
        <v/>
      </c>
      <c r="AJ96" s="465" t="str">
        <f t="shared" si="20"/>
        <v/>
      </c>
      <c r="AK96" s="494"/>
      <c r="AL96" s="352" t="str">
        <f t="shared" si="21"/>
        <v/>
      </c>
      <c r="AM96" s="352" t="str">
        <f t="shared" si="22"/>
        <v/>
      </c>
      <c r="AN96" s="465" t="str">
        <f t="shared" si="23"/>
        <v/>
      </c>
    </row>
    <row r="97" spans="1:40" x14ac:dyDescent="0.25">
      <c r="A97" s="106">
        <v>93</v>
      </c>
      <c r="B97" s="86" t="str">
        <f>IF('1. Artikeldata Grund'!$E97="","",'1. Artikeldata Grund'!$E97)</f>
        <v/>
      </c>
      <c r="C97" s="221" t="str">
        <f>IF('1. Artikeldata Grund'!D97="","",'1. Artikeldata Grund'!D97)</f>
        <v/>
      </c>
      <c r="D97" s="296"/>
      <c r="E97" s="516" t="str">
        <f t="shared" si="16"/>
        <v/>
      </c>
      <c r="F97" s="502"/>
      <c r="G97" s="298"/>
      <c r="H97" s="350"/>
      <c r="I97" s="561" t="s">
        <v>35</v>
      </c>
      <c r="J97" s="291"/>
      <c r="K97" s="562" t="s">
        <v>35</v>
      </c>
      <c r="L97" s="291" t="s">
        <v>226</v>
      </c>
      <c r="M97" s="499">
        <v>910</v>
      </c>
      <c r="N97" s="532" t="str">
        <f>IF(B97="","",IF(OR(M97=200,COUNTIF(Artikelgrupper!$G$3:$G$105,'APH KIC KIA PC'!L97)),"Ja","Nej"))</f>
        <v/>
      </c>
      <c r="O97" s="351"/>
      <c r="Q97" s="354"/>
      <c r="R97" s="355"/>
      <c r="S97" s="291" t="s">
        <v>36</v>
      </c>
      <c r="T97" s="291"/>
      <c r="V97" s="356" t="str">
        <f>IF(B97="","",'3. Förpackningsdata'!K97)</f>
        <v/>
      </c>
      <c r="W97" s="304" t="str">
        <f>IF(B97="","",'3. Förpackningsdata'!L97)</f>
        <v/>
      </c>
      <c r="X97" s="542"/>
      <c r="Y97" s="471"/>
      <c r="Z97" s="489"/>
      <c r="AA97" s="81" t="str">
        <f>IF('4. Inköpsdata'!H97="SEK",'4. Inköpsdata'!J97,'4. Inköpsdata'!J97*'APH KIC KIA PC'!$Y$4)</f>
        <v/>
      </c>
      <c r="AB97" s="352" t="str">
        <f>IF('4. Inköpsdata'!H97="SEK",'4. Inköpsdata'!J97,'4. Inköpsdata'!J97*'APH KIC KIA PC'!$Y$4)</f>
        <v/>
      </c>
      <c r="AC97" s="353"/>
      <c r="AD97" s="303" t="str">
        <f>IF(B97="","",'4. Inköpsdata'!N97)</f>
        <v/>
      </c>
      <c r="AE97" s="457" t="str">
        <f>IF(B97="","",'4. Inköpsdata'!M97)</f>
        <v/>
      </c>
      <c r="AF97" s="458" t="str" cm="1">
        <f t="array" ref="AF97">IFERROR(_xlfn.IFS(AE97=25%,41,AE97=12%,42,AE97=6%,43,AE97="Momsfritt",38),"")</f>
        <v/>
      </c>
      <c r="AG97" s="458" t="str">
        <f t="shared" si="17"/>
        <v/>
      </c>
      <c r="AH97" s="303" t="str">
        <f t="shared" si="18"/>
        <v/>
      </c>
      <c r="AI97" s="303" t="str">
        <f t="shared" si="19"/>
        <v/>
      </c>
      <c r="AJ97" s="465" t="str">
        <f t="shared" si="20"/>
        <v/>
      </c>
      <c r="AK97" s="494"/>
      <c r="AL97" s="352" t="str">
        <f t="shared" si="21"/>
        <v/>
      </c>
      <c r="AM97" s="352" t="str">
        <f t="shared" si="22"/>
        <v/>
      </c>
      <c r="AN97" s="465" t="str">
        <f t="shared" si="23"/>
        <v/>
      </c>
    </row>
    <row r="98" spans="1:40" x14ac:dyDescent="0.25">
      <c r="A98" s="106">
        <v>94</v>
      </c>
      <c r="B98" s="86" t="str">
        <f>IF('1. Artikeldata Grund'!$E98="","",'1. Artikeldata Grund'!$E98)</f>
        <v/>
      </c>
      <c r="C98" s="221" t="str">
        <f>IF('1. Artikeldata Grund'!D98="","",'1. Artikeldata Grund'!D98)</f>
        <v/>
      </c>
      <c r="D98" s="296"/>
      <c r="E98" s="516" t="str">
        <f t="shared" si="16"/>
        <v/>
      </c>
      <c r="F98" s="502"/>
      <c r="G98" s="298"/>
      <c r="H98" s="350"/>
      <c r="I98" s="561" t="s">
        <v>35</v>
      </c>
      <c r="J98" s="291"/>
      <c r="K98" s="562" t="s">
        <v>35</v>
      </c>
      <c r="L98" s="291" t="s">
        <v>226</v>
      </c>
      <c r="M98" s="499">
        <v>910</v>
      </c>
      <c r="N98" s="532" t="str">
        <f>IF(B98="","",IF(OR(M98=200,COUNTIF(Artikelgrupper!$G$3:$G$105,'APH KIC KIA PC'!L98)),"Ja","Nej"))</f>
        <v/>
      </c>
      <c r="O98" s="351"/>
      <c r="Q98" s="354"/>
      <c r="R98" s="355"/>
      <c r="S98" s="291" t="s">
        <v>36</v>
      </c>
      <c r="T98" s="291"/>
      <c r="V98" s="356" t="str">
        <f>IF(B98="","",'3. Förpackningsdata'!K98)</f>
        <v/>
      </c>
      <c r="W98" s="304" t="str">
        <f>IF(B98="","",'3. Förpackningsdata'!L98)</f>
        <v/>
      </c>
      <c r="X98" s="542"/>
      <c r="Y98" s="471"/>
      <c r="Z98" s="489"/>
      <c r="AA98" s="81" t="str">
        <f>IF('4. Inköpsdata'!H98="SEK",'4. Inköpsdata'!J98,'4. Inköpsdata'!J98*'APH KIC KIA PC'!$Y$4)</f>
        <v/>
      </c>
      <c r="AB98" s="352" t="str">
        <f>IF('4. Inköpsdata'!H98="SEK",'4. Inköpsdata'!J98,'4. Inköpsdata'!J98*'APH KIC KIA PC'!$Y$4)</f>
        <v/>
      </c>
      <c r="AC98" s="353"/>
      <c r="AD98" s="303" t="str">
        <f>IF(B98="","",'4. Inköpsdata'!N98)</f>
        <v/>
      </c>
      <c r="AE98" s="457" t="str">
        <f>IF(B98="","",'4. Inköpsdata'!M98)</f>
        <v/>
      </c>
      <c r="AF98" s="458" t="str" cm="1">
        <f t="array" ref="AF98">IFERROR(_xlfn.IFS(AE98=25%,41,AE98=12%,42,AE98=6%,43,AE98="Momsfritt",38),"")</f>
        <v/>
      </c>
      <c r="AG98" s="458" t="str">
        <f t="shared" si="17"/>
        <v/>
      </c>
      <c r="AH98" s="303" t="str">
        <f t="shared" si="18"/>
        <v/>
      </c>
      <c r="AI98" s="303" t="str">
        <f t="shared" si="19"/>
        <v/>
      </c>
      <c r="AJ98" s="465" t="str">
        <f t="shared" si="20"/>
        <v/>
      </c>
      <c r="AK98" s="494"/>
      <c r="AL98" s="352" t="str">
        <f t="shared" si="21"/>
        <v/>
      </c>
      <c r="AM98" s="352" t="str">
        <f t="shared" si="22"/>
        <v/>
      </c>
      <c r="AN98" s="465" t="str">
        <f t="shared" si="23"/>
        <v/>
      </c>
    </row>
    <row r="99" spans="1:40" x14ac:dyDescent="0.25">
      <c r="A99" s="106">
        <v>95</v>
      </c>
      <c r="B99" s="86" t="str">
        <f>IF('1. Artikeldata Grund'!$E99="","",'1. Artikeldata Grund'!$E99)</f>
        <v/>
      </c>
      <c r="C99" s="221" t="str">
        <f>IF('1. Artikeldata Grund'!D99="","",'1. Artikeldata Grund'!D99)</f>
        <v/>
      </c>
      <c r="D99" s="296"/>
      <c r="E99" s="516" t="str">
        <f t="shared" si="16"/>
        <v/>
      </c>
      <c r="F99" s="502"/>
      <c r="G99" s="298"/>
      <c r="H99" s="350"/>
      <c r="I99" s="561" t="s">
        <v>35</v>
      </c>
      <c r="J99" s="291"/>
      <c r="K99" s="562" t="s">
        <v>35</v>
      </c>
      <c r="L99" s="291" t="s">
        <v>226</v>
      </c>
      <c r="M99" s="499">
        <v>910</v>
      </c>
      <c r="N99" s="532" t="str">
        <f>IF(B99="","",IF(OR(M99=200,COUNTIF(Artikelgrupper!$G$3:$G$105,'APH KIC KIA PC'!L99)),"Ja","Nej"))</f>
        <v/>
      </c>
      <c r="O99" s="351"/>
      <c r="Q99" s="354"/>
      <c r="R99" s="355"/>
      <c r="S99" s="291" t="s">
        <v>36</v>
      </c>
      <c r="T99" s="291"/>
      <c r="V99" s="356" t="str">
        <f>IF(B99="","",'3. Förpackningsdata'!K99)</f>
        <v/>
      </c>
      <c r="W99" s="304" t="str">
        <f>IF(B99="","",'3. Förpackningsdata'!L99)</f>
        <v/>
      </c>
      <c r="X99" s="542"/>
      <c r="Y99" s="471"/>
      <c r="Z99" s="489"/>
      <c r="AA99" s="81" t="str">
        <f>IF('4. Inköpsdata'!H99="SEK",'4. Inköpsdata'!J99,'4. Inköpsdata'!J99*'APH KIC KIA PC'!$Y$4)</f>
        <v/>
      </c>
      <c r="AB99" s="352" t="str">
        <f>IF('4. Inköpsdata'!H99="SEK",'4. Inköpsdata'!J99,'4. Inköpsdata'!J99*'APH KIC KIA PC'!$Y$4)</f>
        <v/>
      </c>
      <c r="AC99" s="353"/>
      <c r="AD99" s="303" t="str">
        <f>IF(B99="","",'4. Inköpsdata'!N99)</f>
        <v/>
      </c>
      <c r="AE99" s="457" t="str">
        <f>IF(B99="","",'4. Inköpsdata'!M99)</f>
        <v/>
      </c>
      <c r="AF99" s="458" t="str" cm="1">
        <f t="array" ref="AF99">IFERROR(_xlfn.IFS(AE99=25%,41,AE99=12%,42,AE99=6%,43,AE99="Momsfritt",38),"")</f>
        <v/>
      </c>
      <c r="AG99" s="458" t="str">
        <f t="shared" si="17"/>
        <v/>
      </c>
      <c r="AH99" s="303" t="str">
        <f t="shared" si="18"/>
        <v/>
      </c>
      <c r="AI99" s="303" t="str">
        <f t="shared" si="19"/>
        <v/>
      </c>
      <c r="AJ99" s="465" t="str">
        <f t="shared" si="20"/>
        <v/>
      </c>
      <c r="AK99" s="494"/>
      <c r="AL99" s="352" t="str">
        <f t="shared" si="21"/>
        <v/>
      </c>
      <c r="AM99" s="352" t="str">
        <f t="shared" si="22"/>
        <v/>
      </c>
      <c r="AN99" s="465" t="str">
        <f t="shared" si="23"/>
        <v/>
      </c>
    </row>
    <row r="100" spans="1:40" x14ac:dyDescent="0.25">
      <c r="A100" s="106">
        <v>96</v>
      </c>
      <c r="B100" s="86" t="str">
        <f>IF('1. Artikeldata Grund'!$E100="","",'1. Artikeldata Grund'!$E100)</f>
        <v/>
      </c>
      <c r="C100" s="221" t="str">
        <f>IF('1. Artikeldata Grund'!D100="","",'1. Artikeldata Grund'!D100)</f>
        <v/>
      </c>
      <c r="D100" s="296"/>
      <c r="E100" s="516" t="str">
        <f t="shared" si="16"/>
        <v/>
      </c>
      <c r="F100" s="502"/>
      <c r="G100" s="298"/>
      <c r="H100" s="350"/>
      <c r="I100" s="561" t="s">
        <v>35</v>
      </c>
      <c r="J100" s="291"/>
      <c r="K100" s="562" t="s">
        <v>35</v>
      </c>
      <c r="L100" s="291" t="s">
        <v>226</v>
      </c>
      <c r="M100" s="499">
        <v>910</v>
      </c>
      <c r="N100" s="532" t="str">
        <f>IF(B100="","",IF(OR(M100=200,COUNTIF(Artikelgrupper!$G$3:$G$105,'APH KIC KIA PC'!L100)),"Ja","Nej"))</f>
        <v/>
      </c>
      <c r="O100" s="351"/>
      <c r="Q100" s="354"/>
      <c r="R100" s="355"/>
      <c r="S100" s="291" t="s">
        <v>36</v>
      </c>
      <c r="T100" s="291"/>
      <c r="V100" s="356" t="str">
        <f>IF(B100="","",'3. Förpackningsdata'!K100)</f>
        <v/>
      </c>
      <c r="W100" s="304" t="str">
        <f>IF(B100="","",'3. Förpackningsdata'!L100)</f>
        <v/>
      </c>
      <c r="X100" s="542"/>
      <c r="Y100" s="471"/>
      <c r="Z100" s="489"/>
      <c r="AA100" s="81" t="str">
        <f>IF('4. Inköpsdata'!H100="SEK",'4. Inköpsdata'!J100,'4. Inköpsdata'!J100*'APH KIC KIA PC'!$Y$4)</f>
        <v/>
      </c>
      <c r="AB100" s="352" t="str">
        <f>IF('4. Inköpsdata'!H100="SEK",'4. Inköpsdata'!J100,'4. Inköpsdata'!J100*'APH KIC KIA PC'!$Y$4)</f>
        <v/>
      </c>
      <c r="AC100" s="353"/>
      <c r="AD100" s="303" t="str">
        <f>IF(B100="","",'4. Inköpsdata'!N100)</f>
        <v/>
      </c>
      <c r="AE100" s="457" t="str">
        <f>IF(B100="","",'4. Inköpsdata'!M100)</f>
        <v/>
      </c>
      <c r="AF100" s="458" t="str" cm="1">
        <f t="array" ref="AF100">IFERROR(_xlfn.IFS(AE100=25%,41,AE100=12%,42,AE100=6%,43,AE100="Momsfritt",38),"")</f>
        <v/>
      </c>
      <c r="AG100" s="458" t="str">
        <f t="shared" si="17"/>
        <v/>
      </c>
      <c r="AH100" s="303" t="str">
        <f t="shared" si="18"/>
        <v/>
      </c>
      <c r="AI100" s="303" t="str">
        <f t="shared" si="19"/>
        <v/>
      </c>
      <c r="AJ100" s="465" t="str">
        <f t="shared" si="20"/>
        <v/>
      </c>
      <c r="AK100" s="494"/>
      <c r="AL100" s="352" t="str">
        <f t="shared" si="21"/>
        <v/>
      </c>
      <c r="AM100" s="352" t="str">
        <f t="shared" si="22"/>
        <v/>
      </c>
      <c r="AN100" s="465" t="str">
        <f t="shared" si="23"/>
        <v/>
      </c>
    </row>
    <row r="101" spans="1:40" x14ac:dyDescent="0.25">
      <c r="A101" s="106">
        <v>97</v>
      </c>
      <c r="B101" s="86" t="str">
        <f>IF('1. Artikeldata Grund'!$E101="","",'1. Artikeldata Grund'!$E101)</f>
        <v/>
      </c>
      <c r="C101" s="221" t="str">
        <f>IF('1. Artikeldata Grund'!D101="","",'1. Artikeldata Grund'!D101)</f>
        <v/>
      </c>
      <c r="D101" s="296"/>
      <c r="E101" s="516" t="str">
        <f t="shared" ref="E101:E132" si="24">IF(B101="","","ÅÅÅÅ-MM-DD")</f>
        <v/>
      </c>
      <c r="F101" s="502"/>
      <c r="G101" s="298"/>
      <c r="H101" s="350"/>
      <c r="I101" s="561" t="s">
        <v>35</v>
      </c>
      <c r="J101" s="291"/>
      <c r="K101" s="562" t="s">
        <v>35</v>
      </c>
      <c r="L101" s="291" t="s">
        <v>226</v>
      </c>
      <c r="M101" s="499">
        <v>910</v>
      </c>
      <c r="N101" s="532" t="str">
        <f>IF(B101="","",IF(OR(M101=200,COUNTIF(Artikelgrupper!$G$3:$G$105,'APH KIC KIA PC'!L101)),"Ja","Nej"))</f>
        <v/>
      </c>
      <c r="O101" s="351"/>
      <c r="Q101" s="354"/>
      <c r="R101" s="355"/>
      <c r="S101" s="291" t="s">
        <v>36</v>
      </c>
      <c r="T101" s="291"/>
      <c r="V101" s="356" t="str">
        <f>IF(B101="","",'3. Förpackningsdata'!K101)</f>
        <v/>
      </c>
      <c r="W101" s="304" t="str">
        <f>IF(B101="","",'3. Förpackningsdata'!L101)</f>
        <v/>
      </c>
      <c r="X101" s="542"/>
      <c r="Y101" s="471"/>
      <c r="Z101" s="489"/>
      <c r="AA101" s="81" t="str">
        <f>IF('4. Inköpsdata'!H101="SEK",'4. Inköpsdata'!J101,'4. Inköpsdata'!J101*'APH KIC KIA PC'!$Y$4)</f>
        <v/>
      </c>
      <c r="AB101" s="352" t="str">
        <f>IF('4. Inköpsdata'!H101="SEK",'4. Inköpsdata'!J101,'4. Inköpsdata'!J101*'APH KIC KIA PC'!$Y$4)</f>
        <v/>
      </c>
      <c r="AC101" s="353"/>
      <c r="AD101" s="303" t="str">
        <f>IF(B101="","",'4. Inköpsdata'!N101)</f>
        <v/>
      </c>
      <c r="AE101" s="457" t="str">
        <f>IF(B101="","",'4. Inköpsdata'!M101)</f>
        <v/>
      </c>
      <c r="AF101" s="458" t="str" cm="1">
        <f t="array" ref="AF101">IFERROR(_xlfn.IFS(AE101=25%,41,AE101=12%,42,AE101=6%,43,AE101="Momsfritt",38),"")</f>
        <v/>
      </c>
      <c r="AG101" s="458" t="str">
        <f t="shared" ref="AG101:AG132" si="25">IF(B101="","",IF(AE101="Momsfritt",1,AE101+1))</f>
        <v/>
      </c>
      <c r="AH101" s="303" t="str">
        <f t="shared" ref="AH101:AH132" si="26">IF(B101="","",AC101/AG101)</f>
        <v/>
      </c>
      <c r="AI101" s="303" t="str">
        <f t="shared" ref="AI101:AI132" si="27">IF(B101="","",AH101-AA101)</f>
        <v/>
      </c>
      <c r="AJ101" s="465" t="str">
        <f t="shared" ref="AJ101:AJ132" si="28">IF(B101="","",AI101/AH101)</f>
        <v/>
      </c>
      <c r="AK101" s="494"/>
      <c r="AL101" s="352" t="str">
        <f t="shared" ref="AL101:AL132" si="29">IF(B101="","",AK101/AG101)</f>
        <v/>
      </c>
      <c r="AM101" s="352" t="str">
        <f t="shared" ref="AM101:AM132" si="30">IF(B101="","",AL101-AA101)</f>
        <v/>
      </c>
      <c r="AN101" s="465" t="str">
        <f t="shared" ref="AN101:AN132" si="31">IF(B101="","",AM101/AL101)</f>
        <v/>
      </c>
    </row>
    <row r="102" spans="1:40" x14ac:dyDescent="0.25">
      <c r="A102" s="106">
        <v>98</v>
      </c>
      <c r="B102" s="86" t="str">
        <f>IF('1. Artikeldata Grund'!$E102="","",'1. Artikeldata Grund'!$E102)</f>
        <v/>
      </c>
      <c r="C102" s="221" t="str">
        <f>IF('1. Artikeldata Grund'!D102="","",'1. Artikeldata Grund'!D102)</f>
        <v/>
      </c>
      <c r="D102" s="296"/>
      <c r="E102" s="516" t="str">
        <f t="shared" si="24"/>
        <v/>
      </c>
      <c r="F102" s="502"/>
      <c r="G102" s="298"/>
      <c r="H102" s="350"/>
      <c r="I102" s="561" t="s">
        <v>35</v>
      </c>
      <c r="J102" s="291"/>
      <c r="K102" s="562" t="s">
        <v>35</v>
      </c>
      <c r="L102" s="291" t="s">
        <v>226</v>
      </c>
      <c r="M102" s="499">
        <v>910</v>
      </c>
      <c r="N102" s="532" t="str">
        <f>IF(B102="","",IF(OR(M102=200,COUNTIF(Artikelgrupper!$G$3:$G$105,'APH KIC KIA PC'!L102)),"Ja","Nej"))</f>
        <v/>
      </c>
      <c r="O102" s="351"/>
      <c r="Q102" s="354"/>
      <c r="R102" s="355"/>
      <c r="S102" s="291" t="s">
        <v>36</v>
      </c>
      <c r="T102" s="291"/>
      <c r="V102" s="356" t="str">
        <f>IF(B102="","",'3. Förpackningsdata'!K102)</f>
        <v/>
      </c>
      <c r="W102" s="304" t="str">
        <f>IF(B102="","",'3. Förpackningsdata'!L102)</f>
        <v/>
      </c>
      <c r="X102" s="542"/>
      <c r="Y102" s="471"/>
      <c r="Z102" s="489"/>
      <c r="AA102" s="81" t="str">
        <f>IF('4. Inköpsdata'!H102="SEK",'4. Inköpsdata'!J102,'4. Inköpsdata'!J102*'APH KIC KIA PC'!$Y$4)</f>
        <v/>
      </c>
      <c r="AB102" s="352" t="str">
        <f>IF('4. Inköpsdata'!H102="SEK",'4. Inköpsdata'!J102,'4. Inköpsdata'!J102*'APH KIC KIA PC'!$Y$4)</f>
        <v/>
      </c>
      <c r="AC102" s="353"/>
      <c r="AD102" s="303" t="str">
        <f>IF(B102="","",'4. Inköpsdata'!N102)</f>
        <v/>
      </c>
      <c r="AE102" s="457" t="str">
        <f>IF(B102="","",'4. Inköpsdata'!M102)</f>
        <v/>
      </c>
      <c r="AF102" s="458" t="str" cm="1">
        <f t="array" ref="AF102">IFERROR(_xlfn.IFS(AE102=25%,41,AE102=12%,42,AE102=6%,43,AE102="Momsfritt",38),"")</f>
        <v/>
      </c>
      <c r="AG102" s="458" t="str">
        <f t="shared" si="25"/>
        <v/>
      </c>
      <c r="AH102" s="303" t="str">
        <f t="shared" si="26"/>
        <v/>
      </c>
      <c r="AI102" s="303" t="str">
        <f t="shared" si="27"/>
        <v/>
      </c>
      <c r="AJ102" s="465" t="str">
        <f t="shared" si="28"/>
        <v/>
      </c>
      <c r="AK102" s="494"/>
      <c r="AL102" s="352" t="str">
        <f t="shared" si="29"/>
        <v/>
      </c>
      <c r="AM102" s="352" t="str">
        <f t="shared" si="30"/>
        <v/>
      </c>
      <c r="AN102" s="465" t="str">
        <f t="shared" si="31"/>
        <v/>
      </c>
    </row>
    <row r="103" spans="1:40" x14ac:dyDescent="0.25">
      <c r="A103" s="106">
        <v>99</v>
      </c>
      <c r="B103" s="86" t="str">
        <f>IF('1. Artikeldata Grund'!$E103="","",'1. Artikeldata Grund'!$E103)</f>
        <v/>
      </c>
      <c r="C103" s="221" t="str">
        <f>IF('1. Artikeldata Grund'!D103="","",'1. Artikeldata Grund'!D103)</f>
        <v/>
      </c>
      <c r="D103" s="296"/>
      <c r="E103" s="516" t="str">
        <f t="shared" si="24"/>
        <v/>
      </c>
      <c r="F103" s="502"/>
      <c r="G103" s="298"/>
      <c r="H103" s="350"/>
      <c r="I103" s="561" t="s">
        <v>35</v>
      </c>
      <c r="J103" s="291"/>
      <c r="K103" s="562" t="s">
        <v>35</v>
      </c>
      <c r="L103" s="291" t="s">
        <v>226</v>
      </c>
      <c r="M103" s="499">
        <v>910</v>
      </c>
      <c r="N103" s="532" t="str">
        <f>IF(B103="","",IF(OR(M103=200,COUNTIF(Artikelgrupper!$G$3:$G$105,'APH KIC KIA PC'!L103)),"Ja","Nej"))</f>
        <v/>
      </c>
      <c r="O103" s="351"/>
      <c r="Q103" s="354"/>
      <c r="R103" s="355"/>
      <c r="S103" s="291" t="s">
        <v>36</v>
      </c>
      <c r="T103" s="291"/>
      <c r="V103" s="356" t="str">
        <f>IF(B103="","",'3. Förpackningsdata'!K103)</f>
        <v/>
      </c>
      <c r="W103" s="304" t="str">
        <f>IF(B103="","",'3. Förpackningsdata'!L103)</f>
        <v/>
      </c>
      <c r="X103" s="542"/>
      <c r="Y103" s="471"/>
      <c r="Z103" s="489"/>
      <c r="AA103" s="81" t="str">
        <f>IF('4. Inköpsdata'!H103="SEK",'4. Inköpsdata'!J103,'4. Inköpsdata'!J103*'APH KIC KIA PC'!$Y$4)</f>
        <v/>
      </c>
      <c r="AB103" s="352" t="str">
        <f>IF('4. Inköpsdata'!H103="SEK",'4. Inköpsdata'!J103,'4. Inköpsdata'!J103*'APH KIC KIA PC'!$Y$4)</f>
        <v/>
      </c>
      <c r="AC103" s="353"/>
      <c r="AD103" s="303" t="str">
        <f>IF(B103="","",'4. Inköpsdata'!N103)</f>
        <v/>
      </c>
      <c r="AE103" s="457" t="str">
        <f>IF(B103="","",'4. Inköpsdata'!M103)</f>
        <v/>
      </c>
      <c r="AF103" s="458" t="str" cm="1">
        <f t="array" ref="AF103">IFERROR(_xlfn.IFS(AE103=25%,41,AE103=12%,42,AE103=6%,43,AE103="Momsfritt",38),"")</f>
        <v/>
      </c>
      <c r="AG103" s="458" t="str">
        <f t="shared" si="25"/>
        <v/>
      </c>
      <c r="AH103" s="303" t="str">
        <f t="shared" si="26"/>
        <v/>
      </c>
      <c r="AI103" s="303" t="str">
        <f t="shared" si="27"/>
        <v/>
      </c>
      <c r="AJ103" s="465" t="str">
        <f t="shared" si="28"/>
        <v/>
      </c>
      <c r="AK103" s="494"/>
      <c r="AL103" s="352" t="str">
        <f t="shared" si="29"/>
        <v/>
      </c>
      <c r="AM103" s="352" t="str">
        <f t="shared" si="30"/>
        <v/>
      </c>
      <c r="AN103" s="465" t="str">
        <f t="shared" si="31"/>
        <v/>
      </c>
    </row>
    <row r="104" spans="1:40" x14ac:dyDescent="0.25">
      <c r="A104" s="106">
        <v>100</v>
      </c>
      <c r="B104" s="86" t="str">
        <f>IF('1. Artikeldata Grund'!$E104="","",'1. Artikeldata Grund'!$E104)</f>
        <v/>
      </c>
      <c r="C104" s="221" t="str">
        <f>IF('1. Artikeldata Grund'!D104="","",'1. Artikeldata Grund'!D104)</f>
        <v/>
      </c>
      <c r="D104" s="296"/>
      <c r="E104" s="516" t="str">
        <f t="shared" si="24"/>
        <v/>
      </c>
      <c r="F104" s="502"/>
      <c r="G104" s="298"/>
      <c r="H104" s="350"/>
      <c r="I104" s="561" t="s">
        <v>35</v>
      </c>
      <c r="J104" s="291"/>
      <c r="K104" s="562" t="s">
        <v>35</v>
      </c>
      <c r="L104" s="291" t="s">
        <v>226</v>
      </c>
      <c r="M104" s="499">
        <v>910</v>
      </c>
      <c r="N104" s="532" t="str">
        <f>IF(B104="","",IF(OR(M104=200,COUNTIF(Artikelgrupper!$G$3:$G$105,'APH KIC KIA PC'!L104)),"Ja","Nej"))</f>
        <v/>
      </c>
      <c r="O104" s="351"/>
      <c r="Q104" s="354"/>
      <c r="R104" s="355"/>
      <c r="S104" s="291" t="s">
        <v>36</v>
      </c>
      <c r="T104" s="291"/>
      <c r="V104" s="356" t="str">
        <f>IF(B104="","",'3. Förpackningsdata'!K104)</f>
        <v/>
      </c>
      <c r="W104" s="304" t="str">
        <f>IF(B104="","",'3. Förpackningsdata'!L104)</f>
        <v/>
      </c>
      <c r="X104" s="542"/>
      <c r="Y104" s="471"/>
      <c r="Z104" s="489"/>
      <c r="AA104" s="81" t="str">
        <f>IF('4. Inköpsdata'!H104="SEK",'4. Inköpsdata'!J104,'4. Inköpsdata'!J104*'APH KIC KIA PC'!$Y$4)</f>
        <v/>
      </c>
      <c r="AB104" s="352" t="str">
        <f>IF('4. Inköpsdata'!H104="SEK",'4. Inköpsdata'!J104,'4. Inköpsdata'!J104*'APH KIC KIA PC'!$Y$4)</f>
        <v/>
      </c>
      <c r="AC104" s="353"/>
      <c r="AD104" s="303" t="str">
        <f>IF(B104="","",'4. Inköpsdata'!N104)</f>
        <v/>
      </c>
      <c r="AE104" s="457" t="str">
        <f>IF(B104="","",'4. Inköpsdata'!M104)</f>
        <v/>
      </c>
      <c r="AF104" s="458" t="str" cm="1">
        <f t="array" ref="AF104">IFERROR(_xlfn.IFS(AE104=25%,41,AE104=12%,42,AE104=6%,43,AE104="Momsfritt",38),"")</f>
        <v/>
      </c>
      <c r="AG104" s="458" t="str">
        <f t="shared" si="25"/>
        <v/>
      </c>
      <c r="AH104" s="303" t="str">
        <f t="shared" si="26"/>
        <v/>
      </c>
      <c r="AI104" s="303" t="str">
        <f t="shared" si="27"/>
        <v/>
      </c>
      <c r="AJ104" s="465" t="str">
        <f t="shared" si="28"/>
        <v/>
      </c>
      <c r="AK104" s="494"/>
      <c r="AL104" s="352" t="str">
        <f t="shared" si="29"/>
        <v/>
      </c>
      <c r="AM104" s="352" t="str">
        <f t="shared" si="30"/>
        <v/>
      </c>
      <c r="AN104" s="465" t="str">
        <f t="shared" si="31"/>
        <v/>
      </c>
    </row>
    <row r="105" spans="1:40" x14ac:dyDescent="0.25">
      <c r="A105" s="106">
        <v>101</v>
      </c>
      <c r="B105" s="86" t="str">
        <f>IF('1. Artikeldata Grund'!$E105="","",'1. Artikeldata Grund'!$E105)</f>
        <v/>
      </c>
      <c r="C105" s="221" t="str">
        <f>IF('1. Artikeldata Grund'!D105="","",'1. Artikeldata Grund'!D105)</f>
        <v/>
      </c>
      <c r="D105" s="296"/>
      <c r="E105" s="516" t="str">
        <f t="shared" si="24"/>
        <v/>
      </c>
      <c r="F105" s="502"/>
      <c r="G105" s="298"/>
      <c r="H105" s="350"/>
      <c r="I105" s="561" t="s">
        <v>35</v>
      </c>
      <c r="J105" s="291"/>
      <c r="K105" s="562" t="s">
        <v>35</v>
      </c>
      <c r="L105" s="291" t="s">
        <v>226</v>
      </c>
      <c r="M105" s="499">
        <v>910</v>
      </c>
      <c r="N105" s="532" t="str">
        <f>IF(B105="","",IF(OR(M105=200,COUNTIF(Artikelgrupper!$G$3:$G$105,'APH KIC KIA PC'!L105)),"Ja","Nej"))</f>
        <v/>
      </c>
      <c r="O105" s="351"/>
      <c r="Q105" s="354"/>
      <c r="R105" s="355"/>
      <c r="S105" s="291" t="s">
        <v>36</v>
      </c>
      <c r="T105" s="291"/>
      <c r="V105" s="356" t="str">
        <f>IF(B105="","",'3. Förpackningsdata'!K105)</f>
        <v/>
      </c>
      <c r="W105" s="304" t="str">
        <f>IF(B105="","",'3. Förpackningsdata'!L105)</f>
        <v/>
      </c>
      <c r="X105" s="542"/>
      <c r="Y105" s="471"/>
      <c r="Z105" s="489"/>
      <c r="AA105" s="81" t="str">
        <f>IF('4. Inköpsdata'!H105="SEK",'4. Inköpsdata'!J105,'4. Inköpsdata'!J105*'APH KIC KIA PC'!$Y$4)</f>
        <v/>
      </c>
      <c r="AB105" s="352" t="str">
        <f>IF('4. Inköpsdata'!H105="SEK",'4. Inköpsdata'!J105,'4. Inköpsdata'!J105*'APH KIC KIA PC'!$Y$4)</f>
        <v/>
      </c>
      <c r="AC105" s="353"/>
      <c r="AD105" s="303" t="str">
        <f>IF(B105="","",'4. Inköpsdata'!N105)</f>
        <v/>
      </c>
      <c r="AE105" s="457" t="str">
        <f>IF(B105="","",'4. Inköpsdata'!M105)</f>
        <v/>
      </c>
      <c r="AF105" s="458" t="str" cm="1">
        <f t="array" ref="AF105">IFERROR(_xlfn.IFS(AE105=25%,41,AE105=12%,42,AE105=6%,43,AE105="Momsfritt",38),"")</f>
        <v/>
      </c>
      <c r="AG105" s="458" t="str">
        <f t="shared" si="25"/>
        <v/>
      </c>
      <c r="AH105" s="303" t="str">
        <f t="shared" si="26"/>
        <v/>
      </c>
      <c r="AI105" s="303" t="str">
        <f t="shared" si="27"/>
        <v/>
      </c>
      <c r="AJ105" s="465" t="str">
        <f t="shared" si="28"/>
        <v/>
      </c>
      <c r="AK105" s="494"/>
      <c r="AL105" s="352" t="str">
        <f t="shared" si="29"/>
        <v/>
      </c>
      <c r="AM105" s="352" t="str">
        <f t="shared" si="30"/>
        <v/>
      </c>
      <c r="AN105" s="465" t="str">
        <f t="shared" si="31"/>
        <v/>
      </c>
    </row>
    <row r="106" spans="1:40" x14ac:dyDescent="0.25">
      <c r="A106" s="106">
        <v>102</v>
      </c>
      <c r="B106" s="86" t="str">
        <f>IF('1. Artikeldata Grund'!$E106="","",'1. Artikeldata Grund'!$E106)</f>
        <v/>
      </c>
      <c r="C106" s="221" t="str">
        <f>IF('1. Artikeldata Grund'!D106="","",'1. Artikeldata Grund'!D106)</f>
        <v/>
      </c>
      <c r="D106" s="296"/>
      <c r="E106" s="516" t="str">
        <f t="shared" si="24"/>
        <v/>
      </c>
      <c r="F106" s="502"/>
      <c r="G106" s="298"/>
      <c r="H106" s="350"/>
      <c r="I106" s="561" t="s">
        <v>35</v>
      </c>
      <c r="J106" s="291"/>
      <c r="K106" s="562" t="s">
        <v>35</v>
      </c>
      <c r="L106" s="291" t="s">
        <v>226</v>
      </c>
      <c r="M106" s="499">
        <v>910</v>
      </c>
      <c r="N106" s="532" t="str">
        <f>IF(B106="","",IF(OR(M106=200,COUNTIF(Artikelgrupper!$G$3:$G$105,'APH KIC KIA PC'!L106)),"Ja","Nej"))</f>
        <v/>
      </c>
      <c r="O106" s="351"/>
      <c r="Q106" s="354"/>
      <c r="R106" s="355"/>
      <c r="S106" s="291" t="s">
        <v>36</v>
      </c>
      <c r="T106" s="291"/>
      <c r="V106" s="356" t="str">
        <f>IF(B106="","",'3. Förpackningsdata'!K106)</f>
        <v/>
      </c>
      <c r="W106" s="304" t="str">
        <f>IF(B106="","",'3. Förpackningsdata'!L106)</f>
        <v/>
      </c>
      <c r="X106" s="542"/>
      <c r="Y106" s="471"/>
      <c r="Z106" s="489"/>
      <c r="AA106" s="81" t="str">
        <f>IF('4. Inköpsdata'!H106="SEK",'4. Inköpsdata'!J106,'4. Inköpsdata'!J106*'APH KIC KIA PC'!$Y$4)</f>
        <v/>
      </c>
      <c r="AB106" s="352" t="str">
        <f>IF('4. Inköpsdata'!H106="SEK",'4. Inköpsdata'!J106,'4. Inköpsdata'!J106*'APH KIC KIA PC'!$Y$4)</f>
        <v/>
      </c>
      <c r="AC106" s="353"/>
      <c r="AD106" s="303" t="str">
        <f>IF(B106="","",'4. Inköpsdata'!N106)</f>
        <v/>
      </c>
      <c r="AE106" s="457" t="str">
        <f>IF(B106="","",'4. Inköpsdata'!M106)</f>
        <v/>
      </c>
      <c r="AF106" s="458" t="str" cm="1">
        <f t="array" ref="AF106">IFERROR(_xlfn.IFS(AE106=25%,41,AE106=12%,42,AE106=6%,43,AE106="Momsfritt",38),"")</f>
        <v/>
      </c>
      <c r="AG106" s="458" t="str">
        <f t="shared" si="25"/>
        <v/>
      </c>
      <c r="AH106" s="303" t="str">
        <f t="shared" si="26"/>
        <v/>
      </c>
      <c r="AI106" s="303" t="str">
        <f t="shared" si="27"/>
        <v/>
      </c>
      <c r="AJ106" s="465" t="str">
        <f t="shared" si="28"/>
        <v/>
      </c>
      <c r="AK106" s="494"/>
      <c r="AL106" s="352" t="str">
        <f t="shared" si="29"/>
        <v/>
      </c>
      <c r="AM106" s="352" t="str">
        <f t="shared" si="30"/>
        <v/>
      </c>
      <c r="AN106" s="465" t="str">
        <f t="shared" si="31"/>
        <v/>
      </c>
    </row>
    <row r="107" spans="1:40" x14ac:dyDescent="0.25">
      <c r="A107" s="106">
        <v>103</v>
      </c>
      <c r="B107" s="86" t="str">
        <f>IF('1. Artikeldata Grund'!$E107="","",'1. Artikeldata Grund'!$E107)</f>
        <v/>
      </c>
      <c r="C107" s="221" t="str">
        <f>IF('1. Artikeldata Grund'!D107="","",'1. Artikeldata Grund'!D107)</f>
        <v/>
      </c>
      <c r="D107" s="296"/>
      <c r="E107" s="516" t="str">
        <f t="shared" si="24"/>
        <v/>
      </c>
      <c r="F107" s="502"/>
      <c r="G107" s="298"/>
      <c r="H107" s="350"/>
      <c r="I107" s="561" t="s">
        <v>35</v>
      </c>
      <c r="J107" s="291"/>
      <c r="K107" s="562" t="s">
        <v>35</v>
      </c>
      <c r="L107" s="291" t="s">
        <v>226</v>
      </c>
      <c r="M107" s="499">
        <v>910</v>
      </c>
      <c r="N107" s="532" t="str">
        <f>IF(B107="","",IF(OR(M107=200,COUNTIF(Artikelgrupper!$G$3:$G$105,'APH KIC KIA PC'!L107)),"Ja","Nej"))</f>
        <v/>
      </c>
      <c r="O107" s="351"/>
      <c r="Q107" s="354"/>
      <c r="R107" s="355"/>
      <c r="S107" s="291" t="s">
        <v>36</v>
      </c>
      <c r="T107" s="291"/>
      <c r="V107" s="356" t="str">
        <f>IF(B107="","",'3. Förpackningsdata'!K107)</f>
        <v/>
      </c>
      <c r="W107" s="304" t="str">
        <f>IF(B107="","",'3. Förpackningsdata'!L107)</f>
        <v/>
      </c>
      <c r="X107" s="542"/>
      <c r="Y107" s="471"/>
      <c r="Z107" s="489"/>
      <c r="AA107" s="81" t="str">
        <f>IF('4. Inköpsdata'!H107="SEK",'4. Inköpsdata'!J107,'4. Inköpsdata'!J107*'APH KIC KIA PC'!$Y$4)</f>
        <v/>
      </c>
      <c r="AB107" s="352" t="str">
        <f>IF('4. Inköpsdata'!H107="SEK",'4. Inköpsdata'!J107,'4. Inköpsdata'!J107*'APH KIC KIA PC'!$Y$4)</f>
        <v/>
      </c>
      <c r="AC107" s="353"/>
      <c r="AD107" s="303" t="str">
        <f>IF(B107="","",'4. Inköpsdata'!N107)</f>
        <v/>
      </c>
      <c r="AE107" s="457" t="str">
        <f>IF(B107="","",'4. Inköpsdata'!M107)</f>
        <v/>
      </c>
      <c r="AF107" s="458" t="str" cm="1">
        <f t="array" ref="AF107">IFERROR(_xlfn.IFS(AE107=25%,41,AE107=12%,42,AE107=6%,43,AE107="Momsfritt",38),"")</f>
        <v/>
      </c>
      <c r="AG107" s="458" t="str">
        <f t="shared" si="25"/>
        <v/>
      </c>
      <c r="AH107" s="303" t="str">
        <f t="shared" si="26"/>
        <v/>
      </c>
      <c r="AI107" s="303" t="str">
        <f t="shared" si="27"/>
        <v/>
      </c>
      <c r="AJ107" s="465" t="str">
        <f t="shared" si="28"/>
        <v/>
      </c>
      <c r="AK107" s="494"/>
      <c r="AL107" s="352" t="str">
        <f t="shared" si="29"/>
        <v/>
      </c>
      <c r="AM107" s="352" t="str">
        <f t="shared" si="30"/>
        <v/>
      </c>
      <c r="AN107" s="465" t="str">
        <f t="shared" si="31"/>
        <v/>
      </c>
    </row>
    <row r="108" spans="1:40" x14ac:dyDescent="0.25">
      <c r="A108" s="106">
        <v>104</v>
      </c>
      <c r="B108" s="86" t="str">
        <f>IF('1. Artikeldata Grund'!$E108="","",'1. Artikeldata Grund'!$E108)</f>
        <v/>
      </c>
      <c r="C108" s="221" t="str">
        <f>IF('1. Artikeldata Grund'!D108="","",'1. Artikeldata Grund'!D108)</f>
        <v/>
      </c>
      <c r="D108" s="296"/>
      <c r="E108" s="516" t="str">
        <f t="shared" si="24"/>
        <v/>
      </c>
      <c r="F108" s="502"/>
      <c r="G108" s="298"/>
      <c r="H108" s="350"/>
      <c r="I108" s="561" t="s">
        <v>35</v>
      </c>
      <c r="J108" s="291"/>
      <c r="K108" s="562" t="s">
        <v>35</v>
      </c>
      <c r="L108" s="291" t="s">
        <v>226</v>
      </c>
      <c r="M108" s="499">
        <v>910</v>
      </c>
      <c r="N108" s="532" t="str">
        <f>IF(B108="","",IF(OR(M108=200,COUNTIF(Artikelgrupper!$G$3:$G$105,'APH KIC KIA PC'!L108)),"Ja","Nej"))</f>
        <v/>
      </c>
      <c r="O108" s="351"/>
      <c r="Q108" s="354"/>
      <c r="R108" s="355"/>
      <c r="S108" s="291" t="s">
        <v>36</v>
      </c>
      <c r="T108" s="291"/>
      <c r="V108" s="356" t="str">
        <f>IF(B108="","",'3. Förpackningsdata'!K108)</f>
        <v/>
      </c>
      <c r="W108" s="304" t="str">
        <f>IF(B108="","",'3. Förpackningsdata'!L108)</f>
        <v/>
      </c>
      <c r="X108" s="542"/>
      <c r="Y108" s="471"/>
      <c r="Z108" s="489"/>
      <c r="AA108" s="81" t="str">
        <f>IF('4. Inköpsdata'!H108="SEK",'4. Inköpsdata'!J108,'4. Inköpsdata'!J108*'APH KIC KIA PC'!$Y$4)</f>
        <v/>
      </c>
      <c r="AB108" s="352" t="str">
        <f>IF('4. Inköpsdata'!H108="SEK",'4. Inköpsdata'!J108,'4. Inköpsdata'!J108*'APH KIC KIA PC'!$Y$4)</f>
        <v/>
      </c>
      <c r="AC108" s="353"/>
      <c r="AD108" s="303" t="str">
        <f>IF(B108="","",'4. Inköpsdata'!N108)</f>
        <v/>
      </c>
      <c r="AE108" s="457" t="str">
        <f>IF(B108="","",'4. Inköpsdata'!M108)</f>
        <v/>
      </c>
      <c r="AF108" s="458" t="str" cm="1">
        <f t="array" ref="AF108">IFERROR(_xlfn.IFS(AE108=25%,41,AE108=12%,42,AE108=6%,43,AE108="Momsfritt",38),"")</f>
        <v/>
      </c>
      <c r="AG108" s="458" t="str">
        <f t="shared" si="25"/>
        <v/>
      </c>
      <c r="AH108" s="303" t="str">
        <f t="shared" si="26"/>
        <v/>
      </c>
      <c r="AI108" s="303" t="str">
        <f t="shared" si="27"/>
        <v/>
      </c>
      <c r="AJ108" s="465" t="str">
        <f t="shared" si="28"/>
        <v/>
      </c>
      <c r="AK108" s="494"/>
      <c r="AL108" s="352" t="str">
        <f t="shared" si="29"/>
        <v/>
      </c>
      <c r="AM108" s="352" t="str">
        <f t="shared" si="30"/>
        <v/>
      </c>
      <c r="AN108" s="465" t="str">
        <f t="shared" si="31"/>
        <v/>
      </c>
    </row>
    <row r="109" spans="1:40" x14ac:dyDescent="0.25">
      <c r="A109" s="106">
        <v>105</v>
      </c>
      <c r="B109" s="86" t="str">
        <f>IF('1. Artikeldata Grund'!$E109="","",'1. Artikeldata Grund'!$E109)</f>
        <v/>
      </c>
      <c r="C109" s="221" t="str">
        <f>IF('1. Artikeldata Grund'!D109="","",'1. Artikeldata Grund'!D109)</f>
        <v/>
      </c>
      <c r="D109" s="296"/>
      <c r="E109" s="516" t="str">
        <f t="shared" si="24"/>
        <v/>
      </c>
      <c r="F109" s="502"/>
      <c r="G109" s="298"/>
      <c r="H109" s="350"/>
      <c r="I109" s="561" t="s">
        <v>35</v>
      </c>
      <c r="J109" s="291"/>
      <c r="K109" s="562" t="s">
        <v>35</v>
      </c>
      <c r="L109" s="291" t="s">
        <v>226</v>
      </c>
      <c r="M109" s="499">
        <v>910</v>
      </c>
      <c r="N109" s="532" t="str">
        <f>IF(B109="","",IF(OR(M109=200,COUNTIF(Artikelgrupper!$G$3:$G$105,'APH KIC KIA PC'!L109)),"Ja","Nej"))</f>
        <v/>
      </c>
      <c r="O109" s="351"/>
      <c r="Q109" s="354"/>
      <c r="R109" s="355"/>
      <c r="S109" s="291" t="s">
        <v>36</v>
      </c>
      <c r="T109" s="291"/>
      <c r="V109" s="356" t="str">
        <f>IF(B109="","",'3. Förpackningsdata'!K109)</f>
        <v/>
      </c>
      <c r="W109" s="304" t="str">
        <f>IF(B109="","",'3. Förpackningsdata'!L109)</f>
        <v/>
      </c>
      <c r="X109" s="542"/>
      <c r="Y109" s="471"/>
      <c r="Z109" s="489"/>
      <c r="AA109" s="81" t="str">
        <f>IF('4. Inköpsdata'!H109="SEK",'4. Inköpsdata'!J109,'4. Inköpsdata'!J109*'APH KIC KIA PC'!$Y$4)</f>
        <v/>
      </c>
      <c r="AB109" s="352" t="str">
        <f>IF('4. Inköpsdata'!H109="SEK",'4. Inköpsdata'!J109,'4. Inköpsdata'!J109*'APH KIC KIA PC'!$Y$4)</f>
        <v/>
      </c>
      <c r="AC109" s="353"/>
      <c r="AD109" s="303" t="str">
        <f>IF(B109="","",'4. Inköpsdata'!N109)</f>
        <v/>
      </c>
      <c r="AE109" s="457" t="str">
        <f>IF(B109="","",'4. Inköpsdata'!M109)</f>
        <v/>
      </c>
      <c r="AF109" s="458" t="str" cm="1">
        <f t="array" ref="AF109">IFERROR(_xlfn.IFS(AE109=25%,41,AE109=12%,42,AE109=6%,43,AE109="Momsfritt",38),"")</f>
        <v/>
      </c>
      <c r="AG109" s="458" t="str">
        <f t="shared" si="25"/>
        <v/>
      </c>
      <c r="AH109" s="303" t="str">
        <f t="shared" si="26"/>
        <v/>
      </c>
      <c r="AI109" s="303" t="str">
        <f t="shared" si="27"/>
        <v/>
      </c>
      <c r="AJ109" s="465" t="str">
        <f t="shared" si="28"/>
        <v/>
      </c>
      <c r="AK109" s="494"/>
      <c r="AL109" s="352" t="str">
        <f t="shared" si="29"/>
        <v/>
      </c>
      <c r="AM109" s="352" t="str">
        <f t="shared" si="30"/>
        <v/>
      </c>
      <c r="AN109" s="465" t="str">
        <f t="shared" si="31"/>
        <v/>
      </c>
    </row>
    <row r="110" spans="1:40" x14ac:dyDescent="0.25">
      <c r="A110" s="106">
        <v>106</v>
      </c>
      <c r="B110" s="86" t="str">
        <f>IF('1. Artikeldata Grund'!$E110="","",'1. Artikeldata Grund'!$E110)</f>
        <v/>
      </c>
      <c r="C110" s="221" t="str">
        <f>IF('1. Artikeldata Grund'!D110="","",'1. Artikeldata Grund'!D110)</f>
        <v/>
      </c>
      <c r="D110" s="296"/>
      <c r="E110" s="516" t="str">
        <f t="shared" si="24"/>
        <v/>
      </c>
      <c r="F110" s="502"/>
      <c r="G110" s="298"/>
      <c r="H110" s="350"/>
      <c r="I110" s="561" t="s">
        <v>35</v>
      </c>
      <c r="J110" s="291"/>
      <c r="K110" s="562" t="s">
        <v>35</v>
      </c>
      <c r="L110" s="291" t="s">
        <v>226</v>
      </c>
      <c r="M110" s="499">
        <v>910</v>
      </c>
      <c r="N110" s="532" t="str">
        <f>IF(B110="","",IF(OR(M110=200,COUNTIF(Artikelgrupper!$G$3:$G$105,'APH KIC KIA PC'!L110)),"Ja","Nej"))</f>
        <v/>
      </c>
      <c r="O110" s="351"/>
      <c r="Q110" s="354"/>
      <c r="R110" s="355"/>
      <c r="S110" s="291" t="s">
        <v>36</v>
      </c>
      <c r="T110" s="291"/>
      <c r="V110" s="356" t="str">
        <f>IF(B110="","",'3. Förpackningsdata'!K110)</f>
        <v/>
      </c>
      <c r="W110" s="304" t="str">
        <f>IF(B110="","",'3. Förpackningsdata'!L110)</f>
        <v/>
      </c>
      <c r="X110" s="542"/>
      <c r="Y110" s="471"/>
      <c r="Z110" s="489"/>
      <c r="AA110" s="81" t="str">
        <f>IF('4. Inköpsdata'!H110="SEK",'4. Inköpsdata'!J110,'4. Inköpsdata'!J110*'APH KIC KIA PC'!$Y$4)</f>
        <v/>
      </c>
      <c r="AB110" s="352" t="str">
        <f>IF('4. Inköpsdata'!H110="SEK",'4. Inköpsdata'!J110,'4. Inköpsdata'!J110*'APH KIC KIA PC'!$Y$4)</f>
        <v/>
      </c>
      <c r="AC110" s="353"/>
      <c r="AD110" s="303" t="str">
        <f>IF(B110="","",'4. Inköpsdata'!N110)</f>
        <v/>
      </c>
      <c r="AE110" s="457" t="str">
        <f>IF(B110="","",'4. Inköpsdata'!M110)</f>
        <v/>
      </c>
      <c r="AF110" s="458" t="str" cm="1">
        <f t="array" ref="AF110">IFERROR(_xlfn.IFS(AE110=25%,41,AE110=12%,42,AE110=6%,43,AE110="Momsfritt",38),"")</f>
        <v/>
      </c>
      <c r="AG110" s="458" t="str">
        <f t="shared" si="25"/>
        <v/>
      </c>
      <c r="AH110" s="303" t="str">
        <f t="shared" si="26"/>
        <v/>
      </c>
      <c r="AI110" s="303" t="str">
        <f t="shared" si="27"/>
        <v/>
      </c>
      <c r="AJ110" s="465" t="str">
        <f t="shared" si="28"/>
        <v/>
      </c>
      <c r="AK110" s="494"/>
      <c r="AL110" s="352" t="str">
        <f t="shared" si="29"/>
        <v/>
      </c>
      <c r="AM110" s="352" t="str">
        <f t="shared" si="30"/>
        <v/>
      </c>
      <c r="AN110" s="465" t="str">
        <f t="shared" si="31"/>
        <v/>
      </c>
    </row>
    <row r="111" spans="1:40" x14ac:dyDescent="0.25">
      <c r="A111" s="106">
        <v>107</v>
      </c>
      <c r="B111" s="86" t="str">
        <f>IF('1. Artikeldata Grund'!$E111="","",'1. Artikeldata Grund'!$E111)</f>
        <v/>
      </c>
      <c r="C111" s="221" t="str">
        <f>IF('1. Artikeldata Grund'!D111="","",'1. Artikeldata Grund'!D111)</f>
        <v/>
      </c>
      <c r="D111" s="296"/>
      <c r="E111" s="516" t="str">
        <f t="shared" si="24"/>
        <v/>
      </c>
      <c r="F111" s="502"/>
      <c r="G111" s="298"/>
      <c r="H111" s="350"/>
      <c r="I111" s="561" t="s">
        <v>35</v>
      </c>
      <c r="J111" s="291"/>
      <c r="K111" s="562" t="s">
        <v>35</v>
      </c>
      <c r="L111" s="291" t="s">
        <v>226</v>
      </c>
      <c r="M111" s="499">
        <v>910</v>
      </c>
      <c r="N111" s="532" t="str">
        <f>IF(B111="","",IF(OR(M111=200,COUNTIF(Artikelgrupper!$G$3:$G$105,'APH KIC KIA PC'!L111)),"Ja","Nej"))</f>
        <v/>
      </c>
      <c r="O111" s="351"/>
      <c r="Q111" s="354"/>
      <c r="R111" s="355"/>
      <c r="S111" s="291" t="s">
        <v>36</v>
      </c>
      <c r="T111" s="291"/>
      <c r="V111" s="356" t="str">
        <f>IF(B111="","",'3. Förpackningsdata'!K111)</f>
        <v/>
      </c>
      <c r="W111" s="304" t="str">
        <f>IF(B111="","",'3. Förpackningsdata'!L111)</f>
        <v/>
      </c>
      <c r="X111" s="542"/>
      <c r="Y111" s="471"/>
      <c r="Z111" s="489"/>
      <c r="AA111" s="81" t="str">
        <f>IF('4. Inköpsdata'!H111="SEK",'4. Inköpsdata'!J111,'4. Inköpsdata'!J111*'APH KIC KIA PC'!$Y$4)</f>
        <v/>
      </c>
      <c r="AB111" s="352" t="str">
        <f>IF('4. Inköpsdata'!H111="SEK",'4. Inköpsdata'!J111,'4. Inköpsdata'!J111*'APH KIC KIA PC'!$Y$4)</f>
        <v/>
      </c>
      <c r="AC111" s="353"/>
      <c r="AD111" s="303" t="str">
        <f>IF(B111="","",'4. Inköpsdata'!N111)</f>
        <v/>
      </c>
      <c r="AE111" s="457" t="str">
        <f>IF(B111="","",'4. Inköpsdata'!M111)</f>
        <v/>
      </c>
      <c r="AF111" s="458" t="str" cm="1">
        <f t="array" ref="AF111">IFERROR(_xlfn.IFS(AE111=25%,41,AE111=12%,42,AE111=6%,43,AE111="Momsfritt",38),"")</f>
        <v/>
      </c>
      <c r="AG111" s="458" t="str">
        <f t="shared" si="25"/>
        <v/>
      </c>
      <c r="AH111" s="303" t="str">
        <f t="shared" si="26"/>
        <v/>
      </c>
      <c r="AI111" s="303" t="str">
        <f t="shared" si="27"/>
        <v/>
      </c>
      <c r="AJ111" s="465" t="str">
        <f t="shared" si="28"/>
        <v/>
      </c>
      <c r="AK111" s="494"/>
      <c r="AL111" s="352" t="str">
        <f t="shared" si="29"/>
        <v/>
      </c>
      <c r="AM111" s="352" t="str">
        <f t="shared" si="30"/>
        <v/>
      </c>
      <c r="AN111" s="465" t="str">
        <f t="shared" si="31"/>
        <v/>
      </c>
    </row>
    <row r="112" spans="1:40" x14ac:dyDescent="0.25">
      <c r="A112" s="106">
        <v>108</v>
      </c>
      <c r="B112" s="86" t="str">
        <f>IF('1. Artikeldata Grund'!$E112="","",'1. Artikeldata Grund'!$E112)</f>
        <v/>
      </c>
      <c r="C112" s="221" t="str">
        <f>IF('1. Artikeldata Grund'!D112="","",'1. Artikeldata Grund'!D112)</f>
        <v/>
      </c>
      <c r="D112" s="296"/>
      <c r="E112" s="516" t="str">
        <f t="shared" si="24"/>
        <v/>
      </c>
      <c r="F112" s="502"/>
      <c r="G112" s="298"/>
      <c r="H112" s="350"/>
      <c r="I112" s="561" t="s">
        <v>35</v>
      </c>
      <c r="J112" s="291"/>
      <c r="K112" s="562" t="s">
        <v>35</v>
      </c>
      <c r="L112" s="291" t="s">
        <v>226</v>
      </c>
      <c r="M112" s="499">
        <v>910</v>
      </c>
      <c r="N112" s="532" t="str">
        <f>IF(B112="","",IF(OR(M112=200,COUNTIF(Artikelgrupper!$G$3:$G$105,'APH KIC KIA PC'!L112)),"Ja","Nej"))</f>
        <v/>
      </c>
      <c r="O112" s="351"/>
      <c r="Q112" s="354"/>
      <c r="R112" s="355"/>
      <c r="S112" s="291" t="s">
        <v>36</v>
      </c>
      <c r="T112" s="291"/>
      <c r="V112" s="356" t="str">
        <f>IF(B112="","",'3. Förpackningsdata'!K112)</f>
        <v/>
      </c>
      <c r="W112" s="304" t="str">
        <f>IF(B112="","",'3. Förpackningsdata'!L112)</f>
        <v/>
      </c>
      <c r="X112" s="542"/>
      <c r="Y112" s="471"/>
      <c r="Z112" s="489"/>
      <c r="AA112" s="81" t="str">
        <f>IF('4. Inköpsdata'!H112="SEK",'4. Inköpsdata'!J112,'4. Inköpsdata'!J112*'APH KIC KIA PC'!$Y$4)</f>
        <v/>
      </c>
      <c r="AB112" s="352" t="str">
        <f>IF('4. Inköpsdata'!H112="SEK",'4. Inköpsdata'!J112,'4. Inköpsdata'!J112*'APH KIC KIA PC'!$Y$4)</f>
        <v/>
      </c>
      <c r="AC112" s="353"/>
      <c r="AD112" s="303" t="str">
        <f>IF(B112="","",'4. Inköpsdata'!N112)</f>
        <v/>
      </c>
      <c r="AE112" s="457" t="str">
        <f>IF(B112="","",'4. Inköpsdata'!M112)</f>
        <v/>
      </c>
      <c r="AF112" s="458" t="str" cm="1">
        <f t="array" ref="AF112">IFERROR(_xlfn.IFS(AE112=25%,41,AE112=12%,42,AE112=6%,43,AE112="Momsfritt",38),"")</f>
        <v/>
      </c>
      <c r="AG112" s="458" t="str">
        <f t="shared" si="25"/>
        <v/>
      </c>
      <c r="AH112" s="303" t="str">
        <f t="shared" si="26"/>
        <v/>
      </c>
      <c r="AI112" s="303" t="str">
        <f t="shared" si="27"/>
        <v/>
      </c>
      <c r="AJ112" s="465" t="str">
        <f t="shared" si="28"/>
        <v/>
      </c>
      <c r="AK112" s="494"/>
      <c r="AL112" s="352" t="str">
        <f t="shared" si="29"/>
        <v/>
      </c>
      <c r="AM112" s="352" t="str">
        <f t="shared" si="30"/>
        <v/>
      </c>
      <c r="AN112" s="465" t="str">
        <f t="shared" si="31"/>
        <v/>
      </c>
    </row>
    <row r="113" spans="1:40" x14ac:dyDescent="0.25">
      <c r="A113" s="106">
        <v>109</v>
      </c>
      <c r="B113" s="86" t="str">
        <f>IF('1. Artikeldata Grund'!$E113="","",'1. Artikeldata Grund'!$E113)</f>
        <v/>
      </c>
      <c r="C113" s="221" t="str">
        <f>IF('1. Artikeldata Grund'!D113="","",'1. Artikeldata Grund'!D113)</f>
        <v/>
      </c>
      <c r="D113" s="296"/>
      <c r="E113" s="516" t="str">
        <f t="shared" si="24"/>
        <v/>
      </c>
      <c r="F113" s="502"/>
      <c r="G113" s="298"/>
      <c r="H113" s="350"/>
      <c r="I113" s="561" t="s">
        <v>35</v>
      </c>
      <c r="J113" s="291"/>
      <c r="K113" s="562" t="s">
        <v>35</v>
      </c>
      <c r="L113" s="291" t="s">
        <v>226</v>
      </c>
      <c r="M113" s="499">
        <v>910</v>
      </c>
      <c r="N113" s="532" t="str">
        <f>IF(B113="","",IF(OR(M113=200,COUNTIF(Artikelgrupper!$G$3:$G$105,'APH KIC KIA PC'!L113)),"Ja","Nej"))</f>
        <v/>
      </c>
      <c r="O113" s="351"/>
      <c r="Q113" s="354"/>
      <c r="R113" s="355"/>
      <c r="S113" s="291" t="s">
        <v>36</v>
      </c>
      <c r="T113" s="291"/>
      <c r="V113" s="356" t="str">
        <f>IF(B113="","",'3. Förpackningsdata'!K113)</f>
        <v/>
      </c>
      <c r="W113" s="304" t="str">
        <f>IF(B113="","",'3. Förpackningsdata'!L113)</f>
        <v/>
      </c>
      <c r="X113" s="542"/>
      <c r="Y113" s="471"/>
      <c r="Z113" s="489"/>
      <c r="AA113" s="81" t="str">
        <f>IF('4. Inköpsdata'!H113="SEK",'4. Inköpsdata'!J113,'4. Inköpsdata'!J113*'APH KIC KIA PC'!$Y$4)</f>
        <v/>
      </c>
      <c r="AB113" s="352" t="str">
        <f>IF('4. Inköpsdata'!H113="SEK",'4. Inköpsdata'!J113,'4. Inköpsdata'!J113*'APH KIC KIA PC'!$Y$4)</f>
        <v/>
      </c>
      <c r="AC113" s="353"/>
      <c r="AD113" s="303" t="str">
        <f>IF(B113="","",'4. Inköpsdata'!N113)</f>
        <v/>
      </c>
      <c r="AE113" s="457" t="str">
        <f>IF(B113="","",'4. Inköpsdata'!M113)</f>
        <v/>
      </c>
      <c r="AF113" s="458" t="str" cm="1">
        <f t="array" ref="AF113">IFERROR(_xlfn.IFS(AE113=25%,41,AE113=12%,42,AE113=6%,43,AE113="Momsfritt",38),"")</f>
        <v/>
      </c>
      <c r="AG113" s="458" t="str">
        <f t="shared" si="25"/>
        <v/>
      </c>
      <c r="AH113" s="303" t="str">
        <f t="shared" si="26"/>
        <v/>
      </c>
      <c r="AI113" s="303" t="str">
        <f t="shared" si="27"/>
        <v/>
      </c>
      <c r="AJ113" s="465" t="str">
        <f t="shared" si="28"/>
        <v/>
      </c>
      <c r="AK113" s="494"/>
      <c r="AL113" s="352" t="str">
        <f t="shared" si="29"/>
        <v/>
      </c>
      <c r="AM113" s="352" t="str">
        <f t="shared" si="30"/>
        <v/>
      </c>
      <c r="AN113" s="465" t="str">
        <f t="shared" si="31"/>
        <v/>
      </c>
    </row>
    <row r="114" spans="1:40" x14ac:dyDescent="0.25">
      <c r="A114" s="106">
        <v>110</v>
      </c>
      <c r="B114" s="86" t="str">
        <f>IF('1. Artikeldata Grund'!$E114="","",'1. Artikeldata Grund'!$E114)</f>
        <v/>
      </c>
      <c r="C114" s="221" t="str">
        <f>IF('1. Artikeldata Grund'!D114="","",'1. Artikeldata Grund'!D114)</f>
        <v/>
      </c>
      <c r="D114" s="296"/>
      <c r="E114" s="516" t="str">
        <f t="shared" si="24"/>
        <v/>
      </c>
      <c r="F114" s="502"/>
      <c r="G114" s="298"/>
      <c r="H114" s="350"/>
      <c r="I114" s="561" t="s">
        <v>35</v>
      </c>
      <c r="J114" s="291"/>
      <c r="K114" s="562" t="s">
        <v>35</v>
      </c>
      <c r="L114" s="291" t="s">
        <v>226</v>
      </c>
      <c r="M114" s="499">
        <v>910</v>
      </c>
      <c r="N114" s="532" t="str">
        <f>IF(B114="","",IF(OR(M114=200,COUNTIF(Artikelgrupper!$G$3:$G$105,'APH KIC KIA PC'!L114)),"Ja","Nej"))</f>
        <v/>
      </c>
      <c r="O114" s="351"/>
      <c r="Q114" s="354"/>
      <c r="R114" s="355"/>
      <c r="S114" s="291" t="s">
        <v>36</v>
      </c>
      <c r="T114" s="291"/>
      <c r="V114" s="356" t="str">
        <f>IF(B114="","",'3. Förpackningsdata'!K114)</f>
        <v/>
      </c>
      <c r="W114" s="304" t="str">
        <f>IF(B114="","",'3. Förpackningsdata'!L114)</f>
        <v/>
      </c>
      <c r="X114" s="542"/>
      <c r="Y114" s="471"/>
      <c r="Z114" s="489"/>
      <c r="AA114" s="81" t="str">
        <f>IF('4. Inköpsdata'!H114="SEK",'4. Inköpsdata'!J114,'4. Inköpsdata'!J114*'APH KIC KIA PC'!$Y$4)</f>
        <v/>
      </c>
      <c r="AB114" s="352" t="str">
        <f>IF('4. Inköpsdata'!H114="SEK",'4. Inköpsdata'!J114,'4. Inköpsdata'!J114*'APH KIC KIA PC'!$Y$4)</f>
        <v/>
      </c>
      <c r="AC114" s="353"/>
      <c r="AD114" s="303" t="str">
        <f>IF(B114="","",'4. Inköpsdata'!N114)</f>
        <v/>
      </c>
      <c r="AE114" s="457" t="str">
        <f>IF(B114="","",'4. Inköpsdata'!M114)</f>
        <v/>
      </c>
      <c r="AF114" s="458" t="str" cm="1">
        <f t="array" ref="AF114">IFERROR(_xlfn.IFS(AE114=25%,41,AE114=12%,42,AE114=6%,43,AE114="Momsfritt",38),"")</f>
        <v/>
      </c>
      <c r="AG114" s="458" t="str">
        <f t="shared" si="25"/>
        <v/>
      </c>
      <c r="AH114" s="303" t="str">
        <f t="shared" si="26"/>
        <v/>
      </c>
      <c r="AI114" s="303" t="str">
        <f t="shared" si="27"/>
        <v/>
      </c>
      <c r="AJ114" s="465" t="str">
        <f t="shared" si="28"/>
        <v/>
      </c>
      <c r="AK114" s="494"/>
      <c r="AL114" s="352" t="str">
        <f t="shared" si="29"/>
        <v/>
      </c>
      <c r="AM114" s="352" t="str">
        <f t="shared" si="30"/>
        <v/>
      </c>
      <c r="AN114" s="465" t="str">
        <f t="shared" si="31"/>
        <v/>
      </c>
    </row>
    <row r="115" spans="1:40" x14ac:dyDescent="0.25">
      <c r="A115" s="106">
        <v>111</v>
      </c>
      <c r="B115" s="86" t="str">
        <f>IF('1. Artikeldata Grund'!$E115="","",'1. Artikeldata Grund'!$E115)</f>
        <v/>
      </c>
      <c r="C115" s="221" t="str">
        <f>IF('1. Artikeldata Grund'!D115="","",'1. Artikeldata Grund'!D115)</f>
        <v/>
      </c>
      <c r="D115" s="296"/>
      <c r="E115" s="516" t="str">
        <f t="shared" si="24"/>
        <v/>
      </c>
      <c r="F115" s="502"/>
      <c r="G115" s="298"/>
      <c r="H115" s="350"/>
      <c r="I115" s="561" t="s">
        <v>35</v>
      </c>
      <c r="J115" s="291"/>
      <c r="K115" s="562" t="s">
        <v>35</v>
      </c>
      <c r="L115" s="291" t="s">
        <v>226</v>
      </c>
      <c r="M115" s="499">
        <v>910</v>
      </c>
      <c r="N115" s="532" t="str">
        <f>IF(B115="","",IF(OR(M115=200,COUNTIF(Artikelgrupper!$G$3:$G$105,'APH KIC KIA PC'!L115)),"Ja","Nej"))</f>
        <v/>
      </c>
      <c r="O115" s="351"/>
      <c r="Q115" s="354"/>
      <c r="R115" s="355"/>
      <c r="S115" s="291" t="s">
        <v>36</v>
      </c>
      <c r="T115" s="291"/>
      <c r="V115" s="356" t="str">
        <f>IF(B115="","",'3. Förpackningsdata'!K115)</f>
        <v/>
      </c>
      <c r="W115" s="304" t="str">
        <f>IF(B115="","",'3. Förpackningsdata'!L115)</f>
        <v/>
      </c>
      <c r="X115" s="542"/>
      <c r="Y115" s="471"/>
      <c r="Z115" s="489"/>
      <c r="AA115" s="81" t="str">
        <f>IF('4. Inköpsdata'!H115="SEK",'4. Inköpsdata'!J115,'4. Inköpsdata'!J115*'APH KIC KIA PC'!$Y$4)</f>
        <v/>
      </c>
      <c r="AB115" s="352" t="str">
        <f>IF('4. Inköpsdata'!H115="SEK",'4. Inköpsdata'!J115,'4. Inköpsdata'!J115*'APH KIC KIA PC'!$Y$4)</f>
        <v/>
      </c>
      <c r="AC115" s="353"/>
      <c r="AD115" s="303" t="str">
        <f>IF(B115="","",'4. Inköpsdata'!N115)</f>
        <v/>
      </c>
      <c r="AE115" s="457" t="str">
        <f>IF(B115="","",'4. Inköpsdata'!M115)</f>
        <v/>
      </c>
      <c r="AF115" s="458" t="str" cm="1">
        <f t="array" ref="AF115">IFERROR(_xlfn.IFS(AE115=25%,41,AE115=12%,42,AE115=6%,43,AE115="Momsfritt",38),"")</f>
        <v/>
      </c>
      <c r="AG115" s="458" t="str">
        <f t="shared" si="25"/>
        <v/>
      </c>
      <c r="AH115" s="303" t="str">
        <f t="shared" si="26"/>
        <v/>
      </c>
      <c r="AI115" s="303" t="str">
        <f t="shared" si="27"/>
        <v/>
      </c>
      <c r="AJ115" s="465" t="str">
        <f t="shared" si="28"/>
        <v/>
      </c>
      <c r="AK115" s="494"/>
      <c r="AL115" s="352" t="str">
        <f t="shared" si="29"/>
        <v/>
      </c>
      <c r="AM115" s="352" t="str">
        <f t="shared" si="30"/>
        <v/>
      </c>
      <c r="AN115" s="465" t="str">
        <f t="shared" si="31"/>
        <v/>
      </c>
    </row>
    <row r="116" spans="1:40" x14ac:dyDescent="0.25">
      <c r="A116" s="106">
        <v>112</v>
      </c>
      <c r="B116" s="86" t="str">
        <f>IF('1. Artikeldata Grund'!$E116="","",'1. Artikeldata Grund'!$E116)</f>
        <v/>
      </c>
      <c r="C116" s="221" t="str">
        <f>IF('1. Artikeldata Grund'!D116="","",'1. Artikeldata Grund'!D116)</f>
        <v/>
      </c>
      <c r="D116" s="296"/>
      <c r="E116" s="516" t="str">
        <f t="shared" si="24"/>
        <v/>
      </c>
      <c r="F116" s="502"/>
      <c r="G116" s="298"/>
      <c r="H116" s="350"/>
      <c r="I116" s="561" t="s">
        <v>35</v>
      </c>
      <c r="J116" s="291"/>
      <c r="K116" s="562" t="s">
        <v>35</v>
      </c>
      <c r="L116" s="291" t="s">
        <v>226</v>
      </c>
      <c r="M116" s="499">
        <v>910</v>
      </c>
      <c r="N116" s="532" t="str">
        <f>IF(B116="","",IF(OR(M116=200,COUNTIF(Artikelgrupper!$G$3:$G$105,'APH KIC KIA PC'!L116)),"Ja","Nej"))</f>
        <v/>
      </c>
      <c r="O116" s="351"/>
      <c r="Q116" s="354"/>
      <c r="R116" s="355"/>
      <c r="S116" s="291" t="s">
        <v>36</v>
      </c>
      <c r="T116" s="291"/>
      <c r="V116" s="356" t="str">
        <f>IF(B116="","",'3. Förpackningsdata'!K116)</f>
        <v/>
      </c>
      <c r="W116" s="304" t="str">
        <f>IF(B116="","",'3. Förpackningsdata'!L116)</f>
        <v/>
      </c>
      <c r="X116" s="542"/>
      <c r="Y116" s="471"/>
      <c r="Z116" s="489"/>
      <c r="AA116" s="81" t="str">
        <f>IF('4. Inköpsdata'!H116="SEK",'4. Inköpsdata'!J116,'4. Inköpsdata'!J116*'APH KIC KIA PC'!$Y$4)</f>
        <v/>
      </c>
      <c r="AB116" s="352" t="str">
        <f>IF('4. Inköpsdata'!H116="SEK",'4. Inköpsdata'!J116,'4. Inköpsdata'!J116*'APH KIC KIA PC'!$Y$4)</f>
        <v/>
      </c>
      <c r="AC116" s="353"/>
      <c r="AD116" s="303" t="str">
        <f>IF(B116="","",'4. Inköpsdata'!N116)</f>
        <v/>
      </c>
      <c r="AE116" s="457" t="str">
        <f>IF(B116="","",'4. Inköpsdata'!M116)</f>
        <v/>
      </c>
      <c r="AF116" s="458" t="str" cm="1">
        <f t="array" ref="AF116">IFERROR(_xlfn.IFS(AE116=25%,41,AE116=12%,42,AE116=6%,43,AE116="Momsfritt",38),"")</f>
        <v/>
      </c>
      <c r="AG116" s="458" t="str">
        <f t="shared" si="25"/>
        <v/>
      </c>
      <c r="AH116" s="303" t="str">
        <f t="shared" si="26"/>
        <v/>
      </c>
      <c r="AI116" s="303" t="str">
        <f t="shared" si="27"/>
        <v/>
      </c>
      <c r="AJ116" s="465" t="str">
        <f t="shared" si="28"/>
        <v/>
      </c>
      <c r="AK116" s="494"/>
      <c r="AL116" s="352" t="str">
        <f t="shared" si="29"/>
        <v/>
      </c>
      <c r="AM116" s="352" t="str">
        <f t="shared" si="30"/>
        <v/>
      </c>
      <c r="AN116" s="465" t="str">
        <f t="shared" si="31"/>
        <v/>
      </c>
    </row>
    <row r="117" spans="1:40" x14ac:dyDescent="0.25">
      <c r="A117" s="106">
        <v>113</v>
      </c>
      <c r="B117" s="86" t="str">
        <f>IF('1. Artikeldata Grund'!$E117="","",'1. Artikeldata Grund'!$E117)</f>
        <v/>
      </c>
      <c r="C117" s="221" t="str">
        <f>IF('1. Artikeldata Grund'!D117="","",'1. Artikeldata Grund'!D117)</f>
        <v/>
      </c>
      <c r="D117" s="296"/>
      <c r="E117" s="516" t="str">
        <f t="shared" si="24"/>
        <v/>
      </c>
      <c r="F117" s="502"/>
      <c r="G117" s="298"/>
      <c r="H117" s="350"/>
      <c r="I117" s="561" t="s">
        <v>35</v>
      </c>
      <c r="J117" s="291"/>
      <c r="K117" s="562" t="s">
        <v>35</v>
      </c>
      <c r="L117" s="291" t="s">
        <v>226</v>
      </c>
      <c r="M117" s="499">
        <v>910</v>
      </c>
      <c r="N117" s="532" t="str">
        <f>IF(B117="","",IF(OR(M117=200,COUNTIF(Artikelgrupper!$G$3:$G$105,'APH KIC KIA PC'!L117)),"Ja","Nej"))</f>
        <v/>
      </c>
      <c r="O117" s="351"/>
      <c r="Q117" s="354"/>
      <c r="R117" s="355"/>
      <c r="S117" s="291" t="s">
        <v>36</v>
      </c>
      <c r="T117" s="291"/>
      <c r="V117" s="356" t="str">
        <f>IF(B117="","",'3. Förpackningsdata'!K117)</f>
        <v/>
      </c>
      <c r="W117" s="304" t="str">
        <f>IF(B117="","",'3. Förpackningsdata'!L117)</f>
        <v/>
      </c>
      <c r="X117" s="542"/>
      <c r="Y117" s="471"/>
      <c r="Z117" s="489"/>
      <c r="AA117" s="81" t="str">
        <f>IF('4. Inköpsdata'!H117="SEK",'4. Inköpsdata'!J117,'4. Inköpsdata'!J117*'APH KIC KIA PC'!$Y$4)</f>
        <v/>
      </c>
      <c r="AB117" s="352" t="str">
        <f>IF('4. Inköpsdata'!H117="SEK",'4. Inköpsdata'!J117,'4. Inköpsdata'!J117*'APH KIC KIA PC'!$Y$4)</f>
        <v/>
      </c>
      <c r="AC117" s="353"/>
      <c r="AD117" s="303" t="str">
        <f>IF(B117="","",'4. Inköpsdata'!N117)</f>
        <v/>
      </c>
      <c r="AE117" s="457" t="str">
        <f>IF(B117="","",'4. Inköpsdata'!M117)</f>
        <v/>
      </c>
      <c r="AF117" s="458" t="str" cm="1">
        <f t="array" ref="AF117">IFERROR(_xlfn.IFS(AE117=25%,41,AE117=12%,42,AE117=6%,43,AE117="Momsfritt",38),"")</f>
        <v/>
      </c>
      <c r="AG117" s="458" t="str">
        <f t="shared" si="25"/>
        <v/>
      </c>
      <c r="AH117" s="303" t="str">
        <f t="shared" si="26"/>
        <v/>
      </c>
      <c r="AI117" s="303" t="str">
        <f t="shared" si="27"/>
        <v/>
      </c>
      <c r="AJ117" s="465" t="str">
        <f t="shared" si="28"/>
        <v/>
      </c>
      <c r="AK117" s="494"/>
      <c r="AL117" s="352" t="str">
        <f t="shared" si="29"/>
        <v/>
      </c>
      <c r="AM117" s="352" t="str">
        <f t="shared" si="30"/>
        <v/>
      </c>
      <c r="AN117" s="465" t="str">
        <f t="shared" si="31"/>
        <v/>
      </c>
    </row>
    <row r="118" spans="1:40" x14ac:dyDescent="0.25">
      <c r="A118" s="106">
        <v>114</v>
      </c>
      <c r="B118" s="86" t="str">
        <f>IF('1. Artikeldata Grund'!$E118="","",'1. Artikeldata Grund'!$E118)</f>
        <v/>
      </c>
      <c r="C118" s="221" t="str">
        <f>IF('1. Artikeldata Grund'!D118="","",'1. Artikeldata Grund'!D118)</f>
        <v/>
      </c>
      <c r="D118" s="296"/>
      <c r="E118" s="516" t="str">
        <f t="shared" si="24"/>
        <v/>
      </c>
      <c r="F118" s="502"/>
      <c r="G118" s="298"/>
      <c r="H118" s="350"/>
      <c r="I118" s="561" t="s">
        <v>35</v>
      </c>
      <c r="J118" s="291"/>
      <c r="K118" s="562" t="s">
        <v>35</v>
      </c>
      <c r="L118" s="291" t="s">
        <v>226</v>
      </c>
      <c r="M118" s="499">
        <v>910</v>
      </c>
      <c r="N118" s="532" t="str">
        <f>IF(B118="","",IF(OR(M118=200,COUNTIF(Artikelgrupper!$G$3:$G$105,'APH KIC KIA PC'!L118)),"Ja","Nej"))</f>
        <v/>
      </c>
      <c r="O118" s="351"/>
      <c r="Q118" s="354"/>
      <c r="R118" s="355"/>
      <c r="S118" s="291" t="s">
        <v>36</v>
      </c>
      <c r="T118" s="291"/>
      <c r="V118" s="356" t="str">
        <f>IF(B118="","",'3. Förpackningsdata'!K118)</f>
        <v/>
      </c>
      <c r="W118" s="304" t="str">
        <f>IF(B118="","",'3. Förpackningsdata'!L118)</f>
        <v/>
      </c>
      <c r="X118" s="542"/>
      <c r="Y118" s="471"/>
      <c r="Z118" s="489"/>
      <c r="AA118" s="81" t="str">
        <f>IF('4. Inköpsdata'!H118="SEK",'4. Inköpsdata'!J118,'4. Inköpsdata'!J118*'APH KIC KIA PC'!$Y$4)</f>
        <v/>
      </c>
      <c r="AB118" s="352" t="str">
        <f>IF('4. Inköpsdata'!H118="SEK",'4. Inköpsdata'!J118,'4. Inköpsdata'!J118*'APH KIC KIA PC'!$Y$4)</f>
        <v/>
      </c>
      <c r="AC118" s="353"/>
      <c r="AD118" s="303" t="str">
        <f>IF(B118="","",'4. Inköpsdata'!N118)</f>
        <v/>
      </c>
      <c r="AE118" s="457" t="str">
        <f>IF(B118="","",'4. Inköpsdata'!M118)</f>
        <v/>
      </c>
      <c r="AF118" s="458" t="str" cm="1">
        <f t="array" ref="AF118">IFERROR(_xlfn.IFS(AE118=25%,41,AE118=12%,42,AE118=6%,43,AE118="Momsfritt",38),"")</f>
        <v/>
      </c>
      <c r="AG118" s="458" t="str">
        <f t="shared" si="25"/>
        <v/>
      </c>
      <c r="AH118" s="303" t="str">
        <f t="shared" si="26"/>
        <v/>
      </c>
      <c r="AI118" s="303" t="str">
        <f t="shared" si="27"/>
        <v/>
      </c>
      <c r="AJ118" s="465" t="str">
        <f t="shared" si="28"/>
        <v/>
      </c>
      <c r="AK118" s="494"/>
      <c r="AL118" s="352" t="str">
        <f t="shared" si="29"/>
        <v/>
      </c>
      <c r="AM118" s="352" t="str">
        <f t="shared" si="30"/>
        <v/>
      </c>
      <c r="AN118" s="465" t="str">
        <f t="shared" si="31"/>
        <v/>
      </c>
    </row>
    <row r="119" spans="1:40" x14ac:dyDescent="0.25">
      <c r="A119" s="106">
        <v>115</v>
      </c>
      <c r="B119" s="86" t="str">
        <f>IF('1. Artikeldata Grund'!$E119="","",'1. Artikeldata Grund'!$E119)</f>
        <v/>
      </c>
      <c r="C119" s="221" t="str">
        <f>IF('1. Artikeldata Grund'!D119="","",'1. Artikeldata Grund'!D119)</f>
        <v/>
      </c>
      <c r="D119" s="296"/>
      <c r="E119" s="516" t="str">
        <f t="shared" si="24"/>
        <v/>
      </c>
      <c r="F119" s="502"/>
      <c r="G119" s="298"/>
      <c r="H119" s="350"/>
      <c r="I119" s="561" t="s">
        <v>35</v>
      </c>
      <c r="J119" s="291"/>
      <c r="K119" s="562" t="s">
        <v>35</v>
      </c>
      <c r="L119" s="291" t="s">
        <v>226</v>
      </c>
      <c r="M119" s="499">
        <v>910</v>
      </c>
      <c r="N119" s="532" t="str">
        <f>IF(B119="","",IF(OR(M119=200,COUNTIF(Artikelgrupper!$G$3:$G$105,'APH KIC KIA PC'!L119)),"Ja","Nej"))</f>
        <v/>
      </c>
      <c r="O119" s="351"/>
      <c r="Q119" s="354"/>
      <c r="R119" s="355"/>
      <c r="S119" s="291" t="s">
        <v>36</v>
      </c>
      <c r="T119" s="291"/>
      <c r="V119" s="356" t="str">
        <f>IF(B119="","",'3. Förpackningsdata'!K119)</f>
        <v/>
      </c>
      <c r="W119" s="304" t="str">
        <f>IF(B119="","",'3. Förpackningsdata'!L119)</f>
        <v/>
      </c>
      <c r="X119" s="542"/>
      <c r="Y119" s="471"/>
      <c r="Z119" s="489"/>
      <c r="AA119" s="81" t="str">
        <f>IF('4. Inköpsdata'!H119="SEK",'4. Inköpsdata'!J119,'4. Inköpsdata'!J119*'APH KIC KIA PC'!$Y$4)</f>
        <v/>
      </c>
      <c r="AB119" s="352" t="str">
        <f>IF('4. Inköpsdata'!H119="SEK",'4. Inköpsdata'!J119,'4. Inköpsdata'!J119*'APH KIC KIA PC'!$Y$4)</f>
        <v/>
      </c>
      <c r="AC119" s="353"/>
      <c r="AD119" s="303" t="str">
        <f>IF(B119="","",'4. Inköpsdata'!N119)</f>
        <v/>
      </c>
      <c r="AE119" s="457" t="str">
        <f>IF(B119="","",'4. Inköpsdata'!M119)</f>
        <v/>
      </c>
      <c r="AF119" s="458" t="str" cm="1">
        <f t="array" ref="AF119">IFERROR(_xlfn.IFS(AE119=25%,41,AE119=12%,42,AE119=6%,43,AE119="Momsfritt",38),"")</f>
        <v/>
      </c>
      <c r="AG119" s="458" t="str">
        <f t="shared" si="25"/>
        <v/>
      </c>
      <c r="AH119" s="303" t="str">
        <f t="shared" si="26"/>
        <v/>
      </c>
      <c r="AI119" s="303" t="str">
        <f t="shared" si="27"/>
        <v/>
      </c>
      <c r="AJ119" s="465" t="str">
        <f t="shared" si="28"/>
        <v/>
      </c>
      <c r="AK119" s="494"/>
      <c r="AL119" s="352" t="str">
        <f t="shared" si="29"/>
        <v/>
      </c>
      <c r="AM119" s="352" t="str">
        <f t="shared" si="30"/>
        <v/>
      </c>
      <c r="AN119" s="465" t="str">
        <f t="shared" si="31"/>
        <v/>
      </c>
    </row>
    <row r="120" spans="1:40" x14ac:dyDescent="0.25">
      <c r="A120" s="106">
        <v>116</v>
      </c>
      <c r="B120" s="86" t="str">
        <f>IF('1. Artikeldata Grund'!$E120="","",'1. Artikeldata Grund'!$E120)</f>
        <v/>
      </c>
      <c r="C120" s="221" t="str">
        <f>IF('1. Artikeldata Grund'!D120="","",'1. Artikeldata Grund'!D120)</f>
        <v/>
      </c>
      <c r="D120" s="296"/>
      <c r="E120" s="516" t="str">
        <f t="shared" si="24"/>
        <v/>
      </c>
      <c r="F120" s="502"/>
      <c r="G120" s="298"/>
      <c r="H120" s="350"/>
      <c r="I120" s="561" t="s">
        <v>35</v>
      </c>
      <c r="J120" s="291"/>
      <c r="K120" s="562" t="s">
        <v>35</v>
      </c>
      <c r="L120" s="291" t="s">
        <v>226</v>
      </c>
      <c r="M120" s="499">
        <v>910</v>
      </c>
      <c r="N120" s="532" t="str">
        <f>IF(B120="","",IF(OR(M120=200,COUNTIF(Artikelgrupper!$G$3:$G$105,'APH KIC KIA PC'!L120)),"Ja","Nej"))</f>
        <v/>
      </c>
      <c r="O120" s="351"/>
      <c r="Q120" s="354"/>
      <c r="R120" s="355"/>
      <c r="S120" s="291" t="s">
        <v>36</v>
      </c>
      <c r="T120" s="291"/>
      <c r="V120" s="356" t="str">
        <f>IF(B120="","",'3. Förpackningsdata'!K120)</f>
        <v/>
      </c>
      <c r="W120" s="304" t="str">
        <f>IF(B120="","",'3. Förpackningsdata'!L120)</f>
        <v/>
      </c>
      <c r="X120" s="542"/>
      <c r="Y120" s="471"/>
      <c r="Z120" s="489"/>
      <c r="AA120" s="81" t="str">
        <f>IF('4. Inköpsdata'!H120="SEK",'4. Inköpsdata'!J120,'4. Inköpsdata'!J120*'APH KIC KIA PC'!$Y$4)</f>
        <v/>
      </c>
      <c r="AB120" s="352" t="str">
        <f>IF('4. Inköpsdata'!H120="SEK",'4. Inköpsdata'!J120,'4. Inköpsdata'!J120*'APH KIC KIA PC'!$Y$4)</f>
        <v/>
      </c>
      <c r="AC120" s="353"/>
      <c r="AD120" s="303" t="str">
        <f>IF(B120="","",'4. Inköpsdata'!N120)</f>
        <v/>
      </c>
      <c r="AE120" s="457" t="str">
        <f>IF(B120="","",'4. Inköpsdata'!M120)</f>
        <v/>
      </c>
      <c r="AF120" s="458" t="str" cm="1">
        <f t="array" ref="AF120">IFERROR(_xlfn.IFS(AE120=25%,41,AE120=12%,42,AE120=6%,43,AE120="Momsfritt",38),"")</f>
        <v/>
      </c>
      <c r="AG120" s="458" t="str">
        <f t="shared" si="25"/>
        <v/>
      </c>
      <c r="AH120" s="303" t="str">
        <f t="shared" si="26"/>
        <v/>
      </c>
      <c r="AI120" s="303" t="str">
        <f t="shared" si="27"/>
        <v/>
      </c>
      <c r="AJ120" s="465" t="str">
        <f t="shared" si="28"/>
        <v/>
      </c>
      <c r="AK120" s="494"/>
      <c r="AL120" s="352" t="str">
        <f t="shared" si="29"/>
        <v/>
      </c>
      <c r="AM120" s="352" t="str">
        <f t="shared" si="30"/>
        <v/>
      </c>
      <c r="AN120" s="465" t="str">
        <f t="shared" si="31"/>
        <v/>
      </c>
    </row>
    <row r="121" spans="1:40" x14ac:dyDescent="0.25">
      <c r="A121" s="106">
        <v>117</v>
      </c>
      <c r="B121" s="86" t="str">
        <f>IF('1. Artikeldata Grund'!$E121="","",'1. Artikeldata Grund'!$E121)</f>
        <v/>
      </c>
      <c r="C121" s="221" t="str">
        <f>IF('1. Artikeldata Grund'!D121="","",'1. Artikeldata Grund'!D121)</f>
        <v/>
      </c>
      <c r="D121" s="296"/>
      <c r="E121" s="516" t="str">
        <f t="shared" si="24"/>
        <v/>
      </c>
      <c r="F121" s="502"/>
      <c r="G121" s="298"/>
      <c r="H121" s="350"/>
      <c r="I121" s="561" t="s">
        <v>35</v>
      </c>
      <c r="J121" s="291"/>
      <c r="K121" s="562" t="s">
        <v>35</v>
      </c>
      <c r="L121" s="291" t="s">
        <v>226</v>
      </c>
      <c r="M121" s="499">
        <v>910</v>
      </c>
      <c r="N121" s="532" t="str">
        <f>IF(B121="","",IF(OR(M121=200,COUNTIF(Artikelgrupper!$G$3:$G$105,'APH KIC KIA PC'!L121)),"Ja","Nej"))</f>
        <v/>
      </c>
      <c r="O121" s="351"/>
      <c r="Q121" s="354"/>
      <c r="R121" s="355"/>
      <c r="S121" s="291" t="s">
        <v>36</v>
      </c>
      <c r="T121" s="291"/>
      <c r="V121" s="356" t="str">
        <f>IF(B121="","",'3. Förpackningsdata'!K121)</f>
        <v/>
      </c>
      <c r="W121" s="304" t="str">
        <f>IF(B121="","",'3. Förpackningsdata'!L121)</f>
        <v/>
      </c>
      <c r="X121" s="542"/>
      <c r="Y121" s="471"/>
      <c r="Z121" s="489"/>
      <c r="AA121" s="81" t="str">
        <f>IF('4. Inköpsdata'!H121="SEK",'4. Inköpsdata'!J121,'4. Inköpsdata'!J121*'APH KIC KIA PC'!$Y$4)</f>
        <v/>
      </c>
      <c r="AB121" s="352" t="str">
        <f>IF('4. Inköpsdata'!H121="SEK",'4. Inköpsdata'!J121,'4. Inköpsdata'!J121*'APH KIC KIA PC'!$Y$4)</f>
        <v/>
      </c>
      <c r="AC121" s="353"/>
      <c r="AD121" s="303" t="str">
        <f>IF(B121="","",'4. Inköpsdata'!N121)</f>
        <v/>
      </c>
      <c r="AE121" s="457" t="str">
        <f>IF(B121="","",'4. Inköpsdata'!M121)</f>
        <v/>
      </c>
      <c r="AF121" s="458" t="str" cm="1">
        <f t="array" ref="AF121">IFERROR(_xlfn.IFS(AE121=25%,41,AE121=12%,42,AE121=6%,43,AE121="Momsfritt",38),"")</f>
        <v/>
      </c>
      <c r="AG121" s="458" t="str">
        <f t="shared" si="25"/>
        <v/>
      </c>
      <c r="AH121" s="303" t="str">
        <f t="shared" si="26"/>
        <v/>
      </c>
      <c r="AI121" s="303" t="str">
        <f t="shared" si="27"/>
        <v/>
      </c>
      <c r="AJ121" s="465" t="str">
        <f t="shared" si="28"/>
        <v/>
      </c>
      <c r="AK121" s="494"/>
      <c r="AL121" s="352" t="str">
        <f t="shared" si="29"/>
        <v/>
      </c>
      <c r="AM121" s="352" t="str">
        <f t="shared" si="30"/>
        <v/>
      </c>
      <c r="AN121" s="465" t="str">
        <f t="shared" si="31"/>
        <v/>
      </c>
    </row>
    <row r="122" spans="1:40" x14ac:dyDescent="0.25">
      <c r="A122" s="106">
        <v>118</v>
      </c>
      <c r="B122" s="86" t="str">
        <f>IF('1. Artikeldata Grund'!$E122="","",'1. Artikeldata Grund'!$E122)</f>
        <v/>
      </c>
      <c r="C122" s="221" t="str">
        <f>IF('1. Artikeldata Grund'!D122="","",'1. Artikeldata Grund'!D122)</f>
        <v/>
      </c>
      <c r="D122" s="296"/>
      <c r="E122" s="516" t="str">
        <f t="shared" si="24"/>
        <v/>
      </c>
      <c r="F122" s="502"/>
      <c r="G122" s="298"/>
      <c r="H122" s="350"/>
      <c r="I122" s="561" t="s">
        <v>35</v>
      </c>
      <c r="J122" s="291"/>
      <c r="K122" s="562" t="s">
        <v>35</v>
      </c>
      <c r="L122" s="291" t="s">
        <v>226</v>
      </c>
      <c r="M122" s="499">
        <v>910</v>
      </c>
      <c r="N122" s="532" t="str">
        <f>IF(B122="","",IF(OR(M122=200,COUNTIF(Artikelgrupper!$G$3:$G$105,'APH KIC KIA PC'!L122)),"Ja","Nej"))</f>
        <v/>
      </c>
      <c r="O122" s="351"/>
      <c r="Q122" s="354"/>
      <c r="R122" s="355"/>
      <c r="S122" s="291" t="s">
        <v>36</v>
      </c>
      <c r="T122" s="291"/>
      <c r="V122" s="356" t="str">
        <f>IF(B122="","",'3. Förpackningsdata'!K122)</f>
        <v/>
      </c>
      <c r="W122" s="304" t="str">
        <f>IF(B122="","",'3. Förpackningsdata'!L122)</f>
        <v/>
      </c>
      <c r="X122" s="542"/>
      <c r="Y122" s="471"/>
      <c r="Z122" s="489"/>
      <c r="AA122" s="81" t="str">
        <f>IF('4. Inköpsdata'!H122="SEK",'4. Inköpsdata'!J122,'4. Inköpsdata'!J122*'APH KIC KIA PC'!$Y$4)</f>
        <v/>
      </c>
      <c r="AB122" s="352" t="str">
        <f>IF('4. Inköpsdata'!H122="SEK",'4. Inköpsdata'!J122,'4. Inköpsdata'!J122*'APH KIC KIA PC'!$Y$4)</f>
        <v/>
      </c>
      <c r="AC122" s="353"/>
      <c r="AD122" s="303" t="str">
        <f>IF(B122="","",'4. Inköpsdata'!N122)</f>
        <v/>
      </c>
      <c r="AE122" s="457" t="str">
        <f>IF(B122="","",'4. Inköpsdata'!M122)</f>
        <v/>
      </c>
      <c r="AF122" s="458" t="str" cm="1">
        <f t="array" ref="AF122">IFERROR(_xlfn.IFS(AE122=25%,41,AE122=12%,42,AE122=6%,43,AE122="Momsfritt",38),"")</f>
        <v/>
      </c>
      <c r="AG122" s="458" t="str">
        <f t="shared" si="25"/>
        <v/>
      </c>
      <c r="AH122" s="303" t="str">
        <f t="shared" si="26"/>
        <v/>
      </c>
      <c r="AI122" s="303" t="str">
        <f t="shared" si="27"/>
        <v/>
      </c>
      <c r="AJ122" s="465" t="str">
        <f t="shared" si="28"/>
        <v/>
      </c>
      <c r="AK122" s="494"/>
      <c r="AL122" s="352" t="str">
        <f t="shared" si="29"/>
        <v/>
      </c>
      <c r="AM122" s="352" t="str">
        <f t="shared" si="30"/>
        <v/>
      </c>
      <c r="AN122" s="465" t="str">
        <f t="shared" si="31"/>
        <v/>
      </c>
    </row>
    <row r="123" spans="1:40" x14ac:dyDescent="0.25">
      <c r="A123" s="106">
        <v>119</v>
      </c>
      <c r="B123" s="86" t="str">
        <f>IF('1. Artikeldata Grund'!$E123="","",'1. Artikeldata Grund'!$E123)</f>
        <v/>
      </c>
      <c r="C123" s="221" t="str">
        <f>IF('1. Artikeldata Grund'!D123="","",'1. Artikeldata Grund'!D123)</f>
        <v/>
      </c>
      <c r="D123" s="296"/>
      <c r="E123" s="516" t="str">
        <f t="shared" si="24"/>
        <v/>
      </c>
      <c r="F123" s="502"/>
      <c r="G123" s="298"/>
      <c r="H123" s="350"/>
      <c r="I123" s="561" t="s">
        <v>35</v>
      </c>
      <c r="J123" s="291"/>
      <c r="K123" s="562" t="s">
        <v>35</v>
      </c>
      <c r="L123" s="291" t="s">
        <v>226</v>
      </c>
      <c r="M123" s="499">
        <v>910</v>
      </c>
      <c r="N123" s="532" t="str">
        <f>IF(B123="","",IF(OR(M123=200,COUNTIF(Artikelgrupper!$G$3:$G$105,'APH KIC KIA PC'!L123)),"Ja","Nej"))</f>
        <v/>
      </c>
      <c r="O123" s="351"/>
      <c r="Q123" s="354"/>
      <c r="R123" s="355"/>
      <c r="S123" s="291" t="s">
        <v>36</v>
      </c>
      <c r="T123" s="291"/>
      <c r="V123" s="356" t="str">
        <f>IF(B123="","",'3. Förpackningsdata'!K123)</f>
        <v/>
      </c>
      <c r="W123" s="304" t="str">
        <f>IF(B123="","",'3. Förpackningsdata'!L123)</f>
        <v/>
      </c>
      <c r="X123" s="542"/>
      <c r="Y123" s="471"/>
      <c r="Z123" s="489"/>
      <c r="AA123" s="81" t="str">
        <f>IF('4. Inköpsdata'!H123="SEK",'4. Inköpsdata'!J123,'4. Inköpsdata'!J123*'APH KIC KIA PC'!$Y$4)</f>
        <v/>
      </c>
      <c r="AB123" s="352" t="str">
        <f>IF('4. Inköpsdata'!H123="SEK",'4. Inköpsdata'!J123,'4. Inköpsdata'!J123*'APH KIC KIA PC'!$Y$4)</f>
        <v/>
      </c>
      <c r="AC123" s="353"/>
      <c r="AD123" s="303" t="str">
        <f>IF(B123="","",'4. Inköpsdata'!N123)</f>
        <v/>
      </c>
      <c r="AE123" s="457" t="str">
        <f>IF(B123="","",'4. Inköpsdata'!M123)</f>
        <v/>
      </c>
      <c r="AF123" s="458" t="str" cm="1">
        <f t="array" ref="AF123">IFERROR(_xlfn.IFS(AE123=25%,41,AE123=12%,42,AE123=6%,43,AE123="Momsfritt",38),"")</f>
        <v/>
      </c>
      <c r="AG123" s="458" t="str">
        <f t="shared" si="25"/>
        <v/>
      </c>
      <c r="AH123" s="303" t="str">
        <f t="shared" si="26"/>
        <v/>
      </c>
      <c r="AI123" s="303" t="str">
        <f t="shared" si="27"/>
        <v/>
      </c>
      <c r="AJ123" s="465" t="str">
        <f t="shared" si="28"/>
        <v/>
      </c>
      <c r="AK123" s="494"/>
      <c r="AL123" s="352" t="str">
        <f t="shared" si="29"/>
        <v/>
      </c>
      <c r="AM123" s="352" t="str">
        <f t="shared" si="30"/>
        <v/>
      </c>
      <c r="AN123" s="465" t="str">
        <f t="shared" si="31"/>
        <v/>
      </c>
    </row>
    <row r="124" spans="1:40" x14ac:dyDescent="0.25">
      <c r="A124" s="106">
        <v>120</v>
      </c>
      <c r="B124" s="86" t="str">
        <f>IF('1. Artikeldata Grund'!$E124="","",'1. Artikeldata Grund'!$E124)</f>
        <v/>
      </c>
      <c r="C124" s="221" t="str">
        <f>IF('1. Artikeldata Grund'!D124="","",'1. Artikeldata Grund'!D124)</f>
        <v/>
      </c>
      <c r="D124" s="296"/>
      <c r="E124" s="516" t="str">
        <f t="shared" si="24"/>
        <v/>
      </c>
      <c r="F124" s="502"/>
      <c r="G124" s="298"/>
      <c r="H124" s="350"/>
      <c r="I124" s="561" t="s">
        <v>35</v>
      </c>
      <c r="J124" s="291"/>
      <c r="K124" s="562" t="s">
        <v>35</v>
      </c>
      <c r="L124" s="291" t="s">
        <v>226</v>
      </c>
      <c r="M124" s="499">
        <v>910</v>
      </c>
      <c r="N124" s="532" t="str">
        <f>IF(B124="","",IF(OR(M124=200,COUNTIF(Artikelgrupper!$G$3:$G$105,'APH KIC KIA PC'!L124)),"Ja","Nej"))</f>
        <v/>
      </c>
      <c r="O124" s="351"/>
      <c r="Q124" s="354"/>
      <c r="R124" s="355"/>
      <c r="S124" s="291" t="s">
        <v>36</v>
      </c>
      <c r="T124" s="291"/>
      <c r="V124" s="356" t="str">
        <f>IF(B124="","",'3. Förpackningsdata'!K124)</f>
        <v/>
      </c>
      <c r="W124" s="304" t="str">
        <f>IF(B124="","",'3. Förpackningsdata'!L124)</f>
        <v/>
      </c>
      <c r="X124" s="542"/>
      <c r="Y124" s="471"/>
      <c r="Z124" s="489"/>
      <c r="AA124" s="81" t="str">
        <f>IF('4. Inköpsdata'!H124="SEK",'4. Inköpsdata'!J124,'4. Inköpsdata'!J124*'APH KIC KIA PC'!$Y$4)</f>
        <v/>
      </c>
      <c r="AB124" s="352" t="str">
        <f>IF('4. Inköpsdata'!H124="SEK",'4. Inköpsdata'!J124,'4. Inköpsdata'!J124*'APH KIC KIA PC'!$Y$4)</f>
        <v/>
      </c>
      <c r="AC124" s="353"/>
      <c r="AD124" s="303" t="str">
        <f>IF(B124="","",'4. Inköpsdata'!N124)</f>
        <v/>
      </c>
      <c r="AE124" s="457" t="str">
        <f>IF(B124="","",'4. Inköpsdata'!M124)</f>
        <v/>
      </c>
      <c r="AF124" s="458" t="str" cm="1">
        <f t="array" ref="AF124">IFERROR(_xlfn.IFS(AE124=25%,41,AE124=12%,42,AE124=6%,43,AE124="Momsfritt",38),"")</f>
        <v/>
      </c>
      <c r="AG124" s="458" t="str">
        <f t="shared" si="25"/>
        <v/>
      </c>
      <c r="AH124" s="303" t="str">
        <f t="shared" si="26"/>
        <v/>
      </c>
      <c r="AI124" s="303" t="str">
        <f t="shared" si="27"/>
        <v/>
      </c>
      <c r="AJ124" s="465" t="str">
        <f t="shared" si="28"/>
        <v/>
      </c>
      <c r="AK124" s="494"/>
      <c r="AL124" s="352" t="str">
        <f t="shared" si="29"/>
        <v/>
      </c>
      <c r="AM124" s="352" t="str">
        <f t="shared" si="30"/>
        <v/>
      </c>
      <c r="AN124" s="465" t="str">
        <f t="shared" si="31"/>
        <v/>
      </c>
    </row>
    <row r="125" spans="1:40" x14ac:dyDescent="0.25">
      <c r="A125" s="106">
        <v>121</v>
      </c>
      <c r="B125" s="86" t="str">
        <f>IF('1. Artikeldata Grund'!$E125="","",'1. Artikeldata Grund'!$E125)</f>
        <v/>
      </c>
      <c r="C125" s="221" t="str">
        <f>IF('1. Artikeldata Grund'!D125="","",'1. Artikeldata Grund'!D125)</f>
        <v/>
      </c>
      <c r="D125" s="296"/>
      <c r="E125" s="516" t="str">
        <f t="shared" si="24"/>
        <v/>
      </c>
      <c r="F125" s="502"/>
      <c r="G125" s="298"/>
      <c r="H125" s="350"/>
      <c r="I125" s="561" t="s">
        <v>35</v>
      </c>
      <c r="J125" s="291"/>
      <c r="K125" s="562" t="s">
        <v>35</v>
      </c>
      <c r="L125" s="291" t="s">
        <v>226</v>
      </c>
      <c r="M125" s="499">
        <v>910</v>
      </c>
      <c r="N125" s="532" t="str">
        <f>IF(B125="","",IF(OR(M125=200,COUNTIF(Artikelgrupper!$G$3:$G$105,'APH KIC KIA PC'!L125)),"Ja","Nej"))</f>
        <v/>
      </c>
      <c r="O125" s="351"/>
      <c r="Q125" s="354"/>
      <c r="R125" s="355"/>
      <c r="S125" s="291" t="s">
        <v>36</v>
      </c>
      <c r="T125" s="291"/>
      <c r="V125" s="356" t="str">
        <f>IF(B125="","",'3. Förpackningsdata'!K125)</f>
        <v/>
      </c>
      <c r="W125" s="304" t="str">
        <f>IF(B125="","",'3. Förpackningsdata'!L125)</f>
        <v/>
      </c>
      <c r="X125" s="542"/>
      <c r="Y125" s="471"/>
      <c r="Z125" s="489"/>
      <c r="AA125" s="81" t="str">
        <f>IF('4. Inköpsdata'!H125="SEK",'4. Inköpsdata'!J125,'4. Inköpsdata'!J125*'APH KIC KIA PC'!$Y$4)</f>
        <v/>
      </c>
      <c r="AB125" s="352" t="str">
        <f>IF('4. Inköpsdata'!H125="SEK",'4. Inköpsdata'!J125,'4. Inköpsdata'!J125*'APH KIC KIA PC'!$Y$4)</f>
        <v/>
      </c>
      <c r="AC125" s="353"/>
      <c r="AD125" s="303" t="str">
        <f>IF(B125="","",'4. Inköpsdata'!N125)</f>
        <v/>
      </c>
      <c r="AE125" s="457" t="str">
        <f>IF(B125="","",'4. Inköpsdata'!M125)</f>
        <v/>
      </c>
      <c r="AF125" s="458" t="str" cm="1">
        <f t="array" ref="AF125">IFERROR(_xlfn.IFS(AE125=25%,41,AE125=12%,42,AE125=6%,43,AE125="Momsfritt",38),"")</f>
        <v/>
      </c>
      <c r="AG125" s="458" t="str">
        <f t="shared" si="25"/>
        <v/>
      </c>
      <c r="AH125" s="303" t="str">
        <f t="shared" si="26"/>
        <v/>
      </c>
      <c r="AI125" s="303" t="str">
        <f t="shared" si="27"/>
        <v/>
      </c>
      <c r="AJ125" s="465" t="str">
        <f t="shared" si="28"/>
        <v/>
      </c>
      <c r="AK125" s="494"/>
      <c r="AL125" s="352" t="str">
        <f t="shared" si="29"/>
        <v/>
      </c>
      <c r="AM125" s="352" t="str">
        <f t="shared" si="30"/>
        <v/>
      </c>
      <c r="AN125" s="465" t="str">
        <f t="shared" si="31"/>
        <v/>
      </c>
    </row>
    <row r="126" spans="1:40" x14ac:dyDescent="0.25">
      <c r="A126" s="106">
        <v>122</v>
      </c>
      <c r="B126" s="86" t="str">
        <f>IF('1. Artikeldata Grund'!$E126="","",'1. Artikeldata Grund'!$E126)</f>
        <v/>
      </c>
      <c r="C126" s="221" t="str">
        <f>IF('1. Artikeldata Grund'!D126="","",'1. Artikeldata Grund'!D126)</f>
        <v/>
      </c>
      <c r="D126" s="296"/>
      <c r="E126" s="516" t="str">
        <f t="shared" si="24"/>
        <v/>
      </c>
      <c r="F126" s="502"/>
      <c r="G126" s="298"/>
      <c r="H126" s="350"/>
      <c r="I126" s="561" t="s">
        <v>35</v>
      </c>
      <c r="J126" s="291"/>
      <c r="K126" s="562" t="s">
        <v>35</v>
      </c>
      <c r="L126" s="291" t="s">
        <v>226</v>
      </c>
      <c r="M126" s="499">
        <v>910</v>
      </c>
      <c r="N126" s="532" t="str">
        <f>IF(B126="","",IF(OR(M126=200,COUNTIF(Artikelgrupper!$G$3:$G$105,'APH KIC KIA PC'!L126)),"Ja","Nej"))</f>
        <v/>
      </c>
      <c r="O126" s="351"/>
      <c r="Q126" s="354"/>
      <c r="R126" s="355"/>
      <c r="S126" s="291" t="s">
        <v>36</v>
      </c>
      <c r="T126" s="291"/>
      <c r="V126" s="356" t="str">
        <f>IF(B126="","",'3. Förpackningsdata'!K126)</f>
        <v/>
      </c>
      <c r="W126" s="304" t="str">
        <f>IF(B126="","",'3. Förpackningsdata'!L126)</f>
        <v/>
      </c>
      <c r="X126" s="542"/>
      <c r="Y126" s="471"/>
      <c r="Z126" s="489"/>
      <c r="AA126" s="81" t="str">
        <f>IF('4. Inköpsdata'!H126="SEK",'4. Inköpsdata'!J126,'4. Inköpsdata'!J126*'APH KIC KIA PC'!$Y$4)</f>
        <v/>
      </c>
      <c r="AB126" s="352" t="str">
        <f>IF('4. Inköpsdata'!H126="SEK",'4. Inköpsdata'!J126,'4. Inköpsdata'!J126*'APH KIC KIA PC'!$Y$4)</f>
        <v/>
      </c>
      <c r="AC126" s="353"/>
      <c r="AD126" s="303" t="str">
        <f>IF(B126="","",'4. Inköpsdata'!N126)</f>
        <v/>
      </c>
      <c r="AE126" s="457" t="str">
        <f>IF(B126="","",'4. Inköpsdata'!M126)</f>
        <v/>
      </c>
      <c r="AF126" s="458" t="str" cm="1">
        <f t="array" ref="AF126">IFERROR(_xlfn.IFS(AE126=25%,41,AE126=12%,42,AE126=6%,43,AE126="Momsfritt",38),"")</f>
        <v/>
      </c>
      <c r="AG126" s="458" t="str">
        <f t="shared" si="25"/>
        <v/>
      </c>
      <c r="AH126" s="303" t="str">
        <f t="shared" si="26"/>
        <v/>
      </c>
      <c r="AI126" s="303" t="str">
        <f t="shared" si="27"/>
        <v/>
      </c>
      <c r="AJ126" s="465" t="str">
        <f t="shared" si="28"/>
        <v/>
      </c>
      <c r="AK126" s="494"/>
      <c r="AL126" s="352" t="str">
        <f t="shared" si="29"/>
        <v/>
      </c>
      <c r="AM126" s="352" t="str">
        <f t="shared" si="30"/>
        <v/>
      </c>
      <c r="AN126" s="465" t="str">
        <f t="shared" si="31"/>
        <v/>
      </c>
    </row>
    <row r="127" spans="1:40" x14ac:dyDescent="0.25">
      <c r="A127" s="106">
        <v>123</v>
      </c>
      <c r="B127" s="86" t="str">
        <f>IF('1. Artikeldata Grund'!$E127="","",'1. Artikeldata Grund'!$E127)</f>
        <v/>
      </c>
      <c r="C127" s="221" t="str">
        <f>IF('1. Artikeldata Grund'!D127="","",'1. Artikeldata Grund'!D127)</f>
        <v/>
      </c>
      <c r="D127" s="296"/>
      <c r="E127" s="516" t="str">
        <f t="shared" si="24"/>
        <v/>
      </c>
      <c r="F127" s="502"/>
      <c r="G127" s="298"/>
      <c r="H127" s="350"/>
      <c r="I127" s="561" t="s">
        <v>35</v>
      </c>
      <c r="J127" s="291"/>
      <c r="K127" s="562" t="s">
        <v>35</v>
      </c>
      <c r="L127" s="291" t="s">
        <v>226</v>
      </c>
      <c r="M127" s="499">
        <v>910</v>
      </c>
      <c r="N127" s="532" t="str">
        <f>IF(B127="","",IF(OR(M127=200,COUNTIF(Artikelgrupper!$G$3:$G$105,'APH KIC KIA PC'!L127)),"Ja","Nej"))</f>
        <v/>
      </c>
      <c r="O127" s="351"/>
      <c r="Q127" s="354"/>
      <c r="R127" s="355"/>
      <c r="S127" s="291" t="s">
        <v>36</v>
      </c>
      <c r="T127" s="291"/>
      <c r="V127" s="356" t="str">
        <f>IF(B127="","",'3. Förpackningsdata'!K127)</f>
        <v/>
      </c>
      <c r="W127" s="304" t="str">
        <f>IF(B127="","",'3. Förpackningsdata'!L127)</f>
        <v/>
      </c>
      <c r="X127" s="542"/>
      <c r="Y127" s="471"/>
      <c r="Z127" s="489"/>
      <c r="AA127" s="81" t="str">
        <f>IF('4. Inköpsdata'!H127="SEK",'4. Inköpsdata'!J127,'4. Inköpsdata'!J127*'APH KIC KIA PC'!$Y$4)</f>
        <v/>
      </c>
      <c r="AB127" s="352" t="str">
        <f>IF('4. Inköpsdata'!H127="SEK",'4. Inköpsdata'!J127,'4. Inköpsdata'!J127*'APH KIC KIA PC'!$Y$4)</f>
        <v/>
      </c>
      <c r="AC127" s="353"/>
      <c r="AD127" s="303" t="str">
        <f>IF(B127="","",'4. Inköpsdata'!N127)</f>
        <v/>
      </c>
      <c r="AE127" s="457" t="str">
        <f>IF(B127="","",'4. Inköpsdata'!M127)</f>
        <v/>
      </c>
      <c r="AF127" s="458" t="str" cm="1">
        <f t="array" ref="AF127">IFERROR(_xlfn.IFS(AE127=25%,41,AE127=12%,42,AE127=6%,43,AE127="Momsfritt",38),"")</f>
        <v/>
      </c>
      <c r="AG127" s="458" t="str">
        <f t="shared" si="25"/>
        <v/>
      </c>
      <c r="AH127" s="303" t="str">
        <f t="shared" si="26"/>
        <v/>
      </c>
      <c r="AI127" s="303" t="str">
        <f t="shared" si="27"/>
        <v/>
      </c>
      <c r="AJ127" s="465" t="str">
        <f t="shared" si="28"/>
        <v/>
      </c>
      <c r="AK127" s="494"/>
      <c r="AL127" s="352" t="str">
        <f t="shared" si="29"/>
        <v/>
      </c>
      <c r="AM127" s="352" t="str">
        <f t="shared" si="30"/>
        <v/>
      </c>
      <c r="AN127" s="465" t="str">
        <f t="shared" si="31"/>
        <v/>
      </c>
    </row>
    <row r="128" spans="1:40" x14ac:dyDescent="0.25">
      <c r="A128" s="106">
        <v>124</v>
      </c>
      <c r="B128" s="86" t="str">
        <f>IF('1. Artikeldata Grund'!$E128="","",'1. Artikeldata Grund'!$E128)</f>
        <v/>
      </c>
      <c r="C128" s="221" t="str">
        <f>IF('1. Artikeldata Grund'!D128="","",'1. Artikeldata Grund'!D128)</f>
        <v/>
      </c>
      <c r="D128" s="296"/>
      <c r="E128" s="516" t="str">
        <f t="shared" si="24"/>
        <v/>
      </c>
      <c r="F128" s="502"/>
      <c r="G128" s="298"/>
      <c r="H128" s="350"/>
      <c r="I128" s="561" t="s">
        <v>35</v>
      </c>
      <c r="J128" s="291"/>
      <c r="K128" s="562" t="s">
        <v>35</v>
      </c>
      <c r="L128" s="291" t="s">
        <v>226</v>
      </c>
      <c r="M128" s="499">
        <v>910</v>
      </c>
      <c r="N128" s="532" t="str">
        <f>IF(B128="","",IF(OR(M128=200,COUNTIF(Artikelgrupper!$G$3:$G$105,'APH KIC KIA PC'!L128)),"Ja","Nej"))</f>
        <v/>
      </c>
      <c r="O128" s="351"/>
      <c r="Q128" s="354"/>
      <c r="R128" s="355"/>
      <c r="S128" s="291" t="s">
        <v>36</v>
      </c>
      <c r="T128" s="291"/>
      <c r="V128" s="356" t="str">
        <f>IF(B128="","",'3. Förpackningsdata'!K128)</f>
        <v/>
      </c>
      <c r="W128" s="304" t="str">
        <f>IF(B128="","",'3. Förpackningsdata'!L128)</f>
        <v/>
      </c>
      <c r="X128" s="542"/>
      <c r="Y128" s="471"/>
      <c r="Z128" s="489"/>
      <c r="AA128" s="81" t="str">
        <f>IF('4. Inköpsdata'!H128="SEK",'4. Inköpsdata'!J128,'4. Inköpsdata'!J128*'APH KIC KIA PC'!$Y$4)</f>
        <v/>
      </c>
      <c r="AB128" s="352" t="str">
        <f>IF('4. Inköpsdata'!H128="SEK",'4. Inköpsdata'!J128,'4. Inköpsdata'!J128*'APH KIC KIA PC'!$Y$4)</f>
        <v/>
      </c>
      <c r="AC128" s="353"/>
      <c r="AD128" s="303" t="str">
        <f>IF(B128="","",'4. Inköpsdata'!N128)</f>
        <v/>
      </c>
      <c r="AE128" s="457" t="str">
        <f>IF(B128="","",'4. Inköpsdata'!M128)</f>
        <v/>
      </c>
      <c r="AF128" s="458" t="str" cm="1">
        <f t="array" ref="AF128">IFERROR(_xlfn.IFS(AE128=25%,41,AE128=12%,42,AE128=6%,43,AE128="Momsfritt",38),"")</f>
        <v/>
      </c>
      <c r="AG128" s="458" t="str">
        <f t="shared" si="25"/>
        <v/>
      </c>
      <c r="AH128" s="303" t="str">
        <f t="shared" si="26"/>
        <v/>
      </c>
      <c r="AI128" s="303" t="str">
        <f t="shared" si="27"/>
        <v/>
      </c>
      <c r="AJ128" s="465" t="str">
        <f t="shared" si="28"/>
        <v/>
      </c>
      <c r="AK128" s="494"/>
      <c r="AL128" s="352" t="str">
        <f t="shared" si="29"/>
        <v/>
      </c>
      <c r="AM128" s="352" t="str">
        <f t="shared" si="30"/>
        <v/>
      </c>
      <c r="AN128" s="465" t="str">
        <f t="shared" si="31"/>
        <v/>
      </c>
    </row>
    <row r="129" spans="1:40" x14ac:dyDescent="0.25">
      <c r="A129" s="106">
        <v>125</v>
      </c>
      <c r="B129" s="86" t="str">
        <f>IF('1. Artikeldata Grund'!$E129="","",'1. Artikeldata Grund'!$E129)</f>
        <v/>
      </c>
      <c r="C129" s="221" t="str">
        <f>IF('1. Artikeldata Grund'!D129="","",'1. Artikeldata Grund'!D129)</f>
        <v/>
      </c>
      <c r="D129" s="296"/>
      <c r="E129" s="516" t="str">
        <f t="shared" si="24"/>
        <v/>
      </c>
      <c r="F129" s="502"/>
      <c r="G129" s="298"/>
      <c r="H129" s="350"/>
      <c r="I129" s="561" t="s">
        <v>35</v>
      </c>
      <c r="J129" s="291"/>
      <c r="K129" s="562" t="s">
        <v>35</v>
      </c>
      <c r="L129" s="291" t="s">
        <v>226</v>
      </c>
      <c r="M129" s="499">
        <v>910</v>
      </c>
      <c r="N129" s="532" t="str">
        <f>IF(B129="","",IF(OR(M129=200,COUNTIF(Artikelgrupper!$G$3:$G$105,'APH KIC KIA PC'!L129)),"Ja","Nej"))</f>
        <v/>
      </c>
      <c r="O129" s="351"/>
      <c r="Q129" s="354"/>
      <c r="R129" s="355"/>
      <c r="S129" s="291" t="s">
        <v>36</v>
      </c>
      <c r="T129" s="291"/>
      <c r="V129" s="356" t="str">
        <f>IF(B129="","",'3. Förpackningsdata'!K129)</f>
        <v/>
      </c>
      <c r="W129" s="304" t="str">
        <f>IF(B129="","",'3. Förpackningsdata'!L129)</f>
        <v/>
      </c>
      <c r="X129" s="542"/>
      <c r="Y129" s="471"/>
      <c r="Z129" s="489"/>
      <c r="AA129" s="81" t="str">
        <f>IF('4. Inköpsdata'!H129="SEK",'4. Inköpsdata'!J129,'4. Inköpsdata'!J129*'APH KIC KIA PC'!$Y$4)</f>
        <v/>
      </c>
      <c r="AB129" s="352" t="str">
        <f>IF('4. Inköpsdata'!H129="SEK",'4. Inköpsdata'!J129,'4. Inköpsdata'!J129*'APH KIC KIA PC'!$Y$4)</f>
        <v/>
      </c>
      <c r="AC129" s="353"/>
      <c r="AD129" s="303" t="str">
        <f>IF(B129="","",'4. Inköpsdata'!N129)</f>
        <v/>
      </c>
      <c r="AE129" s="457" t="str">
        <f>IF(B129="","",'4. Inköpsdata'!M129)</f>
        <v/>
      </c>
      <c r="AF129" s="458" t="str" cm="1">
        <f t="array" ref="AF129">IFERROR(_xlfn.IFS(AE129=25%,41,AE129=12%,42,AE129=6%,43,AE129="Momsfritt",38),"")</f>
        <v/>
      </c>
      <c r="AG129" s="458" t="str">
        <f t="shared" si="25"/>
        <v/>
      </c>
      <c r="AH129" s="303" t="str">
        <f t="shared" si="26"/>
        <v/>
      </c>
      <c r="AI129" s="303" t="str">
        <f t="shared" si="27"/>
        <v/>
      </c>
      <c r="AJ129" s="465" t="str">
        <f t="shared" si="28"/>
        <v/>
      </c>
      <c r="AK129" s="494"/>
      <c r="AL129" s="352" t="str">
        <f t="shared" si="29"/>
        <v/>
      </c>
      <c r="AM129" s="352" t="str">
        <f t="shared" si="30"/>
        <v/>
      </c>
      <c r="AN129" s="465" t="str">
        <f t="shared" si="31"/>
        <v/>
      </c>
    </row>
    <row r="130" spans="1:40" x14ac:dyDescent="0.25">
      <c r="A130" s="106">
        <v>126</v>
      </c>
      <c r="B130" s="86" t="str">
        <f>IF('1. Artikeldata Grund'!$E130="","",'1. Artikeldata Grund'!$E130)</f>
        <v/>
      </c>
      <c r="C130" s="221" t="str">
        <f>IF('1. Artikeldata Grund'!D130="","",'1. Artikeldata Grund'!D130)</f>
        <v/>
      </c>
      <c r="D130" s="296"/>
      <c r="E130" s="516" t="str">
        <f t="shared" si="24"/>
        <v/>
      </c>
      <c r="F130" s="502"/>
      <c r="G130" s="298"/>
      <c r="H130" s="350"/>
      <c r="I130" s="561" t="s">
        <v>35</v>
      </c>
      <c r="J130" s="291"/>
      <c r="K130" s="562" t="s">
        <v>35</v>
      </c>
      <c r="L130" s="291" t="s">
        <v>226</v>
      </c>
      <c r="M130" s="499">
        <v>910</v>
      </c>
      <c r="N130" s="532" t="str">
        <f>IF(B130="","",IF(OR(M130=200,COUNTIF(Artikelgrupper!$G$3:$G$105,'APH KIC KIA PC'!L130)),"Ja","Nej"))</f>
        <v/>
      </c>
      <c r="O130" s="351"/>
      <c r="Q130" s="354"/>
      <c r="R130" s="355"/>
      <c r="S130" s="291" t="s">
        <v>36</v>
      </c>
      <c r="T130" s="291"/>
      <c r="V130" s="356" t="str">
        <f>IF(B130="","",'3. Förpackningsdata'!K130)</f>
        <v/>
      </c>
      <c r="W130" s="304" t="str">
        <f>IF(B130="","",'3. Förpackningsdata'!L130)</f>
        <v/>
      </c>
      <c r="X130" s="542"/>
      <c r="Y130" s="471"/>
      <c r="Z130" s="489"/>
      <c r="AA130" s="81" t="str">
        <f>IF('4. Inköpsdata'!H130="SEK",'4. Inköpsdata'!J130,'4. Inköpsdata'!J130*'APH KIC KIA PC'!$Y$4)</f>
        <v/>
      </c>
      <c r="AB130" s="352" t="str">
        <f>IF('4. Inköpsdata'!H130="SEK",'4. Inköpsdata'!J130,'4. Inköpsdata'!J130*'APH KIC KIA PC'!$Y$4)</f>
        <v/>
      </c>
      <c r="AC130" s="353"/>
      <c r="AD130" s="303" t="str">
        <f>IF(B130="","",'4. Inköpsdata'!N130)</f>
        <v/>
      </c>
      <c r="AE130" s="457" t="str">
        <f>IF(B130="","",'4. Inköpsdata'!M130)</f>
        <v/>
      </c>
      <c r="AF130" s="458" t="str" cm="1">
        <f t="array" ref="AF130">IFERROR(_xlfn.IFS(AE130=25%,41,AE130=12%,42,AE130=6%,43,AE130="Momsfritt",38),"")</f>
        <v/>
      </c>
      <c r="AG130" s="458" t="str">
        <f t="shared" si="25"/>
        <v/>
      </c>
      <c r="AH130" s="303" t="str">
        <f t="shared" si="26"/>
        <v/>
      </c>
      <c r="AI130" s="303" t="str">
        <f t="shared" si="27"/>
        <v/>
      </c>
      <c r="AJ130" s="465" t="str">
        <f t="shared" si="28"/>
        <v/>
      </c>
      <c r="AK130" s="494"/>
      <c r="AL130" s="352" t="str">
        <f t="shared" si="29"/>
        <v/>
      </c>
      <c r="AM130" s="352" t="str">
        <f t="shared" si="30"/>
        <v/>
      </c>
      <c r="AN130" s="465" t="str">
        <f t="shared" si="31"/>
        <v/>
      </c>
    </row>
    <row r="131" spans="1:40" x14ac:dyDescent="0.25">
      <c r="A131" s="106">
        <v>127</v>
      </c>
      <c r="B131" s="86" t="str">
        <f>IF('1. Artikeldata Grund'!$E131="","",'1. Artikeldata Grund'!$E131)</f>
        <v/>
      </c>
      <c r="C131" s="221" t="str">
        <f>IF('1. Artikeldata Grund'!D131="","",'1. Artikeldata Grund'!D131)</f>
        <v/>
      </c>
      <c r="D131" s="296"/>
      <c r="E131" s="516" t="str">
        <f t="shared" si="24"/>
        <v/>
      </c>
      <c r="F131" s="502"/>
      <c r="G131" s="298"/>
      <c r="H131" s="350"/>
      <c r="I131" s="561" t="s">
        <v>35</v>
      </c>
      <c r="J131" s="291"/>
      <c r="K131" s="562" t="s">
        <v>35</v>
      </c>
      <c r="L131" s="291" t="s">
        <v>226</v>
      </c>
      <c r="M131" s="499">
        <v>910</v>
      </c>
      <c r="N131" s="532" t="str">
        <f>IF(B131="","",IF(OR(M131=200,COUNTIF(Artikelgrupper!$G$3:$G$105,'APH KIC KIA PC'!L131)),"Ja","Nej"))</f>
        <v/>
      </c>
      <c r="O131" s="351"/>
      <c r="Q131" s="354"/>
      <c r="R131" s="355"/>
      <c r="S131" s="291" t="s">
        <v>36</v>
      </c>
      <c r="T131" s="291"/>
      <c r="V131" s="356" t="str">
        <f>IF(B131="","",'3. Förpackningsdata'!K131)</f>
        <v/>
      </c>
      <c r="W131" s="304" t="str">
        <f>IF(B131="","",'3. Förpackningsdata'!L131)</f>
        <v/>
      </c>
      <c r="X131" s="542"/>
      <c r="Y131" s="471"/>
      <c r="Z131" s="489"/>
      <c r="AA131" s="81" t="str">
        <f>IF('4. Inköpsdata'!H131="SEK",'4. Inköpsdata'!J131,'4. Inköpsdata'!J131*'APH KIC KIA PC'!$Y$4)</f>
        <v/>
      </c>
      <c r="AB131" s="352" t="str">
        <f>IF('4. Inköpsdata'!H131="SEK",'4. Inköpsdata'!J131,'4. Inköpsdata'!J131*'APH KIC KIA PC'!$Y$4)</f>
        <v/>
      </c>
      <c r="AC131" s="353"/>
      <c r="AD131" s="303" t="str">
        <f>IF(B131="","",'4. Inköpsdata'!N131)</f>
        <v/>
      </c>
      <c r="AE131" s="457" t="str">
        <f>IF(B131="","",'4. Inköpsdata'!M131)</f>
        <v/>
      </c>
      <c r="AF131" s="458" t="str" cm="1">
        <f t="array" ref="AF131">IFERROR(_xlfn.IFS(AE131=25%,41,AE131=12%,42,AE131=6%,43,AE131="Momsfritt",38),"")</f>
        <v/>
      </c>
      <c r="AG131" s="458" t="str">
        <f t="shared" si="25"/>
        <v/>
      </c>
      <c r="AH131" s="303" t="str">
        <f t="shared" si="26"/>
        <v/>
      </c>
      <c r="AI131" s="303" t="str">
        <f t="shared" si="27"/>
        <v/>
      </c>
      <c r="AJ131" s="465" t="str">
        <f t="shared" si="28"/>
        <v/>
      </c>
      <c r="AK131" s="494"/>
      <c r="AL131" s="352" t="str">
        <f t="shared" si="29"/>
        <v/>
      </c>
      <c r="AM131" s="352" t="str">
        <f t="shared" si="30"/>
        <v/>
      </c>
      <c r="AN131" s="465" t="str">
        <f t="shared" si="31"/>
        <v/>
      </c>
    </row>
    <row r="132" spans="1:40" x14ac:dyDescent="0.25">
      <c r="A132" s="106">
        <v>128</v>
      </c>
      <c r="B132" s="86" t="str">
        <f>IF('1. Artikeldata Grund'!$E132="","",'1. Artikeldata Grund'!$E132)</f>
        <v/>
      </c>
      <c r="C132" s="221" t="str">
        <f>IF('1. Artikeldata Grund'!D132="","",'1. Artikeldata Grund'!D132)</f>
        <v/>
      </c>
      <c r="D132" s="296"/>
      <c r="E132" s="516" t="str">
        <f t="shared" si="24"/>
        <v/>
      </c>
      <c r="F132" s="502"/>
      <c r="G132" s="298"/>
      <c r="H132" s="350"/>
      <c r="I132" s="561" t="s">
        <v>35</v>
      </c>
      <c r="J132" s="291"/>
      <c r="K132" s="562" t="s">
        <v>35</v>
      </c>
      <c r="L132" s="291" t="s">
        <v>226</v>
      </c>
      <c r="M132" s="499">
        <v>910</v>
      </c>
      <c r="N132" s="532" t="str">
        <f>IF(B132="","",IF(OR(M132=200,COUNTIF(Artikelgrupper!$G$3:$G$105,'APH KIC KIA PC'!L132)),"Ja","Nej"))</f>
        <v/>
      </c>
      <c r="O132" s="351"/>
      <c r="Q132" s="354"/>
      <c r="R132" s="355"/>
      <c r="S132" s="291" t="s">
        <v>36</v>
      </c>
      <c r="T132" s="291"/>
      <c r="V132" s="356" t="str">
        <f>IF(B132="","",'3. Förpackningsdata'!K132)</f>
        <v/>
      </c>
      <c r="W132" s="304" t="str">
        <f>IF(B132="","",'3. Förpackningsdata'!L132)</f>
        <v/>
      </c>
      <c r="X132" s="542"/>
      <c r="Y132" s="471"/>
      <c r="Z132" s="489"/>
      <c r="AA132" s="81" t="str">
        <f>IF('4. Inköpsdata'!H132="SEK",'4. Inköpsdata'!J132,'4. Inköpsdata'!J132*'APH KIC KIA PC'!$Y$4)</f>
        <v/>
      </c>
      <c r="AB132" s="352" t="str">
        <f>IF('4. Inköpsdata'!H132="SEK",'4. Inköpsdata'!J132,'4. Inköpsdata'!J132*'APH KIC KIA PC'!$Y$4)</f>
        <v/>
      </c>
      <c r="AC132" s="353"/>
      <c r="AD132" s="303" t="str">
        <f>IF(B132="","",'4. Inköpsdata'!N132)</f>
        <v/>
      </c>
      <c r="AE132" s="457" t="str">
        <f>IF(B132="","",'4. Inköpsdata'!M132)</f>
        <v/>
      </c>
      <c r="AF132" s="458" t="str" cm="1">
        <f t="array" ref="AF132">IFERROR(_xlfn.IFS(AE132=25%,41,AE132=12%,42,AE132=6%,43,AE132="Momsfritt",38),"")</f>
        <v/>
      </c>
      <c r="AG132" s="458" t="str">
        <f t="shared" si="25"/>
        <v/>
      </c>
      <c r="AH132" s="303" t="str">
        <f t="shared" si="26"/>
        <v/>
      </c>
      <c r="AI132" s="303" t="str">
        <f t="shared" si="27"/>
        <v/>
      </c>
      <c r="AJ132" s="465" t="str">
        <f t="shared" si="28"/>
        <v/>
      </c>
      <c r="AK132" s="494"/>
      <c r="AL132" s="352" t="str">
        <f t="shared" si="29"/>
        <v/>
      </c>
      <c r="AM132" s="352" t="str">
        <f t="shared" si="30"/>
        <v/>
      </c>
      <c r="AN132" s="465" t="str">
        <f t="shared" si="31"/>
        <v/>
      </c>
    </row>
    <row r="133" spans="1:40" x14ac:dyDescent="0.25">
      <c r="A133" s="106">
        <v>129</v>
      </c>
      <c r="B133" s="86" t="str">
        <f>IF('1. Artikeldata Grund'!$E133="","",'1. Artikeldata Grund'!$E133)</f>
        <v/>
      </c>
      <c r="C133" s="221" t="str">
        <f>IF('1. Artikeldata Grund'!D133="","",'1. Artikeldata Grund'!D133)</f>
        <v/>
      </c>
      <c r="D133" s="296"/>
      <c r="E133" s="516" t="str">
        <f t="shared" ref="E133:E164" si="32">IF(B133="","","ÅÅÅÅ-MM-DD")</f>
        <v/>
      </c>
      <c r="F133" s="502"/>
      <c r="G133" s="298"/>
      <c r="H133" s="350"/>
      <c r="I133" s="561" t="s">
        <v>35</v>
      </c>
      <c r="J133" s="291"/>
      <c r="K133" s="562" t="s">
        <v>35</v>
      </c>
      <c r="L133" s="291" t="s">
        <v>226</v>
      </c>
      <c r="M133" s="499">
        <v>910</v>
      </c>
      <c r="N133" s="532" t="str">
        <f>IF(B133="","",IF(OR(M133=200,COUNTIF(Artikelgrupper!$G$3:$G$105,'APH KIC KIA PC'!L133)),"Ja","Nej"))</f>
        <v/>
      </c>
      <c r="O133" s="351"/>
      <c r="Q133" s="354"/>
      <c r="R133" s="355"/>
      <c r="S133" s="291" t="s">
        <v>36</v>
      </c>
      <c r="T133" s="291"/>
      <c r="V133" s="356" t="str">
        <f>IF(B133="","",'3. Förpackningsdata'!K133)</f>
        <v/>
      </c>
      <c r="W133" s="304" t="str">
        <f>IF(B133="","",'3. Förpackningsdata'!L133)</f>
        <v/>
      </c>
      <c r="X133" s="542"/>
      <c r="Y133" s="471"/>
      <c r="Z133" s="489"/>
      <c r="AA133" s="81" t="str">
        <f>IF('4. Inköpsdata'!H133="SEK",'4. Inköpsdata'!J133,'4. Inköpsdata'!J133*'APH KIC KIA PC'!$Y$4)</f>
        <v/>
      </c>
      <c r="AB133" s="352" t="str">
        <f>IF('4. Inköpsdata'!H133="SEK",'4. Inköpsdata'!J133,'4. Inköpsdata'!J133*'APH KIC KIA PC'!$Y$4)</f>
        <v/>
      </c>
      <c r="AC133" s="353"/>
      <c r="AD133" s="303" t="str">
        <f>IF(B133="","",'4. Inköpsdata'!N133)</f>
        <v/>
      </c>
      <c r="AE133" s="457" t="str">
        <f>IF(B133="","",'4. Inköpsdata'!M133)</f>
        <v/>
      </c>
      <c r="AF133" s="458" t="str" cm="1">
        <f t="array" ref="AF133">IFERROR(_xlfn.IFS(AE133=25%,41,AE133=12%,42,AE133=6%,43,AE133="Momsfritt",38),"")</f>
        <v/>
      </c>
      <c r="AG133" s="458" t="str">
        <f t="shared" ref="AG133:AG164" si="33">IF(B133="","",IF(AE133="Momsfritt",1,AE133+1))</f>
        <v/>
      </c>
      <c r="AH133" s="303" t="str">
        <f t="shared" ref="AH133:AH164" si="34">IF(B133="","",AC133/AG133)</f>
        <v/>
      </c>
      <c r="AI133" s="303" t="str">
        <f t="shared" ref="AI133:AI164" si="35">IF(B133="","",AH133-AA133)</f>
        <v/>
      </c>
      <c r="AJ133" s="465" t="str">
        <f t="shared" ref="AJ133:AJ164" si="36">IF(B133="","",AI133/AH133)</f>
        <v/>
      </c>
      <c r="AK133" s="494"/>
      <c r="AL133" s="352" t="str">
        <f t="shared" ref="AL133:AL164" si="37">IF(B133="","",AK133/AG133)</f>
        <v/>
      </c>
      <c r="AM133" s="352" t="str">
        <f t="shared" ref="AM133:AM164" si="38">IF(B133="","",AL133-AA133)</f>
        <v/>
      </c>
      <c r="AN133" s="465" t="str">
        <f t="shared" ref="AN133:AN164" si="39">IF(B133="","",AM133/AL133)</f>
        <v/>
      </c>
    </row>
    <row r="134" spans="1:40" x14ac:dyDescent="0.25">
      <c r="A134" s="106">
        <v>130</v>
      </c>
      <c r="B134" s="86" t="str">
        <f>IF('1. Artikeldata Grund'!$E134="","",'1. Artikeldata Grund'!$E134)</f>
        <v/>
      </c>
      <c r="C134" s="221" t="str">
        <f>IF('1. Artikeldata Grund'!D134="","",'1. Artikeldata Grund'!D134)</f>
        <v/>
      </c>
      <c r="D134" s="296"/>
      <c r="E134" s="516" t="str">
        <f t="shared" si="32"/>
        <v/>
      </c>
      <c r="F134" s="502"/>
      <c r="G134" s="298"/>
      <c r="H134" s="350"/>
      <c r="I134" s="561" t="s">
        <v>35</v>
      </c>
      <c r="J134" s="291"/>
      <c r="K134" s="562" t="s">
        <v>35</v>
      </c>
      <c r="L134" s="291" t="s">
        <v>226</v>
      </c>
      <c r="M134" s="499">
        <v>910</v>
      </c>
      <c r="N134" s="532" t="str">
        <f>IF(B134="","",IF(OR(M134=200,COUNTIF(Artikelgrupper!$G$3:$G$105,'APH KIC KIA PC'!L134)),"Ja","Nej"))</f>
        <v/>
      </c>
      <c r="O134" s="351"/>
      <c r="Q134" s="354"/>
      <c r="R134" s="355"/>
      <c r="S134" s="291" t="s">
        <v>36</v>
      </c>
      <c r="T134" s="291"/>
      <c r="V134" s="356" t="str">
        <f>IF(B134="","",'3. Förpackningsdata'!K134)</f>
        <v/>
      </c>
      <c r="W134" s="304" t="str">
        <f>IF(B134="","",'3. Förpackningsdata'!L134)</f>
        <v/>
      </c>
      <c r="X134" s="542"/>
      <c r="Y134" s="471"/>
      <c r="Z134" s="489"/>
      <c r="AA134" s="81" t="str">
        <f>IF('4. Inköpsdata'!H134="SEK",'4. Inköpsdata'!J134,'4. Inköpsdata'!J134*'APH KIC KIA PC'!$Y$4)</f>
        <v/>
      </c>
      <c r="AB134" s="352" t="str">
        <f>IF('4. Inköpsdata'!H134="SEK",'4. Inköpsdata'!J134,'4. Inköpsdata'!J134*'APH KIC KIA PC'!$Y$4)</f>
        <v/>
      </c>
      <c r="AC134" s="353"/>
      <c r="AD134" s="303" t="str">
        <f>IF(B134="","",'4. Inköpsdata'!N134)</f>
        <v/>
      </c>
      <c r="AE134" s="457" t="str">
        <f>IF(B134="","",'4. Inköpsdata'!M134)</f>
        <v/>
      </c>
      <c r="AF134" s="458" t="str" cm="1">
        <f t="array" ref="AF134">IFERROR(_xlfn.IFS(AE134=25%,41,AE134=12%,42,AE134=6%,43,AE134="Momsfritt",38),"")</f>
        <v/>
      </c>
      <c r="AG134" s="458" t="str">
        <f t="shared" si="33"/>
        <v/>
      </c>
      <c r="AH134" s="303" t="str">
        <f t="shared" si="34"/>
        <v/>
      </c>
      <c r="AI134" s="303" t="str">
        <f t="shared" si="35"/>
        <v/>
      </c>
      <c r="AJ134" s="465" t="str">
        <f t="shared" si="36"/>
        <v/>
      </c>
      <c r="AK134" s="494"/>
      <c r="AL134" s="352" t="str">
        <f t="shared" si="37"/>
        <v/>
      </c>
      <c r="AM134" s="352" t="str">
        <f t="shared" si="38"/>
        <v/>
      </c>
      <c r="AN134" s="465" t="str">
        <f t="shared" si="39"/>
        <v/>
      </c>
    </row>
    <row r="135" spans="1:40" x14ac:dyDescent="0.25">
      <c r="A135" s="106">
        <v>131</v>
      </c>
      <c r="B135" s="86" t="str">
        <f>IF('1. Artikeldata Grund'!$E135="","",'1. Artikeldata Grund'!$E135)</f>
        <v/>
      </c>
      <c r="C135" s="221" t="str">
        <f>IF('1. Artikeldata Grund'!D135="","",'1. Artikeldata Grund'!D135)</f>
        <v/>
      </c>
      <c r="D135" s="296"/>
      <c r="E135" s="516" t="str">
        <f t="shared" si="32"/>
        <v/>
      </c>
      <c r="F135" s="502"/>
      <c r="G135" s="298"/>
      <c r="H135" s="350"/>
      <c r="I135" s="561" t="s">
        <v>35</v>
      </c>
      <c r="J135" s="291"/>
      <c r="K135" s="562" t="s">
        <v>35</v>
      </c>
      <c r="L135" s="291" t="s">
        <v>226</v>
      </c>
      <c r="M135" s="499">
        <v>910</v>
      </c>
      <c r="N135" s="532" t="str">
        <f>IF(B135="","",IF(OR(M135=200,COUNTIF(Artikelgrupper!$G$3:$G$105,'APH KIC KIA PC'!L135)),"Ja","Nej"))</f>
        <v/>
      </c>
      <c r="O135" s="351"/>
      <c r="Q135" s="354"/>
      <c r="R135" s="355"/>
      <c r="S135" s="291" t="s">
        <v>36</v>
      </c>
      <c r="T135" s="291"/>
      <c r="V135" s="356" t="str">
        <f>IF(B135="","",'3. Förpackningsdata'!K135)</f>
        <v/>
      </c>
      <c r="W135" s="304" t="str">
        <f>IF(B135="","",'3. Förpackningsdata'!L135)</f>
        <v/>
      </c>
      <c r="X135" s="542"/>
      <c r="Y135" s="471"/>
      <c r="Z135" s="489"/>
      <c r="AA135" s="81" t="str">
        <f>IF('4. Inköpsdata'!H135="SEK",'4. Inköpsdata'!J135,'4. Inköpsdata'!J135*'APH KIC KIA PC'!$Y$4)</f>
        <v/>
      </c>
      <c r="AB135" s="352" t="str">
        <f>IF('4. Inköpsdata'!H135="SEK",'4. Inköpsdata'!J135,'4. Inköpsdata'!J135*'APH KIC KIA PC'!$Y$4)</f>
        <v/>
      </c>
      <c r="AC135" s="353"/>
      <c r="AD135" s="303" t="str">
        <f>IF(B135="","",'4. Inköpsdata'!N135)</f>
        <v/>
      </c>
      <c r="AE135" s="457" t="str">
        <f>IF(B135="","",'4. Inköpsdata'!M135)</f>
        <v/>
      </c>
      <c r="AF135" s="458" t="str" cm="1">
        <f t="array" ref="AF135">IFERROR(_xlfn.IFS(AE135=25%,41,AE135=12%,42,AE135=6%,43,AE135="Momsfritt",38),"")</f>
        <v/>
      </c>
      <c r="AG135" s="458" t="str">
        <f t="shared" si="33"/>
        <v/>
      </c>
      <c r="AH135" s="303" t="str">
        <f t="shared" si="34"/>
        <v/>
      </c>
      <c r="AI135" s="303" t="str">
        <f t="shared" si="35"/>
        <v/>
      </c>
      <c r="AJ135" s="465" t="str">
        <f t="shared" si="36"/>
        <v/>
      </c>
      <c r="AK135" s="494"/>
      <c r="AL135" s="352" t="str">
        <f t="shared" si="37"/>
        <v/>
      </c>
      <c r="AM135" s="352" t="str">
        <f t="shared" si="38"/>
        <v/>
      </c>
      <c r="AN135" s="465" t="str">
        <f t="shared" si="39"/>
        <v/>
      </c>
    </row>
    <row r="136" spans="1:40" x14ac:dyDescent="0.25">
      <c r="A136" s="106">
        <v>132</v>
      </c>
      <c r="B136" s="86" t="str">
        <f>IF('1. Artikeldata Grund'!$E136="","",'1. Artikeldata Grund'!$E136)</f>
        <v/>
      </c>
      <c r="C136" s="221" t="str">
        <f>IF('1. Artikeldata Grund'!D136="","",'1. Artikeldata Grund'!D136)</f>
        <v/>
      </c>
      <c r="D136" s="296"/>
      <c r="E136" s="516" t="str">
        <f t="shared" si="32"/>
        <v/>
      </c>
      <c r="F136" s="502"/>
      <c r="G136" s="298"/>
      <c r="H136" s="350"/>
      <c r="I136" s="561" t="s">
        <v>35</v>
      </c>
      <c r="J136" s="291"/>
      <c r="K136" s="562" t="s">
        <v>35</v>
      </c>
      <c r="L136" s="291" t="s">
        <v>226</v>
      </c>
      <c r="M136" s="499">
        <v>910</v>
      </c>
      <c r="N136" s="532" t="str">
        <f>IF(B136="","",IF(OR(M136=200,COUNTIF(Artikelgrupper!$G$3:$G$105,'APH KIC KIA PC'!L136)),"Ja","Nej"))</f>
        <v/>
      </c>
      <c r="O136" s="351"/>
      <c r="Q136" s="354"/>
      <c r="R136" s="355"/>
      <c r="S136" s="291" t="s">
        <v>36</v>
      </c>
      <c r="T136" s="291"/>
      <c r="V136" s="356" t="str">
        <f>IF(B136="","",'3. Förpackningsdata'!K136)</f>
        <v/>
      </c>
      <c r="W136" s="304" t="str">
        <f>IF(B136="","",'3. Förpackningsdata'!L136)</f>
        <v/>
      </c>
      <c r="X136" s="542"/>
      <c r="Y136" s="471"/>
      <c r="Z136" s="489"/>
      <c r="AA136" s="81" t="str">
        <f>IF('4. Inköpsdata'!H136="SEK",'4. Inköpsdata'!J136,'4. Inköpsdata'!J136*'APH KIC KIA PC'!$Y$4)</f>
        <v/>
      </c>
      <c r="AB136" s="352" t="str">
        <f>IF('4. Inköpsdata'!H136="SEK",'4. Inköpsdata'!J136,'4. Inköpsdata'!J136*'APH KIC KIA PC'!$Y$4)</f>
        <v/>
      </c>
      <c r="AC136" s="353"/>
      <c r="AD136" s="303" t="str">
        <f>IF(B136="","",'4. Inköpsdata'!N136)</f>
        <v/>
      </c>
      <c r="AE136" s="457" t="str">
        <f>IF(B136="","",'4. Inköpsdata'!M136)</f>
        <v/>
      </c>
      <c r="AF136" s="458" t="str" cm="1">
        <f t="array" ref="AF136">IFERROR(_xlfn.IFS(AE136=25%,41,AE136=12%,42,AE136=6%,43,AE136="Momsfritt",38),"")</f>
        <v/>
      </c>
      <c r="AG136" s="458" t="str">
        <f t="shared" si="33"/>
        <v/>
      </c>
      <c r="AH136" s="303" t="str">
        <f t="shared" si="34"/>
        <v/>
      </c>
      <c r="AI136" s="303" t="str">
        <f t="shared" si="35"/>
        <v/>
      </c>
      <c r="AJ136" s="465" t="str">
        <f t="shared" si="36"/>
        <v/>
      </c>
      <c r="AK136" s="494"/>
      <c r="AL136" s="352" t="str">
        <f t="shared" si="37"/>
        <v/>
      </c>
      <c r="AM136" s="352" t="str">
        <f t="shared" si="38"/>
        <v/>
      </c>
      <c r="AN136" s="465" t="str">
        <f t="shared" si="39"/>
        <v/>
      </c>
    </row>
    <row r="137" spans="1:40" x14ac:dyDescent="0.25">
      <c r="A137" s="106">
        <v>133</v>
      </c>
      <c r="B137" s="86" t="str">
        <f>IF('1. Artikeldata Grund'!$E137="","",'1. Artikeldata Grund'!$E137)</f>
        <v/>
      </c>
      <c r="C137" s="221" t="str">
        <f>IF('1. Artikeldata Grund'!D137="","",'1. Artikeldata Grund'!D137)</f>
        <v/>
      </c>
      <c r="D137" s="296"/>
      <c r="E137" s="516" t="str">
        <f t="shared" si="32"/>
        <v/>
      </c>
      <c r="F137" s="502"/>
      <c r="G137" s="298"/>
      <c r="H137" s="350"/>
      <c r="I137" s="561" t="s">
        <v>35</v>
      </c>
      <c r="J137" s="291"/>
      <c r="K137" s="562" t="s">
        <v>35</v>
      </c>
      <c r="L137" s="291" t="s">
        <v>226</v>
      </c>
      <c r="M137" s="499">
        <v>910</v>
      </c>
      <c r="N137" s="532" t="str">
        <f>IF(B137="","",IF(OR(M137=200,COUNTIF(Artikelgrupper!$G$3:$G$105,'APH KIC KIA PC'!L137)),"Ja","Nej"))</f>
        <v/>
      </c>
      <c r="O137" s="351"/>
      <c r="Q137" s="354"/>
      <c r="R137" s="355"/>
      <c r="S137" s="291" t="s">
        <v>36</v>
      </c>
      <c r="T137" s="291"/>
      <c r="V137" s="356" t="str">
        <f>IF(B137="","",'3. Förpackningsdata'!K137)</f>
        <v/>
      </c>
      <c r="W137" s="304" t="str">
        <f>IF(B137="","",'3. Förpackningsdata'!L137)</f>
        <v/>
      </c>
      <c r="X137" s="542"/>
      <c r="Y137" s="471"/>
      <c r="Z137" s="489"/>
      <c r="AA137" s="81" t="str">
        <f>IF('4. Inköpsdata'!H137="SEK",'4. Inköpsdata'!J137,'4. Inköpsdata'!J137*'APH KIC KIA PC'!$Y$4)</f>
        <v/>
      </c>
      <c r="AB137" s="352" t="str">
        <f>IF('4. Inköpsdata'!H137="SEK",'4. Inköpsdata'!J137,'4. Inköpsdata'!J137*'APH KIC KIA PC'!$Y$4)</f>
        <v/>
      </c>
      <c r="AC137" s="353"/>
      <c r="AD137" s="303" t="str">
        <f>IF(B137="","",'4. Inköpsdata'!N137)</f>
        <v/>
      </c>
      <c r="AE137" s="457" t="str">
        <f>IF(B137="","",'4. Inköpsdata'!M137)</f>
        <v/>
      </c>
      <c r="AF137" s="458" t="str" cm="1">
        <f t="array" ref="AF137">IFERROR(_xlfn.IFS(AE137=25%,41,AE137=12%,42,AE137=6%,43,AE137="Momsfritt",38),"")</f>
        <v/>
      </c>
      <c r="AG137" s="458" t="str">
        <f t="shared" si="33"/>
        <v/>
      </c>
      <c r="AH137" s="303" t="str">
        <f t="shared" si="34"/>
        <v/>
      </c>
      <c r="AI137" s="303" t="str">
        <f t="shared" si="35"/>
        <v/>
      </c>
      <c r="AJ137" s="465" t="str">
        <f t="shared" si="36"/>
        <v/>
      </c>
      <c r="AK137" s="494"/>
      <c r="AL137" s="352" t="str">
        <f t="shared" si="37"/>
        <v/>
      </c>
      <c r="AM137" s="352" t="str">
        <f t="shared" si="38"/>
        <v/>
      </c>
      <c r="AN137" s="465" t="str">
        <f t="shared" si="39"/>
        <v/>
      </c>
    </row>
    <row r="138" spans="1:40" x14ac:dyDescent="0.25">
      <c r="A138" s="106">
        <v>134</v>
      </c>
      <c r="B138" s="86" t="str">
        <f>IF('1. Artikeldata Grund'!$E138="","",'1. Artikeldata Grund'!$E138)</f>
        <v/>
      </c>
      <c r="C138" s="221" t="str">
        <f>IF('1. Artikeldata Grund'!D138="","",'1. Artikeldata Grund'!D138)</f>
        <v/>
      </c>
      <c r="D138" s="296"/>
      <c r="E138" s="516" t="str">
        <f t="shared" si="32"/>
        <v/>
      </c>
      <c r="F138" s="502"/>
      <c r="G138" s="298"/>
      <c r="H138" s="350"/>
      <c r="I138" s="561" t="s">
        <v>35</v>
      </c>
      <c r="J138" s="291"/>
      <c r="K138" s="562" t="s">
        <v>35</v>
      </c>
      <c r="L138" s="291" t="s">
        <v>226</v>
      </c>
      <c r="M138" s="499">
        <v>910</v>
      </c>
      <c r="N138" s="532" t="str">
        <f>IF(B138="","",IF(OR(M138=200,COUNTIF(Artikelgrupper!$G$3:$G$105,'APH KIC KIA PC'!L138)),"Ja","Nej"))</f>
        <v/>
      </c>
      <c r="O138" s="351"/>
      <c r="Q138" s="354"/>
      <c r="R138" s="355"/>
      <c r="S138" s="291" t="s">
        <v>36</v>
      </c>
      <c r="T138" s="291"/>
      <c r="V138" s="356" t="str">
        <f>IF(B138="","",'3. Förpackningsdata'!K138)</f>
        <v/>
      </c>
      <c r="W138" s="304" t="str">
        <f>IF(B138="","",'3. Förpackningsdata'!L138)</f>
        <v/>
      </c>
      <c r="X138" s="542"/>
      <c r="Y138" s="471"/>
      <c r="Z138" s="489"/>
      <c r="AA138" s="81" t="str">
        <f>IF('4. Inköpsdata'!H138="SEK",'4. Inköpsdata'!J138,'4. Inköpsdata'!J138*'APH KIC KIA PC'!$Y$4)</f>
        <v/>
      </c>
      <c r="AB138" s="352" t="str">
        <f>IF('4. Inköpsdata'!H138="SEK",'4. Inköpsdata'!J138,'4. Inköpsdata'!J138*'APH KIC KIA PC'!$Y$4)</f>
        <v/>
      </c>
      <c r="AC138" s="353"/>
      <c r="AD138" s="303" t="str">
        <f>IF(B138="","",'4. Inköpsdata'!N138)</f>
        <v/>
      </c>
      <c r="AE138" s="457" t="str">
        <f>IF(B138="","",'4. Inköpsdata'!M138)</f>
        <v/>
      </c>
      <c r="AF138" s="458" t="str" cm="1">
        <f t="array" ref="AF138">IFERROR(_xlfn.IFS(AE138=25%,41,AE138=12%,42,AE138=6%,43,AE138="Momsfritt",38),"")</f>
        <v/>
      </c>
      <c r="AG138" s="458" t="str">
        <f t="shared" si="33"/>
        <v/>
      </c>
      <c r="AH138" s="303" t="str">
        <f t="shared" si="34"/>
        <v/>
      </c>
      <c r="AI138" s="303" t="str">
        <f t="shared" si="35"/>
        <v/>
      </c>
      <c r="AJ138" s="465" t="str">
        <f t="shared" si="36"/>
        <v/>
      </c>
      <c r="AK138" s="494"/>
      <c r="AL138" s="352" t="str">
        <f t="shared" si="37"/>
        <v/>
      </c>
      <c r="AM138" s="352" t="str">
        <f t="shared" si="38"/>
        <v/>
      </c>
      <c r="AN138" s="465" t="str">
        <f t="shared" si="39"/>
        <v/>
      </c>
    </row>
    <row r="139" spans="1:40" x14ac:dyDescent="0.25">
      <c r="A139" s="106">
        <v>135</v>
      </c>
      <c r="B139" s="86" t="str">
        <f>IF('1. Artikeldata Grund'!$E139="","",'1. Artikeldata Grund'!$E139)</f>
        <v/>
      </c>
      <c r="C139" s="221" t="str">
        <f>IF('1. Artikeldata Grund'!D139="","",'1. Artikeldata Grund'!D139)</f>
        <v/>
      </c>
      <c r="D139" s="296"/>
      <c r="E139" s="516" t="str">
        <f t="shared" si="32"/>
        <v/>
      </c>
      <c r="F139" s="502"/>
      <c r="G139" s="298"/>
      <c r="H139" s="350"/>
      <c r="I139" s="561" t="s">
        <v>35</v>
      </c>
      <c r="J139" s="291"/>
      <c r="K139" s="562" t="s">
        <v>35</v>
      </c>
      <c r="L139" s="291" t="s">
        <v>226</v>
      </c>
      <c r="M139" s="499">
        <v>910</v>
      </c>
      <c r="N139" s="532" t="str">
        <f>IF(B139="","",IF(OR(M139=200,COUNTIF(Artikelgrupper!$G$3:$G$105,'APH KIC KIA PC'!L139)),"Ja","Nej"))</f>
        <v/>
      </c>
      <c r="O139" s="351"/>
      <c r="Q139" s="354"/>
      <c r="R139" s="355"/>
      <c r="S139" s="291" t="s">
        <v>36</v>
      </c>
      <c r="T139" s="291"/>
      <c r="V139" s="356" t="str">
        <f>IF(B139="","",'3. Förpackningsdata'!K139)</f>
        <v/>
      </c>
      <c r="W139" s="304" t="str">
        <f>IF(B139="","",'3. Förpackningsdata'!L139)</f>
        <v/>
      </c>
      <c r="X139" s="542"/>
      <c r="Y139" s="471"/>
      <c r="Z139" s="489"/>
      <c r="AA139" s="81" t="str">
        <f>IF('4. Inköpsdata'!H139="SEK",'4. Inköpsdata'!J139,'4. Inköpsdata'!J139*'APH KIC KIA PC'!$Y$4)</f>
        <v/>
      </c>
      <c r="AB139" s="352" t="str">
        <f>IF('4. Inköpsdata'!H139="SEK",'4. Inköpsdata'!J139,'4. Inköpsdata'!J139*'APH KIC KIA PC'!$Y$4)</f>
        <v/>
      </c>
      <c r="AC139" s="353"/>
      <c r="AD139" s="303" t="str">
        <f>IF(B139="","",'4. Inköpsdata'!N139)</f>
        <v/>
      </c>
      <c r="AE139" s="457" t="str">
        <f>IF(B139="","",'4. Inköpsdata'!M139)</f>
        <v/>
      </c>
      <c r="AF139" s="458" t="str" cm="1">
        <f t="array" ref="AF139">IFERROR(_xlfn.IFS(AE139=25%,41,AE139=12%,42,AE139=6%,43,AE139="Momsfritt",38),"")</f>
        <v/>
      </c>
      <c r="AG139" s="458" t="str">
        <f t="shared" si="33"/>
        <v/>
      </c>
      <c r="AH139" s="303" t="str">
        <f t="shared" si="34"/>
        <v/>
      </c>
      <c r="AI139" s="303" t="str">
        <f t="shared" si="35"/>
        <v/>
      </c>
      <c r="AJ139" s="465" t="str">
        <f t="shared" si="36"/>
        <v/>
      </c>
      <c r="AK139" s="494"/>
      <c r="AL139" s="352" t="str">
        <f t="shared" si="37"/>
        <v/>
      </c>
      <c r="AM139" s="352" t="str">
        <f t="shared" si="38"/>
        <v/>
      </c>
      <c r="AN139" s="465" t="str">
        <f t="shared" si="39"/>
        <v/>
      </c>
    </row>
    <row r="140" spans="1:40" x14ac:dyDescent="0.25">
      <c r="A140" s="106">
        <v>136</v>
      </c>
      <c r="B140" s="86" t="str">
        <f>IF('1. Artikeldata Grund'!$E140="","",'1. Artikeldata Grund'!$E140)</f>
        <v/>
      </c>
      <c r="C140" s="221" t="str">
        <f>IF('1. Artikeldata Grund'!D140="","",'1. Artikeldata Grund'!D140)</f>
        <v/>
      </c>
      <c r="D140" s="296"/>
      <c r="E140" s="516" t="str">
        <f t="shared" si="32"/>
        <v/>
      </c>
      <c r="F140" s="502"/>
      <c r="G140" s="298"/>
      <c r="H140" s="350"/>
      <c r="I140" s="561" t="s">
        <v>35</v>
      </c>
      <c r="J140" s="291"/>
      <c r="K140" s="562" t="s">
        <v>35</v>
      </c>
      <c r="L140" s="291" t="s">
        <v>226</v>
      </c>
      <c r="M140" s="499">
        <v>910</v>
      </c>
      <c r="N140" s="532" t="str">
        <f>IF(B140="","",IF(OR(M140=200,COUNTIF(Artikelgrupper!$G$3:$G$105,'APH KIC KIA PC'!L140)),"Ja","Nej"))</f>
        <v/>
      </c>
      <c r="O140" s="351"/>
      <c r="Q140" s="354"/>
      <c r="R140" s="355"/>
      <c r="S140" s="291" t="s">
        <v>36</v>
      </c>
      <c r="T140" s="291"/>
      <c r="V140" s="356" t="str">
        <f>IF(B140="","",'3. Förpackningsdata'!K140)</f>
        <v/>
      </c>
      <c r="W140" s="304" t="str">
        <f>IF(B140="","",'3. Förpackningsdata'!L140)</f>
        <v/>
      </c>
      <c r="X140" s="542"/>
      <c r="Y140" s="471"/>
      <c r="Z140" s="489"/>
      <c r="AA140" s="81" t="str">
        <f>IF('4. Inköpsdata'!H140="SEK",'4. Inköpsdata'!J140,'4. Inköpsdata'!J140*'APH KIC KIA PC'!$Y$4)</f>
        <v/>
      </c>
      <c r="AB140" s="352" t="str">
        <f>IF('4. Inköpsdata'!H140="SEK",'4. Inköpsdata'!J140,'4. Inköpsdata'!J140*'APH KIC KIA PC'!$Y$4)</f>
        <v/>
      </c>
      <c r="AC140" s="353"/>
      <c r="AD140" s="303" t="str">
        <f>IF(B140="","",'4. Inköpsdata'!N140)</f>
        <v/>
      </c>
      <c r="AE140" s="457" t="str">
        <f>IF(B140="","",'4. Inköpsdata'!M140)</f>
        <v/>
      </c>
      <c r="AF140" s="458" t="str" cm="1">
        <f t="array" ref="AF140">IFERROR(_xlfn.IFS(AE140=25%,41,AE140=12%,42,AE140=6%,43,AE140="Momsfritt",38),"")</f>
        <v/>
      </c>
      <c r="AG140" s="458" t="str">
        <f t="shared" si="33"/>
        <v/>
      </c>
      <c r="AH140" s="303" t="str">
        <f t="shared" si="34"/>
        <v/>
      </c>
      <c r="AI140" s="303" t="str">
        <f t="shared" si="35"/>
        <v/>
      </c>
      <c r="AJ140" s="465" t="str">
        <f t="shared" si="36"/>
        <v/>
      </c>
      <c r="AK140" s="494"/>
      <c r="AL140" s="352" t="str">
        <f t="shared" si="37"/>
        <v/>
      </c>
      <c r="AM140" s="352" t="str">
        <f t="shared" si="38"/>
        <v/>
      </c>
      <c r="AN140" s="465" t="str">
        <f t="shared" si="39"/>
        <v/>
      </c>
    </row>
    <row r="141" spans="1:40" x14ac:dyDescent="0.25">
      <c r="A141" s="106">
        <v>137</v>
      </c>
      <c r="B141" s="86" t="str">
        <f>IF('1. Artikeldata Grund'!$E141="","",'1. Artikeldata Grund'!$E141)</f>
        <v/>
      </c>
      <c r="C141" s="221" t="str">
        <f>IF('1. Artikeldata Grund'!D141="","",'1. Artikeldata Grund'!D141)</f>
        <v/>
      </c>
      <c r="D141" s="296"/>
      <c r="E141" s="516" t="str">
        <f t="shared" si="32"/>
        <v/>
      </c>
      <c r="F141" s="502"/>
      <c r="G141" s="298"/>
      <c r="H141" s="350"/>
      <c r="I141" s="561" t="s">
        <v>35</v>
      </c>
      <c r="J141" s="291"/>
      <c r="K141" s="562" t="s">
        <v>35</v>
      </c>
      <c r="L141" s="291" t="s">
        <v>226</v>
      </c>
      <c r="M141" s="499">
        <v>910</v>
      </c>
      <c r="N141" s="532" t="str">
        <f>IF(B141="","",IF(OR(M141=200,COUNTIF(Artikelgrupper!$G$3:$G$105,'APH KIC KIA PC'!L141)),"Ja","Nej"))</f>
        <v/>
      </c>
      <c r="O141" s="351"/>
      <c r="Q141" s="354"/>
      <c r="R141" s="355"/>
      <c r="S141" s="291" t="s">
        <v>36</v>
      </c>
      <c r="T141" s="291"/>
      <c r="V141" s="356" t="str">
        <f>IF(B141="","",'3. Förpackningsdata'!K141)</f>
        <v/>
      </c>
      <c r="W141" s="304" t="str">
        <f>IF(B141="","",'3. Förpackningsdata'!L141)</f>
        <v/>
      </c>
      <c r="X141" s="542"/>
      <c r="Y141" s="471"/>
      <c r="Z141" s="489"/>
      <c r="AA141" s="81" t="str">
        <f>IF('4. Inköpsdata'!H141="SEK",'4. Inköpsdata'!J141,'4. Inköpsdata'!J141*'APH KIC KIA PC'!$Y$4)</f>
        <v/>
      </c>
      <c r="AB141" s="352" t="str">
        <f>IF('4. Inköpsdata'!H141="SEK",'4. Inköpsdata'!J141,'4. Inköpsdata'!J141*'APH KIC KIA PC'!$Y$4)</f>
        <v/>
      </c>
      <c r="AC141" s="353"/>
      <c r="AD141" s="303" t="str">
        <f>IF(B141="","",'4. Inköpsdata'!N141)</f>
        <v/>
      </c>
      <c r="AE141" s="457" t="str">
        <f>IF(B141="","",'4. Inköpsdata'!M141)</f>
        <v/>
      </c>
      <c r="AF141" s="458" t="str" cm="1">
        <f t="array" ref="AF141">IFERROR(_xlfn.IFS(AE141=25%,41,AE141=12%,42,AE141=6%,43,AE141="Momsfritt",38),"")</f>
        <v/>
      </c>
      <c r="AG141" s="458" t="str">
        <f t="shared" si="33"/>
        <v/>
      </c>
      <c r="AH141" s="303" t="str">
        <f t="shared" si="34"/>
        <v/>
      </c>
      <c r="AI141" s="303" t="str">
        <f t="shared" si="35"/>
        <v/>
      </c>
      <c r="AJ141" s="465" t="str">
        <f t="shared" si="36"/>
        <v/>
      </c>
      <c r="AK141" s="494"/>
      <c r="AL141" s="352" t="str">
        <f t="shared" si="37"/>
        <v/>
      </c>
      <c r="AM141" s="352" t="str">
        <f t="shared" si="38"/>
        <v/>
      </c>
      <c r="AN141" s="465" t="str">
        <f t="shared" si="39"/>
        <v/>
      </c>
    </row>
    <row r="142" spans="1:40" x14ac:dyDescent="0.25">
      <c r="A142" s="106">
        <v>138</v>
      </c>
      <c r="B142" s="86" t="str">
        <f>IF('1. Artikeldata Grund'!$E142="","",'1. Artikeldata Grund'!$E142)</f>
        <v/>
      </c>
      <c r="C142" s="221" t="str">
        <f>IF('1. Artikeldata Grund'!D142="","",'1. Artikeldata Grund'!D142)</f>
        <v/>
      </c>
      <c r="D142" s="296"/>
      <c r="E142" s="516" t="str">
        <f t="shared" si="32"/>
        <v/>
      </c>
      <c r="F142" s="502"/>
      <c r="G142" s="298"/>
      <c r="H142" s="350"/>
      <c r="I142" s="561" t="s">
        <v>35</v>
      </c>
      <c r="J142" s="291"/>
      <c r="K142" s="562" t="s">
        <v>35</v>
      </c>
      <c r="L142" s="291" t="s">
        <v>226</v>
      </c>
      <c r="M142" s="499">
        <v>910</v>
      </c>
      <c r="N142" s="532" t="str">
        <f>IF(B142="","",IF(OR(M142=200,COUNTIF(Artikelgrupper!$G$3:$G$105,'APH KIC KIA PC'!L142)),"Ja","Nej"))</f>
        <v/>
      </c>
      <c r="O142" s="351"/>
      <c r="Q142" s="354"/>
      <c r="R142" s="355"/>
      <c r="S142" s="291" t="s">
        <v>36</v>
      </c>
      <c r="T142" s="291"/>
      <c r="V142" s="356" t="str">
        <f>IF(B142="","",'3. Förpackningsdata'!K142)</f>
        <v/>
      </c>
      <c r="W142" s="304" t="str">
        <f>IF(B142="","",'3. Förpackningsdata'!L142)</f>
        <v/>
      </c>
      <c r="X142" s="542"/>
      <c r="Y142" s="471"/>
      <c r="Z142" s="489"/>
      <c r="AA142" s="81" t="str">
        <f>IF('4. Inköpsdata'!H142="SEK",'4. Inköpsdata'!J142,'4. Inköpsdata'!J142*'APH KIC KIA PC'!$Y$4)</f>
        <v/>
      </c>
      <c r="AB142" s="352" t="str">
        <f>IF('4. Inköpsdata'!H142="SEK",'4. Inköpsdata'!J142,'4. Inköpsdata'!J142*'APH KIC KIA PC'!$Y$4)</f>
        <v/>
      </c>
      <c r="AC142" s="353"/>
      <c r="AD142" s="303" t="str">
        <f>IF(B142="","",'4. Inköpsdata'!N142)</f>
        <v/>
      </c>
      <c r="AE142" s="457" t="str">
        <f>IF(B142="","",'4. Inköpsdata'!M142)</f>
        <v/>
      </c>
      <c r="AF142" s="458" t="str" cm="1">
        <f t="array" ref="AF142">IFERROR(_xlfn.IFS(AE142=25%,41,AE142=12%,42,AE142=6%,43,AE142="Momsfritt",38),"")</f>
        <v/>
      </c>
      <c r="AG142" s="458" t="str">
        <f t="shared" si="33"/>
        <v/>
      </c>
      <c r="AH142" s="303" t="str">
        <f t="shared" si="34"/>
        <v/>
      </c>
      <c r="AI142" s="303" t="str">
        <f t="shared" si="35"/>
        <v/>
      </c>
      <c r="AJ142" s="465" t="str">
        <f t="shared" si="36"/>
        <v/>
      </c>
      <c r="AK142" s="494"/>
      <c r="AL142" s="352" t="str">
        <f t="shared" si="37"/>
        <v/>
      </c>
      <c r="AM142" s="352" t="str">
        <f t="shared" si="38"/>
        <v/>
      </c>
      <c r="AN142" s="465" t="str">
        <f t="shared" si="39"/>
        <v/>
      </c>
    </row>
    <row r="143" spans="1:40" x14ac:dyDescent="0.25">
      <c r="A143" s="106">
        <v>139</v>
      </c>
      <c r="B143" s="86" t="str">
        <f>IF('1. Artikeldata Grund'!$E143="","",'1. Artikeldata Grund'!$E143)</f>
        <v/>
      </c>
      <c r="C143" s="221" t="str">
        <f>IF('1. Artikeldata Grund'!D143="","",'1. Artikeldata Grund'!D143)</f>
        <v/>
      </c>
      <c r="D143" s="296"/>
      <c r="E143" s="516" t="str">
        <f t="shared" si="32"/>
        <v/>
      </c>
      <c r="F143" s="502"/>
      <c r="G143" s="298"/>
      <c r="H143" s="350"/>
      <c r="I143" s="561" t="s">
        <v>35</v>
      </c>
      <c r="J143" s="291"/>
      <c r="K143" s="562" t="s">
        <v>35</v>
      </c>
      <c r="L143" s="291" t="s">
        <v>226</v>
      </c>
      <c r="M143" s="499">
        <v>910</v>
      </c>
      <c r="N143" s="532" t="str">
        <f>IF(B143="","",IF(OR(M143=200,COUNTIF(Artikelgrupper!$G$3:$G$105,'APH KIC KIA PC'!L143)),"Ja","Nej"))</f>
        <v/>
      </c>
      <c r="O143" s="351"/>
      <c r="Q143" s="354"/>
      <c r="R143" s="355"/>
      <c r="S143" s="291" t="s">
        <v>36</v>
      </c>
      <c r="T143" s="291"/>
      <c r="V143" s="356" t="str">
        <f>IF(B143="","",'3. Förpackningsdata'!K143)</f>
        <v/>
      </c>
      <c r="W143" s="304" t="str">
        <f>IF(B143="","",'3. Förpackningsdata'!L143)</f>
        <v/>
      </c>
      <c r="X143" s="542"/>
      <c r="Y143" s="471"/>
      <c r="Z143" s="489"/>
      <c r="AA143" s="81" t="str">
        <f>IF('4. Inköpsdata'!H143="SEK",'4. Inköpsdata'!J143,'4. Inköpsdata'!J143*'APH KIC KIA PC'!$Y$4)</f>
        <v/>
      </c>
      <c r="AB143" s="352" t="str">
        <f>IF('4. Inköpsdata'!H143="SEK",'4. Inköpsdata'!J143,'4. Inköpsdata'!J143*'APH KIC KIA PC'!$Y$4)</f>
        <v/>
      </c>
      <c r="AC143" s="353"/>
      <c r="AD143" s="303" t="str">
        <f>IF(B143="","",'4. Inköpsdata'!N143)</f>
        <v/>
      </c>
      <c r="AE143" s="457" t="str">
        <f>IF(B143="","",'4. Inköpsdata'!M143)</f>
        <v/>
      </c>
      <c r="AF143" s="458" t="str" cm="1">
        <f t="array" ref="AF143">IFERROR(_xlfn.IFS(AE143=25%,41,AE143=12%,42,AE143=6%,43,AE143="Momsfritt",38),"")</f>
        <v/>
      </c>
      <c r="AG143" s="458" t="str">
        <f t="shared" si="33"/>
        <v/>
      </c>
      <c r="AH143" s="303" t="str">
        <f t="shared" si="34"/>
        <v/>
      </c>
      <c r="AI143" s="303" t="str">
        <f t="shared" si="35"/>
        <v/>
      </c>
      <c r="AJ143" s="465" t="str">
        <f t="shared" si="36"/>
        <v/>
      </c>
      <c r="AK143" s="494"/>
      <c r="AL143" s="352" t="str">
        <f t="shared" si="37"/>
        <v/>
      </c>
      <c r="AM143" s="352" t="str">
        <f t="shared" si="38"/>
        <v/>
      </c>
      <c r="AN143" s="465" t="str">
        <f t="shared" si="39"/>
        <v/>
      </c>
    </row>
    <row r="144" spans="1:40" x14ac:dyDescent="0.25">
      <c r="A144" s="106">
        <v>140</v>
      </c>
      <c r="B144" s="86" t="str">
        <f>IF('1. Artikeldata Grund'!$E144="","",'1. Artikeldata Grund'!$E144)</f>
        <v/>
      </c>
      <c r="C144" s="221" t="str">
        <f>IF('1. Artikeldata Grund'!D144="","",'1. Artikeldata Grund'!D144)</f>
        <v/>
      </c>
      <c r="D144" s="296"/>
      <c r="E144" s="516" t="str">
        <f t="shared" si="32"/>
        <v/>
      </c>
      <c r="F144" s="502"/>
      <c r="G144" s="298"/>
      <c r="H144" s="350"/>
      <c r="I144" s="561" t="s">
        <v>35</v>
      </c>
      <c r="J144" s="291"/>
      <c r="K144" s="562" t="s">
        <v>35</v>
      </c>
      <c r="L144" s="291" t="s">
        <v>226</v>
      </c>
      <c r="M144" s="499">
        <v>910</v>
      </c>
      <c r="N144" s="532" t="str">
        <f>IF(B144="","",IF(OR(M144=200,COUNTIF(Artikelgrupper!$G$3:$G$105,'APH KIC KIA PC'!L144)),"Ja","Nej"))</f>
        <v/>
      </c>
      <c r="O144" s="351"/>
      <c r="Q144" s="354"/>
      <c r="R144" s="355"/>
      <c r="S144" s="291" t="s">
        <v>36</v>
      </c>
      <c r="T144" s="291"/>
      <c r="V144" s="356" t="str">
        <f>IF(B144="","",'3. Förpackningsdata'!K144)</f>
        <v/>
      </c>
      <c r="W144" s="304" t="str">
        <f>IF(B144="","",'3. Förpackningsdata'!L144)</f>
        <v/>
      </c>
      <c r="X144" s="542"/>
      <c r="Y144" s="471"/>
      <c r="Z144" s="489"/>
      <c r="AA144" s="81" t="str">
        <f>IF('4. Inköpsdata'!H144="SEK",'4. Inköpsdata'!J144,'4. Inköpsdata'!J144*'APH KIC KIA PC'!$Y$4)</f>
        <v/>
      </c>
      <c r="AB144" s="352" t="str">
        <f>IF('4. Inköpsdata'!H144="SEK",'4. Inköpsdata'!J144,'4. Inköpsdata'!J144*'APH KIC KIA PC'!$Y$4)</f>
        <v/>
      </c>
      <c r="AC144" s="353"/>
      <c r="AD144" s="303" t="str">
        <f>IF(B144="","",'4. Inköpsdata'!N144)</f>
        <v/>
      </c>
      <c r="AE144" s="457" t="str">
        <f>IF(B144="","",'4. Inköpsdata'!M144)</f>
        <v/>
      </c>
      <c r="AF144" s="458" t="str" cm="1">
        <f t="array" ref="AF144">IFERROR(_xlfn.IFS(AE144=25%,41,AE144=12%,42,AE144=6%,43,AE144="Momsfritt",38),"")</f>
        <v/>
      </c>
      <c r="AG144" s="458" t="str">
        <f t="shared" si="33"/>
        <v/>
      </c>
      <c r="AH144" s="303" t="str">
        <f t="shared" si="34"/>
        <v/>
      </c>
      <c r="AI144" s="303" t="str">
        <f t="shared" si="35"/>
        <v/>
      </c>
      <c r="AJ144" s="465" t="str">
        <f t="shared" si="36"/>
        <v/>
      </c>
      <c r="AK144" s="494"/>
      <c r="AL144" s="352" t="str">
        <f t="shared" si="37"/>
        <v/>
      </c>
      <c r="AM144" s="352" t="str">
        <f t="shared" si="38"/>
        <v/>
      </c>
      <c r="AN144" s="465" t="str">
        <f t="shared" si="39"/>
        <v/>
      </c>
    </row>
    <row r="145" spans="1:40" x14ac:dyDescent="0.25">
      <c r="A145" s="106">
        <v>141</v>
      </c>
      <c r="B145" s="86" t="str">
        <f>IF('1. Artikeldata Grund'!$E145="","",'1. Artikeldata Grund'!$E145)</f>
        <v/>
      </c>
      <c r="C145" s="221" t="str">
        <f>IF('1. Artikeldata Grund'!D145="","",'1. Artikeldata Grund'!D145)</f>
        <v/>
      </c>
      <c r="D145" s="296"/>
      <c r="E145" s="516" t="str">
        <f t="shared" si="32"/>
        <v/>
      </c>
      <c r="F145" s="502"/>
      <c r="G145" s="298"/>
      <c r="H145" s="350"/>
      <c r="I145" s="561" t="s">
        <v>35</v>
      </c>
      <c r="J145" s="291"/>
      <c r="K145" s="562" t="s">
        <v>35</v>
      </c>
      <c r="L145" s="291" t="s">
        <v>226</v>
      </c>
      <c r="M145" s="499">
        <v>910</v>
      </c>
      <c r="N145" s="532" t="str">
        <f>IF(B145="","",IF(OR(M145=200,COUNTIF(Artikelgrupper!$G$3:$G$105,'APH KIC KIA PC'!L145)),"Ja","Nej"))</f>
        <v/>
      </c>
      <c r="O145" s="351"/>
      <c r="Q145" s="354"/>
      <c r="R145" s="355"/>
      <c r="S145" s="291" t="s">
        <v>36</v>
      </c>
      <c r="T145" s="291"/>
      <c r="V145" s="356" t="str">
        <f>IF(B145="","",'3. Förpackningsdata'!K145)</f>
        <v/>
      </c>
      <c r="W145" s="304" t="str">
        <f>IF(B145="","",'3. Förpackningsdata'!L145)</f>
        <v/>
      </c>
      <c r="X145" s="542"/>
      <c r="Y145" s="471"/>
      <c r="Z145" s="489"/>
      <c r="AA145" s="81" t="str">
        <f>IF('4. Inköpsdata'!H145="SEK",'4. Inköpsdata'!J145,'4. Inköpsdata'!J145*'APH KIC KIA PC'!$Y$4)</f>
        <v/>
      </c>
      <c r="AB145" s="352" t="str">
        <f>IF('4. Inköpsdata'!H145="SEK",'4. Inköpsdata'!J145,'4. Inköpsdata'!J145*'APH KIC KIA PC'!$Y$4)</f>
        <v/>
      </c>
      <c r="AC145" s="353"/>
      <c r="AD145" s="303" t="str">
        <f>IF(B145="","",'4. Inköpsdata'!N145)</f>
        <v/>
      </c>
      <c r="AE145" s="457" t="str">
        <f>IF(B145="","",'4. Inköpsdata'!M145)</f>
        <v/>
      </c>
      <c r="AF145" s="458" t="str" cm="1">
        <f t="array" ref="AF145">IFERROR(_xlfn.IFS(AE145=25%,41,AE145=12%,42,AE145=6%,43,AE145="Momsfritt",38),"")</f>
        <v/>
      </c>
      <c r="AG145" s="458" t="str">
        <f t="shared" si="33"/>
        <v/>
      </c>
      <c r="AH145" s="303" t="str">
        <f t="shared" si="34"/>
        <v/>
      </c>
      <c r="AI145" s="303" t="str">
        <f t="shared" si="35"/>
        <v/>
      </c>
      <c r="AJ145" s="465" t="str">
        <f t="shared" si="36"/>
        <v/>
      </c>
      <c r="AK145" s="494"/>
      <c r="AL145" s="352" t="str">
        <f t="shared" si="37"/>
        <v/>
      </c>
      <c r="AM145" s="352" t="str">
        <f t="shared" si="38"/>
        <v/>
      </c>
      <c r="AN145" s="465" t="str">
        <f t="shared" si="39"/>
        <v/>
      </c>
    </row>
    <row r="146" spans="1:40" x14ac:dyDescent="0.25">
      <c r="A146" s="106">
        <v>142</v>
      </c>
      <c r="B146" s="86" t="str">
        <f>IF('1. Artikeldata Grund'!$E146="","",'1. Artikeldata Grund'!$E146)</f>
        <v/>
      </c>
      <c r="C146" s="221" t="str">
        <f>IF('1. Artikeldata Grund'!D146="","",'1. Artikeldata Grund'!D146)</f>
        <v/>
      </c>
      <c r="D146" s="296"/>
      <c r="E146" s="516" t="str">
        <f t="shared" si="32"/>
        <v/>
      </c>
      <c r="F146" s="502"/>
      <c r="G146" s="298"/>
      <c r="H146" s="350"/>
      <c r="I146" s="561" t="s">
        <v>35</v>
      </c>
      <c r="J146" s="291"/>
      <c r="K146" s="562" t="s">
        <v>35</v>
      </c>
      <c r="L146" s="291" t="s">
        <v>226</v>
      </c>
      <c r="M146" s="499">
        <v>910</v>
      </c>
      <c r="N146" s="532" t="str">
        <f>IF(B146="","",IF(OR(M146=200,COUNTIF(Artikelgrupper!$G$3:$G$105,'APH KIC KIA PC'!L146)),"Ja","Nej"))</f>
        <v/>
      </c>
      <c r="O146" s="351"/>
      <c r="Q146" s="354"/>
      <c r="R146" s="355"/>
      <c r="S146" s="291" t="s">
        <v>36</v>
      </c>
      <c r="T146" s="291"/>
      <c r="V146" s="356" t="str">
        <f>IF(B146="","",'3. Förpackningsdata'!K146)</f>
        <v/>
      </c>
      <c r="W146" s="304" t="str">
        <f>IF(B146="","",'3. Förpackningsdata'!L146)</f>
        <v/>
      </c>
      <c r="X146" s="542"/>
      <c r="Y146" s="471"/>
      <c r="Z146" s="489"/>
      <c r="AA146" s="81" t="str">
        <f>IF('4. Inköpsdata'!H146="SEK",'4. Inköpsdata'!J146,'4. Inköpsdata'!J146*'APH KIC KIA PC'!$Y$4)</f>
        <v/>
      </c>
      <c r="AB146" s="352" t="str">
        <f>IF('4. Inköpsdata'!H146="SEK",'4. Inköpsdata'!J146,'4. Inköpsdata'!J146*'APH KIC KIA PC'!$Y$4)</f>
        <v/>
      </c>
      <c r="AC146" s="353"/>
      <c r="AD146" s="303" t="str">
        <f>IF(B146="","",'4. Inköpsdata'!N146)</f>
        <v/>
      </c>
      <c r="AE146" s="457" t="str">
        <f>IF(B146="","",'4. Inköpsdata'!M146)</f>
        <v/>
      </c>
      <c r="AF146" s="458" t="str" cm="1">
        <f t="array" ref="AF146">IFERROR(_xlfn.IFS(AE146=25%,41,AE146=12%,42,AE146=6%,43,AE146="Momsfritt",38),"")</f>
        <v/>
      </c>
      <c r="AG146" s="458" t="str">
        <f t="shared" si="33"/>
        <v/>
      </c>
      <c r="AH146" s="303" t="str">
        <f t="shared" si="34"/>
        <v/>
      </c>
      <c r="AI146" s="303" t="str">
        <f t="shared" si="35"/>
        <v/>
      </c>
      <c r="AJ146" s="465" t="str">
        <f t="shared" si="36"/>
        <v/>
      </c>
      <c r="AK146" s="494"/>
      <c r="AL146" s="352" t="str">
        <f t="shared" si="37"/>
        <v/>
      </c>
      <c r="AM146" s="352" t="str">
        <f t="shared" si="38"/>
        <v/>
      </c>
      <c r="AN146" s="465" t="str">
        <f t="shared" si="39"/>
        <v/>
      </c>
    </row>
    <row r="147" spans="1:40" x14ac:dyDescent="0.25">
      <c r="A147" s="106">
        <v>143</v>
      </c>
      <c r="B147" s="86" t="str">
        <f>IF('1. Artikeldata Grund'!$E147="","",'1. Artikeldata Grund'!$E147)</f>
        <v/>
      </c>
      <c r="C147" s="221" t="str">
        <f>IF('1. Artikeldata Grund'!D147="","",'1. Artikeldata Grund'!D147)</f>
        <v/>
      </c>
      <c r="D147" s="296"/>
      <c r="E147" s="516" t="str">
        <f t="shared" si="32"/>
        <v/>
      </c>
      <c r="F147" s="502"/>
      <c r="G147" s="298"/>
      <c r="H147" s="350"/>
      <c r="I147" s="561" t="s">
        <v>35</v>
      </c>
      <c r="J147" s="291"/>
      <c r="K147" s="562" t="s">
        <v>35</v>
      </c>
      <c r="L147" s="291" t="s">
        <v>226</v>
      </c>
      <c r="M147" s="499">
        <v>910</v>
      </c>
      <c r="N147" s="532" t="str">
        <f>IF(B147="","",IF(OR(M147=200,COUNTIF(Artikelgrupper!$G$3:$G$105,'APH KIC KIA PC'!L147)),"Ja","Nej"))</f>
        <v/>
      </c>
      <c r="O147" s="351"/>
      <c r="Q147" s="354"/>
      <c r="R147" s="355"/>
      <c r="S147" s="291" t="s">
        <v>36</v>
      </c>
      <c r="T147" s="291"/>
      <c r="V147" s="356" t="str">
        <f>IF(B147="","",'3. Förpackningsdata'!K147)</f>
        <v/>
      </c>
      <c r="W147" s="304" t="str">
        <f>IF(B147="","",'3. Förpackningsdata'!L147)</f>
        <v/>
      </c>
      <c r="X147" s="542"/>
      <c r="Y147" s="471"/>
      <c r="Z147" s="489"/>
      <c r="AA147" s="81" t="str">
        <f>IF('4. Inköpsdata'!H147="SEK",'4. Inköpsdata'!J147,'4. Inköpsdata'!J147*'APH KIC KIA PC'!$Y$4)</f>
        <v/>
      </c>
      <c r="AB147" s="352" t="str">
        <f>IF('4. Inköpsdata'!H147="SEK",'4. Inköpsdata'!J147,'4. Inköpsdata'!J147*'APH KIC KIA PC'!$Y$4)</f>
        <v/>
      </c>
      <c r="AC147" s="353"/>
      <c r="AD147" s="303" t="str">
        <f>IF(B147="","",'4. Inköpsdata'!N147)</f>
        <v/>
      </c>
      <c r="AE147" s="457" t="str">
        <f>IF(B147="","",'4. Inköpsdata'!M147)</f>
        <v/>
      </c>
      <c r="AF147" s="458" t="str" cm="1">
        <f t="array" ref="AF147">IFERROR(_xlfn.IFS(AE147=25%,41,AE147=12%,42,AE147=6%,43,AE147="Momsfritt",38),"")</f>
        <v/>
      </c>
      <c r="AG147" s="458" t="str">
        <f t="shared" si="33"/>
        <v/>
      </c>
      <c r="AH147" s="303" t="str">
        <f t="shared" si="34"/>
        <v/>
      </c>
      <c r="AI147" s="303" t="str">
        <f t="shared" si="35"/>
        <v/>
      </c>
      <c r="AJ147" s="465" t="str">
        <f t="shared" si="36"/>
        <v/>
      </c>
      <c r="AK147" s="494"/>
      <c r="AL147" s="352" t="str">
        <f t="shared" si="37"/>
        <v/>
      </c>
      <c r="AM147" s="352" t="str">
        <f t="shared" si="38"/>
        <v/>
      </c>
      <c r="AN147" s="465" t="str">
        <f t="shared" si="39"/>
        <v/>
      </c>
    </row>
    <row r="148" spans="1:40" x14ac:dyDescent="0.25">
      <c r="A148" s="106">
        <v>144</v>
      </c>
      <c r="B148" s="86" t="str">
        <f>IF('1. Artikeldata Grund'!$E148="","",'1. Artikeldata Grund'!$E148)</f>
        <v/>
      </c>
      <c r="C148" s="221" t="str">
        <f>IF('1. Artikeldata Grund'!D148="","",'1. Artikeldata Grund'!D148)</f>
        <v/>
      </c>
      <c r="D148" s="296"/>
      <c r="E148" s="516" t="str">
        <f t="shared" si="32"/>
        <v/>
      </c>
      <c r="F148" s="502"/>
      <c r="G148" s="298"/>
      <c r="H148" s="350"/>
      <c r="I148" s="561" t="s">
        <v>35</v>
      </c>
      <c r="J148" s="291"/>
      <c r="K148" s="562" t="s">
        <v>35</v>
      </c>
      <c r="L148" s="291" t="s">
        <v>226</v>
      </c>
      <c r="M148" s="499">
        <v>910</v>
      </c>
      <c r="N148" s="532" t="str">
        <f>IF(B148="","",IF(OR(M148=200,COUNTIF(Artikelgrupper!$G$3:$G$105,'APH KIC KIA PC'!L148)),"Ja","Nej"))</f>
        <v/>
      </c>
      <c r="O148" s="351"/>
      <c r="Q148" s="354"/>
      <c r="R148" s="355"/>
      <c r="S148" s="291" t="s">
        <v>36</v>
      </c>
      <c r="T148" s="291"/>
      <c r="V148" s="356" t="str">
        <f>IF(B148="","",'3. Förpackningsdata'!K148)</f>
        <v/>
      </c>
      <c r="W148" s="304" t="str">
        <f>IF(B148="","",'3. Förpackningsdata'!L148)</f>
        <v/>
      </c>
      <c r="X148" s="542"/>
      <c r="Y148" s="471"/>
      <c r="Z148" s="489"/>
      <c r="AA148" s="81" t="str">
        <f>IF('4. Inköpsdata'!H148="SEK",'4. Inköpsdata'!J148,'4. Inköpsdata'!J148*'APH KIC KIA PC'!$Y$4)</f>
        <v/>
      </c>
      <c r="AB148" s="352" t="str">
        <f>IF('4. Inköpsdata'!H148="SEK",'4. Inköpsdata'!J148,'4. Inköpsdata'!J148*'APH KIC KIA PC'!$Y$4)</f>
        <v/>
      </c>
      <c r="AC148" s="353"/>
      <c r="AD148" s="303" t="str">
        <f>IF(B148="","",'4. Inköpsdata'!N148)</f>
        <v/>
      </c>
      <c r="AE148" s="457" t="str">
        <f>IF(B148="","",'4. Inköpsdata'!M148)</f>
        <v/>
      </c>
      <c r="AF148" s="458" t="str" cm="1">
        <f t="array" ref="AF148">IFERROR(_xlfn.IFS(AE148=25%,41,AE148=12%,42,AE148=6%,43,AE148="Momsfritt",38),"")</f>
        <v/>
      </c>
      <c r="AG148" s="458" t="str">
        <f t="shared" si="33"/>
        <v/>
      </c>
      <c r="AH148" s="303" t="str">
        <f t="shared" si="34"/>
        <v/>
      </c>
      <c r="AI148" s="303" t="str">
        <f t="shared" si="35"/>
        <v/>
      </c>
      <c r="AJ148" s="465" t="str">
        <f t="shared" si="36"/>
        <v/>
      </c>
      <c r="AK148" s="494"/>
      <c r="AL148" s="352" t="str">
        <f t="shared" si="37"/>
        <v/>
      </c>
      <c r="AM148" s="352" t="str">
        <f t="shared" si="38"/>
        <v/>
      </c>
      <c r="AN148" s="465" t="str">
        <f t="shared" si="39"/>
        <v/>
      </c>
    </row>
    <row r="149" spans="1:40" x14ac:dyDescent="0.25">
      <c r="A149" s="106">
        <v>145</v>
      </c>
      <c r="B149" s="86" t="str">
        <f>IF('1. Artikeldata Grund'!$E149="","",'1. Artikeldata Grund'!$E149)</f>
        <v/>
      </c>
      <c r="C149" s="221" t="str">
        <f>IF('1. Artikeldata Grund'!D149="","",'1. Artikeldata Grund'!D149)</f>
        <v/>
      </c>
      <c r="D149" s="296"/>
      <c r="E149" s="516" t="str">
        <f t="shared" si="32"/>
        <v/>
      </c>
      <c r="F149" s="502"/>
      <c r="G149" s="298"/>
      <c r="H149" s="350"/>
      <c r="I149" s="561" t="s">
        <v>35</v>
      </c>
      <c r="J149" s="291"/>
      <c r="K149" s="562" t="s">
        <v>35</v>
      </c>
      <c r="L149" s="291" t="s">
        <v>226</v>
      </c>
      <c r="M149" s="499">
        <v>910</v>
      </c>
      <c r="N149" s="532" t="str">
        <f>IF(B149="","",IF(OR(M149=200,COUNTIF(Artikelgrupper!$G$3:$G$105,'APH KIC KIA PC'!L149)),"Ja","Nej"))</f>
        <v/>
      </c>
      <c r="O149" s="351"/>
      <c r="Q149" s="354"/>
      <c r="R149" s="355"/>
      <c r="S149" s="291" t="s">
        <v>36</v>
      </c>
      <c r="T149" s="291"/>
      <c r="V149" s="356" t="str">
        <f>IF(B149="","",'3. Förpackningsdata'!K149)</f>
        <v/>
      </c>
      <c r="W149" s="304" t="str">
        <f>IF(B149="","",'3. Förpackningsdata'!L149)</f>
        <v/>
      </c>
      <c r="X149" s="542"/>
      <c r="Y149" s="471"/>
      <c r="Z149" s="489"/>
      <c r="AA149" s="81" t="str">
        <f>IF('4. Inköpsdata'!H149="SEK",'4. Inköpsdata'!J149,'4. Inköpsdata'!J149*'APH KIC KIA PC'!$Y$4)</f>
        <v/>
      </c>
      <c r="AB149" s="352" t="str">
        <f>IF('4. Inköpsdata'!H149="SEK",'4. Inköpsdata'!J149,'4. Inköpsdata'!J149*'APH KIC KIA PC'!$Y$4)</f>
        <v/>
      </c>
      <c r="AC149" s="353"/>
      <c r="AD149" s="303" t="str">
        <f>IF(B149="","",'4. Inköpsdata'!N149)</f>
        <v/>
      </c>
      <c r="AE149" s="457" t="str">
        <f>IF(B149="","",'4. Inköpsdata'!M149)</f>
        <v/>
      </c>
      <c r="AF149" s="458" t="str" cm="1">
        <f t="array" ref="AF149">IFERROR(_xlfn.IFS(AE149=25%,41,AE149=12%,42,AE149=6%,43,AE149="Momsfritt",38),"")</f>
        <v/>
      </c>
      <c r="AG149" s="458" t="str">
        <f t="shared" si="33"/>
        <v/>
      </c>
      <c r="AH149" s="303" t="str">
        <f t="shared" si="34"/>
        <v/>
      </c>
      <c r="AI149" s="303" t="str">
        <f t="shared" si="35"/>
        <v/>
      </c>
      <c r="AJ149" s="465" t="str">
        <f t="shared" si="36"/>
        <v/>
      </c>
      <c r="AK149" s="494"/>
      <c r="AL149" s="352" t="str">
        <f t="shared" si="37"/>
        <v/>
      </c>
      <c r="AM149" s="352" t="str">
        <f t="shared" si="38"/>
        <v/>
      </c>
      <c r="AN149" s="465" t="str">
        <f t="shared" si="39"/>
        <v/>
      </c>
    </row>
    <row r="150" spans="1:40" x14ac:dyDescent="0.25">
      <c r="A150" s="106">
        <v>146</v>
      </c>
      <c r="B150" s="86" t="str">
        <f>IF('1. Artikeldata Grund'!$E150="","",'1. Artikeldata Grund'!$E150)</f>
        <v/>
      </c>
      <c r="C150" s="221" t="str">
        <f>IF('1. Artikeldata Grund'!D150="","",'1. Artikeldata Grund'!D150)</f>
        <v/>
      </c>
      <c r="D150" s="296"/>
      <c r="E150" s="516" t="str">
        <f t="shared" si="32"/>
        <v/>
      </c>
      <c r="F150" s="502"/>
      <c r="G150" s="298"/>
      <c r="H150" s="350"/>
      <c r="I150" s="561" t="s">
        <v>35</v>
      </c>
      <c r="J150" s="291"/>
      <c r="K150" s="562" t="s">
        <v>35</v>
      </c>
      <c r="L150" s="291" t="s">
        <v>226</v>
      </c>
      <c r="M150" s="499">
        <v>910</v>
      </c>
      <c r="N150" s="532" t="str">
        <f>IF(B150="","",IF(OR(M150=200,COUNTIF(Artikelgrupper!$G$3:$G$105,'APH KIC KIA PC'!L150)),"Ja","Nej"))</f>
        <v/>
      </c>
      <c r="O150" s="351"/>
      <c r="Q150" s="354"/>
      <c r="R150" s="355"/>
      <c r="S150" s="291" t="s">
        <v>36</v>
      </c>
      <c r="T150" s="291"/>
      <c r="V150" s="356" t="str">
        <f>IF(B150="","",'3. Förpackningsdata'!K150)</f>
        <v/>
      </c>
      <c r="W150" s="304" t="str">
        <f>IF(B150="","",'3. Förpackningsdata'!L150)</f>
        <v/>
      </c>
      <c r="X150" s="542"/>
      <c r="Y150" s="471"/>
      <c r="Z150" s="489"/>
      <c r="AA150" s="81" t="str">
        <f>IF('4. Inköpsdata'!H150="SEK",'4. Inköpsdata'!J150,'4. Inköpsdata'!J150*'APH KIC KIA PC'!$Y$4)</f>
        <v/>
      </c>
      <c r="AB150" s="352" t="str">
        <f>IF('4. Inköpsdata'!H150="SEK",'4. Inköpsdata'!J150,'4. Inköpsdata'!J150*'APH KIC KIA PC'!$Y$4)</f>
        <v/>
      </c>
      <c r="AC150" s="353"/>
      <c r="AD150" s="303" t="str">
        <f>IF(B150="","",'4. Inköpsdata'!N150)</f>
        <v/>
      </c>
      <c r="AE150" s="457" t="str">
        <f>IF(B150="","",'4. Inköpsdata'!M150)</f>
        <v/>
      </c>
      <c r="AF150" s="458" t="str" cm="1">
        <f t="array" ref="AF150">IFERROR(_xlfn.IFS(AE150=25%,41,AE150=12%,42,AE150=6%,43,AE150="Momsfritt",38),"")</f>
        <v/>
      </c>
      <c r="AG150" s="458" t="str">
        <f t="shared" si="33"/>
        <v/>
      </c>
      <c r="AH150" s="303" t="str">
        <f t="shared" si="34"/>
        <v/>
      </c>
      <c r="AI150" s="303" t="str">
        <f t="shared" si="35"/>
        <v/>
      </c>
      <c r="AJ150" s="465" t="str">
        <f t="shared" si="36"/>
        <v/>
      </c>
      <c r="AK150" s="494"/>
      <c r="AL150" s="352" t="str">
        <f t="shared" si="37"/>
        <v/>
      </c>
      <c r="AM150" s="352" t="str">
        <f t="shared" si="38"/>
        <v/>
      </c>
      <c r="AN150" s="465" t="str">
        <f t="shared" si="39"/>
        <v/>
      </c>
    </row>
    <row r="151" spans="1:40" x14ac:dyDescent="0.25">
      <c r="A151" s="106">
        <v>147</v>
      </c>
      <c r="B151" s="86" t="str">
        <f>IF('1. Artikeldata Grund'!$E151="","",'1. Artikeldata Grund'!$E151)</f>
        <v/>
      </c>
      <c r="C151" s="221" t="str">
        <f>IF('1. Artikeldata Grund'!D151="","",'1. Artikeldata Grund'!D151)</f>
        <v/>
      </c>
      <c r="D151" s="296"/>
      <c r="E151" s="516" t="str">
        <f t="shared" si="32"/>
        <v/>
      </c>
      <c r="F151" s="502"/>
      <c r="G151" s="298"/>
      <c r="H151" s="350"/>
      <c r="I151" s="561" t="s">
        <v>35</v>
      </c>
      <c r="J151" s="291"/>
      <c r="K151" s="562" t="s">
        <v>35</v>
      </c>
      <c r="L151" s="291" t="s">
        <v>226</v>
      </c>
      <c r="M151" s="499">
        <v>910</v>
      </c>
      <c r="N151" s="532" t="str">
        <f>IF(B151="","",IF(OR(M151=200,COUNTIF(Artikelgrupper!$G$3:$G$105,'APH KIC KIA PC'!L151)),"Ja","Nej"))</f>
        <v/>
      </c>
      <c r="O151" s="351"/>
      <c r="Q151" s="354"/>
      <c r="R151" s="355"/>
      <c r="S151" s="291" t="s">
        <v>36</v>
      </c>
      <c r="T151" s="291"/>
      <c r="V151" s="356" t="str">
        <f>IF(B151="","",'3. Förpackningsdata'!K151)</f>
        <v/>
      </c>
      <c r="W151" s="304" t="str">
        <f>IF(B151="","",'3. Förpackningsdata'!L151)</f>
        <v/>
      </c>
      <c r="X151" s="542"/>
      <c r="Y151" s="471"/>
      <c r="Z151" s="489"/>
      <c r="AA151" s="81" t="str">
        <f>IF('4. Inköpsdata'!H151="SEK",'4. Inköpsdata'!J151,'4. Inköpsdata'!J151*'APH KIC KIA PC'!$Y$4)</f>
        <v/>
      </c>
      <c r="AB151" s="352" t="str">
        <f>IF('4. Inköpsdata'!H151="SEK",'4. Inköpsdata'!J151,'4. Inköpsdata'!J151*'APH KIC KIA PC'!$Y$4)</f>
        <v/>
      </c>
      <c r="AC151" s="353"/>
      <c r="AD151" s="303" t="str">
        <f>IF(B151="","",'4. Inköpsdata'!N151)</f>
        <v/>
      </c>
      <c r="AE151" s="457" t="str">
        <f>IF(B151="","",'4. Inköpsdata'!M151)</f>
        <v/>
      </c>
      <c r="AF151" s="458" t="str" cm="1">
        <f t="array" ref="AF151">IFERROR(_xlfn.IFS(AE151=25%,41,AE151=12%,42,AE151=6%,43,AE151="Momsfritt",38),"")</f>
        <v/>
      </c>
      <c r="AG151" s="458" t="str">
        <f t="shared" si="33"/>
        <v/>
      </c>
      <c r="AH151" s="303" t="str">
        <f t="shared" si="34"/>
        <v/>
      </c>
      <c r="AI151" s="303" t="str">
        <f t="shared" si="35"/>
        <v/>
      </c>
      <c r="AJ151" s="465" t="str">
        <f t="shared" si="36"/>
        <v/>
      </c>
      <c r="AK151" s="494"/>
      <c r="AL151" s="352" t="str">
        <f t="shared" si="37"/>
        <v/>
      </c>
      <c r="AM151" s="352" t="str">
        <f t="shared" si="38"/>
        <v/>
      </c>
      <c r="AN151" s="465" t="str">
        <f t="shared" si="39"/>
        <v/>
      </c>
    </row>
    <row r="152" spans="1:40" x14ac:dyDescent="0.25">
      <c r="A152" s="106">
        <v>148</v>
      </c>
      <c r="B152" s="86" t="str">
        <f>IF('1. Artikeldata Grund'!$E152="","",'1. Artikeldata Grund'!$E152)</f>
        <v/>
      </c>
      <c r="C152" s="221" t="str">
        <f>IF('1. Artikeldata Grund'!D152="","",'1. Artikeldata Grund'!D152)</f>
        <v/>
      </c>
      <c r="D152" s="296"/>
      <c r="E152" s="516" t="str">
        <f t="shared" si="32"/>
        <v/>
      </c>
      <c r="F152" s="502"/>
      <c r="G152" s="298"/>
      <c r="H152" s="350"/>
      <c r="I152" s="561" t="s">
        <v>35</v>
      </c>
      <c r="J152" s="291"/>
      <c r="K152" s="562" t="s">
        <v>35</v>
      </c>
      <c r="L152" s="291" t="s">
        <v>226</v>
      </c>
      <c r="M152" s="499">
        <v>910</v>
      </c>
      <c r="N152" s="532" t="str">
        <f>IF(B152="","",IF(OR(M152=200,COUNTIF(Artikelgrupper!$G$3:$G$105,'APH KIC KIA PC'!L152)),"Ja","Nej"))</f>
        <v/>
      </c>
      <c r="O152" s="351"/>
      <c r="Q152" s="354"/>
      <c r="R152" s="355"/>
      <c r="S152" s="291" t="s">
        <v>36</v>
      </c>
      <c r="T152" s="291"/>
      <c r="V152" s="356" t="str">
        <f>IF(B152="","",'3. Förpackningsdata'!K152)</f>
        <v/>
      </c>
      <c r="W152" s="304" t="str">
        <f>IF(B152="","",'3. Förpackningsdata'!L152)</f>
        <v/>
      </c>
      <c r="X152" s="542"/>
      <c r="Y152" s="471"/>
      <c r="Z152" s="489"/>
      <c r="AA152" s="81" t="str">
        <f>IF('4. Inköpsdata'!H152="SEK",'4. Inköpsdata'!J152,'4. Inköpsdata'!J152*'APH KIC KIA PC'!$Y$4)</f>
        <v/>
      </c>
      <c r="AB152" s="352" t="str">
        <f>IF('4. Inköpsdata'!H152="SEK",'4. Inköpsdata'!J152,'4. Inköpsdata'!J152*'APH KIC KIA PC'!$Y$4)</f>
        <v/>
      </c>
      <c r="AC152" s="353"/>
      <c r="AD152" s="303" t="str">
        <f>IF(B152="","",'4. Inköpsdata'!N152)</f>
        <v/>
      </c>
      <c r="AE152" s="457" t="str">
        <f>IF(B152="","",'4. Inköpsdata'!M152)</f>
        <v/>
      </c>
      <c r="AF152" s="458" t="str" cm="1">
        <f t="array" ref="AF152">IFERROR(_xlfn.IFS(AE152=25%,41,AE152=12%,42,AE152=6%,43,AE152="Momsfritt",38),"")</f>
        <v/>
      </c>
      <c r="AG152" s="458" t="str">
        <f t="shared" si="33"/>
        <v/>
      </c>
      <c r="AH152" s="303" t="str">
        <f t="shared" si="34"/>
        <v/>
      </c>
      <c r="AI152" s="303" t="str">
        <f t="shared" si="35"/>
        <v/>
      </c>
      <c r="AJ152" s="465" t="str">
        <f t="shared" si="36"/>
        <v/>
      </c>
      <c r="AK152" s="494"/>
      <c r="AL152" s="352" t="str">
        <f t="shared" si="37"/>
        <v/>
      </c>
      <c r="AM152" s="352" t="str">
        <f t="shared" si="38"/>
        <v/>
      </c>
      <c r="AN152" s="465" t="str">
        <f t="shared" si="39"/>
        <v/>
      </c>
    </row>
    <row r="153" spans="1:40" x14ac:dyDescent="0.25">
      <c r="A153" s="106">
        <v>149</v>
      </c>
      <c r="B153" s="86" t="str">
        <f>IF('1. Artikeldata Grund'!$E153="","",'1. Artikeldata Grund'!$E153)</f>
        <v/>
      </c>
      <c r="C153" s="221" t="str">
        <f>IF('1. Artikeldata Grund'!D153="","",'1. Artikeldata Grund'!D153)</f>
        <v/>
      </c>
      <c r="D153" s="296"/>
      <c r="E153" s="516" t="str">
        <f t="shared" si="32"/>
        <v/>
      </c>
      <c r="F153" s="502"/>
      <c r="G153" s="298"/>
      <c r="H153" s="350"/>
      <c r="I153" s="561" t="s">
        <v>35</v>
      </c>
      <c r="J153" s="291"/>
      <c r="K153" s="562" t="s">
        <v>35</v>
      </c>
      <c r="L153" s="291" t="s">
        <v>226</v>
      </c>
      <c r="M153" s="499">
        <v>910</v>
      </c>
      <c r="N153" s="532" t="str">
        <f>IF(B153="","",IF(OR(M153=200,COUNTIF(Artikelgrupper!$G$3:$G$105,'APH KIC KIA PC'!L153)),"Ja","Nej"))</f>
        <v/>
      </c>
      <c r="O153" s="351"/>
      <c r="Q153" s="354"/>
      <c r="R153" s="355"/>
      <c r="S153" s="291" t="s">
        <v>36</v>
      </c>
      <c r="T153" s="291"/>
      <c r="V153" s="356" t="str">
        <f>IF(B153="","",'3. Förpackningsdata'!K153)</f>
        <v/>
      </c>
      <c r="W153" s="304" t="str">
        <f>IF(B153="","",'3. Förpackningsdata'!L153)</f>
        <v/>
      </c>
      <c r="X153" s="542"/>
      <c r="Y153" s="471"/>
      <c r="Z153" s="489"/>
      <c r="AA153" s="81" t="str">
        <f>IF('4. Inköpsdata'!H153="SEK",'4. Inköpsdata'!J153,'4. Inköpsdata'!J153*'APH KIC KIA PC'!$Y$4)</f>
        <v/>
      </c>
      <c r="AB153" s="352" t="str">
        <f>IF('4. Inköpsdata'!H153="SEK",'4. Inköpsdata'!J153,'4. Inköpsdata'!J153*'APH KIC KIA PC'!$Y$4)</f>
        <v/>
      </c>
      <c r="AC153" s="353"/>
      <c r="AD153" s="303" t="str">
        <f>IF(B153="","",'4. Inköpsdata'!N153)</f>
        <v/>
      </c>
      <c r="AE153" s="457" t="str">
        <f>IF(B153="","",'4. Inköpsdata'!M153)</f>
        <v/>
      </c>
      <c r="AF153" s="458" t="str" cm="1">
        <f t="array" ref="AF153">IFERROR(_xlfn.IFS(AE153=25%,41,AE153=12%,42,AE153=6%,43,AE153="Momsfritt",38),"")</f>
        <v/>
      </c>
      <c r="AG153" s="458" t="str">
        <f t="shared" si="33"/>
        <v/>
      </c>
      <c r="AH153" s="303" t="str">
        <f t="shared" si="34"/>
        <v/>
      </c>
      <c r="AI153" s="303" t="str">
        <f t="shared" si="35"/>
        <v/>
      </c>
      <c r="AJ153" s="465" t="str">
        <f t="shared" si="36"/>
        <v/>
      </c>
      <c r="AK153" s="494"/>
      <c r="AL153" s="352" t="str">
        <f t="shared" si="37"/>
        <v/>
      </c>
      <c r="AM153" s="352" t="str">
        <f t="shared" si="38"/>
        <v/>
      </c>
      <c r="AN153" s="465" t="str">
        <f t="shared" si="39"/>
        <v/>
      </c>
    </row>
    <row r="154" spans="1:40" x14ac:dyDescent="0.25">
      <c r="A154" s="106">
        <v>150</v>
      </c>
      <c r="B154" s="86" t="str">
        <f>IF('1. Artikeldata Grund'!$E154="","",'1. Artikeldata Grund'!$E154)</f>
        <v/>
      </c>
      <c r="C154" s="221" t="str">
        <f>IF('1. Artikeldata Grund'!D154="","",'1. Artikeldata Grund'!D154)</f>
        <v/>
      </c>
      <c r="D154" s="296"/>
      <c r="E154" s="516" t="str">
        <f t="shared" si="32"/>
        <v/>
      </c>
      <c r="F154" s="502"/>
      <c r="G154" s="298"/>
      <c r="H154" s="350"/>
      <c r="I154" s="561" t="s">
        <v>35</v>
      </c>
      <c r="J154" s="291"/>
      <c r="K154" s="562" t="s">
        <v>35</v>
      </c>
      <c r="L154" s="291" t="s">
        <v>226</v>
      </c>
      <c r="M154" s="499">
        <v>910</v>
      </c>
      <c r="N154" s="532" t="str">
        <f>IF(B154="","",IF(OR(M154=200,COUNTIF(Artikelgrupper!$G$3:$G$105,'APH KIC KIA PC'!L154)),"Ja","Nej"))</f>
        <v/>
      </c>
      <c r="O154" s="351"/>
      <c r="Q154" s="354"/>
      <c r="R154" s="355"/>
      <c r="S154" s="291" t="s">
        <v>36</v>
      </c>
      <c r="T154" s="291"/>
      <c r="V154" s="356" t="str">
        <f>IF(B154="","",'3. Förpackningsdata'!K154)</f>
        <v/>
      </c>
      <c r="W154" s="304" t="str">
        <f>IF(B154="","",'3. Förpackningsdata'!L154)</f>
        <v/>
      </c>
      <c r="X154" s="542"/>
      <c r="Y154" s="471"/>
      <c r="Z154" s="489"/>
      <c r="AA154" s="81" t="str">
        <f>IF('4. Inköpsdata'!H154="SEK",'4. Inköpsdata'!J154,'4. Inköpsdata'!J154*'APH KIC KIA PC'!$Y$4)</f>
        <v/>
      </c>
      <c r="AB154" s="352" t="str">
        <f>IF('4. Inköpsdata'!H154="SEK",'4. Inköpsdata'!J154,'4. Inköpsdata'!J154*'APH KIC KIA PC'!$Y$4)</f>
        <v/>
      </c>
      <c r="AC154" s="353"/>
      <c r="AD154" s="303" t="str">
        <f>IF(B154="","",'4. Inköpsdata'!N154)</f>
        <v/>
      </c>
      <c r="AE154" s="457" t="str">
        <f>IF(B154="","",'4. Inköpsdata'!M154)</f>
        <v/>
      </c>
      <c r="AF154" s="458" t="str" cm="1">
        <f t="array" ref="AF154">IFERROR(_xlfn.IFS(AE154=25%,41,AE154=12%,42,AE154=6%,43,AE154="Momsfritt",38),"")</f>
        <v/>
      </c>
      <c r="AG154" s="458" t="str">
        <f t="shared" si="33"/>
        <v/>
      </c>
      <c r="AH154" s="303" t="str">
        <f t="shared" si="34"/>
        <v/>
      </c>
      <c r="AI154" s="303" t="str">
        <f t="shared" si="35"/>
        <v/>
      </c>
      <c r="AJ154" s="465" t="str">
        <f t="shared" si="36"/>
        <v/>
      </c>
      <c r="AK154" s="494"/>
      <c r="AL154" s="352" t="str">
        <f t="shared" si="37"/>
        <v/>
      </c>
      <c r="AM154" s="352" t="str">
        <f t="shared" si="38"/>
        <v/>
      </c>
      <c r="AN154" s="465" t="str">
        <f t="shared" si="39"/>
        <v/>
      </c>
    </row>
    <row r="155" spans="1:40" x14ac:dyDescent="0.25">
      <c r="A155" s="106">
        <v>151</v>
      </c>
      <c r="B155" s="86" t="str">
        <f>IF('1. Artikeldata Grund'!$E155="","",'1. Artikeldata Grund'!$E155)</f>
        <v/>
      </c>
      <c r="C155" s="221" t="str">
        <f>IF('1. Artikeldata Grund'!D155="","",'1. Artikeldata Grund'!D155)</f>
        <v/>
      </c>
      <c r="D155" s="296"/>
      <c r="E155" s="516" t="str">
        <f t="shared" si="32"/>
        <v/>
      </c>
      <c r="F155" s="502"/>
      <c r="G155" s="298"/>
      <c r="H155" s="350"/>
      <c r="I155" s="561" t="s">
        <v>35</v>
      </c>
      <c r="J155" s="291"/>
      <c r="K155" s="562" t="s">
        <v>35</v>
      </c>
      <c r="L155" s="291" t="s">
        <v>226</v>
      </c>
      <c r="M155" s="499">
        <v>910</v>
      </c>
      <c r="N155" s="532" t="str">
        <f>IF(B155="","",IF(OR(M155=200,COUNTIF(Artikelgrupper!$G$3:$G$105,'APH KIC KIA PC'!L155)),"Ja","Nej"))</f>
        <v/>
      </c>
      <c r="O155" s="351"/>
      <c r="Q155" s="354"/>
      <c r="R155" s="355"/>
      <c r="S155" s="291" t="s">
        <v>36</v>
      </c>
      <c r="T155" s="291"/>
      <c r="V155" s="356" t="str">
        <f>IF(B155="","",'3. Förpackningsdata'!K155)</f>
        <v/>
      </c>
      <c r="W155" s="304" t="str">
        <f>IF(B155="","",'3. Förpackningsdata'!L155)</f>
        <v/>
      </c>
      <c r="X155" s="542"/>
      <c r="Y155" s="471"/>
      <c r="Z155" s="489"/>
      <c r="AA155" s="81" t="str">
        <f>IF('4. Inköpsdata'!H155="SEK",'4. Inköpsdata'!J155,'4. Inköpsdata'!J155*'APH KIC KIA PC'!$Y$4)</f>
        <v/>
      </c>
      <c r="AB155" s="352" t="str">
        <f>IF('4. Inköpsdata'!H155="SEK",'4. Inköpsdata'!J155,'4. Inköpsdata'!J155*'APH KIC KIA PC'!$Y$4)</f>
        <v/>
      </c>
      <c r="AC155" s="353"/>
      <c r="AD155" s="303" t="str">
        <f>IF(B155="","",'4. Inköpsdata'!N155)</f>
        <v/>
      </c>
      <c r="AE155" s="457" t="str">
        <f>IF(B155="","",'4. Inköpsdata'!M155)</f>
        <v/>
      </c>
      <c r="AF155" s="458" t="str" cm="1">
        <f t="array" ref="AF155">IFERROR(_xlfn.IFS(AE155=25%,41,AE155=12%,42,AE155=6%,43,AE155="Momsfritt",38),"")</f>
        <v/>
      </c>
      <c r="AG155" s="458" t="str">
        <f t="shared" si="33"/>
        <v/>
      </c>
      <c r="AH155" s="303" t="str">
        <f t="shared" si="34"/>
        <v/>
      </c>
      <c r="AI155" s="303" t="str">
        <f t="shared" si="35"/>
        <v/>
      </c>
      <c r="AJ155" s="465" t="str">
        <f t="shared" si="36"/>
        <v/>
      </c>
      <c r="AK155" s="494"/>
      <c r="AL155" s="352" t="str">
        <f t="shared" si="37"/>
        <v/>
      </c>
      <c r="AM155" s="352" t="str">
        <f t="shared" si="38"/>
        <v/>
      </c>
      <c r="AN155" s="465" t="str">
        <f t="shared" si="39"/>
        <v/>
      </c>
    </row>
    <row r="156" spans="1:40" x14ac:dyDescent="0.25">
      <c r="A156" s="106">
        <v>152</v>
      </c>
      <c r="B156" s="86" t="str">
        <f>IF('1. Artikeldata Grund'!$E156="","",'1. Artikeldata Grund'!$E156)</f>
        <v/>
      </c>
      <c r="C156" s="221" t="str">
        <f>IF('1. Artikeldata Grund'!D156="","",'1. Artikeldata Grund'!D156)</f>
        <v/>
      </c>
      <c r="D156" s="296"/>
      <c r="E156" s="516" t="str">
        <f t="shared" si="32"/>
        <v/>
      </c>
      <c r="F156" s="502"/>
      <c r="G156" s="298"/>
      <c r="H156" s="350"/>
      <c r="I156" s="561" t="s">
        <v>35</v>
      </c>
      <c r="J156" s="291"/>
      <c r="K156" s="562" t="s">
        <v>35</v>
      </c>
      <c r="L156" s="291" t="s">
        <v>226</v>
      </c>
      <c r="M156" s="499">
        <v>910</v>
      </c>
      <c r="N156" s="532" t="str">
        <f>IF(B156="","",IF(OR(M156=200,COUNTIF(Artikelgrupper!$G$3:$G$105,'APH KIC KIA PC'!L156)),"Ja","Nej"))</f>
        <v/>
      </c>
      <c r="O156" s="351"/>
      <c r="Q156" s="354"/>
      <c r="R156" s="355"/>
      <c r="S156" s="291" t="s">
        <v>36</v>
      </c>
      <c r="T156" s="291"/>
      <c r="V156" s="356" t="str">
        <f>IF(B156="","",'3. Förpackningsdata'!K156)</f>
        <v/>
      </c>
      <c r="W156" s="304" t="str">
        <f>IF(B156="","",'3. Förpackningsdata'!L156)</f>
        <v/>
      </c>
      <c r="X156" s="542"/>
      <c r="Y156" s="471"/>
      <c r="Z156" s="489"/>
      <c r="AA156" s="81" t="str">
        <f>IF('4. Inköpsdata'!H156="SEK",'4. Inköpsdata'!J156,'4. Inköpsdata'!J156*'APH KIC KIA PC'!$Y$4)</f>
        <v/>
      </c>
      <c r="AB156" s="352" t="str">
        <f>IF('4. Inköpsdata'!H156="SEK",'4. Inköpsdata'!J156,'4. Inköpsdata'!J156*'APH KIC KIA PC'!$Y$4)</f>
        <v/>
      </c>
      <c r="AC156" s="353"/>
      <c r="AD156" s="303" t="str">
        <f>IF(B156="","",'4. Inköpsdata'!N156)</f>
        <v/>
      </c>
      <c r="AE156" s="457" t="str">
        <f>IF(B156="","",'4. Inköpsdata'!M156)</f>
        <v/>
      </c>
      <c r="AF156" s="458" t="str" cm="1">
        <f t="array" ref="AF156">IFERROR(_xlfn.IFS(AE156=25%,41,AE156=12%,42,AE156=6%,43,AE156="Momsfritt",38),"")</f>
        <v/>
      </c>
      <c r="AG156" s="458" t="str">
        <f t="shared" si="33"/>
        <v/>
      </c>
      <c r="AH156" s="303" t="str">
        <f t="shared" si="34"/>
        <v/>
      </c>
      <c r="AI156" s="303" t="str">
        <f t="shared" si="35"/>
        <v/>
      </c>
      <c r="AJ156" s="465" t="str">
        <f t="shared" si="36"/>
        <v/>
      </c>
      <c r="AK156" s="494"/>
      <c r="AL156" s="352" t="str">
        <f t="shared" si="37"/>
        <v/>
      </c>
      <c r="AM156" s="352" t="str">
        <f t="shared" si="38"/>
        <v/>
      </c>
      <c r="AN156" s="465" t="str">
        <f t="shared" si="39"/>
        <v/>
      </c>
    </row>
    <row r="157" spans="1:40" x14ac:dyDescent="0.25">
      <c r="A157" s="106">
        <v>153</v>
      </c>
      <c r="B157" s="86" t="str">
        <f>IF('1. Artikeldata Grund'!$E157="","",'1. Artikeldata Grund'!$E157)</f>
        <v/>
      </c>
      <c r="C157" s="221" t="str">
        <f>IF('1. Artikeldata Grund'!D157="","",'1. Artikeldata Grund'!D157)</f>
        <v/>
      </c>
      <c r="D157" s="296"/>
      <c r="E157" s="516" t="str">
        <f t="shared" si="32"/>
        <v/>
      </c>
      <c r="F157" s="502"/>
      <c r="G157" s="298"/>
      <c r="H157" s="350"/>
      <c r="I157" s="561" t="s">
        <v>35</v>
      </c>
      <c r="J157" s="291"/>
      <c r="K157" s="562" t="s">
        <v>35</v>
      </c>
      <c r="L157" s="291" t="s">
        <v>226</v>
      </c>
      <c r="M157" s="499">
        <v>910</v>
      </c>
      <c r="N157" s="532" t="str">
        <f>IF(B157="","",IF(OR(M157=200,COUNTIF(Artikelgrupper!$G$3:$G$105,'APH KIC KIA PC'!L157)),"Ja","Nej"))</f>
        <v/>
      </c>
      <c r="O157" s="351"/>
      <c r="Q157" s="354"/>
      <c r="R157" s="355"/>
      <c r="S157" s="291" t="s">
        <v>36</v>
      </c>
      <c r="T157" s="291"/>
      <c r="V157" s="356" t="str">
        <f>IF(B157="","",'3. Förpackningsdata'!K157)</f>
        <v/>
      </c>
      <c r="W157" s="304" t="str">
        <f>IF(B157="","",'3. Förpackningsdata'!L157)</f>
        <v/>
      </c>
      <c r="X157" s="542"/>
      <c r="Y157" s="471"/>
      <c r="Z157" s="489"/>
      <c r="AA157" s="81" t="str">
        <f>IF('4. Inköpsdata'!H157="SEK",'4. Inköpsdata'!J157,'4. Inköpsdata'!J157*'APH KIC KIA PC'!$Y$4)</f>
        <v/>
      </c>
      <c r="AB157" s="352" t="str">
        <f>IF('4. Inköpsdata'!H157="SEK",'4. Inköpsdata'!J157,'4. Inköpsdata'!J157*'APH KIC KIA PC'!$Y$4)</f>
        <v/>
      </c>
      <c r="AC157" s="353"/>
      <c r="AD157" s="303" t="str">
        <f>IF(B157="","",'4. Inköpsdata'!N157)</f>
        <v/>
      </c>
      <c r="AE157" s="457" t="str">
        <f>IF(B157="","",'4. Inköpsdata'!M157)</f>
        <v/>
      </c>
      <c r="AF157" s="458" t="str" cm="1">
        <f t="array" ref="AF157">IFERROR(_xlfn.IFS(AE157=25%,41,AE157=12%,42,AE157=6%,43,AE157="Momsfritt",38),"")</f>
        <v/>
      </c>
      <c r="AG157" s="458" t="str">
        <f t="shared" si="33"/>
        <v/>
      </c>
      <c r="AH157" s="303" t="str">
        <f t="shared" si="34"/>
        <v/>
      </c>
      <c r="AI157" s="303" t="str">
        <f t="shared" si="35"/>
        <v/>
      </c>
      <c r="AJ157" s="465" t="str">
        <f t="shared" si="36"/>
        <v/>
      </c>
      <c r="AK157" s="494"/>
      <c r="AL157" s="352" t="str">
        <f t="shared" si="37"/>
        <v/>
      </c>
      <c r="AM157" s="352" t="str">
        <f t="shared" si="38"/>
        <v/>
      </c>
      <c r="AN157" s="465" t="str">
        <f t="shared" si="39"/>
        <v/>
      </c>
    </row>
    <row r="158" spans="1:40" x14ac:dyDescent="0.25">
      <c r="A158" s="106">
        <v>154</v>
      </c>
      <c r="B158" s="86" t="str">
        <f>IF('1. Artikeldata Grund'!$E158="","",'1. Artikeldata Grund'!$E158)</f>
        <v/>
      </c>
      <c r="C158" s="221" t="str">
        <f>IF('1. Artikeldata Grund'!D158="","",'1. Artikeldata Grund'!D158)</f>
        <v/>
      </c>
      <c r="D158" s="296"/>
      <c r="E158" s="516" t="str">
        <f t="shared" si="32"/>
        <v/>
      </c>
      <c r="F158" s="502"/>
      <c r="G158" s="298"/>
      <c r="H158" s="350"/>
      <c r="I158" s="561" t="s">
        <v>35</v>
      </c>
      <c r="J158" s="291"/>
      <c r="K158" s="562" t="s">
        <v>35</v>
      </c>
      <c r="L158" s="291" t="s">
        <v>226</v>
      </c>
      <c r="M158" s="499">
        <v>910</v>
      </c>
      <c r="N158" s="532" t="str">
        <f>IF(B158="","",IF(OR(M158=200,COUNTIF(Artikelgrupper!$G$3:$G$105,'APH KIC KIA PC'!L158)),"Ja","Nej"))</f>
        <v/>
      </c>
      <c r="O158" s="351"/>
      <c r="Q158" s="354"/>
      <c r="R158" s="355"/>
      <c r="S158" s="291" t="s">
        <v>36</v>
      </c>
      <c r="T158" s="291"/>
      <c r="V158" s="356" t="str">
        <f>IF(B158="","",'3. Förpackningsdata'!K158)</f>
        <v/>
      </c>
      <c r="W158" s="304" t="str">
        <f>IF(B158="","",'3. Förpackningsdata'!L158)</f>
        <v/>
      </c>
      <c r="X158" s="542"/>
      <c r="Y158" s="471"/>
      <c r="Z158" s="489"/>
      <c r="AA158" s="81" t="str">
        <f>IF('4. Inköpsdata'!H158="SEK",'4. Inköpsdata'!J158,'4. Inköpsdata'!J158*'APH KIC KIA PC'!$Y$4)</f>
        <v/>
      </c>
      <c r="AB158" s="352" t="str">
        <f>IF('4. Inköpsdata'!H158="SEK",'4. Inköpsdata'!J158,'4. Inköpsdata'!J158*'APH KIC KIA PC'!$Y$4)</f>
        <v/>
      </c>
      <c r="AC158" s="353"/>
      <c r="AD158" s="303" t="str">
        <f>IF(B158="","",'4. Inköpsdata'!N158)</f>
        <v/>
      </c>
      <c r="AE158" s="457" t="str">
        <f>IF(B158="","",'4. Inköpsdata'!M158)</f>
        <v/>
      </c>
      <c r="AF158" s="458" t="str" cm="1">
        <f t="array" ref="AF158">IFERROR(_xlfn.IFS(AE158=25%,41,AE158=12%,42,AE158=6%,43,AE158="Momsfritt",38),"")</f>
        <v/>
      </c>
      <c r="AG158" s="458" t="str">
        <f t="shared" si="33"/>
        <v/>
      </c>
      <c r="AH158" s="303" t="str">
        <f t="shared" si="34"/>
        <v/>
      </c>
      <c r="AI158" s="303" t="str">
        <f t="shared" si="35"/>
        <v/>
      </c>
      <c r="AJ158" s="465" t="str">
        <f t="shared" si="36"/>
        <v/>
      </c>
      <c r="AK158" s="494"/>
      <c r="AL158" s="352" t="str">
        <f t="shared" si="37"/>
        <v/>
      </c>
      <c r="AM158" s="352" t="str">
        <f t="shared" si="38"/>
        <v/>
      </c>
      <c r="AN158" s="465" t="str">
        <f t="shared" si="39"/>
        <v/>
      </c>
    </row>
    <row r="159" spans="1:40" x14ac:dyDescent="0.25">
      <c r="A159" s="106">
        <v>155</v>
      </c>
      <c r="B159" s="86" t="str">
        <f>IF('1. Artikeldata Grund'!$E159="","",'1. Artikeldata Grund'!$E159)</f>
        <v/>
      </c>
      <c r="C159" s="221" t="str">
        <f>IF('1. Artikeldata Grund'!D159="","",'1. Artikeldata Grund'!D159)</f>
        <v/>
      </c>
      <c r="D159" s="296"/>
      <c r="E159" s="516" t="str">
        <f t="shared" si="32"/>
        <v/>
      </c>
      <c r="F159" s="502"/>
      <c r="G159" s="298"/>
      <c r="H159" s="350"/>
      <c r="I159" s="561" t="s">
        <v>35</v>
      </c>
      <c r="J159" s="291"/>
      <c r="K159" s="562" t="s">
        <v>35</v>
      </c>
      <c r="L159" s="291" t="s">
        <v>226</v>
      </c>
      <c r="M159" s="499">
        <v>910</v>
      </c>
      <c r="N159" s="532" t="str">
        <f>IF(B159="","",IF(OR(M159=200,COUNTIF(Artikelgrupper!$G$3:$G$105,'APH KIC KIA PC'!L159)),"Ja","Nej"))</f>
        <v/>
      </c>
      <c r="O159" s="351"/>
      <c r="Q159" s="354"/>
      <c r="R159" s="355"/>
      <c r="S159" s="291" t="s">
        <v>36</v>
      </c>
      <c r="T159" s="291"/>
      <c r="V159" s="356" t="str">
        <f>IF(B159="","",'3. Förpackningsdata'!K159)</f>
        <v/>
      </c>
      <c r="W159" s="304" t="str">
        <f>IF(B159="","",'3. Förpackningsdata'!L159)</f>
        <v/>
      </c>
      <c r="X159" s="542"/>
      <c r="Y159" s="471"/>
      <c r="Z159" s="489"/>
      <c r="AA159" s="81" t="str">
        <f>IF('4. Inköpsdata'!H159="SEK",'4. Inköpsdata'!J159,'4. Inköpsdata'!J159*'APH KIC KIA PC'!$Y$4)</f>
        <v/>
      </c>
      <c r="AB159" s="352" t="str">
        <f>IF('4. Inköpsdata'!H159="SEK",'4. Inköpsdata'!J159,'4. Inköpsdata'!J159*'APH KIC KIA PC'!$Y$4)</f>
        <v/>
      </c>
      <c r="AC159" s="353"/>
      <c r="AD159" s="303" t="str">
        <f>IF(B159="","",'4. Inköpsdata'!N159)</f>
        <v/>
      </c>
      <c r="AE159" s="457" t="str">
        <f>IF(B159="","",'4. Inköpsdata'!M159)</f>
        <v/>
      </c>
      <c r="AF159" s="458" t="str" cm="1">
        <f t="array" ref="AF159">IFERROR(_xlfn.IFS(AE159=25%,41,AE159=12%,42,AE159=6%,43,AE159="Momsfritt",38),"")</f>
        <v/>
      </c>
      <c r="AG159" s="458" t="str">
        <f t="shared" si="33"/>
        <v/>
      </c>
      <c r="AH159" s="303" t="str">
        <f t="shared" si="34"/>
        <v/>
      </c>
      <c r="AI159" s="303" t="str">
        <f t="shared" si="35"/>
        <v/>
      </c>
      <c r="AJ159" s="465" t="str">
        <f t="shared" si="36"/>
        <v/>
      </c>
      <c r="AK159" s="494"/>
      <c r="AL159" s="352" t="str">
        <f t="shared" si="37"/>
        <v/>
      </c>
      <c r="AM159" s="352" t="str">
        <f t="shared" si="38"/>
        <v/>
      </c>
      <c r="AN159" s="465" t="str">
        <f t="shared" si="39"/>
        <v/>
      </c>
    </row>
    <row r="160" spans="1:40" x14ac:dyDescent="0.25">
      <c r="A160" s="106">
        <v>156</v>
      </c>
      <c r="B160" s="86" t="str">
        <f>IF('1. Artikeldata Grund'!$E160="","",'1. Artikeldata Grund'!$E160)</f>
        <v/>
      </c>
      <c r="C160" s="221" t="str">
        <f>IF('1. Artikeldata Grund'!D160="","",'1. Artikeldata Grund'!D160)</f>
        <v/>
      </c>
      <c r="D160" s="296"/>
      <c r="E160" s="516" t="str">
        <f t="shared" si="32"/>
        <v/>
      </c>
      <c r="F160" s="502"/>
      <c r="G160" s="298"/>
      <c r="H160" s="350"/>
      <c r="I160" s="561" t="s">
        <v>35</v>
      </c>
      <c r="J160" s="291"/>
      <c r="K160" s="562" t="s">
        <v>35</v>
      </c>
      <c r="L160" s="291" t="s">
        <v>226</v>
      </c>
      <c r="M160" s="499">
        <v>910</v>
      </c>
      <c r="N160" s="532" t="str">
        <f>IF(B160="","",IF(OR(M160=200,COUNTIF(Artikelgrupper!$G$3:$G$105,'APH KIC KIA PC'!L160)),"Ja","Nej"))</f>
        <v/>
      </c>
      <c r="O160" s="351"/>
      <c r="Q160" s="354"/>
      <c r="R160" s="355"/>
      <c r="S160" s="291" t="s">
        <v>36</v>
      </c>
      <c r="T160" s="291"/>
      <c r="V160" s="356" t="str">
        <f>IF(B160="","",'3. Förpackningsdata'!K160)</f>
        <v/>
      </c>
      <c r="W160" s="304" t="str">
        <f>IF(B160="","",'3. Förpackningsdata'!L160)</f>
        <v/>
      </c>
      <c r="X160" s="542"/>
      <c r="Y160" s="471"/>
      <c r="Z160" s="489"/>
      <c r="AA160" s="81" t="str">
        <f>IF('4. Inköpsdata'!H160="SEK",'4. Inköpsdata'!J160,'4. Inköpsdata'!J160*'APH KIC KIA PC'!$Y$4)</f>
        <v/>
      </c>
      <c r="AB160" s="352" t="str">
        <f>IF('4. Inköpsdata'!H160="SEK",'4. Inköpsdata'!J160,'4. Inköpsdata'!J160*'APH KIC KIA PC'!$Y$4)</f>
        <v/>
      </c>
      <c r="AC160" s="353"/>
      <c r="AD160" s="303" t="str">
        <f>IF(B160="","",'4. Inköpsdata'!N160)</f>
        <v/>
      </c>
      <c r="AE160" s="457" t="str">
        <f>IF(B160="","",'4. Inköpsdata'!M160)</f>
        <v/>
      </c>
      <c r="AF160" s="458" t="str" cm="1">
        <f t="array" ref="AF160">IFERROR(_xlfn.IFS(AE160=25%,41,AE160=12%,42,AE160=6%,43,AE160="Momsfritt",38),"")</f>
        <v/>
      </c>
      <c r="AG160" s="458" t="str">
        <f t="shared" si="33"/>
        <v/>
      </c>
      <c r="AH160" s="303" t="str">
        <f t="shared" si="34"/>
        <v/>
      </c>
      <c r="AI160" s="303" t="str">
        <f t="shared" si="35"/>
        <v/>
      </c>
      <c r="AJ160" s="465" t="str">
        <f t="shared" si="36"/>
        <v/>
      </c>
      <c r="AK160" s="494"/>
      <c r="AL160" s="352" t="str">
        <f t="shared" si="37"/>
        <v/>
      </c>
      <c r="AM160" s="352" t="str">
        <f t="shared" si="38"/>
        <v/>
      </c>
      <c r="AN160" s="465" t="str">
        <f t="shared" si="39"/>
        <v/>
      </c>
    </row>
    <row r="161" spans="1:40" x14ac:dyDescent="0.25">
      <c r="A161" s="106">
        <v>157</v>
      </c>
      <c r="B161" s="86" t="str">
        <f>IF('1. Artikeldata Grund'!$E161="","",'1. Artikeldata Grund'!$E161)</f>
        <v/>
      </c>
      <c r="C161" s="221" t="str">
        <f>IF('1. Artikeldata Grund'!D161="","",'1. Artikeldata Grund'!D161)</f>
        <v/>
      </c>
      <c r="D161" s="296"/>
      <c r="E161" s="516" t="str">
        <f t="shared" si="32"/>
        <v/>
      </c>
      <c r="F161" s="502"/>
      <c r="G161" s="298"/>
      <c r="H161" s="350"/>
      <c r="I161" s="561" t="s">
        <v>35</v>
      </c>
      <c r="J161" s="291"/>
      <c r="K161" s="562" t="s">
        <v>35</v>
      </c>
      <c r="L161" s="291" t="s">
        <v>226</v>
      </c>
      <c r="M161" s="499">
        <v>910</v>
      </c>
      <c r="N161" s="532" t="str">
        <f>IF(B161="","",IF(OR(M161=200,COUNTIF(Artikelgrupper!$G$3:$G$105,'APH KIC KIA PC'!L161)),"Ja","Nej"))</f>
        <v/>
      </c>
      <c r="O161" s="351"/>
      <c r="Q161" s="354"/>
      <c r="R161" s="355"/>
      <c r="S161" s="291" t="s">
        <v>36</v>
      </c>
      <c r="T161" s="291"/>
      <c r="V161" s="356" t="str">
        <f>IF(B161="","",'3. Förpackningsdata'!K161)</f>
        <v/>
      </c>
      <c r="W161" s="304" t="str">
        <f>IF(B161="","",'3. Förpackningsdata'!L161)</f>
        <v/>
      </c>
      <c r="X161" s="542"/>
      <c r="Y161" s="471"/>
      <c r="Z161" s="489"/>
      <c r="AA161" s="81" t="str">
        <f>IF('4. Inköpsdata'!H161="SEK",'4. Inköpsdata'!J161,'4. Inköpsdata'!J161*'APH KIC KIA PC'!$Y$4)</f>
        <v/>
      </c>
      <c r="AB161" s="352" t="str">
        <f>IF('4. Inköpsdata'!H161="SEK",'4. Inköpsdata'!J161,'4. Inköpsdata'!J161*'APH KIC KIA PC'!$Y$4)</f>
        <v/>
      </c>
      <c r="AC161" s="353"/>
      <c r="AD161" s="303" t="str">
        <f>IF(B161="","",'4. Inköpsdata'!N161)</f>
        <v/>
      </c>
      <c r="AE161" s="457" t="str">
        <f>IF(B161="","",'4. Inköpsdata'!M161)</f>
        <v/>
      </c>
      <c r="AF161" s="458" t="str" cm="1">
        <f t="array" ref="AF161">IFERROR(_xlfn.IFS(AE161=25%,41,AE161=12%,42,AE161=6%,43,AE161="Momsfritt",38),"")</f>
        <v/>
      </c>
      <c r="AG161" s="458" t="str">
        <f t="shared" si="33"/>
        <v/>
      </c>
      <c r="AH161" s="303" t="str">
        <f t="shared" si="34"/>
        <v/>
      </c>
      <c r="AI161" s="303" t="str">
        <f t="shared" si="35"/>
        <v/>
      </c>
      <c r="AJ161" s="465" t="str">
        <f t="shared" si="36"/>
        <v/>
      </c>
      <c r="AK161" s="494"/>
      <c r="AL161" s="352" t="str">
        <f t="shared" si="37"/>
        <v/>
      </c>
      <c r="AM161" s="352" t="str">
        <f t="shared" si="38"/>
        <v/>
      </c>
      <c r="AN161" s="465" t="str">
        <f t="shared" si="39"/>
        <v/>
      </c>
    </row>
    <row r="162" spans="1:40" x14ac:dyDescent="0.25">
      <c r="A162" s="106">
        <v>158</v>
      </c>
      <c r="B162" s="86" t="str">
        <f>IF('1. Artikeldata Grund'!$E162="","",'1. Artikeldata Grund'!$E162)</f>
        <v/>
      </c>
      <c r="C162" s="221" t="str">
        <f>IF('1. Artikeldata Grund'!D162="","",'1. Artikeldata Grund'!D162)</f>
        <v/>
      </c>
      <c r="D162" s="296"/>
      <c r="E162" s="516" t="str">
        <f t="shared" si="32"/>
        <v/>
      </c>
      <c r="F162" s="502"/>
      <c r="G162" s="298"/>
      <c r="H162" s="350"/>
      <c r="I162" s="561" t="s">
        <v>35</v>
      </c>
      <c r="J162" s="291"/>
      <c r="K162" s="562" t="s">
        <v>35</v>
      </c>
      <c r="L162" s="291" t="s">
        <v>226</v>
      </c>
      <c r="M162" s="499">
        <v>910</v>
      </c>
      <c r="N162" s="532" t="str">
        <f>IF(B162="","",IF(OR(M162=200,COUNTIF(Artikelgrupper!$G$3:$G$105,'APH KIC KIA PC'!L162)),"Ja","Nej"))</f>
        <v/>
      </c>
      <c r="O162" s="351"/>
      <c r="Q162" s="354"/>
      <c r="R162" s="355"/>
      <c r="S162" s="291" t="s">
        <v>36</v>
      </c>
      <c r="T162" s="291"/>
      <c r="V162" s="356" t="str">
        <f>IF(B162="","",'3. Förpackningsdata'!K162)</f>
        <v/>
      </c>
      <c r="W162" s="304" t="str">
        <f>IF(B162="","",'3. Förpackningsdata'!L162)</f>
        <v/>
      </c>
      <c r="X162" s="542"/>
      <c r="Y162" s="471"/>
      <c r="Z162" s="489"/>
      <c r="AA162" s="81" t="str">
        <f>IF('4. Inköpsdata'!H162="SEK",'4. Inköpsdata'!J162,'4. Inköpsdata'!J162*'APH KIC KIA PC'!$Y$4)</f>
        <v/>
      </c>
      <c r="AB162" s="352" t="str">
        <f>IF('4. Inköpsdata'!H162="SEK",'4. Inköpsdata'!J162,'4. Inköpsdata'!J162*'APH KIC KIA PC'!$Y$4)</f>
        <v/>
      </c>
      <c r="AC162" s="353"/>
      <c r="AD162" s="303" t="str">
        <f>IF(B162="","",'4. Inköpsdata'!N162)</f>
        <v/>
      </c>
      <c r="AE162" s="457" t="str">
        <f>IF(B162="","",'4. Inköpsdata'!M162)</f>
        <v/>
      </c>
      <c r="AF162" s="458" t="str" cm="1">
        <f t="array" ref="AF162">IFERROR(_xlfn.IFS(AE162=25%,41,AE162=12%,42,AE162=6%,43,AE162="Momsfritt",38),"")</f>
        <v/>
      </c>
      <c r="AG162" s="458" t="str">
        <f t="shared" si="33"/>
        <v/>
      </c>
      <c r="AH162" s="303" t="str">
        <f t="shared" si="34"/>
        <v/>
      </c>
      <c r="AI162" s="303" t="str">
        <f t="shared" si="35"/>
        <v/>
      </c>
      <c r="AJ162" s="465" t="str">
        <f t="shared" si="36"/>
        <v/>
      </c>
      <c r="AK162" s="494"/>
      <c r="AL162" s="352" t="str">
        <f t="shared" si="37"/>
        <v/>
      </c>
      <c r="AM162" s="352" t="str">
        <f t="shared" si="38"/>
        <v/>
      </c>
      <c r="AN162" s="465" t="str">
        <f t="shared" si="39"/>
        <v/>
      </c>
    </row>
    <row r="163" spans="1:40" x14ac:dyDescent="0.25">
      <c r="A163" s="106">
        <v>159</v>
      </c>
      <c r="B163" s="86" t="str">
        <f>IF('1. Artikeldata Grund'!$E163="","",'1. Artikeldata Grund'!$E163)</f>
        <v/>
      </c>
      <c r="C163" s="221" t="str">
        <f>IF('1. Artikeldata Grund'!D163="","",'1. Artikeldata Grund'!D163)</f>
        <v/>
      </c>
      <c r="D163" s="296"/>
      <c r="E163" s="516" t="str">
        <f t="shared" si="32"/>
        <v/>
      </c>
      <c r="F163" s="502"/>
      <c r="G163" s="298"/>
      <c r="H163" s="350"/>
      <c r="I163" s="561" t="s">
        <v>35</v>
      </c>
      <c r="J163" s="291"/>
      <c r="K163" s="562" t="s">
        <v>35</v>
      </c>
      <c r="L163" s="291" t="s">
        <v>226</v>
      </c>
      <c r="M163" s="499">
        <v>910</v>
      </c>
      <c r="N163" s="532" t="str">
        <f>IF(B163="","",IF(OR(M163=200,COUNTIF(Artikelgrupper!$G$3:$G$105,'APH KIC KIA PC'!L163)),"Ja","Nej"))</f>
        <v/>
      </c>
      <c r="O163" s="351"/>
      <c r="Q163" s="354"/>
      <c r="R163" s="355"/>
      <c r="S163" s="291" t="s">
        <v>36</v>
      </c>
      <c r="T163" s="291"/>
      <c r="V163" s="356" t="str">
        <f>IF(B163="","",'3. Förpackningsdata'!K163)</f>
        <v/>
      </c>
      <c r="W163" s="304" t="str">
        <f>IF(B163="","",'3. Förpackningsdata'!L163)</f>
        <v/>
      </c>
      <c r="X163" s="542"/>
      <c r="Y163" s="471"/>
      <c r="Z163" s="489"/>
      <c r="AA163" s="81" t="str">
        <f>IF('4. Inköpsdata'!H163="SEK",'4. Inköpsdata'!J163,'4. Inköpsdata'!J163*'APH KIC KIA PC'!$Y$4)</f>
        <v/>
      </c>
      <c r="AB163" s="352" t="str">
        <f>IF('4. Inköpsdata'!H163="SEK",'4. Inköpsdata'!J163,'4. Inköpsdata'!J163*'APH KIC KIA PC'!$Y$4)</f>
        <v/>
      </c>
      <c r="AC163" s="353"/>
      <c r="AD163" s="303" t="str">
        <f>IF(B163="","",'4. Inköpsdata'!N163)</f>
        <v/>
      </c>
      <c r="AE163" s="457" t="str">
        <f>IF(B163="","",'4. Inköpsdata'!M163)</f>
        <v/>
      </c>
      <c r="AF163" s="458" t="str" cm="1">
        <f t="array" ref="AF163">IFERROR(_xlfn.IFS(AE163=25%,41,AE163=12%,42,AE163=6%,43,AE163="Momsfritt",38),"")</f>
        <v/>
      </c>
      <c r="AG163" s="458" t="str">
        <f t="shared" si="33"/>
        <v/>
      </c>
      <c r="AH163" s="303" t="str">
        <f t="shared" si="34"/>
        <v/>
      </c>
      <c r="AI163" s="303" t="str">
        <f t="shared" si="35"/>
        <v/>
      </c>
      <c r="AJ163" s="465" t="str">
        <f t="shared" si="36"/>
        <v/>
      </c>
      <c r="AK163" s="494"/>
      <c r="AL163" s="352" t="str">
        <f t="shared" si="37"/>
        <v/>
      </c>
      <c r="AM163" s="352" t="str">
        <f t="shared" si="38"/>
        <v/>
      </c>
      <c r="AN163" s="465" t="str">
        <f t="shared" si="39"/>
        <v/>
      </c>
    </row>
    <row r="164" spans="1:40" x14ac:dyDescent="0.25">
      <c r="A164" s="106">
        <v>160</v>
      </c>
      <c r="B164" s="86" t="str">
        <f>IF('1. Artikeldata Grund'!$E164="","",'1. Artikeldata Grund'!$E164)</f>
        <v/>
      </c>
      <c r="C164" s="221" t="str">
        <f>IF('1. Artikeldata Grund'!D164="","",'1. Artikeldata Grund'!D164)</f>
        <v/>
      </c>
      <c r="D164" s="296"/>
      <c r="E164" s="516" t="str">
        <f t="shared" si="32"/>
        <v/>
      </c>
      <c r="F164" s="502"/>
      <c r="G164" s="298"/>
      <c r="H164" s="350"/>
      <c r="I164" s="561" t="s">
        <v>35</v>
      </c>
      <c r="J164" s="291"/>
      <c r="K164" s="562" t="s">
        <v>35</v>
      </c>
      <c r="L164" s="291" t="s">
        <v>226</v>
      </c>
      <c r="M164" s="499">
        <v>910</v>
      </c>
      <c r="N164" s="532" t="str">
        <f>IF(B164="","",IF(OR(M164=200,COUNTIF(Artikelgrupper!$G$3:$G$105,'APH KIC KIA PC'!L164)),"Ja","Nej"))</f>
        <v/>
      </c>
      <c r="O164" s="351"/>
      <c r="Q164" s="354"/>
      <c r="R164" s="355"/>
      <c r="S164" s="291" t="s">
        <v>36</v>
      </c>
      <c r="T164" s="291"/>
      <c r="V164" s="356" t="str">
        <f>IF(B164="","",'3. Förpackningsdata'!K164)</f>
        <v/>
      </c>
      <c r="W164" s="304" t="str">
        <f>IF(B164="","",'3. Förpackningsdata'!L164)</f>
        <v/>
      </c>
      <c r="X164" s="542"/>
      <c r="Y164" s="471"/>
      <c r="Z164" s="489"/>
      <c r="AA164" s="81" t="str">
        <f>IF('4. Inköpsdata'!H164="SEK",'4. Inköpsdata'!J164,'4. Inköpsdata'!J164*'APH KIC KIA PC'!$Y$4)</f>
        <v/>
      </c>
      <c r="AB164" s="352" t="str">
        <f>IF('4. Inköpsdata'!H164="SEK",'4. Inköpsdata'!J164,'4. Inköpsdata'!J164*'APH KIC KIA PC'!$Y$4)</f>
        <v/>
      </c>
      <c r="AC164" s="353"/>
      <c r="AD164" s="303" t="str">
        <f>IF(B164="","",'4. Inköpsdata'!N164)</f>
        <v/>
      </c>
      <c r="AE164" s="457" t="str">
        <f>IF(B164="","",'4. Inköpsdata'!M164)</f>
        <v/>
      </c>
      <c r="AF164" s="458" t="str" cm="1">
        <f t="array" ref="AF164">IFERROR(_xlfn.IFS(AE164=25%,41,AE164=12%,42,AE164=6%,43,AE164="Momsfritt",38),"")</f>
        <v/>
      </c>
      <c r="AG164" s="458" t="str">
        <f t="shared" si="33"/>
        <v/>
      </c>
      <c r="AH164" s="303" t="str">
        <f t="shared" si="34"/>
        <v/>
      </c>
      <c r="AI164" s="303" t="str">
        <f t="shared" si="35"/>
        <v/>
      </c>
      <c r="AJ164" s="465" t="str">
        <f t="shared" si="36"/>
        <v/>
      </c>
      <c r="AK164" s="494"/>
      <c r="AL164" s="352" t="str">
        <f t="shared" si="37"/>
        <v/>
      </c>
      <c r="AM164" s="352" t="str">
        <f t="shared" si="38"/>
        <v/>
      </c>
      <c r="AN164" s="465" t="str">
        <f t="shared" si="39"/>
        <v/>
      </c>
    </row>
    <row r="165" spans="1:40" x14ac:dyDescent="0.25">
      <c r="A165" s="106">
        <v>161</v>
      </c>
      <c r="B165" s="86" t="str">
        <f>IF('1. Artikeldata Grund'!$E165="","",'1. Artikeldata Grund'!$E165)</f>
        <v/>
      </c>
      <c r="C165" s="221" t="str">
        <f>IF('1. Artikeldata Grund'!D165="","",'1. Artikeldata Grund'!D165)</f>
        <v/>
      </c>
      <c r="D165" s="296"/>
      <c r="E165" s="516" t="str">
        <f t="shared" ref="E165:E196" si="40">IF(B165="","","ÅÅÅÅ-MM-DD")</f>
        <v/>
      </c>
      <c r="F165" s="502"/>
      <c r="G165" s="298"/>
      <c r="H165" s="350"/>
      <c r="I165" s="561" t="s">
        <v>35</v>
      </c>
      <c r="J165" s="291"/>
      <c r="K165" s="562" t="s">
        <v>35</v>
      </c>
      <c r="L165" s="291" t="s">
        <v>226</v>
      </c>
      <c r="M165" s="499">
        <v>910</v>
      </c>
      <c r="N165" s="532" t="str">
        <f>IF(B165="","",IF(OR(M165=200,COUNTIF(Artikelgrupper!$G$3:$G$105,'APH KIC KIA PC'!L165)),"Ja","Nej"))</f>
        <v/>
      </c>
      <c r="O165" s="351"/>
      <c r="Q165" s="354"/>
      <c r="R165" s="355"/>
      <c r="S165" s="291" t="s">
        <v>36</v>
      </c>
      <c r="T165" s="291"/>
      <c r="V165" s="356" t="str">
        <f>IF(B165="","",'3. Förpackningsdata'!K165)</f>
        <v/>
      </c>
      <c r="W165" s="304" t="str">
        <f>IF(B165="","",'3. Förpackningsdata'!L165)</f>
        <v/>
      </c>
      <c r="X165" s="542"/>
      <c r="Y165" s="471"/>
      <c r="Z165" s="489"/>
      <c r="AA165" s="81" t="str">
        <f>IF('4. Inköpsdata'!H165="SEK",'4. Inköpsdata'!J165,'4. Inköpsdata'!J165*'APH KIC KIA PC'!$Y$4)</f>
        <v/>
      </c>
      <c r="AB165" s="352" t="str">
        <f>IF('4. Inköpsdata'!H165="SEK",'4. Inköpsdata'!J165,'4. Inköpsdata'!J165*'APH KIC KIA PC'!$Y$4)</f>
        <v/>
      </c>
      <c r="AC165" s="353"/>
      <c r="AD165" s="303" t="str">
        <f>IF(B165="","",'4. Inköpsdata'!N165)</f>
        <v/>
      </c>
      <c r="AE165" s="457" t="str">
        <f>IF(B165="","",'4. Inköpsdata'!M165)</f>
        <v/>
      </c>
      <c r="AF165" s="458" t="str" cm="1">
        <f t="array" ref="AF165">IFERROR(_xlfn.IFS(AE165=25%,41,AE165=12%,42,AE165=6%,43,AE165="Momsfritt",38),"")</f>
        <v/>
      </c>
      <c r="AG165" s="458" t="str">
        <f t="shared" ref="AG165:AG196" si="41">IF(B165="","",IF(AE165="Momsfritt",1,AE165+1))</f>
        <v/>
      </c>
      <c r="AH165" s="303" t="str">
        <f t="shared" ref="AH165:AH196" si="42">IF(B165="","",AC165/AG165)</f>
        <v/>
      </c>
      <c r="AI165" s="303" t="str">
        <f t="shared" ref="AI165:AI196" si="43">IF(B165="","",AH165-AA165)</f>
        <v/>
      </c>
      <c r="AJ165" s="465" t="str">
        <f t="shared" ref="AJ165:AJ196" si="44">IF(B165="","",AI165/AH165)</f>
        <v/>
      </c>
      <c r="AK165" s="494"/>
      <c r="AL165" s="352" t="str">
        <f t="shared" ref="AL165:AL196" si="45">IF(B165="","",AK165/AG165)</f>
        <v/>
      </c>
      <c r="AM165" s="352" t="str">
        <f t="shared" ref="AM165:AM196" si="46">IF(B165="","",AL165-AA165)</f>
        <v/>
      </c>
      <c r="AN165" s="465" t="str">
        <f t="shared" ref="AN165:AN196" si="47">IF(B165="","",AM165/AL165)</f>
        <v/>
      </c>
    </row>
    <row r="166" spans="1:40" x14ac:dyDescent="0.25">
      <c r="A166" s="106">
        <v>162</v>
      </c>
      <c r="B166" s="86" t="str">
        <f>IF('1. Artikeldata Grund'!$E166="","",'1. Artikeldata Grund'!$E166)</f>
        <v/>
      </c>
      <c r="C166" s="221" t="str">
        <f>IF('1. Artikeldata Grund'!D166="","",'1. Artikeldata Grund'!D166)</f>
        <v/>
      </c>
      <c r="D166" s="296"/>
      <c r="E166" s="516" t="str">
        <f t="shared" si="40"/>
        <v/>
      </c>
      <c r="F166" s="502"/>
      <c r="G166" s="298"/>
      <c r="H166" s="350"/>
      <c r="I166" s="561" t="s">
        <v>35</v>
      </c>
      <c r="J166" s="291"/>
      <c r="K166" s="562" t="s">
        <v>35</v>
      </c>
      <c r="L166" s="291" t="s">
        <v>226</v>
      </c>
      <c r="M166" s="499">
        <v>910</v>
      </c>
      <c r="N166" s="532" t="str">
        <f>IF(B166="","",IF(OR(M166=200,COUNTIF(Artikelgrupper!$G$3:$G$105,'APH KIC KIA PC'!L166)),"Ja","Nej"))</f>
        <v/>
      </c>
      <c r="O166" s="351"/>
      <c r="Q166" s="354"/>
      <c r="R166" s="355"/>
      <c r="S166" s="291" t="s">
        <v>36</v>
      </c>
      <c r="T166" s="291"/>
      <c r="V166" s="356" t="str">
        <f>IF(B166="","",'3. Förpackningsdata'!K166)</f>
        <v/>
      </c>
      <c r="W166" s="304" t="str">
        <f>IF(B166="","",'3. Förpackningsdata'!L166)</f>
        <v/>
      </c>
      <c r="X166" s="542"/>
      <c r="Y166" s="471"/>
      <c r="Z166" s="489"/>
      <c r="AA166" s="81" t="str">
        <f>IF('4. Inköpsdata'!H166="SEK",'4. Inköpsdata'!J166,'4. Inköpsdata'!J166*'APH KIC KIA PC'!$Y$4)</f>
        <v/>
      </c>
      <c r="AB166" s="352" t="str">
        <f>IF('4. Inköpsdata'!H166="SEK",'4. Inköpsdata'!J166,'4. Inköpsdata'!J166*'APH KIC KIA PC'!$Y$4)</f>
        <v/>
      </c>
      <c r="AC166" s="353"/>
      <c r="AD166" s="303" t="str">
        <f>IF(B166="","",'4. Inköpsdata'!N166)</f>
        <v/>
      </c>
      <c r="AE166" s="457" t="str">
        <f>IF(B166="","",'4. Inköpsdata'!M166)</f>
        <v/>
      </c>
      <c r="AF166" s="458" t="str" cm="1">
        <f t="array" ref="AF166">IFERROR(_xlfn.IFS(AE166=25%,41,AE166=12%,42,AE166=6%,43,AE166="Momsfritt",38),"")</f>
        <v/>
      </c>
      <c r="AG166" s="458" t="str">
        <f t="shared" si="41"/>
        <v/>
      </c>
      <c r="AH166" s="303" t="str">
        <f t="shared" si="42"/>
        <v/>
      </c>
      <c r="AI166" s="303" t="str">
        <f t="shared" si="43"/>
        <v/>
      </c>
      <c r="AJ166" s="465" t="str">
        <f t="shared" si="44"/>
        <v/>
      </c>
      <c r="AK166" s="494"/>
      <c r="AL166" s="352" t="str">
        <f t="shared" si="45"/>
        <v/>
      </c>
      <c r="AM166" s="352" t="str">
        <f t="shared" si="46"/>
        <v/>
      </c>
      <c r="AN166" s="465" t="str">
        <f t="shared" si="47"/>
        <v/>
      </c>
    </row>
    <row r="167" spans="1:40" x14ac:dyDescent="0.25">
      <c r="A167" s="106">
        <v>163</v>
      </c>
      <c r="B167" s="86" t="str">
        <f>IF('1. Artikeldata Grund'!$E167="","",'1. Artikeldata Grund'!$E167)</f>
        <v/>
      </c>
      <c r="C167" s="221" t="str">
        <f>IF('1. Artikeldata Grund'!D167="","",'1. Artikeldata Grund'!D167)</f>
        <v/>
      </c>
      <c r="D167" s="296"/>
      <c r="E167" s="516" t="str">
        <f t="shared" si="40"/>
        <v/>
      </c>
      <c r="F167" s="502"/>
      <c r="G167" s="298"/>
      <c r="H167" s="350"/>
      <c r="I167" s="561" t="s">
        <v>35</v>
      </c>
      <c r="J167" s="291"/>
      <c r="K167" s="562" t="s">
        <v>35</v>
      </c>
      <c r="L167" s="291" t="s">
        <v>226</v>
      </c>
      <c r="M167" s="499">
        <v>910</v>
      </c>
      <c r="N167" s="532" t="str">
        <f>IF(B167="","",IF(OR(M167=200,COUNTIF(Artikelgrupper!$G$3:$G$105,'APH KIC KIA PC'!L167)),"Ja","Nej"))</f>
        <v/>
      </c>
      <c r="O167" s="351"/>
      <c r="Q167" s="354"/>
      <c r="R167" s="355"/>
      <c r="S167" s="291" t="s">
        <v>36</v>
      </c>
      <c r="T167" s="291"/>
      <c r="V167" s="356" t="str">
        <f>IF(B167="","",'3. Förpackningsdata'!K167)</f>
        <v/>
      </c>
      <c r="W167" s="304" t="str">
        <f>IF(B167="","",'3. Förpackningsdata'!L167)</f>
        <v/>
      </c>
      <c r="X167" s="542"/>
      <c r="Y167" s="471"/>
      <c r="Z167" s="489"/>
      <c r="AA167" s="81" t="str">
        <f>IF('4. Inköpsdata'!H167="SEK",'4. Inköpsdata'!J167,'4. Inköpsdata'!J167*'APH KIC KIA PC'!$Y$4)</f>
        <v/>
      </c>
      <c r="AB167" s="352" t="str">
        <f>IF('4. Inköpsdata'!H167="SEK",'4. Inköpsdata'!J167,'4. Inköpsdata'!J167*'APH KIC KIA PC'!$Y$4)</f>
        <v/>
      </c>
      <c r="AC167" s="353"/>
      <c r="AD167" s="303" t="str">
        <f>IF(B167="","",'4. Inköpsdata'!N167)</f>
        <v/>
      </c>
      <c r="AE167" s="457" t="str">
        <f>IF(B167="","",'4. Inköpsdata'!M167)</f>
        <v/>
      </c>
      <c r="AF167" s="458" t="str" cm="1">
        <f t="array" ref="AF167">IFERROR(_xlfn.IFS(AE167=25%,41,AE167=12%,42,AE167=6%,43,AE167="Momsfritt",38),"")</f>
        <v/>
      </c>
      <c r="AG167" s="458" t="str">
        <f t="shared" si="41"/>
        <v/>
      </c>
      <c r="AH167" s="303" t="str">
        <f t="shared" si="42"/>
        <v/>
      </c>
      <c r="AI167" s="303" t="str">
        <f t="shared" si="43"/>
        <v/>
      </c>
      <c r="AJ167" s="465" t="str">
        <f t="shared" si="44"/>
        <v/>
      </c>
      <c r="AK167" s="494"/>
      <c r="AL167" s="352" t="str">
        <f t="shared" si="45"/>
        <v/>
      </c>
      <c r="AM167" s="352" t="str">
        <f t="shared" si="46"/>
        <v/>
      </c>
      <c r="AN167" s="465" t="str">
        <f t="shared" si="47"/>
        <v/>
      </c>
    </row>
    <row r="168" spans="1:40" x14ac:dyDescent="0.25">
      <c r="A168" s="106">
        <v>164</v>
      </c>
      <c r="B168" s="86" t="str">
        <f>IF('1. Artikeldata Grund'!$E168="","",'1. Artikeldata Grund'!$E168)</f>
        <v/>
      </c>
      <c r="C168" s="221" t="str">
        <f>IF('1. Artikeldata Grund'!D168="","",'1. Artikeldata Grund'!D168)</f>
        <v/>
      </c>
      <c r="D168" s="296"/>
      <c r="E168" s="516" t="str">
        <f t="shared" si="40"/>
        <v/>
      </c>
      <c r="F168" s="502"/>
      <c r="G168" s="298"/>
      <c r="H168" s="350"/>
      <c r="I168" s="561" t="s">
        <v>35</v>
      </c>
      <c r="J168" s="291"/>
      <c r="K168" s="562" t="s">
        <v>35</v>
      </c>
      <c r="L168" s="291" t="s">
        <v>226</v>
      </c>
      <c r="M168" s="499">
        <v>910</v>
      </c>
      <c r="N168" s="532" t="str">
        <f>IF(B168="","",IF(OR(M168=200,COUNTIF(Artikelgrupper!$G$3:$G$105,'APH KIC KIA PC'!L168)),"Ja","Nej"))</f>
        <v/>
      </c>
      <c r="O168" s="351"/>
      <c r="Q168" s="354"/>
      <c r="R168" s="355"/>
      <c r="S168" s="291" t="s">
        <v>36</v>
      </c>
      <c r="T168" s="291"/>
      <c r="V168" s="356" t="str">
        <f>IF(B168="","",'3. Förpackningsdata'!K168)</f>
        <v/>
      </c>
      <c r="W168" s="304" t="str">
        <f>IF(B168="","",'3. Förpackningsdata'!L168)</f>
        <v/>
      </c>
      <c r="X168" s="542"/>
      <c r="Y168" s="471"/>
      <c r="Z168" s="489"/>
      <c r="AA168" s="81" t="str">
        <f>IF('4. Inköpsdata'!H168="SEK",'4. Inköpsdata'!J168,'4. Inköpsdata'!J168*'APH KIC KIA PC'!$Y$4)</f>
        <v/>
      </c>
      <c r="AB168" s="352" t="str">
        <f>IF('4. Inköpsdata'!H168="SEK",'4. Inköpsdata'!J168,'4. Inköpsdata'!J168*'APH KIC KIA PC'!$Y$4)</f>
        <v/>
      </c>
      <c r="AC168" s="353"/>
      <c r="AD168" s="303" t="str">
        <f>IF(B168="","",'4. Inköpsdata'!N168)</f>
        <v/>
      </c>
      <c r="AE168" s="457" t="str">
        <f>IF(B168="","",'4. Inköpsdata'!M168)</f>
        <v/>
      </c>
      <c r="AF168" s="458" t="str" cm="1">
        <f t="array" ref="AF168">IFERROR(_xlfn.IFS(AE168=25%,41,AE168=12%,42,AE168=6%,43,AE168="Momsfritt",38),"")</f>
        <v/>
      </c>
      <c r="AG168" s="458" t="str">
        <f t="shared" si="41"/>
        <v/>
      </c>
      <c r="AH168" s="303" t="str">
        <f t="shared" si="42"/>
        <v/>
      </c>
      <c r="AI168" s="303" t="str">
        <f t="shared" si="43"/>
        <v/>
      </c>
      <c r="AJ168" s="465" t="str">
        <f t="shared" si="44"/>
        <v/>
      </c>
      <c r="AK168" s="494"/>
      <c r="AL168" s="352" t="str">
        <f t="shared" si="45"/>
        <v/>
      </c>
      <c r="AM168" s="352" t="str">
        <f t="shared" si="46"/>
        <v/>
      </c>
      <c r="AN168" s="465" t="str">
        <f t="shared" si="47"/>
        <v/>
      </c>
    </row>
    <row r="169" spans="1:40" x14ac:dyDescent="0.25">
      <c r="A169" s="106">
        <v>165</v>
      </c>
      <c r="B169" s="86" t="str">
        <f>IF('1. Artikeldata Grund'!$E169="","",'1. Artikeldata Grund'!$E169)</f>
        <v/>
      </c>
      <c r="C169" s="221" t="str">
        <f>IF('1. Artikeldata Grund'!D169="","",'1. Artikeldata Grund'!D169)</f>
        <v/>
      </c>
      <c r="D169" s="296"/>
      <c r="E169" s="516" t="str">
        <f t="shared" si="40"/>
        <v/>
      </c>
      <c r="F169" s="502"/>
      <c r="G169" s="298"/>
      <c r="H169" s="350"/>
      <c r="I169" s="561" t="s">
        <v>35</v>
      </c>
      <c r="J169" s="291"/>
      <c r="K169" s="562" t="s">
        <v>35</v>
      </c>
      <c r="L169" s="291" t="s">
        <v>226</v>
      </c>
      <c r="M169" s="499">
        <v>910</v>
      </c>
      <c r="N169" s="532" t="str">
        <f>IF(B169="","",IF(OR(M169=200,COUNTIF(Artikelgrupper!$G$3:$G$105,'APH KIC KIA PC'!L169)),"Ja","Nej"))</f>
        <v/>
      </c>
      <c r="O169" s="351"/>
      <c r="Q169" s="354"/>
      <c r="R169" s="355"/>
      <c r="S169" s="291" t="s">
        <v>36</v>
      </c>
      <c r="T169" s="291"/>
      <c r="V169" s="356" t="str">
        <f>IF(B169="","",'3. Förpackningsdata'!K169)</f>
        <v/>
      </c>
      <c r="W169" s="304" t="str">
        <f>IF(B169="","",'3. Förpackningsdata'!L169)</f>
        <v/>
      </c>
      <c r="X169" s="542"/>
      <c r="Y169" s="471"/>
      <c r="Z169" s="489"/>
      <c r="AA169" s="81" t="str">
        <f>IF('4. Inköpsdata'!H169="SEK",'4. Inköpsdata'!J169,'4. Inköpsdata'!J169*'APH KIC KIA PC'!$Y$4)</f>
        <v/>
      </c>
      <c r="AB169" s="352" t="str">
        <f>IF('4. Inköpsdata'!H169="SEK",'4. Inköpsdata'!J169,'4. Inköpsdata'!J169*'APH KIC KIA PC'!$Y$4)</f>
        <v/>
      </c>
      <c r="AC169" s="353"/>
      <c r="AD169" s="303" t="str">
        <f>IF(B169="","",'4. Inköpsdata'!N169)</f>
        <v/>
      </c>
      <c r="AE169" s="457" t="str">
        <f>IF(B169="","",'4. Inköpsdata'!M169)</f>
        <v/>
      </c>
      <c r="AF169" s="458" t="str" cm="1">
        <f t="array" ref="AF169">IFERROR(_xlfn.IFS(AE169=25%,41,AE169=12%,42,AE169=6%,43,AE169="Momsfritt",38),"")</f>
        <v/>
      </c>
      <c r="AG169" s="458" t="str">
        <f t="shared" si="41"/>
        <v/>
      </c>
      <c r="AH169" s="303" t="str">
        <f t="shared" si="42"/>
        <v/>
      </c>
      <c r="AI169" s="303" t="str">
        <f t="shared" si="43"/>
        <v/>
      </c>
      <c r="AJ169" s="465" t="str">
        <f t="shared" si="44"/>
        <v/>
      </c>
      <c r="AK169" s="494"/>
      <c r="AL169" s="352" t="str">
        <f t="shared" si="45"/>
        <v/>
      </c>
      <c r="AM169" s="352" t="str">
        <f t="shared" si="46"/>
        <v/>
      </c>
      <c r="AN169" s="465" t="str">
        <f t="shared" si="47"/>
        <v/>
      </c>
    </row>
    <row r="170" spans="1:40" x14ac:dyDescent="0.25">
      <c r="A170" s="106">
        <v>166</v>
      </c>
      <c r="B170" s="86" t="str">
        <f>IF('1. Artikeldata Grund'!$E170="","",'1. Artikeldata Grund'!$E170)</f>
        <v/>
      </c>
      <c r="C170" s="221" t="str">
        <f>IF('1. Artikeldata Grund'!D170="","",'1. Artikeldata Grund'!D170)</f>
        <v/>
      </c>
      <c r="D170" s="296"/>
      <c r="E170" s="516" t="str">
        <f t="shared" si="40"/>
        <v/>
      </c>
      <c r="F170" s="502"/>
      <c r="G170" s="298"/>
      <c r="H170" s="350"/>
      <c r="I170" s="561" t="s">
        <v>35</v>
      </c>
      <c r="J170" s="291"/>
      <c r="K170" s="562" t="s">
        <v>35</v>
      </c>
      <c r="L170" s="291" t="s">
        <v>226</v>
      </c>
      <c r="M170" s="499">
        <v>910</v>
      </c>
      <c r="N170" s="532" t="str">
        <f>IF(B170="","",IF(OR(M170=200,COUNTIF(Artikelgrupper!$G$3:$G$105,'APH KIC KIA PC'!L170)),"Ja","Nej"))</f>
        <v/>
      </c>
      <c r="O170" s="351"/>
      <c r="Q170" s="354"/>
      <c r="R170" s="355"/>
      <c r="S170" s="291" t="s">
        <v>36</v>
      </c>
      <c r="T170" s="291"/>
      <c r="V170" s="356" t="str">
        <f>IF(B170="","",'3. Förpackningsdata'!K170)</f>
        <v/>
      </c>
      <c r="W170" s="304" t="str">
        <f>IF(B170="","",'3. Förpackningsdata'!L170)</f>
        <v/>
      </c>
      <c r="X170" s="542"/>
      <c r="Y170" s="471"/>
      <c r="Z170" s="489"/>
      <c r="AA170" s="81" t="str">
        <f>IF('4. Inköpsdata'!H170="SEK",'4. Inköpsdata'!J170,'4. Inköpsdata'!J170*'APH KIC KIA PC'!$Y$4)</f>
        <v/>
      </c>
      <c r="AB170" s="352" t="str">
        <f>IF('4. Inköpsdata'!H170="SEK",'4. Inköpsdata'!J170,'4. Inköpsdata'!J170*'APH KIC KIA PC'!$Y$4)</f>
        <v/>
      </c>
      <c r="AC170" s="353"/>
      <c r="AD170" s="303" t="str">
        <f>IF(B170="","",'4. Inköpsdata'!N170)</f>
        <v/>
      </c>
      <c r="AE170" s="457" t="str">
        <f>IF(B170="","",'4. Inköpsdata'!M170)</f>
        <v/>
      </c>
      <c r="AF170" s="458" t="str" cm="1">
        <f t="array" ref="AF170">IFERROR(_xlfn.IFS(AE170=25%,41,AE170=12%,42,AE170=6%,43,AE170="Momsfritt",38),"")</f>
        <v/>
      </c>
      <c r="AG170" s="458" t="str">
        <f t="shared" si="41"/>
        <v/>
      </c>
      <c r="AH170" s="303" t="str">
        <f t="shared" si="42"/>
        <v/>
      </c>
      <c r="AI170" s="303" t="str">
        <f t="shared" si="43"/>
        <v/>
      </c>
      <c r="AJ170" s="465" t="str">
        <f t="shared" si="44"/>
        <v/>
      </c>
      <c r="AK170" s="494"/>
      <c r="AL170" s="352" t="str">
        <f t="shared" si="45"/>
        <v/>
      </c>
      <c r="AM170" s="352" t="str">
        <f t="shared" si="46"/>
        <v/>
      </c>
      <c r="AN170" s="465" t="str">
        <f t="shared" si="47"/>
        <v/>
      </c>
    </row>
    <row r="171" spans="1:40" x14ac:dyDescent="0.25">
      <c r="A171" s="106">
        <v>167</v>
      </c>
      <c r="B171" s="86" t="str">
        <f>IF('1. Artikeldata Grund'!$E171="","",'1. Artikeldata Grund'!$E171)</f>
        <v/>
      </c>
      <c r="C171" s="221" t="str">
        <f>IF('1. Artikeldata Grund'!D171="","",'1. Artikeldata Grund'!D171)</f>
        <v/>
      </c>
      <c r="D171" s="296"/>
      <c r="E171" s="516" t="str">
        <f t="shared" si="40"/>
        <v/>
      </c>
      <c r="F171" s="502"/>
      <c r="G171" s="298"/>
      <c r="H171" s="350"/>
      <c r="I171" s="561" t="s">
        <v>35</v>
      </c>
      <c r="J171" s="291"/>
      <c r="K171" s="562" t="s">
        <v>35</v>
      </c>
      <c r="L171" s="291" t="s">
        <v>226</v>
      </c>
      <c r="M171" s="499">
        <v>910</v>
      </c>
      <c r="N171" s="532" t="str">
        <f>IF(B171="","",IF(OR(M171=200,COUNTIF(Artikelgrupper!$G$3:$G$105,'APH KIC KIA PC'!L171)),"Ja","Nej"))</f>
        <v/>
      </c>
      <c r="O171" s="351"/>
      <c r="Q171" s="354"/>
      <c r="R171" s="355"/>
      <c r="S171" s="291" t="s">
        <v>36</v>
      </c>
      <c r="T171" s="291"/>
      <c r="V171" s="356" t="str">
        <f>IF(B171="","",'3. Förpackningsdata'!K171)</f>
        <v/>
      </c>
      <c r="W171" s="304" t="str">
        <f>IF(B171="","",'3. Förpackningsdata'!L171)</f>
        <v/>
      </c>
      <c r="X171" s="542"/>
      <c r="Y171" s="471"/>
      <c r="Z171" s="489"/>
      <c r="AA171" s="81" t="str">
        <f>IF('4. Inköpsdata'!H171="SEK",'4. Inköpsdata'!J171,'4. Inköpsdata'!J171*'APH KIC KIA PC'!$Y$4)</f>
        <v/>
      </c>
      <c r="AB171" s="352" t="str">
        <f>IF('4. Inköpsdata'!H171="SEK",'4. Inköpsdata'!J171,'4. Inköpsdata'!J171*'APH KIC KIA PC'!$Y$4)</f>
        <v/>
      </c>
      <c r="AC171" s="353"/>
      <c r="AD171" s="303" t="str">
        <f>IF(B171="","",'4. Inköpsdata'!N171)</f>
        <v/>
      </c>
      <c r="AE171" s="457" t="str">
        <f>IF(B171="","",'4. Inköpsdata'!M171)</f>
        <v/>
      </c>
      <c r="AF171" s="458" t="str" cm="1">
        <f t="array" ref="AF171">IFERROR(_xlfn.IFS(AE171=25%,41,AE171=12%,42,AE171=6%,43,AE171="Momsfritt",38),"")</f>
        <v/>
      </c>
      <c r="AG171" s="458" t="str">
        <f t="shared" si="41"/>
        <v/>
      </c>
      <c r="AH171" s="303" t="str">
        <f t="shared" si="42"/>
        <v/>
      </c>
      <c r="AI171" s="303" t="str">
        <f t="shared" si="43"/>
        <v/>
      </c>
      <c r="AJ171" s="465" t="str">
        <f t="shared" si="44"/>
        <v/>
      </c>
      <c r="AK171" s="494"/>
      <c r="AL171" s="352" t="str">
        <f t="shared" si="45"/>
        <v/>
      </c>
      <c r="AM171" s="352" t="str">
        <f t="shared" si="46"/>
        <v/>
      </c>
      <c r="AN171" s="465" t="str">
        <f t="shared" si="47"/>
        <v/>
      </c>
    </row>
    <row r="172" spans="1:40" x14ac:dyDescent="0.25">
      <c r="A172" s="106">
        <v>168</v>
      </c>
      <c r="B172" s="86" t="str">
        <f>IF('1. Artikeldata Grund'!$E172="","",'1. Artikeldata Grund'!$E172)</f>
        <v/>
      </c>
      <c r="C172" s="221" t="str">
        <f>IF('1. Artikeldata Grund'!D172="","",'1. Artikeldata Grund'!D172)</f>
        <v/>
      </c>
      <c r="D172" s="296"/>
      <c r="E172" s="516" t="str">
        <f t="shared" si="40"/>
        <v/>
      </c>
      <c r="F172" s="502"/>
      <c r="G172" s="298"/>
      <c r="H172" s="350"/>
      <c r="I172" s="561" t="s">
        <v>35</v>
      </c>
      <c r="J172" s="291"/>
      <c r="K172" s="562" t="s">
        <v>35</v>
      </c>
      <c r="L172" s="291" t="s">
        <v>226</v>
      </c>
      <c r="M172" s="499">
        <v>910</v>
      </c>
      <c r="N172" s="532" t="str">
        <f>IF(B172="","",IF(OR(M172=200,COUNTIF(Artikelgrupper!$G$3:$G$105,'APH KIC KIA PC'!L172)),"Ja","Nej"))</f>
        <v/>
      </c>
      <c r="O172" s="351"/>
      <c r="Q172" s="354"/>
      <c r="R172" s="355"/>
      <c r="S172" s="291" t="s">
        <v>36</v>
      </c>
      <c r="T172" s="291"/>
      <c r="V172" s="356" t="str">
        <f>IF(B172="","",'3. Förpackningsdata'!K172)</f>
        <v/>
      </c>
      <c r="W172" s="304" t="str">
        <f>IF(B172="","",'3. Förpackningsdata'!L172)</f>
        <v/>
      </c>
      <c r="X172" s="542"/>
      <c r="Y172" s="471"/>
      <c r="Z172" s="489"/>
      <c r="AA172" s="81" t="str">
        <f>IF('4. Inköpsdata'!H172="SEK",'4. Inköpsdata'!J172,'4. Inköpsdata'!J172*'APH KIC KIA PC'!$Y$4)</f>
        <v/>
      </c>
      <c r="AB172" s="352" t="str">
        <f>IF('4. Inköpsdata'!H172="SEK",'4. Inköpsdata'!J172,'4. Inköpsdata'!J172*'APH KIC KIA PC'!$Y$4)</f>
        <v/>
      </c>
      <c r="AC172" s="353"/>
      <c r="AD172" s="303" t="str">
        <f>IF(B172="","",'4. Inköpsdata'!N172)</f>
        <v/>
      </c>
      <c r="AE172" s="457" t="str">
        <f>IF(B172="","",'4. Inköpsdata'!M172)</f>
        <v/>
      </c>
      <c r="AF172" s="458" t="str" cm="1">
        <f t="array" ref="AF172">IFERROR(_xlfn.IFS(AE172=25%,41,AE172=12%,42,AE172=6%,43,AE172="Momsfritt",38),"")</f>
        <v/>
      </c>
      <c r="AG172" s="458" t="str">
        <f t="shared" si="41"/>
        <v/>
      </c>
      <c r="AH172" s="303" t="str">
        <f t="shared" si="42"/>
        <v/>
      </c>
      <c r="AI172" s="303" t="str">
        <f t="shared" si="43"/>
        <v/>
      </c>
      <c r="AJ172" s="465" t="str">
        <f t="shared" si="44"/>
        <v/>
      </c>
      <c r="AK172" s="494"/>
      <c r="AL172" s="352" t="str">
        <f t="shared" si="45"/>
        <v/>
      </c>
      <c r="AM172" s="352" t="str">
        <f t="shared" si="46"/>
        <v/>
      </c>
      <c r="AN172" s="465" t="str">
        <f t="shared" si="47"/>
        <v/>
      </c>
    </row>
    <row r="173" spans="1:40" x14ac:dyDescent="0.25">
      <c r="A173" s="106">
        <v>169</v>
      </c>
      <c r="B173" s="86" t="str">
        <f>IF('1. Artikeldata Grund'!$E173="","",'1. Artikeldata Grund'!$E173)</f>
        <v/>
      </c>
      <c r="C173" s="221" t="str">
        <f>IF('1. Artikeldata Grund'!D173="","",'1. Artikeldata Grund'!D173)</f>
        <v/>
      </c>
      <c r="D173" s="296"/>
      <c r="E173" s="516" t="str">
        <f t="shared" si="40"/>
        <v/>
      </c>
      <c r="F173" s="502"/>
      <c r="G173" s="298"/>
      <c r="H173" s="350"/>
      <c r="I173" s="561" t="s">
        <v>35</v>
      </c>
      <c r="J173" s="291"/>
      <c r="K173" s="562" t="s">
        <v>35</v>
      </c>
      <c r="L173" s="291" t="s">
        <v>226</v>
      </c>
      <c r="M173" s="499">
        <v>910</v>
      </c>
      <c r="N173" s="532" t="str">
        <f>IF(B173="","",IF(OR(M173=200,COUNTIF(Artikelgrupper!$G$3:$G$105,'APH KIC KIA PC'!L173)),"Ja","Nej"))</f>
        <v/>
      </c>
      <c r="O173" s="351"/>
      <c r="Q173" s="354"/>
      <c r="R173" s="355"/>
      <c r="S173" s="291" t="s">
        <v>36</v>
      </c>
      <c r="T173" s="291"/>
      <c r="V173" s="356" t="str">
        <f>IF(B173="","",'3. Förpackningsdata'!K173)</f>
        <v/>
      </c>
      <c r="W173" s="304" t="str">
        <f>IF(B173="","",'3. Förpackningsdata'!L173)</f>
        <v/>
      </c>
      <c r="X173" s="542"/>
      <c r="Y173" s="471"/>
      <c r="Z173" s="489"/>
      <c r="AA173" s="81" t="str">
        <f>IF('4. Inköpsdata'!H173="SEK",'4. Inköpsdata'!J173,'4. Inköpsdata'!J173*'APH KIC KIA PC'!$Y$4)</f>
        <v/>
      </c>
      <c r="AB173" s="352" t="str">
        <f>IF('4. Inköpsdata'!H173="SEK",'4. Inköpsdata'!J173,'4. Inköpsdata'!J173*'APH KIC KIA PC'!$Y$4)</f>
        <v/>
      </c>
      <c r="AC173" s="353"/>
      <c r="AD173" s="303" t="str">
        <f>IF(B173="","",'4. Inköpsdata'!N173)</f>
        <v/>
      </c>
      <c r="AE173" s="457" t="str">
        <f>IF(B173="","",'4. Inköpsdata'!M173)</f>
        <v/>
      </c>
      <c r="AF173" s="458" t="str" cm="1">
        <f t="array" ref="AF173">IFERROR(_xlfn.IFS(AE173=25%,41,AE173=12%,42,AE173=6%,43,AE173="Momsfritt",38),"")</f>
        <v/>
      </c>
      <c r="AG173" s="458" t="str">
        <f t="shared" si="41"/>
        <v/>
      </c>
      <c r="AH173" s="303" t="str">
        <f t="shared" si="42"/>
        <v/>
      </c>
      <c r="AI173" s="303" t="str">
        <f t="shared" si="43"/>
        <v/>
      </c>
      <c r="AJ173" s="465" t="str">
        <f t="shared" si="44"/>
        <v/>
      </c>
      <c r="AK173" s="494"/>
      <c r="AL173" s="352" t="str">
        <f t="shared" si="45"/>
        <v/>
      </c>
      <c r="AM173" s="352" t="str">
        <f t="shared" si="46"/>
        <v/>
      </c>
      <c r="AN173" s="465" t="str">
        <f t="shared" si="47"/>
        <v/>
      </c>
    </row>
    <row r="174" spans="1:40" x14ac:dyDescent="0.25">
      <c r="A174" s="106">
        <v>170</v>
      </c>
      <c r="B174" s="86" t="str">
        <f>IF('1. Artikeldata Grund'!$E174="","",'1. Artikeldata Grund'!$E174)</f>
        <v/>
      </c>
      <c r="C174" s="221" t="str">
        <f>IF('1. Artikeldata Grund'!D174="","",'1. Artikeldata Grund'!D174)</f>
        <v/>
      </c>
      <c r="D174" s="296"/>
      <c r="E174" s="516" t="str">
        <f t="shared" si="40"/>
        <v/>
      </c>
      <c r="F174" s="502"/>
      <c r="G174" s="298"/>
      <c r="H174" s="350"/>
      <c r="I174" s="561" t="s">
        <v>35</v>
      </c>
      <c r="J174" s="291"/>
      <c r="K174" s="562" t="s">
        <v>35</v>
      </c>
      <c r="L174" s="291" t="s">
        <v>226</v>
      </c>
      <c r="M174" s="499">
        <v>910</v>
      </c>
      <c r="N174" s="532" t="str">
        <f>IF(B174="","",IF(OR(M174=200,COUNTIF(Artikelgrupper!$G$3:$G$105,'APH KIC KIA PC'!L174)),"Ja","Nej"))</f>
        <v/>
      </c>
      <c r="O174" s="351"/>
      <c r="Q174" s="354"/>
      <c r="R174" s="355"/>
      <c r="S174" s="291" t="s">
        <v>36</v>
      </c>
      <c r="T174" s="291"/>
      <c r="V174" s="356" t="str">
        <f>IF(B174="","",'3. Förpackningsdata'!K174)</f>
        <v/>
      </c>
      <c r="W174" s="304" t="str">
        <f>IF(B174="","",'3. Förpackningsdata'!L174)</f>
        <v/>
      </c>
      <c r="X174" s="542"/>
      <c r="Y174" s="471"/>
      <c r="Z174" s="489"/>
      <c r="AA174" s="81" t="str">
        <f>IF('4. Inköpsdata'!H174="SEK",'4. Inköpsdata'!J174,'4. Inköpsdata'!J174*'APH KIC KIA PC'!$Y$4)</f>
        <v/>
      </c>
      <c r="AB174" s="352" t="str">
        <f>IF('4. Inköpsdata'!H174="SEK",'4. Inköpsdata'!J174,'4. Inköpsdata'!J174*'APH KIC KIA PC'!$Y$4)</f>
        <v/>
      </c>
      <c r="AC174" s="353"/>
      <c r="AD174" s="303" t="str">
        <f>IF(B174="","",'4. Inköpsdata'!N174)</f>
        <v/>
      </c>
      <c r="AE174" s="457" t="str">
        <f>IF(B174="","",'4. Inköpsdata'!M174)</f>
        <v/>
      </c>
      <c r="AF174" s="458" t="str" cm="1">
        <f t="array" ref="AF174">IFERROR(_xlfn.IFS(AE174=25%,41,AE174=12%,42,AE174=6%,43,AE174="Momsfritt",38),"")</f>
        <v/>
      </c>
      <c r="AG174" s="458" t="str">
        <f t="shared" si="41"/>
        <v/>
      </c>
      <c r="AH174" s="303" t="str">
        <f t="shared" si="42"/>
        <v/>
      </c>
      <c r="AI174" s="303" t="str">
        <f t="shared" si="43"/>
        <v/>
      </c>
      <c r="AJ174" s="465" t="str">
        <f t="shared" si="44"/>
        <v/>
      </c>
      <c r="AK174" s="494"/>
      <c r="AL174" s="352" t="str">
        <f t="shared" si="45"/>
        <v/>
      </c>
      <c r="AM174" s="352" t="str">
        <f t="shared" si="46"/>
        <v/>
      </c>
      <c r="AN174" s="465" t="str">
        <f t="shared" si="47"/>
        <v/>
      </c>
    </row>
    <row r="175" spans="1:40" x14ac:dyDescent="0.25">
      <c r="A175" s="106">
        <v>171</v>
      </c>
      <c r="B175" s="86" t="str">
        <f>IF('1. Artikeldata Grund'!$E175="","",'1. Artikeldata Grund'!$E175)</f>
        <v/>
      </c>
      <c r="C175" s="221" t="str">
        <f>IF('1. Artikeldata Grund'!D175="","",'1. Artikeldata Grund'!D175)</f>
        <v/>
      </c>
      <c r="D175" s="296"/>
      <c r="E175" s="516" t="str">
        <f t="shared" si="40"/>
        <v/>
      </c>
      <c r="F175" s="502"/>
      <c r="G175" s="298"/>
      <c r="H175" s="350"/>
      <c r="I175" s="561" t="s">
        <v>35</v>
      </c>
      <c r="J175" s="291"/>
      <c r="K175" s="562" t="s">
        <v>35</v>
      </c>
      <c r="L175" s="291" t="s">
        <v>226</v>
      </c>
      <c r="M175" s="499">
        <v>910</v>
      </c>
      <c r="N175" s="532" t="str">
        <f>IF(B175="","",IF(OR(M175=200,COUNTIF(Artikelgrupper!$G$3:$G$105,'APH KIC KIA PC'!L175)),"Ja","Nej"))</f>
        <v/>
      </c>
      <c r="O175" s="351"/>
      <c r="Q175" s="354"/>
      <c r="R175" s="355"/>
      <c r="S175" s="291" t="s">
        <v>36</v>
      </c>
      <c r="T175" s="291"/>
      <c r="V175" s="356" t="str">
        <f>IF(B175="","",'3. Förpackningsdata'!K175)</f>
        <v/>
      </c>
      <c r="W175" s="304" t="str">
        <f>IF(B175="","",'3. Förpackningsdata'!L175)</f>
        <v/>
      </c>
      <c r="X175" s="542"/>
      <c r="Y175" s="471"/>
      <c r="Z175" s="489"/>
      <c r="AA175" s="81" t="str">
        <f>IF('4. Inköpsdata'!H175="SEK",'4. Inköpsdata'!J175,'4. Inköpsdata'!J175*'APH KIC KIA PC'!$Y$4)</f>
        <v/>
      </c>
      <c r="AB175" s="352" t="str">
        <f>IF('4. Inköpsdata'!H175="SEK",'4. Inköpsdata'!J175,'4. Inköpsdata'!J175*'APH KIC KIA PC'!$Y$4)</f>
        <v/>
      </c>
      <c r="AC175" s="353"/>
      <c r="AD175" s="303" t="str">
        <f>IF(B175="","",'4. Inköpsdata'!N175)</f>
        <v/>
      </c>
      <c r="AE175" s="457" t="str">
        <f>IF(B175="","",'4. Inköpsdata'!M175)</f>
        <v/>
      </c>
      <c r="AF175" s="458" t="str" cm="1">
        <f t="array" ref="AF175">IFERROR(_xlfn.IFS(AE175=25%,41,AE175=12%,42,AE175=6%,43,AE175="Momsfritt",38),"")</f>
        <v/>
      </c>
      <c r="AG175" s="458" t="str">
        <f t="shared" si="41"/>
        <v/>
      </c>
      <c r="AH175" s="303" t="str">
        <f t="shared" si="42"/>
        <v/>
      </c>
      <c r="AI175" s="303" t="str">
        <f t="shared" si="43"/>
        <v/>
      </c>
      <c r="AJ175" s="465" t="str">
        <f t="shared" si="44"/>
        <v/>
      </c>
      <c r="AK175" s="494"/>
      <c r="AL175" s="352" t="str">
        <f t="shared" si="45"/>
        <v/>
      </c>
      <c r="AM175" s="352" t="str">
        <f t="shared" si="46"/>
        <v/>
      </c>
      <c r="AN175" s="465" t="str">
        <f t="shared" si="47"/>
        <v/>
      </c>
    </row>
    <row r="176" spans="1:40" x14ac:dyDescent="0.25">
      <c r="A176" s="106">
        <v>172</v>
      </c>
      <c r="B176" s="86" t="str">
        <f>IF('1. Artikeldata Grund'!$E176="","",'1. Artikeldata Grund'!$E176)</f>
        <v/>
      </c>
      <c r="C176" s="221" t="str">
        <f>IF('1. Artikeldata Grund'!D176="","",'1. Artikeldata Grund'!D176)</f>
        <v/>
      </c>
      <c r="D176" s="296"/>
      <c r="E176" s="516" t="str">
        <f t="shared" si="40"/>
        <v/>
      </c>
      <c r="F176" s="502"/>
      <c r="G176" s="298"/>
      <c r="H176" s="350"/>
      <c r="I176" s="561" t="s">
        <v>35</v>
      </c>
      <c r="J176" s="291"/>
      <c r="K176" s="562" t="s">
        <v>35</v>
      </c>
      <c r="L176" s="291" t="s">
        <v>226</v>
      </c>
      <c r="M176" s="499">
        <v>910</v>
      </c>
      <c r="N176" s="532" t="str">
        <f>IF(B176="","",IF(OR(M176=200,COUNTIF(Artikelgrupper!$G$3:$G$105,'APH KIC KIA PC'!L176)),"Ja","Nej"))</f>
        <v/>
      </c>
      <c r="O176" s="351"/>
      <c r="Q176" s="354"/>
      <c r="R176" s="355"/>
      <c r="S176" s="291" t="s">
        <v>36</v>
      </c>
      <c r="T176" s="291"/>
      <c r="V176" s="356" t="str">
        <f>IF(B176="","",'3. Förpackningsdata'!K176)</f>
        <v/>
      </c>
      <c r="W176" s="304" t="str">
        <f>IF(B176="","",'3. Förpackningsdata'!L176)</f>
        <v/>
      </c>
      <c r="X176" s="542"/>
      <c r="Y176" s="471"/>
      <c r="Z176" s="489"/>
      <c r="AA176" s="81" t="str">
        <f>IF('4. Inköpsdata'!H176="SEK",'4. Inköpsdata'!J176,'4. Inköpsdata'!J176*'APH KIC KIA PC'!$Y$4)</f>
        <v/>
      </c>
      <c r="AB176" s="352" t="str">
        <f>IF('4. Inköpsdata'!H176="SEK",'4. Inköpsdata'!J176,'4. Inköpsdata'!J176*'APH KIC KIA PC'!$Y$4)</f>
        <v/>
      </c>
      <c r="AC176" s="353"/>
      <c r="AD176" s="303" t="str">
        <f>IF(B176="","",'4. Inköpsdata'!N176)</f>
        <v/>
      </c>
      <c r="AE176" s="457" t="str">
        <f>IF(B176="","",'4. Inköpsdata'!M176)</f>
        <v/>
      </c>
      <c r="AF176" s="458" t="str" cm="1">
        <f t="array" ref="AF176">IFERROR(_xlfn.IFS(AE176=25%,41,AE176=12%,42,AE176=6%,43,AE176="Momsfritt",38),"")</f>
        <v/>
      </c>
      <c r="AG176" s="458" t="str">
        <f t="shared" si="41"/>
        <v/>
      </c>
      <c r="AH176" s="303" t="str">
        <f t="shared" si="42"/>
        <v/>
      </c>
      <c r="AI176" s="303" t="str">
        <f t="shared" si="43"/>
        <v/>
      </c>
      <c r="AJ176" s="465" t="str">
        <f t="shared" si="44"/>
        <v/>
      </c>
      <c r="AK176" s="494"/>
      <c r="AL176" s="352" t="str">
        <f t="shared" si="45"/>
        <v/>
      </c>
      <c r="AM176" s="352" t="str">
        <f t="shared" si="46"/>
        <v/>
      </c>
      <c r="AN176" s="465" t="str">
        <f t="shared" si="47"/>
        <v/>
      </c>
    </row>
    <row r="177" spans="1:40" x14ac:dyDescent="0.25">
      <c r="A177" s="106">
        <v>173</v>
      </c>
      <c r="B177" s="86" t="str">
        <f>IF('1. Artikeldata Grund'!$E177="","",'1. Artikeldata Grund'!$E177)</f>
        <v/>
      </c>
      <c r="C177" s="221" t="str">
        <f>IF('1. Artikeldata Grund'!D177="","",'1. Artikeldata Grund'!D177)</f>
        <v/>
      </c>
      <c r="D177" s="296"/>
      <c r="E177" s="516" t="str">
        <f t="shared" si="40"/>
        <v/>
      </c>
      <c r="F177" s="502"/>
      <c r="G177" s="298"/>
      <c r="H177" s="350"/>
      <c r="I177" s="561" t="s">
        <v>35</v>
      </c>
      <c r="J177" s="291"/>
      <c r="K177" s="562" t="s">
        <v>35</v>
      </c>
      <c r="L177" s="291" t="s">
        <v>226</v>
      </c>
      <c r="M177" s="499">
        <v>910</v>
      </c>
      <c r="N177" s="532" t="str">
        <f>IF(B177="","",IF(OR(M177=200,COUNTIF(Artikelgrupper!$G$3:$G$105,'APH KIC KIA PC'!L177)),"Ja","Nej"))</f>
        <v/>
      </c>
      <c r="O177" s="351"/>
      <c r="Q177" s="354"/>
      <c r="R177" s="355"/>
      <c r="S177" s="291" t="s">
        <v>36</v>
      </c>
      <c r="T177" s="291"/>
      <c r="V177" s="356" t="str">
        <f>IF(B177="","",'3. Förpackningsdata'!K177)</f>
        <v/>
      </c>
      <c r="W177" s="304" t="str">
        <f>IF(B177="","",'3. Förpackningsdata'!L177)</f>
        <v/>
      </c>
      <c r="X177" s="542"/>
      <c r="Y177" s="471"/>
      <c r="Z177" s="489"/>
      <c r="AA177" s="81" t="str">
        <f>IF('4. Inköpsdata'!H177="SEK",'4. Inköpsdata'!J177,'4. Inköpsdata'!J177*'APH KIC KIA PC'!$Y$4)</f>
        <v/>
      </c>
      <c r="AB177" s="352" t="str">
        <f>IF('4. Inköpsdata'!H177="SEK",'4. Inköpsdata'!J177,'4. Inköpsdata'!J177*'APH KIC KIA PC'!$Y$4)</f>
        <v/>
      </c>
      <c r="AC177" s="353"/>
      <c r="AD177" s="303" t="str">
        <f>IF(B177="","",'4. Inköpsdata'!N177)</f>
        <v/>
      </c>
      <c r="AE177" s="457" t="str">
        <f>IF(B177="","",'4. Inköpsdata'!M177)</f>
        <v/>
      </c>
      <c r="AF177" s="458" t="str" cm="1">
        <f t="array" ref="AF177">IFERROR(_xlfn.IFS(AE177=25%,41,AE177=12%,42,AE177=6%,43,AE177="Momsfritt",38),"")</f>
        <v/>
      </c>
      <c r="AG177" s="458" t="str">
        <f t="shared" si="41"/>
        <v/>
      </c>
      <c r="AH177" s="303" t="str">
        <f t="shared" si="42"/>
        <v/>
      </c>
      <c r="AI177" s="303" t="str">
        <f t="shared" si="43"/>
        <v/>
      </c>
      <c r="AJ177" s="465" t="str">
        <f t="shared" si="44"/>
        <v/>
      </c>
      <c r="AK177" s="494"/>
      <c r="AL177" s="352" t="str">
        <f t="shared" si="45"/>
        <v/>
      </c>
      <c r="AM177" s="352" t="str">
        <f t="shared" si="46"/>
        <v/>
      </c>
      <c r="AN177" s="465" t="str">
        <f t="shared" si="47"/>
        <v/>
      </c>
    </row>
    <row r="178" spans="1:40" x14ac:dyDescent="0.25">
      <c r="A178" s="106">
        <v>174</v>
      </c>
      <c r="B178" s="86" t="str">
        <f>IF('1. Artikeldata Grund'!$E178="","",'1. Artikeldata Grund'!$E178)</f>
        <v/>
      </c>
      <c r="C178" s="221" t="str">
        <f>IF('1. Artikeldata Grund'!D178="","",'1. Artikeldata Grund'!D178)</f>
        <v/>
      </c>
      <c r="D178" s="296"/>
      <c r="E178" s="516" t="str">
        <f t="shared" si="40"/>
        <v/>
      </c>
      <c r="F178" s="502"/>
      <c r="G178" s="298"/>
      <c r="H178" s="350"/>
      <c r="I178" s="561" t="s">
        <v>35</v>
      </c>
      <c r="J178" s="291"/>
      <c r="K178" s="562" t="s">
        <v>35</v>
      </c>
      <c r="L178" s="291" t="s">
        <v>226</v>
      </c>
      <c r="M178" s="499">
        <v>910</v>
      </c>
      <c r="N178" s="532" t="str">
        <f>IF(B178="","",IF(OR(M178=200,COUNTIF(Artikelgrupper!$G$3:$G$105,'APH KIC KIA PC'!L178)),"Ja","Nej"))</f>
        <v/>
      </c>
      <c r="O178" s="351"/>
      <c r="Q178" s="354"/>
      <c r="R178" s="355"/>
      <c r="S178" s="291" t="s">
        <v>36</v>
      </c>
      <c r="T178" s="291"/>
      <c r="V178" s="356" t="str">
        <f>IF(B178="","",'3. Förpackningsdata'!K178)</f>
        <v/>
      </c>
      <c r="W178" s="304" t="str">
        <f>IF(B178="","",'3. Förpackningsdata'!L178)</f>
        <v/>
      </c>
      <c r="X178" s="542"/>
      <c r="Y178" s="471"/>
      <c r="Z178" s="489"/>
      <c r="AA178" s="81" t="str">
        <f>IF('4. Inköpsdata'!H178="SEK",'4. Inköpsdata'!J178,'4. Inköpsdata'!J178*'APH KIC KIA PC'!$Y$4)</f>
        <v/>
      </c>
      <c r="AB178" s="352" t="str">
        <f>IF('4. Inköpsdata'!H178="SEK",'4. Inköpsdata'!J178,'4. Inköpsdata'!J178*'APH KIC KIA PC'!$Y$4)</f>
        <v/>
      </c>
      <c r="AC178" s="353"/>
      <c r="AD178" s="303" t="str">
        <f>IF(B178="","",'4. Inköpsdata'!N178)</f>
        <v/>
      </c>
      <c r="AE178" s="457" t="str">
        <f>IF(B178="","",'4. Inköpsdata'!M178)</f>
        <v/>
      </c>
      <c r="AF178" s="458" t="str" cm="1">
        <f t="array" ref="AF178">IFERROR(_xlfn.IFS(AE178=25%,41,AE178=12%,42,AE178=6%,43,AE178="Momsfritt",38),"")</f>
        <v/>
      </c>
      <c r="AG178" s="458" t="str">
        <f t="shared" si="41"/>
        <v/>
      </c>
      <c r="AH178" s="303" t="str">
        <f t="shared" si="42"/>
        <v/>
      </c>
      <c r="AI178" s="303" t="str">
        <f t="shared" si="43"/>
        <v/>
      </c>
      <c r="AJ178" s="465" t="str">
        <f t="shared" si="44"/>
        <v/>
      </c>
      <c r="AK178" s="494"/>
      <c r="AL178" s="352" t="str">
        <f t="shared" si="45"/>
        <v/>
      </c>
      <c r="AM178" s="352" t="str">
        <f t="shared" si="46"/>
        <v/>
      </c>
      <c r="AN178" s="465" t="str">
        <f t="shared" si="47"/>
        <v/>
      </c>
    </row>
    <row r="179" spans="1:40" x14ac:dyDescent="0.25">
      <c r="A179" s="106">
        <v>175</v>
      </c>
      <c r="B179" s="86" t="str">
        <f>IF('1. Artikeldata Grund'!$E179="","",'1. Artikeldata Grund'!$E179)</f>
        <v/>
      </c>
      <c r="C179" s="221" t="str">
        <f>IF('1. Artikeldata Grund'!D179="","",'1. Artikeldata Grund'!D179)</f>
        <v/>
      </c>
      <c r="D179" s="296"/>
      <c r="E179" s="516" t="str">
        <f t="shared" si="40"/>
        <v/>
      </c>
      <c r="F179" s="502"/>
      <c r="G179" s="298"/>
      <c r="H179" s="350"/>
      <c r="I179" s="561" t="s">
        <v>35</v>
      </c>
      <c r="J179" s="291"/>
      <c r="K179" s="562" t="s">
        <v>35</v>
      </c>
      <c r="L179" s="291" t="s">
        <v>226</v>
      </c>
      <c r="M179" s="499">
        <v>910</v>
      </c>
      <c r="N179" s="532" t="str">
        <f>IF(B179="","",IF(OR(M179=200,COUNTIF(Artikelgrupper!$G$3:$G$105,'APH KIC KIA PC'!L179)),"Ja","Nej"))</f>
        <v/>
      </c>
      <c r="O179" s="351"/>
      <c r="Q179" s="354"/>
      <c r="R179" s="355"/>
      <c r="S179" s="291" t="s">
        <v>36</v>
      </c>
      <c r="T179" s="291"/>
      <c r="V179" s="356" t="str">
        <f>IF(B179="","",'3. Förpackningsdata'!K179)</f>
        <v/>
      </c>
      <c r="W179" s="304" t="str">
        <f>IF(B179="","",'3. Förpackningsdata'!L179)</f>
        <v/>
      </c>
      <c r="X179" s="542"/>
      <c r="Y179" s="471"/>
      <c r="Z179" s="489"/>
      <c r="AA179" s="81" t="str">
        <f>IF('4. Inköpsdata'!H179="SEK",'4. Inköpsdata'!J179,'4. Inköpsdata'!J179*'APH KIC KIA PC'!$Y$4)</f>
        <v/>
      </c>
      <c r="AB179" s="352" t="str">
        <f>IF('4. Inköpsdata'!H179="SEK",'4. Inköpsdata'!J179,'4. Inköpsdata'!J179*'APH KIC KIA PC'!$Y$4)</f>
        <v/>
      </c>
      <c r="AC179" s="353"/>
      <c r="AD179" s="303" t="str">
        <f>IF(B179="","",'4. Inköpsdata'!N179)</f>
        <v/>
      </c>
      <c r="AE179" s="457" t="str">
        <f>IF(B179="","",'4. Inköpsdata'!M179)</f>
        <v/>
      </c>
      <c r="AF179" s="458" t="str" cm="1">
        <f t="array" ref="AF179">IFERROR(_xlfn.IFS(AE179=25%,41,AE179=12%,42,AE179=6%,43,AE179="Momsfritt",38),"")</f>
        <v/>
      </c>
      <c r="AG179" s="458" t="str">
        <f t="shared" si="41"/>
        <v/>
      </c>
      <c r="AH179" s="303" t="str">
        <f t="shared" si="42"/>
        <v/>
      </c>
      <c r="AI179" s="303" t="str">
        <f t="shared" si="43"/>
        <v/>
      </c>
      <c r="AJ179" s="465" t="str">
        <f t="shared" si="44"/>
        <v/>
      </c>
      <c r="AK179" s="494"/>
      <c r="AL179" s="352" t="str">
        <f t="shared" si="45"/>
        <v/>
      </c>
      <c r="AM179" s="352" t="str">
        <f t="shared" si="46"/>
        <v/>
      </c>
      <c r="AN179" s="465" t="str">
        <f t="shared" si="47"/>
        <v/>
      </c>
    </row>
    <row r="180" spans="1:40" x14ac:dyDescent="0.25">
      <c r="A180" s="106">
        <v>176</v>
      </c>
      <c r="B180" s="86" t="str">
        <f>IF('1. Artikeldata Grund'!$E180="","",'1. Artikeldata Grund'!$E180)</f>
        <v/>
      </c>
      <c r="C180" s="221" t="str">
        <f>IF('1. Artikeldata Grund'!D180="","",'1. Artikeldata Grund'!D180)</f>
        <v/>
      </c>
      <c r="D180" s="296"/>
      <c r="E180" s="516" t="str">
        <f t="shared" si="40"/>
        <v/>
      </c>
      <c r="F180" s="502"/>
      <c r="G180" s="298"/>
      <c r="H180" s="350"/>
      <c r="I180" s="561" t="s">
        <v>35</v>
      </c>
      <c r="J180" s="291"/>
      <c r="K180" s="562" t="s">
        <v>35</v>
      </c>
      <c r="L180" s="291" t="s">
        <v>226</v>
      </c>
      <c r="M180" s="499">
        <v>910</v>
      </c>
      <c r="N180" s="532" t="str">
        <f>IF(B180="","",IF(OR(M180=200,COUNTIF(Artikelgrupper!$G$3:$G$105,'APH KIC KIA PC'!L180)),"Ja","Nej"))</f>
        <v/>
      </c>
      <c r="O180" s="351"/>
      <c r="Q180" s="354"/>
      <c r="R180" s="355"/>
      <c r="S180" s="291" t="s">
        <v>36</v>
      </c>
      <c r="T180" s="291"/>
      <c r="V180" s="356" t="str">
        <f>IF(B180="","",'3. Förpackningsdata'!K180)</f>
        <v/>
      </c>
      <c r="W180" s="304" t="str">
        <f>IF(B180="","",'3. Förpackningsdata'!L180)</f>
        <v/>
      </c>
      <c r="X180" s="542"/>
      <c r="Y180" s="471"/>
      <c r="Z180" s="489"/>
      <c r="AA180" s="81" t="str">
        <f>IF('4. Inköpsdata'!H180="SEK",'4. Inköpsdata'!J180,'4. Inköpsdata'!J180*'APH KIC KIA PC'!$Y$4)</f>
        <v/>
      </c>
      <c r="AB180" s="352" t="str">
        <f>IF('4. Inköpsdata'!H180="SEK",'4. Inköpsdata'!J180,'4. Inköpsdata'!J180*'APH KIC KIA PC'!$Y$4)</f>
        <v/>
      </c>
      <c r="AC180" s="353"/>
      <c r="AD180" s="303" t="str">
        <f>IF(B180="","",'4. Inköpsdata'!N180)</f>
        <v/>
      </c>
      <c r="AE180" s="457" t="str">
        <f>IF(B180="","",'4. Inköpsdata'!M180)</f>
        <v/>
      </c>
      <c r="AF180" s="458" t="str" cm="1">
        <f t="array" ref="AF180">IFERROR(_xlfn.IFS(AE180=25%,41,AE180=12%,42,AE180=6%,43,AE180="Momsfritt",38),"")</f>
        <v/>
      </c>
      <c r="AG180" s="458" t="str">
        <f t="shared" si="41"/>
        <v/>
      </c>
      <c r="AH180" s="303" t="str">
        <f t="shared" si="42"/>
        <v/>
      </c>
      <c r="AI180" s="303" t="str">
        <f t="shared" si="43"/>
        <v/>
      </c>
      <c r="AJ180" s="465" t="str">
        <f t="shared" si="44"/>
        <v/>
      </c>
      <c r="AK180" s="494"/>
      <c r="AL180" s="352" t="str">
        <f t="shared" si="45"/>
        <v/>
      </c>
      <c r="AM180" s="352" t="str">
        <f t="shared" si="46"/>
        <v/>
      </c>
      <c r="AN180" s="465" t="str">
        <f t="shared" si="47"/>
        <v/>
      </c>
    </row>
    <row r="181" spans="1:40" x14ac:dyDescent="0.25">
      <c r="A181" s="106">
        <v>177</v>
      </c>
      <c r="B181" s="86" t="str">
        <f>IF('1. Artikeldata Grund'!$E181="","",'1. Artikeldata Grund'!$E181)</f>
        <v/>
      </c>
      <c r="C181" s="221" t="str">
        <f>IF('1. Artikeldata Grund'!D181="","",'1. Artikeldata Grund'!D181)</f>
        <v/>
      </c>
      <c r="D181" s="296"/>
      <c r="E181" s="516" t="str">
        <f t="shared" si="40"/>
        <v/>
      </c>
      <c r="F181" s="502"/>
      <c r="G181" s="298"/>
      <c r="H181" s="350"/>
      <c r="I181" s="561" t="s">
        <v>35</v>
      </c>
      <c r="J181" s="291"/>
      <c r="K181" s="562" t="s">
        <v>35</v>
      </c>
      <c r="L181" s="291" t="s">
        <v>226</v>
      </c>
      <c r="M181" s="499">
        <v>910</v>
      </c>
      <c r="N181" s="532" t="str">
        <f>IF(B181="","",IF(OR(M181=200,COUNTIF(Artikelgrupper!$G$3:$G$105,'APH KIC KIA PC'!L181)),"Ja","Nej"))</f>
        <v/>
      </c>
      <c r="O181" s="351"/>
      <c r="Q181" s="354"/>
      <c r="R181" s="355"/>
      <c r="S181" s="291" t="s">
        <v>36</v>
      </c>
      <c r="T181" s="291"/>
      <c r="V181" s="356" t="str">
        <f>IF(B181="","",'3. Förpackningsdata'!K181)</f>
        <v/>
      </c>
      <c r="W181" s="304" t="str">
        <f>IF(B181="","",'3. Förpackningsdata'!L181)</f>
        <v/>
      </c>
      <c r="X181" s="542"/>
      <c r="Y181" s="471"/>
      <c r="Z181" s="489"/>
      <c r="AA181" s="81" t="str">
        <f>IF('4. Inköpsdata'!H181="SEK",'4. Inköpsdata'!J181,'4. Inköpsdata'!J181*'APH KIC KIA PC'!$Y$4)</f>
        <v/>
      </c>
      <c r="AB181" s="352" t="str">
        <f>IF('4. Inköpsdata'!H181="SEK",'4. Inköpsdata'!J181,'4. Inköpsdata'!J181*'APH KIC KIA PC'!$Y$4)</f>
        <v/>
      </c>
      <c r="AC181" s="353"/>
      <c r="AD181" s="303" t="str">
        <f>IF(B181="","",'4. Inköpsdata'!N181)</f>
        <v/>
      </c>
      <c r="AE181" s="457" t="str">
        <f>IF(B181="","",'4. Inköpsdata'!M181)</f>
        <v/>
      </c>
      <c r="AF181" s="458" t="str" cm="1">
        <f t="array" ref="AF181">IFERROR(_xlfn.IFS(AE181=25%,41,AE181=12%,42,AE181=6%,43,AE181="Momsfritt",38),"")</f>
        <v/>
      </c>
      <c r="AG181" s="458" t="str">
        <f t="shared" si="41"/>
        <v/>
      </c>
      <c r="AH181" s="303" t="str">
        <f t="shared" si="42"/>
        <v/>
      </c>
      <c r="AI181" s="303" t="str">
        <f t="shared" si="43"/>
        <v/>
      </c>
      <c r="AJ181" s="465" t="str">
        <f t="shared" si="44"/>
        <v/>
      </c>
      <c r="AK181" s="494"/>
      <c r="AL181" s="352" t="str">
        <f t="shared" si="45"/>
        <v/>
      </c>
      <c r="AM181" s="352" t="str">
        <f t="shared" si="46"/>
        <v/>
      </c>
      <c r="AN181" s="465" t="str">
        <f t="shared" si="47"/>
        <v/>
      </c>
    </row>
    <row r="182" spans="1:40" x14ac:dyDescent="0.25">
      <c r="A182" s="106">
        <v>178</v>
      </c>
      <c r="B182" s="86" t="str">
        <f>IF('1. Artikeldata Grund'!$E182="","",'1. Artikeldata Grund'!$E182)</f>
        <v/>
      </c>
      <c r="C182" s="221" t="str">
        <f>IF('1. Artikeldata Grund'!D182="","",'1. Artikeldata Grund'!D182)</f>
        <v/>
      </c>
      <c r="D182" s="296"/>
      <c r="E182" s="516" t="str">
        <f t="shared" si="40"/>
        <v/>
      </c>
      <c r="F182" s="502"/>
      <c r="G182" s="298"/>
      <c r="H182" s="350"/>
      <c r="I182" s="561" t="s">
        <v>35</v>
      </c>
      <c r="J182" s="291"/>
      <c r="K182" s="562" t="s">
        <v>35</v>
      </c>
      <c r="L182" s="291" t="s">
        <v>226</v>
      </c>
      <c r="M182" s="499">
        <v>910</v>
      </c>
      <c r="N182" s="532" t="str">
        <f>IF(B182="","",IF(OR(M182=200,COUNTIF(Artikelgrupper!$G$3:$G$105,'APH KIC KIA PC'!L182)),"Ja","Nej"))</f>
        <v/>
      </c>
      <c r="O182" s="351"/>
      <c r="Q182" s="354"/>
      <c r="R182" s="355"/>
      <c r="S182" s="291" t="s">
        <v>36</v>
      </c>
      <c r="T182" s="291"/>
      <c r="V182" s="356" t="str">
        <f>IF(B182="","",'3. Förpackningsdata'!K182)</f>
        <v/>
      </c>
      <c r="W182" s="304" t="str">
        <f>IF(B182="","",'3. Förpackningsdata'!L182)</f>
        <v/>
      </c>
      <c r="X182" s="542"/>
      <c r="Y182" s="471"/>
      <c r="Z182" s="489"/>
      <c r="AA182" s="81" t="str">
        <f>IF('4. Inköpsdata'!H182="SEK",'4. Inköpsdata'!J182,'4. Inköpsdata'!J182*'APH KIC KIA PC'!$Y$4)</f>
        <v/>
      </c>
      <c r="AB182" s="352" t="str">
        <f>IF('4. Inköpsdata'!H182="SEK",'4. Inköpsdata'!J182,'4. Inköpsdata'!J182*'APH KIC KIA PC'!$Y$4)</f>
        <v/>
      </c>
      <c r="AC182" s="353"/>
      <c r="AD182" s="303" t="str">
        <f>IF(B182="","",'4. Inköpsdata'!N182)</f>
        <v/>
      </c>
      <c r="AE182" s="457" t="str">
        <f>IF(B182="","",'4. Inköpsdata'!M182)</f>
        <v/>
      </c>
      <c r="AF182" s="458" t="str" cm="1">
        <f t="array" ref="AF182">IFERROR(_xlfn.IFS(AE182=25%,41,AE182=12%,42,AE182=6%,43,AE182="Momsfritt",38),"")</f>
        <v/>
      </c>
      <c r="AG182" s="458" t="str">
        <f t="shared" si="41"/>
        <v/>
      </c>
      <c r="AH182" s="303" t="str">
        <f t="shared" si="42"/>
        <v/>
      </c>
      <c r="AI182" s="303" t="str">
        <f t="shared" si="43"/>
        <v/>
      </c>
      <c r="AJ182" s="465" t="str">
        <f t="shared" si="44"/>
        <v/>
      </c>
      <c r="AK182" s="494"/>
      <c r="AL182" s="352" t="str">
        <f t="shared" si="45"/>
        <v/>
      </c>
      <c r="AM182" s="352" t="str">
        <f t="shared" si="46"/>
        <v/>
      </c>
      <c r="AN182" s="465" t="str">
        <f t="shared" si="47"/>
        <v/>
      </c>
    </row>
    <row r="183" spans="1:40" x14ac:dyDescent="0.25">
      <c r="A183" s="106">
        <v>179</v>
      </c>
      <c r="B183" s="86" t="str">
        <f>IF('1. Artikeldata Grund'!$E183="","",'1. Artikeldata Grund'!$E183)</f>
        <v/>
      </c>
      <c r="C183" s="221" t="str">
        <f>IF('1. Artikeldata Grund'!D183="","",'1. Artikeldata Grund'!D183)</f>
        <v/>
      </c>
      <c r="D183" s="296"/>
      <c r="E183" s="516" t="str">
        <f t="shared" si="40"/>
        <v/>
      </c>
      <c r="F183" s="502"/>
      <c r="G183" s="298"/>
      <c r="H183" s="350"/>
      <c r="I183" s="561" t="s">
        <v>35</v>
      </c>
      <c r="J183" s="291"/>
      <c r="K183" s="562" t="s">
        <v>35</v>
      </c>
      <c r="L183" s="291" t="s">
        <v>226</v>
      </c>
      <c r="M183" s="499">
        <v>910</v>
      </c>
      <c r="N183" s="532" t="str">
        <f>IF(B183="","",IF(OR(M183=200,COUNTIF(Artikelgrupper!$G$3:$G$105,'APH KIC KIA PC'!L183)),"Ja","Nej"))</f>
        <v/>
      </c>
      <c r="O183" s="351"/>
      <c r="Q183" s="354"/>
      <c r="R183" s="355"/>
      <c r="S183" s="291" t="s">
        <v>36</v>
      </c>
      <c r="T183" s="291"/>
      <c r="V183" s="356" t="str">
        <f>IF(B183="","",'3. Förpackningsdata'!K183)</f>
        <v/>
      </c>
      <c r="W183" s="304" t="str">
        <f>IF(B183="","",'3. Förpackningsdata'!L183)</f>
        <v/>
      </c>
      <c r="X183" s="542"/>
      <c r="Y183" s="471"/>
      <c r="Z183" s="489"/>
      <c r="AA183" s="81" t="str">
        <f>IF('4. Inköpsdata'!H183="SEK",'4. Inköpsdata'!J183,'4. Inköpsdata'!J183*'APH KIC KIA PC'!$Y$4)</f>
        <v/>
      </c>
      <c r="AB183" s="352" t="str">
        <f>IF('4. Inköpsdata'!H183="SEK",'4. Inköpsdata'!J183,'4. Inköpsdata'!J183*'APH KIC KIA PC'!$Y$4)</f>
        <v/>
      </c>
      <c r="AC183" s="353"/>
      <c r="AD183" s="303" t="str">
        <f>IF(B183="","",'4. Inköpsdata'!N183)</f>
        <v/>
      </c>
      <c r="AE183" s="457" t="str">
        <f>IF(B183="","",'4. Inköpsdata'!M183)</f>
        <v/>
      </c>
      <c r="AF183" s="458" t="str" cm="1">
        <f t="array" ref="AF183">IFERROR(_xlfn.IFS(AE183=25%,41,AE183=12%,42,AE183=6%,43,AE183="Momsfritt",38),"")</f>
        <v/>
      </c>
      <c r="AG183" s="458" t="str">
        <f t="shared" si="41"/>
        <v/>
      </c>
      <c r="AH183" s="303" t="str">
        <f t="shared" si="42"/>
        <v/>
      </c>
      <c r="AI183" s="303" t="str">
        <f t="shared" si="43"/>
        <v/>
      </c>
      <c r="AJ183" s="465" t="str">
        <f t="shared" si="44"/>
        <v/>
      </c>
      <c r="AK183" s="494"/>
      <c r="AL183" s="352" t="str">
        <f t="shared" si="45"/>
        <v/>
      </c>
      <c r="AM183" s="352" t="str">
        <f t="shared" si="46"/>
        <v/>
      </c>
      <c r="AN183" s="465" t="str">
        <f t="shared" si="47"/>
        <v/>
      </c>
    </row>
    <row r="184" spans="1:40" x14ac:dyDescent="0.25">
      <c r="A184" s="106">
        <v>180</v>
      </c>
      <c r="B184" s="86" t="str">
        <f>IF('1. Artikeldata Grund'!$E184="","",'1. Artikeldata Grund'!$E184)</f>
        <v/>
      </c>
      <c r="C184" s="221" t="str">
        <f>IF('1. Artikeldata Grund'!D184="","",'1. Artikeldata Grund'!D184)</f>
        <v/>
      </c>
      <c r="D184" s="296"/>
      <c r="E184" s="516" t="str">
        <f t="shared" si="40"/>
        <v/>
      </c>
      <c r="F184" s="502"/>
      <c r="G184" s="298"/>
      <c r="H184" s="350"/>
      <c r="I184" s="561" t="s">
        <v>35</v>
      </c>
      <c r="J184" s="291"/>
      <c r="K184" s="562" t="s">
        <v>35</v>
      </c>
      <c r="L184" s="291" t="s">
        <v>226</v>
      </c>
      <c r="M184" s="499">
        <v>910</v>
      </c>
      <c r="N184" s="532" t="str">
        <f>IF(B184="","",IF(OR(M184=200,COUNTIF(Artikelgrupper!$G$3:$G$105,'APH KIC KIA PC'!L184)),"Ja","Nej"))</f>
        <v/>
      </c>
      <c r="O184" s="351"/>
      <c r="Q184" s="354"/>
      <c r="R184" s="355"/>
      <c r="S184" s="291" t="s">
        <v>36</v>
      </c>
      <c r="T184" s="291"/>
      <c r="V184" s="356" t="str">
        <f>IF(B184="","",'3. Förpackningsdata'!K184)</f>
        <v/>
      </c>
      <c r="W184" s="304" t="str">
        <f>IF(B184="","",'3. Förpackningsdata'!L184)</f>
        <v/>
      </c>
      <c r="X184" s="542"/>
      <c r="Y184" s="471"/>
      <c r="Z184" s="489"/>
      <c r="AA184" s="81" t="str">
        <f>IF('4. Inköpsdata'!H184="SEK",'4. Inköpsdata'!J184,'4. Inköpsdata'!J184*'APH KIC KIA PC'!$Y$4)</f>
        <v/>
      </c>
      <c r="AB184" s="352" t="str">
        <f>IF('4. Inköpsdata'!H184="SEK",'4. Inköpsdata'!J184,'4. Inköpsdata'!J184*'APH KIC KIA PC'!$Y$4)</f>
        <v/>
      </c>
      <c r="AC184" s="353"/>
      <c r="AD184" s="303" t="str">
        <f>IF(B184="","",'4. Inköpsdata'!N184)</f>
        <v/>
      </c>
      <c r="AE184" s="457" t="str">
        <f>IF(B184="","",'4. Inköpsdata'!M184)</f>
        <v/>
      </c>
      <c r="AF184" s="458" t="str" cm="1">
        <f t="array" ref="AF184">IFERROR(_xlfn.IFS(AE184=25%,41,AE184=12%,42,AE184=6%,43,AE184="Momsfritt",38),"")</f>
        <v/>
      </c>
      <c r="AG184" s="458" t="str">
        <f t="shared" si="41"/>
        <v/>
      </c>
      <c r="AH184" s="303" t="str">
        <f t="shared" si="42"/>
        <v/>
      </c>
      <c r="AI184" s="303" t="str">
        <f t="shared" si="43"/>
        <v/>
      </c>
      <c r="AJ184" s="465" t="str">
        <f t="shared" si="44"/>
        <v/>
      </c>
      <c r="AK184" s="494"/>
      <c r="AL184" s="352" t="str">
        <f t="shared" si="45"/>
        <v/>
      </c>
      <c r="AM184" s="352" t="str">
        <f t="shared" si="46"/>
        <v/>
      </c>
      <c r="AN184" s="465" t="str">
        <f t="shared" si="47"/>
        <v/>
      </c>
    </row>
    <row r="185" spans="1:40" x14ac:dyDescent="0.25">
      <c r="A185" s="106">
        <v>181</v>
      </c>
      <c r="B185" s="86" t="str">
        <f>IF('1. Artikeldata Grund'!$E185="","",'1. Artikeldata Grund'!$E185)</f>
        <v/>
      </c>
      <c r="C185" s="221" t="str">
        <f>IF('1. Artikeldata Grund'!D185="","",'1. Artikeldata Grund'!D185)</f>
        <v/>
      </c>
      <c r="D185" s="296"/>
      <c r="E185" s="516" t="str">
        <f t="shared" si="40"/>
        <v/>
      </c>
      <c r="F185" s="502"/>
      <c r="G185" s="298"/>
      <c r="H185" s="350"/>
      <c r="I185" s="561" t="s">
        <v>35</v>
      </c>
      <c r="J185" s="291"/>
      <c r="K185" s="562" t="s">
        <v>35</v>
      </c>
      <c r="L185" s="291" t="s">
        <v>226</v>
      </c>
      <c r="M185" s="499">
        <v>910</v>
      </c>
      <c r="N185" s="532" t="str">
        <f>IF(B185="","",IF(OR(M185=200,COUNTIF(Artikelgrupper!$G$3:$G$105,'APH KIC KIA PC'!L185)),"Ja","Nej"))</f>
        <v/>
      </c>
      <c r="O185" s="351"/>
      <c r="Q185" s="354"/>
      <c r="R185" s="355"/>
      <c r="S185" s="291" t="s">
        <v>36</v>
      </c>
      <c r="T185" s="291"/>
      <c r="V185" s="356" t="str">
        <f>IF(B185="","",'3. Förpackningsdata'!K185)</f>
        <v/>
      </c>
      <c r="W185" s="304" t="str">
        <f>IF(B185="","",'3. Förpackningsdata'!L185)</f>
        <v/>
      </c>
      <c r="X185" s="542"/>
      <c r="Y185" s="471"/>
      <c r="Z185" s="489"/>
      <c r="AA185" s="81" t="str">
        <f>IF('4. Inköpsdata'!H185="SEK",'4. Inköpsdata'!J185,'4. Inköpsdata'!J185*'APH KIC KIA PC'!$Y$4)</f>
        <v/>
      </c>
      <c r="AB185" s="352" t="str">
        <f>IF('4. Inköpsdata'!H185="SEK",'4. Inköpsdata'!J185,'4. Inköpsdata'!J185*'APH KIC KIA PC'!$Y$4)</f>
        <v/>
      </c>
      <c r="AC185" s="353"/>
      <c r="AD185" s="303" t="str">
        <f>IF(B185="","",'4. Inköpsdata'!N185)</f>
        <v/>
      </c>
      <c r="AE185" s="457" t="str">
        <f>IF(B185="","",'4. Inköpsdata'!M185)</f>
        <v/>
      </c>
      <c r="AF185" s="458" t="str" cm="1">
        <f t="array" ref="AF185">IFERROR(_xlfn.IFS(AE185=25%,41,AE185=12%,42,AE185=6%,43,AE185="Momsfritt",38),"")</f>
        <v/>
      </c>
      <c r="AG185" s="458" t="str">
        <f t="shared" si="41"/>
        <v/>
      </c>
      <c r="AH185" s="303" t="str">
        <f t="shared" si="42"/>
        <v/>
      </c>
      <c r="AI185" s="303" t="str">
        <f t="shared" si="43"/>
        <v/>
      </c>
      <c r="AJ185" s="465" t="str">
        <f t="shared" si="44"/>
        <v/>
      </c>
      <c r="AK185" s="494"/>
      <c r="AL185" s="352" t="str">
        <f t="shared" si="45"/>
        <v/>
      </c>
      <c r="AM185" s="352" t="str">
        <f t="shared" si="46"/>
        <v/>
      </c>
      <c r="AN185" s="465" t="str">
        <f t="shared" si="47"/>
        <v/>
      </c>
    </row>
    <row r="186" spans="1:40" x14ac:dyDescent="0.25">
      <c r="A186" s="106">
        <v>182</v>
      </c>
      <c r="B186" s="86" t="str">
        <f>IF('1. Artikeldata Grund'!$E186="","",'1. Artikeldata Grund'!$E186)</f>
        <v/>
      </c>
      <c r="C186" s="221" t="str">
        <f>IF('1. Artikeldata Grund'!D186="","",'1. Artikeldata Grund'!D186)</f>
        <v/>
      </c>
      <c r="D186" s="296"/>
      <c r="E186" s="516" t="str">
        <f t="shared" si="40"/>
        <v/>
      </c>
      <c r="F186" s="502"/>
      <c r="G186" s="298"/>
      <c r="H186" s="350"/>
      <c r="I186" s="561" t="s">
        <v>35</v>
      </c>
      <c r="J186" s="291"/>
      <c r="K186" s="562" t="s">
        <v>35</v>
      </c>
      <c r="L186" s="291" t="s">
        <v>226</v>
      </c>
      <c r="M186" s="499">
        <v>910</v>
      </c>
      <c r="N186" s="532" t="str">
        <f>IF(B186="","",IF(OR(M186=200,COUNTIF(Artikelgrupper!$G$3:$G$105,'APH KIC KIA PC'!L186)),"Ja","Nej"))</f>
        <v/>
      </c>
      <c r="O186" s="351"/>
      <c r="Q186" s="354"/>
      <c r="R186" s="355"/>
      <c r="S186" s="291" t="s">
        <v>36</v>
      </c>
      <c r="T186" s="291"/>
      <c r="V186" s="356" t="str">
        <f>IF(B186="","",'3. Förpackningsdata'!K186)</f>
        <v/>
      </c>
      <c r="W186" s="304" t="str">
        <f>IF(B186="","",'3. Förpackningsdata'!L186)</f>
        <v/>
      </c>
      <c r="X186" s="542"/>
      <c r="Y186" s="471"/>
      <c r="Z186" s="489"/>
      <c r="AA186" s="81" t="str">
        <f>IF('4. Inköpsdata'!H186="SEK",'4. Inköpsdata'!J186,'4. Inköpsdata'!J186*'APH KIC KIA PC'!$Y$4)</f>
        <v/>
      </c>
      <c r="AB186" s="352" t="str">
        <f>IF('4. Inköpsdata'!H186="SEK",'4. Inköpsdata'!J186,'4. Inköpsdata'!J186*'APH KIC KIA PC'!$Y$4)</f>
        <v/>
      </c>
      <c r="AC186" s="353"/>
      <c r="AD186" s="303" t="str">
        <f>IF(B186="","",'4. Inköpsdata'!N186)</f>
        <v/>
      </c>
      <c r="AE186" s="457" t="str">
        <f>IF(B186="","",'4. Inköpsdata'!M186)</f>
        <v/>
      </c>
      <c r="AF186" s="458" t="str" cm="1">
        <f t="array" ref="AF186">IFERROR(_xlfn.IFS(AE186=25%,41,AE186=12%,42,AE186=6%,43,AE186="Momsfritt",38),"")</f>
        <v/>
      </c>
      <c r="AG186" s="458" t="str">
        <f t="shared" si="41"/>
        <v/>
      </c>
      <c r="AH186" s="303" t="str">
        <f t="shared" si="42"/>
        <v/>
      </c>
      <c r="AI186" s="303" t="str">
        <f t="shared" si="43"/>
        <v/>
      </c>
      <c r="AJ186" s="465" t="str">
        <f t="shared" si="44"/>
        <v/>
      </c>
      <c r="AK186" s="494"/>
      <c r="AL186" s="352" t="str">
        <f t="shared" si="45"/>
        <v/>
      </c>
      <c r="AM186" s="352" t="str">
        <f t="shared" si="46"/>
        <v/>
      </c>
      <c r="AN186" s="465" t="str">
        <f t="shared" si="47"/>
        <v/>
      </c>
    </row>
    <row r="187" spans="1:40" x14ac:dyDescent="0.25">
      <c r="A187" s="106">
        <v>183</v>
      </c>
      <c r="B187" s="86" t="str">
        <f>IF('1. Artikeldata Grund'!$E187="","",'1. Artikeldata Grund'!$E187)</f>
        <v/>
      </c>
      <c r="C187" s="221" t="str">
        <f>IF('1. Artikeldata Grund'!D187="","",'1. Artikeldata Grund'!D187)</f>
        <v/>
      </c>
      <c r="D187" s="296"/>
      <c r="E187" s="516" t="str">
        <f t="shared" si="40"/>
        <v/>
      </c>
      <c r="F187" s="502"/>
      <c r="G187" s="298"/>
      <c r="H187" s="350"/>
      <c r="I187" s="561" t="s">
        <v>35</v>
      </c>
      <c r="J187" s="291"/>
      <c r="K187" s="562" t="s">
        <v>35</v>
      </c>
      <c r="L187" s="291" t="s">
        <v>226</v>
      </c>
      <c r="M187" s="499">
        <v>910</v>
      </c>
      <c r="N187" s="532" t="str">
        <f>IF(B187="","",IF(OR(M187=200,COUNTIF(Artikelgrupper!$G$3:$G$105,'APH KIC KIA PC'!L187)),"Ja","Nej"))</f>
        <v/>
      </c>
      <c r="O187" s="351"/>
      <c r="Q187" s="354"/>
      <c r="R187" s="355"/>
      <c r="S187" s="291" t="s">
        <v>36</v>
      </c>
      <c r="T187" s="291"/>
      <c r="V187" s="356" t="str">
        <f>IF(B187="","",'3. Förpackningsdata'!K187)</f>
        <v/>
      </c>
      <c r="W187" s="304" t="str">
        <f>IF(B187="","",'3. Förpackningsdata'!L187)</f>
        <v/>
      </c>
      <c r="X187" s="542"/>
      <c r="Y187" s="471"/>
      <c r="Z187" s="489"/>
      <c r="AA187" s="81" t="str">
        <f>IF('4. Inköpsdata'!H187="SEK",'4. Inköpsdata'!J187,'4. Inköpsdata'!J187*'APH KIC KIA PC'!$Y$4)</f>
        <v/>
      </c>
      <c r="AB187" s="352" t="str">
        <f>IF('4. Inköpsdata'!H187="SEK",'4. Inköpsdata'!J187,'4. Inköpsdata'!J187*'APH KIC KIA PC'!$Y$4)</f>
        <v/>
      </c>
      <c r="AC187" s="353"/>
      <c r="AD187" s="303" t="str">
        <f>IF(B187="","",'4. Inköpsdata'!N187)</f>
        <v/>
      </c>
      <c r="AE187" s="457" t="str">
        <f>IF(B187="","",'4. Inköpsdata'!M187)</f>
        <v/>
      </c>
      <c r="AF187" s="458" t="str" cm="1">
        <f t="array" ref="AF187">IFERROR(_xlfn.IFS(AE187=25%,41,AE187=12%,42,AE187=6%,43,AE187="Momsfritt",38),"")</f>
        <v/>
      </c>
      <c r="AG187" s="458" t="str">
        <f t="shared" si="41"/>
        <v/>
      </c>
      <c r="AH187" s="303" t="str">
        <f t="shared" si="42"/>
        <v/>
      </c>
      <c r="AI187" s="303" t="str">
        <f t="shared" si="43"/>
        <v/>
      </c>
      <c r="AJ187" s="465" t="str">
        <f t="shared" si="44"/>
        <v/>
      </c>
      <c r="AK187" s="494"/>
      <c r="AL187" s="352" t="str">
        <f t="shared" si="45"/>
        <v/>
      </c>
      <c r="AM187" s="352" t="str">
        <f t="shared" si="46"/>
        <v/>
      </c>
      <c r="AN187" s="465" t="str">
        <f t="shared" si="47"/>
        <v/>
      </c>
    </row>
    <row r="188" spans="1:40" x14ac:dyDescent="0.25">
      <c r="A188" s="106">
        <v>184</v>
      </c>
      <c r="B188" s="86" t="str">
        <f>IF('1. Artikeldata Grund'!$E188="","",'1. Artikeldata Grund'!$E188)</f>
        <v/>
      </c>
      <c r="C188" s="221" t="str">
        <f>IF('1. Artikeldata Grund'!D188="","",'1. Artikeldata Grund'!D188)</f>
        <v/>
      </c>
      <c r="D188" s="296"/>
      <c r="E188" s="516" t="str">
        <f t="shared" si="40"/>
        <v/>
      </c>
      <c r="F188" s="502"/>
      <c r="G188" s="298"/>
      <c r="H188" s="350"/>
      <c r="I188" s="561" t="s">
        <v>35</v>
      </c>
      <c r="J188" s="291"/>
      <c r="K188" s="562" t="s">
        <v>35</v>
      </c>
      <c r="L188" s="291" t="s">
        <v>226</v>
      </c>
      <c r="M188" s="499">
        <v>910</v>
      </c>
      <c r="N188" s="532" t="str">
        <f>IF(B188="","",IF(OR(M188=200,COUNTIF(Artikelgrupper!$G$3:$G$105,'APH KIC KIA PC'!L188)),"Ja","Nej"))</f>
        <v/>
      </c>
      <c r="O188" s="351"/>
      <c r="Q188" s="354"/>
      <c r="R188" s="355"/>
      <c r="S188" s="291" t="s">
        <v>36</v>
      </c>
      <c r="T188" s="291"/>
      <c r="V188" s="356" t="str">
        <f>IF(B188="","",'3. Förpackningsdata'!K188)</f>
        <v/>
      </c>
      <c r="W188" s="304" t="str">
        <f>IF(B188="","",'3. Förpackningsdata'!L188)</f>
        <v/>
      </c>
      <c r="X188" s="542"/>
      <c r="Y188" s="471"/>
      <c r="Z188" s="489"/>
      <c r="AA188" s="81" t="str">
        <f>IF('4. Inköpsdata'!H188="SEK",'4. Inköpsdata'!J188,'4. Inköpsdata'!J188*'APH KIC KIA PC'!$Y$4)</f>
        <v/>
      </c>
      <c r="AB188" s="352" t="str">
        <f>IF('4. Inköpsdata'!H188="SEK",'4. Inköpsdata'!J188,'4. Inköpsdata'!J188*'APH KIC KIA PC'!$Y$4)</f>
        <v/>
      </c>
      <c r="AC188" s="353"/>
      <c r="AD188" s="303" t="str">
        <f>IF(B188="","",'4. Inköpsdata'!N188)</f>
        <v/>
      </c>
      <c r="AE188" s="457" t="str">
        <f>IF(B188="","",'4. Inköpsdata'!M188)</f>
        <v/>
      </c>
      <c r="AF188" s="458" t="str" cm="1">
        <f t="array" ref="AF188">IFERROR(_xlfn.IFS(AE188=25%,41,AE188=12%,42,AE188=6%,43,AE188="Momsfritt",38),"")</f>
        <v/>
      </c>
      <c r="AG188" s="458" t="str">
        <f t="shared" si="41"/>
        <v/>
      </c>
      <c r="AH188" s="303" t="str">
        <f t="shared" si="42"/>
        <v/>
      </c>
      <c r="AI188" s="303" t="str">
        <f t="shared" si="43"/>
        <v/>
      </c>
      <c r="AJ188" s="465" t="str">
        <f t="shared" si="44"/>
        <v/>
      </c>
      <c r="AK188" s="494"/>
      <c r="AL188" s="352" t="str">
        <f t="shared" si="45"/>
        <v/>
      </c>
      <c r="AM188" s="352" t="str">
        <f t="shared" si="46"/>
        <v/>
      </c>
      <c r="AN188" s="465" t="str">
        <f t="shared" si="47"/>
        <v/>
      </c>
    </row>
    <row r="189" spans="1:40" x14ac:dyDescent="0.25">
      <c r="A189" s="106">
        <v>185</v>
      </c>
      <c r="B189" s="86" t="str">
        <f>IF('1. Artikeldata Grund'!$E189="","",'1. Artikeldata Grund'!$E189)</f>
        <v/>
      </c>
      <c r="C189" s="221" t="str">
        <f>IF('1. Artikeldata Grund'!D189="","",'1. Artikeldata Grund'!D189)</f>
        <v/>
      </c>
      <c r="D189" s="296"/>
      <c r="E189" s="516" t="str">
        <f t="shared" si="40"/>
        <v/>
      </c>
      <c r="F189" s="502"/>
      <c r="G189" s="298"/>
      <c r="H189" s="350"/>
      <c r="I189" s="561" t="s">
        <v>35</v>
      </c>
      <c r="J189" s="291"/>
      <c r="K189" s="562" t="s">
        <v>35</v>
      </c>
      <c r="L189" s="291" t="s">
        <v>226</v>
      </c>
      <c r="M189" s="499">
        <v>910</v>
      </c>
      <c r="N189" s="532" t="str">
        <f>IF(B189="","",IF(OR(M189=200,COUNTIF(Artikelgrupper!$G$3:$G$105,'APH KIC KIA PC'!L189)),"Ja","Nej"))</f>
        <v/>
      </c>
      <c r="O189" s="351"/>
      <c r="Q189" s="354"/>
      <c r="R189" s="355"/>
      <c r="S189" s="291" t="s">
        <v>36</v>
      </c>
      <c r="T189" s="291"/>
      <c r="V189" s="356" t="str">
        <f>IF(B189="","",'3. Förpackningsdata'!K189)</f>
        <v/>
      </c>
      <c r="W189" s="304" t="str">
        <f>IF(B189="","",'3. Förpackningsdata'!L189)</f>
        <v/>
      </c>
      <c r="X189" s="542"/>
      <c r="Y189" s="471"/>
      <c r="Z189" s="489"/>
      <c r="AA189" s="81" t="str">
        <f>IF('4. Inköpsdata'!H189="SEK",'4. Inköpsdata'!J189,'4. Inköpsdata'!J189*'APH KIC KIA PC'!$Y$4)</f>
        <v/>
      </c>
      <c r="AB189" s="352" t="str">
        <f>IF('4. Inköpsdata'!H189="SEK",'4. Inköpsdata'!J189,'4. Inköpsdata'!J189*'APH KIC KIA PC'!$Y$4)</f>
        <v/>
      </c>
      <c r="AC189" s="353"/>
      <c r="AD189" s="303" t="str">
        <f>IF(B189="","",'4. Inköpsdata'!N189)</f>
        <v/>
      </c>
      <c r="AE189" s="457" t="str">
        <f>IF(B189="","",'4. Inköpsdata'!M189)</f>
        <v/>
      </c>
      <c r="AF189" s="458" t="str" cm="1">
        <f t="array" ref="AF189">IFERROR(_xlfn.IFS(AE189=25%,41,AE189=12%,42,AE189=6%,43,AE189="Momsfritt",38),"")</f>
        <v/>
      </c>
      <c r="AG189" s="458" t="str">
        <f t="shared" si="41"/>
        <v/>
      </c>
      <c r="AH189" s="303" t="str">
        <f t="shared" si="42"/>
        <v/>
      </c>
      <c r="AI189" s="303" t="str">
        <f t="shared" si="43"/>
        <v/>
      </c>
      <c r="AJ189" s="465" t="str">
        <f t="shared" si="44"/>
        <v/>
      </c>
      <c r="AK189" s="494"/>
      <c r="AL189" s="352" t="str">
        <f t="shared" si="45"/>
        <v/>
      </c>
      <c r="AM189" s="352" t="str">
        <f t="shared" si="46"/>
        <v/>
      </c>
      <c r="AN189" s="465" t="str">
        <f t="shared" si="47"/>
        <v/>
      </c>
    </row>
    <row r="190" spans="1:40" x14ac:dyDescent="0.25">
      <c r="A190" s="106">
        <v>186</v>
      </c>
      <c r="B190" s="86" t="str">
        <f>IF('1. Artikeldata Grund'!$E190="","",'1. Artikeldata Grund'!$E190)</f>
        <v/>
      </c>
      <c r="C190" s="221" t="str">
        <f>IF('1. Artikeldata Grund'!D190="","",'1. Artikeldata Grund'!D190)</f>
        <v/>
      </c>
      <c r="D190" s="296"/>
      <c r="E190" s="516" t="str">
        <f t="shared" si="40"/>
        <v/>
      </c>
      <c r="F190" s="502"/>
      <c r="G190" s="298"/>
      <c r="H190" s="350"/>
      <c r="I190" s="561" t="s">
        <v>35</v>
      </c>
      <c r="J190" s="291"/>
      <c r="K190" s="562" t="s">
        <v>35</v>
      </c>
      <c r="L190" s="291" t="s">
        <v>226</v>
      </c>
      <c r="M190" s="499">
        <v>910</v>
      </c>
      <c r="N190" s="532" t="str">
        <f>IF(B190="","",IF(OR(M190=200,COUNTIF(Artikelgrupper!$G$3:$G$105,'APH KIC KIA PC'!L190)),"Ja","Nej"))</f>
        <v/>
      </c>
      <c r="O190" s="351"/>
      <c r="Q190" s="354"/>
      <c r="R190" s="355"/>
      <c r="S190" s="291" t="s">
        <v>36</v>
      </c>
      <c r="T190" s="291"/>
      <c r="V190" s="356" t="str">
        <f>IF(B190="","",'3. Förpackningsdata'!K190)</f>
        <v/>
      </c>
      <c r="W190" s="304" t="str">
        <f>IF(B190="","",'3. Förpackningsdata'!L190)</f>
        <v/>
      </c>
      <c r="X190" s="542"/>
      <c r="Y190" s="471"/>
      <c r="Z190" s="489"/>
      <c r="AA190" s="81" t="str">
        <f>IF('4. Inköpsdata'!H190="SEK",'4. Inköpsdata'!J190,'4. Inköpsdata'!J190*'APH KIC KIA PC'!$Y$4)</f>
        <v/>
      </c>
      <c r="AB190" s="352" t="str">
        <f>IF('4. Inköpsdata'!H190="SEK",'4. Inköpsdata'!J190,'4. Inköpsdata'!J190*'APH KIC KIA PC'!$Y$4)</f>
        <v/>
      </c>
      <c r="AC190" s="353"/>
      <c r="AD190" s="303" t="str">
        <f>IF(B190="","",'4. Inköpsdata'!N190)</f>
        <v/>
      </c>
      <c r="AE190" s="457" t="str">
        <f>IF(B190="","",'4. Inköpsdata'!M190)</f>
        <v/>
      </c>
      <c r="AF190" s="458" t="str" cm="1">
        <f t="array" ref="AF190">IFERROR(_xlfn.IFS(AE190=25%,41,AE190=12%,42,AE190=6%,43,AE190="Momsfritt",38),"")</f>
        <v/>
      </c>
      <c r="AG190" s="458" t="str">
        <f t="shared" si="41"/>
        <v/>
      </c>
      <c r="AH190" s="303" t="str">
        <f t="shared" si="42"/>
        <v/>
      </c>
      <c r="AI190" s="303" t="str">
        <f t="shared" si="43"/>
        <v/>
      </c>
      <c r="AJ190" s="465" t="str">
        <f t="shared" si="44"/>
        <v/>
      </c>
      <c r="AK190" s="494"/>
      <c r="AL190" s="352" t="str">
        <f t="shared" si="45"/>
        <v/>
      </c>
      <c r="AM190" s="352" t="str">
        <f t="shared" si="46"/>
        <v/>
      </c>
      <c r="AN190" s="465" t="str">
        <f t="shared" si="47"/>
        <v/>
      </c>
    </row>
    <row r="191" spans="1:40" x14ac:dyDescent="0.25">
      <c r="A191" s="106">
        <v>187</v>
      </c>
      <c r="B191" s="86" t="str">
        <f>IF('1. Artikeldata Grund'!$E191="","",'1. Artikeldata Grund'!$E191)</f>
        <v/>
      </c>
      <c r="C191" s="221" t="str">
        <f>IF('1. Artikeldata Grund'!D191="","",'1. Artikeldata Grund'!D191)</f>
        <v/>
      </c>
      <c r="D191" s="296"/>
      <c r="E191" s="516" t="str">
        <f t="shared" si="40"/>
        <v/>
      </c>
      <c r="F191" s="502"/>
      <c r="G191" s="298"/>
      <c r="H191" s="350"/>
      <c r="I191" s="561" t="s">
        <v>35</v>
      </c>
      <c r="J191" s="291"/>
      <c r="K191" s="562" t="s">
        <v>35</v>
      </c>
      <c r="L191" s="291" t="s">
        <v>226</v>
      </c>
      <c r="M191" s="499">
        <v>910</v>
      </c>
      <c r="N191" s="532" t="str">
        <f>IF(B191="","",IF(OR(M191=200,COUNTIF(Artikelgrupper!$G$3:$G$105,'APH KIC KIA PC'!L191)),"Ja","Nej"))</f>
        <v/>
      </c>
      <c r="O191" s="351"/>
      <c r="Q191" s="354"/>
      <c r="R191" s="355"/>
      <c r="S191" s="291" t="s">
        <v>36</v>
      </c>
      <c r="T191" s="291"/>
      <c r="V191" s="356" t="str">
        <f>IF(B191="","",'3. Förpackningsdata'!K191)</f>
        <v/>
      </c>
      <c r="W191" s="304" t="str">
        <f>IF(B191="","",'3. Förpackningsdata'!L191)</f>
        <v/>
      </c>
      <c r="X191" s="542"/>
      <c r="Y191" s="471"/>
      <c r="Z191" s="489"/>
      <c r="AA191" s="81" t="str">
        <f>IF('4. Inköpsdata'!H191="SEK",'4. Inköpsdata'!J191,'4. Inköpsdata'!J191*'APH KIC KIA PC'!$Y$4)</f>
        <v/>
      </c>
      <c r="AB191" s="352" t="str">
        <f>IF('4. Inköpsdata'!H191="SEK",'4. Inköpsdata'!J191,'4. Inköpsdata'!J191*'APH KIC KIA PC'!$Y$4)</f>
        <v/>
      </c>
      <c r="AC191" s="353"/>
      <c r="AD191" s="303" t="str">
        <f>IF(B191="","",'4. Inköpsdata'!N191)</f>
        <v/>
      </c>
      <c r="AE191" s="457" t="str">
        <f>IF(B191="","",'4. Inköpsdata'!M191)</f>
        <v/>
      </c>
      <c r="AF191" s="458" t="str" cm="1">
        <f t="array" ref="AF191">IFERROR(_xlfn.IFS(AE191=25%,41,AE191=12%,42,AE191=6%,43,AE191="Momsfritt",38),"")</f>
        <v/>
      </c>
      <c r="AG191" s="458" t="str">
        <f t="shared" si="41"/>
        <v/>
      </c>
      <c r="AH191" s="303" t="str">
        <f t="shared" si="42"/>
        <v/>
      </c>
      <c r="AI191" s="303" t="str">
        <f t="shared" si="43"/>
        <v/>
      </c>
      <c r="AJ191" s="465" t="str">
        <f t="shared" si="44"/>
        <v/>
      </c>
      <c r="AK191" s="494"/>
      <c r="AL191" s="352" t="str">
        <f t="shared" si="45"/>
        <v/>
      </c>
      <c r="AM191" s="352" t="str">
        <f t="shared" si="46"/>
        <v/>
      </c>
      <c r="AN191" s="465" t="str">
        <f t="shared" si="47"/>
        <v/>
      </c>
    </row>
    <row r="192" spans="1:40" x14ac:dyDescent="0.25">
      <c r="A192" s="106">
        <v>188</v>
      </c>
      <c r="B192" s="86" t="str">
        <f>IF('1. Artikeldata Grund'!$E192="","",'1. Artikeldata Grund'!$E192)</f>
        <v/>
      </c>
      <c r="C192" s="221" t="str">
        <f>IF('1. Artikeldata Grund'!D192="","",'1. Artikeldata Grund'!D192)</f>
        <v/>
      </c>
      <c r="D192" s="296"/>
      <c r="E192" s="516" t="str">
        <f t="shared" si="40"/>
        <v/>
      </c>
      <c r="F192" s="502"/>
      <c r="G192" s="298"/>
      <c r="H192" s="350"/>
      <c r="I192" s="561" t="s">
        <v>35</v>
      </c>
      <c r="J192" s="291"/>
      <c r="K192" s="562" t="s">
        <v>35</v>
      </c>
      <c r="L192" s="291" t="s">
        <v>226</v>
      </c>
      <c r="M192" s="499">
        <v>910</v>
      </c>
      <c r="N192" s="532" t="str">
        <f>IF(B192="","",IF(OR(M192=200,COUNTIF(Artikelgrupper!$G$3:$G$105,'APH KIC KIA PC'!L192)),"Ja","Nej"))</f>
        <v/>
      </c>
      <c r="O192" s="351"/>
      <c r="Q192" s="354"/>
      <c r="R192" s="355"/>
      <c r="S192" s="291" t="s">
        <v>36</v>
      </c>
      <c r="T192" s="291"/>
      <c r="V192" s="356" t="str">
        <f>IF(B192="","",'3. Förpackningsdata'!K192)</f>
        <v/>
      </c>
      <c r="W192" s="304" t="str">
        <f>IF(B192="","",'3. Förpackningsdata'!L192)</f>
        <v/>
      </c>
      <c r="X192" s="542"/>
      <c r="Y192" s="471"/>
      <c r="Z192" s="489"/>
      <c r="AA192" s="81" t="str">
        <f>IF('4. Inköpsdata'!H192="SEK",'4. Inköpsdata'!J192,'4. Inköpsdata'!J192*'APH KIC KIA PC'!$Y$4)</f>
        <v/>
      </c>
      <c r="AB192" s="352" t="str">
        <f>IF('4. Inköpsdata'!H192="SEK",'4. Inköpsdata'!J192,'4. Inköpsdata'!J192*'APH KIC KIA PC'!$Y$4)</f>
        <v/>
      </c>
      <c r="AC192" s="353"/>
      <c r="AD192" s="303" t="str">
        <f>IF(B192="","",'4. Inköpsdata'!N192)</f>
        <v/>
      </c>
      <c r="AE192" s="457" t="str">
        <f>IF(B192="","",'4. Inköpsdata'!M192)</f>
        <v/>
      </c>
      <c r="AF192" s="458" t="str" cm="1">
        <f t="array" ref="AF192">IFERROR(_xlfn.IFS(AE192=25%,41,AE192=12%,42,AE192=6%,43,AE192="Momsfritt",38),"")</f>
        <v/>
      </c>
      <c r="AG192" s="458" t="str">
        <f t="shared" si="41"/>
        <v/>
      </c>
      <c r="AH192" s="303" t="str">
        <f t="shared" si="42"/>
        <v/>
      </c>
      <c r="AI192" s="303" t="str">
        <f t="shared" si="43"/>
        <v/>
      </c>
      <c r="AJ192" s="465" t="str">
        <f t="shared" si="44"/>
        <v/>
      </c>
      <c r="AK192" s="494"/>
      <c r="AL192" s="352" t="str">
        <f t="shared" si="45"/>
        <v/>
      </c>
      <c r="AM192" s="352" t="str">
        <f t="shared" si="46"/>
        <v/>
      </c>
      <c r="AN192" s="465" t="str">
        <f t="shared" si="47"/>
        <v/>
      </c>
    </row>
    <row r="193" spans="1:40" x14ac:dyDescent="0.25">
      <c r="A193" s="106">
        <v>189</v>
      </c>
      <c r="B193" s="86" t="str">
        <f>IF('1. Artikeldata Grund'!$E193="","",'1. Artikeldata Grund'!$E193)</f>
        <v/>
      </c>
      <c r="C193" s="221" t="str">
        <f>IF('1. Artikeldata Grund'!D193="","",'1. Artikeldata Grund'!D193)</f>
        <v/>
      </c>
      <c r="D193" s="296"/>
      <c r="E193" s="516" t="str">
        <f t="shared" si="40"/>
        <v/>
      </c>
      <c r="F193" s="502"/>
      <c r="G193" s="298"/>
      <c r="H193" s="350"/>
      <c r="I193" s="561" t="s">
        <v>35</v>
      </c>
      <c r="J193" s="291"/>
      <c r="K193" s="562" t="s">
        <v>35</v>
      </c>
      <c r="L193" s="291" t="s">
        <v>226</v>
      </c>
      <c r="M193" s="499">
        <v>910</v>
      </c>
      <c r="N193" s="532" t="str">
        <f>IF(B193="","",IF(OR(M193=200,COUNTIF(Artikelgrupper!$G$3:$G$105,'APH KIC KIA PC'!L193)),"Ja","Nej"))</f>
        <v/>
      </c>
      <c r="O193" s="351"/>
      <c r="Q193" s="354"/>
      <c r="R193" s="355"/>
      <c r="S193" s="291" t="s">
        <v>36</v>
      </c>
      <c r="T193" s="291"/>
      <c r="V193" s="356" t="str">
        <f>IF(B193="","",'3. Förpackningsdata'!K193)</f>
        <v/>
      </c>
      <c r="W193" s="304" t="str">
        <f>IF(B193="","",'3. Förpackningsdata'!L193)</f>
        <v/>
      </c>
      <c r="X193" s="542"/>
      <c r="Y193" s="471"/>
      <c r="Z193" s="489"/>
      <c r="AA193" s="81" t="str">
        <f>IF('4. Inköpsdata'!H193="SEK",'4. Inköpsdata'!J193,'4. Inköpsdata'!J193*'APH KIC KIA PC'!$Y$4)</f>
        <v/>
      </c>
      <c r="AB193" s="352" t="str">
        <f>IF('4. Inköpsdata'!H193="SEK",'4. Inköpsdata'!J193,'4. Inköpsdata'!J193*'APH KIC KIA PC'!$Y$4)</f>
        <v/>
      </c>
      <c r="AC193" s="353"/>
      <c r="AD193" s="303" t="str">
        <f>IF(B193="","",'4. Inköpsdata'!N193)</f>
        <v/>
      </c>
      <c r="AE193" s="457" t="str">
        <f>IF(B193="","",'4. Inköpsdata'!M193)</f>
        <v/>
      </c>
      <c r="AF193" s="458" t="str" cm="1">
        <f t="array" ref="AF193">IFERROR(_xlfn.IFS(AE193=25%,41,AE193=12%,42,AE193=6%,43,AE193="Momsfritt",38),"")</f>
        <v/>
      </c>
      <c r="AG193" s="458" t="str">
        <f t="shared" si="41"/>
        <v/>
      </c>
      <c r="AH193" s="303" t="str">
        <f t="shared" si="42"/>
        <v/>
      </c>
      <c r="AI193" s="303" t="str">
        <f t="shared" si="43"/>
        <v/>
      </c>
      <c r="AJ193" s="465" t="str">
        <f t="shared" si="44"/>
        <v/>
      </c>
      <c r="AK193" s="494"/>
      <c r="AL193" s="352" t="str">
        <f t="shared" si="45"/>
        <v/>
      </c>
      <c r="AM193" s="352" t="str">
        <f t="shared" si="46"/>
        <v/>
      </c>
      <c r="AN193" s="465" t="str">
        <f t="shared" si="47"/>
        <v/>
      </c>
    </row>
    <row r="194" spans="1:40" x14ac:dyDescent="0.25">
      <c r="A194" s="106">
        <v>190</v>
      </c>
      <c r="B194" s="86" t="str">
        <f>IF('1. Artikeldata Grund'!$E194="","",'1. Artikeldata Grund'!$E194)</f>
        <v/>
      </c>
      <c r="C194" s="221" t="str">
        <f>IF('1. Artikeldata Grund'!D194="","",'1. Artikeldata Grund'!D194)</f>
        <v/>
      </c>
      <c r="D194" s="296"/>
      <c r="E194" s="516" t="str">
        <f t="shared" si="40"/>
        <v/>
      </c>
      <c r="F194" s="502"/>
      <c r="G194" s="298"/>
      <c r="H194" s="350"/>
      <c r="I194" s="561" t="s">
        <v>35</v>
      </c>
      <c r="J194" s="291"/>
      <c r="K194" s="562" t="s">
        <v>35</v>
      </c>
      <c r="L194" s="291" t="s">
        <v>226</v>
      </c>
      <c r="M194" s="499">
        <v>910</v>
      </c>
      <c r="N194" s="532" t="str">
        <f>IF(B194="","",IF(OR(M194=200,COUNTIF(Artikelgrupper!$G$3:$G$105,'APH KIC KIA PC'!L194)),"Ja","Nej"))</f>
        <v/>
      </c>
      <c r="O194" s="351"/>
      <c r="Q194" s="354"/>
      <c r="R194" s="355"/>
      <c r="S194" s="291" t="s">
        <v>36</v>
      </c>
      <c r="T194" s="291"/>
      <c r="V194" s="356" t="str">
        <f>IF(B194="","",'3. Förpackningsdata'!K194)</f>
        <v/>
      </c>
      <c r="W194" s="304" t="str">
        <f>IF(B194="","",'3. Förpackningsdata'!L194)</f>
        <v/>
      </c>
      <c r="X194" s="542"/>
      <c r="Y194" s="471"/>
      <c r="Z194" s="489"/>
      <c r="AA194" s="81" t="str">
        <f>IF('4. Inköpsdata'!H194="SEK",'4. Inköpsdata'!J194,'4. Inköpsdata'!J194*'APH KIC KIA PC'!$Y$4)</f>
        <v/>
      </c>
      <c r="AB194" s="352" t="str">
        <f>IF('4. Inköpsdata'!H194="SEK",'4. Inköpsdata'!J194,'4. Inköpsdata'!J194*'APH KIC KIA PC'!$Y$4)</f>
        <v/>
      </c>
      <c r="AC194" s="353"/>
      <c r="AD194" s="303" t="str">
        <f>IF(B194="","",'4. Inköpsdata'!N194)</f>
        <v/>
      </c>
      <c r="AE194" s="457" t="str">
        <f>IF(B194="","",'4. Inköpsdata'!M194)</f>
        <v/>
      </c>
      <c r="AF194" s="458" t="str" cm="1">
        <f t="array" ref="AF194">IFERROR(_xlfn.IFS(AE194=25%,41,AE194=12%,42,AE194=6%,43,AE194="Momsfritt",38),"")</f>
        <v/>
      </c>
      <c r="AG194" s="458" t="str">
        <f t="shared" si="41"/>
        <v/>
      </c>
      <c r="AH194" s="303" t="str">
        <f t="shared" si="42"/>
        <v/>
      </c>
      <c r="AI194" s="303" t="str">
        <f t="shared" si="43"/>
        <v/>
      </c>
      <c r="AJ194" s="465" t="str">
        <f t="shared" si="44"/>
        <v/>
      </c>
      <c r="AK194" s="494"/>
      <c r="AL194" s="352" t="str">
        <f t="shared" si="45"/>
        <v/>
      </c>
      <c r="AM194" s="352" t="str">
        <f t="shared" si="46"/>
        <v/>
      </c>
      <c r="AN194" s="465" t="str">
        <f t="shared" si="47"/>
        <v/>
      </c>
    </row>
    <row r="195" spans="1:40" x14ac:dyDescent="0.25">
      <c r="A195" s="106">
        <v>191</v>
      </c>
      <c r="B195" s="86" t="str">
        <f>IF('1. Artikeldata Grund'!$E195="","",'1. Artikeldata Grund'!$E195)</f>
        <v/>
      </c>
      <c r="C195" s="221" t="str">
        <f>IF('1. Artikeldata Grund'!D195="","",'1. Artikeldata Grund'!D195)</f>
        <v/>
      </c>
      <c r="D195" s="296"/>
      <c r="E195" s="516" t="str">
        <f t="shared" si="40"/>
        <v/>
      </c>
      <c r="F195" s="502"/>
      <c r="G195" s="298"/>
      <c r="H195" s="350"/>
      <c r="I195" s="561" t="s">
        <v>35</v>
      </c>
      <c r="J195" s="291"/>
      <c r="K195" s="562" t="s">
        <v>35</v>
      </c>
      <c r="L195" s="291" t="s">
        <v>226</v>
      </c>
      <c r="M195" s="499">
        <v>910</v>
      </c>
      <c r="N195" s="532" t="str">
        <f>IF(B195="","",IF(OR(M195=200,COUNTIF(Artikelgrupper!$G$3:$G$105,'APH KIC KIA PC'!L195)),"Ja","Nej"))</f>
        <v/>
      </c>
      <c r="O195" s="351"/>
      <c r="Q195" s="354"/>
      <c r="R195" s="355"/>
      <c r="S195" s="291" t="s">
        <v>36</v>
      </c>
      <c r="T195" s="291"/>
      <c r="V195" s="356" t="str">
        <f>IF(B195="","",'3. Förpackningsdata'!K195)</f>
        <v/>
      </c>
      <c r="W195" s="304" t="str">
        <f>IF(B195="","",'3. Förpackningsdata'!L195)</f>
        <v/>
      </c>
      <c r="X195" s="542"/>
      <c r="Y195" s="471"/>
      <c r="Z195" s="489"/>
      <c r="AA195" s="81" t="str">
        <f>IF('4. Inköpsdata'!H195="SEK",'4. Inköpsdata'!J195,'4. Inköpsdata'!J195*'APH KIC KIA PC'!$Y$4)</f>
        <v/>
      </c>
      <c r="AB195" s="352" t="str">
        <f>IF('4. Inköpsdata'!H195="SEK",'4. Inköpsdata'!J195,'4. Inköpsdata'!J195*'APH KIC KIA PC'!$Y$4)</f>
        <v/>
      </c>
      <c r="AC195" s="353"/>
      <c r="AD195" s="303" t="str">
        <f>IF(B195="","",'4. Inköpsdata'!N195)</f>
        <v/>
      </c>
      <c r="AE195" s="457" t="str">
        <f>IF(B195="","",'4. Inköpsdata'!M195)</f>
        <v/>
      </c>
      <c r="AF195" s="458" t="str" cm="1">
        <f t="array" ref="AF195">IFERROR(_xlfn.IFS(AE195=25%,41,AE195=12%,42,AE195=6%,43,AE195="Momsfritt",38),"")</f>
        <v/>
      </c>
      <c r="AG195" s="458" t="str">
        <f t="shared" si="41"/>
        <v/>
      </c>
      <c r="AH195" s="303" t="str">
        <f t="shared" si="42"/>
        <v/>
      </c>
      <c r="AI195" s="303" t="str">
        <f t="shared" si="43"/>
        <v/>
      </c>
      <c r="AJ195" s="465" t="str">
        <f t="shared" si="44"/>
        <v/>
      </c>
      <c r="AK195" s="494"/>
      <c r="AL195" s="352" t="str">
        <f t="shared" si="45"/>
        <v/>
      </c>
      <c r="AM195" s="352" t="str">
        <f t="shared" si="46"/>
        <v/>
      </c>
      <c r="AN195" s="465" t="str">
        <f t="shared" si="47"/>
        <v/>
      </c>
    </row>
    <row r="196" spans="1:40" x14ac:dyDescent="0.25">
      <c r="A196" s="106">
        <v>192</v>
      </c>
      <c r="B196" s="86" t="str">
        <f>IF('1. Artikeldata Grund'!$E196="","",'1. Artikeldata Grund'!$E196)</f>
        <v/>
      </c>
      <c r="C196" s="221" t="str">
        <f>IF('1. Artikeldata Grund'!D196="","",'1. Artikeldata Grund'!D196)</f>
        <v/>
      </c>
      <c r="D196" s="296"/>
      <c r="E196" s="516" t="str">
        <f t="shared" si="40"/>
        <v/>
      </c>
      <c r="F196" s="502"/>
      <c r="G196" s="298"/>
      <c r="H196" s="350"/>
      <c r="I196" s="561" t="s">
        <v>35</v>
      </c>
      <c r="J196" s="291"/>
      <c r="K196" s="562" t="s">
        <v>35</v>
      </c>
      <c r="L196" s="291" t="s">
        <v>226</v>
      </c>
      <c r="M196" s="499">
        <v>910</v>
      </c>
      <c r="N196" s="532" t="str">
        <f>IF(B196="","",IF(OR(M196=200,COUNTIF(Artikelgrupper!$G$3:$G$105,'APH KIC KIA PC'!L196)),"Ja","Nej"))</f>
        <v/>
      </c>
      <c r="O196" s="351"/>
      <c r="Q196" s="354"/>
      <c r="R196" s="355"/>
      <c r="S196" s="291" t="s">
        <v>36</v>
      </c>
      <c r="T196" s="291"/>
      <c r="V196" s="356" t="str">
        <f>IF(B196="","",'3. Förpackningsdata'!K196)</f>
        <v/>
      </c>
      <c r="W196" s="304" t="str">
        <f>IF(B196="","",'3. Förpackningsdata'!L196)</f>
        <v/>
      </c>
      <c r="X196" s="542"/>
      <c r="Y196" s="471"/>
      <c r="Z196" s="489"/>
      <c r="AA196" s="81" t="str">
        <f>IF('4. Inköpsdata'!H196="SEK",'4. Inköpsdata'!J196,'4. Inköpsdata'!J196*'APH KIC KIA PC'!$Y$4)</f>
        <v/>
      </c>
      <c r="AB196" s="352" t="str">
        <f>IF('4. Inköpsdata'!H196="SEK",'4. Inköpsdata'!J196,'4. Inköpsdata'!J196*'APH KIC KIA PC'!$Y$4)</f>
        <v/>
      </c>
      <c r="AC196" s="353"/>
      <c r="AD196" s="303" t="str">
        <f>IF(B196="","",'4. Inköpsdata'!N196)</f>
        <v/>
      </c>
      <c r="AE196" s="457" t="str">
        <f>IF(B196="","",'4. Inköpsdata'!M196)</f>
        <v/>
      </c>
      <c r="AF196" s="458" t="str" cm="1">
        <f t="array" ref="AF196">IFERROR(_xlfn.IFS(AE196=25%,41,AE196=12%,42,AE196=6%,43,AE196="Momsfritt",38),"")</f>
        <v/>
      </c>
      <c r="AG196" s="458" t="str">
        <f t="shared" si="41"/>
        <v/>
      </c>
      <c r="AH196" s="303" t="str">
        <f t="shared" si="42"/>
        <v/>
      </c>
      <c r="AI196" s="303" t="str">
        <f t="shared" si="43"/>
        <v/>
      </c>
      <c r="AJ196" s="465" t="str">
        <f t="shared" si="44"/>
        <v/>
      </c>
      <c r="AK196" s="494"/>
      <c r="AL196" s="352" t="str">
        <f t="shared" si="45"/>
        <v/>
      </c>
      <c r="AM196" s="352" t="str">
        <f t="shared" si="46"/>
        <v/>
      </c>
      <c r="AN196" s="465" t="str">
        <f t="shared" si="47"/>
        <v/>
      </c>
    </row>
    <row r="197" spans="1:40" x14ac:dyDescent="0.25">
      <c r="A197" s="106">
        <v>193</v>
      </c>
      <c r="B197" s="86" t="str">
        <f>IF('1. Artikeldata Grund'!$E197="","",'1. Artikeldata Grund'!$E197)</f>
        <v/>
      </c>
      <c r="C197" s="221" t="str">
        <f>IF('1. Artikeldata Grund'!D197="","",'1. Artikeldata Grund'!D197)</f>
        <v/>
      </c>
      <c r="D197" s="296"/>
      <c r="E197" s="516" t="str">
        <f t="shared" ref="E197:E204" si="48">IF(B197="","","ÅÅÅÅ-MM-DD")</f>
        <v/>
      </c>
      <c r="F197" s="502"/>
      <c r="G197" s="298"/>
      <c r="H197" s="350"/>
      <c r="I197" s="561" t="s">
        <v>35</v>
      </c>
      <c r="J197" s="291"/>
      <c r="K197" s="562" t="s">
        <v>35</v>
      </c>
      <c r="L197" s="291" t="s">
        <v>226</v>
      </c>
      <c r="M197" s="499">
        <v>910</v>
      </c>
      <c r="N197" s="532" t="str">
        <f>IF(B197="","",IF(OR(M197=200,COUNTIF(Artikelgrupper!$G$3:$G$105,'APH KIC KIA PC'!L197)),"Ja","Nej"))</f>
        <v/>
      </c>
      <c r="O197" s="351"/>
      <c r="Q197" s="354"/>
      <c r="R197" s="355"/>
      <c r="S197" s="291" t="s">
        <v>36</v>
      </c>
      <c r="T197" s="291"/>
      <c r="V197" s="356" t="str">
        <f>IF(B197="","",'3. Förpackningsdata'!K197)</f>
        <v/>
      </c>
      <c r="W197" s="304" t="str">
        <f>IF(B197="","",'3. Förpackningsdata'!L197)</f>
        <v/>
      </c>
      <c r="X197" s="542"/>
      <c r="Y197" s="471"/>
      <c r="Z197" s="489"/>
      <c r="AA197" s="81" t="str">
        <f>IF('4. Inköpsdata'!H197="SEK",'4. Inköpsdata'!J197,'4. Inköpsdata'!J197*'APH KIC KIA PC'!$Y$4)</f>
        <v/>
      </c>
      <c r="AB197" s="352" t="str">
        <f>IF('4. Inköpsdata'!H197="SEK",'4. Inköpsdata'!J197,'4. Inköpsdata'!J197*'APH KIC KIA PC'!$Y$4)</f>
        <v/>
      </c>
      <c r="AC197" s="353"/>
      <c r="AD197" s="303" t="str">
        <f>IF(B197="","",'4. Inköpsdata'!N197)</f>
        <v/>
      </c>
      <c r="AE197" s="457" t="str">
        <f>IF(B197="","",'4. Inköpsdata'!M197)</f>
        <v/>
      </c>
      <c r="AF197" s="458" t="str" cm="1">
        <f t="array" ref="AF197">IFERROR(_xlfn.IFS(AE197=25%,41,AE197=12%,42,AE197=6%,43,AE197="Momsfritt",38),"")</f>
        <v/>
      </c>
      <c r="AG197" s="458" t="str">
        <f t="shared" ref="AG197:AG204" si="49">IF(B197="","",IF(AE197="Momsfritt",1,AE197+1))</f>
        <v/>
      </c>
      <c r="AH197" s="303" t="str">
        <f t="shared" ref="AH197:AH204" si="50">IF(B197="","",AC197/AG197)</f>
        <v/>
      </c>
      <c r="AI197" s="303" t="str">
        <f t="shared" ref="AI197:AI204" si="51">IF(B197="","",AH197-AA197)</f>
        <v/>
      </c>
      <c r="AJ197" s="465" t="str">
        <f t="shared" ref="AJ197:AJ204" si="52">IF(B197="","",AI197/AH197)</f>
        <v/>
      </c>
      <c r="AK197" s="494"/>
      <c r="AL197" s="352" t="str">
        <f t="shared" ref="AL197:AL204" si="53">IF(B197="","",AK197/AG197)</f>
        <v/>
      </c>
      <c r="AM197" s="352" t="str">
        <f t="shared" ref="AM197:AM204" si="54">IF(B197="","",AL197-AA197)</f>
        <v/>
      </c>
      <c r="AN197" s="465" t="str">
        <f t="shared" ref="AN197:AN204" si="55">IF(B197="","",AM197/AL197)</f>
        <v/>
      </c>
    </row>
    <row r="198" spans="1:40" x14ac:dyDescent="0.25">
      <c r="A198" s="106">
        <v>194</v>
      </c>
      <c r="B198" s="86" t="str">
        <f>IF('1. Artikeldata Grund'!$E198="","",'1. Artikeldata Grund'!$E198)</f>
        <v/>
      </c>
      <c r="C198" s="221" t="str">
        <f>IF('1. Artikeldata Grund'!D198="","",'1. Artikeldata Grund'!D198)</f>
        <v/>
      </c>
      <c r="D198" s="296"/>
      <c r="E198" s="516" t="str">
        <f t="shared" si="48"/>
        <v/>
      </c>
      <c r="F198" s="502"/>
      <c r="G198" s="298"/>
      <c r="H198" s="350"/>
      <c r="I198" s="561" t="s">
        <v>35</v>
      </c>
      <c r="J198" s="291"/>
      <c r="K198" s="562" t="s">
        <v>35</v>
      </c>
      <c r="L198" s="291" t="s">
        <v>226</v>
      </c>
      <c r="M198" s="499">
        <v>910</v>
      </c>
      <c r="N198" s="532" t="str">
        <f>IF(B198="","",IF(OR(M198=200,COUNTIF(Artikelgrupper!$G$3:$G$105,'APH KIC KIA PC'!L198)),"Ja","Nej"))</f>
        <v/>
      </c>
      <c r="O198" s="351"/>
      <c r="Q198" s="354"/>
      <c r="R198" s="355"/>
      <c r="S198" s="291" t="s">
        <v>36</v>
      </c>
      <c r="T198" s="291"/>
      <c r="V198" s="356" t="str">
        <f>IF(B198="","",'3. Förpackningsdata'!K198)</f>
        <v/>
      </c>
      <c r="W198" s="304" t="str">
        <f>IF(B198="","",'3. Förpackningsdata'!L198)</f>
        <v/>
      </c>
      <c r="X198" s="542"/>
      <c r="Y198" s="471"/>
      <c r="Z198" s="489"/>
      <c r="AA198" s="81" t="str">
        <f>IF('4. Inköpsdata'!H198="SEK",'4. Inköpsdata'!J198,'4. Inköpsdata'!J198*'APH KIC KIA PC'!$Y$4)</f>
        <v/>
      </c>
      <c r="AB198" s="352" t="str">
        <f>IF('4. Inköpsdata'!H198="SEK",'4. Inköpsdata'!J198,'4. Inköpsdata'!J198*'APH KIC KIA PC'!$Y$4)</f>
        <v/>
      </c>
      <c r="AC198" s="353"/>
      <c r="AD198" s="303" t="str">
        <f>IF(B198="","",'4. Inköpsdata'!N198)</f>
        <v/>
      </c>
      <c r="AE198" s="457" t="str">
        <f>IF(B198="","",'4. Inköpsdata'!M198)</f>
        <v/>
      </c>
      <c r="AF198" s="458" t="str" cm="1">
        <f t="array" ref="AF198">IFERROR(_xlfn.IFS(AE198=25%,41,AE198=12%,42,AE198=6%,43,AE198="Momsfritt",38),"")</f>
        <v/>
      </c>
      <c r="AG198" s="458" t="str">
        <f t="shared" si="49"/>
        <v/>
      </c>
      <c r="AH198" s="303" t="str">
        <f t="shared" si="50"/>
        <v/>
      </c>
      <c r="AI198" s="303" t="str">
        <f t="shared" si="51"/>
        <v/>
      </c>
      <c r="AJ198" s="465" t="str">
        <f t="shared" si="52"/>
        <v/>
      </c>
      <c r="AK198" s="494"/>
      <c r="AL198" s="352" t="str">
        <f t="shared" si="53"/>
        <v/>
      </c>
      <c r="AM198" s="352" t="str">
        <f t="shared" si="54"/>
        <v/>
      </c>
      <c r="AN198" s="465" t="str">
        <f t="shared" si="55"/>
        <v/>
      </c>
    </row>
    <row r="199" spans="1:40" x14ac:dyDescent="0.25">
      <c r="A199" s="106">
        <v>195</v>
      </c>
      <c r="B199" s="86" t="str">
        <f>IF('1. Artikeldata Grund'!$E199="","",'1. Artikeldata Grund'!$E199)</f>
        <v/>
      </c>
      <c r="C199" s="221" t="str">
        <f>IF('1. Artikeldata Grund'!D199="","",'1. Artikeldata Grund'!D199)</f>
        <v/>
      </c>
      <c r="D199" s="296"/>
      <c r="E199" s="516" t="str">
        <f t="shared" si="48"/>
        <v/>
      </c>
      <c r="F199" s="502"/>
      <c r="G199" s="298"/>
      <c r="H199" s="350"/>
      <c r="I199" s="561" t="s">
        <v>35</v>
      </c>
      <c r="J199" s="291"/>
      <c r="K199" s="562" t="s">
        <v>35</v>
      </c>
      <c r="L199" s="291" t="s">
        <v>226</v>
      </c>
      <c r="M199" s="499">
        <v>910</v>
      </c>
      <c r="N199" s="532" t="str">
        <f>IF(B199="","",IF(OR(M199=200,COUNTIF(Artikelgrupper!$G$3:$G$105,'APH KIC KIA PC'!L199)),"Ja","Nej"))</f>
        <v/>
      </c>
      <c r="O199" s="351"/>
      <c r="Q199" s="354"/>
      <c r="R199" s="355"/>
      <c r="S199" s="291" t="s">
        <v>36</v>
      </c>
      <c r="T199" s="291"/>
      <c r="V199" s="356" t="str">
        <f>IF(B199="","",'3. Förpackningsdata'!K199)</f>
        <v/>
      </c>
      <c r="W199" s="304" t="str">
        <f>IF(B199="","",'3. Förpackningsdata'!L199)</f>
        <v/>
      </c>
      <c r="X199" s="542"/>
      <c r="Y199" s="471"/>
      <c r="Z199" s="489"/>
      <c r="AA199" s="81" t="str">
        <f>IF('4. Inköpsdata'!H199="SEK",'4. Inköpsdata'!J199,'4. Inköpsdata'!J199*'APH KIC KIA PC'!$Y$4)</f>
        <v/>
      </c>
      <c r="AB199" s="352" t="str">
        <f>IF('4. Inköpsdata'!H199="SEK",'4. Inköpsdata'!J199,'4. Inköpsdata'!J199*'APH KIC KIA PC'!$Y$4)</f>
        <v/>
      </c>
      <c r="AC199" s="353"/>
      <c r="AD199" s="303" t="str">
        <f>IF(B199="","",'4. Inköpsdata'!N199)</f>
        <v/>
      </c>
      <c r="AE199" s="457" t="str">
        <f>IF(B199="","",'4. Inköpsdata'!M199)</f>
        <v/>
      </c>
      <c r="AF199" s="458" t="str" cm="1">
        <f t="array" ref="AF199">IFERROR(_xlfn.IFS(AE199=25%,41,AE199=12%,42,AE199=6%,43,AE199="Momsfritt",38),"")</f>
        <v/>
      </c>
      <c r="AG199" s="458" t="str">
        <f t="shared" si="49"/>
        <v/>
      </c>
      <c r="AH199" s="303" t="str">
        <f t="shared" si="50"/>
        <v/>
      </c>
      <c r="AI199" s="303" t="str">
        <f t="shared" si="51"/>
        <v/>
      </c>
      <c r="AJ199" s="465" t="str">
        <f t="shared" si="52"/>
        <v/>
      </c>
      <c r="AK199" s="494"/>
      <c r="AL199" s="352" t="str">
        <f t="shared" si="53"/>
        <v/>
      </c>
      <c r="AM199" s="352" t="str">
        <f t="shared" si="54"/>
        <v/>
      </c>
      <c r="AN199" s="465" t="str">
        <f t="shared" si="55"/>
        <v/>
      </c>
    </row>
    <row r="200" spans="1:40" x14ac:dyDescent="0.25">
      <c r="A200" s="106">
        <v>196</v>
      </c>
      <c r="B200" s="86" t="str">
        <f>IF('1. Artikeldata Grund'!$E200="","",'1. Artikeldata Grund'!$E200)</f>
        <v/>
      </c>
      <c r="C200" s="221" t="str">
        <f>IF('1. Artikeldata Grund'!D200="","",'1. Artikeldata Grund'!D200)</f>
        <v/>
      </c>
      <c r="D200" s="296"/>
      <c r="E200" s="516" t="str">
        <f t="shared" si="48"/>
        <v/>
      </c>
      <c r="F200" s="502"/>
      <c r="G200" s="298"/>
      <c r="H200" s="350"/>
      <c r="I200" s="561" t="s">
        <v>35</v>
      </c>
      <c r="J200" s="291"/>
      <c r="K200" s="562" t="s">
        <v>35</v>
      </c>
      <c r="L200" s="291" t="s">
        <v>226</v>
      </c>
      <c r="M200" s="499">
        <v>910</v>
      </c>
      <c r="N200" s="532" t="str">
        <f>IF(B200="","",IF(OR(M200=200,COUNTIF(Artikelgrupper!$G$3:$G$105,'APH KIC KIA PC'!L200)),"Ja","Nej"))</f>
        <v/>
      </c>
      <c r="O200" s="351"/>
      <c r="Q200" s="354"/>
      <c r="R200" s="355"/>
      <c r="S200" s="291" t="s">
        <v>36</v>
      </c>
      <c r="T200" s="291"/>
      <c r="V200" s="356" t="str">
        <f>IF(B200="","",'3. Förpackningsdata'!K200)</f>
        <v/>
      </c>
      <c r="W200" s="304" t="str">
        <f>IF(B200="","",'3. Förpackningsdata'!L200)</f>
        <v/>
      </c>
      <c r="X200" s="542"/>
      <c r="Y200" s="471"/>
      <c r="Z200" s="489"/>
      <c r="AA200" s="81" t="str">
        <f>IF('4. Inköpsdata'!H200="SEK",'4. Inköpsdata'!J200,'4. Inköpsdata'!J200*'APH KIC KIA PC'!$Y$4)</f>
        <v/>
      </c>
      <c r="AB200" s="352" t="str">
        <f>IF('4. Inköpsdata'!H200="SEK",'4. Inköpsdata'!J200,'4. Inköpsdata'!J200*'APH KIC KIA PC'!$Y$4)</f>
        <v/>
      </c>
      <c r="AC200" s="353"/>
      <c r="AD200" s="303" t="str">
        <f>IF(B200="","",'4. Inköpsdata'!N200)</f>
        <v/>
      </c>
      <c r="AE200" s="457" t="str">
        <f>IF(B200="","",'4. Inköpsdata'!M200)</f>
        <v/>
      </c>
      <c r="AF200" s="458" t="str" cm="1">
        <f t="array" ref="AF200">IFERROR(_xlfn.IFS(AE200=25%,41,AE200=12%,42,AE200=6%,43,AE200="Momsfritt",38),"")</f>
        <v/>
      </c>
      <c r="AG200" s="458" t="str">
        <f t="shared" si="49"/>
        <v/>
      </c>
      <c r="AH200" s="303" t="str">
        <f t="shared" si="50"/>
        <v/>
      </c>
      <c r="AI200" s="303" t="str">
        <f t="shared" si="51"/>
        <v/>
      </c>
      <c r="AJ200" s="465" t="str">
        <f t="shared" si="52"/>
        <v/>
      </c>
      <c r="AK200" s="494"/>
      <c r="AL200" s="352" t="str">
        <f t="shared" si="53"/>
        <v/>
      </c>
      <c r="AM200" s="352" t="str">
        <f t="shared" si="54"/>
        <v/>
      </c>
      <c r="AN200" s="465" t="str">
        <f t="shared" si="55"/>
        <v/>
      </c>
    </row>
    <row r="201" spans="1:40" x14ac:dyDescent="0.25">
      <c r="A201" s="106">
        <v>197</v>
      </c>
      <c r="B201" s="86" t="str">
        <f>IF('1. Artikeldata Grund'!$E201="","",'1. Artikeldata Grund'!$E201)</f>
        <v/>
      </c>
      <c r="C201" s="221" t="str">
        <f>IF('1. Artikeldata Grund'!D201="","",'1. Artikeldata Grund'!D201)</f>
        <v/>
      </c>
      <c r="D201" s="296"/>
      <c r="E201" s="516" t="str">
        <f t="shared" si="48"/>
        <v/>
      </c>
      <c r="F201" s="502"/>
      <c r="G201" s="298"/>
      <c r="H201" s="350"/>
      <c r="I201" s="561" t="s">
        <v>35</v>
      </c>
      <c r="J201" s="291"/>
      <c r="K201" s="562" t="s">
        <v>35</v>
      </c>
      <c r="L201" s="291" t="s">
        <v>226</v>
      </c>
      <c r="M201" s="499">
        <v>910</v>
      </c>
      <c r="N201" s="532" t="str">
        <f>IF(B201="","",IF(OR(M201=200,COUNTIF(Artikelgrupper!$G$3:$G$105,'APH KIC KIA PC'!L201)),"Ja","Nej"))</f>
        <v/>
      </c>
      <c r="O201" s="351"/>
      <c r="Q201" s="354"/>
      <c r="R201" s="355"/>
      <c r="S201" s="291" t="s">
        <v>36</v>
      </c>
      <c r="T201" s="291"/>
      <c r="V201" s="356" t="str">
        <f>IF(B201="","",'3. Förpackningsdata'!K201)</f>
        <v/>
      </c>
      <c r="W201" s="304" t="str">
        <f>IF(B201="","",'3. Förpackningsdata'!L201)</f>
        <v/>
      </c>
      <c r="X201" s="542"/>
      <c r="Y201" s="471"/>
      <c r="Z201" s="489"/>
      <c r="AA201" s="81" t="str">
        <f>IF('4. Inköpsdata'!H201="SEK",'4. Inköpsdata'!J201,'4. Inköpsdata'!J201*'APH KIC KIA PC'!$Y$4)</f>
        <v/>
      </c>
      <c r="AB201" s="352" t="str">
        <f>IF('4. Inköpsdata'!H201="SEK",'4. Inköpsdata'!J201,'4. Inköpsdata'!J201*'APH KIC KIA PC'!$Y$4)</f>
        <v/>
      </c>
      <c r="AC201" s="353"/>
      <c r="AD201" s="303" t="str">
        <f>IF(B201="","",'4. Inköpsdata'!N201)</f>
        <v/>
      </c>
      <c r="AE201" s="457" t="str">
        <f>IF(B201="","",'4. Inköpsdata'!M201)</f>
        <v/>
      </c>
      <c r="AF201" s="458" t="str" cm="1">
        <f t="array" ref="AF201">IFERROR(_xlfn.IFS(AE201=25%,41,AE201=12%,42,AE201=6%,43,AE201="Momsfritt",38),"")</f>
        <v/>
      </c>
      <c r="AG201" s="458" t="str">
        <f t="shared" si="49"/>
        <v/>
      </c>
      <c r="AH201" s="303" t="str">
        <f t="shared" si="50"/>
        <v/>
      </c>
      <c r="AI201" s="303" t="str">
        <f t="shared" si="51"/>
        <v/>
      </c>
      <c r="AJ201" s="465" t="str">
        <f t="shared" si="52"/>
        <v/>
      </c>
      <c r="AK201" s="494"/>
      <c r="AL201" s="352" t="str">
        <f t="shared" si="53"/>
        <v/>
      </c>
      <c r="AM201" s="352" t="str">
        <f t="shared" si="54"/>
        <v/>
      </c>
      <c r="AN201" s="465" t="str">
        <f t="shared" si="55"/>
        <v/>
      </c>
    </row>
    <row r="202" spans="1:40" x14ac:dyDescent="0.25">
      <c r="A202" s="106">
        <v>198</v>
      </c>
      <c r="B202" s="86" t="str">
        <f>IF('1. Artikeldata Grund'!$E202="","",'1. Artikeldata Grund'!$E202)</f>
        <v/>
      </c>
      <c r="C202" s="221" t="str">
        <f>IF('1. Artikeldata Grund'!D202="","",'1. Artikeldata Grund'!D202)</f>
        <v/>
      </c>
      <c r="D202" s="296"/>
      <c r="E202" s="516" t="str">
        <f t="shared" si="48"/>
        <v/>
      </c>
      <c r="F202" s="502"/>
      <c r="G202" s="298"/>
      <c r="H202" s="350"/>
      <c r="I202" s="561" t="s">
        <v>35</v>
      </c>
      <c r="J202" s="291"/>
      <c r="K202" s="562" t="s">
        <v>35</v>
      </c>
      <c r="L202" s="291" t="s">
        <v>226</v>
      </c>
      <c r="M202" s="499">
        <v>910</v>
      </c>
      <c r="N202" s="532" t="str">
        <f>IF(B202="","",IF(OR(M202=200,COUNTIF(Artikelgrupper!$G$3:$G$105,'APH KIC KIA PC'!L202)),"Ja","Nej"))</f>
        <v/>
      </c>
      <c r="O202" s="351"/>
      <c r="Q202" s="354"/>
      <c r="R202" s="355"/>
      <c r="S202" s="291" t="s">
        <v>36</v>
      </c>
      <c r="T202" s="291"/>
      <c r="V202" s="356" t="str">
        <f>IF(B202="","",'3. Förpackningsdata'!K202)</f>
        <v/>
      </c>
      <c r="W202" s="304" t="str">
        <f>IF(B202="","",'3. Förpackningsdata'!L202)</f>
        <v/>
      </c>
      <c r="X202" s="542"/>
      <c r="Y202" s="471"/>
      <c r="Z202" s="489"/>
      <c r="AA202" s="81" t="str">
        <f>IF('4. Inköpsdata'!H202="SEK",'4. Inköpsdata'!J202,'4. Inköpsdata'!J202*'APH KIC KIA PC'!$Y$4)</f>
        <v/>
      </c>
      <c r="AB202" s="352" t="str">
        <f>IF('4. Inköpsdata'!H202="SEK",'4. Inköpsdata'!J202,'4. Inköpsdata'!J202*'APH KIC KIA PC'!$Y$4)</f>
        <v/>
      </c>
      <c r="AC202" s="353"/>
      <c r="AD202" s="303" t="str">
        <f>IF(B202="","",'4. Inköpsdata'!N202)</f>
        <v/>
      </c>
      <c r="AE202" s="457" t="str">
        <f>IF(B202="","",'4. Inköpsdata'!M202)</f>
        <v/>
      </c>
      <c r="AF202" s="458" t="str" cm="1">
        <f t="array" ref="AF202">IFERROR(_xlfn.IFS(AE202=25%,41,AE202=12%,42,AE202=6%,43,AE202="Momsfritt",38),"")</f>
        <v/>
      </c>
      <c r="AG202" s="458" t="str">
        <f t="shared" si="49"/>
        <v/>
      </c>
      <c r="AH202" s="303" t="str">
        <f t="shared" si="50"/>
        <v/>
      </c>
      <c r="AI202" s="303" t="str">
        <f t="shared" si="51"/>
        <v/>
      </c>
      <c r="AJ202" s="465" t="str">
        <f t="shared" si="52"/>
        <v/>
      </c>
      <c r="AK202" s="494"/>
      <c r="AL202" s="352" t="str">
        <f t="shared" si="53"/>
        <v/>
      </c>
      <c r="AM202" s="352" t="str">
        <f t="shared" si="54"/>
        <v/>
      </c>
      <c r="AN202" s="465" t="str">
        <f t="shared" si="55"/>
        <v/>
      </c>
    </row>
    <row r="203" spans="1:40" x14ac:dyDescent="0.25">
      <c r="A203" s="106">
        <v>199</v>
      </c>
      <c r="B203" s="86" t="str">
        <f>IF('1. Artikeldata Grund'!$E203="","",'1. Artikeldata Grund'!$E203)</f>
        <v/>
      </c>
      <c r="C203" s="221" t="str">
        <f>IF('1. Artikeldata Grund'!D203="","",'1. Artikeldata Grund'!D203)</f>
        <v/>
      </c>
      <c r="D203" s="296"/>
      <c r="E203" s="516" t="str">
        <f t="shared" si="48"/>
        <v/>
      </c>
      <c r="F203" s="502"/>
      <c r="G203" s="298"/>
      <c r="H203" s="350"/>
      <c r="I203" s="561" t="s">
        <v>35</v>
      </c>
      <c r="J203" s="291"/>
      <c r="K203" s="562" t="s">
        <v>35</v>
      </c>
      <c r="L203" s="291" t="s">
        <v>226</v>
      </c>
      <c r="M203" s="499">
        <v>910</v>
      </c>
      <c r="N203" s="532" t="str">
        <f>IF(B203="","",IF(OR(M203=200,COUNTIF(Artikelgrupper!$G$3:$G$105,'APH KIC KIA PC'!L203)),"Ja","Nej"))</f>
        <v/>
      </c>
      <c r="O203" s="351"/>
      <c r="Q203" s="354"/>
      <c r="R203" s="355"/>
      <c r="S203" s="291" t="s">
        <v>36</v>
      </c>
      <c r="T203" s="291"/>
      <c r="V203" s="356" t="str">
        <f>IF(B203="","",'3. Förpackningsdata'!K203)</f>
        <v/>
      </c>
      <c r="W203" s="304" t="str">
        <f>IF(B203="","",'3. Förpackningsdata'!L203)</f>
        <v/>
      </c>
      <c r="X203" s="542"/>
      <c r="Y203" s="471"/>
      <c r="Z203" s="489"/>
      <c r="AA203" s="81" t="str">
        <f>IF('4. Inköpsdata'!H203="SEK",'4. Inköpsdata'!J203,'4. Inköpsdata'!J203*'APH KIC KIA PC'!$Y$4)</f>
        <v/>
      </c>
      <c r="AB203" s="352" t="str">
        <f>IF('4. Inköpsdata'!H203="SEK",'4. Inköpsdata'!J203,'4. Inköpsdata'!J203*'APH KIC KIA PC'!$Y$4)</f>
        <v/>
      </c>
      <c r="AC203" s="353"/>
      <c r="AD203" s="303" t="str">
        <f>IF(B203="","",'4. Inköpsdata'!N203)</f>
        <v/>
      </c>
      <c r="AE203" s="457" t="str">
        <f>IF(B203="","",'4. Inköpsdata'!M203)</f>
        <v/>
      </c>
      <c r="AF203" s="458" t="str" cm="1">
        <f t="array" ref="AF203">IFERROR(_xlfn.IFS(AE203=25%,41,AE203=12%,42,AE203=6%,43,AE203="Momsfritt",38),"")</f>
        <v/>
      </c>
      <c r="AG203" s="458" t="str">
        <f t="shared" si="49"/>
        <v/>
      </c>
      <c r="AH203" s="303" t="str">
        <f t="shared" si="50"/>
        <v/>
      </c>
      <c r="AI203" s="303" t="str">
        <f t="shared" si="51"/>
        <v/>
      </c>
      <c r="AJ203" s="465" t="str">
        <f t="shared" si="52"/>
        <v/>
      </c>
      <c r="AK203" s="494"/>
      <c r="AL203" s="352" t="str">
        <f t="shared" si="53"/>
        <v/>
      </c>
      <c r="AM203" s="352" t="str">
        <f t="shared" si="54"/>
        <v/>
      </c>
      <c r="AN203" s="465" t="str">
        <f t="shared" si="55"/>
        <v/>
      </c>
    </row>
    <row r="204" spans="1:40" x14ac:dyDescent="0.25">
      <c r="A204" s="106">
        <v>200</v>
      </c>
      <c r="B204" s="86" t="str">
        <f>IF('1. Artikeldata Grund'!$E204="","",'1. Artikeldata Grund'!$E204)</f>
        <v/>
      </c>
      <c r="C204" s="221" t="str">
        <f>IF('1. Artikeldata Grund'!D204="","",'1. Artikeldata Grund'!D204)</f>
        <v/>
      </c>
      <c r="D204" s="296"/>
      <c r="E204" s="516" t="str">
        <f t="shared" si="48"/>
        <v/>
      </c>
      <c r="F204" s="502"/>
      <c r="G204" s="298"/>
      <c r="H204" s="350"/>
      <c r="I204" s="561" t="s">
        <v>35</v>
      </c>
      <c r="J204" s="291"/>
      <c r="K204" s="562" t="s">
        <v>35</v>
      </c>
      <c r="L204" s="291" t="s">
        <v>226</v>
      </c>
      <c r="M204" s="499">
        <v>910</v>
      </c>
      <c r="N204" s="532" t="str">
        <f>IF(B204="","",IF(OR(M204=200,COUNTIF(Artikelgrupper!$G$3:$G$105,'APH KIC KIA PC'!L204)),"Ja","Nej"))</f>
        <v/>
      </c>
      <c r="O204" s="351"/>
      <c r="Q204" s="354"/>
      <c r="R204" s="355"/>
      <c r="S204" s="291" t="s">
        <v>36</v>
      </c>
      <c r="T204" s="291"/>
      <c r="V204" s="356" t="str">
        <f>IF(B204="","",'3. Förpackningsdata'!K204)</f>
        <v/>
      </c>
      <c r="W204" s="304" t="str">
        <f>IF(B204="","",'3. Förpackningsdata'!L204)</f>
        <v/>
      </c>
      <c r="X204" s="542"/>
      <c r="Y204" s="471"/>
      <c r="Z204" s="489"/>
      <c r="AA204" s="81" t="str">
        <f>IF('4. Inköpsdata'!H204="SEK",'4. Inköpsdata'!J204,'4. Inköpsdata'!J204*'APH KIC KIA PC'!$Y$4)</f>
        <v/>
      </c>
      <c r="AB204" s="352" t="str">
        <f>IF('4. Inköpsdata'!H204="SEK",'4. Inköpsdata'!J204,'4. Inköpsdata'!J204*'APH KIC KIA PC'!$Y$4)</f>
        <v/>
      </c>
      <c r="AC204" s="353"/>
      <c r="AD204" s="303" t="str">
        <f>IF(B204="","",'4. Inköpsdata'!N204)</f>
        <v/>
      </c>
      <c r="AE204" s="457" t="str">
        <f>IF(B204="","",'4. Inköpsdata'!M204)</f>
        <v/>
      </c>
      <c r="AF204" s="458" t="str" cm="1">
        <f t="array" ref="AF204">IFERROR(_xlfn.IFS(AE204=25%,41,AE204=12%,42,AE204=6%,43,AE204="Momsfritt",38),"")</f>
        <v/>
      </c>
      <c r="AG204" s="458" t="str">
        <f t="shared" si="49"/>
        <v/>
      </c>
      <c r="AH204" s="303" t="str">
        <f t="shared" si="50"/>
        <v/>
      </c>
      <c r="AI204" s="303" t="str">
        <f t="shared" si="51"/>
        <v/>
      </c>
      <c r="AJ204" s="465" t="str">
        <f t="shared" si="52"/>
        <v/>
      </c>
      <c r="AK204" s="494"/>
      <c r="AL204" s="352" t="str">
        <f t="shared" si="53"/>
        <v/>
      </c>
      <c r="AM204" s="352" t="str">
        <f t="shared" si="54"/>
        <v/>
      </c>
      <c r="AN204" s="465" t="str">
        <f t="shared" si="55"/>
        <v/>
      </c>
    </row>
  </sheetData>
  <mergeCells count="6">
    <mergeCell ref="V1:W1"/>
    <mergeCell ref="V3:W3"/>
    <mergeCell ref="L2:O2"/>
    <mergeCell ref="V2:W2"/>
    <mergeCell ref="AK2:AN2"/>
    <mergeCell ref="Z2:AJ2"/>
  </mergeCells>
  <dataValidations count="5">
    <dataValidation type="custom" allowBlank="1" showInputMessage="1" showErrorMessage="1" errorTitle="Använd versaler" error="Skriv varumärke med VERSALER" promptTitle="Varumärke" prompt="Skrivs i versaler utan Å, Ä, Ö. _x000a_Ex. HJARTAT" sqref="T5:T204" xr:uid="{264F343C-9A34-433B-A160-9FD0D992BF90}">
      <formula1>AND(EXACT(T5,UPPER(T5)),ISTEXT(T5))</formula1>
    </dataValidation>
    <dataValidation type="whole" allowBlank="1" showInputMessage="1" showErrorMessage="1" errorTitle="Ange nummer" error="Ange PSID" sqref="J5:J204" xr:uid="{B2458F9C-5ED1-4671-95D1-A7D2CA46355D}">
      <formula1>0</formula1>
      <formula2>100000000000</formula2>
    </dataValidation>
    <dataValidation type="list" allowBlank="1" showInputMessage="1" showErrorMessage="1" sqref="I5:J204" xr:uid="{0EC9423E-E1EF-4618-AF77-0C291BA65B76}">
      <formula1>"Välj…,Ja,Nej"</formula1>
    </dataValidation>
    <dataValidation type="whole" allowBlank="1" showInputMessage="1" showErrorMessage="1" errorTitle="Ange PSID" error="Ange PSID _x000a__x000a_Ex. 12345_x000a_" promptTitle="Redan registrerad? " prompt="Ange PSID i siffra _x000a__x000a_Ex. 12345" sqref="G5:G204" xr:uid="{A1ED70E7-0AD0-47E8-9E4F-31B9A4B5C2CE}">
      <formula1>0</formula1>
      <formula2>1000000000</formula2>
    </dataValidation>
    <dataValidation allowBlank="1" showInputMessage="1" showErrorMessage="1" promptTitle="Känslig artikel" prompt="Om &quot;Ja&quot; kommer artikeln kategoriseras i en känslig kategori och få flagga som &quot;känslig artikel&quot; i AOM_x000a__x000a_(Automatiskt fält)" sqref="N5:N204" xr:uid="{96F14ECF-B39D-4592-89D6-EAD8832FDDEC}"/>
  </dataValidations>
  <pageMargins left="0.7" right="0.7" top="0.75" bottom="0.75" header="0.3" footer="0.3"/>
  <pageSetup paperSize="9" scale="11" orientation="portrait"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2" id="{8BF4866E-3D99-4367-AB80-DF49BB8D47EE}">
            <xm:f>OR($M5=200,COUNTIF(Artikelgrupper!$G:$G,$L5))</xm:f>
            <x14:dxf>
              <fill>
                <patternFill patternType="mediumGray">
                  <fgColor theme="7" tint="0.39994506668294322"/>
                </patternFill>
              </fill>
            </x14:dxf>
          </x14:cfRule>
          <xm:sqref>L5:N204</xm:sqref>
        </x14:conditionalFormatting>
        <x14:conditionalFormatting xmlns:xm="http://schemas.microsoft.com/office/excel/2006/main">
          <x14:cfRule type="expression" priority="3" id="{3DCB2BEF-CFA1-48A7-97A0-5DBA210F1FE7}">
            <xm:f>AND(M5=910,NOT(ISBLANK('2. Artikeldata Utökad'!I5)))</xm:f>
            <x14:dxf>
              <fill>
                <patternFill>
                  <bgColor theme="5" tint="0.79998168889431442"/>
                </patternFill>
              </fill>
            </x14:dxf>
          </x14:cfRule>
          <xm:sqref>M5:M204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arugrupp" prompt="910 Handelsvara_x000a_950 EMV_x000a_200 OTC (Läkemedel)" xr:uid="{8A679129-2632-4517-99A8-D6382375C837}">
          <x14:formula1>
            <xm:f>Tabeller!$C$3:$C$6</xm:f>
          </x14:formula1>
          <xm:sqref>M5:M204</xm:sqref>
        </x14:dataValidation>
        <x14:dataValidation type="list" allowBlank="1" showInputMessage="1" showErrorMessage="1" xr:uid="{16A1F65A-43F7-43CE-9C69-0EBCD7B422D2}">
          <x14:formula1>
            <xm:f>Tabeller!$AI$3:$AI$5</xm:f>
          </x14:formula1>
          <xm:sqref>K5:K204</xm:sqref>
        </x14:dataValidation>
        <x14:dataValidation type="list" allowBlank="1" showInputMessage="1" showErrorMessage="1" promptTitle="Sortimentskod" prompt="GRU = Grund_x000a_TIL = Tillägg_x000a_FRI = Fritt_x000a_SÄS = Säsong_x000a_WEB = Webbunik_x000a_RE1 = Endast E-Apoteket och MoS" xr:uid="{7D6484C6-34E2-4018-ABEF-36A38728E25B}">
          <x14:formula1>
            <xm:f>Tabeller!$P$3:$P$9</xm:f>
          </x14:formula1>
          <xm:sqref>S5:S204</xm:sqref>
        </x14:dataValidation>
        <x14:dataValidation type="list" allowBlank="1" showInputMessage="1" showErrorMessage="1" promptTitle="Artikelgrupp" prompt="Se flik &quot;Artikelgrupper&quot;" xr:uid="{0343B1C7-BBF0-4D0A-886F-D6022804E2B6}">
          <x14:formula1>
            <xm:f>Artikelgrupper!$A$2:$A$604</xm:f>
          </x14:formula1>
          <xm:sqref>L5:L204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5fda321-f849-4d6f-b582-b8967b85c633" xsi:nil="true"/>
    <lcf76f155ced4ddcb4097134ff3c332f xmlns="557e193a-9768-4a42-9615-4ad6a3b1569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E4976F76DE5AC49891EB6BCCDD5ABE4" ma:contentTypeVersion="18" ma:contentTypeDescription="Create a new document." ma:contentTypeScope="" ma:versionID="d5292eec1cc5771d652f35e8e65db6f4">
  <xsd:schema xmlns:xsd="http://www.w3.org/2001/XMLSchema" xmlns:xs="http://www.w3.org/2001/XMLSchema" xmlns:p="http://schemas.microsoft.com/office/2006/metadata/properties" xmlns:ns2="557e193a-9768-4a42-9615-4ad6a3b15690" xmlns:ns3="a70b82f4-f8a3-4e3c-995e-2d90f802eb86" xmlns:ns4="25fda321-f849-4d6f-b582-b8967b85c633" targetNamespace="http://schemas.microsoft.com/office/2006/metadata/properties" ma:root="true" ma:fieldsID="eb206508c94fac626a3d0a358c1a888a" ns2:_="" ns3:_="" ns4:_="">
    <xsd:import namespace="557e193a-9768-4a42-9615-4ad6a3b15690"/>
    <xsd:import namespace="a70b82f4-f8a3-4e3c-995e-2d90f802eb86"/>
    <xsd:import namespace="25fda321-f849-4d6f-b582-b8967b85c63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e193a-9768-4a42-9615-4ad6a3b156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ce41c2-8316-4075-b2a0-feb75f14e2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0b82f4-f8a3-4e3c-995e-2d90f802eb8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fda321-f849-4d6f-b582-b8967b85c63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92e466d-93dd-492a-9b80-53aac5006335}" ma:internalName="TaxCatchAll" ma:showField="CatchAllData" ma:web="a70b82f4-f8a3-4e3c-995e-2d90f802eb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aace41c2-8316-4075-b2a0-feb75f14e2c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267C54-8A6C-4203-8845-9E68DB7C0C4A}">
  <ds:schemaRefs>
    <ds:schemaRef ds:uri="25fda321-f849-4d6f-b582-b8967b85c633"/>
    <ds:schemaRef ds:uri="http://schemas.microsoft.com/office/2006/metadata/properties"/>
    <ds:schemaRef ds:uri="http://purl.org/dc/elements/1.1/"/>
    <ds:schemaRef ds:uri="http://www.w3.org/XML/1998/namespace"/>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a70b82f4-f8a3-4e3c-995e-2d90f802eb86"/>
    <ds:schemaRef ds:uri="557e193a-9768-4a42-9615-4ad6a3b15690"/>
    <ds:schemaRef ds:uri="http://purl.org/dc/terms/"/>
  </ds:schemaRefs>
</ds:datastoreItem>
</file>

<file path=customXml/itemProps2.xml><?xml version="1.0" encoding="utf-8"?>
<ds:datastoreItem xmlns:ds="http://schemas.openxmlformats.org/officeDocument/2006/customXml" ds:itemID="{37F46B38-8E24-4D3F-B5F7-AB530CBC3B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e193a-9768-4a42-9615-4ad6a3b15690"/>
    <ds:schemaRef ds:uri="a70b82f4-f8a3-4e3c-995e-2d90f802eb86"/>
    <ds:schemaRef ds:uri="25fda321-f849-4d6f-b582-b8967b85c6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82A848-C9FD-455D-9BC0-A12A85488103}">
  <ds:schemaRefs>
    <ds:schemaRef ds:uri="Microsoft.SharePoint.Taxonomy.ContentTypeSync"/>
  </ds:schemaRefs>
</ds:datastoreItem>
</file>

<file path=customXml/itemProps4.xml><?xml version="1.0" encoding="utf-8"?>
<ds:datastoreItem xmlns:ds="http://schemas.openxmlformats.org/officeDocument/2006/customXml" ds:itemID="{1C877932-1657-42F8-B540-3F933715C30A}">
  <ds:schemaRefs>
    <ds:schemaRef ds:uri="http://schemas.microsoft.com/sharepoint/v3/contenttype/forms"/>
  </ds:schemaRefs>
</ds:datastoreItem>
</file>

<file path=docMetadata/LabelInfo.xml><?xml version="1.0" encoding="utf-8"?>
<clbl:labelList xmlns:clbl="http://schemas.microsoft.com/office/2020/mipLabelMetadata">
  <clbl:label id="{f0bc4404-d96b-4544-9544-a30b749faca9}" enabled="1" method="Standard" siteId="{176bdcf0-2ce3-4610-962a-d59c1f5ce9f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12</vt:i4>
      </vt:variant>
    </vt:vector>
  </HeadingPairs>
  <TitlesOfParts>
    <vt:vector size="29" baseType="lpstr">
      <vt:lpstr>0. Instruktion</vt:lpstr>
      <vt:lpstr>1. Artikeldata Grund</vt:lpstr>
      <vt:lpstr>2. Artikeldata Utökad</vt:lpstr>
      <vt:lpstr>3. Förpackningsdata</vt:lpstr>
      <vt:lpstr>4. Inköpsdata</vt:lpstr>
      <vt:lpstr>5. E-Handel</vt:lpstr>
      <vt:lpstr>Artikelgrupper</vt:lpstr>
      <vt:lpstr>Till Nyhetslistan</vt:lpstr>
      <vt:lpstr>APH KIC KIA PC</vt:lpstr>
      <vt:lpstr>APH MD Artikeldata</vt:lpstr>
      <vt:lpstr>APH MD Förpackningsdata</vt:lpstr>
      <vt:lpstr>APH MD Leverantörspriser</vt:lpstr>
      <vt:lpstr>APH MD APH Specifika</vt:lpstr>
      <vt:lpstr>APH MD Kundpriser</vt:lpstr>
      <vt:lpstr>Till dok Inlästa PSID</vt:lpstr>
      <vt:lpstr>Versionshistorik</vt:lpstr>
      <vt:lpstr>Tabeller</vt:lpstr>
      <vt:lpstr>'0. Instruktion'!Utskriftsområde</vt:lpstr>
      <vt:lpstr>'1. Artikeldata Grund'!Utskriftsområde</vt:lpstr>
      <vt:lpstr>'2. Artikeldata Utökad'!Utskriftsområde</vt:lpstr>
      <vt:lpstr>'3. Förpackningsdata'!Utskriftsområde</vt:lpstr>
      <vt:lpstr>'4. Inköpsdata'!Utskriftsområde</vt:lpstr>
      <vt:lpstr>'5. E-Handel'!Utskriftsområde</vt:lpstr>
      <vt:lpstr>'APH KIC KIA PC'!Utskriftsområde</vt:lpstr>
      <vt:lpstr>'APH MD APH Specifika'!Utskriftsområde</vt:lpstr>
      <vt:lpstr>'APH MD Artikeldata'!Utskriftsområde</vt:lpstr>
      <vt:lpstr>'APH MD Förpackningsdata'!Utskriftsområde</vt:lpstr>
      <vt:lpstr>'APH MD Kundpriser'!Utskriftsområde</vt:lpstr>
      <vt:lpstr>'APH MD Leverantörspriser'!Utskriftsområde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joso01</dc:creator>
  <cp:keywords/>
  <dc:description/>
  <cp:lastModifiedBy>Dalia Solaka</cp:lastModifiedBy>
  <cp:revision/>
  <dcterms:created xsi:type="dcterms:W3CDTF">2012-07-02T11:00:13Z</dcterms:created>
  <dcterms:modified xsi:type="dcterms:W3CDTF">2025-04-11T08:20:14Z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0x0101007E4976F76DE5AC49891EB6BCCDD5ABE4</vt:lpwstr>
  </property>
  <property fmtid="{D5CDD505-2E9C-101B-9397-08002B2CF9AE}" pid="3" name="AuthorIds_UIVersion_512">
    <vt:lpwstr>15</vt:lpwstr>
  </property>
  <property fmtid="{D5CDD505-2E9C-101B-9397-08002B2CF9AE}" pid="4" name="MSIP_Label_f0bc4404-d96b-4544-9544-a30b749faca9_Enabled">
    <vt:lpwstr>true</vt:lpwstr>
  </property>
  <property fmtid="{D5CDD505-2E9C-101B-9397-08002B2CF9AE}" pid="5" name="MSIP_Label_f0bc4404-d96b-4544-9544-a30b749faca9_SetDate">
    <vt:lpwstr>2020-09-10T07:02:44Z</vt:lpwstr>
  </property>
  <property fmtid="{D5CDD505-2E9C-101B-9397-08002B2CF9AE}" pid="6" name="MSIP_Label_f0bc4404-d96b-4544-9544-a30b749faca9_Method">
    <vt:lpwstr>Standard</vt:lpwstr>
  </property>
  <property fmtid="{D5CDD505-2E9C-101B-9397-08002B2CF9AE}" pid="7" name="MSIP_Label_f0bc4404-d96b-4544-9544-a30b749faca9_Name">
    <vt:lpwstr>Internal</vt:lpwstr>
  </property>
  <property fmtid="{D5CDD505-2E9C-101B-9397-08002B2CF9AE}" pid="8" name="MSIP_Label_f0bc4404-d96b-4544-9544-a30b749faca9_SiteId">
    <vt:lpwstr>176bdcf0-2ce3-4610-962a-d59c1f5ce9f6</vt:lpwstr>
  </property>
  <property fmtid="{D5CDD505-2E9C-101B-9397-08002B2CF9AE}" pid="9" name="MSIP_Label_f0bc4404-d96b-4544-9544-a30b749faca9_ActionId">
    <vt:lpwstr/>
  </property>
  <property fmtid="{D5CDD505-2E9C-101B-9397-08002B2CF9AE}" pid="10" name="MSIP_Label_f0bc4404-d96b-4544-9544-a30b749faca9_ContentBits">
    <vt:lpwstr>0</vt:lpwstr>
  </property>
  <property fmtid="{D5CDD505-2E9C-101B-9397-08002B2CF9AE}" pid="11" name="MediaServiceImageTags">
    <vt:lpwstr/>
  </property>
</Properties>
</file>